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ES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X29" i="14" l="1"/>
  <c r="X27" i="7"/>
  <c r="Y26" i="13"/>
  <c r="Y24" i="12"/>
  <c r="Y17" i="7"/>
  <c r="Y15" i="7"/>
  <c r="X15" i="7"/>
  <c r="X11" i="12"/>
  <c r="X7" i="12"/>
  <c r="Y6" i="13"/>
  <c r="Y32" i="12"/>
  <c r="Y31" i="12"/>
  <c r="Y30" i="12"/>
  <c r="Y27" i="8"/>
  <c r="Y26" i="12"/>
  <c r="X25" i="12"/>
  <c r="Y22" i="12"/>
  <c r="X22" i="10"/>
  <c r="X21" i="12"/>
  <c r="Y18" i="10"/>
  <c r="X18" i="10"/>
  <c r="Y15" i="8"/>
  <c r="X15" i="8"/>
  <c r="X13" i="12"/>
  <c r="Y11" i="12"/>
  <c r="X10" i="12"/>
  <c r="X9" i="12"/>
  <c r="Y7" i="12"/>
  <c r="Y6" i="10"/>
  <c r="Y32" i="13"/>
  <c r="X30" i="10"/>
  <c r="X29" i="13"/>
  <c r="Y27" i="9"/>
  <c r="X26" i="10"/>
  <c r="X25" i="13"/>
  <c r="X23" i="13"/>
  <c r="X21" i="13"/>
  <c r="X20" i="10"/>
  <c r="X19" i="13"/>
  <c r="Y17" i="9"/>
  <c r="Y15" i="9"/>
  <c r="X15" i="9"/>
  <c r="X13" i="13"/>
  <c r="Y12" i="13"/>
  <c r="X12" i="10"/>
  <c r="Y11" i="10"/>
  <c r="X11" i="13"/>
  <c r="X9" i="13"/>
  <c r="Y8" i="13"/>
  <c r="X8" i="10"/>
  <c r="X7" i="13"/>
  <c r="X5" i="10"/>
  <c r="X32" i="10"/>
  <c r="Y30" i="10"/>
  <c r="X29" i="10"/>
  <c r="X28" i="10"/>
  <c r="Y26" i="10"/>
  <c r="X24" i="10"/>
  <c r="Y22" i="10"/>
  <c r="X21" i="10"/>
  <c r="Y19" i="10"/>
  <c r="X16" i="10"/>
  <c r="Y14" i="10"/>
  <c r="X14" i="10"/>
  <c r="Y10" i="10"/>
  <c r="X10" i="10"/>
  <c r="X9" i="10"/>
  <c r="Y7" i="10"/>
  <c r="X6" i="10"/>
  <c r="Y30" i="14"/>
  <c r="X24" i="14"/>
  <c r="X24" i="17" s="1"/>
  <c r="Y23" i="14"/>
  <c r="Y23" i="17" s="1"/>
  <c r="Y22" i="14"/>
  <c r="Y22" i="17" s="1"/>
  <c r="X20" i="14"/>
  <c r="Y15" i="11"/>
  <c r="X15" i="11"/>
  <c r="Y10" i="14"/>
  <c r="Y10" i="17" s="1"/>
  <c r="Y9" i="14"/>
  <c r="Y9" i="17" s="1"/>
  <c r="X4" i="11"/>
  <c r="Y6" i="14"/>
  <c r="X6" i="14"/>
  <c r="X32" i="12"/>
  <c r="X30" i="12"/>
  <c r="Y28" i="12"/>
  <c r="X28" i="12"/>
  <c r="X26" i="12"/>
  <c r="X24" i="12"/>
  <c r="Y20" i="12"/>
  <c r="X20" i="12"/>
  <c r="X18" i="12"/>
  <c r="Y12" i="12"/>
  <c r="X12" i="12"/>
  <c r="Y8" i="12"/>
  <c r="X8" i="12"/>
  <c r="X6" i="12"/>
  <c r="X32" i="13"/>
  <c r="Y31" i="13"/>
  <c r="Y30" i="13"/>
  <c r="X30" i="13"/>
  <c r="X28" i="13"/>
  <c r="X26" i="13"/>
  <c r="X24" i="13"/>
  <c r="Y23" i="13"/>
  <c r="Y22" i="13"/>
  <c r="X22" i="13"/>
  <c r="Y19" i="13"/>
  <c r="X18" i="13"/>
  <c r="X12" i="13"/>
  <c r="Y11" i="13"/>
  <c r="Y10" i="13"/>
  <c r="X10" i="13"/>
  <c r="Y7" i="13"/>
  <c r="X6" i="13"/>
  <c r="Y32" i="14"/>
  <c r="Y32" i="17" s="1"/>
  <c r="X32" i="14"/>
  <c r="Y31" i="14"/>
  <c r="X31" i="14"/>
  <c r="X31" i="17" s="1"/>
  <c r="X30" i="14"/>
  <c r="X28" i="14"/>
  <c r="Y26" i="14"/>
  <c r="Y26" i="17" s="1"/>
  <c r="X26" i="14"/>
  <c r="X26" i="17" s="1"/>
  <c r="Y25" i="14"/>
  <c r="Y25" i="17" s="1"/>
  <c r="X25" i="14"/>
  <c r="X25" i="17" s="1"/>
  <c r="Y24" i="14"/>
  <c r="Y24" i="17" s="1"/>
  <c r="X23" i="14"/>
  <c r="X23" i="17" s="1"/>
  <c r="X22" i="14"/>
  <c r="X22" i="17" s="1"/>
  <c r="X21" i="14"/>
  <c r="Y20" i="14"/>
  <c r="Y19" i="14"/>
  <c r="X18" i="14"/>
  <c r="Y16" i="14"/>
  <c r="X16" i="14"/>
  <c r="X15" i="14" s="1"/>
  <c r="X15" i="17" s="1"/>
  <c r="Y14" i="14"/>
  <c r="Y14" i="17" s="1"/>
  <c r="X14" i="14"/>
  <c r="X14" i="17" s="1"/>
  <c r="Y13" i="14"/>
  <c r="Y13" i="17" s="1"/>
  <c r="X13" i="14"/>
  <c r="X13" i="17" s="1"/>
  <c r="Y12" i="14"/>
  <c r="Y12" i="17" s="1"/>
  <c r="X12" i="14"/>
  <c r="X12" i="17" s="1"/>
  <c r="Y11" i="14"/>
  <c r="Y11" i="17" s="1"/>
  <c r="X11" i="14"/>
  <c r="X11" i="17" s="1"/>
  <c r="X10" i="14"/>
  <c r="X10" i="17" s="1"/>
  <c r="X9" i="14"/>
  <c r="X9" i="17" s="1"/>
  <c r="Y8" i="14"/>
  <c r="X8" i="14"/>
  <c r="Y7" i="14"/>
  <c r="X5" i="14"/>
  <c r="X32" i="17"/>
  <c r="Y31" i="17"/>
  <c r="Y31" i="24"/>
  <c r="X27" i="18"/>
  <c r="Y15" i="18"/>
  <c r="X15" i="18"/>
  <c r="X4" i="18"/>
  <c r="X3" i="18" s="1"/>
  <c r="X30" i="23"/>
  <c r="Y28" i="23"/>
  <c r="Y26" i="23"/>
  <c r="Y25" i="23"/>
  <c r="X24" i="23"/>
  <c r="Y22" i="23"/>
  <c r="X20" i="23"/>
  <c r="Y19" i="23"/>
  <c r="Y15" i="19"/>
  <c r="X15" i="19"/>
  <c r="X13" i="21"/>
  <c r="X12" i="23"/>
  <c r="X11" i="23"/>
  <c r="Y10" i="23"/>
  <c r="X10" i="23"/>
  <c r="X8" i="23"/>
  <c r="Y6" i="23"/>
  <c r="Y5" i="23"/>
  <c r="X5" i="21"/>
  <c r="Y30" i="21"/>
  <c r="X30" i="24"/>
  <c r="Y29" i="21"/>
  <c r="X29" i="21"/>
  <c r="X26" i="24"/>
  <c r="Y25" i="21"/>
  <c r="X25" i="21"/>
  <c r="X22" i="24"/>
  <c r="Y21" i="21"/>
  <c r="X21" i="21"/>
  <c r="X19" i="21"/>
  <c r="Y17" i="20"/>
  <c r="Y13" i="21"/>
  <c r="Y11" i="21"/>
  <c r="Y10" i="24"/>
  <c r="X10" i="24"/>
  <c r="Y9" i="21"/>
  <c r="X4" i="20"/>
  <c r="Y7" i="24"/>
  <c r="X7" i="21"/>
  <c r="X6" i="24"/>
  <c r="Y5" i="21"/>
  <c r="Y31" i="21"/>
  <c r="X31" i="21"/>
  <c r="X30" i="21"/>
  <c r="X26" i="21"/>
  <c r="Y23" i="21"/>
  <c r="X23" i="21"/>
  <c r="X22" i="21"/>
  <c r="Y19" i="21"/>
  <c r="Y14" i="21"/>
  <c r="X11" i="21"/>
  <c r="Y10" i="21"/>
  <c r="X9" i="21"/>
  <c r="Y6" i="21"/>
  <c r="Y31" i="25"/>
  <c r="Y31" i="28" s="1"/>
  <c r="X31" i="25"/>
  <c r="X31" i="28" s="1"/>
  <c r="Y30" i="25"/>
  <c r="X24" i="25"/>
  <c r="X24" i="28" s="1"/>
  <c r="X23" i="25"/>
  <c r="X23" i="28" s="1"/>
  <c r="Y22" i="25"/>
  <c r="Y22" i="28" s="1"/>
  <c r="X21" i="25"/>
  <c r="Y20" i="25"/>
  <c r="X17" i="22"/>
  <c r="Y15" i="22"/>
  <c r="X15" i="22"/>
  <c r="X11" i="25"/>
  <c r="X11" i="28" s="1"/>
  <c r="Y10" i="25"/>
  <c r="Y10" i="28" s="1"/>
  <c r="Y9" i="25"/>
  <c r="Y9" i="28" s="1"/>
  <c r="Y6" i="25"/>
  <c r="Y32" i="23"/>
  <c r="Y31" i="23"/>
  <c r="X31" i="23"/>
  <c r="Y29" i="23"/>
  <c r="X29" i="23"/>
  <c r="X25" i="23"/>
  <c r="Y24" i="23"/>
  <c r="Y23" i="23"/>
  <c r="X23" i="23"/>
  <c r="Y21" i="23"/>
  <c r="X21" i="23"/>
  <c r="Y20" i="23"/>
  <c r="X19" i="23"/>
  <c r="Y13" i="23"/>
  <c r="X13" i="23"/>
  <c r="Y12" i="23"/>
  <c r="Y11" i="23"/>
  <c r="Y9" i="23"/>
  <c r="X9" i="23"/>
  <c r="Y8" i="23"/>
  <c r="Y7" i="23"/>
  <c r="X7" i="23"/>
  <c r="X5" i="23"/>
  <c r="X31" i="24"/>
  <c r="Y30" i="24"/>
  <c r="Y29" i="24"/>
  <c r="X29" i="24"/>
  <c r="Y26" i="24"/>
  <c r="X25" i="24"/>
  <c r="Y23" i="24"/>
  <c r="X23" i="24"/>
  <c r="Y22" i="24"/>
  <c r="Y21" i="24"/>
  <c r="Y19" i="24"/>
  <c r="Y18" i="24"/>
  <c r="Y13" i="24"/>
  <c r="X13" i="24"/>
  <c r="X11" i="24"/>
  <c r="Y9" i="24"/>
  <c r="X9" i="24"/>
  <c r="X7" i="24"/>
  <c r="Y6" i="24"/>
  <c r="Y5" i="24"/>
  <c r="X5" i="24"/>
  <c r="Y32" i="25"/>
  <c r="Y32" i="28" s="1"/>
  <c r="X32" i="25"/>
  <c r="X32" i="28" s="1"/>
  <c r="X30" i="25"/>
  <c r="Y29" i="25"/>
  <c r="X29" i="25"/>
  <c r="Y28" i="25"/>
  <c r="Y26" i="25"/>
  <c r="Y26" i="28" s="1"/>
  <c r="X26" i="25"/>
  <c r="X26" i="28" s="1"/>
  <c r="Y25" i="25"/>
  <c r="Y25" i="28" s="1"/>
  <c r="X25" i="25"/>
  <c r="X25" i="28" s="1"/>
  <c r="Y24" i="25"/>
  <c r="Y24" i="28" s="1"/>
  <c r="Y23" i="25"/>
  <c r="Y23" i="28" s="1"/>
  <c r="X22" i="25"/>
  <c r="X22" i="28" s="1"/>
  <c r="Y19" i="25"/>
  <c r="X19" i="25"/>
  <c r="X18" i="25"/>
  <c r="Y16" i="25"/>
  <c r="Y15" i="25" s="1"/>
  <c r="Y15" i="28" s="1"/>
  <c r="X16" i="25"/>
  <c r="X15" i="25" s="1"/>
  <c r="X15" i="28" s="1"/>
  <c r="Y14" i="25"/>
  <c r="Y14" i="28" s="1"/>
  <c r="X14" i="25"/>
  <c r="X14" i="28" s="1"/>
  <c r="Y13" i="25"/>
  <c r="Y13" i="28" s="1"/>
  <c r="X13" i="25"/>
  <c r="X13" i="28" s="1"/>
  <c r="Y12" i="25"/>
  <c r="Y12" i="28" s="1"/>
  <c r="X12" i="25"/>
  <c r="X12" i="28" s="1"/>
  <c r="Y11" i="25"/>
  <c r="Y11" i="28" s="1"/>
  <c r="X10" i="25"/>
  <c r="X10" i="28" s="1"/>
  <c r="X9" i="25"/>
  <c r="X9" i="28" s="1"/>
  <c r="Y8" i="25"/>
  <c r="Y7" i="25"/>
  <c r="X7" i="25"/>
  <c r="X6" i="25"/>
  <c r="X23" i="29"/>
  <c r="X20" i="29"/>
  <c r="X7" i="29" s="1"/>
  <c r="Y19" i="29"/>
  <c r="X19" i="29"/>
  <c r="X6" i="29" s="1"/>
  <c r="Y18" i="29"/>
  <c r="Y5" i="29" s="1"/>
  <c r="X18" i="29"/>
  <c r="Y27" i="29"/>
  <c r="X27" i="29"/>
  <c r="X14" i="29" s="1"/>
  <c r="Y26" i="29"/>
  <c r="Y13" i="29" s="1"/>
  <c r="X26" i="29"/>
  <c r="X24" i="29"/>
  <c r="X11" i="29" s="1"/>
  <c r="Y23" i="29"/>
  <c r="Y10" i="29" s="1"/>
  <c r="Y21" i="29"/>
  <c r="Y8" i="29" s="1"/>
  <c r="X21" i="29"/>
  <c r="X8" i="29" s="1"/>
  <c r="Y5" i="30"/>
  <c r="Y3" i="30" s="1"/>
  <c r="X5" i="30"/>
  <c r="X3" i="30" s="1"/>
  <c r="Y5" i="31"/>
  <c r="Y3" i="31" s="1"/>
  <c r="X5" i="32"/>
  <c r="X3" i="32" s="1"/>
  <c r="X5" i="33"/>
  <c r="X3" i="33" s="1"/>
  <c r="Y5" i="33"/>
  <c r="Y3" i="33" s="1"/>
  <c r="Y5" i="34"/>
  <c r="Y3" i="34" s="1"/>
  <c r="X5" i="34"/>
  <c r="X3" i="34" s="1"/>
  <c r="Y5" i="35"/>
  <c r="Y3" i="35" s="1"/>
  <c r="Y5" i="36"/>
  <c r="Y3" i="36" s="1"/>
  <c r="X5" i="37"/>
  <c r="X172" i="42"/>
  <c r="Y167" i="42"/>
  <c r="X154" i="42"/>
  <c r="Y149" i="42"/>
  <c r="X136" i="42"/>
  <c r="Y131" i="42"/>
  <c r="X117" i="42"/>
  <c r="Y112" i="42"/>
  <c r="Y93" i="42"/>
  <c r="X92" i="42"/>
  <c r="Y74" i="42"/>
  <c r="X73" i="42"/>
  <c r="Y55" i="42"/>
  <c r="X54" i="42"/>
  <c r="Y36" i="42"/>
  <c r="X35" i="42"/>
  <c r="X16" i="42"/>
  <c r="Y11" i="42"/>
  <c r="X10" i="42"/>
  <c r="Y171" i="42"/>
  <c r="Y170" i="42"/>
  <c r="X170" i="42"/>
  <c r="Y169" i="42"/>
  <c r="X169" i="42"/>
  <c r="Y168" i="42"/>
  <c r="X168" i="42"/>
  <c r="X167" i="42"/>
  <c r="Y153" i="42"/>
  <c r="Y152" i="42"/>
  <c r="X152" i="42"/>
  <c r="Y151" i="42"/>
  <c r="X151" i="42"/>
  <c r="Y150" i="42"/>
  <c r="X150" i="42"/>
  <c r="X149" i="42"/>
  <c r="Y135" i="42"/>
  <c r="Y134" i="42"/>
  <c r="X134" i="42"/>
  <c r="Y133" i="42"/>
  <c r="X133" i="42"/>
  <c r="Y132" i="42"/>
  <c r="X132" i="42"/>
  <c r="X131" i="42"/>
  <c r="Y117" i="42"/>
  <c r="Y116" i="42"/>
  <c r="Y115" i="42"/>
  <c r="X115" i="42"/>
  <c r="Y114" i="42"/>
  <c r="X114" i="42"/>
  <c r="Y113" i="42"/>
  <c r="X113" i="42"/>
  <c r="X112" i="42"/>
  <c r="Y97" i="42"/>
  <c r="Y96" i="42"/>
  <c r="X96" i="42"/>
  <c r="Y95" i="42"/>
  <c r="X95" i="42"/>
  <c r="Y94" i="42"/>
  <c r="X94" i="42"/>
  <c r="X93" i="42"/>
  <c r="Y92" i="42"/>
  <c r="Y91" i="42"/>
  <c r="X91" i="42"/>
  <c r="Y90" i="42"/>
  <c r="X90" i="42"/>
  <c r="Y89" i="42"/>
  <c r="Y88" i="42"/>
  <c r="X88" i="42"/>
  <c r="X74" i="42"/>
  <c r="Y72" i="42"/>
  <c r="X72" i="42"/>
  <c r="Y71" i="42"/>
  <c r="X71" i="42"/>
  <c r="Y70" i="42"/>
  <c r="Y69" i="42"/>
  <c r="X69" i="42"/>
  <c r="X55" i="42"/>
  <c r="Y53" i="42"/>
  <c r="X53" i="42"/>
  <c r="Y52" i="42"/>
  <c r="X52" i="42"/>
  <c r="Y51" i="42"/>
  <c r="Y50" i="42"/>
  <c r="X50" i="42"/>
  <c r="X36" i="42"/>
  <c r="Y34" i="42"/>
  <c r="X34" i="42"/>
  <c r="Y33" i="42"/>
  <c r="X33" i="42"/>
  <c r="Y32" i="42"/>
  <c r="X32" i="42"/>
  <c r="Y31" i="42"/>
  <c r="X31" i="42"/>
  <c r="Y15" i="42"/>
  <c r="Y14" i="42"/>
  <c r="X14" i="42"/>
  <c r="Y13" i="42"/>
  <c r="X13" i="42"/>
  <c r="Y12" i="42"/>
  <c r="X12" i="42"/>
  <c r="X11" i="42"/>
  <c r="Y164" i="44"/>
  <c r="X164" i="44"/>
  <c r="X162" i="44"/>
  <c r="X146" i="44"/>
  <c r="Y146" i="44"/>
  <c r="Y144" i="44"/>
  <c r="Y128" i="44"/>
  <c r="X128" i="44"/>
  <c r="Y125" i="44"/>
  <c r="X125" i="44"/>
  <c r="Y120" i="46"/>
  <c r="Y109" i="44"/>
  <c r="X109" i="44"/>
  <c r="Y85" i="44"/>
  <c r="X85" i="44"/>
  <c r="X82" i="44"/>
  <c r="X66" i="44"/>
  <c r="Y66" i="44"/>
  <c r="X63" i="44"/>
  <c r="Y63" i="44"/>
  <c r="X47" i="44"/>
  <c r="Y47" i="44"/>
  <c r="X44" i="44"/>
  <c r="X28" i="44"/>
  <c r="Y28" i="44"/>
  <c r="Y25" i="44"/>
  <c r="X22" i="46"/>
  <c r="X18" i="46"/>
  <c r="X14" i="46"/>
  <c r="X10" i="46"/>
  <c r="Y7" i="44"/>
  <c r="X7" i="44"/>
  <c r="Y4" i="44"/>
  <c r="X177" i="46"/>
  <c r="Y174" i="46"/>
  <c r="Y173" i="46"/>
  <c r="X173" i="46"/>
  <c r="Y170" i="46"/>
  <c r="X169" i="46"/>
  <c r="Y166" i="46"/>
  <c r="Y165" i="46"/>
  <c r="X162" i="45"/>
  <c r="Y162" i="45"/>
  <c r="Y157" i="46"/>
  <c r="X156" i="46"/>
  <c r="X155" i="46"/>
  <c r="Y153" i="46"/>
  <c r="X152" i="46"/>
  <c r="Y149" i="46"/>
  <c r="X148" i="46"/>
  <c r="Y146" i="45"/>
  <c r="X146" i="45"/>
  <c r="X146" i="46" s="1"/>
  <c r="X144" i="45"/>
  <c r="Y140" i="46"/>
  <c r="X139" i="46"/>
  <c r="X137" i="46"/>
  <c r="Y136" i="46"/>
  <c r="X135" i="46"/>
  <c r="Y132" i="46"/>
  <c r="X131" i="46"/>
  <c r="X130" i="46"/>
  <c r="Y128" i="45"/>
  <c r="X128" i="45"/>
  <c r="X128" i="46" s="1"/>
  <c r="Y125" i="45"/>
  <c r="X122" i="46"/>
  <c r="X120" i="46"/>
  <c r="X118" i="46"/>
  <c r="X116" i="46"/>
  <c r="Y115" i="46"/>
  <c r="Y111" i="46"/>
  <c r="Y109" i="45"/>
  <c r="X109" i="45"/>
  <c r="Y106" i="45"/>
  <c r="X106" i="45"/>
  <c r="Y103" i="46"/>
  <c r="X103" i="46"/>
  <c r="Y99" i="46"/>
  <c r="X99" i="46"/>
  <c r="Y95" i="46"/>
  <c r="X95" i="46"/>
  <c r="Y91" i="46"/>
  <c r="X91" i="46"/>
  <c r="Y87" i="46"/>
  <c r="X87" i="46"/>
  <c r="Y85" i="45"/>
  <c r="X85" i="45"/>
  <c r="Y82" i="45"/>
  <c r="X82" i="45"/>
  <c r="Y79" i="46"/>
  <c r="Y77" i="46"/>
  <c r="Y73" i="46"/>
  <c r="X70" i="46"/>
  <c r="Y69" i="46"/>
  <c r="Y68" i="46"/>
  <c r="Y66" i="45"/>
  <c r="X66" i="45"/>
  <c r="X64" i="46"/>
  <c r="Y60" i="46"/>
  <c r="X57" i="46"/>
  <c r="Y56" i="46"/>
  <c r="Y52" i="46"/>
  <c r="Y47" i="45"/>
  <c r="X47" i="45"/>
  <c r="Y44" i="45"/>
  <c r="X44" i="45"/>
  <c r="X40" i="46"/>
  <c r="Y39" i="46"/>
  <c r="Y35" i="46"/>
  <c r="Y34" i="46"/>
  <c r="X34" i="46"/>
  <c r="Y31" i="46"/>
  <c r="Y28" i="45"/>
  <c r="Y28" i="46" s="1"/>
  <c r="X28" i="45"/>
  <c r="Y27" i="46"/>
  <c r="X21" i="46"/>
  <c r="Y20" i="46"/>
  <c r="X20" i="46"/>
  <c r="X17" i="46"/>
  <c r="Y15" i="46"/>
  <c r="X15" i="46"/>
  <c r="X13" i="46"/>
  <c r="X9" i="46"/>
  <c r="Y7" i="45"/>
  <c r="X7" i="45"/>
  <c r="Y177" i="46"/>
  <c r="Y176" i="46"/>
  <c r="X176" i="46"/>
  <c r="X175" i="46"/>
  <c r="Y172" i="46"/>
  <c r="X172" i="46"/>
  <c r="X171" i="46"/>
  <c r="Y169" i="46"/>
  <c r="Y168" i="46"/>
  <c r="X168" i="46"/>
  <c r="X167" i="46"/>
  <c r="X163" i="46"/>
  <c r="Y159" i="46"/>
  <c r="X159" i="46"/>
  <c r="X158" i="46"/>
  <c r="Y156" i="46"/>
  <c r="Y155" i="46"/>
  <c r="X154" i="46"/>
  <c r="Y152" i="46"/>
  <c r="Y151" i="46"/>
  <c r="X151" i="46"/>
  <c r="X150" i="46"/>
  <c r="Y148" i="46"/>
  <c r="Y147" i="46"/>
  <c r="X141" i="46"/>
  <c r="X140" i="46"/>
  <c r="Y139" i="46"/>
  <c r="Y138" i="46"/>
  <c r="X138" i="46"/>
  <c r="Y135" i="46"/>
  <c r="Y134" i="46"/>
  <c r="X134" i="46"/>
  <c r="X133" i="46"/>
  <c r="X132" i="46"/>
  <c r="Y131" i="46"/>
  <c r="Y130" i="46"/>
  <c r="X129" i="46"/>
  <c r="Y127" i="46"/>
  <c r="Y126" i="46"/>
  <c r="X126" i="46"/>
  <c r="Y122" i="46"/>
  <c r="Y121" i="46"/>
  <c r="X121" i="46"/>
  <c r="Y119" i="46"/>
  <c r="X119" i="46"/>
  <c r="Y118" i="46"/>
  <c r="Y117" i="46"/>
  <c r="X117" i="46"/>
  <c r="Y116" i="46"/>
  <c r="Y114" i="46"/>
  <c r="X114" i="46"/>
  <c r="Y113" i="46"/>
  <c r="X113" i="46"/>
  <c r="Y112" i="46"/>
  <c r="X112" i="46"/>
  <c r="X110" i="46"/>
  <c r="Y108" i="46"/>
  <c r="X108" i="46"/>
  <c r="Y107" i="46"/>
  <c r="Y102" i="46"/>
  <c r="X102" i="46"/>
  <c r="Y101" i="46"/>
  <c r="X101" i="46"/>
  <c r="Y100" i="46"/>
  <c r="X100" i="46"/>
  <c r="Y98" i="46"/>
  <c r="X98" i="46"/>
  <c r="Y97" i="46"/>
  <c r="X97" i="46"/>
  <c r="Y96" i="46"/>
  <c r="X96" i="46"/>
  <c r="Y94" i="46"/>
  <c r="X94" i="46"/>
  <c r="Y93" i="46"/>
  <c r="X93" i="46"/>
  <c r="Y92" i="46"/>
  <c r="X92" i="46"/>
  <c r="Y90" i="46"/>
  <c r="X90" i="46"/>
  <c r="Y89" i="46"/>
  <c r="X89" i="46"/>
  <c r="Y88" i="46"/>
  <c r="X88" i="46"/>
  <c r="Y86" i="46"/>
  <c r="X86" i="46"/>
  <c r="Y84" i="46"/>
  <c r="X84" i="46"/>
  <c r="X79" i="46"/>
  <c r="Y78" i="46"/>
  <c r="X78" i="46"/>
  <c r="Y76" i="46"/>
  <c r="X76" i="46"/>
  <c r="Y75" i="46"/>
  <c r="X75" i="46"/>
  <c r="Y74" i="46"/>
  <c r="X74" i="46"/>
  <c r="Y72" i="46"/>
  <c r="X72" i="46"/>
  <c r="Y71" i="46"/>
  <c r="X71" i="46"/>
  <c r="Y70" i="46"/>
  <c r="X68" i="46"/>
  <c r="Y67" i="46"/>
  <c r="X67" i="46"/>
  <c r="X65" i="46"/>
  <c r="Y64" i="46"/>
  <c r="X60" i="46"/>
  <c r="Y59" i="46"/>
  <c r="X59" i="46"/>
  <c r="Y58" i="46"/>
  <c r="X58" i="46"/>
  <c r="Y57" i="46"/>
  <c r="X56" i="46"/>
  <c r="Y55" i="46"/>
  <c r="X55" i="46"/>
  <c r="Y54" i="46"/>
  <c r="X54" i="46"/>
  <c r="Y53" i="46"/>
  <c r="X53" i="46"/>
  <c r="X52" i="46"/>
  <c r="Y51" i="46"/>
  <c r="X51" i="46"/>
  <c r="Y50" i="46"/>
  <c r="X50" i="46"/>
  <c r="Y49" i="46"/>
  <c r="X49" i="46"/>
  <c r="X48" i="46"/>
  <c r="Y46" i="46"/>
  <c r="X46" i="46"/>
  <c r="X45" i="46"/>
  <c r="Y41" i="46"/>
  <c r="X41" i="46"/>
  <c r="Y40" i="46"/>
  <c r="Y38" i="46"/>
  <c r="X38" i="46"/>
  <c r="Y37" i="46"/>
  <c r="X37" i="46"/>
  <c r="Y36" i="46"/>
  <c r="X36" i="46"/>
  <c r="Y33" i="46"/>
  <c r="X33" i="46"/>
  <c r="Y32" i="46"/>
  <c r="X32" i="46"/>
  <c r="Y30" i="46"/>
  <c r="X30" i="46"/>
  <c r="Y29" i="46"/>
  <c r="X29" i="46"/>
  <c r="Y26" i="46"/>
  <c r="X26" i="46"/>
  <c r="Y22" i="46"/>
  <c r="Y21" i="46"/>
  <c r="Y19" i="46"/>
  <c r="X19" i="46"/>
  <c r="Y18" i="46"/>
  <c r="Y17" i="46"/>
  <c r="Y16" i="46"/>
  <c r="X16" i="46"/>
  <c r="Y14" i="46"/>
  <c r="Y13" i="46"/>
  <c r="Y12" i="46"/>
  <c r="X12" i="46"/>
  <c r="Y11" i="46"/>
  <c r="X11" i="46"/>
  <c r="Y10" i="46"/>
  <c r="Y9" i="46"/>
  <c r="Y8" i="46"/>
  <c r="X8" i="46"/>
  <c r="Y6" i="46"/>
  <c r="X6" i="46"/>
  <c r="Y5" i="46"/>
  <c r="Y164" i="47"/>
  <c r="X164" i="47"/>
  <c r="Y162" i="47"/>
  <c r="Y161" i="47" s="1"/>
  <c r="X162" i="47"/>
  <c r="X161" i="47" s="1"/>
  <c r="Y146" i="47"/>
  <c r="X146" i="47"/>
  <c r="Y144" i="47"/>
  <c r="X144" i="47"/>
  <c r="Y128" i="47"/>
  <c r="X128" i="47"/>
  <c r="Y125" i="47"/>
  <c r="Y124" i="47" s="1"/>
  <c r="X125" i="47"/>
  <c r="X124" i="47" s="1"/>
  <c r="Y109" i="47"/>
  <c r="X109" i="47"/>
  <c r="Y106" i="47"/>
  <c r="X106" i="47"/>
  <c r="X105" i="47" s="1"/>
  <c r="Y85" i="47"/>
  <c r="X85" i="47"/>
  <c r="Y82" i="47"/>
  <c r="Y81" i="47" s="1"/>
  <c r="X82" i="47"/>
  <c r="X81" i="47" s="1"/>
  <c r="Y66" i="47"/>
  <c r="X66" i="47"/>
  <c r="Y63" i="47"/>
  <c r="Y47" i="47"/>
  <c r="X47" i="47"/>
  <c r="Y44" i="47"/>
  <c r="Y43" i="47" s="1"/>
  <c r="Y28" i="47"/>
  <c r="X28" i="47"/>
  <c r="Y25" i="47"/>
  <c r="Y24" i="47" s="1"/>
  <c r="X25" i="47"/>
  <c r="X24" i="47" s="1"/>
  <c r="Y7" i="47"/>
  <c r="X7" i="47"/>
  <c r="X4" i="47"/>
  <c r="Y165" i="48"/>
  <c r="Y164" i="48" s="1"/>
  <c r="X165" i="48"/>
  <c r="X164" i="48" s="1"/>
  <c r="Y162" i="48"/>
  <c r="X162" i="48"/>
  <c r="Y147" i="48"/>
  <c r="Y146" i="48" s="1"/>
  <c r="X147" i="48"/>
  <c r="X146" i="48" s="1"/>
  <c r="Y144" i="48"/>
  <c r="X144" i="48"/>
  <c r="X129" i="48"/>
  <c r="X128" i="48" s="1"/>
  <c r="Y125" i="48"/>
  <c r="X125" i="48"/>
  <c r="Y110" i="48"/>
  <c r="Y109" i="48" s="1"/>
  <c r="X110" i="48"/>
  <c r="X109" i="48" s="1"/>
  <c r="Y106" i="48"/>
  <c r="X106" i="48"/>
  <c r="Y86" i="48"/>
  <c r="Y85" i="48" s="1"/>
  <c r="X86" i="48"/>
  <c r="X85" i="48" s="1"/>
  <c r="Y82" i="48"/>
  <c r="X82" i="48"/>
  <c r="Y67" i="48"/>
  <c r="Y66" i="48" s="1"/>
  <c r="X67" i="48"/>
  <c r="X66" i="48" s="1"/>
  <c r="Y48" i="48"/>
  <c r="Y47" i="48" s="1"/>
  <c r="X48" i="48"/>
  <c r="X47" i="48" s="1"/>
  <c r="Y44" i="48"/>
  <c r="X44" i="48"/>
  <c r="Y29" i="48"/>
  <c r="Y28" i="48" s="1"/>
  <c r="X29" i="48"/>
  <c r="X28" i="48" s="1"/>
  <c r="Y25" i="48"/>
  <c r="X25" i="48"/>
  <c r="Y8" i="48"/>
  <c r="Y7" i="48" s="1"/>
  <c r="X8" i="48"/>
  <c r="X7" i="48" s="1"/>
  <c r="Y4" i="48"/>
  <c r="X4" i="48"/>
  <c r="Y165" i="49"/>
  <c r="Y164" i="49" s="1"/>
  <c r="X165" i="49"/>
  <c r="X164" i="49" s="1"/>
  <c r="Y162" i="49"/>
  <c r="X162" i="49"/>
  <c r="Y147" i="49"/>
  <c r="Y146" i="49" s="1"/>
  <c r="X147" i="49"/>
  <c r="X146" i="49" s="1"/>
  <c r="Y144" i="49"/>
  <c r="X144" i="49"/>
  <c r="Y129" i="49"/>
  <c r="Y128" i="49" s="1"/>
  <c r="X129" i="49"/>
  <c r="X128" i="49" s="1"/>
  <c r="Y125" i="49"/>
  <c r="X125" i="49"/>
  <c r="Y110" i="49"/>
  <c r="Y198" i="69" s="1"/>
  <c r="Y197" i="69" s="1"/>
  <c r="X110" i="49"/>
  <c r="X109" i="49" s="1"/>
  <c r="Y106" i="49"/>
  <c r="X106" i="49"/>
  <c r="Y86" i="49"/>
  <c r="Y85" i="49" s="1"/>
  <c r="X86" i="49"/>
  <c r="X85" i="49" s="1"/>
  <c r="Y82" i="49"/>
  <c r="X82" i="49"/>
  <c r="Y67" i="49"/>
  <c r="Y66" i="49" s="1"/>
  <c r="X67" i="49"/>
  <c r="X66" i="49" s="1"/>
  <c r="Y63" i="49"/>
  <c r="X63" i="49"/>
  <c r="Y48" i="49"/>
  <c r="Y47" i="49" s="1"/>
  <c r="X48" i="49"/>
  <c r="X47" i="49" s="1"/>
  <c r="Y44" i="49"/>
  <c r="X44" i="49"/>
  <c r="Y29" i="49"/>
  <c r="Y28" i="49" s="1"/>
  <c r="X29" i="49"/>
  <c r="X28" i="49" s="1"/>
  <c r="Y25" i="49"/>
  <c r="X25" i="49"/>
  <c r="Y8" i="49"/>
  <c r="Y7" i="49" s="1"/>
  <c r="X8" i="49"/>
  <c r="X7" i="49" s="1"/>
  <c r="Y4" i="49"/>
  <c r="X4" i="49"/>
  <c r="Y164" i="50"/>
  <c r="X164" i="50"/>
  <c r="Y162" i="50"/>
  <c r="X162" i="50"/>
  <c r="X161" i="50" s="1"/>
  <c r="Y146" i="50"/>
  <c r="X146" i="50"/>
  <c r="Y144" i="50"/>
  <c r="Y143" i="50" s="1"/>
  <c r="X144" i="50"/>
  <c r="X143" i="50" s="1"/>
  <c r="Y128" i="50"/>
  <c r="X128" i="50"/>
  <c r="Y109" i="50"/>
  <c r="X109" i="50"/>
  <c r="Y106" i="50"/>
  <c r="Y105" i="50" s="1"/>
  <c r="X106" i="50"/>
  <c r="X105" i="50" s="1"/>
  <c r="Y85" i="50"/>
  <c r="X85" i="50"/>
  <c r="Y82" i="50"/>
  <c r="Y81" i="50" s="1"/>
  <c r="X82" i="50"/>
  <c r="X81" i="50" s="1"/>
  <c r="Y66" i="50"/>
  <c r="X66" i="50"/>
  <c r="Y63" i="50"/>
  <c r="Y62" i="50" s="1"/>
  <c r="X63" i="50"/>
  <c r="X62" i="50" s="1"/>
  <c r="Y47" i="50"/>
  <c r="X47" i="50"/>
  <c r="Y44" i="50"/>
  <c r="Y43" i="50" s="1"/>
  <c r="X44" i="50"/>
  <c r="X43" i="50" s="1"/>
  <c r="Y28" i="50"/>
  <c r="X28" i="50"/>
  <c r="Y25" i="50"/>
  <c r="Y24" i="50" s="1"/>
  <c r="X25" i="50"/>
  <c r="X24" i="50" s="1"/>
  <c r="Y7" i="50"/>
  <c r="X7" i="50"/>
  <c r="Y4" i="50"/>
  <c r="Y164" i="53"/>
  <c r="X164" i="53"/>
  <c r="Y146" i="53"/>
  <c r="X146" i="53"/>
  <c r="Y128" i="53"/>
  <c r="X128" i="53"/>
  <c r="Y109" i="53"/>
  <c r="X109" i="53"/>
  <c r="Y85" i="53"/>
  <c r="X85" i="53"/>
  <c r="Y66" i="53"/>
  <c r="X66" i="53"/>
  <c r="Y47" i="53"/>
  <c r="X47" i="53"/>
  <c r="Y28" i="53"/>
  <c r="X28" i="53"/>
  <c r="Y7" i="53"/>
  <c r="X7" i="53"/>
  <c r="Y164" i="54"/>
  <c r="X164" i="54"/>
  <c r="Y162" i="54"/>
  <c r="X162" i="54"/>
  <c r="Y146" i="54"/>
  <c r="X144" i="54"/>
  <c r="Y144" i="54"/>
  <c r="Y128" i="54"/>
  <c r="X128" i="54"/>
  <c r="Y125" i="54"/>
  <c r="Y109" i="54"/>
  <c r="X109" i="54"/>
  <c r="Y106" i="54"/>
  <c r="X106" i="54"/>
  <c r="X85" i="54"/>
  <c r="Y85" i="54"/>
  <c r="X82" i="54"/>
  <c r="Y66" i="54"/>
  <c r="X66" i="54"/>
  <c r="Y63" i="54"/>
  <c r="X63" i="54"/>
  <c r="X47" i="54"/>
  <c r="Y47" i="54"/>
  <c r="Y44" i="54"/>
  <c r="X44" i="54"/>
  <c r="Y28" i="54"/>
  <c r="X28" i="54"/>
  <c r="Y25" i="54"/>
  <c r="X25" i="54"/>
  <c r="Y7" i="54"/>
  <c r="X7" i="54"/>
  <c r="Y4" i="54"/>
  <c r="X4" i="54"/>
  <c r="X175" i="56"/>
  <c r="X171" i="56"/>
  <c r="X167" i="56"/>
  <c r="X164" i="55"/>
  <c r="Y164" i="55"/>
  <c r="Y162" i="55"/>
  <c r="X158" i="56"/>
  <c r="X154" i="56"/>
  <c r="X150" i="56"/>
  <c r="Y146" i="55"/>
  <c r="X146" i="55"/>
  <c r="Y144" i="55"/>
  <c r="X144" i="55"/>
  <c r="X141" i="56"/>
  <c r="X137" i="56"/>
  <c r="X133" i="56"/>
  <c r="Y128" i="55"/>
  <c r="Y128" i="56" s="1"/>
  <c r="Y125" i="55"/>
  <c r="X125" i="55"/>
  <c r="X120" i="56"/>
  <c r="X116" i="56"/>
  <c r="X112" i="56"/>
  <c r="X109" i="55"/>
  <c r="X109" i="56" s="1"/>
  <c r="Y109" i="55"/>
  <c r="Y106" i="55"/>
  <c r="X103" i="56"/>
  <c r="X99" i="56"/>
  <c r="X95" i="56"/>
  <c r="X91" i="56"/>
  <c r="X87" i="56"/>
  <c r="Y85" i="55"/>
  <c r="X85" i="55"/>
  <c r="X78" i="56"/>
  <c r="X74" i="56"/>
  <c r="X70" i="56"/>
  <c r="Y66" i="55"/>
  <c r="X66" i="55"/>
  <c r="Y63" i="55"/>
  <c r="X63" i="55"/>
  <c r="Y47" i="55"/>
  <c r="X47" i="55"/>
  <c r="X44" i="55"/>
  <c r="Y28" i="55"/>
  <c r="X28" i="55"/>
  <c r="Y25" i="55"/>
  <c r="X25" i="55"/>
  <c r="Y7" i="55"/>
  <c r="X7" i="55"/>
  <c r="X7" i="56" s="1"/>
  <c r="Y4" i="55"/>
  <c r="X4" i="55"/>
  <c r="X4" i="56" s="1"/>
  <c r="Y177" i="56"/>
  <c r="X177" i="56"/>
  <c r="Y176" i="56"/>
  <c r="Y175" i="56"/>
  <c r="Y174" i="56"/>
  <c r="X174" i="56"/>
  <c r="Y173" i="56"/>
  <c r="X173" i="56"/>
  <c r="Y172" i="56"/>
  <c r="Y171" i="56"/>
  <c r="Y170" i="56"/>
  <c r="X170" i="56"/>
  <c r="Y169" i="56"/>
  <c r="X169" i="56"/>
  <c r="Y168" i="56"/>
  <c r="Y167" i="56"/>
  <c r="Y166" i="56"/>
  <c r="X166" i="56"/>
  <c r="Y165" i="56"/>
  <c r="X165" i="56"/>
  <c r="Y163" i="56"/>
  <c r="Y159" i="56"/>
  <c r="Y158" i="56"/>
  <c r="Y157" i="56"/>
  <c r="X157" i="56"/>
  <c r="Y156" i="56"/>
  <c r="X156" i="56"/>
  <c r="Y155" i="56"/>
  <c r="Y154" i="56"/>
  <c r="Y153" i="56"/>
  <c r="X153" i="56"/>
  <c r="Y152" i="56"/>
  <c r="X152" i="56"/>
  <c r="Y151" i="56"/>
  <c r="Y150" i="56"/>
  <c r="Y149" i="56"/>
  <c r="X149" i="56"/>
  <c r="Y148" i="56"/>
  <c r="X148" i="56"/>
  <c r="Y147" i="56"/>
  <c r="Y145" i="56"/>
  <c r="X145" i="56"/>
  <c r="Y141" i="56"/>
  <c r="Y140" i="56"/>
  <c r="X140" i="56"/>
  <c r="Y139" i="56"/>
  <c r="X139" i="56"/>
  <c r="Y138" i="56"/>
  <c r="Y137" i="56"/>
  <c r="Y136" i="56"/>
  <c r="X136" i="56"/>
  <c r="Y135" i="56"/>
  <c r="X135" i="56"/>
  <c r="Y134" i="56"/>
  <c r="Y133" i="56"/>
  <c r="Y132" i="56"/>
  <c r="X132" i="56"/>
  <c r="Y131" i="56"/>
  <c r="X131" i="56"/>
  <c r="Y130" i="56"/>
  <c r="Y129" i="56"/>
  <c r="Y127" i="56"/>
  <c r="X127" i="56"/>
  <c r="Y126" i="56"/>
  <c r="Y122" i="56"/>
  <c r="X122" i="56"/>
  <c r="Y121" i="56"/>
  <c r="Y120" i="56"/>
  <c r="Y119" i="56"/>
  <c r="X119" i="56"/>
  <c r="Y118" i="56"/>
  <c r="X118" i="56"/>
  <c r="Y117" i="56"/>
  <c r="Y116" i="56"/>
  <c r="Y115" i="56"/>
  <c r="X115" i="56"/>
  <c r="Y114" i="56"/>
  <c r="X114" i="56"/>
  <c r="Y113" i="56"/>
  <c r="Y112" i="56"/>
  <c r="Y111" i="56"/>
  <c r="X111" i="56"/>
  <c r="Y110" i="56"/>
  <c r="X110" i="56"/>
  <c r="Y108" i="56"/>
  <c r="Y107" i="56"/>
  <c r="X107" i="56"/>
  <c r="Y103" i="56"/>
  <c r="Y102" i="56"/>
  <c r="X102" i="56"/>
  <c r="Y101" i="56"/>
  <c r="X101" i="56"/>
  <c r="Y100" i="56"/>
  <c r="X100" i="56"/>
  <c r="Y99" i="56"/>
  <c r="Y98" i="56"/>
  <c r="X98" i="56"/>
  <c r="Y97" i="56"/>
  <c r="X97" i="56"/>
  <c r="Y96" i="56"/>
  <c r="Y95" i="56"/>
  <c r="Y94" i="56"/>
  <c r="X94" i="56"/>
  <c r="Y93" i="56"/>
  <c r="X93" i="56"/>
  <c r="Y92" i="56"/>
  <c r="Y91" i="56"/>
  <c r="Y90" i="56"/>
  <c r="X90" i="56"/>
  <c r="Y89" i="56"/>
  <c r="X89" i="56"/>
  <c r="Y88" i="56"/>
  <c r="Y87" i="56"/>
  <c r="Y86" i="56"/>
  <c r="X86" i="56"/>
  <c r="Y84" i="56"/>
  <c r="X84" i="56"/>
  <c r="Y83" i="56"/>
  <c r="Y79" i="56"/>
  <c r="X79" i="56"/>
  <c r="Y78" i="56"/>
  <c r="Y77" i="56"/>
  <c r="X77" i="56"/>
  <c r="Y76" i="56"/>
  <c r="X76" i="56"/>
  <c r="Y75" i="56"/>
  <c r="X75" i="56"/>
  <c r="Y74" i="56"/>
  <c r="Y73" i="56"/>
  <c r="X73" i="56"/>
  <c r="Y72" i="56"/>
  <c r="X72" i="56"/>
  <c r="Y71" i="56"/>
  <c r="X71" i="56"/>
  <c r="Y70" i="56"/>
  <c r="Y69" i="56"/>
  <c r="X69" i="56"/>
  <c r="Y68" i="56"/>
  <c r="X68" i="56"/>
  <c r="Y67" i="56"/>
  <c r="X67" i="56"/>
  <c r="Y65" i="56"/>
  <c r="X65" i="56"/>
  <c r="Y64" i="56"/>
  <c r="X64" i="56"/>
  <c r="Y60" i="56"/>
  <c r="X60" i="56"/>
  <c r="Y59" i="56"/>
  <c r="X59" i="56"/>
  <c r="Y58" i="56"/>
  <c r="X58" i="56"/>
  <c r="Y57" i="56"/>
  <c r="X57" i="56"/>
  <c r="Y56" i="56"/>
  <c r="X56" i="56"/>
  <c r="Y55" i="56"/>
  <c r="X55" i="56"/>
  <c r="Y54" i="56"/>
  <c r="X54" i="56"/>
  <c r="Y53" i="56"/>
  <c r="X53" i="56"/>
  <c r="Y52" i="56"/>
  <c r="X52" i="56"/>
  <c r="Y51" i="56"/>
  <c r="X51" i="56"/>
  <c r="Y50" i="56"/>
  <c r="X50" i="56"/>
  <c r="Y49" i="56"/>
  <c r="X49" i="56"/>
  <c r="Y48" i="56"/>
  <c r="X48" i="56"/>
  <c r="Y46" i="56"/>
  <c r="X46" i="56"/>
  <c r="Y45" i="56"/>
  <c r="X45" i="56"/>
  <c r="Y41" i="56"/>
  <c r="X41" i="56"/>
  <c r="Y40" i="56"/>
  <c r="X40" i="56"/>
  <c r="Y39" i="56"/>
  <c r="X39" i="56"/>
  <c r="Y38" i="56"/>
  <c r="X38" i="56"/>
  <c r="Y37" i="56"/>
  <c r="X37" i="56"/>
  <c r="Y36" i="56"/>
  <c r="X36" i="56"/>
  <c r="Y35" i="56"/>
  <c r="X35" i="56"/>
  <c r="Y34" i="56"/>
  <c r="X34" i="56"/>
  <c r="Y33" i="56"/>
  <c r="X33" i="56"/>
  <c r="Y32" i="56"/>
  <c r="X32" i="56"/>
  <c r="Y31" i="56"/>
  <c r="X31" i="56"/>
  <c r="Y30" i="56"/>
  <c r="X30" i="56"/>
  <c r="Y29" i="56"/>
  <c r="X29" i="56"/>
  <c r="Y27" i="56"/>
  <c r="X27" i="56"/>
  <c r="Y26" i="56"/>
  <c r="X26" i="56"/>
  <c r="Y22" i="56"/>
  <c r="X22" i="56"/>
  <c r="Y21" i="56"/>
  <c r="X21" i="56"/>
  <c r="Y20" i="56"/>
  <c r="X20" i="56"/>
  <c r="Y19" i="56"/>
  <c r="X19" i="56"/>
  <c r="Y18" i="56"/>
  <c r="X18" i="56"/>
  <c r="Y17" i="56"/>
  <c r="X17" i="56"/>
  <c r="Y16" i="56"/>
  <c r="X16" i="56"/>
  <c r="Y15" i="56"/>
  <c r="X15" i="56"/>
  <c r="Y14" i="56"/>
  <c r="X14" i="56"/>
  <c r="Y13" i="56"/>
  <c r="X13" i="56"/>
  <c r="Y12" i="56"/>
  <c r="X12" i="56"/>
  <c r="Y11" i="56"/>
  <c r="X11" i="56"/>
  <c r="Y10" i="56"/>
  <c r="X10" i="56"/>
  <c r="Y9" i="56"/>
  <c r="X9" i="56"/>
  <c r="Y8" i="56"/>
  <c r="X8" i="56"/>
  <c r="Y6" i="56"/>
  <c r="X6" i="56"/>
  <c r="Y5" i="56"/>
  <c r="X5" i="56"/>
  <c r="Y164" i="57"/>
  <c r="X164" i="57"/>
  <c r="Y162" i="57"/>
  <c r="Y161" i="57" s="1"/>
  <c r="X162" i="57"/>
  <c r="X161" i="57" s="1"/>
  <c r="Y146" i="57"/>
  <c r="X146" i="57"/>
  <c r="Y144" i="57"/>
  <c r="Y143" i="57" s="1"/>
  <c r="X144" i="57"/>
  <c r="X143" i="57" s="1"/>
  <c r="Y128" i="57"/>
  <c r="X128" i="57"/>
  <c r="Y125" i="57"/>
  <c r="Y124" i="57" s="1"/>
  <c r="X125" i="57"/>
  <c r="Y109" i="57"/>
  <c r="X109" i="57"/>
  <c r="Y106" i="57"/>
  <c r="Y105" i="57" s="1"/>
  <c r="X106" i="57"/>
  <c r="X105" i="57" s="1"/>
  <c r="Y85" i="57"/>
  <c r="X85" i="57"/>
  <c r="Y82" i="57"/>
  <c r="Y81" i="57" s="1"/>
  <c r="X82" i="57"/>
  <c r="X81" i="57" s="1"/>
  <c r="Y66" i="57"/>
  <c r="X66" i="57"/>
  <c r="Y63" i="57"/>
  <c r="Y62" i="57" s="1"/>
  <c r="X63" i="57"/>
  <c r="Y47" i="57"/>
  <c r="X47" i="57"/>
  <c r="Y44" i="57"/>
  <c r="Y43" i="57" s="1"/>
  <c r="X44" i="57"/>
  <c r="X43" i="57" s="1"/>
  <c r="Y28" i="57"/>
  <c r="X28" i="57"/>
  <c r="Y25" i="57"/>
  <c r="Y24" i="57" s="1"/>
  <c r="X25" i="57"/>
  <c r="X24" i="57" s="1"/>
  <c r="Y7" i="57"/>
  <c r="X7" i="57"/>
  <c r="Y4" i="57"/>
  <c r="Y3" i="57" s="1"/>
  <c r="X4" i="57"/>
  <c r="X3" i="57" s="1"/>
  <c r="Y165" i="58"/>
  <c r="Y164" i="58" s="1"/>
  <c r="X165" i="58"/>
  <c r="X164" i="58" s="1"/>
  <c r="Y162" i="58"/>
  <c r="X162" i="58"/>
  <c r="Y147" i="58"/>
  <c r="Y146" i="58" s="1"/>
  <c r="X147" i="58"/>
  <c r="X146" i="58" s="1"/>
  <c r="X144" i="58"/>
  <c r="Y144" i="58"/>
  <c r="Y129" i="58"/>
  <c r="Y128" i="58" s="1"/>
  <c r="X129" i="58"/>
  <c r="X128" i="58" s="1"/>
  <c r="Y125" i="58"/>
  <c r="X125" i="58"/>
  <c r="Y110" i="58"/>
  <c r="Y109" i="58" s="1"/>
  <c r="X110" i="58"/>
  <c r="X109" i="58" s="1"/>
  <c r="Y106" i="58"/>
  <c r="X106" i="58"/>
  <c r="Y86" i="58"/>
  <c r="Y85" i="58" s="1"/>
  <c r="X86" i="58"/>
  <c r="X85" i="58" s="1"/>
  <c r="X82" i="58"/>
  <c r="Y82" i="58"/>
  <c r="Y67" i="58"/>
  <c r="Y66" i="58" s="1"/>
  <c r="X67" i="58"/>
  <c r="X66" i="58" s="1"/>
  <c r="Y63" i="58"/>
  <c r="X63" i="58"/>
  <c r="Y48" i="58"/>
  <c r="Y47" i="58" s="1"/>
  <c r="X48" i="58"/>
  <c r="X47" i="58" s="1"/>
  <c r="X44" i="58"/>
  <c r="Y44" i="58"/>
  <c r="Y29" i="58"/>
  <c r="Y28" i="58" s="1"/>
  <c r="X29" i="58"/>
  <c r="X28" i="58" s="1"/>
  <c r="Y25" i="58"/>
  <c r="X25" i="58"/>
  <c r="Y8" i="58"/>
  <c r="Y7" i="58" s="1"/>
  <c r="X8" i="58"/>
  <c r="Y4" i="58"/>
  <c r="X4" i="58"/>
  <c r="Y165" i="59"/>
  <c r="Y164" i="59" s="1"/>
  <c r="X165" i="59"/>
  <c r="X373" i="72" s="1"/>
  <c r="X372" i="72" s="1"/>
  <c r="X162" i="59"/>
  <c r="Y162" i="59"/>
  <c r="Y147" i="59"/>
  <c r="Y146" i="59" s="1"/>
  <c r="X147" i="59"/>
  <c r="X146" i="59" s="1"/>
  <c r="Y144" i="59"/>
  <c r="X144" i="59"/>
  <c r="Y129" i="59"/>
  <c r="Y390" i="70" s="1"/>
  <c r="Y389" i="70" s="1"/>
  <c r="X129" i="59"/>
  <c r="X128" i="59" s="1"/>
  <c r="Y125" i="59"/>
  <c r="X125" i="59"/>
  <c r="Y110" i="59"/>
  <c r="Y109" i="59" s="1"/>
  <c r="X110" i="59"/>
  <c r="X109" i="59" s="1"/>
  <c r="Y106" i="59"/>
  <c r="Y86" i="59"/>
  <c r="Y85" i="59" s="1"/>
  <c r="X86" i="59"/>
  <c r="X85" i="59" s="1"/>
  <c r="X82" i="59"/>
  <c r="Y82" i="59"/>
  <c r="Y67" i="59"/>
  <c r="Y66" i="59" s="1"/>
  <c r="X67" i="59"/>
  <c r="X66" i="59" s="1"/>
  <c r="Y63" i="59"/>
  <c r="X63" i="59"/>
  <c r="Y48" i="59"/>
  <c r="Y47" i="59" s="1"/>
  <c r="X48" i="59"/>
  <c r="X47" i="59" s="1"/>
  <c r="Y44" i="59"/>
  <c r="X44" i="59"/>
  <c r="Y29" i="59"/>
  <c r="Y28" i="59" s="1"/>
  <c r="X29" i="59"/>
  <c r="X28" i="59" s="1"/>
  <c r="Y25" i="59"/>
  <c r="X25" i="59"/>
  <c r="Y8" i="59"/>
  <c r="Y7" i="59" s="1"/>
  <c r="X8" i="59"/>
  <c r="X7" i="59" s="1"/>
  <c r="Y4" i="59"/>
  <c r="X4" i="59"/>
  <c r="Y164" i="60"/>
  <c r="X164" i="60"/>
  <c r="Y162" i="60"/>
  <c r="Y161" i="60" s="1"/>
  <c r="X162" i="60"/>
  <c r="X161" i="60" s="1"/>
  <c r="Y146" i="60"/>
  <c r="X146" i="60"/>
  <c r="Y144" i="60"/>
  <c r="Y143" i="60" s="1"/>
  <c r="X144" i="60"/>
  <c r="X143" i="60" s="1"/>
  <c r="Y128" i="60"/>
  <c r="X128" i="60"/>
  <c r="Y125" i="60"/>
  <c r="Y124" i="60" s="1"/>
  <c r="X125" i="60"/>
  <c r="Y109" i="60"/>
  <c r="X109" i="60"/>
  <c r="X106" i="60"/>
  <c r="X105" i="60" s="1"/>
  <c r="Y106" i="60"/>
  <c r="Y105" i="60" s="1"/>
  <c r="Y85" i="60"/>
  <c r="X85" i="60"/>
  <c r="Y82" i="60"/>
  <c r="Y81" i="60" s="1"/>
  <c r="X82" i="60"/>
  <c r="X81" i="60" s="1"/>
  <c r="Y66" i="60"/>
  <c r="X66" i="60"/>
  <c r="Y63" i="60"/>
  <c r="Y62" i="60" s="1"/>
  <c r="X63" i="60"/>
  <c r="X62" i="60" s="1"/>
  <c r="Y47" i="60"/>
  <c r="X47" i="60"/>
  <c r="X44" i="60"/>
  <c r="X43" i="60" s="1"/>
  <c r="Y44" i="60"/>
  <c r="Y43" i="60" s="1"/>
  <c r="Y28" i="60"/>
  <c r="X28" i="60"/>
  <c r="Y25" i="60"/>
  <c r="Y24" i="60" s="1"/>
  <c r="X25" i="60"/>
  <c r="X24" i="60" s="1"/>
  <c r="Y7" i="60"/>
  <c r="X7" i="60"/>
  <c r="Y4" i="60"/>
  <c r="Y3" i="60" s="1"/>
  <c r="Y164" i="63"/>
  <c r="X164" i="63"/>
  <c r="Y146" i="63"/>
  <c r="X146" i="63"/>
  <c r="Y128" i="63"/>
  <c r="X128" i="63"/>
  <c r="Y109" i="63"/>
  <c r="X109" i="63"/>
  <c r="Y85" i="63"/>
  <c r="X85" i="63"/>
  <c r="Y66" i="63"/>
  <c r="X66" i="63"/>
  <c r="Y47" i="63"/>
  <c r="X47" i="63"/>
  <c r="Y28" i="63"/>
  <c r="X28" i="63"/>
  <c r="Y7" i="63"/>
  <c r="X7" i="63"/>
  <c r="Y515" i="64"/>
  <c r="X515" i="64"/>
  <c r="Y452" i="64"/>
  <c r="X452" i="64"/>
  <c r="Y449" i="64"/>
  <c r="Y448" i="64" s="1"/>
  <c r="X449" i="64"/>
  <c r="X432" i="64"/>
  <c r="X431" i="64" s="1"/>
  <c r="Y428" i="64"/>
  <c r="X428" i="64"/>
  <c r="Y407" i="64"/>
  <c r="Y389" i="64"/>
  <c r="X389" i="64"/>
  <c r="Y386" i="64"/>
  <c r="Y385" i="64" s="1"/>
  <c r="X386" i="64"/>
  <c r="X385" i="64" s="1"/>
  <c r="X383" i="64"/>
  <c r="Y379" i="64"/>
  <c r="Y378" i="64"/>
  <c r="Y375" i="64"/>
  <c r="X375" i="64"/>
  <c r="X371" i="64"/>
  <c r="Y370" i="64"/>
  <c r="Y347" i="64"/>
  <c r="Y366" i="64"/>
  <c r="Y344" i="64"/>
  <c r="X380" i="64"/>
  <c r="X374" i="64"/>
  <c r="Y369" i="64"/>
  <c r="Y326" i="64"/>
  <c r="X326" i="64"/>
  <c r="Y323" i="64"/>
  <c r="X323" i="64"/>
  <c r="Y303" i="64"/>
  <c r="X303" i="64"/>
  <c r="Y240" i="64"/>
  <c r="X240" i="64"/>
  <c r="Y237" i="64"/>
  <c r="Y236" i="64" s="1"/>
  <c r="X237" i="64"/>
  <c r="X236" i="64" s="1"/>
  <c r="X216" i="64"/>
  <c r="Y216" i="64"/>
  <c r="Y195" i="64"/>
  <c r="X195" i="64"/>
  <c r="Y177" i="64"/>
  <c r="X177" i="64"/>
  <c r="X174" i="64"/>
  <c r="X173" i="64" s="1"/>
  <c r="Y174" i="64"/>
  <c r="Y173" i="64" s="1"/>
  <c r="Y135" i="64"/>
  <c r="X135" i="64"/>
  <c r="Y132" i="64"/>
  <c r="Y114" i="64"/>
  <c r="X114" i="64"/>
  <c r="X111" i="64"/>
  <c r="Y111" i="64"/>
  <c r="Y106" i="64"/>
  <c r="X106" i="64"/>
  <c r="Y105" i="64"/>
  <c r="X105" i="64"/>
  <c r="Y104" i="64"/>
  <c r="X104" i="64"/>
  <c r="Y103" i="64"/>
  <c r="X103" i="64"/>
  <c r="Y102" i="64"/>
  <c r="X102" i="64"/>
  <c r="Y101" i="64"/>
  <c r="X101" i="64"/>
  <c r="Y100" i="64"/>
  <c r="X100" i="64"/>
  <c r="Y99" i="64"/>
  <c r="X99" i="64"/>
  <c r="Y98" i="64"/>
  <c r="X98" i="64"/>
  <c r="Y97" i="64"/>
  <c r="X97" i="64"/>
  <c r="Y96" i="64"/>
  <c r="X96" i="64"/>
  <c r="Y95" i="64"/>
  <c r="X95" i="64"/>
  <c r="Y94" i="64"/>
  <c r="X94" i="64"/>
  <c r="Y93" i="64"/>
  <c r="X93" i="64"/>
  <c r="Y92" i="64"/>
  <c r="X92" i="64"/>
  <c r="Y91" i="64"/>
  <c r="X91" i="64"/>
  <c r="Y90" i="64"/>
  <c r="X90" i="64"/>
  <c r="Y89" i="64"/>
  <c r="X89" i="64"/>
  <c r="Y88" i="64"/>
  <c r="X88" i="64"/>
  <c r="Y79" i="64"/>
  <c r="X79" i="64"/>
  <c r="Y78" i="64"/>
  <c r="X78" i="64"/>
  <c r="Y77" i="64"/>
  <c r="X77" i="64"/>
  <c r="Y76" i="64"/>
  <c r="X76" i="64"/>
  <c r="Y75" i="64"/>
  <c r="X75" i="64"/>
  <c r="Y465" i="65"/>
  <c r="X465" i="65"/>
  <c r="Y408" i="65"/>
  <c r="X408" i="65"/>
  <c r="Y405" i="65"/>
  <c r="Y404" i="65" s="1"/>
  <c r="X405" i="65"/>
  <c r="X404" i="65" s="1"/>
  <c r="X390" i="65"/>
  <c r="X389" i="65" s="1"/>
  <c r="Y367" i="65"/>
  <c r="X367" i="65"/>
  <c r="Y351" i="65"/>
  <c r="X351" i="65"/>
  <c r="Y348" i="65"/>
  <c r="Y347" i="65" s="1"/>
  <c r="X348" i="65"/>
  <c r="X347" i="65" s="1"/>
  <c r="Y313" i="65"/>
  <c r="X313" i="65"/>
  <c r="Y310" i="65"/>
  <c r="X310" i="65"/>
  <c r="Y294" i="65"/>
  <c r="X294" i="65"/>
  <c r="Y291" i="65"/>
  <c r="X291" i="65"/>
  <c r="Y273" i="65"/>
  <c r="X273" i="65"/>
  <c r="Y216" i="65"/>
  <c r="X216" i="65"/>
  <c r="Y213" i="65"/>
  <c r="Y212" i="65" s="1"/>
  <c r="X213" i="65"/>
  <c r="X212" i="65" s="1"/>
  <c r="Y194" i="65"/>
  <c r="X194" i="65"/>
  <c r="X175" i="65"/>
  <c r="Y175" i="65"/>
  <c r="Y159" i="65"/>
  <c r="X159" i="65"/>
  <c r="Y156" i="65"/>
  <c r="Y155" i="65" s="1"/>
  <c r="X156" i="65"/>
  <c r="X155" i="65" s="1"/>
  <c r="Y121" i="65"/>
  <c r="X121" i="65"/>
  <c r="Y118" i="65"/>
  <c r="X118" i="65"/>
  <c r="Y152" i="65"/>
  <c r="X152" i="65"/>
  <c r="Y151" i="65"/>
  <c r="X151" i="65"/>
  <c r="Y148" i="65"/>
  <c r="X148" i="65"/>
  <c r="Y147" i="65"/>
  <c r="X147" i="65"/>
  <c r="Y144" i="65"/>
  <c r="X144" i="65"/>
  <c r="Y143" i="65"/>
  <c r="X143" i="65"/>
  <c r="Y102" i="65"/>
  <c r="X102" i="65"/>
  <c r="Y99" i="65"/>
  <c r="X99" i="65"/>
  <c r="Y94" i="65"/>
  <c r="X94" i="65"/>
  <c r="Y93" i="65"/>
  <c r="X93" i="65"/>
  <c r="Y92" i="65"/>
  <c r="X92" i="65"/>
  <c r="Y91" i="65"/>
  <c r="X91" i="65"/>
  <c r="Y90" i="65"/>
  <c r="X90" i="65"/>
  <c r="Y89" i="65"/>
  <c r="X89" i="65"/>
  <c r="Y88" i="65"/>
  <c r="X88" i="65"/>
  <c r="Y87" i="65"/>
  <c r="X87" i="65"/>
  <c r="Y86" i="65"/>
  <c r="X86" i="65"/>
  <c r="Y85" i="65"/>
  <c r="X85" i="65"/>
  <c r="Y84" i="65"/>
  <c r="X84" i="65"/>
  <c r="Y83" i="65"/>
  <c r="X83" i="65"/>
  <c r="Y82" i="65"/>
  <c r="X82" i="65"/>
  <c r="Y81" i="65"/>
  <c r="X81" i="65"/>
  <c r="Y80" i="65"/>
  <c r="X80" i="65"/>
  <c r="Y79" i="65"/>
  <c r="X79" i="65"/>
  <c r="Y78" i="65"/>
  <c r="X78" i="65"/>
  <c r="Y70" i="65"/>
  <c r="X70" i="65"/>
  <c r="Y69" i="65"/>
  <c r="X69" i="65"/>
  <c r="Y68" i="65"/>
  <c r="X68" i="65"/>
  <c r="Y67" i="65"/>
  <c r="X67" i="65"/>
  <c r="Y465" i="66"/>
  <c r="X465" i="66"/>
  <c r="Y408" i="66"/>
  <c r="X408" i="66"/>
  <c r="Y405" i="66"/>
  <c r="Y404" i="66" s="1"/>
  <c r="X405" i="66"/>
  <c r="X404" i="66" s="1"/>
  <c r="Y386" i="66"/>
  <c r="X386" i="66"/>
  <c r="Y367" i="66"/>
  <c r="X367" i="66"/>
  <c r="Y351" i="66"/>
  <c r="X351" i="66"/>
  <c r="Y348" i="66"/>
  <c r="Y347" i="66" s="1"/>
  <c r="X348" i="66"/>
  <c r="X347" i="66" s="1"/>
  <c r="Y313" i="66"/>
  <c r="X313" i="66"/>
  <c r="Y310" i="66"/>
  <c r="X310" i="66"/>
  <c r="Y344" i="66"/>
  <c r="X344" i="66"/>
  <c r="Y343" i="66"/>
  <c r="X343" i="66"/>
  <c r="Y340" i="66"/>
  <c r="X340" i="66"/>
  <c r="Y339" i="66"/>
  <c r="X339" i="66"/>
  <c r="Y336" i="66"/>
  <c r="X336" i="66"/>
  <c r="Y335" i="66"/>
  <c r="X335" i="66"/>
  <c r="Y294" i="66"/>
  <c r="X294" i="66"/>
  <c r="Y273" i="66"/>
  <c r="X273" i="66"/>
  <c r="Y216" i="66"/>
  <c r="X216" i="66"/>
  <c r="Y213" i="66"/>
  <c r="Y212" i="66" s="1"/>
  <c r="X213" i="66"/>
  <c r="X212" i="66" s="1"/>
  <c r="X175" i="66"/>
  <c r="Y175" i="66"/>
  <c r="Y159" i="66"/>
  <c r="X159" i="66"/>
  <c r="Y156" i="66"/>
  <c r="Y155" i="66" s="1"/>
  <c r="X156" i="66"/>
  <c r="X155" i="66" s="1"/>
  <c r="Y121" i="66"/>
  <c r="X121" i="66"/>
  <c r="Y118" i="66"/>
  <c r="X118" i="66"/>
  <c r="Y153" i="66"/>
  <c r="X153" i="66"/>
  <c r="Y152" i="66"/>
  <c r="X152" i="66"/>
  <c r="Y149" i="66"/>
  <c r="X149" i="66"/>
  <c r="Y148" i="66"/>
  <c r="X148" i="66"/>
  <c r="Y145" i="66"/>
  <c r="X145" i="66"/>
  <c r="Y144" i="66"/>
  <c r="X144" i="66"/>
  <c r="Y141" i="66"/>
  <c r="X141" i="66"/>
  <c r="Y102" i="66"/>
  <c r="X99" i="66"/>
  <c r="Y99" i="66"/>
  <c r="Y94" i="66"/>
  <c r="X94" i="66"/>
  <c r="Y93" i="66"/>
  <c r="X93" i="66"/>
  <c r="Y92" i="66"/>
  <c r="X92" i="66"/>
  <c r="Y91" i="66"/>
  <c r="X91" i="66"/>
  <c r="Y90" i="66"/>
  <c r="X90" i="66"/>
  <c r="Y89" i="66"/>
  <c r="X89" i="66"/>
  <c r="Y88" i="66"/>
  <c r="X88" i="66"/>
  <c r="Y87" i="66"/>
  <c r="X87" i="66"/>
  <c r="Y86" i="66"/>
  <c r="X86" i="66"/>
  <c r="Y85" i="66"/>
  <c r="X85" i="66"/>
  <c r="Y84" i="66"/>
  <c r="X84" i="66"/>
  <c r="Y83" i="66"/>
  <c r="X83" i="66"/>
  <c r="Y82" i="66"/>
  <c r="X82" i="66"/>
  <c r="Y81" i="66"/>
  <c r="X81" i="66"/>
  <c r="Y80" i="66"/>
  <c r="X80" i="66"/>
  <c r="Y79" i="66"/>
  <c r="X79" i="66"/>
  <c r="Y78" i="66"/>
  <c r="X78" i="66"/>
  <c r="Y70" i="66"/>
  <c r="X70" i="66"/>
  <c r="Y69" i="66"/>
  <c r="X69" i="66"/>
  <c r="Y68" i="66"/>
  <c r="X68" i="66"/>
  <c r="Y67" i="66"/>
  <c r="X67" i="66"/>
  <c r="Y465" i="67"/>
  <c r="X465" i="67"/>
  <c r="Y408" i="67"/>
  <c r="X408" i="67"/>
  <c r="Y405" i="67"/>
  <c r="Y404" i="67" s="1"/>
  <c r="X405" i="67"/>
  <c r="X404" i="67" s="1"/>
  <c r="Y386" i="67"/>
  <c r="X386" i="67"/>
  <c r="Y367" i="67"/>
  <c r="X367" i="67"/>
  <c r="Y351" i="67"/>
  <c r="X351" i="67"/>
  <c r="Y348" i="67"/>
  <c r="Y347" i="67" s="1"/>
  <c r="X348" i="67"/>
  <c r="X347" i="67" s="1"/>
  <c r="Y334" i="67"/>
  <c r="X313" i="67"/>
  <c r="Y313" i="67"/>
  <c r="Y310" i="67"/>
  <c r="X310" i="67"/>
  <c r="Y345" i="67"/>
  <c r="X345" i="67"/>
  <c r="Y344" i="67"/>
  <c r="X344" i="67"/>
  <c r="Y341" i="67"/>
  <c r="X341" i="67"/>
  <c r="Y340" i="67"/>
  <c r="X340" i="67"/>
  <c r="Y337" i="67"/>
  <c r="X337" i="67"/>
  <c r="Y336" i="67"/>
  <c r="X336" i="67"/>
  <c r="Y333" i="67"/>
  <c r="X333" i="67"/>
  <c r="Y291" i="67"/>
  <c r="X291" i="67"/>
  <c r="Y273" i="67"/>
  <c r="X273" i="67"/>
  <c r="Y216" i="67"/>
  <c r="X216" i="67"/>
  <c r="Y213" i="67"/>
  <c r="Y212" i="67" s="1"/>
  <c r="X213" i="67"/>
  <c r="X212" i="67" s="1"/>
  <c r="X194" i="67"/>
  <c r="Y194" i="67"/>
  <c r="Y175" i="67"/>
  <c r="X175" i="67"/>
  <c r="Y159" i="67"/>
  <c r="X159" i="67"/>
  <c r="Y156" i="67"/>
  <c r="Y155" i="67" s="1"/>
  <c r="X156" i="67"/>
  <c r="X155" i="67" s="1"/>
  <c r="Y121" i="67"/>
  <c r="X121" i="67"/>
  <c r="Y153" i="67"/>
  <c r="X153" i="67"/>
  <c r="Y150" i="67"/>
  <c r="X150" i="67"/>
  <c r="Y149" i="67"/>
  <c r="X149" i="67"/>
  <c r="Y146" i="67"/>
  <c r="X146" i="67"/>
  <c r="Y145" i="67"/>
  <c r="X145" i="67"/>
  <c r="Y142" i="67"/>
  <c r="X142" i="67"/>
  <c r="Y102" i="67"/>
  <c r="X102" i="67"/>
  <c r="Y138" i="67"/>
  <c r="X138" i="67"/>
  <c r="Y94" i="67"/>
  <c r="X94" i="67"/>
  <c r="Y93" i="67"/>
  <c r="X93" i="67"/>
  <c r="Y92" i="67"/>
  <c r="X92" i="67"/>
  <c r="Y91" i="67"/>
  <c r="X91" i="67"/>
  <c r="Y90" i="67"/>
  <c r="X90" i="67"/>
  <c r="Y89" i="67"/>
  <c r="X89" i="67"/>
  <c r="Y88" i="67"/>
  <c r="X88" i="67"/>
  <c r="Y87" i="67"/>
  <c r="X87" i="67"/>
  <c r="Y86" i="67"/>
  <c r="X86" i="67"/>
  <c r="Y85" i="67"/>
  <c r="X85" i="67"/>
  <c r="Y84" i="67"/>
  <c r="X84" i="67"/>
  <c r="Y83" i="67"/>
  <c r="X83" i="67"/>
  <c r="Y82" i="67"/>
  <c r="X82" i="67"/>
  <c r="Y81" i="67"/>
  <c r="X81" i="67"/>
  <c r="Y80" i="67"/>
  <c r="X80" i="67"/>
  <c r="Y79" i="67"/>
  <c r="X79" i="67"/>
  <c r="Y78" i="67"/>
  <c r="X78" i="67"/>
  <c r="Y70" i="67"/>
  <c r="X70" i="67"/>
  <c r="Y69" i="67"/>
  <c r="X69" i="67"/>
  <c r="Y68" i="67"/>
  <c r="X68" i="67"/>
  <c r="Y67" i="67"/>
  <c r="X67" i="67"/>
  <c r="Y580" i="68"/>
  <c r="X580" i="68"/>
  <c r="Y508" i="68"/>
  <c r="X508" i="68"/>
  <c r="Y481" i="68"/>
  <c r="Y457" i="68"/>
  <c r="X457" i="68"/>
  <c r="Y436" i="68"/>
  <c r="X436" i="68"/>
  <c r="Y433" i="68"/>
  <c r="Y432" i="68" s="1"/>
  <c r="X433" i="68"/>
  <c r="X432" i="68" s="1"/>
  <c r="Y385" i="68"/>
  <c r="X385" i="68"/>
  <c r="Y364" i="68"/>
  <c r="X364" i="68"/>
  <c r="Y361" i="68"/>
  <c r="X361" i="68"/>
  <c r="Y338" i="68"/>
  <c r="X338" i="68"/>
  <c r="Y266" i="68"/>
  <c r="X266" i="68"/>
  <c r="Y263" i="68"/>
  <c r="Y262" i="68" s="1"/>
  <c r="X263" i="68"/>
  <c r="X262" i="68" s="1"/>
  <c r="Y239" i="68"/>
  <c r="X239" i="68"/>
  <c r="Y215" i="68"/>
  <c r="X215" i="68"/>
  <c r="Y194" i="68"/>
  <c r="X194" i="68"/>
  <c r="Y191" i="68"/>
  <c r="Y190" i="68" s="1"/>
  <c r="X191" i="68"/>
  <c r="X190" i="68" s="1"/>
  <c r="X175" i="68"/>
  <c r="Y174" i="68"/>
  <c r="X171" i="68"/>
  <c r="Y143" i="68"/>
  <c r="Y122" i="68"/>
  <c r="X122" i="68"/>
  <c r="Y119" i="68"/>
  <c r="X119" i="68"/>
  <c r="Y114" i="68"/>
  <c r="X114" i="68"/>
  <c r="Y113" i="68"/>
  <c r="X113" i="68"/>
  <c r="Y112" i="68"/>
  <c r="X112" i="68"/>
  <c r="Y111" i="68"/>
  <c r="X111" i="68"/>
  <c r="Y110" i="68"/>
  <c r="X110" i="68"/>
  <c r="Y109" i="68"/>
  <c r="X109" i="68"/>
  <c r="Y108" i="68"/>
  <c r="X108" i="68"/>
  <c r="Y107" i="68"/>
  <c r="X107" i="68"/>
  <c r="Y106" i="68"/>
  <c r="X106" i="68"/>
  <c r="Y105" i="68"/>
  <c r="X105" i="68"/>
  <c r="Y104" i="68"/>
  <c r="X104" i="68"/>
  <c r="Y103" i="68"/>
  <c r="X103" i="68"/>
  <c r="Y102" i="68"/>
  <c r="X102" i="68"/>
  <c r="Y101" i="68"/>
  <c r="X101" i="68"/>
  <c r="Y100" i="68"/>
  <c r="X100" i="68"/>
  <c r="Y99" i="68"/>
  <c r="X99" i="68"/>
  <c r="Y98" i="68"/>
  <c r="X98" i="68"/>
  <c r="Y97" i="68"/>
  <c r="X97" i="68"/>
  <c r="Y96" i="68"/>
  <c r="X96" i="68"/>
  <c r="Y95" i="68"/>
  <c r="X95" i="68"/>
  <c r="Y94" i="68"/>
  <c r="X94" i="68"/>
  <c r="Y93" i="68"/>
  <c r="X93" i="68"/>
  <c r="Y84" i="68"/>
  <c r="X84" i="68"/>
  <c r="Y83" i="68"/>
  <c r="X83" i="68"/>
  <c r="Y82" i="68"/>
  <c r="X81" i="68"/>
  <c r="Y80" i="68"/>
  <c r="X80" i="68"/>
  <c r="Y79" i="68"/>
  <c r="X79" i="68"/>
  <c r="Y465" i="69"/>
  <c r="X465" i="69"/>
  <c r="Y408" i="69"/>
  <c r="X408" i="69"/>
  <c r="Y405" i="69"/>
  <c r="Y404" i="69" s="1"/>
  <c r="Y386" i="69"/>
  <c r="X386" i="69"/>
  <c r="Y367" i="69"/>
  <c r="X367" i="69"/>
  <c r="Y351" i="69"/>
  <c r="X351" i="69"/>
  <c r="X348" i="69"/>
  <c r="X347" i="69" s="1"/>
  <c r="Y313" i="69"/>
  <c r="X313" i="69"/>
  <c r="X331" i="69"/>
  <c r="Y345" i="69"/>
  <c r="X345" i="69"/>
  <c r="Y344" i="69"/>
  <c r="X342" i="69"/>
  <c r="Y341" i="69"/>
  <c r="X341" i="69"/>
  <c r="Y340" i="69"/>
  <c r="X338" i="69"/>
  <c r="Y337" i="69"/>
  <c r="X337" i="69"/>
  <c r="Y336" i="69"/>
  <c r="X334" i="69"/>
  <c r="Y333" i="69"/>
  <c r="X333" i="69"/>
  <c r="Y291" i="69"/>
  <c r="X330" i="69"/>
  <c r="X291" i="69"/>
  <c r="Y273" i="69"/>
  <c r="X273" i="69"/>
  <c r="Y216" i="69"/>
  <c r="X216" i="69"/>
  <c r="Y213" i="69"/>
  <c r="Y212" i="69" s="1"/>
  <c r="X198" i="69"/>
  <c r="X197" i="69" s="1"/>
  <c r="Y194" i="69"/>
  <c r="X194" i="69"/>
  <c r="Y179" i="69"/>
  <c r="Y178" i="69" s="1"/>
  <c r="X175" i="69"/>
  <c r="Y159" i="69"/>
  <c r="X159" i="69"/>
  <c r="X156" i="69"/>
  <c r="X155" i="69" s="1"/>
  <c r="X153" i="69"/>
  <c r="X149" i="69"/>
  <c r="Y147" i="69"/>
  <c r="X147" i="69"/>
  <c r="X145" i="69"/>
  <c r="Y143" i="69"/>
  <c r="X143" i="69"/>
  <c r="Y121" i="69"/>
  <c r="X141" i="69"/>
  <c r="X139" i="69"/>
  <c r="Y150" i="69"/>
  <c r="X150" i="69"/>
  <c r="Y146" i="69"/>
  <c r="X146" i="69"/>
  <c r="Y142" i="69"/>
  <c r="X142" i="69"/>
  <c r="X102" i="69"/>
  <c r="Y138" i="69"/>
  <c r="X138" i="69"/>
  <c r="Y99" i="69"/>
  <c r="Y94" i="69"/>
  <c r="X94" i="69"/>
  <c r="Y93" i="69"/>
  <c r="X93" i="69"/>
  <c r="Y92" i="69"/>
  <c r="X92" i="69"/>
  <c r="Y91" i="69"/>
  <c r="X91" i="69"/>
  <c r="Y90" i="69"/>
  <c r="X90" i="69"/>
  <c r="Y89" i="69"/>
  <c r="X89" i="69"/>
  <c r="Y88" i="69"/>
  <c r="X88" i="69"/>
  <c r="Y87" i="69"/>
  <c r="X87" i="69"/>
  <c r="Y86" i="69"/>
  <c r="X86" i="69"/>
  <c r="Y85" i="69"/>
  <c r="X85" i="69"/>
  <c r="Y84" i="69"/>
  <c r="X84" i="69"/>
  <c r="Y83" i="69"/>
  <c r="X83" i="69"/>
  <c r="Y82" i="69"/>
  <c r="X82" i="69"/>
  <c r="Y81" i="69"/>
  <c r="X81" i="69"/>
  <c r="Y80" i="69"/>
  <c r="X80" i="69"/>
  <c r="Y79" i="69"/>
  <c r="X79" i="69"/>
  <c r="Y78" i="69"/>
  <c r="X78" i="69"/>
  <c r="Y70" i="69"/>
  <c r="X70" i="69"/>
  <c r="Y69" i="69"/>
  <c r="X69" i="69"/>
  <c r="Y68" i="69"/>
  <c r="X68" i="69"/>
  <c r="Y67" i="69"/>
  <c r="X67" i="69"/>
  <c r="Y465" i="70"/>
  <c r="X465" i="70"/>
  <c r="Y408" i="70"/>
  <c r="X408" i="70"/>
  <c r="Y405" i="70"/>
  <c r="Y404" i="70" s="1"/>
  <c r="X386" i="70"/>
  <c r="Y371" i="70"/>
  <c r="Y370" i="70" s="1"/>
  <c r="Y367" i="70"/>
  <c r="X367" i="70"/>
  <c r="Y351" i="70"/>
  <c r="X351" i="70"/>
  <c r="X348" i="70"/>
  <c r="X347" i="70" s="1"/>
  <c r="Y313" i="70"/>
  <c r="X313" i="70"/>
  <c r="Y345" i="70"/>
  <c r="X342" i="70"/>
  <c r="Y341" i="70"/>
  <c r="X338" i="70"/>
  <c r="Y337" i="70"/>
  <c r="X334" i="70"/>
  <c r="Y333" i="70"/>
  <c r="X294" i="70"/>
  <c r="Y291" i="70"/>
  <c r="X330" i="70"/>
  <c r="Y273" i="70"/>
  <c r="X273" i="70"/>
  <c r="Y216" i="70"/>
  <c r="X216" i="70"/>
  <c r="Y213" i="70"/>
  <c r="Y212" i="70" s="1"/>
  <c r="Y194" i="70"/>
  <c r="Y175" i="70"/>
  <c r="X175" i="70"/>
  <c r="Y159" i="70"/>
  <c r="X159" i="70"/>
  <c r="Y156" i="70"/>
  <c r="Y155" i="70" s="1"/>
  <c r="X156" i="70"/>
  <c r="X155" i="70" s="1"/>
  <c r="Y153" i="70"/>
  <c r="X150" i="70"/>
  <c r="Y149" i="70"/>
  <c r="X146" i="70"/>
  <c r="Y145" i="70"/>
  <c r="X144" i="70"/>
  <c r="X142" i="70"/>
  <c r="Y141" i="70"/>
  <c r="X121" i="70"/>
  <c r="Y139" i="70"/>
  <c r="X138" i="70"/>
  <c r="Y118" i="70"/>
  <c r="X118" i="70"/>
  <c r="X151" i="70"/>
  <c r="Y150" i="70"/>
  <c r="X147" i="70"/>
  <c r="Y146" i="70"/>
  <c r="X143" i="70"/>
  <c r="Y142" i="70"/>
  <c r="X102" i="70"/>
  <c r="Y102" i="70"/>
  <c r="X139" i="70"/>
  <c r="Y138" i="70"/>
  <c r="Y94" i="70"/>
  <c r="X94" i="70"/>
  <c r="Y93" i="70"/>
  <c r="X93" i="70"/>
  <c r="Y92" i="70"/>
  <c r="X92" i="70"/>
  <c r="Y91" i="70"/>
  <c r="X91" i="70"/>
  <c r="Y90" i="70"/>
  <c r="X90" i="70"/>
  <c r="Y89" i="70"/>
  <c r="X89" i="70"/>
  <c r="Y88" i="70"/>
  <c r="X88" i="70"/>
  <c r="Y87" i="70"/>
  <c r="X87" i="70"/>
  <c r="Y86" i="70"/>
  <c r="X86" i="70"/>
  <c r="Y85" i="70"/>
  <c r="X85" i="70"/>
  <c r="Y84" i="70"/>
  <c r="X84" i="70"/>
  <c r="Y83" i="70"/>
  <c r="X83" i="70"/>
  <c r="Y82" i="70"/>
  <c r="X82" i="70"/>
  <c r="Y81" i="70"/>
  <c r="X81" i="70"/>
  <c r="Y80" i="70"/>
  <c r="X80" i="70"/>
  <c r="Y79" i="70"/>
  <c r="X79" i="70"/>
  <c r="Y78" i="70"/>
  <c r="X78" i="70"/>
  <c r="Y70" i="70"/>
  <c r="X70" i="70"/>
  <c r="Y69" i="70"/>
  <c r="X69" i="70"/>
  <c r="Y68" i="70"/>
  <c r="X68" i="70"/>
  <c r="Y67" i="70"/>
  <c r="X67" i="70"/>
  <c r="Y444" i="71"/>
  <c r="X444" i="71"/>
  <c r="Y390" i="71"/>
  <c r="X390" i="71"/>
  <c r="Y388" i="71"/>
  <c r="Y387" i="71" s="1"/>
  <c r="X388" i="71"/>
  <c r="X387" i="71" s="1"/>
  <c r="Y373" i="71"/>
  <c r="Y372" i="71" s="1"/>
  <c r="Y370" i="71"/>
  <c r="X370" i="71"/>
  <c r="X352" i="71"/>
  <c r="Y352" i="71"/>
  <c r="Y336" i="71"/>
  <c r="X336" i="71"/>
  <c r="Y334" i="71"/>
  <c r="Y333" i="71" s="1"/>
  <c r="X334" i="71"/>
  <c r="X333" i="71" s="1"/>
  <c r="Y321" i="71"/>
  <c r="Y330" i="71"/>
  <c r="X330" i="71"/>
  <c r="X329" i="71"/>
  <c r="Y326" i="71"/>
  <c r="X326" i="71"/>
  <c r="Y325" i="71"/>
  <c r="X325" i="71"/>
  <c r="Y324" i="71"/>
  <c r="Y322" i="71"/>
  <c r="X321" i="71"/>
  <c r="Y320" i="71"/>
  <c r="X300" i="71"/>
  <c r="Y300" i="71"/>
  <c r="Y317" i="71"/>
  <c r="Y298" i="71"/>
  <c r="X298" i="71"/>
  <c r="Y329" i="71"/>
  <c r="X322" i="71"/>
  <c r="Y282" i="71"/>
  <c r="X282" i="71"/>
  <c r="Y280" i="71"/>
  <c r="X280" i="71"/>
  <c r="Y262" i="71"/>
  <c r="X262" i="71"/>
  <c r="Y208" i="71"/>
  <c r="X208" i="71"/>
  <c r="Y206" i="71"/>
  <c r="X206" i="71"/>
  <c r="X191" i="71"/>
  <c r="X190" i="71" s="1"/>
  <c r="Y188" i="71"/>
  <c r="X188" i="71"/>
  <c r="Y170" i="71"/>
  <c r="X170" i="71"/>
  <c r="Y154" i="71"/>
  <c r="X154" i="71"/>
  <c r="Y152" i="71"/>
  <c r="X152" i="71"/>
  <c r="X151" i="71" s="1"/>
  <c r="X148" i="71"/>
  <c r="Y147" i="71"/>
  <c r="Y146" i="71"/>
  <c r="X144" i="71"/>
  <c r="Y143" i="71"/>
  <c r="Y142" i="71"/>
  <c r="Y140" i="71"/>
  <c r="X140" i="71"/>
  <c r="Y139" i="71"/>
  <c r="X139" i="71"/>
  <c r="Y138" i="71"/>
  <c r="X118" i="71"/>
  <c r="Y116" i="71"/>
  <c r="X116" i="71"/>
  <c r="X147" i="71"/>
  <c r="X143" i="71"/>
  <c r="X100" i="71"/>
  <c r="Y100" i="71"/>
  <c r="Y98" i="71"/>
  <c r="X98" i="71"/>
  <c r="Y93" i="71"/>
  <c r="X93" i="71"/>
  <c r="Y92" i="71"/>
  <c r="X92" i="71"/>
  <c r="Y91" i="71"/>
  <c r="X91" i="71"/>
  <c r="Y90" i="71"/>
  <c r="X90" i="71"/>
  <c r="Y89" i="71"/>
  <c r="X89" i="71"/>
  <c r="Y88" i="71"/>
  <c r="X88" i="71"/>
  <c r="Y87" i="71"/>
  <c r="X87" i="71"/>
  <c r="Y86" i="71"/>
  <c r="X86" i="71"/>
  <c r="Y85" i="71"/>
  <c r="X85" i="71"/>
  <c r="Y84" i="71"/>
  <c r="X84" i="71"/>
  <c r="Y83" i="71"/>
  <c r="X83" i="71"/>
  <c r="Y82" i="71"/>
  <c r="X82" i="71"/>
  <c r="Y81" i="71"/>
  <c r="X81" i="71"/>
  <c r="Y80" i="71"/>
  <c r="X80" i="71"/>
  <c r="Y79" i="71"/>
  <c r="X79" i="71"/>
  <c r="Y78" i="71"/>
  <c r="X78" i="71"/>
  <c r="Y70" i="71"/>
  <c r="X70" i="71"/>
  <c r="Y69" i="71"/>
  <c r="X69" i="71"/>
  <c r="Y68" i="71"/>
  <c r="X68" i="71"/>
  <c r="Y67" i="71"/>
  <c r="X67" i="71"/>
  <c r="Y444" i="72"/>
  <c r="X444" i="72"/>
  <c r="Y390" i="72"/>
  <c r="X390" i="72"/>
  <c r="Y388" i="72"/>
  <c r="Y387" i="72" s="1"/>
  <c r="X388" i="72"/>
  <c r="X387" i="72" s="1"/>
  <c r="Y373" i="72"/>
  <c r="Y372" i="72" s="1"/>
  <c r="X370" i="72"/>
  <c r="Y370" i="72"/>
  <c r="Y352" i="72"/>
  <c r="X352" i="72"/>
  <c r="Y336" i="72"/>
  <c r="X336" i="72"/>
  <c r="Y334" i="72"/>
  <c r="Y333" i="72" s="1"/>
  <c r="X334" i="72"/>
  <c r="X333" i="72" s="1"/>
  <c r="Y300" i="72"/>
  <c r="X300" i="72"/>
  <c r="Y320" i="72"/>
  <c r="Y282" i="72"/>
  <c r="X282" i="72"/>
  <c r="Y280" i="72"/>
  <c r="X280" i="72"/>
  <c r="Y262" i="72"/>
  <c r="X262" i="72"/>
  <c r="Y208" i="72"/>
  <c r="X208" i="72"/>
  <c r="Y206" i="72"/>
  <c r="Y205" i="72" s="1"/>
  <c r="X206" i="72"/>
  <c r="X205" i="72" s="1"/>
  <c r="Y188" i="72"/>
  <c r="X188" i="72"/>
  <c r="Y170" i="72"/>
  <c r="X170" i="72"/>
  <c r="Y154" i="72"/>
  <c r="X154" i="72"/>
  <c r="X152" i="72"/>
  <c r="X151" i="72" s="1"/>
  <c r="Y152" i="72"/>
  <c r="Y151" i="72" s="1"/>
  <c r="Y118" i="72"/>
  <c r="X118" i="72"/>
  <c r="Y116" i="72"/>
  <c r="X116" i="72"/>
  <c r="Y100" i="72"/>
  <c r="X100" i="72"/>
  <c r="Y98" i="72"/>
  <c r="X98" i="72"/>
  <c r="Y93" i="72"/>
  <c r="X93" i="72"/>
  <c r="Y92" i="72"/>
  <c r="X92" i="72"/>
  <c r="Y91" i="72"/>
  <c r="X91" i="72"/>
  <c r="Y90" i="72"/>
  <c r="X90" i="72"/>
  <c r="Y89" i="72"/>
  <c r="X89" i="72"/>
  <c r="Y88" i="72"/>
  <c r="X88" i="72"/>
  <c r="Y87" i="72"/>
  <c r="X87" i="72"/>
  <c r="Y86" i="72"/>
  <c r="X86" i="72"/>
  <c r="Y85" i="72"/>
  <c r="X85" i="72"/>
  <c r="Y84" i="72"/>
  <c r="X84" i="72"/>
  <c r="Y83" i="72"/>
  <c r="X83" i="72"/>
  <c r="Y82" i="72"/>
  <c r="X82" i="72"/>
  <c r="Y81" i="72"/>
  <c r="X81" i="72"/>
  <c r="Y80" i="72"/>
  <c r="X80" i="72"/>
  <c r="Y79" i="72"/>
  <c r="X79" i="72"/>
  <c r="Y78" i="72"/>
  <c r="X78" i="72"/>
  <c r="Y70" i="72"/>
  <c r="X70" i="72"/>
  <c r="Y69" i="72"/>
  <c r="X69" i="72"/>
  <c r="Y68" i="72"/>
  <c r="X68" i="72"/>
  <c r="Y67" i="72"/>
  <c r="X67" i="72"/>
  <c r="Y92" i="6"/>
  <c r="X92" i="6"/>
  <c r="Y89" i="6"/>
  <c r="X89" i="6"/>
  <c r="X114" i="6"/>
  <c r="Y21" i="6"/>
  <c r="X21" i="6"/>
  <c r="Y19" i="6"/>
  <c r="Y113" i="6"/>
  <c r="Y143" i="6" s="1"/>
  <c r="Y17" i="6"/>
  <c r="Y159" i="6" s="1"/>
  <c r="X17" i="6"/>
  <c r="X160" i="6" s="1"/>
  <c r="X12" i="6"/>
  <c r="X7" i="46" l="1"/>
  <c r="Y390" i="65"/>
  <c r="Y389" i="65" s="1"/>
  <c r="Y105" i="55"/>
  <c r="X28" i="46"/>
  <c r="Y198" i="65"/>
  <c r="Y197" i="65" s="1"/>
  <c r="X173" i="71"/>
  <c r="X172" i="71" s="1"/>
  <c r="X461" i="68"/>
  <c r="X460" i="68" s="1"/>
  <c r="X456" i="68" s="1"/>
  <c r="X373" i="71"/>
  <c r="X372" i="71" s="1"/>
  <c r="Y199" i="64"/>
  <c r="Y198" i="64" s="1"/>
  <c r="X47" i="56"/>
  <c r="X63" i="56"/>
  <c r="X390" i="67"/>
  <c r="X389" i="67" s="1"/>
  <c r="Y390" i="67"/>
  <c r="Y389" i="67" s="1"/>
  <c r="X355" i="72"/>
  <c r="X354" i="72" s="1"/>
  <c r="X279" i="71"/>
  <c r="X28" i="56"/>
  <c r="X219" i="68"/>
  <c r="X218" i="68" s="1"/>
  <c r="Y219" i="68"/>
  <c r="Y218" i="68" s="1"/>
  <c r="X191" i="72"/>
  <c r="X190" i="72" s="1"/>
  <c r="Y47" i="56"/>
  <c r="Y47" i="46"/>
  <c r="Y322" i="64"/>
  <c r="X85" i="56"/>
  <c r="Y85" i="56"/>
  <c r="X164" i="59"/>
  <c r="X179" i="67"/>
  <c r="X178" i="67" s="1"/>
  <c r="X179" i="66"/>
  <c r="X178" i="66" s="1"/>
  <c r="X174" i="66" s="1"/>
  <c r="Y179" i="66"/>
  <c r="Y178" i="66" s="1"/>
  <c r="Y85" i="46"/>
  <c r="Y4" i="56"/>
  <c r="Y371" i="67"/>
  <c r="Y370" i="67" s="1"/>
  <c r="X371" i="66"/>
  <c r="X370" i="66" s="1"/>
  <c r="X366" i="66" s="1"/>
  <c r="Y24" i="44"/>
  <c r="Y198" i="67"/>
  <c r="Y197" i="67" s="1"/>
  <c r="X179" i="65"/>
  <c r="X178" i="65" s="1"/>
  <c r="X174" i="65" s="1"/>
  <c r="Y371" i="66"/>
  <c r="Y370" i="66" s="1"/>
  <c r="Y366" i="66" s="1"/>
  <c r="Y179" i="65"/>
  <c r="Y178" i="65" s="1"/>
  <c r="X179" i="70"/>
  <c r="X178" i="70" s="1"/>
  <c r="Y98" i="65"/>
  <c r="Y128" i="59"/>
  <c r="Y124" i="59" s="1"/>
  <c r="X162" i="46"/>
  <c r="Y198" i="66"/>
  <c r="Y197" i="66" s="1"/>
  <c r="Y173" i="72"/>
  <c r="Y172" i="72" s="1"/>
  <c r="Y169" i="72" s="1"/>
  <c r="X390" i="70"/>
  <c r="X389" i="70" s="1"/>
  <c r="Y485" i="68"/>
  <c r="Y484" i="68" s="1"/>
  <c r="Y220" i="64"/>
  <c r="Y219" i="64" s="1"/>
  <c r="Y215" i="64" s="1"/>
  <c r="Y343" i="64"/>
  <c r="Y62" i="59"/>
  <c r="Y15" i="10"/>
  <c r="Y164" i="56"/>
  <c r="X85" i="46"/>
  <c r="X173" i="72"/>
  <c r="X172" i="72" s="1"/>
  <c r="Y198" i="70"/>
  <c r="Y197" i="70" s="1"/>
  <c r="Y193" i="70" s="1"/>
  <c r="X355" i="71"/>
  <c r="X354" i="71" s="1"/>
  <c r="X371" i="69"/>
  <c r="X370" i="69" s="1"/>
  <c r="X366" i="69" s="1"/>
  <c r="Y243" i="68"/>
  <c r="Y242" i="68" s="1"/>
  <c r="Y390" i="66"/>
  <c r="Y389" i="66" s="1"/>
  <c r="Y66" i="56"/>
  <c r="X371" i="67"/>
  <c r="X370" i="67" s="1"/>
  <c r="Y140" i="66"/>
  <c r="Y161" i="49"/>
  <c r="X47" i="46"/>
  <c r="Y355" i="71"/>
  <c r="Y354" i="71" s="1"/>
  <c r="X179" i="69"/>
  <c r="X178" i="69" s="1"/>
  <c r="X174" i="69" s="1"/>
  <c r="Y461" i="68"/>
  <c r="Y460" i="68" s="1"/>
  <c r="Y456" i="68" s="1"/>
  <c r="X199" i="64"/>
  <c r="X198" i="64" s="1"/>
  <c r="X194" i="64" s="1"/>
  <c r="Y432" i="64"/>
  <c r="Y431" i="64" s="1"/>
  <c r="Y25" i="29"/>
  <c r="Y355" i="72"/>
  <c r="Y354" i="72" s="1"/>
  <c r="X390" i="66"/>
  <c r="X389" i="66" s="1"/>
  <c r="X164" i="56"/>
  <c r="Y191" i="71"/>
  <c r="Y190" i="71" s="1"/>
  <c r="Y187" i="71" s="1"/>
  <c r="Y193" i="69"/>
  <c r="X390" i="69"/>
  <c r="X389" i="69" s="1"/>
  <c r="X385" i="69" s="1"/>
  <c r="Y179" i="67"/>
  <c r="Y178" i="67" s="1"/>
  <c r="Y174" i="67" s="1"/>
  <c r="Y411" i="64"/>
  <c r="Y410" i="64" s="1"/>
  <c r="Y406" i="64" s="1"/>
  <c r="Y28" i="56"/>
  <c r="Y24" i="54"/>
  <c r="Y62" i="54"/>
  <c r="Y3" i="49"/>
  <c r="Y105" i="48"/>
  <c r="Y173" i="71"/>
  <c r="Y172" i="71" s="1"/>
  <c r="X243" i="68"/>
  <c r="X242" i="68" s="1"/>
  <c r="X238" i="68" s="1"/>
  <c r="X485" i="68"/>
  <c r="X484" i="68" s="1"/>
  <c r="X279" i="72"/>
  <c r="Y191" i="72"/>
  <c r="Y190" i="72" s="1"/>
  <c r="X198" i="70"/>
  <c r="X197" i="70" s="1"/>
  <c r="X371" i="70"/>
  <c r="X370" i="70" s="1"/>
  <c r="Y390" i="69"/>
  <c r="Y389" i="69" s="1"/>
  <c r="X198" i="66"/>
  <c r="X197" i="66" s="1"/>
  <c r="X98" i="65"/>
  <c r="X117" i="65"/>
  <c r="X198" i="65"/>
  <c r="X197" i="65" s="1"/>
  <c r="X220" i="64"/>
  <c r="X219" i="64" s="1"/>
  <c r="X44" i="56"/>
  <c r="Y124" i="55"/>
  <c r="Y109" i="56"/>
  <c r="Y43" i="49"/>
  <c r="X161" i="49"/>
  <c r="X24" i="48"/>
  <c r="X81" i="45"/>
  <c r="Y371" i="69"/>
  <c r="Y370" i="69" s="1"/>
  <c r="Y366" i="69" s="1"/>
  <c r="X198" i="67"/>
  <c r="X197" i="67" s="1"/>
  <c r="X43" i="45"/>
  <c r="Y3" i="44"/>
  <c r="Y385" i="67"/>
  <c r="Y16" i="28"/>
  <c r="X97" i="72"/>
  <c r="X351" i="72"/>
  <c r="X117" i="70"/>
  <c r="X309" i="66"/>
  <c r="X66" i="56"/>
  <c r="X143" i="49"/>
  <c r="X25" i="29"/>
  <c r="Y97" i="72"/>
  <c r="Y385" i="69"/>
  <c r="X118" i="68"/>
  <c r="Y309" i="66"/>
  <c r="Y174" i="65"/>
  <c r="X43" i="49"/>
  <c r="X193" i="69"/>
  <c r="X385" i="67"/>
  <c r="Y279" i="72"/>
  <c r="X371" i="65"/>
  <c r="X370" i="65" s="1"/>
  <c r="X143" i="59"/>
  <c r="Y43" i="58"/>
  <c r="Y146" i="46"/>
  <c r="Y371" i="65"/>
  <c r="Y370" i="65" s="1"/>
  <c r="X81" i="59"/>
  <c r="X124" i="44"/>
  <c r="X13" i="29"/>
  <c r="Y260" i="72"/>
  <c r="Y242" i="72"/>
  <c r="Y224" i="71"/>
  <c r="Y82" i="52"/>
  <c r="Y44" i="52"/>
  <c r="Y162" i="51"/>
  <c r="X406" i="71"/>
  <c r="X442" i="71"/>
  <c r="X162" i="63"/>
  <c r="X144" i="62"/>
  <c r="Y406" i="72"/>
  <c r="Y424" i="71"/>
  <c r="Y162" i="62"/>
  <c r="Y144" i="61"/>
  <c r="Y162" i="61"/>
  <c r="Y98" i="66"/>
  <c r="Y3" i="59"/>
  <c r="X62" i="58"/>
  <c r="X105" i="58"/>
  <c r="Y7" i="56"/>
  <c r="Y43" i="54"/>
  <c r="Y81" i="49"/>
  <c r="Y66" i="46"/>
  <c r="Y81" i="45"/>
  <c r="Y109" i="46"/>
  <c r="X44" i="46"/>
  <c r="X15" i="10"/>
  <c r="X193" i="65"/>
  <c r="X366" i="65"/>
  <c r="Y110" i="64"/>
  <c r="X3" i="59"/>
  <c r="Y43" i="59"/>
  <c r="Y62" i="58"/>
  <c r="Y24" i="49"/>
  <c r="X3" i="48"/>
  <c r="X43" i="48"/>
  <c r="Y124" i="45"/>
  <c r="Y193" i="67"/>
  <c r="Y193" i="65"/>
  <c r="Y366" i="65"/>
  <c r="X215" i="64"/>
  <c r="Y81" i="59"/>
  <c r="X143" i="55"/>
  <c r="X105" i="54"/>
  <c r="X62" i="49"/>
  <c r="Y3" i="48"/>
  <c r="Y43" i="48"/>
  <c r="Y238" i="68"/>
  <c r="Y3" i="58"/>
  <c r="X214" i="68"/>
  <c r="Y214" i="68"/>
  <c r="X174" i="67"/>
  <c r="Y194" i="64"/>
  <c r="X427" i="64"/>
  <c r="X360" i="68"/>
  <c r="Y427" i="64"/>
  <c r="Y124" i="58"/>
  <c r="Y143" i="49"/>
  <c r="Y351" i="72"/>
  <c r="Y360" i="68"/>
  <c r="Y366" i="67"/>
  <c r="Y81" i="58"/>
  <c r="Y161" i="54"/>
  <c r="X81" i="49"/>
  <c r="X109" i="46"/>
  <c r="X13" i="6"/>
  <c r="Y12" i="6"/>
  <c r="Y13" i="6" s="1"/>
  <c r="X30" i="6"/>
  <c r="Y98" i="6"/>
  <c r="Y152" i="6" s="1"/>
  <c r="Y102" i="6"/>
  <c r="Y156" i="6" s="1"/>
  <c r="X141" i="72"/>
  <c r="X145" i="72"/>
  <c r="X149" i="72"/>
  <c r="Y321" i="72"/>
  <c r="Y325" i="72"/>
  <c r="Y329" i="72"/>
  <c r="X137" i="71"/>
  <c r="X141" i="71"/>
  <c r="X145" i="71"/>
  <c r="X149" i="71"/>
  <c r="X205" i="71"/>
  <c r="X323" i="71"/>
  <c r="X327" i="71"/>
  <c r="X331" i="71"/>
  <c r="Y121" i="70"/>
  <c r="Y140" i="70" s="1"/>
  <c r="Y144" i="70"/>
  <c r="Y148" i="70"/>
  <c r="Y152" i="70"/>
  <c r="X213" i="70"/>
  <c r="X212" i="70" s="1"/>
  <c r="Y386" i="70"/>
  <c r="Y385" i="70" s="1"/>
  <c r="X121" i="69"/>
  <c r="X140" i="69" s="1"/>
  <c r="X144" i="69"/>
  <c r="X148" i="69"/>
  <c r="X152" i="69"/>
  <c r="X213" i="69"/>
  <c r="X212" i="69" s="1"/>
  <c r="Y81" i="68"/>
  <c r="X169" i="68"/>
  <c r="Y173" i="68"/>
  <c r="Y7" i="46"/>
  <c r="X23" i="6"/>
  <c r="X99" i="6"/>
  <c r="X153" i="6" s="1"/>
  <c r="Y145" i="72"/>
  <c r="Y149" i="72"/>
  <c r="X317" i="72"/>
  <c r="X322" i="72"/>
  <c r="X326" i="72"/>
  <c r="X330" i="72"/>
  <c r="Y97" i="71"/>
  <c r="Y137" i="71"/>
  <c r="Y141" i="71"/>
  <c r="Y145" i="71"/>
  <c r="Y149" i="71"/>
  <c r="Y151" i="71"/>
  <c r="Y205" i="71"/>
  <c r="Y323" i="71"/>
  <c r="Y327" i="71"/>
  <c r="Y331" i="71"/>
  <c r="X140" i="70"/>
  <c r="X145" i="70"/>
  <c r="X149" i="70"/>
  <c r="X153" i="70"/>
  <c r="X194" i="70"/>
  <c r="X193" i="70" s="1"/>
  <c r="Y310" i="70"/>
  <c r="Y329" i="70" s="1"/>
  <c r="Y334" i="70"/>
  <c r="Y338" i="70"/>
  <c r="Y342" i="70"/>
  <c r="Y348" i="70"/>
  <c r="Y347" i="70" s="1"/>
  <c r="Y141" i="69"/>
  <c r="Y145" i="69"/>
  <c r="Y149" i="69"/>
  <c r="Y153" i="69"/>
  <c r="Y144" i="69"/>
  <c r="Y148" i="69"/>
  <c r="Y152" i="69"/>
  <c r="Y156" i="69"/>
  <c r="Y155" i="69" s="1"/>
  <c r="Y310" i="69"/>
  <c r="Y309" i="69" s="1"/>
  <c r="Y334" i="69"/>
  <c r="Y338" i="69"/>
  <c r="Y342" i="69"/>
  <c r="Y348" i="69"/>
  <c r="Y347" i="69" s="1"/>
  <c r="X405" i="69"/>
  <c r="X404" i="69" s="1"/>
  <c r="X82" i="68"/>
  <c r="Y169" i="68"/>
  <c r="X174" i="68"/>
  <c r="Y105" i="54"/>
  <c r="Y105" i="56" s="1"/>
  <c r="Y106" i="56"/>
  <c r="Y161" i="48"/>
  <c r="Y22" i="6"/>
  <c r="Y23" i="6"/>
  <c r="Y99" i="6"/>
  <c r="Y120" i="6" s="1"/>
  <c r="Y115" i="6"/>
  <c r="Y145" i="6" s="1"/>
  <c r="X142" i="72"/>
  <c r="X146" i="72"/>
  <c r="Y317" i="72"/>
  <c r="Y322" i="72"/>
  <c r="Y326" i="72"/>
  <c r="Y330" i="72"/>
  <c r="X138" i="71"/>
  <c r="X142" i="71"/>
  <c r="X146" i="71"/>
  <c r="X135" i="71"/>
  <c r="X320" i="71"/>
  <c r="X324" i="71"/>
  <c r="X328" i="71"/>
  <c r="X174" i="70"/>
  <c r="X331" i="70"/>
  <c r="X335" i="70"/>
  <c r="X339" i="70"/>
  <c r="X343" i="70"/>
  <c r="X335" i="69"/>
  <c r="X339" i="69"/>
  <c r="X343" i="69"/>
  <c r="X146" i="68"/>
  <c r="X170" i="68" s="1"/>
  <c r="X100" i="6"/>
  <c r="X121" i="6" s="1"/>
  <c r="Y136" i="6"/>
  <c r="Y134" i="72"/>
  <c r="Y138" i="72"/>
  <c r="Y142" i="72"/>
  <c r="Y146" i="72"/>
  <c r="X318" i="72"/>
  <c r="X323" i="72"/>
  <c r="X327" i="72"/>
  <c r="X331" i="72"/>
  <c r="X97" i="71"/>
  <c r="X316" i="71"/>
  <c r="Y328" i="71"/>
  <c r="Y331" i="70"/>
  <c r="Y335" i="70"/>
  <c r="Y339" i="70"/>
  <c r="Y343" i="70"/>
  <c r="X118" i="69"/>
  <c r="Y331" i="69"/>
  <c r="Y335" i="69"/>
  <c r="Y339" i="69"/>
  <c r="Y343" i="69"/>
  <c r="Y100" i="6"/>
  <c r="Y121" i="6" s="1"/>
  <c r="X147" i="72"/>
  <c r="Y318" i="72"/>
  <c r="Y323" i="72"/>
  <c r="Y327" i="72"/>
  <c r="Y331" i="72"/>
  <c r="X332" i="70"/>
  <c r="X336" i="70"/>
  <c r="X340" i="70"/>
  <c r="X344" i="70"/>
  <c r="X336" i="69"/>
  <c r="X340" i="69"/>
  <c r="X344" i="69"/>
  <c r="Y118" i="68"/>
  <c r="Y171" i="68"/>
  <c r="Y175" i="68"/>
  <c r="X101" i="6"/>
  <c r="X155" i="6" s="1"/>
  <c r="Y143" i="72"/>
  <c r="Y147" i="72"/>
  <c r="X320" i="72"/>
  <c r="X324" i="72"/>
  <c r="X328" i="72"/>
  <c r="Y369" i="72"/>
  <c r="X317" i="71"/>
  <c r="Y336" i="70"/>
  <c r="Y340" i="70"/>
  <c r="Y344" i="70"/>
  <c r="Y175" i="69"/>
  <c r="Y174" i="69" s="1"/>
  <c r="Y294" i="69"/>
  <c r="Y332" i="69" s="1"/>
  <c r="X172" i="68"/>
  <c r="X176" i="68"/>
  <c r="Y34" i="6"/>
  <c r="Y101" i="6"/>
  <c r="Y122" i="6" s="1"/>
  <c r="Y112" i="6"/>
  <c r="Y166" i="6" s="1"/>
  <c r="X140" i="72"/>
  <c r="X144" i="72"/>
  <c r="X148" i="72"/>
  <c r="Y324" i="72"/>
  <c r="Y328" i="72"/>
  <c r="X369" i="72"/>
  <c r="X187" i="71"/>
  <c r="Y351" i="71"/>
  <c r="Y143" i="70"/>
  <c r="Y147" i="70"/>
  <c r="Y151" i="70"/>
  <c r="X333" i="70"/>
  <c r="X337" i="70"/>
  <c r="X341" i="70"/>
  <c r="X345" i="70"/>
  <c r="X405" i="70"/>
  <c r="X404" i="70" s="1"/>
  <c r="X151" i="69"/>
  <c r="X168" i="68"/>
  <c r="Y172" i="68"/>
  <c r="Y176" i="68"/>
  <c r="Y30" i="6"/>
  <c r="X34" i="6"/>
  <c r="X98" i="6"/>
  <c r="X119" i="6" s="1"/>
  <c r="X102" i="6"/>
  <c r="X156" i="6" s="1"/>
  <c r="Y104" i="6"/>
  <c r="Y158" i="6" s="1"/>
  <c r="Y138" i="6"/>
  <c r="Y136" i="72"/>
  <c r="Y140" i="72"/>
  <c r="Y144" i="72"/>
  <c r="Y148" i="72"/>
  <c r="X169" i="72"/>
  <c r="X321" i="72"/>
  <c r="X325" i="72"/>
  <c r="X329" i="72"/>
  <c r="Y144" i="71"/>
  <c r="Y148" i="71"/>
  <c r="X351" i="71"/>
  <c r="Y369" i="71"/>
  <c r="X148" i="70"/>
  <c r="X152" i="70"/>
  <c r="Y139" i="69"/>
  <c r="Y151" i="69"/>
  <c r="Y168" i="68"/>
  <c r="X173" i="68"/>
  <c r="Y178" i="68"/>
  <c r="Y182" i="68"/>
  <c r="Y186" i="68"/>
  <c r="Y410" i="68"/>
  <c r="Y415" i="68"/>
  <c r="Y419" i="68"/>
  <c r="Y423" i="68"/>
  <c r="Y427" i="68"/>
  <c r="X194" i="66"/>
  <c r="X334" i="66"/>
  <c r="X338" i="66"/>
  <c r="X342" i="66"/>
  <c r="X138" i="65"/>
  <c r="X335" i="65"/>
  <c r="X339" i="65"/>
  <c r="X343" i="65"/>
  <c r="Y154" i="64"/>
  <c r="X159" i="64"/>
  <c r="X163" i="64"/>
  <c r="X167" i="64"/>
  <c r="X171" i="64"/>
  <c r="X369" i="64"/>
  <c r="X373" i="64"/>
  <c r="X377" i="64"/>
  <c r="X381" i="64"/>
  <c r="X24" i="59"/>
  <c r="Y24" i="58"/>
  <c r="X151" i="56"/>
  <c r="X155" i="56"/>
  <c r="X159" i="56"/>
  <c r="Y161" i="50"/>
  <c r="Y63" i="48"/>
  <c r="Y62" i="48" s="1"/>
  <c r="Y4" i="47"/>
  <c r="Y3" i="47" s="1"/>
  <c r="Y110" i="46"/>
  <c r="Y129" i="46"/>
  <c r="Y164" i="45"/>
  <c r="Y164" i="46" s="1"/>
  <c r="X179" i="68"/>
  <c r="X183" i="68"/>
  <c r="X187" i="68"/>
  <c r="X411" i="68"/>
  <c r="X416" i="68"/>
  <c r="X420" i="68"/>
  <c r="X424" i="68"/>
  <c r="X428" i="68"/>
  <c r="X334" i="67"/>
  <c r="X338" i="67"/>
  <c r="X342" i="67"/>
  <c r="X142" i="66"/>
  <c r="X146" i="66"/>
  <c r="X150" i="66"/>
  <c r="Y194" i="66"/>
  <c r="Y193" i="66" s="1"/>
  <c r="Y334" i="66"/>
  <c r="Y338" i="66"/>
  <c r="Y342" i="66"/>
  <c r="Y138" i="65"/>
  <c r="Y339" i="65"/>
  <c r="Y343" i="65"/>
  <c r="X155" i="64"/>
  <c r="Y159" i="64"/>
  <c r="Y163" i="64"/>
  <c r="Y167" i="64"/>
  <c r="Y171" i="64"/>
  <c r="Y373" i="64"/>
  <c r="Y377" i="64"/>
  <c r="Y381" i="64"/>
  <c r="X4" i="60"/>
  <c r="X3" i="60" s="1"/>
  <c r="Y161" i="59"/>
  <c r="X143" i="58"/>
  <c r="Y161" i="58"/>
  <c r="X113" i="56"/>
  <c r="X117" i="56"/>
  <c r="X121" i="56"/>
  <c r="X44" i="47"/>
  <c r="X43" i="47" s="1"/>
  <c r="X63" i="47"/>
  <c r="X62" i="47" s="1"/>
  <c r="X143" i="47"/>
  <c r="X83" i="46"/>
  <c r="X147" i="46"/>
  <c r="Y179" i="68"/>
  <c r="Y183" i="68"/>
  <c r="Y187" i="68"/>
  <c r="Y411" i="68"/>
  <c r="Y416" i="68"/>
  <c r="Y420" i="68"/>
  <c r="Y424" i="68"/>
  <c r="Y428" i="68"/>
  <c r="Y338" i="67"/>
  <c r="Y342" i="67"/>
  <c r="Y142" i="66"/>
  <c r="Y146" i="66"/>
  <c r="Y150" i="66"/>
  <c r="X291" i="66"/>
  <c r="X290" i="66" s="1"/>
  <c r="X330" i="66"/>
  <c r="X331" i="65"/>
  <c r="X336" i="65"/>
  <c r="X340" i="65"/>
  <c r="X344" i="65"/>
  <c r="X386" i="65"/>
  <c r="X385" i="65" s="1"/>
  <c r="X110" i="64"/>
  <c r="Y155" i="64"/>
  <c r="X160" i="64"/>
  <c r="X164" i="64"/>
  <c r="X168" i="64"/>
  <c r="Y365" i="64"/>
  <c r="X370" i="64"/>
  <c r="X378" i="64"/>
  <c r="X382" i="64"/>
  <c r="X43" i="58"/>
  <c r="Y82" i="55"/>
  <c r="Y81" i="55" s="1"/>
  <c r="X88" i="56"/>
  <c r="X92" i="56"/>
  <c r="X96" i="56"/>
  <c r="X161" i="54"/>
  <c r="Y3" i="50"/>
  <c r="Y62" i="47"/>
  <c r="Y105" i="47"/>
  <c r="Y143" i="47"/>
  <c r="X25" i="45"/>
  <c r="X24" i="45" s="1"/>
  <c r="X106" i="44"/>
  <c r="X105" i="44" s="1"/>
  <c r="X111" i="46"/>
  <c r="X115" i="46"/>
  <c r="Y133" i="46"/>
  <c r="Y137" i="46"/>
  <c r="Y141" i="46"/>
  <c r="X180" i="68"/>
  <c r="X184" i="68"/>
  <c r="X188" i="68"/>
  <c r="X413" i="68"/>
  <c r="X417" i="68"/>
  <c r="X421" i="68"/>
  <c r="X425" i="68"/>
  <c r="X429" i="68"/>
  <c r="X335" i="67"/>
  <c r="X339" i="67"/>
  <c r="X343" i="67"/>
  <c r="X139" i="66"/>
  <c r="X143" i="66"/>
  <c r="X147" i="66"/>
  <c r="X151" i="66"/>
  <c r="Y291" i="66"/>
  <c r="Y290" i="66" s="1"/>
  <c r="Y330" i="66"/>
  <c r="Y331" i="65"/>
  <c r="Y336" i="65"/>
  <c r="Y340" i="65"/>
  <c r="Y344" i="65"/>
  <c r="Y386" i="65"/>
  <c r="Y385" i="65" s="1"/>
  <c r="X156" i="64"/>
  <c r="Y160" i="64"/>
  <c r="Y164" i="64"/>
  <c r="Y168" i="64"/>
  <c r="X366" i="64"/>
  <c r="Y374" i="64"/>
  <c r="Y382" i="64"/>
  <c r="X81" i="58"/>
  <c r="Y44" i="55"/>
  <c r="Y43" i="55" s="1"/>
  <c r="Y43" i="56" s="1"/>
  <c r="X143" i="48"/>
  <c r="X63" i="45"/>
  <c r="X31" i="46"/>
  <c r="X35" i="46"/>
  <c r="X39" i="46"/>
  <c r="Y44" i="44"/>
  <c r="Y43" i="44" s="1"/>
  <c r="X69" i="46"/>
  <c r="X73" i="46"/>
  <c r="X77" i="46"/>
  <c r="Y106" i="44"/>
  <c r="Y180" i="68"/>
  <c r="Y184" i="68"/>
  <c r="Y188" i="68"/>
  <c r="Y413" i="68"/>
  <c r="Y417" i="68"/>
  <c r="Y421" i="68"/>
  <c r="Y425" i="68"/>
  <c r="Y429" i="68"/>
  <c r="X481" i="68"/>
  <c r="X480" i="68" s="1"/>
  <c r="X505" i="68"/>
  <c r="X504" i="68" s="1"/>
  <c r="X139" i="67"/>
  <c r="X143" i="67"/>
  <c r="X147" i="67"/>
  <c r="X151" i="67"/>
  <c r="X331" i="67"/>
  <c r="Y335" i="67"/>
  <c r="Y339" i="67"/>
  <c r="Y343" i="67"/>
  <c r="Y139" i="66"/>
  <c r="Y143" i="66"/>
  <c r="Y147" i="66"/>
  <c r="Y151" i="66"/>
  <c r="X385" i="66"/>
  <c r="X140" i="65"/>
  <c r="X145" i="65"/>
  <c r="X149" i="65"/>
  <c r="X153" i="65"/>
  <c r="X332" i="65"/>
  <c r="X337" i="65"/>
  <c r="X341" i="65"/>
  <c r="X345" i="65"/>
  <c r="X157" i="64"/>
  <c r="X161" i="64"/>
  <c r="X165" i="64"/>
  <c r="X169" i="64"/>
  <c r="X379" i="64"/>
  <c r="Y82" i="54"/>
  <c r="Y81" i="54" s="1"/>
  <c r="X177" i="68"/>
  <c r="X181" i="68"/>
  <c r="X185" i="68"/>
  <c r="X414" i="68"/>
  <c r="X418" i="68"/>
  <c r="X422" i="68"/>
  <c r="X426" i="68"/>
  <c r="X430" i="68"/>
  <c r="Y505" i="68"/>
  <c r="Y504" i="68" s="1"/>
  <c r="Y139" i="67"/>
  <c r="Y143" i="67"/>
  <c r="Y147" i="67"/>
  <c r="Y151" i="67"/>
  <c r="Y331" i="67"/>
  <c r="Y385" i="66"/>
  <c r="Y140" i="65"/>
  <c r="Y145" i="65"/>
  <c r="Y149" i="65"/>
  <c r="Y153" i="65"/>
  <c r="Y332" i="65"/>
  <c r="Y337" i="65"/>
  <c r="Y341" i="65"/>
  <c r="Y345" i="65"/>
  <c r="Y156" i="64"/>
  <c r="Y161" i="64"/>
  <c r="Y165" i="64"/>
  <c r="Y169" i="64"/>
  <c r="X322" i="64"/>
  <c r="X367" i="64"/>
  <c r="Y371" i="64"/>
  <c r="Y383" i="64"/>
  <c r="X124" i="58"/>
  <c r="X130" i="56"/>
  <c r="X134" i="56"/>
  <c r="X138" i="56"/>
  <c r="X4" i="50"/>
  <c r="X3" i="50" s="1"/>
  <c r="X105" i="48"/>
  <c r="X124" i="48"/>
  <c r="Y177" i="68"/>
  <c r="Y181" i="68"/>
  <c r="Y185" i="68"/>
  <c r="Y414" i="68"/>
  <c r="Y418" i="68"/>
  <c r="Y422" i="68"/>
  <c r="Y426" i="68"/>
  <c r="Y430" i="68"/>
  <c r="X144" i="67"/>
  <c r="X148" i="67"/>
  <c r="X152" i="67"/>
  <c r="X332" i="66"/>
  <c r="X337" i="66"/>
  <c r="X341" i="66"/>
  <c r="X345" i="66"/>
  <c r="X142" i="65"/>
  <c r="X146" i="65"/>
  <c r="X150" i="65"/>
  <c r="X290" i="65"/>
  <c r="X334" i="65"/>
  <c r="X338" i="65"/>
  <c r="X342" i="65"/>
  <c r="X158" i="64"/>
  <c r="X162" i="64"/>
  <c r="X166" i="64"/>
  <c r="X170" i="64"/>
  <c r="Y367" i="64"/>
  <c r="X372" i="64"/>
  <c r="X376" i="64"/>
  <c r="X448" i="64"/>
  <c r="Y143" i="58"/>
  <c r="X3" i="55"/>
  <c r="X24" i="55"/>
  <c r="X144" i="56"/>
  <c r="X168" i="56"/>
  <c r="X172" i="56"/>
  <c r="X176" i="56"/>
  <c r="X24" i="49"/>
  <c r="Y62" i="44"/>
  <c r="X178" i="68"/>
  <c r="X182" i="68"/>
  <c r="X186" i="68"/>
  <c r="X410" i="68"/>
  <c r="X415" i="68"/>
  <c r="X419" i="68"/>
  <c r="X423" i="68"/>
  <c r="X427" i="68"/>
  <c r="Y144" i="67"/>
  <c r="Y148" i="67"/>
  <c r="Y152" i="67"/>
  <c r="Y294" i="67"/>
  <c r="Y332" i="67" s="1"/>
  <c r="Y332" i="66"/>
  <c r="Y337" i="66"/>
  <c r="Y341" i="66"/>
  <c r="Y345" i="66"/>
  <c r="Y142" i="65"/>
  <c r="Y146" i="65"/>
  <c r="Y150" i="65"/>
  <c r="Y290" i="65"/>
  <c r="Y334" i="65"/>
  <c r="Y338" i="65"/>
  <c r="Y342" i="65"/>
  <c r="X154" i="64"/>
  <c r="Y158" i="64"/>
  <c r="Y162" i="64"/>
  <c r="Y166" i="64"/>
  <c r="Y170" i="64"/>
  <c r="X62" i="59"/>
  <c r="X161" i="58"/>
  <c r="Y3" i="55"/>
  <c r="X63" i="48"/>
  <c r="X62" i="48" s="1"/>
  <c r="X161" i="48"/>
  <c r="X3" i="47"/>
  <c r="Y105" i="45"/>
  <c r="X4" i="44"/>
  <c r="X3" i="44" s="1"/>
  <c r="X66" i="46"/>
  <c r="Y150" i="46"/>
  <c r="Y154" i="46"/>
  <c r="Y158" i="46"/>
  <c r="Y14" i="29"/>
  <c r="Y12" i="29" s="1"/>
  <c r="X16" i="28"/>
  <c r="X4" i="22"/>
  <c r="X4" i="25" s="1"/>
  <c r="X4" i="28" s="1"/>
  <c r="Y21" i="25"/>
  <c r="Y21" i="28" s="1"/>
  <c r="X20" i="25"/>
  <c r="X20" i="28" s="1"/>
  <c r="Y18" i="13"/>
  <c r="Y18" i="16" s="1"/>
  <c r="X22" i="12"/>
  <c r="X27" i="11"/>
  <c r="X27" i="14" s="1"/>
  <c r="X31" i="13"/>
  <c r="Y19" i="12"/>
  <c r="Y19" i="15" s="1"/>
  <c r="Y23" i="12"/>
  <c r="Y23" i="15" s="1"/>
  <c r="Y10" i="42"/>
  <c r="Y16" i="42"/>
  <c r="Y35" i="42"/>
  <c r="Y54" i="42"/>
  <c r="Y73" i="42"/>
  <c r="Y136" i="42"/>
  <c r="Y154" i="42"/>
  <c r="Y172" i="42"/>
  <c r="Y27" i="22"/>
  <c r="Y14" i="18"/>
  <c r="Y14" i="24" s="1"/>
  <c r="Y14" i="27" s="1"/>
  <c r="Y17" i="18"/>
  <c r="Y17" i="24" s="1"/>
  <c r="Y17" i="27" s="1"/>
  <c r="Y27" i="11"/>
  <c r="X27" i="9"/>
  <c r="X27" i="13" s="1"/>
  <c r="X31" i="12"/>
  <c r="X136" i="46"/>
  <c r="X166" i="46"/>
  <c r="X170" i="46"/>
  <c r="X174" i="46"/>
  <c r="X19" i="24"/>
  <c r="X19" i="27" s="1"/>
  <c r="Y25" i="24"/>
  <c r="Y25" i="27" s="1"/>
  <c r="Y18" i="25"/>
  <c r="Y18" i="28" s="1"/>
  <c r="X22" i="23"/>
  <c r="X22" i="26" s="1"/>
  <c r="X26" i="23"/>
  <c r="X26" i="26" s="1"/>
  <c r="X14" i="18"/>
  <c r="X14" i="24" s="1"/>
  <c r="X14" i="27" s="1"/>
  <c r="X16" i="17"/>
  <c r="X8" i="13"/>
  <c r="X20" i="13"/>
  <c r="X17" i="11"/>
  <c r="X13" i="10"/>
  <c r="X29" i="12"/>
  <c r="X4" i="7"/>
  <c r="X3" i="7" s="1"/>
  <c r="X19" i="12"/>
  <c r="X23" i="12"/>
  <c r="Y7" i="21"/>
  <c r="Y27" i="10"/>
  <c r="Y9" i="12"/>
  <c r="Y9" i="15" s="1"/>
  <c r="Y13" i="12"/>
  <c r="Y13" i="15" s="1"/>
  <c r="Y11" i="24"/>
  <c r="Y11" i="27" s="1"/>
  <c r="X21" i="24"/>
  <c r="X21" i="27" s="1"/>
  <c r="X27" i="19"/>
  <c r="X27" i="23" s="1"/>
  <c r="X27" i="26" s="1"/>
  <c r="X32" i="23"/>
  <c r="X32" i="26" s="1"/>
  <c r="X17" i="18"/>
  <c r="X17" i="25" s="1"/>
  <c r="X17" i="28" s="1"/>
  <c r="Y20" i="13"/>
  <c r="Y20" i="16" s="1"/>
  <c r="Y24" i="13"/>
  <c r="Y24" i="16" s="1"/>
  <c r="X4" i="8"/>
  <c r="X17" i="8"/>
  <c r="X149" i="46"/>
  <c r="X153" i="46"/>
  <c r="X157" i="46"/>
  <c r="Y167" i="46"/>
  <c r="Y171" i="46"/>
  <c r="Y175" i="46"/>
  <c r="X15" i="42"/>
  <c r="X51" i="42"/>
  <c r="X70" i="42"/>
  <c r="X89" i="42"/>
  <c r="X97" i="42"/>
  <c r="X116" i="42"/>
  <c r="X135" i="42"/>
  <c r="X153" i="42"/>
  <c r="X171" i="42"/>
  <c r="X8" i="25"/>
  <c r="X8" i="28" s="1"/>
  <c r="X27" i="22"/>
  <c r="X27" i="25" s="1"/>
  <c r="X27" i="28" s="1"/>
  <c r="Y4" i="18"/>
  <c r="Y3" i="18" s="1"/>
  <c r="Y16" i="24" s="1"/>
  <c r="Y27" i="18"/>
  <c r="Y28" i="14"/>
  <c r="Y28" i="17" s="1"/>
  <c r="X25" i="10"/>
  <c r="X4" i="9"/>
  <c r="Y6" i="12"/>
  <c r="Y6" i="15" s="1"/>
  <c r="Y10" i="12"/>
  <c r="Y10" i="15" s="1"/>
  <c r="Y21" i="12"/>
  <c r="Y21" i="15" s="1"/>
  <c r="Y25" i="12"/>
  <c r="Y25" i="15" s="1"/>
  <c r="Y6" i="26"/>
  <c r="Y29" i="28"/>
  <c r="Y7" i="28"/>
  <c r="Y5" i="26"/>
  <c r="Y30" i="27"/>
  <c r="Y19" i="27"/>
  <c r="Y20" i="28"/>
  <c r="Y10" i="26"/>
  <c r="Y29" i="27"/>
  <c r="Y13" i="27"/>
  <c r="Y28" i="28"/>
  <c r="Y19" i="28"/>
  <c r="Y6" i="28"/>
  <c r="Y25" i="26"/>
  <c r="Y9" i="26"/>
  <c r="Y23" i="27"/>
  <c r="Y18" i="27"/>
  <c r="Y7" i="27"/>
  <c r="Y8" i="26"/>
  <c r="Y22" i="27"/>
  <c r="Y6" i="27"/>
  <c r="Y31" i="27"/>
  <c r="Y30" i="28"/>
  <c r="Y8" i="28"/>
  <c r="Y26" i="27"/>
  <c r="Y29" i="26"/>
  <c r="Y10" i="27"/>
  <c r="Y21" i="26"/>
  <c r="Y13" i="26"/>
  <c r="Y129" i="61"/>
  <c r="Y144" i="62"/>
  <c r="Y86" i="61"/>
  <c r="Y48" i="61"/>
  <c r="Y165" i="62"/>
  <c r="Y165" i="61"/>
  <c r="Y110" i="61"/>
  <c r="Y25" i="61"/>
  <c r="Y147" i="62"/>
  <c r="Y147" i="61"/>
  <c r="Y67" i="61"/>
  <c r="Y29" i="61"/>
  <c r="Y8" i="61"/>
  <c r="Y129" i="62"/>
  <c r="Y110" i="62"/>
  <c r="Y67" i="62"/>
  <c r="Y29" i="62"/>
  <c r="Y8" i="62"/>
  <c r="Y86" i="62"/>
  <c r="Y48" i="62"/>
  <c r="Y144" i="63"/>
  <c r="Y162" i="63"/>
  <c r="Y462" i="65"/>
  <c r="Y424" i="65"/>
  <c r="Y25" i="62"/>
  <c r="Y462" i="67"/>
  <c r="Y443" i="67"/>
  <c r="Y424" i="72"/>
  <c r="Y443" i="70"/>
  <c r="Y406" i="71"/>
  <c r="Y424" i="69"/>
  <c r="Y442" i="71"/>
  <c r="Y442" i="72"/>
  <c r="Y20" i="6"/>
  <c r="Y137" i="6"/>
  <c r="Y142" i="6"/>
  <c r="X152" i="6"/>
  <c r="Y31" i="16"/>
  <c r="Y23" i="16"/>
  <c r="Y19" i="16"/>
  <c r="Y11" i="16"/>
  <c r="Y7" i="16"/>
  <c r="Y19" i="17"/>
  <c r="Y7" i="17"/>
  <c r="Y22" i="15"/>
  <c r="Y30" i="17"/>
  <c r="Y165" i="51"/>
  <c r="Y110" i="51"/>
  <c r="Y147" i="51"/>
  <c r="Y48" i="51"/>
  <c r="Y165" i="52"/>
  <c r="Y162" i="53"/>
  <c r="Y144" i="53"/>
  <c r="Y4" i="51"/>
  <c r="Y147" i="52"/>
  <c r="Y67" i="52"/>
  <c r="Y144" i="51"/>
  <c r="Y86" i="51"/>
  <c r="Y29" i="51"/>
  <c r="Y48" i="52"/>
  <c r="Y144" i="52"/>
  <c r="Y67" i="51"/>
  <c r="Y86" i="52"/>
  <c r="Y6" i="17"/>
  <c r="Y162" i="52"/>
  <c r="Y129" i="52"/>
  <c r="Y29" i="52"/>
  <c r="Y8" i="52"/>
  <c r="Y106" i="53"/>
  <c r="Y44" i="53"/>
  <c r="Y8" i="51"/>
  <c r="Y279" i="64"/>
  <c r="Y270" i="66"/>
  <c r="Y251" i="65"/>
  <c r="Y232" i="67"/>
  <c r="Y335" i="68"/>
  <c r="Y251" i="66"/>
  <c r="Y224" i="72"/>
  <c r="Y260" i="71"/>
  <c r="Y232" i="69"/>
  <c r="Y242" i="71"/>
  <c r="Y135" i="6"/>
  <c r="X30" i="28"/>
  <c r="X18" i="28"/>
  <c r="X6" i="28"/>
  <c r="X11" i="26"/>
  <c r="X25" i="27"/>
  <c r="X9" i="27"/>
  <c r="X13" i="27"/>
  <c r="X9" i="26"/>
  <c r="X23" i="27"/>
  <c r="X7" i="27"/>
  <c r="X31" i="26"/>
  <c r="X11" i="27"/>
  <c r="X7" i="26"/>
  <c r="X5" i="27"/>
  <c r="X162" i="61"/>
  <c r="X129" i="61"/>
  <c r="X144" i="61"/>
  <c r="X86" i="61"/>
  <c r="X48" i="61"/>
  <c r="X165" i="62"/>
  <c r="X110" i="62"/>
  <c r="X165" i="61"/>
  <c r="X110" i="61"/>
  <c r="X147" i="62"/>
  <c r="X162" i="62"/>
  <c r="X67" i="62"/>
  <c r="X29" i="62"/>
  <c r="X8" i="62"/>
  <c r="X106" i="63"/>
  <c r="X44" i="63"/>
  <c r="X67" i="61"/>
  <c r="X86" i="62"/>
  <c r="X48" i="62"/>
  <c r="X125" i="61"/>
  <c r="X144" i="63"/>
  <c r="X462" i="65"/>
  <c r="X147" i="61"/>
  <c r="X424" i="66"/>
  <c r="X424" i="67"/>
  <c r="X553" i="68"/>
  <c r="X443" i="67"/>
  <c r="X442" i="72"/>
  <c r="X424" i="71"/>
  <c r="X424" i="72"/>
  <c r="X406" i="72"/>
  <c r="X20" i="6"/>
  <c r="Y114" i="6"/>
  <c r="Y160" i="6"/>
  <c r="X135" i="72"/>
  <c r="X139" i="72"/>
  <c r="X143" i="72"/>
  <c r="X169" i="71"/>
  <c r="Y316" i="71"/>
  <c r="X385" i="70"/>
  <c r="X45" i="6"/>
  <c r="X79" i="6"/>
  <c r="X115" i="6"/>
  <c r="X161" i="6"/>
  <c r="Y135" i="72"/>
  <c r="Y139" i="72"/>
  <c r="X187" i="72"/>
  <c r="X134" i="71"/>
  <c r="X115" i="71"/>
  <c r="X369" i="71"/>
  <c r="Y45" i="6"/>
  <c r="Y79" i="6"/>
  <c r="Y161" i="6"/>
  <c r="X136" i="72"/>
  <c r="Y187" i="72"/>
  <c r="Y134" i="71"/>
  <c r="Y169" i="71"/>
  <c r="X366" i="70"/>
  <c r="X16" i="30"/>
  <c r="X17" i="30" s="1"/>
  <c r="X16" i="34"/>
  <c r="X17" i="34" s="1"/>
  <c r="X114" i="29"/>
  <c r="X127" i="29" s="1"/>
  <c r="X16" i="33"/>
  <c r="X18" i="6"/>
  <c r="X22" i="6"/>
  <c r="X112" i="6"/>
  <c r="X116" i="6"/>
  <c r="X162" i="6"/>
  <c r="X136" i="71"/>
  <c r="Y318" i="71"/>
  <c r="Y366" i="70"/>
  <c r="Y16" i="31"/>
  <c r="Y17" i="31" s="1"/>
  <c r="Y16" i="35"/>
  <c r="Y17" i="35" s="1"/>
  <c r="Y16" i="36"/>
  <c r="Y17" i="36" s="1"/>
  <c r="Y16" i="34"/>
  <c r="Y17" i="34" s="1"/>
  <c r="Y16" i="30"/>
  <c r="Y17" i="30" s="1"/>
  <c r="Y18" i="6"/>
  <c r="Y116" i="6"/>
  <c r="Y162" i="6"/>
  <c r="Y167" i="6"/>
  <c r="X137" i="72"/>
  <c r="Y279" i="71"/>
  <c r="X318" i="71"/>
  <c r="X297" i="71"/>
  <c r="X315" i="71" s="1"/>
  <c r="X19" i="6"/>
  <c r="X21" i="15" s="1"/>
  <c r="X104" i="6"/>
  <c r="X113" i="6"/>
  <c r="X159" i="6"/>
  <c r="X168" i="6"/>
  <c r="Y137" i="72"/>
  <c r="Y141" i="72"/>
  <c r="X134" i="72"/>
  <c r="X138" i="72"/>
  <c r="Y118" i="71"/>
  <c r="Y136" i="71" s="1"/>
  <c r="Y135" i="71"/>
  <c r="Y297" i="71"/>
  <c r="Y330" i="70"/>
  <c r="X309" i="67"/>
  <c r="X329" i="67"/>
  <c r="Y117" i="66"/>
  <c r="Y136" i="66" s="1"/>
  <c r="Y137" i="66"/>
  <c r="X115" i="72"/>
  <c r="X133" i="72" s="1"/>
  <c r="X298" i="72"/>
  <c r="X319" i="72"/>
  <c r="X319" i="71"/>
  <c r="X310" i="70"/>
  <c r="Y167" i="68"/>
  <c r="Y480" i="68"/>
  <c r="Y309" i="67"/>
  <c r="Y329" i="67"/>
  <c r="Y115" i="72"/>
  <c r="Y133" i="72" s="1"/>
  <c r="Y298" i="72"/>
  <c r="Y319" i="72"/>
  <c r="Y319" i="71"/>
  <c r="Y118" i="69"/>
  <c r="Y330" i="69"/>
  <c r="X99" i="70"/>
  <c r="X98" i="70" s="1"/>
  <c r="X137" i="70"/>
  <c r="X141" i="70"/>
  <c r="X310" i="69"/>
  <c r="X409" i="68"/>
  <c r="Y99" i="70"/>
  <c r="Y98" i="70" s="1"/>
  <c r="Y294" i="70"/>
  <c r="Y290" i="70" s="1"/>
  <c r="Y102" i="69"/>
  <c r="Y98" i="69" s="1"/>
  <c r="Y409" i="68"/>
  <c r="X140" i="67"/>
  <c r="X291" i="70"/>
  <c r="X290" i="70" s="1"/>
  <c r="X99" i="69"/>
  <c r="X98" i="69" s="1"/>
  <c r="X294" i="69"/>
  <c r="X290" i="69" s="1"/>
  <c r="Y140" i="67"/>
  <c r="X193" i="67"/>
  <c r="X366" i="67"/>
  <c r="Y174" i="66"/>
  <c r="Y117" i="65"/>
  <c r="Y136" i="65" s="1"/>
  <c r="X117" i="66"/>
  <c r="X137" i="66"/>
  <c r="X388" i="68"/>
  <c r="X412" i="68" s="1"/>
  <c r="X99" i="67"/>
  <c r="X98" i="67" s="1"/>
  <c r="X141" i="67"/>
  <c r="X294" i="67"/>
  <c r="X290" i="67" s="1"/>
  <c r="X102" i="66"/>
  <c r="X140" i="66" s="1"/>
  <c r="X331" i="66"/>
  <c r="X139" i="65"/>
  <c r="Y388" i="68"/>
  <c r="Y412" i="68" s="1"/>
  <c r="Y99" i="67"/>
  <c r="Y98" i="67" s="1"/>
  <c r="Y141" i="67"/>
  <c r="Y331" i="66"/>
  <c r="Y139" i="65"/>
  <c r="Y146" i="68"/>
  <c r="Y170" i="68" s="1"/>
  <c r="X143" i="68"/>
  <c r="X118" i="67"/>
  <c r="X330" i="67"/>
  <c r="X138" i="66"/>
  <c r="X333" i="66"/>
  <c r="X137" i="65"/>
  <c r="X141" i="65"/>
  <c r="X309" i="65"/>
  <c r="Y131" i="64"/>
  <c r="Y152" i="64" s="1"/>
  <c r="Y118" i="67"/>
  <c r="Y330" i="67"/>
  <c r="Y138" i="66"/>
  <c r="Y333" i="66"/>
  <c r="Y137" i="65"/>
  <c r="Y141" i="65"/>
  <c r="Y309" i="65"/>
  <c r="X330" i="65"/>
  <c r="Y330" i="65"/>
  <c r="Y335" i="65"/>
  <c r="X329" i="65"/>
  <c r="X333" i="65"/>
  <c r="X132" i="64"/>
  <c r="X347" i="64"/>
  <c r="X368" i="64" s="1"/>
  <c r="Y329" i="65"/>
  <c r="Y333" i="65"/>
  <c r="Y153" i="64"/>
  <c r="Y157" i="64"/>
  <c r="Y368" i="64"/>
  <c r="Y372" i="64"/>
  <c r="Y376" i="64"/>
  <c r="Y380" i="64"/>
  <c r="X344" i="64"/>
  <c r="X407" i="64"/>
  <c r="X7" i="58"/>
  <c r="X3" i="58" s="1"/>
  <c r="X411" i="64"/>
  <c r="X410" i="64" s="1"/>
  <c r="X8" i="61"/>
  <c r="X29" i="61"/>
  <c r="Y62" i="55"/>
  <c r="Y62" i="56" s="1"/>
  <c r="Y63" i="56"/>
  <c r="Y161" i="55"/>
  <c r="Y162" i="56"/>
  <c r="X24" i="54"/>
  <c r="X25" i="56"/>
  <c r="X62" i="57"/>
  <c r="X124" i="57"/>
  <c r="Y24" i="55"/>
  <c r="Y24" i="56" s="1"/>
  <c r="Y25" i="56"/>
  <c r="Y24" i="59"/>
  <c r="X43" i="59"/>
  <c r="X124" i="60"/>
  <c r="Y105" i="59"/>
  <c r="X124" i="59"/>
  <c r="X161" i="59"/>
  <c r="Y105" i="58"/>
  <c r="X129" i="62"/>
  <c r="X106" i="59"/>
  <c r="X105" i="59" s="1"/>
  <c r="Y143" i="59"/>
  <c r="X24" i="58"/>
  <c r="Y146" i="56"/>
  <c r="Y143" i="54"/>
  <c r="X81" i="54"/>
  <c r="Y144" i="56"/>
  <c r="Y143" i="55"/>
  <c r="X43" i="54"/>
  <c r="X106" i="55"/>
  <c r="X108" i="56"/>
  <c r="X125" i="54"/>
  <c r="X124" i="54" s="1"/>
  <c r="X126" i="56"/>
  <c r="X3" i="54"/>
  <c r="Y124" i="54"/>
  <c r="Y124" i="56" s="1"/>
  <c r="Y125" i="56"/>
  <c r="Y3" i="54"/>
  <c r="X62" i="55"/>
  <c r="X128" i="55"/>
  <c r="X128" i="56" s="1"/>
  <c r="X129" i="56"/>
  <c r="X43" i="55"/>
  <c r="X82" i="55"/>
  <c r="X83" i="56"/>
  <c r="X162" i="55"/>
  <c r="X163" i="56"/>
  <c r="X62" i="54"/>
  <c r="X146" i="54"/>
  <c r="X143" i="54" s="1"/>
  <c r="X143" i="56" s="1"/>
  <c r="X147" i="56"/>
  <c r="X30" i="26"/>
  <c r="Y109" i="49"/>
  <c r="Y105" i="49" s="1"/>
  <c r="Y110" i="52"/>
  <c r="Y62" i="49"/>
  <c r="X138" i="29"/>
  <c r="Y30" i="15"/>
  <c r="X3" i="49"/>
  <c r="X105" i="49"/>
  <c r="Y9" i="27"/>
  <c r="X5" i="26"/>
  <c r="Y11" i="26"/>
  <c r="Y24" i="48"/>
  <c r="X125" i="50"/>
  <c r="X124" i="50" s="1"/>
  <c r="X124" i="49"/>
  <c r="X81" i="48"/>
  <c r="Y125" i="50"/>
  <c r="Y124" i="50" s="1"/>
  <c r="Y124" i="49"/>
  <c r="Y81" i="48"/>
  <c r="Y82" i="44"/>
  <c r="Y83" i="46"/>
  <c r="Y124" i="44"/>
  <c r="Y124" i="46" s="1"/>
  <c r="Y125" i="46"/>
  <c r="X144" i="44"/>
  <c r="X143" i="44" s="1"/>
  <c r="X145" i="46"/>
  <c r="X141" i="29"/>
  <c r="X105" i="45"/>
  <c r="X25" i="44"/>
  <c r="X24" i="44" s="1"/>
  <c r="X27" i="46"/>
  <c r="Y16" i="32"/>
  <c r="Y17" i="32" s="1"/>
  <c r="Y5" i="32"/>
  <c r="Y3" i="32" s="1"/>
  <c r="X136" i="29"/>
  <c r="X115" i="29"/>
  <c r="Y143" i="48"/>
  <c r="X4" i="45"/>
  <c r="X5" i="46"/>
  <c r="Y63" i="45"/>
  <c r="Y65" i="46"/>
  <c r="X137" i="29"/>
  <c r="Y144" i="29"/>
  <c r="X82" i="46"/>
  <c r="X107" i="46"/>
  <c r="Y4" i="45"/>
  <c r="X143" i="45"/>
  <c r="X62" i="44"/>
  <c r="Y143" i="44"/>
  <c r="Y16" i="33"/>
  <c r="Y17" i="33" s="1"/>
  <c r="Y138" i="29"/>
  <c r="Y6" i="29"/>
  <c r="Y115" i="29"/>
  <c r="Y128" i="29" s="1"/>
  <c r="X21" i="26"/>
  <c r="Y8" i="16"/>
  <c r="Y12" i="16"/>
  <c r="Y17" i="13"/>
  <c r="Y17" i="16" s="1"/>
  <c r="Y21" i="13"/>
  <c r="Y21" i="16" s="1"/>
  <c r="Y21" i="10"/>
  <c r="Y25" i="13"/>
  <c r="Y25" i="16" s="1"/>
  <c r="Y25" i="10"/>
  <c r="Y26" i="15"/>
  <c r="Y129" i="48"/>
  <c r="Y48" i="46"/>
  <c r="Y140" i="29"/>
  <c r="X111" i="29"/>
  <c r="X124" i="29" s="1"/>
  <c r="X117" i="29"/>
  <c r="X13" i="26"/>
  <c r="X29" i="26"/>
  <c r="Y145" i="46"/>
  <c r="Y144" i="45"/>
  <c r="Y111" i="29"/>
  <c r="Y124" i="29" s="1"/>
  <c r="Y117" i="29"/>
  <c r="Y130" i="29" s="1"/>
  <c r="X29" i="28"/>
  <c r="Y5" i="27"/>
  <c r="X29" i="27"/>
  <c r="Y7" i="26"/>
  <c r="X23" i="26"/>
  <c r="Y22" i="26"/>
  <c r="Y26" i="26"/>
  <c r="Y45" i="46"/>
  <c r="X125" i="45"/>
  <c r="X127" i="46"/>
  <c r="Y18" i="36"/>
  <c r="X18" i="34"/>
  <c r="Y18" i="30"/>
  <c r="X112" i="29"/>
  <c r="X118" i="29"/>
  <c r="X7" i="28"/>
  <c r="Y21" i="27"/>
  <c r="Y25" i="45"/>
  <c r="Y43" i="45"/>
  <c r="X164" i="45"/>
  <c r="X165" i="46"/>
  <c r="X43" i="44"/>
  <c r="X43" i="46" s="1"/>
  <c r="X161" i="44"/>
  <c r="X3" i="37"/>
  <c r="Y18" i="35"/>
  <c r="Y18" i="34"/>
  <c r="X18" i="33"/>
  <c r="Y18" i="31"/>
  <c r="X18" i="30"/>
  <c r="X143" i="29"/>
  <c r="Y112" i="29"/>
  <c r="Y125" i="29" s="1"/>
  <c r="Y118" i="29"/>
  <c r="Y131" i="29" s="1"/>
  <c r="X19" i="28"/>
  <c r="Y31" i="26"/>
  <c r="Y24" i="15"/>
  <c r="Y128" i="46"/>
  <c r="X81" i="44"/>
  <c r="X16" i="37"/>
  <c r="X17" i="37" s="1"/>
  <c r="X5" i="36"/>
  <c r="X3" i="36" s="1"/>
  <c r="X16" i="36"/>
  <c r="X17" i="36" s="1"/>
  <c r="X18" i="32"/>
  <c r="Y135" i="29"/>
  <c r="Y143" i="29"/>
  <c r="X5" i="29"/>
  <c r="X17" i="29"/>
  <c r="X10" i="29"/>
  <c r="X22" i="29"/>
  <c r="X109" i="29"/>
  <c r="X122" i="29" s="1"/>
  <c r="X31" i="27"/>
  <c r="X19" i="26"/>
  <c r="X25" i="26"/>
  <c r="X21" i="28"/>
  <c r="Y32" i="16"/>
  <c r="Y163" i="46"/>
  <c r="Y162" i="44"/>
  <c r="Y161" i="44" s="1"/>
  <c r="Y16" i="37"/>
  <c r="Y17" i="37" s="1"/>
  <c r="Y5" i="37"/>
  <c r="Y3" i="37" s="1"/>
  <c r="X5" i="35"/>
  <c r="X3" i="35" s="1"/>
  <c r="X16" i="35"/>
  <c r="X17" i="35" s="1"/>
  <c r="Y18" i="33"/>
  <c r="X16" i="32"/>
  <c r="X17" i="32" s="1"/>
  <c r="X5" i="31"/>
  <c r="X3" i="31" s="1"/>
  <c r="X16" i="31"/>
  <c r="X17" i="31" s="1"/>
  <c r="X144" i="29"/>
  <c r="Y109" i="29"/>
  <c r="Y122" i="29" s="1"/>
  <c r="Y114" i="29"/>
  <c r="Y22" i="16"/>
  <c r="Y30" i="16"/>
  <c r="Y20" i="29"/>
  <c r="Y7" i="29" s="1"/>
  <c r="Y24" i="29"/>
  <c r="Y12" i="26"/>
  <c r="Y19" i="26"/>
  <c r="Y32" i="26"/>
  <c r="X14" i="21"/>
  <c r="X27" i="20"/>
  <c r="X28" i="24"/>
  <c r="X28" i="27" s="1"/>
  <c r="X28" i="21"/>
  <c r="X32" i="24"/>
  <c r="X32" i="27" s="1"/>
  <c r="X32" i="21"/>
  <c r="X8" i="26"/>
  <c r="X12" i="26"/>
  <c r="Y30" i="23"/>
  <c r="Y30" i="26" s="1"/>
  <c r="Y27" i="19"/>
  <c r="Y12" i="15"/>
  <c r="Y4" i="11"/>
  <c r="Y17" i="11"/>
  <c r="Y17" i="14" s="1"/>
  <c r="Y17" i="17" s="1"/>
  <c r="Y18" i="14"/>
  <c r="Y18" i="17" s="1"/>
  <c r="Y17" i="8"/>
  <c r="Y17" i="12" s="1"/>
  <c r="Y17" i="15" s="1"/>
  <c r="X11" i="15"/>
  <c r="Y29" i="12"/>
  <c r="Y29" i="15" s="1"/>
  <c r="Y29" i="14"/>
  <c r="Y29" i="17" s="1"/>
  <c r="X12" i="29"/>
  <c r="X110" i="29"/>
  <c r="X123" i="29" s="1"/>
  <c r="Y20" i="26"/>
  <c r="Y22" i="21"/>
  <c r="X6" i="27"/>
  <c r="X10" i="27"/>
  <c r="Y27" i="20"/>
  <c r="Y28" i="24"/>
  <c r="Y28" i="27" s="1"/>
  <c r="Y28" i="21"/>
  <c r="Y32" i="24"/>
  <c r="Y32" i="27" s="1"/>
  <c r="Y32" i="21"/>
  <c r="X17" i="19"/>
  <c r="X18" i="23"/>
  <c r="X18" i="26" s="1"/>
  <c r="Y15" i="14"/>
  <c r="Y15" i="17" s="1"/>
  <c r="Y16" i="17"/>
  <c r="Y4" i="9"/>
  <c r="Y5" i="13"/>
  <c r="Y5" i="16" s="1"/>
  <c r="Y5" i="10"/>
  <c r="Y9" i="13"/>
  <c r="Y9" i="16" s="1"/>
  <c r="Y9" i="10"/>
  <c r="Y13" i="13"/>
  <c r="Y13" i="16" s="1"/>
  <c r="Y13" i="10"/>
  <c r="Y31" i="15"/>
  <c r="Y110" i="29"/>
  <c r="Y123" i="29" s="1"/>
  <c r="X20" i="24"/>
  <c r="X20" i="27" s="1"/>
  <c r="X20" i="21"/>
  <c r="X24" i="24"/>
  <c r="X24" i="27" s="1"/>
  <c r="X24" i="21"/>
  <c r="Y17" i="19"/>
  <c r="Y18" i="23"/>
  <c r="Y18" i="26" s="1"/>
  <c r="Y6" i="16"/>
  <c r="Y28" i="15"/>
  <c r="Y28" i="26"/>
  <c r="Y4" i="22"/>
  <c r="Y5" i="25"/>
  <c r="Y5" i="28" s="1"/>
  <c r="Y17" i="22"/>
  <c r="X10" i="21"/>
  <c r="X18" i="21"/>
  <c r="X15" i="20"/>
  <c r="X15" i="21" s="1"/>
  <c r="X16" i="24"/>
  <c r="X16" i="21"/>
  <c r="Y20" i="24"/>
  <c r="Y20" i="27" s="1"/>
  <c r="Y20" i="21"/>
  <c r="Y24" i="24"/>
  <c r="Y24" i="27" s="1"/>
  <c r="Y24" i="21"/>
  <c r="Y4" i="19"/>
  <c r="Y26" i="16"/>
  <c r="Y7" i="15"/>
  <c r="Y11" i="15"/>
  <c r="Y18" i="21"/>
  <c r="Y15" i="20"/>
  <c r="Y15" i="21" s="1"/>
  <c r="Y16" i="21"/>
  <c r="X30" i="27"/>
  <c r="X6" i="23"/>
  <c r="X6" i="26" s="1"/>
  <c r="X4" i="19"/>
  <c r="X4" i="21" s="1"/>
  <c r="X10" i="26"/>
  <c r="Y20" i="15"/>
  <c r="Y23" i="10"/>
  <c r="X11" i="16"/>
  <c r="X5" i="25"/>
  <c r="X5" i="28" s="1"/>
  <c r="Y23" i="26"/>
  <c r="X4" i="24"/>
  <c r="X4" i="27" s="1"/>
  <c r="X8" i="24"/>
  <c r="X8" i="27" s="1"/>
  <c r="X8" i="21"/>
  <c r="X12" i="24"/>
  <c r="X12" i="27" s="1"/>
  <c r="X12" i="21"/>
  <c r="X20" i="26"/>
  <c r="X24" i="26"/>
  <c r="Y8" i="17"/>
  <c r="Y20" i="17"/>
  <c r="Y8" i="15"/>
  <c r="Y32" i="15"/>
  <c r="Y4" i="7"/>
  <c r="Y3" i="7" s="1"/>
  <c r="Y14" i="7"/>
  <c r="Y14" i="13" s="1"/>
  <c r="Y14" i="16" s="1"/>
  <c r="Y5" i="12"/>
  <c r="Y5" i="15" s="1"/>
  <c r="Y24" i="26"/>
  <c r="X6" i="21"/>
  <c r="Y26" i="21"/>
  <c r="Y4" i="20"/>
  <c r="Y8" i="24"/>
  <c r="Y8" i="27" s="1"/>
  <c r="Y8" i="21"/>
  <c r="Y12" i="24"/>
  <c r="Y12" i="27" s="1"/>
  <c r="Y12" i="21"/>
  <c r="X17" i="20"/>
  <c r="X22" i="27"/>
  <c r="X26" i="27"/>
  <c r="Y10" i="16"/>
  <c r="Y21" i="14"/>
  <c r="Y21" i="17" s="1"/>
  <c r="Y31" i="10"/>
  <c r="Y29" i="13"/>
  <c r="Y29" i="16" s="1"/>
  <c r="Y29" i="10"/>
  <c r="Y27" i="7"/>
  <c r="Y27" i="13" s="1"/>
  <c r="Y27" i="16" s="1"/>
  <c r="X7" i="10"/>
  <c r="X11" i="10"/>
  <c r="X19" i="10"/>
  <c r="X23" i="10"/>
  <c r="X31" i="10"/>
  <c r="X17" i="9"/>
  <c r="X27" i="8"/>
  <c r="X27" i="12" s="1"/>
  <c r="X17" i="7"/>
  <c r="X28" i="25"/>
  <c r="X28" i="28" s="1"/>
  <c r="X18" i="24"/>
  <c r="X18" i="27" s="1"/>
  <c r="X16" i="23"/>
  <c r="X28" i="23"/>
  <c r="X28" i="26" s="1"/>
  <c r="X5" i="12"/>
  <c r="X14" i="7"/>
  <c r="Y5" i="14"/>
  <c r="Y5" i="17" s="1"/>
  <c r="Y8" i="10"/>
  <c r="Y12" i="10"/>
  <c r="Y16" i="10"/>
  <c r="Y20" i="10"/>
  <c r="Y24" i="10"/>
  <c r="Y28" i="10"/>
  <c r="Y32" i="10"/>
  <c r="Y4" i="8"/>
  <c r="Y28" i="13"/>
  <c r="Y28" i="16" s="1"/>
  <c r="Y18" i="12"/>
  <c r="Y18" i="15" s="1"/>
  <c r="X7" i="14"/>
  <c r="X19" i="14"/>
  <c r="X5" i="13"/>
  <c r="X120" i="6" l="1"/>
  <c r="X44" i="62"/>
  <c r="X25" i="16"/>
  <c r="X7" i="17"/>
  <c r="Y125" i="53"/>
  <c r="X25" i="63"/>
  <c r="X29" i="15"/>
  <c r="X17" i="23"/>
  <c r="X17" i="26" s="1"/>
  <c r="Y529" i="68"/>
  <c r="Y577" i="68"/>
  <c r="X443" i="66"/>
  <c r="Y44" i="46"/>
  <c r="Y132" i="6"/>
  <c r="Y43" i="46"/>
  <c r="Y443" i="66"/>
  <c r="Y553" i="68"/>
  <c r="Y63" i="62"/>
  <c r="Y106" i="63"/>
  <c r="X161" i="63"/>
  <c r="X136" i="65"/>
  <c r="Y106" i="51"/>
  <c r="Y130" i="6"/>
  <c r="Y329" i="69"/>
  <c r="Y364" i="64"/>
  <c r="Y63" i="61"/>
  <c r="X424" i="65"/>
  <c r="X25" i="62"/>
  <c r="X462" i="69"/>
  <c r="X461" i="69" s="1"/>
  <c r="X17" i="12"/>
  <c r="X17" i="15" s="1"/>
  <c r="X122" i="6"/>
  <c r="X4" i="13"/>
  <c r="X4" i="16" s="1"/>
  <c r="X82" i="63"/>
  <c r="X4" i="10"/>
  <c r="Y334" i="68"/>
  <c r="X332" i="69"/>
  <c r="Y309" i="70"/>
  <c r="Y28" i="6"/>
  <c r="Y81" i="56"/>
  <c r="X3" i="20"/>
  <c r="X117" i="69"/>
  <c r="Y119" i="6"/>
  <c r="Y128" i="6"/>
  <c r="X82" i="62"/>
  <c r="Y4" i="63"/>
  <c r="Y17" i="23"/>
  <c r="Y17" i="26" s="1"/>
  <c r="X106" i="46"/>
  <c r="Y232" i="66"/>
  <c r="Y17" i="25"/>
  <c r="Y17" i="28" s="1"/>
  <c r="X19" i="16"/>
  <c r="X24" i="46"/>
  <c r="Y82" i="56"/>
  <c r="X27" i="15"/>
  <c r="X17" i="33"/>
  <c r="X81" i="46"/>
  <c r="X7" i="15"/>
  <c r="X3" i="22"/>
  <c r="X19" i="17"/>
  <c r="X13" i="15"/>
  <c r="Y82" i="63"/>
  <c r="X462" i="67"/>
  <c r="Y4" i="53"/>
  <c r="Y3" i="53" s="1"/>
  <c r="Y251" i="69"/>
  <c r="Y125" i="62"/>
  <c r="X529" i="68"/>
  <c r="X577" i="68"/>
  <c r="Y63" i="53"/>
  <c r="Y311" i="68"/>
  <c r="Y251" i="70"/>
  <c r="X27" i="16"/>
  <c r="X28" i="6"/>
  <c r="X16" i="29"/>
  <c r="X7" i="16"/>
  <c r="X13" i="16"/>
  <c r="Y328" i="65"/>
  <c r="X21" i="16"/>
  <c r="X31" i="16"/>
  <c r="Y154" i="6"/>
  <c r="X23" i="16"/>
  <c r="X9" i="16"/>
  <c r="Y161" i="45"/>
  <c r="X328" i="65"/>
  <c r="X31" i="15"/>
  <c r="X19" i="15"/>
  <c r="Y441" i="71"/>
  <c r="Y328" i="66"/>
  <c r="X9" i="15"/>
  <c r="X328" i="66"/>
  <c r="X5" i="15"/>
  <c r="X4" i="12"/>
  <c r="X4" i="15" s="1"/>
  <c r="X25" i="15"/>
  <c r="X4" i="14"/>
  <c r="X4" i="17" s="1"/>
  <c r="X105" i="46"/>
  <c r="Y44" i="56"/>
  <c r="Y329" i="66"/>
  <c r="X154" i="6"/>
  <c r="Y169" i="6"/>
  <c r="X5" i="16"/>
  <c r="Y161" i="56"/>
  <c r="X329" i="66"/>
  <c r="Y155" i="6"/>
  <c r="Y105" i="63"/>
  <c r="X193" i="66"/>
  <c r="Y131" i="6"/>
  <c r="Y14" i="23"/>
  <c r="Y14" i="26" s="1"/>
  <c r="X3" i="9"/>
  <c r="Y27" i="23"/>
  <c r="Y27" i="26" s="1"/>
  <c r="X144" i="46"/>
  <c r="Y153" i="6"/>
  <c r="X128" i="29"/>
  <c r="X27" i="17"/>
  <c r="X130" i="6"/>
  <c r="X144" i="53"/>
  <c r="X25" i="51"/>
  <c r="X4" i="51"/>
  <c r="X23" i="15"/>
  <c r="Y17" i="21"/>
  <c r="X43" i="56"/>
  <c r="X14" i="23"/>
  <c r="X14" i="26" s="1"/>
  <c r="Y142" i="68"/>
  <c r="Y166" i="68" s="1"/>
  <c r="X143" i="46"/>
  <c r="X136" i="69"/>
  <c r="X18" i="36"/>
  <c r="X18" i="37"/>
  <c r="Y129" i="6"/>
  <c r="Y4" i="62"/>
  <c r="Y105" i="44"/>
  <c r="Y105" i="46" s="1"/>
  <c r="Y106" i="46"/>
  <c r="X62" i="45"/>
  <c r="X62" i="46" s="1"/>
  <c r="X63" i="46"/>
  <c r="Y127" i="29"/>
  <c r="X131" i="29"/>
  <c r="X130" i="29"/>
  <c r="X124" i="55"/>
  <c r="X124" i="56" s="1"/>
  <c r="Y16" i="12"/>
  <c r="Y15" i="12" s="1"/>
  <c r="Y15" i="15" s="1"/>
  <c r="X18" i="35"/>
  <c r="X125" i="29"/>
  <c r="Y162" i="46"/>
  <c r="X406" i="64"/>
  <c r="Y140" i="69"/>
  <c r="X576" i="68"/>
  <c r="X105" i="63"/>
  <c r="X512" i="64"/>
  <c r="X511" i="64" s="1"/>
  <c r="X63" i="63"/>
  <c r="X62" i="63" s="1"/>
  <c r="Y576" i="68"/>
  <c r="Y16" i="23"/>
  <c r="Y27" i="25"/>
  <c r="Y27" i="28" s="1"/>
  <c r="Y18" i="32"/>
  <c r="Y125" i="61"/>
  <c r="Y16" i="13"/>
  <c r="Y16" i="16" s="1"/>
  <c r="Y142" i="29"/>
  <c r="Y3" i="56"/>
  <c r="X136" i="70"/>
  <c r="Y115" i="71"/>
  <c r="X63" i="62"/>
  <c r="Y270" i="70"/>
  <c r="Y269" i="70" s="1"/>
  <c r="Y269" i="66"/>
  <c r="Y251" i="67"/>
  <c r="Y300" i="64"/>
  <c r="Y299" i="64" s="1"/>
  <c r="Y62" i="53"/>
  <c r="Y63" i="52"/>
  <c r="Y82" i="51"/>
  <c r="Y134" i="6"/>
  <c r="Y290" i="67"/>
  <c r="Y328" i="67" s="1"/>
  <c r="X3" i="56"/>
  <c r="Y14" i="12"/>
  <c r="Y14" i="15" s="1"/>
  <c r="Y137" i="29"/>
  <c r="Y18" i="37"/>
  <c r="X133" i="71"/>
  <c r="X491" i="64"/>
  <c r="X125" i="62"/>
  <c r="X25" i="61"/>
  <c r="Y461" i="67"/>
  <c r="Y443" i="65"/>
  <c r="Y106" i="62"/>
  <c r="Y117" i="70"/>
  <c r="Y136" i="70" s="1"/>
  <c r="X3" i="11"/>
  <c r="X3" i="25"/>
  <c r="X18" i="31"/>
  <c r="X24" i="56"/>
  <c r="Y315" i="71"/>
  <c r="X4" i="63"/>
  <c r="X3" i="63" s="1"/>
  <c r="Y290" i="69"/>
  <c r="Y328" i="69" s="1"/>
  <c r="X3" i="13"/>
  <c r="X27" i="10"/>
  <c r="Y27" i="14"/>
  <c r="Y27" i="17" s="1"/>
  <c r="Y27" i="24"/>
  <c r="Y27" i="27" s="1"/>
  <c r="Y27" i="21"/>
  <c r="X17" i="14"/>
  <c r="X17" i="17" s="1"/>
  <c r="X142" i="29"/>
  <c r="X124" i="45"/>
  <c r="X124" i="46" s="1"/>
  <c r="X125" i="46"/>
  <c r="Y129" i="51"/>
  <c r="Y128" i="48"/>
  <c r="Y124" i="48" s="1"/>
  <c r="Y179" i="70"/>
  <c r="Y178" i="70" s="1"/>
  <c r="Y174" i="70" s="1"/>
  <c r="Y17" i="29"/>
  <c r="Y62" i="45"/>
  <c r="Y62" i="46" s="1"/>
  <c r="Y63" i="46"/>
  <c r="X365" i="64"/>
  <c r="X343" i="64"/>
  <c r="X364" i="64" s="1"/>
  <c r="Y117" i="67"/>
  <c r="Y137" i="67"/>
  <c r="Y316" i="72"/>
  <c r="Y297" i="72"/>
  <c r="Y315" i="72" s="1"/>
  <c r="Y97" i="6"/>
  <c r="Y44" i="6"/>
  <c r="Y168" i="6"/>
  <c r="Y144" i="6"/>
  <c r="X443" i="70"/>
  <c r="X441" i="72"/>
  <c r="X462" i="66"/>
  <c r="X461" i="66" s="1"/>
  <c r="X164" i="62"/>
  <c r="X161" i="62" s="1"/>
  <c r="X427" i="72"/>
  <c r="X426" i="72" s="1"/>
  <c r="X423" i="72" s="1"/>
  <c r="X129" i="6"/>
  <c r="Y259" i="72"/>
  <c r="Y105" i="53"/>
  <c r="Y7" i="52"/>
  <c r="Y283" i="64"/>
  <c r="Y282" i="64" s="1"/>
  <c r="Y278" i="64" s="1"/>
  <c r="Y82" i="53"/>
  <c r="Y81" i="53" s="1"/>
  <c r="Y143" i="53"/>
  <c r="Y4" i="52"/>
  <c r="Y441" i="72"/>
  <c r="Y81" i="63"/>
  <c r="Y161" i="63"/>
  <c r="Y512" i="64"/>
  <c r="Y511" i="64" s="1"/>
  <c r="Y63" i="63"/>
  <c r="Y62" i="63" s="1"/>
  <c r="Y164" i="62"/>
  <c r="Y161" i="62" s="1"/>
  <c r="Y427" i="72"/>
  <c r="Y426" i="72" s="1"/>
  <c r="Y423" i="72" s="1"/>
  <c r="X16" i="26"/>
  <c r="X15" i="23"/>
  <c r="X15" i="26" s="1"/>
  <c r="Y15" i="24"/>
  <c r="Y15" i="27" s="1"/>
  <c r="Y16" i="27"/>
  <c r="X16" i="27"/>
  <c r="X15" i="24"/>
  <c r="X15" i="27" s="1"/>
  <c r="Y136" i="29"/>
  <c r="Y4" i="29"/>
  <c r="X28" i="61"/>
  <c r="X428" i="65"/>
  <c r="X427" i="65" s="1"/>
  <c r="X423" i="65" s="1"/>
  <c r="X117" i="67"/>
  <c r="X136" i="67" s="1"/>
  <c r="X137" i="67"/>
  <c r="X297" i="72"/>
  <c r="X315" i="72" s="1"/>
  <c r="X316" i="72"/>
  <c r="Y328" i="70"/>
  <c r="X143" i="6"/>
  <c r="X167" i="6"/>
  <c r="Y332" i="70"/>
  <c r="X443" i="65"/>
  <c r="X24" i="63"/>
  <c r="X43" i="63"/>
  <c r="X125" i="63"/>
  <c r="X124" i="63" s="1"/>
  <c r="X164" i="61"/>
  <c r="X161" i="61" s="1"/>
  <c r="X409" i="72"/>
  <c r="X408" i="72" s="1"/>
  <c r="X405" i="72" s="1"/>
  <c r="X82" i="61"/>
  <c r="X135" i="6"/>
  <c r="Y28" i="52"/>
  <c r="Y255" i="65"/>
  <c r="Y254" i="65" s="1"/>
  <c r="Y250" i="65" s="1"/>
  <c r="Y124" i="53"/>
  <c r="Y85" i="51"/>
  <c r="Y81" i="51" s="1"/>
  <c r="Y291" i="68"/>
  <c r="Y290" i="68" s="1"/>
  <c r="Y146" i="51"/>
  <c r="Y143" i="51" s="1"/>
  <c r="Y227" i="71"/>
  <c r="Y226" i="71" s="1"/>
  <c r="Y223" i="71" s="1"/>
  <c r="Y82" i="61"/>
  <c r="X3" i="8"/>
  <c r="X3" i="10" s="1"/>
  <c r="X164" i="46"/>
  <c r="X161" i="45"/>
  <c r="X161" i="46" s="1"/>
  <c r="Y3" i="45"/>
  <c r="Y4" i="46"/>
  <c r="X3" i="45"/>
  <c r="X4" i="46"/>
  <c r="X146" i="56"/>
  <c r="X7" i="61"/>
  <c r="X474" i="64"/>
  <c r="X473" i="64" s="1"/>
  <c r="X167" i="68"/>
  <c r="X142" i="68"/>
  <c r="Y384" i="68"/>
  <c r="Y408" i="68" s="1"/>
  <c r="X384" i="68"/>
  <c r="X408" i="68" s="1"/>
  <c r="X332" i="67"/>
  <c r="X134" i="6"/>
  <c r="X158" i="6"/>
  <c r="X169" i="6"/>
  <c r="X145" i="6"/>
  <c r="X441" i="71"/>
  <c r="X106" i="62"/>
  <c r="X470" i="64"/>
  <c r="X4" i="61"/>
  <c r="X106" i="61"/>
  <c r="X44" i="61"/>
  <c r="Y259" i="71"/>
  <c r="Y287" i="68"/>
  <c r="Y258" i="64"/>
  <c r="Y66" i="52"/>
  <c r="Y255" i="67"/>
  <c r="Y254" i="67" s="1"/>
  <c r="Y146" i="52"/>
  <c r="Y143" i="52" s="1"/>
  <c r="Y245" i="71"/>
  <c r="Y244" i="71" s="1"/>
  <c r="Y241" i="71" s="1"/>
  <c r="X132" i="6"/>
  <c r="Y82" i="62"/>
  <c r="Y44" i="62"/>
  <c r="Y7" i="61"/>
  <c r="Y474" i="64"/>
  <c r="Y473" i="64" s="1"/>
  <c r="Y164" i="61"/>
  <c r="Y161" i="61" s="1"/>
  <c r="Y409" i="72"/>
  <c r="Y408" i="72" s="1"/>
  <c r="Y405" i="72" s="1"/>
  <c r="Y106" i="61"/>
  <c r="Y44" i="61"/>
  <c r="Y3" i="20"/>
  <c r="Y4" i="24"/>
  <c r="Y4" i="27" s="1"/>
  <c r="Y4" i="21"/>
  <c r="Y3" i="19"/>
  <c r="Y4" i="23"/>
  <c r="Y4" i="26" s="1"/>
  <c r="Y27" i="12"/>
  <c r="Y27" i="15" s="1"/>
  <c r="X62" i="56"/>
  <c r="X125" i="56"/>
  <c r="X131" i="64"/>
  <c r="X153" i="64"/>
  <c r="X137" i="69"/>
  <c r="X78" i="6"/>
  <c r="X87" i="6" s="1"/>
  <c r="X111" i="6"/>
  <c r="X424" i="69"/>
  <c r="X7" i="62"/>
  <c r="X495" i="64"/>
  <c r="X494" i="64" s="1"/>
  <c r="X146" i="62"/>
  <c r="X143" i="62" s="1"/>
  <c r="X427" i="71"/>
  <c r="X426" i="71" s="1"/>
  <c r="X423" i="71" s="1"/>
  <c r="X128" i="61"/>
  <c r="X124" i="61" s="1"/>
  <c r="X428" i="70"/>
  <c r="X427" i="70" s="1"/>
  <c r="Y270" i="67"/>
  <c r="Y269" i="67" s="1"/>
  <c r="Y47" i="51"/>
  <c r="Y236" i="66"/>
  <c r="Y235" i="66" s="1"/>
  <c r="Y231" i="66" s="1"/>
  <c r="Y3" i="63"/>
  <c r="Y461" i="65"/>
  <c r="Y25" i="63"/>
  <c r="Y24" i="63" s="1"/>
  <c r="Y491" i="64"/>
  <c r="Y447" i="65"/>
  <c r="Y446" i="65" s="1"/>
  <c r="Y28" i="62"/>
  <c r="Y24" i="62" s="1"/>
  <c r="Y66" i="62"/>
  <c r="Y62" i="62" s="1"/>
  <c r="Y447" i="67"/>
  <c r="Y446" i="67" s="1"/>
  <c r="Y442" i="67" s="1"/>
  <c r="Y4" i="61"/>
  <c r="Y128" i="61"/>
  <c r="Y428" i="70"/>
  <c r="Y427" i="70" s="1"/>
  <c r="X16" i="13"/>
  <c r="X16" i="12"/>
  <c r="Y3" i="9"/>
  <c r="Y4" i="13"/>
  <c r="Y4" i="16" s="1"/>
  <c r="Y4" i="10"/>
  <c r="Y22" i="29"/>
  <c r="Y11" i="29"/>
  <c r="X140" i="29"/>
  <c r="X9" i="29"/>
  <c r="Y24" i="45"/>
  <c r="Y24" i="46" s="1"/>
  <c r="Y25" i="46"/>
  <c r="Y109" i="52"/>
  <c r="Y255" i="69"/>
  <c r="Y254" i="69" s="1"/>
  <c r="Y250" i="69" s="1"/>
  <c r="X105" i="55"/>
  <c r="X105" i="56" s="1"/>
  <c r="X106" i="56"/>
  <c r="X29" i="17"/>
  <c r="X21" i="17"/>
  <c r="X5" i="17"/>
  <c r="X32" i="15"/>
  <c r="X28" i="15"/>
  <c r="X24" i="15"/>
  <c r="X20" i="15"/>
  <c r="X12" i="15"/>
  <c r="X8" i="15"/>
  <c r="X30" i="16"/>
  <c r="X26" i="16"/>
  <c r="X22" i="16"/>
  <c r="X18" i="16"/>
  <c r="X10" i="16"/>
  <c r="X6" i="16"/>
  <c r="X28" i="17"/>
  <c r="X20" i="17"/>
  <c r="X8" i="17"/>
  <c r="X29" i="16"/>
  <c r="X30" i="15"/>
  <c r="X26" i="15"/>
  <c r="X22" i="15"/>
  <c r="X18" i="15"/>
  <c r="X10" i="15"/>
  <c r="X6" i="15"/>
  <c r="X32" i="16"/>
  <c r="X28" i="16"/>
  <c r="X24" i="16"/>
  <c r="X20" i="16"/>
  <c r="X12" i="16"/>
  <c r="X8" i="16"/>
  <c r="X30" i="17"/>
  <c r="X18" i="17"/>
  <c r="X6" i="17"/>
  <c r="X165" i="51"/>
  <c r="X110" i="51"/>
  <c r="X147" i="51"/>
  <c r="X125" i="51"/>
  <c r="X162" i="51"/>
  <c r="X129" i="51"/>
  <c r="X106" i="51"/>
  <c r="X48" i="51"/>
  <c r="X165" i="52"/>
  <c r="X110" i="52"/>
  <c r="X162" i="53"/>
  <c r="X63" i="51"/>
  <c r="X147" i="52"/>
  <c r="X125" i="52"/>
  <c r="X67" i="52"/>
  <c r="X29" i="52"/>
  <c r="X8" i="52"/>
  <c r="X67" i="51"/>
  <c r="X29" i="51"/>
  <c r="X8" i="51"/>
  <c r="X162" i="52"/>
  <c r="X129" i="52"/>
  <c r="X82" i="52"/>
  <c r="X48" i="52"/>
  <c r="X86" i="51"/>
  <c r="X144" i="52"/>
  <c r="X144" i="51"/>
  <c r="X44" i="51"/>
  <c r="X86" i="52"/>
  <c r="X4" i="53"/>
  <c r="X3" i="53" s="1"/>
  <c r="X232" i="65"/>
  <c r="X270" i="67"/>
  <c r="X335" i="68"/>
  <c r="X270" i="69"/>
  <c r="X242" i="71"/>
  <c r="X242" i="72"/>
  <c r="X224" i="71"/>
  <c r="X224" i="72"/>
  <c r="X251" i="69"/>
  <c r="X251" i="70"/>
  <c r="X260" i="71"/>
  <c r="X259" i="71" s="1"/>
  <c r="X260" i="72"/>
  <c r="X259" i="72" s="1"/>
  <c r="X146" i="6"/>
  <c r="X170" i="6"/>
  <c r="X144" i="6"/>
  <c r="Y28" i="51"/>
  <c r="Y236" i="65"/>
  <c r="Y235" i="65" s="1"/>
  <c r="Y161" i="53"/>
  <c r="Y109" i="51"/>
  <c r="Y105" i="51" s="1"/>
  <c r="Y236" i="69"/>
  <c r="Y235" i="69" s="1"/>
  <c r="Y231" i="69" s="1"/>
  <c r="X128" i="6"/>
  <c r="X131" i="6"/>
  <c r="Y109" i="62"/>
  <c r="Y447" i="69"/>
  <c r="Y446" i="69" s="1"/>
  <c r="Y146" i="62"/>
  <c r="Y143" i="62" s="1"/>
  <c r="Y427" i="71"/>
  <c r="Y426" i="71" s="1"/>
  <c r="Y423" i="71" s="1"/>
  <c r="Y3" i="8"/>
  <c r="Y4" i="12"/>
  <c r="Y4" i="15" s="1"/>
  <c r="X3" i="24"/>
  <c r="X3" i="19"/>
  <c r="X3" i="21" s="1"/>
  <c r="X4" i="23"/>
  <c r="X4" i="26" s="1"/>
  <c r="Y3" i="11"/>
  <c r="Y4" i="14"/>
  <c r="Y4" i="17" s="1"/>
  <c r="X25" i="46"/>
  <c r="Y143" i="45"/>
  <c r="Y143" i="46" s="1"/>
  <c r="Y144" i="46"/>
  <c r="Y81" i="44"/>
  <c r="Y81" i="46" s="1"/>
  <c r="Y82" i="46"/>
  <c r="X161" i="55"/>
  <c r="X161" i="56" s="1"/>
  <c r="X162" i="56"/>
  <c r="Y137" i="69"/>
  <c r="Y117" i="69"/>
  <c r="Y136" i="69" s="1"/>
  <c r="Y137" i="70"/>
  <c r="X142" i="6"/>
  <c r="X166" i="6"/>
  <c r="Y111" i="6"/>
  <c r="Y78" i="6"/>
  <c r="X462" i="70"/>
  <c r="X461" i="70" s="1"/>
  <c r="X4" i="62"/>
  <c r="X143" i="63"/>
  <c r="X47" i="62"/>
  <c r="X43" i="62" s="1"/>
  <c r="X447" i="66"/>
  <c r="X446" i="66" s="1"/>
  <c r="X442" i="66" s="1"/>
  <c r="X85" i="62"/>
  <c r="X81" i="62" s="1"/>
  <c r="X557" i="68"/>
  <c r="X556" i="68" s="1"/>
  <c r="X552" i="68" s="1"/>
  <c r="X109" i="62"/>
  <c r="X447" i="69"/>
  <c r="X446" i="69" s="1"/>
  <c r="X47" i="61"/>
  <c r="X428" i="66"/>
  <c r="X427" i="66" s="1"/>
  <c r="X423" i="66" s="1"/>
  <c r="X85" i="61"/>
  <c r="X533" i="68"/>
  <c r="X532" i="68" s="1"/>
  <c r="X528" i="68" s="1"/>
  <c r="Y232" i="70"/>
  <c r="Y270" i="65"/>
  <c r="Y269" i="65" s="1"/>
  <c r="Y7" i="51"/>
  <c r="Y3" i="51" s="1"/>
  <c r="Y262" i="64"/>
  <c r="Y261" i="64" s="1"/>
  <c r="Y43" i="53"/>
  <c r="Y106" i="52"/>
  <c r="Y25" i="53"/>
  <c r="Y24" i="53" s="1"/>
  <c r="Y47" i="52"/>
  <c r="Y43" i="52" s="1"/>
  <c r="Y255" i="66"/>
  <c r="Y254" i="66" s="1"/>
  <c r="Y250" i="66" s="1"/>
  <c r="Y63" i="51"/>
  <c r="Y25" i="52"/>
  <c r="Y125" i="51"/>
  <c r="X138" i="6"/>
  <c r="Y462" i="70"/>
  <c r="Y461" i="70" s="1"/>
  <c r="Y462" i="69"/>
  <c r="Y461" i="69" s="1"/>
  <c r="Y424" i="67"/>
  <c r="Y462" i="66"/>
  <c r="Y461" i="66" s="1"/>
  <c r="Y44" i="63"/>
  <c r="Y43" i="63" s="1"/>
  <c r="Y125" i="63"/>
  <c r="Y124" i="63" s="1"/>
  <c r="Y47" i="61"/>
  <c r="Y428" i="66"/>
  <c r="Y427" i="66" s="1"/>
  <c r="Y85" i="61"/>
  <c r="Y533" i="68"/>
  <c r="Y532" i="68" s="1"/>
  <c r="Y528" i="68" s="1"/>
  <c r="X14" i="12"/>
  <c r="X14" i="15" s="1"/>
  <c r="X14" i="13"/>
  <c r="X14" i="16" s="1"/>
  <c r="X17" i="13"/>
  <c r="X17" i="16" s="1"/>
  <c r="X17" i="10"/>
  <c r="X17" i="21"/>
  <c r="X17" i="24"/>
  <c r="X17" i="27" s="1"/>
  <c r="X135" i="29"/>
  <c r="X4" i="29"/>
  <c r="Y17" i="10"/>
  <c r="Y161" i="46"/>
  <c r="Y143" i="56"/>
  <c r="X128" i="62"/>
  <c r="X447" i="70"/>
  <c r="X446" i="70" s="1"/>
  <c r="X98" i="66"/>
  <c r="X309" i="70"/>
  <c r="X328" i="70" s="1"/>
  <c r="X329" i="70"/>
  <c r="X328" i="67"/>
  <c r="Y146" i="6"/>
  <c r="Y170" i="6"/>
  <c r="X44" i="6"/>
  <c r="X97" i="6"/>
  <c r="X443" i="69"/>
  <c r="X424" i="70"/>
  <c r="X461" i="67"/>
  <c r="X81" i="63"/>
  <c r="X146" i="61"/>
  <c r="X143" i="61" s="1"/>
  <c r="X409" i="71"/>
  <c r="X408" i="71" s="1"/>
  <c r="X405" i="71" s="1"/>
  <c r="X461" i="65"/>
  <c r="X63" i="61"/>
  <c r="X109" i="61"/>
  <c r="X428" i="69"/>
  <c r="X427" i="69" s="1"/>
  <c r="Y270" i="69"/>
  <c r="Y269" i="69" s="1"/>
  <c r="Y232" i="65"/>
  <c r="Y128" i="52"/>
  <c r="Y255" i="70"/>
  <c r="Y254" i="70" s="1"/>
  <c r="Y250" i="70" s="1"/>
  <c r="Y85" i="52"/>
  <c r="Y81" i="52" s="1"/>
  <c r="Y315" i="68"/>
  <c r="Y314" i="68" s="1"/>
  <c r="Y310" i="68" s="1"/>
  <c r="Y44" i="51"/>
  <c r="Y125" i="52"/>
  <c r="Y25" i="51"/>
  <c r="Y164" i="52"/>
  <c r="Y161" i="52" s="1"/>
  <c r="Y245" i="72"/>
  <c r="Y244" i="72" s="1"/>
  <c r="Y241" i="72" s="1"/>
  <c r="X137" i="6"/>
  <c r="Y424" i="70"/>
  <c r="Y424" i="66"/>
  <c r="Y143" i="63"/>
  <c r="Y470" i="64"/>
  <c r="Y28" i="61"/>
  <c r="Y24" i="61" s="1"/>
  <c r="Y428" i="65"/>
  <c r="Y427" i="65" s="1"/>
  <c r="Y423" i="65" s="1"/>
  <c r="Y66" i="61"/>
  <c r="Y62" i="61" s="1"/>
  <c r="Y428" i="67"/>
  <c r="Y427" i="67" s="1"/>
  <c r="Y146" i="61"/>
  <c r="Y143" i="61" s="1"/>
  <c r="Y409" i="71"/>
  <c r="Y408" i="71" s="1"/>
  <c r="Y405" i="71" s="1"/>
  <c r="Y3" i="22"/>
  <c r="Y4" i="25"/>
  <c r="Y4" i="28" s="1"/>
  <c r="X27" i="21"/>
  <c r="X27" i="24"/>
  <c r="X27" i="27" s="1"/>
  <c r="X81" i="55"/>
  <c r="X81" i="56" s="1"/>
  <c r="X82" i="56"/>
  <c r="X329" i="69"/>
  <c r="X309" i="69"/>
  <c r="X328" i="69" s="1"/>
  <c r="X66" i="61"/>
  <c r="X428" i="67"/>
  <c r="X427" i="67" s="1"/>
  <c r="X423" i="67" s="1"/>
  <c r="X28" i="62"/>
  <c r="X24" i="62" s="1"/>
  <c r="X447" i="65"/>
  <c r="X446" i="65" s="1"/>
  <c r="X66" i="62"/>
  <c r="X447" i="67"/>
  <c r="X446" i="67" s="1"/>
  <c r="X442" i="67" s="1"/>
  <c r="X136" i="6"/>
  <c r="Y66" i="51"/>
  <c r="Y236" i="67"/>
  <c r="Y235" i="67" s="1"/>
  <c r="Y231" i="67" s="1"/>
  <c r="Y164" i="51"/>
  <c r="Y161" i="51" s="1"/>
  <c r="Y227" i="72"/>
  <c r="Y226" i="72" s="1"/>
  <c r="Y223" i="72" s="1"/>
  <c r="Y443" i="69"/>
  <c r="Y47" i="62"/>
  <c r="Y447" i="66"/>
  <c r="Y446" i="66" s="1"/>
  <c r="Y442" i="66" s="1"/>
  <c r="Y85" i="62"/>
  <c r="Y557" i="68"/>
  <c r="Y556" i="68" s="1"/>
  <c r="Y552" i="68" s="1"/>
  <c r="Y7" i="62"/>
  <c r="Y495" i="64"/>
  <c r="Y494" i="64" s="1"/>
  <c r="Y128" i="62"/>
  <c r="Y124" i="62" s="1"/>
  <c r="Y447" i="70"/>
  <c r="Y446" i="70" s="1"/>
  <c r="Y442" i="70" s="1"/>
  <c r="Y109" i="61"/>
  <c r="Y428" i="69"/>
  <c r="Y427" i="69" s="1"/>
  <c r="Y423" i="69" s="1"/>
  <c r="Y62" i="52" l="1"/>
  <c r="Y250" i="67"/>
  <c r="X44" i="52"/>
  <c r="Y43" i="51"/>
  <c r="Y15" i="13"/>
  <c r="Y15" i="16" s="1"/>
  <c r="X232" i="70"/>
  <c r="Y3" i="61"/>
  <c r="Y16" i="15"/>
  <c r="Y3" i="62"/>
  <c r="X3" i="62"/>
  <c r="X106" i="52"/>
  <c r="X490" i="64"/>
  <c r="Y469" i="64"/>
  <c r="X3" i="14"/>
  <c r="X3" i="17" s="1"/>
  <c r="X62" i="61"/>
  <c r="X3" i="29"/>
  <c r="Y24" i="52"/>
  <c r="Y442" i="65"/>
  <c r="Y423" i="66"/>
  <c r="X62" i="62"/>
  <c r="X24" i="61"/>
  <c r="Y124" i="61"/>
  <c r="X442" i="69"/>
  <c r="Y105" i="52"/>
  <c r="X423" i="70"/>
  <c r="Y105" i="62"/>
  <c r="X124" i="62"/>
  <c r="X3" i="61"/>
  <c r="Y423" i="70"/>
  <c r="Y442" i="69"/>
  <c r="Y231" i="65"/>
  <c r="X118" i="6"/>
  <c r="X3" i="23"/>
  <c r="X232" i="67"/>
  <c r="X251" i="65"/>
  <c r="X270" i="66"/>
  <c r="X269" i="66" s="1"/>
  <c r="X3" i="46"/>
  <c r="Y24" i="51"/>
  <c r="X3" i="27"/>
  <c r="X139" i="29"/>
  <c r="X3" i="16"/>
  <c r="Y15" i="23"/>
  <c r="Y15" i="26" s="1"/>
  <c r="Y16" i="26"/>
  <c r="Y3" i="25"/>
  <c r="Y124" i="52"/>
  <c r="X269" i="69"/>
  <c r="X161" i="53"/>
  <c r="X63" i="52"/>
  <c r="Y286" i="68"/>
  <c r="X166" i="68"/>
  <c r="Y3" i="46"/>
  <c r="Y133" i="71"/>
  <c r="X334" i="68"/>
  <c r="X311" i="68"/>
  <c r="X25" i="52"/>
  <c r="Y134" i="29"/>
  <c r="Y3" i="12"/>
  <c r="Y3" i="23"/>
  <c r="X3" i="28"/>
  <c r="Y423" i="67"/>
  <c r="X134" i="29"/>
  <c r="Y3" i="14"/>
  <c r="X3" i="12"/>
  <c r="X136" i="66"/>
  <c r="X152" i="64"/>
  <c r="Y136" i="67"/>
  <c r="X96" i="6"/>
  <c r="X57" i="6"/>
  <c r="X52" i="6"/>
  <c r="X55" i="6"/>
  <c r="X54" i="6"/>
  <c r="X58" i="6"/>
  <c r="X56" i="6"/>
  <c r="X279" i="64"/>
  <c r="X143" i="53"/>
  <c r="X82" i="53"/>
  <c r="X81" i="53" s="1"/>
  <c r="X28" i="51"/>
  <c r="X24" i="51" s="1"/>
  <c r="X236" i="65"/>
  <c r="X235" i="65" s="1"/>
  <c r="X231" i="65" s="1"/>
  <c r="X66" i="51"/>
  <c r="X62" i="51" s="1"/>
  <c r="X236" i="67"/>
  <c r="X235" i="67" s="1"/>
  <c r="X164" i="51"/>
  <c r="X161" i="51" s="1"/>
  <c r="X227" i="72"/>
  <c r="X226" i="72" s="1"/>
  <c r="X223" i="72" s="1"/>
  <c r="X105" i="61"/>
  <c r="Y127" i="6"/>
  <c r="Y151" i="6"/>
  <c r="Y118" i="6"/>
  <c r="X53" i="6"/>
  <c r="Y88" i="6"/>
  <c r="Y91" i="6"/>
  <c r="Y86" i="6"/>
  <c r="Y110" i="6"/>
  <c r="Y90" i="6"/>
  <c r="X128" i="52"/>
  <c r="X124" i="52" s="1"/>
  <c r="X255" i="70"/>
  <c r="X254" i="70" s="1"/>
  <c r="X250" i="70" s="1"/>
  <c r="X164" i="52"/>
  <c r="X161" i="52" s="1"/>
  <c r="X245" i="72"/>
  <c r="X244" i="72" s="1"/>
  <c r="X241" i="72" s="1"/>
  <c r="X423" i="69"/>
  <c r="Y3" i="24"/>
  <c r="Y3" i="21"/>
  <c r="Y16" i="29"/>
  <c r="Y141" i="6"/>
  <c r="Y165" i="6"/>
  <c r="X270" i="70"/>
  <c r="X269" i="70" s="1"/>
  <c r="X287" i="68"/>
  <c r="X106" i="53"/>
  <c r="X105" i="53" s="1"/>
  <c r="X85" i="52"/>
  <c r="X81" i="52" s="1"/>
  <c r="X315" i="68"/>
  <c r="X314" i="68" s="1"/>
  <c r="X125" i="53"/>
  <c r="X124" i="53" s="1"/>
  <c r="X4" i="52"/>
  <c r="X146" i="51"/>
  <c r="X143" i="51" s="1"/>
  <c r="X227" i="71"/>
  <c r="X226" i="71" s="1"/>
  <c r="X223" i="71" s="1"/>
  <c r="X165" i="6"/>
  <c r="X141" i="6"/>
  <c r="Y43" i="62"/>
  <c r="Y257" i="64"/>
  <c r="X469" i="64"/>
  <c r="Y3" i="52"/>
  <c r="Y87" i="6"/>
  <c r="X269" i="67"/>
  <c r="X258" i="64"/>
  <c r="X7" i="52"/>
  <c r="X283" i="64"/>
  <c r="X282" i="64" s="1"/>
  <c r="Y3" i="13"/>
  <c r="Y3" i="10"/>
  <c r="Y43" i="61"/>
  <c r="Y81" i="62"/>
  <c r="X105" i="62"/>
  <c r="Y81" i="61"/>
  <c r="X442" i="65"/>
  <c r="X442" i="70"/>
  <c r="Y62" i="51"/>
  <c r="X251" i="67"/>
  <c r="X47" i="52"/>
  <c r="X43" i="52" s="1"/>
  <c r="X255" i="66"/>
  <c r="X254" i="66" s="1"/>
  <c r="X7" i="51"/>
  <c r="X3" i="51" s="1"/>
  <c r="X262" i="64"/>
  <c r="X261" i="64" s="1"/>
  <c r="X82" i="51"/>
  <c r="X15" i="12"/>
  <c r="X15" i="15" s="1"/>
  <c r="X16" i="15"/>
  <c r="X110" i="6"/>
  <c r="X86" i="6"/>
  <c r="X91" i="6"/>
  <c r="X88" i="6"/>
  <c r="X90" i="6"/>
  <c r="Y105" i="61"/>
  <c r="X81" i="61"/>
  <c r="Y128" i="51"/>
  <c r="Y124" i="51" s="1"/>
  <c r="Y236" i="70"/>
  <c r="Y235" i="70" s="1"/>
  <c r="Y231" i="70" s="1"/>
  <c r="X251" i="66"/>
  <c r="X232" i="66"/>
  <c r="X270" i="65"/>
  <c r="X269" i="65" s="1"/>
  <c r="X300" i="64"/>
  <c r="X299" i="64" s="1"/>
  <c r="X44" i="53"/>
  <c r="X43" i="53" s="1"/>
  <c r="X63" i="53"/>
  <c r="X62" i="53" s="1"/>
  <c r="X25" i="53"/>
  <c r="X24" i="53" s="1"/>
  <c r="X109" i="51"/>
  <c r="X105" i="51" s="1"/>
  <c r="X236" i="69"/>
  <c r="X235" i="69" s="1"/>
  <c r="X15" i="13"/>
  <c r="X16" i="16"/>
  <c r="X109" i="52"/>
  <c r="X255" i="69"/>
  <c r="X254" i="69" s="1"/>
  <c r="X250" i="69" s="1"/>
  <c r="X47" i="51"/>
  <c r="X43" i="51" s="1"/>
  <c r="X236" i="66"/>
  <c r="X235" i="66" s="1"/>
  <c r="X128" i="51"/>
  <c r="X124" i="51" s="1"/>
  <c r="X236" i="70"/>
  <c r="X235" i="70" s="1"/>
  <c r="X231" i="70" s="1"/>
  <c r="Y56" i="6"/>
  <c r="Y52" i="6"/>
  <c r="Y96" i="6"/>
  <c r="Y54" i="6"/>
  <c r="Y55" i="6"/>
  <c r="Y58" i="6"/>
  <c r="Y57" i="6"/>
  <c r="X151" i="6"/>
  <c r="X127" i="6"/>
  <c r="X232" i="69"/>
  <c r="X85" i="51"/>
  <c r="X291" i="68"/>
  <c r="X290" i="68" s="1"/>
  <c r="X28" i="52"/>
  <c r="X255" i="65"/>
  <c r="X254" i="65" s="1"/>
  <c r="X66" i="52"/>
  <c r="X255" i="67"/>
  <c r="X254" i="67" s="1"/>
  <c r="X146" i="52"/>
  <c r="X143" i="52" s="1"/>
  <c r="X245" i="71"/>
  <c r="X244" i="71" s="1"/>
  <c r="X241" i="71" s="1"/>
  <c r="Y9" i="29"/>
  <c r="Y3" i="29" s="1"/>
  <c r="Y141" i="29"/>
  <c r="Y490" i="64"/>
  <c r="X43" i="61"/>
  <c r="Y53" i="6"/>
  <c r="X105" i="52" l="1"/>
  <c r="X250" i="65"/>
  <c r="X231" i="67"/>
  <c r="X24" i="52"/>
  <c r="X250" i="66"/>
  <c r="X310" i="68"/>
  <c r="X3" i="52"/>
  <c r="X62" i="52"/>
  <c r="Y139" i="29"/>
  <c r="Y133" i="29" s="1"/>
  <c r="X133" i="29"/>
  <c r="Y3" i="28"/>
  <c r="Y3" i="16"/>
  <c r="X3" i="15"/>
  <c r="X15" i="16"/>
  <c r="X3" i="26"/>
  <c r="X231" i="66"/>
  <c r="Y3" i="26"/>
  <c r="Y3" i="17"/>
  <c r="Y3" i="15"/>
  <c r="Y3" i="27"/>
  <c r="Y150" i="6"/>
  <c r="Y126" i="6"/>
  <c r="X286" i="68"/>
  <c r="Y164" i="6"/>
  <c r="Y140" i="6"/>
  <c r="X140" i="6"/>
  <c r="X164" i="6"/>
  <c r="X250" i="67"/>
  <c r="X257" i="64"/>
  <c r="X278" i="64"/>
  <c r="X126" i="6"/>
  <c r="X150" i="6"/>
  <c r="X231" i="69"/>
  <c r="X81" i="51"/>
  <c r="W34" i="6" l="1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B28" i="6" s="1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F28" i="6" l="1"/>
  <c r="N28" i="6"/>
  <c r="T28" i="6"/>
  <c r="L28" i="6"/>
  <c r="V28" i="6"/>
  <c r="G28" i="6"/>
  <c r="O28" i="6"/>
  <c r="W28" i="6"/>
  <c r="D28" i="6"/>
  <c r="H28" i="6"/>
  <c r="P28" i="6"/>
  <c r="I28" i="6"/>
  <c r="Q28" i="6"/>
  <c r="C28" i="6"/>
  <c r="K28" i="6"/>
  <c r="S28" i="6"/>
  <c r="R28" i="6"/>
  <c r="J28" i="6"/>
  <c r="E28" i="6"/>
  <c r="M28" i="6"/>
  <c r="U28" i="6"/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98" i="65" s="1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43" i="57" s="1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7" i="12" s="1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93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212" i="69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4" i="56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53" i="64" l="1"/>
  <c r="W81" i="54"/>
  <c r="W214" i="68"/>
  <c r="W164" i="49"/>
  <c r="W161" i="49" s="1"/>
  <c r="W406" i="72"/>
  <c r="W406" i="71"/>
  <c r="W442" i="71"/>
  <c r="W162" i="63"/>
  <c r="W162" i="61"/>
  <c r="W144" i="62"/>
  <c r="W144" i="61"/>
  <c r="W260" i="72"/>
  <c r="W242" i="72"/>
  <c r="W224" i="72"/>
  <c r="W260" i="71"/>
  <c r="W242" i="71"/>
  <c r="W224" i="71"/>
  <c r="W162" i="53"/>
  <c r="W162" i="52"/>
  <c r="W144" i="51"/>
  <c r="W162" i="51"/>
  <c r="W23" i="26"/>
  <c r="W23" i="15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424" i="72"/>
  <c r="W162" i="62"/>
  <c r="W442" i="72"/>
  <c r="W424" i="71"/>
  <c r="W144" i="63"/>
  <c r="W12" i="15"/>
  <c r="W144" i="52"/>
  <c r="W144" i="53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27" i="15" s="1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53" i="6" l="1"/>
  <c r="W63" i="53"/>
  <c r="W335" i="68"/>
  <c r="W334" i="68" s="1"/>
  <c r="W512" i="64"/>
  <c r="W511" i="64" s="1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231" i="65" s="1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50" i="70" l="1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37" i="4"/>
  <c r="B38" i="4"/>
  <c r="B67" i="4"/>
  <c r="B41" i="4"/>
  <c r="B33" i="4"/>
  <c r="B39" i="4"/>
  <c r="B4" i="4"/>
  <c r="B46" i="4"/>
  <c r="B78" i="4"/>
  <c r="B73" i="4"/>
  <c r="B57" i="4"/>
  <c r="B52" i="4"/>
  <c r="B53" i="4"/>
  <c r="B80" i="4"/>
  <c r="B45" i="4"/>
  <c r="B59" i="4"/>
  <c r="B61" i="4"/>
  <c r="B81" i="4"/>
  <c r="B8" i="4"/>
  <c r="B21" i="4"/>
  <c r="B16" i="4"/>
  <c r="B72" i="4"/>
  <c r="B28" i="4"/>
  <c r="B66" i="4"/>
  <c r="B22" i="4"/>
  <c r="B13" i="4"/>
  <c r="B27" i="4"/>
  <c r="B10" i="4"/>
  <c r="B15" i="4"/>
  <c r="B64" i="4"/>
  <c r="B20" i="4"/>
  <c r="B30" i="4"/>
  <c r="B40" i="4"/>
  <c r="B34" i="4"/>
  <c r="B44" i="4"/>
  <c r="B60" i="4"/>
  <c r="B82" i="4"/>
  <c r="B24" i="4"/>
  <c r="B7" i="4"/>
  <c r="B58" i="4"/>
  <c r="B11" i="4"/>
  <c r="B76" i="4"/>
  <c r="B49" i="4"/>
  <c r="B35" i="4"/>
  <c r="B84" i="4"/>
  <c r="B69" i="4"/>
  <c r="B17" i="4"/>
  <c r="B26" i="4"/>
  <c r="B56" i="4"/>
  <c r="B68" i="4"/>
  <c r="B65" i="4"/>
  <c r="B48" i="4"/>
  <c r="B55" i="4"/>
  <c r="B83" i="4"/>
  <c r="B14" i="4"/>
  <c r="B25" i="4"/>
  <c r="B71" i="4"/>
  <c r="B9" i="4"/>
  <c r="B36" i="4"/>
  <c r="B23" i="4"/>
  <c r="B54" i="4"/>
  <c r="B70" i="4"/>
  <c r="B77" i="4"/>
  <c r="B47" i="4"/>
  <c r="B12" i="4"/>
  <c r="B29" i="4"/>
  <c r="B79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0" i="29"/>
  <c r="B17" i="36"/>
  <c r="B13" i="29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4" i="29" l="1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T7" i="56" l="1"/>
  <c r="S423" i="68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28" i="69" l="1"/>
  <c r="P331" i="70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T4" i="13"/>
  <c r="T4" i="16" s="1"/>
  <c r="T4" i="10"/>
  <c r="G116" i="71"/>
  <c r="G135" i="71"/>
  <c r="R24" i="60"/>
  <c r="R24" i="63"/>
  <c r="R461" i="65"/>
  <c r="E97" i="6"/>
  <c r="E44" i="6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V4" i="10"/>
  <c r="V4" i="13"/>
  <c r="V4" i="16" s="1"/>
  <c r="V44" i="6"/>
  <c r="V97" i="6"/>
  <c r="Q97" i="6"/>
  <c r="Q44" i="6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97" i="6"/>
  <c r="U3" i="15"/>
  <c r="D32" i="13"/>
  <c r="D32" i="16" s="1"/>
  <c r="D32" i="10"/>
  <c r="D27" i="9"/>
  <c r="C98" i="65"/>
  <c r="B97" i="6"/>
  <c r="B44" i="6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S53" i="6" l="1"/>
  <c r="L53" i="6"/>
  <c r="U53" i="6"/>
  <c r="V53" i="6"/>
  <c r="D53" i="6"/>
  <c r="O53" i="6"/>
  <c r="P53" i="6"/>
  <c r="G53" i="6"/>
  <c r="B53" i="6"/>
  <c r="K53" i="6"/>
  <c r="T53" i="6"/>
  <c r="C53" i="6"/>
  <c r="E53" i="6"/>
  <c r="M53" i="6"/>
  <c r="F53" i="6"/>
  <c r="Q53" i="6"/>
  <c r="O257" i="64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F3" i="13" s="1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E17" i="13" l="1"/>
  <c r="E17" i="16" s="1"/>
  <c r="F3" i="10"/>
  <c r="L3" i="13"/>
  <c r="L3" i="10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C3" i="16" l="1"/>
  <c r="R3" i="46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T17" i="24"/>
  <c r="T17" i="27" s="1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Q81" i="56" s="1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08" i="68" s="1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N315" i="71" l="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S3" i="19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461" i="69" l="1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<sst xmlns="http://schemas.openxmlformats.org/spreadsheetml/2006/main" count="18216" uniqueCount="4948">
  <si>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</si>
  <si>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</si>
  <si>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</si>
  <si>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</si>
  <si>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</si>
  <si>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</si>
  <si>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</si>
  <si>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</si>
  <si>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</si>
  <si>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</si>
  <si>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</si>
  <si>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</si>
  <si>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</si>
  <si>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</si>
  <si>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</si>
  <si>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</si>
  <si>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</si>
  <si>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</si>
  <si>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</si>
  <si>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</si>
  <si>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</si>
  <si>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</si>
  <si>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</si>
  <si>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</si>
  <si>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</si>
  <si>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</si>
  <si>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</si>
  <si>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</si>
  <si>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</si>
  <si>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</si>
  <si>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</si>
  <si>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</si>
  <si>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</si>
  <si>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</si>
  <si>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</si>
  <si>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</si>
  <si>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</si>
  <si>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</si>
  <si>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</si>
  <si>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</si>
  <si>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</si>
  <si>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</si>
  <si>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</si>
  <si>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</si>
  <si>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</si>
  <si>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</si>
  <si>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</si>
  <si>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</si>
  <si>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</si>
  <si>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</si>
  <si>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</si>
  <si>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</si>
  <si>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</si>
  <si>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</si>
  <si>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</si>
  <si>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</si>
  <si>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</si>
  <si>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</si>
  <si>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</si>
  <si>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</si>
  <si>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</si>
  <si>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</si>
  <si>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</si>
  <si>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</si>
  <si>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</si>
  <si>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</si>
  <si>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</si>
  <si>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</si>
  <si>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</si>
  <si>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</si>
  <si>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</si>
  <si>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</si>
  <si>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</si>
  <si>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</si>
  <si>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</si>
  <si>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</si>
  <si>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</si>
  <si>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</si>
  <si>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</si>
  <si>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</si>
  <si>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</si>
  <si>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</si>
  <si>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</si>
  <si>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</si>
  <si>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</si>
  <si>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</si>
  <si>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</si>
  <si>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</si>
  <si>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</si>
  <si>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</si>
  <si>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</si>
  <si>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</si>
  <si>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</si>
  <si>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</si>
  <si>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</si>
  <si>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</si>
  <si>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</si>
  <si>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</si>
  <si>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</si>
  <si>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</si>
  <si>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</si>
  <si>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</si>
  <si>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</si>
  <si>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</si>
  <si>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</si>
  <si>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</si>
  <si>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</si>
  <si>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</si>
  <si>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</si>
  <si>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</si>
  <si>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</si>
  <si>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</si>
  <si>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</si>
  <si>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</si>
  <si>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</si>
  <si>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</si>
  <si>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</si>
  <si>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</si>
  <si>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</si>
  <si>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</si>
  <si>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</si>
  <si>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</si>
  <si>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</si>
  <si>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</si>
  <si>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</si>
  <si>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</si>
  <si>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</si>
  <si>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</si>
  <si>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</si>
  <si>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</si>
  <si>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</si>
  <si>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</si>
  <si>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</si>
  <si>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</si>
  <si>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</si>
  <si>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</si>
  <si>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</si>
  <si>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</si>
  <si>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</si>
  <si>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</si>
  <si>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</si>
  <si>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</si>
  <si>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</si>
  <si>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</si>
  <si>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</si>
  <si>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</si>
  <si>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</si>
  <si>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</si>
  <si>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</si>
  <si>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</si>
  <si>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</si>
  <si>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</si>
  <si>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</si>
  <si>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</si>
  <si>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</si>
  <si>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</si>
  <si>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</si>
  <si>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</si>
  <si>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</si>
  <si>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</si>
  <si>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</si>
  <si>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</si>
  <si>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</si>
  <si>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</si>
  <si>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</si>
  <si>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</si>
  <si>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</si>
  <si>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</si>
  <si>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</si>
  <si>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</si>
  <si>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</si>
  <si>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</si>
  <si>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</si>
  <si>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</si>
  <si>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</si>
  <si>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</si>
  <si>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</si>
  <si>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</si>
  <si>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</si>
  <si>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</si>
  <si>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</si>
  <si>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</si>
  <si>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</si>
  <si>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</si>
  <si>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</si>
  <si>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</si>
  <si>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Total households useful surface area (in thousand sqm)</t>
  </si>
  <si>
    <t>New and renovated households useful surface area (in thousand sqm)</t>
  </si>
  <si>
    <t>Consumption expenditure per household relative to the EU average</t>
  </si>
  <si>
    <t>Natural gas</t>
  </si>
  <si>
    <t>Code</t>
  </si>
  <si>
    <t>Ambient heat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</si>
  <si>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</si>
  <si>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</si>
  <si>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</si>
  <si>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</si>
  <si>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</si>
  <si>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</si>
  <si>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</si>
  <si>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</si>
  <si>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</si>
  <si>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</si>
  <si>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</si>
  <si>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</si>
  <si>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</si>
  <si>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</si>
  <si>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</si>
  <si>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</si>
  <si>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</si>
  <si>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</si>
  <si>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</si>
  <si>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</si>
  <si>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</si>
  <si>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JRC-IDEES-2023 - Integrated Database of the European Energy System</t>
  </si>
  <si>
    <t>v2023-1.00</t>
  </si>
  <si>
    <t>Space heating (without ambient heat)</t>
  </si>
  <si>
    <t>ES</t>
  </si>
  <si>
    <t>Spain</t>
  </si>
  <si>
    <t>Household consumption expenditure (M€2023)</t>
  </si>
  <si>
    <t>Household consumption expenditure per capita (€2023)</t>
  </si>
  <si>
    <t>Household consumption expenditure per household (€2023)</t>
  </si>
  <si>
    <t>ES - Residential sector summary</t>
  </si>
  <si>
    <t>Macro.Meuro2015.ES.ConsumptionExpenditure</t>
  </si>
  <si>
    <t>Macro.number.ES.Population</t>
  </si>
  <si>
    <t>NUM.number.ES.Res.HH</t>
  </si>
  <si>
    <t>SurfaceArea.ksqm.ES.Res.HH</t>
  </si>
  <si>
    <t>NUM.number.ES.Res.HHnew</t>
  </si>
  <si>
    <t>SurfaceArea.ksqm.ES.Res.HHnew</t>
  </si>
  <si>
    <t>HDD.Celsius.ES.Actual</t>
  </si>
  <si>
    <t>HDD.Celsius.ES.Mean</t>
  </si>
  <si>
    <t>HDD.ratio.ES.Relative</t>
  </si>
  <si>
    <t>FEC.ktoe.ES.ES.Res</t>
  </si>
  <si>
    <t>FEC.ktoe.ES.ES.Res.Solids</t>
  </si>
  <si>
    <t>FEC.ktoe.ES.ES.Res.LPG</t>
  </si>
  <si>
    <t>FEC.ktoe.ES.ES.Res.Oil</t>
  </si>
  <si>
    <t>FEC.ktoe.ES.ES.Res.NG</t>
  </si>
  <si>
    <t>FEC.ktoe.ES.ES.Res.Biomass_Waste</t>
  </si>
  <si>
    <t>FEC.ktoe.ES.ES.Res.Biogas</t>
  </si>
  <si>
    <t>FEC.ktoe.ES.ES.Res.LiqBio</t>
  </si>
  <si>
    <t>FEC.ktoe.ES.ES.Res.Solar</t>
  </si>
  <si>
    <t>FEC.ktoe.ES.ES.Res.Geo</t>
  </si>
  <si>
    <t>FEC.ktoe.ES.ES.Res.Ambient</t>
  </si>
  <si>
    <t>FEC.ktoe.ES.ES.Res.Steam_Distr</t>
  </si>
  <si>
    <t>FEC.ktoe.ES.ES.Res.Elec</t>
  </si>
  <si>
    <t>FEC.ktoe.ES.Res.HH</t>
  </si>
  <si>
    <t>FEC.ktoe.ES.Res.HH.Thermal</t>
  </si>
  <si>
    <t>FEC.ktoe.ES.Res.HH.Thermal.SH</t>
  </si>
  <si>
    <t>FEC.ktoe.ES.Res.HH.Thermal.SC</t>
  </si>
  <si>
    <t>FEC.ktoe.ES.Res.HH.Thermal.WH</t>
  </si>
  <si>
    <t>FEC.ktoe.ES.Res.HH.Thermal.CO</t>
  </si>
  <si>
    <t>FEC.ktoe.ES.Res.HH.Appl</t>
  </si>
  <si>
    <t>EMI.ktCO2.ES.ES.Res</t>
  </si>
  <si>
    <t>EMI.ktCO2.ES.ES.Res.Solids</t>
  </si>
  <si>
    <t>EMI.ktCO2.ES.ES.Res.LPG</t>
  </si>
  <si>
    <t>EMI.ktCO2.ES.ES.Res.Oil</t>
  </si>
  <si>
    <t>EMI.ktCO2.ES.ES.Res.NG</t>
  </si>
  <si>
    <t>EMI.ktCO2.ES.ES.Res.Biomass_Waste</t>
  </si>
  <si>
    <t>EMI.ktCO2.ES.ES.Res.Biogas</t>
  </si>
  <si>
    <t>EMI.ktCO2.ES.ES.Res.LiqBio</t>
  </si>
  <si>
    <t>EMI.ktCO2.ES.ES.Res.Solar</t>
  </si>
  <si>
    <t>EMI.ktCO2.ES.ES.Res.Geo</t>
  </si>
  <si>
    <t>EMI.ktCO2.ES.ES.Res.Ambient</t>
  </si>
  <si>
    <t>EMI.ktCO2.ES.ES.Res.Steam_Distr</t>
  </si>
  <si>
    <t>EMI.ktCO2.ES.ES.Res.Elec</t>
  </si>
  <si>
    <t>EMI.ktCO2.ES.Res.HH</t>
  </si>
  <si>
    <t>EMI.ktCO2.ES.Res.HH.Thermal</t>
  </si>
  <si>
    <t>EMI.ktCO2.ES.Res.HH.Thermal.SH</t>
  </si>
  <si>
    <t>EMI.ktCO2.ES.Res.HH.Thermal.SC</t>
  </si>
  <si>
    <t>EMI.ktCO2.ES.Res.HH.Thermal.WH</t>
  </si>
  <si>
    <t>EMI.ktCO2.ES.Res.HH.Thermal.CO</t>
  </si>
  <si>
    <t>EMI.ktCO2.ES.Res.HH.Appl</t>
  </si>
  <si>
    <t>FEC_per_household.kWh.ES.Res.HH</t>
  </si>
  <si>
    <t>FEC_per_household.kWh.ES.Res.HH.Thermal</t>
  </si>
  <si>
    <t>FEC_per_household.kWh.ES.Res.HH.Thermal.SH</t>
  </si>
  <si>
    <t>FEC_per_household.kWh.ES.Res.HH.Thermal.SC</t>
  </si>
  <si>
    <t>FEC_per_household.kWh.ES.Res.HH.Thermal.WH</t>
  </si>
  <si>
    <t>FEC_per_household.kWh.ES.Res.HH.Thermal.CO</t>
  </si>
  <si>
    <t>FEC_per_household.kWh.ES.Res.HH.Appl</t>
  </si>
  <si>
    <t>TES_per_household.kWh.ES.Res.HH.Thermal</t>
  </si>
  <si>
    <t>TES_per_household.kWh.ES.Res.HH.Thermal.SH</t>
  </si>
  <si>
    <t>TES_per_household.kWh.ES.Res.HH.Thermal.SC</t>
  </si>
  <si>
    <t>TES_per_household.kWh.ES.Res.HH.Thermal.WH</t>
  </si>
  <si>
    <t>TES_per_household.kWh.ES.Res.HH.Thermal.CO</t>
  </si>
  <si>
    <t>EMI_per_household.kgCO2.ES.Res.HH</t>
  </si>
  <si>
    <t>EMI_per_household.kgCO2.ES.Res.HH.Thermal</t>
  </si>
  <si>
    <t>EMI_per_household.kgCO2.ES.Res.HH.Thermal.SH</t>
  </si>
  <si>
    <t>EMI_per_household.kgCO2.ES.Res.HH.Thermal.SC</t>
  </si>
  <si>
    <t>EMI_per_household.kgCO2.ES.Res.HH.Thermal.WH</t>
  </si>
  <si>
    <t>EMI_per_household.kgCO2.ES.Res.HH.Thermal.CO</t>
  </si>
  <si>
    <t>EMI_per_household.kgCO2.ES.Res.HH.Appl</t>
  </si>
  <si>
    <t>Eff.ratio.ES.Res.HH.Thermal</t>
  </si>
  <si>
    <t>Eff.ratio.ES.Res.HH.Thermal.SH</t>
  </si>
  <si>
    <t>Eff.ratio.ES.Res.HH.Thermal.SC</t>
  </si>
  <si>
    <t>Eff.ratio.ES.Res.HH.Thermal.WH</t>
  </si>
  <si>
    <t>Eff.ratio.ES.Res.HH.Thermal.CO</t>
  </si>
  <si>
    <t>FEC_per_sqm.kWh.ES.Res.HH</t>
  </si>
  <si>
    <t>FEC_per_sqm.kWh.ES.Res.HH.Thermal</t>
  </si>
  <si>
    <t>FEC_per_sqm.kWh.ES.Res.HH.Thermal.SH</t>
  </si>
  <si>
    <t>FEC_per_sqm.kWh.ES.Res.HH.Thermal.SC</t>
  </si>
  <si>
    <t>FEC_per_sqm.kWh.ES.Res.HH.Thermal.WH</t>
  </si>
  <si>
    <t>FEC_per_sqm.kWh.ES.Res.HH.Thermal.CO</t>
  </si>
  <si>
    <t>FEC_per_sqm.kWh.ES.Res.HH.Appl</t>
  </si>
  <si>
    <t>TES_per_sqm.kWh.ES.Res.HH.Thermal</t>
  </si>
  <si>
    <t>TES_per_sqm.kWh.ES.Res.HH.Thermal.SH</t>
  </si>
  <si>
    <t>TES_per_sqm.kWh.ES.Res.HH.Thermal.SC</t>
  </si>
  <si>
    <t>TES_per_sqm.kWh.ES.Res.HH.Thermal.WH</t>
  </si>
  <si>
    <t>TES_per_sqm.kWh.ES.Res.HH.Thermal.CO</t>
  </si>
  <si>
    <t>EMI_per_sqm.kgCO2.ES.Res.HH</t>
  </si>
  <si>
    <t>EMI_per_sqm.kgCO2.ES.Res.HH.Thermal</t>
  </si>
  <si>
    <t>EMI_per_sqm.kgCO2.ES.Res.HH.Thermal.SH</t>
  </si>
  <si>
    <t>EMI_per_sqm.kgCO2.ES.Res.HH.Thermal.SC</t>
  </si>
  <si>
    <t>EMI_per_sqm.kgCO2.ES.Res.HH.Thermal.WH</t>
  </si>
  <si>
    <t>EMI_per_sqm.kgCO2.ES.Res.HH.Thermal.CO</t>
  </si>
  <si>
    <t>EMI_per_sqm.kgCO2.ES.Res.HH.Appl</t>
  </si>
  <si>
    <t>FEC_per_capita.kWh.ES.Res.HH</t>
  </si>
  <si>
    <t>FEC_per_capita.kWh.ES.Res.HH.Thermal</t>
  </si>
  <si>
    <t>FEC_per_capita.kWh.ES.Res.HH.Thermal.SH</t>
  </si>
  <si>
    <t>FEC_per_capita.kWh.ES.Res.HH.Thermal.SC</t>
  </si>
  <si>
    <t>FEC_per_capita.kWh.ES.Res.HH.Thermal.WH</t>
  </si>
  <si>
    <t>FEC_per_capita.kWh.ES.Res.HH.Thermal.CO</t>
  </si>
  <si>
    <t>FEC_per_capita.kWh.ES.Res.HH.Appl</t>
  </si>
  <si>
    <t>TES_per_capita.kWh.ES.Res.HH.Thermal</t>
  </si>
  <si>
    <t>TES_per_capita.kWh.ES.Res.HH.Thermal.SH</t>
  </si>
  <si>
    <t>TES_per_capita.kWh.ES.Res.HH.Thermal.SC</t>
  </si>
  <si>
    <t>TES_per_capita.kWh.ES.Res.HH.Thermal.WH</t>
  </si>
  <si>
    <t>TES_per_capita.kWh.ES.Res.HH.Thermal.CO</t>
  </si>
  <si>
    <t>EMI_per_capita.kgCO2.ES.Res.HH</t>
  </si>
  <si>
    <t>EMI_per_capita.kgCO2.ES.Res.HH.Thermal</t>
  </si>
  <si>
    <t>EMI_per_capita.kgCO2.ES.Res.HH.Thermal.SH</t>
  </si>
  <si>
    <t>EMI_per_capita.kgCO2.ES.Res.HH.Thermal.SC</t>
  </si>
  <si>
    <t>EMI_per_capita.kgCO2.ES.Res.HH.Thermal.WH</t>
  </si>
  <si>
    <t>EMI_per_capita.kgCO2.ES.Res.HH.Thermal.CO</t>
  </si>
  <si>
    <t>EMI_per_capita.kgCO2.ES.Res.HH.Appl</t>
  </si>
  <si>
    <t>ES - Number of households</t>
  </si>
  <si>
    <t>NUM.number.ES.Res.HH.Thermal</t>
  </si>
  <si>
    <t>NUM.number.ES.Res.HH.Thermal.SH</t>
  </si>
  <si>
    <t>NUM.number.ES.Res.HH.Thermal.SH.Solids</t>
  </si>
  <si>
    <t>NUM.number.ES.Res.HH.Thermal.SH.LPG</t>
  </si>
  <si>
    <t>NUM.number.ES.Res.HH.Thermal.SH.Oil</t>
  </si>
  <si>
    <t>NUM.number.ES.Res.HH.Thermal.SH.Gas</t>
  </si>
  <si>
    <t>NUM.number.ES.Res.HH.Thermal.SH.Biomass</t>
  </si>
  <si>
    <t>NUM.number.ES.Res.HH.Thermal.SH.Geo</t>
  </si>
  <si>
    <t>NUM.number.ES.Res.HH.Thermal.SH.DistrHeat</t>
  </si>
  <si>
    <t>NUM.number.ES.Res.HH.Thermal.SH.AdvElc</t>
  </si>
  <si>
    <t>NUM.number.ES.Res.HH.Thermal.SH.ConvElc</t>
  </si>
  <si>
    <t>NUM.number.ES.Res.HH.Thermal.SC</t>
  </si>
  <si>
    <t>NUM.number.ES.Res.HH.Thermal.SC.AC</t>
  </si>
  <si>
    <t>NUM.number.ES.Res.HH.Thermal.WH</t>
  </si>
  <si>
    <t>NUM.number.ES.Res.HH.Thermal.WH.Solids</t>
  </si>
  <si>
    <t>NUM.number.ES.Res.HH.Thermal.WH.LPG</t>
  </si>
  <si>
    <t>NUM.number.ES.Res.HH.Thermal.WH.Oil</t>
  </si>
  <si>
    <t>NUM.number.ES.Res.HH.Thermal.WH.Gas</t>
  </si>
  <si>
    <t>NUM.number.ES.Res.HH.Thermal.WH.Biomass</t>
  </si>
  <si>
    <t>NUM.number.ES.Res.HH.Thermal.WH.Geo</t>
  </si>
  <si>
    <t>NUM.number.ES.Res.HH.Thermal.WH.DistrHeat</t>
  </si>
  <si>
    <t>NUM.number.ES.Res.HH.Thermal.WH.Elc</t>
  </si>
  <si>
    <t>NUM.number.ES.Res.HH.Thermal.WH.Solar</t>
  </si>
  <si>
    <t>NUM.number.ES.Res.HH.Thermal.CO</t>
  </si>
  <si>
    <t>NUM.number.ES.Res.HH.Thermal.CO.Solids</t>
  </si>
  <si>
    <t>NUM.number.ES.Res.HH.Thermal.CO.LPG</t>
  </si>
  <si>
    <t>NUM.number.ES.Res.HH.Thermal.CO.Gas</t>
  </si>
  <si>
    <t>NUM.number.ES.Res.HH.Thermal.CO.Biomass</t>
  </si>
  <si>
    <t>NUM.number.ES.Res.HH.Thermal.CO.Elc</t>
  </si>
  <si>
    <t>ES - Final energy consumption</t>
  </si>
  <si>
    <t>FEC.ktoe.ES.Res.HH.Thermal.SH.Solids.Solids</t>
  </si>
  <si>
    <t>FEC.ktoe.ES.Res.HH.Thermal.SH.LPG.LPG</t>
  </si>
  <si>
    <t>FEC.ktoe.ES.Res.HH.Thermal.SH.Oil.Oil_LiqBio</t>
  </si>
  <si>
    <t>FEC.ktoe.ES.Res.HH.Thermal.SH.Gas.NG_Biogas</t>
  </si>
  <si>
    <t>FEC.ktoe.ES.Res.HH.Thermal.SH.Biomass.Biomass_Waste</t>
  </si>
  <si>
    <t>FEC.ktoe.ES.Res.HH.Thermal.SH.Geo.Geo</t>
  </si>
  <si>
    <t>FEC.ktoe.ES.Res.HH.Thermal.SH.DistrHeat.Steam_Distr</t>
  </si>
  <si>
    <t>FEC.ktoe.ES.Res.HH.Thermal.SH.AdvElc.Elec</t>
  </si>
  <si>
    <t>FEC.ktoe.ES.Res.HH.Thermal.SH.ConvElc.Elec</t>
  </si>
  <si>
    <t>FEC.ktoe.ES.Res.HH.Thermal.SH.TotalCirculation.Elec</t>
  </si>
  <si>
    <t>FEC.ktoe.ES.Res.HH.Thermal.SC.AC.Elec</t>
  </si>
  <si>
    <t>FEC.ktoe.ES.Res.HH.Thermal.WH.Solids.Solids</t>
  </si>
  <si>
    <t>FEC.ktoe.ES.Res.HH.Thermal.WH.LPG.LPG</t>
  </si>
  <si>
    <t>FEC.ktoe.ES.Res.HH.Thermal.WH.Oil.Oil_LiqBio</t>
  </si>
  <si>
    <t>FEC.ktoe.ES.Res.HH.Thermal.WH.Gas.NG_Biogas</t>
  </si>
  <si>
    <t>FEC.ktoe.ES.Res.HH.Thermal.WH.Biomass.Biomass_Waste</t>
  </si>
  <si>
    <t>FEC.ktoe.ES.Res.HH.Thermal.WH.Geo.Geo</t>
  </si>
  <si>
    <t>FEC.ktoe.ES.Res.HH.Thermal.WH.DistrHeat.Steam_Distr</t>
  </si>
  <si>
    <t>FEC.ktoe.ES.Res.HH.Thermal.WH.Elc.Elec</t>
  </si>
  <si>
    <t>FEC.ktoe.ES.Res.HH.Thermal.WH.TotalSolar.Solar</t>
  </si>
  <si>
    <t>FEC.ktoe.ES.Res.HH.Thermal.CO.Solids.Solids</t>
  </si>
  <si>
    <t>FEC.ktoe.ES.Res.HH.Thermal.CO.LPG.LPG</t>
  </si>
  <si>
    <t>FEC.ktoe.ES.Res.HH.Thermal.CO.Gas.NG_Biogas</t>
  </si>
  <si>
    <t>FEC.ktoe.ES.Res.HH.Thermal.CO.Biomass.Biomass_Waste</t>
  </si>
  <si>
    <t>FEC.ktoe.ES.Res.HH.Thermal.CO.Elc.Elec</t>
  </si>
  <si>
    <t>ES - Thermal energy service</t>
  </si>
  <si>
    <t>TES.ktoe.ES.Res.HH.Thermal</t>
  </si>
  <si>
    <t>TES.ktoe.ES.Res.HH.Thermal.SH</t>
  </si>
  <si>
    <t>TES.ktoe.ES.Res.HH.Thermal.SH.Solids.Solids</t>
  </si>
  <si>
    <t>TES.ktoe.ES.Res.HH.Thermal.SH.LPG.LPG</t>
  </si>
  <si>
    <t>TES.ktoe.ES.Res.HH.Thermal.SH.Oil.Oil_LiqBio</t>
  </si>
  <si>
    <t>TES.ktoe.ES.Res.HH.Thermal.SH.Gas.NG_Biogas</t>
  </si>
  <si>
    <t>TES.ktoe.ES.Res.HH.Thermal.SH.Biomass.Biomass_Waste</t>
  </si>
  <si>
    <t>TES.ktoe.ES.Res.HH.Thermal.SH.Geo.Geo</t>
  </si>
  <si>
    <t>TES.ktoe.ES.Res.HH.Thermal.SH.DistrHeat.Steam_Distr</t>
  </si>
  <si>
    <t>TES.ktoe.ES.Res.HH.Thermal.SH.AdvElc.Elec</t>
  </si>
  <si>
    <t>TES.ktoe.ES.Res.HH.Thermal.SH.ConvElc.Elec</t>
  </si>
  <si>
    <t>TES.ktoe.ES.Res.HH.Thermal.SH.TotalCirculation.Elec</t>
  </si>
  <si>
    <t>TES.ktoe.ES.Res.HH.Thermal.SC</t>
  </si>
  <si>
    <t>TES.ktoe.ES.Res.HH.Thermal.SC.AC.Elec</t>
  </si>
  <si>
    <t>TES.ktoe.ES.Res.HH.Thermal.WH</t>
  </si>
  <si>
    <t>TES.ktoe.ES.Res.HH.Thermal.WH.Solids.Solids</t>
  </si>
  <si>
    <t>TES.ktoe.ES.Res.HH.Thermal.WH.LPG.LPG</t>
  </si>
  <si>
    <t>TES.ktoe.ES.Res.HH.Thermal.WH.Oil.Oil_LiqBio</t>
  </si>
  <si>
    <t>TES.ktoe.ES.Res.HH.Thermal.WH.Gas.NG_Biogas</t>
  </si>
  <si>
    <t>TES.ktoe.ES.Res.HH.Thermal.WH.Biomass.Biomass_Waste</t>
  </si>
  <si>
    <t>TES.ktoe.ES.Res.HH.Thermal.WH.Geo.Geo</t>
  </si>
  <si>
    <t>TES.ktoe.ES.Res.HH.Thermal.WH.DistrHeat.Steam_Distr</t>
  </si>
  <si>
    <t>TES.ktoe.ES.Res.HH.Thermal.WH.Elc.Elec</t>
  </si>
  <si>
    <t>TES.ktoe.ES.Res.HH.Thermal.WH.TotalSolar.Solar</t>
  </si>
  <si>
    <t>TES.ktoe.ES.Res.HH.Thermal.CO</t>
  </si>
  <si>
    <t>TES.ktoe.ES.Res.HH.Thermal.CO.Solids.Solids</t>
  </si>
  <si>
    <t>TES.ktoe.ES.Res.HH.Thermal.CO.LPG.LPG</t>
  </si>
  <si>
    <t>TES.ktoe.ES.Res.HH.Thermal.CO.Gas.NG_Biogas</t>
  </si>
  <si>
    <t>TES.ktoe.ES.Res.HH.Thermal.CO.Biomass.Biomass_Waste</t>
  </si>
  <si>
    <t>TES.ktoe.ES.Res.HH.Thermal.CO.Elc.Elec</t>
  </si>
  <si>
    <t>ES - System efficiency indicator of total stock</t>
  </si>
  <si>
    <t>Eff.ratio.ES.Res.HH.Thermal.SH.Solids.Solids</t>
  </si>
  <si>
    <t>Eff.ratio.ES.Res.HH.Thermal.SH.LPG.LPG</t>
  </si>
  <si>
    <t>Eff.ratio.ES.Res.HH.Thermal.SH.Oil.Oil_LiqBio</t>
  </si>
  <si>
    <t>Eff.ratio.ES.Res.HH.Thermal.SH.Gas.NG_Biogas</t>
  </si>
  <si>
    <t>Eff.ratio.ES.Res.HH.Thermal.SH.Biomass.Biomass_Waste</t>
  </si>
  <si>
    <t>Eff.ratio.ES.Res.HH.Thermal.SH.Geo.Geo</t>
  </si>
  <si>
    <t>Eff.ratio.ES.Res.HH.Thermal.SH.DistrHeat.Steam_Distr</t>
  </si>
  <si>
    <t>Eff.ratio.ES.Res.HH.Thermal.SH.AdvElc.Elec</t>
  </si>
  <si>
    <t>Eff.ratio.ES.Res.HH.Thermal.SH.ConvElc.Elec</t>
  </si>
  <si>
    <t>Eff.ratio.ES.Res.HH.Thermal.SH.TotalCirculation.Elec</t>
  </si>
  <si>
    <t>Eff.ratio.ES.Res.HH.Thermal.SC.AC.Elec</t>
  </si>
  <si>
    <t>Eff.ratio.ES.Res.HH.Thermal.WH.Solids.Solids</t>
  </si>
  <si>
    <t>Eff.ratio.ES.Res.HH.Thermal.WH.LPG.LPG</t>
  </si>
  <si>
    <t>Eff.ratio.ES.Res.HH.Thermal.WH.Oil.Oil_LiqBio</t>
  </si>
  <si>
    <t>Eff.ratio.ES.Res.HH.Thermal.WH.Gas.NG_Biogas</t>
  </si>
  <si>
    <t>Eff.ratio.ES.Res.HH.Thermal.WH.Biomass.Biomass_Waste</t>
  </si>
  <si>
    <t>Eff.ratio.ES.Res.HH.Thermal.WH.Geo.Geo</t>
  </si>
  <si>
    <t>Eff.ratio.ES.Res.HH.Thermal.WH.DistrHeat.Steam_Distr</t>
  </si>
  <si>
    <t>Eff.ratio.ES.Res.HH.Thermal.WH.Elc.Elec</t>
  </si>
  <si>
    <t>Eff.ratio.ES.Res.HH.Thermal.WH.TotalSolar.Solar</t>
  </si>
  <si>
    <t>Eff.ratio.ES.Res.HH.Thermal.CO.Solids.Solids</t>
  </si>
  <si>
    <t>Eff.ratio.ES.Res.HH.Thermal.CO.LPG.LPG</t>
  </si>
  <si>
    <t>Eff.ratio.ES.Res.HH.Thermal.CO.Gas.NG_Biogas</t>
  </si>
  <si>
    <t>Eff.ratio.ES.Res.HH.Thermal.CO.Biomass.Biomass_Waste</t>
  </si>
  <si>
    <t>Eff.ratio.ES.Res.HH.Thermal.CO.Elc.Elec</t>
  </si>
  <si>
    <t>ES - CO2 emissions</t>
  </si>
  <si>
    <t>EMI.ktCO2.ES.Res.HH.Thermal.SH.Solids.Solids</t>
  </si>
  <si>
    <t>EMI.ktCO2.ES.Res.HH.Thermal.SH.LPG.LPG</t>
  </si>
  <si>
    <t>EMI.ktCO2.ES.Res.HH.Thermal.SH.Oil.Oil_LiqBio</t>
  </si>
  <si>
    <t>EMI.ktCO2.ES.Res.HH.Thermal.SH.Gas.NG_Biogas</t>
  </si>
  <si>
    <t>EMI.ktCO2.ES.Res.HH.Thermal.SH.Biomass.Biomass_Waste</t>
  </si>
  <si>
    <t>EMI.ktCO2.ES.Res.HH.Thermal.SH.Geo.Geo</t>
  </si>
  <si>
    <t>EMI.ktCO2.ES.Res.HH.Thermal.SH.DistrHeat.Steam_Distr</t>
  </si>
  <si>
    <t>EMI.ktCO2.ES.Res.HH.Thermal.SH.AdvElc.Elec</t>
  </si>
  <si>
    <t>EMI.ktCO2.ES.Res.HH.Thermal.SH.ConvElc.Elec</t>
  </si>
  <si>
    <t>EMI.ktCO2.ES.Res.HH.Thermal.SH.TotalCirculation.Elec</t>
  </si>
  <si>
    <t>EMI.ktCO2.ES.Res.HH.Thermal.SC.AC.Elec</t>
  </si>
  <si>
    <t>EMI.ktCO2.ES.Res.HH.Thermal.WH.Solids.Solids</t>
  </si>
  <si>
    <t>EMI.ktCO2.ES.Res.HH.Thermal.WH.LPG.LPG</t>
  </si>
  <si>
    <t>EMI.ktCO2.ES.Res.HH.Thermal.WH.Oil.Oil_LiqBio</t>
  </si>
  <si>
    <t>EMI.ktCO2.ES.Res.HH.Thermal.WH.Gas.NG_Biogas</t>
  </si>
  <si>
    <t>EMI.ktCO2.ES.Res.HH.Thermal.WH.Biomass.Biomass_Waste</t>
  </si>
  <si>
    <t>EMI.ktCO2.ES.Res.HH.Thermal.WH.Geo.Geo</t>
  </si>
  <si>
    <t>EMI.ktCO2.ES.Res.HH.Thermal.WH.DistrHeat.Steam_Distr</t>
  </si>
  <si>
    <t>EMI.ktCO2.ES.Res.HH.Thermal.WH.Elc.Elec</t>
  </si>
  <si>
    <t>EMI.ktCO2.ES.Res.HH.Thermal.WH.TotalSolar.Solar</t>
  </si>
  <si>
    <t>EMI.ktCO2.ES.Res.HH.Thermal.CO.Solids.Solids</t>
  </si>
  <si>
    <t>EMI.ktCO2.ES.Res.HH.Thermal.CO.LPG.LPG</t>
  </si>
  <si>
    <t>EMI.ktCO2.ES.Res.HH.Thermal.CO.Gas.NG_Biogas</t>
  </si>
  <si>
    <t>EMI.ktCO2.ES.Res.HH.Thermal.CO.Biomass.Biomass_Waste</t>
  </si>
  <si>
    <t>EMI.ktCO2.ES.Res.HH.Thermal.CO.Elc.Elec</t>
  </si>
  <si>
    <t>ES - Final energy consumption per household</t>
  </si>
  <si>
    <t>FEC_per_household.kWh.ES.Res.HH.Thermal.SH.Solids.Solids</t>
  </si>
  <si>
    <t>FEC_per_household.kWh.ES.Res.HH.Thermal.SH.LPG.LPG</t>
  </si>
  <si>
    <t>FEC_per_household.kWh.ES.Res.HH.Thermal.SH.Oil.Oil_LiqBio</t>
  </si>
  <si>
    <t>FEC_per_household.kWh.ES.Res.HH.Thermal.SH.Gas.NG_Biogas</t>
  </si>
  <si>
    <t>FEC_per_household.kWh.ES.Res.HH.Thermal.SH.Biomass.Biomass_Waste</t>
  </si>
  <si>
    <t>FEC_per_household.kWh.ES.Res.HH.Thermal.SH.Geo.Geo</t>
  </si>
  <si>
    <t>FEC_per_household.kWh.ES.Res.HH.Thermal.SH.DistrHeat.Steam_Distr</t>
  </si>
  <si>
    <t>FEC_per_household.kWh.ES.Res.HH.Thermal.SH.AdvElc.Elec</t>
  </si>
  <si>
    <t>FEC_per_household.kWh.ES.Res.HH.Thermal.SH.ConvElc.Elec</t>
  </si>
  <si>
    <t>FEC_per_household.kWh.ES.Res.HH.Thermal.SH.TotalCirculation.Elec</t>
  </si>
  <si>
    <t>FEC_per_household.kWh.ES.Res.HH.Thermal.SC.AC.Elec</t>
  </si>
  <si>
    <t>FEC_per_household.kWh.ES.Res.HH.Thermal.WH.Solids.Solids</t>
  </si>
  <si>
    <t>FEC_per_household.kWh.ES.Res.HH.Thermal.WH.LPG.LPG</t>
  </si>
  <si>
    <t>FEC_per_household.kWh.ES.Res.HH.Thermal.WH.Oil.Oil_LiqBio</t>
  </si>
  <si>
    <t>FEC_per_household.kWh.ES.Res.HH.Thermal.WH.Gas.NG_Biogas</t>
  </si>
  <si>
    <t>FEC_per_household.kWh.ES.Res.HH.Thermal.WH.Biomass.Biomass_Waste</t>
  </si>
  <si>
    <t>FEC_per_household.kWh.ES.Res.HH.Thermal.WH.Geo.Geo</t>
  </si>
  <si>
    <t>FEC_per_household.kWh.ES.Res.HH.Thermal.WH.DistrHeat.Steam_Distr</t>
  </si>
  <si>
    <t>FEC_per_household.kWh.ES.Res.HH.Thermal.WH.Elc.Elec</t>
  </si>
  <si>
    <t>FEC_per_household.kWh.ES.Res.HH.Thermal.WH.TotalSolar.Solar</t>
  </si>
  <si>
    <t>FEC_per_household.kWh.ES.Res.HH.Thermal.CO.Solids.Solids</t>
  </si>
  <si>
    <t>FEC_per_household.kWh.ES.Res.HH.Thermal.CO.LPG.LPG</t>
  </si>
  <si>
    <t>FEC_per_household.kWh.ES.Res.HH.Thermal.CO.Gas.NG_Biogas</t>
  </si>
  <si>
    <t>FEC_per_household.kWh.ES.Res.HH.Thermal.CO.Biomass.Biomass_Waste</t>
  </si>
  <si>
    <t>FEC_per_household.kWh.ES.Res.HH.Thermal.CO.Elc.Elec</t>
  </si>
  <si>
    <t>ES - Thermal energy service per household</t>
  </si>
  <si>
    <t>TES_per_household.kWh.ES.Res.HH.Thermal.SH.Solids.Solids</t>
  </si>
  <si>
    <t>TES_per_household.kWh.ES.Res.HH.Thermal.SH.LPG.LPG</t>
  </si>
  <si>
    <t>TES_per_household.kWh.ES.Res.HH.Thermal.SH.Oil.Oil_LiqBio</t>
  </si>
  <si>
    <t>TES_per_household.kWh.ES.Res.HH.Thermal.SH.Gas.NG_Biogas</t>
  </si>
  <si>
    <t>TES_per_household.kWh.ES.Res.HH.Thermal.SH.Biomass.Biomass_Waste</t>
  </si>
  <si>
    <t>TES_per_household.kWh.ES.Res.HH.Thermal.SH.Geo.Geo</t>
  </si>
  <si>
    <t>TES_per_household.kWh.ES.Res.HH.Thermal.SH.DistrHeat.Steam_Distr</t>
  </si>
  <si>
    <t>TES_per_household.kWh.ES.Res.HH.Thermal.SH.AdvElc.Elec</t>
  </si>
  <si>
    <t>TES_per_household.kWh.ES.Res.HH.Thermal.SH.ConvElc.Elec</t>
  </si>
  <si>
    <t>TES_per_household.kWh.ES.Res.HH.Thermal.SH.TotalCirculation.Elec</t>
  </si>
  <si>
    <t>TES_per_household.kWh.ES.Res.HH.Thermal.SC.AC.Elec</t>
  </si>
  <si>
    <t>TES_per_household.kWh.ES.Res.HH.Thermal.WH.Solids.Solids</t>
  </si>
  <si>
    <t>TES_per_household.kWh.ES.Res.HH.Thermal.WH.LPG.LPG</t>
  </si>
  <si>
    <t>TES_per_household.kWh.ES.Res.HH.Thermal.WH.Oil.Oil_LiqBio</t>
  </si>
  <si>
    <t>TES_per_household.kWh.ES.Res.HH.Thermal.WH.Gas.NG_Biogas</t>
  </si>
  <si>
    <t>TES_per_household.kWh.ES.Res.HH.Thermal.WH.Biomass.Biomass_Waste</t>
  </si>
  <si>
    <t>TES_per_household.kWh.ES.Res.HH.Thermal.WH.Geo.Geo</t>
  </si>
  <si>
    <t>TES_per_household.kWh.ES.Res.HH.Thermal.WH.DistrHeat.Steam_Distr</t>
  </si>
  <si>
    <t>TES_per_household.kWh.ES.Res.HH.Thermal.WH.Elc.Elec</t>
  </si>
  <si>
    <t>TES_per_household.kWh.ES.Res.HH.Thermal.WH.TotalSolar.Solar</t>
  </si>
  <si>
    <t>TES_per_household.kWh.ES.Res.HH.Thermal.CO.Solids.Solids</t>
  </si>
  <si>
    <t>TES_per_household.kWh.ES.Res.HH.Thermal.CO.LPG.LPG</t>
  </si>
  <si>
    <t>TES_per_household.kWh.ES.Res.HH.Thermal.CO.Gas.NG_Biogas</t>
  </si>
  <si>
    <t>TES_per_household.kWh.ES.Res.HH.Thermal.CO.Biomass.Biomass_Waste</t>
  </si>
  <si>
    <t>TES_per_household.kWh.ES.Res.HH.Thermal.CO.Elc.Elec</t>
  </si>
  <si>
    <t>ES - CO2 emissions per household</t>
  </si>
  <si>
    <t>EMI_per_household.kgCO2.ES.Res.HH.Thermal.SH.Solids.Solids</t>
  </si>
  <si>
    <t>EMI_per_household.kgCO2.ES.Res.HH.Thermal.SH.LPG.LPG</t>
  </si>
  <si>
    <t>EMI_per_household.kgCO2.ES.Res.HH.Thermal.SH.Oil.Oil_LiqBio</t>
  </si>
  <si>
    <t>EMI_per_household.kgCO2.ES.Res.HH.Thermal.SH.Gas.NG_Biogas</t>
  </si>
  <si>
    <t>EMI_per_household.kgCO2.ES.Res.HH.Thermal.SH.Biomass.Biomass_Waste</t>
  </si>
  <si>
    <t>EMI_per_household.kgCO2.ES.Res.HH.Thermal.SH.Geo.Geo</t>
  </si>
  <si>
    <t>EMI_per_household.kgCO2.ES.Res.HH.Thermal.SH.DistrHeat.Steam_Distr</t>
  </si>
  <si>
    <t>EMI_per_household.kgCO2.ES.Res.HH.Thermal.SH.AdvElc.Elec</t>
  </si>
  <si>
    <t>EMI_per_household.kgCO2.ES.Res.HH.Thermal.SH.ConvElc.Elec</t>
  </si>
  <si>
    <t>EMI_per_household.kgCO2.ES.Res.HH.Thermal.SH.TotalCirculation.Elec</t>
  </si>
  <si>
    <t>EMI_per_household.kgCO2.ES.Res.HH.Thermal.SC.AC.Elec</t>
  </si>
  <si>
    <t>EMI_per_household.kgCO2.ES.Res.HH.Thermal.WH.Solids.Solids</t>
  </si>
  <si>
    <t>EMI_per_household.kgCO2.ES.Res.HH.Thermal.WH.LPG.LPG</t>
  </si>
  <si>
    <t>EMI_per_household.kgCO2.ES.Res.HH.Thermal.WH.Oil.Oil_LiqBio</t>
  </si>
  <si>
    <t>EMI_per_household.kgCO2.ES.Res.HH.Thermal.WH.Gas.NG_Biogas</t>
  </si>
  <si>
    <t>EMI_per_household.kgCO2.ES.Res.HH.Thermal.WH.Biomass.Biomass_Waste</t>
  </si>
  <si>
    <t>EMI_per_household.kgCO2.ES.Res.HH.Thermal.WH.Geo.Geo</t>
  </si>
  <si>
    <t>EMI_per_household.kgCO2.ES.Res.HH.Thermal.WH.DistrHeat.Steam_Distr</t>
  </si>
  <si>
    <t>EMI_per_household.kgCO2.ES.Res.HH.Thermal.WH.Elc.Elec</t>
  </si>
  <si>
    <t>EMI_per_household.kgCO2.ES.Res.HH.Thermal.WH.TotalSolar.Solar</t>
  </si>
  <si>
    <t>EMI_per_household.kgCO2.ES.Res.HH.Thermal.CO.Solids.Solids</t>
  </si>
  <si>
    <t>EMI_per_household.kgCO2.ES.Res.HH.Thermal.CO.LPG.LPG</t>
  </si>
  <si>
    <t>EMI_per_household.kgCO2.ES.Res.HH.Thermal.CO.Gas.NG_Biogas</t>
  </si>
  <si>
    <t>EMI_per_household.kgCO2.ES.Res.HH.Thermal.CO.Biomass.Biomass_Waste</t>
  </si>
  <si>
    <t>EMI_per_household.kgCO2.ES.Res.HH.Thermal.CO.Elc.Elec</t>
  </si>
  <si>
    <t>ES - Final energy consumption per surface area</t>
  </si>
  <si>
    <t>FEC_per_sqm.kWh.ES.Res.HH.Thermal.SH.Solids.Solids</t>
  </si>
  <si>
    <t>FEC_per_sqm.kWh.ES.Res.HH.Thermal.SH.LPG.LPG</t>
  </si>
  <si>
    <t>FEC_per_sqm.kWh.ES.Res.HH.Thermal.SH.Oil.Oil_LiqBio</t>
  </si>
  <si>
    <t>FEC_per_sqm.kWh.ES.Res.HH.Thermal.SH.Gas.NG_Biogas</t>
  </si>
  <si>
    <t>FEC_per_sqm.kWh.ES.Res.HH.Thermal.SH.Biomass.Biomass_Waste</t>
  </si>
  <si>
    <t>FEC_per_sqm.kWh.ES.Res.HH.Thermal.SH.Geo.Geo</t>
  </si>
  <si>
    <t>FEC_per_sqm.kWh.ES.Res.HH.Thermal.SH.DistrHeat.Steam_Distr</t>
  </si>
  <si>
    <t>FEC_per_sqm.kWh.ES.Res.HH.Thermal.SH.AdvElc.Elec</t>
  </si>
  <si>
    <t>FEC_per_sqm.kWh.ES.Res.HH.Thermal.SH.ConvElc.Elec</t>
  </si>
  <si>
    <t>FEC_per_sqm.kWh.ES.Res.HH.Thermal.SH.TotalCirculation.Elec</t>
  </si>
  <si>
    <t>FEC_per_sqm.kWh.ES.Res.HH.Thermal.SC.AC.Elec</t>
  </si>
  <si>
    <t>FEC_per_sqm.kWh.ES.Res.HH.Thermal.WH.Solids.Solids</t>
  </si>
  <si>
    <t>FEC_per_sqm.kWh.ES.Res.HH.Thermal.WH.LPG.LPG</t>
  </si>
  <si>
    <t>FEC_per_sqm.kWh.ES.Res.HH.Thermal.WH.Oil.Oil_LiqBio</t>
  </si>
  <si>
    <t>FEC_per_sqm.kWh.ES.Res.HH.Thermal.WH.Gas.NG_Biogas</t>
  </si>
  <si>
    <t>FEC_per_sqm.kWh.ES.Res.HH.Thermal.WH.Biomass.Biomass_Waste</t>
  </si>
  <si>
    <t>FEC_per_sqm.kWh.ES.Res.HH.Thermal.WH.Geo.Geo</t>
  </si>
  <si>
    <t>FEC_per_sqm.kWh.ES.Res.HH.Thermal.WH.DistrHeat.Steam_Distr</t>
  </si>
  <si>
    <t>FEC_per_sqm.kWh.ES.Res.HH.Thermal.WH.Elc.Elec</t>
  </si>
  <si>
    <t>FEC_per_sqm.kWh.ES.Res.HH.Thermal.WH.TotalSolar.Solar</t>
  </si>
  <si>
    <t>FEC_per_sqm.kWh.ES.Res.HH.Thermal.CO.Solids.Solids</t>
  </si>
  <si>
    <t>FEC_per_sqm.kWh.ES.Res.HH.Thermal.CO.LPG.LPG</t>
  </si>
  <si>
    <t>FEC_per_sqm.kWh.ES.Res.HH.Thermal.CO.Gas.NG_Biogas</t>
  </si>
  <si>
    <t>FEC_per_sqm.kWh.ES.Res.HH.Thermal.CO.Biomass.Biomass_Waste</t>
  </si>
  <si>
    <t>FEC_per_sqm.kWh.ES.Res.HH.Thermal.CO.Elc.Elec</t>
  </si>
  <si>
    <t>ES - Thermal energy service per surface area</t>
  </si>
  <si>
    <t>TES_per_sqm.kWh.ES.Res.HH.Thermal.SH.Solids.Solids</t>
  </si>
  <si>
    <t>TES_per_sqm.kWh.ES.Res.HH.Thermal.SH.LPG.LPG</t>
  </si>
  <si>
    <t>TES_per_sqm.kWh.ES.Res.HH.Thermal.SH.Oil.Oil_LiqBio</t>
  </si>
  <si>
    <t>TES_per_sqm.kWh.ES.Res.HH.Thermal.SH.Gas.NG_Biogas</t>
  </si>
  <si>
    <t>TES_per_sqm.kWh.ES.Res.HH.Thermal.SH.Biomass.Biomass_Waste</t>
  </si>
  <si>
    <t>TES_per_sqm.kWh.ES.Res.HH.Thermal.SH.Geo.Geo</t>
  </si>
  <si>
    <t>TES_per_sqm.kWh.ES.Res.HH.Thermal.SH.DistrHeat.Steam_Distr</t>
  </si>
  <si>
    <t>TES_per_sqm.kWh.ES.Res.HH.Thermal.SH.AdvElc.Elec</t>
  </si>
  <si>
    <t>TES_per_sqm.kWh.ES.Res.HH.Thermal.SH.ConvElc.Elec</t>
  </si>
  <si>
    <t>TES_per_sqm.kWh.ES.Res.HH.Thermal.SH.TotalCirculation.Elec</t>
  </si>
  <si>
    <t>TES_per_sqm.kWh.ES.Res.HH.Thermal.SC.AC.Elec</t>
  </si>
  <si>
    <t>TES_per_sqm.kWh.ES.Res.HH.Thermal.WH.Solids.Solids</t>
  </si>
  <si>
    <t>TES_per_sqm.kWh.ES.Res.HH.Thermal.WH.LPG.LPG</t>
  </si>
  <si>
    <t>TES_per_sqm.kWh.ES.Res.HH.Thermal.WH.Oil.Oil_LiqBio</t>
  </si>
  <si>
    <t>TES_per_sqm.kWh.ES.Res.HH.Thermal.WH.Gas.NG_Biogas</t>
  </si>
  <si>
    <t>TES_per_sqm.kWh.ES.Res.HH.Thermal.WH.Biomass.Biomass_Waste</t>
  </si>
  <si>
    <t>TES_per_sqm.kWh.ES.Res.HH.Thermal.WH.Geo.Geo</t>
  </si>
  <si>
    <t>TES_per_sqm.kWh.ES.Res.HH.Thermal.WH.DistrHeat.Steam_Distr</t>
  </si>
  <si>
    <t>TES_per_sqm.kWh.ES.Res.HH.Thermal.WH.Elc.Elec</t>
  </si>
  <si>
    <t>TES_per_sqm.kWh.ES.Res.HH.Thermal.WH.TotalSolar.Solar</t>
  </si>
  <si>
    <t>TES_per_sqm.kWh.ES.Res.HH.Thermal.CO.Solids.Solids</t>
  </si>
  <si>
    <t>TES_per_sqm.kWh.ES.Res.HH.Thermal.CO.LPG.LPG</t>
  </si>
  <si>
    <t>TES_per_sqm.kWh.ES.Res.HH.Thermal.CO.Gas.NG_Biogas</t>
  </si>
  <si>
    <t>TES_per_sqm.kWh.ES.Res.HH.Thermal.CO.Biomass.Biomass_Waste</t>
  </si>
  <si>
    <t>TES_per_sqm.kWh.ES.Res.HH.Thermal.CO.Elc.Elec</t>
  </si>
  <si>
    <t>ES - CO2 emissions per surface area</t>
  </si>
  <si>
    <t>EMI_per_sqm.kgCO2.ES.Res.HH.Thermal.SH.Solids.Solids</t>
  </si>
  <si>
    <t>EMI_per_sqm.kgCO2.ES.Res.HH.Thermal.SH.LPG.LPG</t>
  </si>
  <si>
    <t>EMI_per_sqm.kgCO2.ES.Res.HH.Thermal.SH.Oil.Oil_LiqBio</t>
  </si>
  <si>
    <t>EMI_per_sqm.kgCO2.ES.Res.HH.Thermal.SH.Gas.NG_Biogas</t>
  </si>
  <si>
    <t>EMI_per_sqm.kgCO2.ES.Res.HH.Thermal.SH.Biomass.Biomass_Waste</t>
  </si>
  <si>
    <t>EMI_per_sqm.kgCO2.ES.Res.HH.Thermal.SH.Geo.Geo</t>
  </si>
  <si>
    <t>EMI_per_sqm.kgCO2.ES.Res.HH.Thermal.SH.DistrHeat.Steam_Distr</t>
  </si>
  <si>
    <t>EMI_per_sqm.kgCO2.ES.Res.HH.Thermal.SH.AdvElc.Elec</t>
  </si>
  <si>
    <t>EMI_per_sqm.kgCO2.ES.Res.HH.Thermal.SH.ConvElc.Elec</t>
  </si>
  <si>
    <t>EMI_per_sqm.kgCO2.ES.Res.HH.Thermal.SH.TotalCirculation.Elec</t>
  </si>
  <si>
    <t>EMI_per_sqm.kgCO2.ES.Res.HH.Thermal.SC.AC.Elec</t>
  </si>
  <si>
    <t>EMI_per_sqm.kgCO2.ES.Res.HH.Thermal.WH.Solids.Solids</t>
  </si>
  <si>
    <t>EMI_per_sqm.kgCO2.ES.Res.HH.Thermal.WH.LPG.LPG</t>
  </si>
  <si>
    <t>EMI_per_sqm.kgCO2.ES.Res.HH.Thermal.WH.Oil.Oil_LiqBio</t>
  </si>
  <si>
    <t>EMI_per_sqm.kgCO2.ES.Res.HH.Thermal.WH.Gas.NG_Biogas</t>
  </si>
  <si>
    <t>EMI_per_sqm.kgCO2.ES.Res.HH.Thermal.WH.Biomass.Biomass_Waste</t>
  </si>
  <si>
    <t>EMI_per_sqm.kgCO2.ES.Res.HH.Thermal.WH.Geo.Geo</t>
  </si>
  <si>
    <t>EMI_per_sqm.kgCO2.ES.Res.HH.Thermal.WH.DistrHeat.Steam_Distr</t>
  </si>
  <si>
    <t>EMI_per_sqm.kgCO2.ES.Res.HH.Thermal.WH.Elc.Elec</t>
  </si>
  <si>
    <t>EMI_per_sqm.kgCO2.ES.Res.HH.Thermal.WH.TotalSolar.Solar</t>
  </si>
  <si>
    <t>EMI_per_sqm.kgCO2.ES.Res.HH.Thermal.CO.Solids.Solids</t>
  </si>
  <si>
    <t>EMI_per_sqm.kgCO2.ES.Res.HH.Thermal.CO.LPG.LPG</t>
  </si>
  <si>
    <t>EMI_per_sqm.kgCO2.ES.Res.HH.Thermal.CO.Gas.NG_Biogas</t>
  </si>
  <si>
    <t>EMI_per_sqm.kgCO2.ES.Res.HH.Thermal.CO.Biomass.Biomass_Waste</t>
  </si>
  <si>
    <t>EMI_per_sqm.kgCO2.ES.Res.HH.Thermal.CO.Elc.Elec</t>
  </si>
  <si>
    <t>ES - Number of new and renovated households</t>
  </si>
  <si>
    <t>NUM.number.ES.Res.HHnew.Thermal</t>
  </si>
  <si>
    <t>NUM.number.ES.Res.HHnew.Thermal.SH</t>
  </si>
  <si>
    <t>NUM.number.ES.Res.HHnew.Thermal.SH.Solids</t>
  </si>
  <si>
    <t>NUM.number.ES.Res.HHnew.Thermal.SH.LPG</t>
  </si>
  <si>
    <t>NUM.number.ES.Res.HHnew.Thermal.SH.Oil</t>
  </si>
  <si>
    <t>NUM.number.ES.Res.HHnew.Thermal.SH.Gas</t>
  </si>
  <si>
    <t>NUM.number.ES.Res.HHnew.Thermal.SH.Biomass</t>
  </si>
  <si>
    <t>NUM.number.ES.Res.HHnew.Thermal.SH.Geo</t>
  </si>
  <si>
    <t>NUM.number.ES.Res.HHnew.Thermal.SH.DistrHeat</t>
  </si>
  <si>
    <t>NUM.number.ES.Res.HHnew.Thermal.SH.AdvElc</t>
  </si>
  <si>
    <t>NUM.number.ES.Res.HHnew.Thermal.SH.ConvElc</t>
  </si>
  <si>
    <t>NUM.number.ES.Res.HHnew.Thermal.SC</t>
  </si>
  <si>
    <t>NUM.number.ES.Res.HHnew.Thermal.SC.AC</t>
  </si>
  <si>
    <t>NUM.number.ES.Res.HHnew.Thermal.WH</t>
  </si>
  <si>
    <t>NUM.number.ES.Res.HHnew.Thermal.WH.Solids</t>
  </si>
  <si>
    <t>NUM.number.ES.Res.HHnew.Thermal.WH.LPG</t>
  </si>
  <si>
    <t>NUM.number.ES.Res.HHnew.Thermal.WH.Oil</t>
  </si>
  <si>
    <t>NUM.number.ES.Res.HHnew.Thermal.WH.Gas</t>
  </si>
  <si>
    <t>NUM.number.ES.Res.HHnew.Thermal.WH.Biomass</t>
  </si>
  <si>
    <t>NUM.number.ES.Res.HHnew.Thermal.WH.Geo</t>
  </si>
  <si>
    <t>NUM.number.ES.Res.HHnew.Thermal.WH.DistrHeat</t>
  </si>
  <si>
    <t>NUM.number.ES.Res.HHnew.Thermal.WH.Elc</t>
  </si>
  <si>
    <t>NUM.number.ES.Res.HHnew.Thermal.WH.Solar</t>
  </si>
  <si>
    <t>NUM.number.ES.Res.HHnew.Thermal.CO</t>
  </si>
  <si>
    <t>NUM.number.ES.Res.HHnew.Thermal.CO.Solids</t>
  </si>
  <si>
    <t>NUM.number.ES.Res.HHnew.Thermal.CO.LPG</t>
  </si>
  <si>
    <t>NUM.number.ES.Res.HHnew.Thermal.CO.Gas</t>
  </si>
  <si>
    <t>NUM.number.ES.Res.HHnew.Thermal.CO.Biomass</t>
  </si>
  <si>
    <t>NUM.number.ES.Res.HHnew.Thermal.CO.Elc</t>
  </si>
  <si>
    <t>ES - Final energy consumption in new and renovated households</t>
  </si>
  <si>
    <t>FEC.ktoe.ES.Res.HHnew.Thermal</t>
  </si>
  <si>
    <t>FEC.ktoe.ES.Res.HHnew.Thermal.SH</t>
  </si>
  <si>
    <t>FEC.ktoe.ES.Res.HHnew.Thermal.SH.Solids.Solids</t>
  </si>
  <si>
    <t>FEC.ktoe.ES.Res.HHnew.Thermal.SH.LPG.LPG</t>
  </si>
  <si>
    <t>FEC.ktoe.ES.Res.HHnew.Thermal.SH.Oil.Oil_LiqBio</t>
  </si>
  <si>
    <t>FEC.ktoe.ES.Res.HHnew.Thermal.SH.Gas.NG_Biogas</t>
  </si>
  <si>
    <t>FEC.ktoe.ES.Res.HHnew.Thermal.SH.Biomass.Biomass_Waste</t>
  </si>
  <si>
    <t>FEC.ktoe.ES.Res.HHnew.Thermal.SH.Geo.Geo</t>
  </si>
  <si>
    <t>FEC.ktoe.ES.Res.HHnew.Thermal.SH.DistrHeat.Steam_Distr</t>
  </si>
  <si>
    <t>FEC.ktoe.ES.Res.HHnew.Thermal.SH.AdvElc.Elec</t>
  </si>
  <si>
    <t>FEC.ktoe.ES.Res.HHnew.Thermal.SH.ConvElc.Elec</t>
  </si>
  <si>
    <t>FEC.ktoe.ES.Res.HHnew.Thermal.SH.TotalCirculation.Elec</t>
  </si>
  <si>
    <t>FEC.ktoe.ES.Res.HHnew.Thermal.SC</t>
  </si>
  <si>
    <t>FEC.ktoe.ES.Res.HHnew.Thermal.SC.AC.Elec</t>
  </si>
  <si>
    <t>FEC.ktoe.ES.Res.HHnew.Thermal.WH</t>
  </si>
  <si>
    <t>FEC.ktoe.ES.Res.HHnew.Thermal.WH.Solids.Solids</t>
  </si>
  <si>
    <t>FEC.ktoe.ES.Res.HHnew.Thermal.WH.LPG.LPG</t>
  </si>
  <si>
    <t>FEC.ktoe.ES.Res.HHnew.Thermal.WH.Oil.Oil_LiqBio</t>
  </si>
  <si>
    <t>FEC.ktoe.ES.Res.HHnew.Thermal.WH.Gas.NG_Biogas</t>
  </si>
  <si>
    <t>FEC.ktoe.ES.Res.HHnew.Thermal.WH.Biomass.Biomass_Waste</t>
  </si>
  <si>
    <t>FEC.ktoe.ES.Res.HHnew.Thermal.WH.Geo.Geo</t>
  </si>
  <si>
    <t>FEC.ktoe.ES.Res.HHnew.Thermal.WH.DistrHeat.Steam_Distr</t>
  </si>
  <si>
    <t>FEC.ktoe.ES.Res.HHnew.Thermal.WH.Elc.Elec</t>
  </si>
  <si>
    <t>FEC.ktoe.ES.Res.HHnew.Thermal.WH.TotalSolar.Solar</t>
  </si>
  <si>
    <t>FEC.ktoe.ES.Res.HHnew.Thermal.CO</t>
  </si>
  <si>
    <t>FEC.ktoe.ES.Res.HHnew.Thermal.CO.Solids.Solids</t>
  </si>
  <si>
    <t>FEC.ktoe.ES.Res.HHnew.Thermal.CO.LPG.LPG</t>
  </si>
  <si>
    <t>FEC.ktoe.ES.Res.HHnew.Thermal.CO.Gas.NG_Biogas</t>
  </si>
  <si>
    <t>FEC.ktoe.ES.Res.HHnew.Thermal.CO.Biomass.Biomass_Waste</t>
  </si>
  <si>
    <t>FEC.ktoe.ES.Res.HHnew.Thermal.CO.Elc.Elec</t>
  </si>
  <si>
    <t>ES - Thermal energy service in new and renovated households</t>
  </si>
  <si>
    <t>TES.ktoe.ES.Res.HHnew.Thermal</t>
  </si>
  <si>
    <t>TES.ktoe.ES.Res.HHnew.Thermal.SH</t>
  </si>
  <si>
    <t>TES.ktoe.ES.Res.HHnew.Thermal.SH.Solids.Solids</t>
  </si>
  <si>
    <t>TES.ktoe.ES.Res.HHnew.Thermal.SH.LPG.LPG</t>
  </si>
  <si>
    <t>TES.ktoe.ES.Res.HHnew.Thermal.SH.Oil.Oil_LiqBio</t>
  </si>
  <si>
    <t>TES.ktoe.ES.Res.HHnew.Thermal.SH.Gas.NG_Biogas</t>
  </si>
  <si>
    <t>TES.ktoe.ES.Res.HHnew.Thermal.SH.Biomass.Biomass_Waste</t>
  </si>
  <si>
    <t>TES.ktoe.ES.Res.HHnew.Thermal.SH.Geo.Geo</t>
  </si>
  <si>
    <t>TES.ktoe.ES.Res.HHnew.Thermal.SH.DistrHeat.Steam_Distr</t>
  </si>
  <si>
    <t>TES.ktoe.ES.Res.HHnew.Thermal.SH.AdvElc.Elec</t>
  </si>
  <si>
    <t>TES.ktoe.ES.Res.HHnew.Thermal.SH.ConvElc.Elec</t>
  </si>
  <si>
    <t>TES.ktoe.ES.Res.HHnew.Thermal.SH.TotalCirculation.Elec</t>
  </si>
  <si>
    <t>TES.ktoe.ES.Res.HHnew.Thermal.SC</t>
  </si>
  <si>
    <t>TES.ktoe.ES.Res.HHnew.Thermal.SC.AC.Elec</t>
  </si>
  <si>
    <t>TES.ktoe.ES.Res.HHnew.Thermal.WH</t>
  </si>
  <si>
    <t>TES.ktoe.ES.Res.HHnew.Thermal.WH.Solids.Solids</t>
  </si>
  <si>
    <t>TES.ktoe.ES.Res.HHnew.Thermal.WH.LPG.LPG</t>
  </si>
  <si>
    <t>TES.ktoe.ES.Res.HHnew.Thermal.WH.Oil.Oil_LiqBio</t>
  </si>
  <si>
    <t>TES.ktoe.ES.Res.HHnew.Thermal.WH.Gas.NG_Biogas</t>
  </si>
  <si>
    <t>TES.ktoe.ES.Res.HHnew.Thermal.WH.Biomass.Biomass_Waste</t>
  </si>
  <si>
    <t>TES.ktoe.ES.Res.HHnew.Thermal.WH.Geo.Geo</t>
  </si>
  <si>
    <t>TES.ktoe.ES.Res.HHnew.Thermal.WH.DistrHeat.Steam_Distr</t>
  </si>
  <si>
    <t>TES.ktoe.ES.Res.HHnew.Thermal.WH.Elc.Elec</t>
  </si>
  <si>
    <t>TES.ktoe.ES.Res.HHnew.Thermal.WH.TotalSolar.Solar</t>
  </si>
  <si>
    <t>TES.ktoe.ES.Res.HHnew.Thermal.CO</t>
  </si>
  <si>
    <t>TES.ktoe.ES.Res.HHnew.Thermal.CO.Solids.Solids</t>
  </si>
  <si>
    <t>TES.ktoe.ES.Res.HHnew.Thermal.CO.LPG.LPG</t>
  </si>
  <si>
    <t>TES.ktoe.ES.Res.HHnew.Thermal.CO.Gas.NG_Biogas</t>
  </si>
  <si>
    <t>TES.ktoe.ES.Res.HHnew.Thermal.CO.Biomass.Biomass_Waste</t>
  </si>
  <si>
    <t>TES.ktoe.ES.Res.HHnew.Thermal.CO.Elc.Elec</t>
  </si>
  <si>
    <t>ES - System efficiency indicator of new and renovated households</t>
  </si>
  <si>
    <t>Eff.ratio.ES.Res.HHnew.Thermal</t>
  </si>
  <si>
    <t>Eff.ratio.ES.Res.HHnew.Thermal.SH</t>
  </si>
  <si>
    <t>Eff.ratio.ES.Res.HHnew.Thermal.SH.Solids.Solids</t>
  </si>
  <si>
    <t>Eff.ratio.ES.Res.HHnew.Thermal.SH.LPG.LPG</t>
  </si>
  <si>
    <t>Eff.ratio.ES.Res.HHnew.Thermal.SH.Oil.Oil_LiqBio</t>
  </si>
  <si>
    <t>Eff.ratio.ES.Res.HHnew.Thermal.SH.Gas.NG_Biogas</t>
  </si>
  <si>
    <t>Eff.ratio.ES.Res.HHnew.Thermal.SH.Biomass.Biomass_Waste</t>
  </si>
  <si>
    <t>Eff.ratio.ES.Res.HHnew.Thermal.SH.Geo.Geo</t>
  </si>
  <si>
    <t>Eff.ratio.ES.Res.HHnew.Thermal.SH.DistrHeat.Steam_Distr</t>
  </si>
  <si>
    <t>Eff.ratio.ES.Res.HHnew.Thermal.SH.AdvElc.Elec</t>
  </si>
  <si>
    <t>Eff.ratio.ES.Res.HHnew.Thermal.SH.ConvElc.Elec</t>
  </si>
  <si>
    <t>Eff.ratio.ES.Res.HHnew.Thermal.SH.TotalCirculation.Elec</t>
  </si>
  <si>
    <t>Eff.ratio.ES.Res.HHnew.Thermal.SC</t>
  </si>
  <si>
    <t>Eff.ratio.ES.Res.HHnew.Thermal.SC.AC.Elec</t>
  </si>
  <si>
    <t>Eff.ratio.ES.Res.HHnew.Thermal.WH</t>
  </si>
  <si>
    <t>Eff.ratio.ES.Res.HHnew.Thermal.WH.Solids.Solids</t>
  </si>
  <si>
    <t>Eff.ratio.ES.Res.HHnew.Thermal.WH.LPG.LPG</t>
  </si>
  <si>
    <t>Eff.ratio.ES.Res.HHnew.Thermal.WH.Oil.Oil_LiqBio</t>
  </si>
  <si>
    <t>Eff.ratio.ES.Res.HHnew.Thermal.WH.Gas.NG_Biogas</t>
  </si>
  <si>
    <t>Eff.ratio.ES.Res.HHnew.Thermal.WH.Biomass.Biomass_Waste</t>
  </si>
  <si>
    <t>Eff.ratio.ES.Res.HHnew.Thermal.WH.Geo.Geo</t>
  </si>
  <si>
    <t>Eff.ratio.ES.Res.HHnew.Thermal.WH.DistrHeat.Steam_Distr</t>
  </si>
  <si>
    <t>Eff.ratio.ES.Res.HHnew.Thermal.WH.Elc.Elec</t>
  </si>
  <si>
    <t>Eff.ratio.ES.Res.HHnew.Thermal.WH.TotalSolar.Solar</t>
  </si>
  <si>
    <t>Eff.ratio.ES.Res.HHnew.Thermal.CO</t>
  </si>
  <si>
    <t>Eff.ratio.ES.Res.HHnew.Thermal.CO.Solids.Solids</t>
  </si>
  <si>
    <t>Eff.ratio.ES.Res.HHnew.Thermal.CO.LPG.LPG</t>
  </si>
  <si>
    <t>Eff.ratio.ES.Res.HHnew.Thermal.CO.Gas.NG_Biogas</t>
  </si>
  <si>
    <t>Eff.ratio.ES.Res.HHnew.Thermal.CO.Biomass.Biomass_Waste</t>
  </si>
  <si>
    <t>Eff.ratio.ES.Res.HHnew.Thermal.CO.Elc.Elec</t>
  </si>
  <si>
    <t>ES - CO2 emissions in new and renovated households</t>
  </si>
  <si>
    <t>EMI.ktCO2.ES.Res.HHnew.Thermal</t>
  </si>
  <si>
    <t>EMI.ktCO2.ES.Res.HHnew.Thermal.SH</t>
  </si>
  <si>
    <t>EMI.ktCO2.ES.Res.HHnew.Thermal.SH.Solids.Solids</t>
  </si>
  <si>
    <t>EMI.ktCO2.ES.Res.HHnew.Thermal.SH.LPG.LPG</t>
  </si>
  <si>
    <t>EMI.ktCO2.ES.Res.HHnew.Thermal.SH.Oil.Oil_LiqBio</t>
  </si>
  <si>
    <t>EMI.ktCO2.ES.Res.HHnew.Thermal.SH.Gas.NG_Biogas</t>
  </si>
  <si>
    <t>EMI.ktCO2.ES.Res.HHnew.Thermal.SH.Biomass.Biomass_Waste</t>
  </si>
  <si>
    <t>EMI.ktCO2.ES.Res.HHnew.Thermal.SH.Geo.Geo</t>
  </si>
  <si>
    <t>EMI.ktCO2.ES.Res.HHnew.Thermal.SH.DistrHeat.Steam_Distr</t>
  </si>
  <si>
    <t>EMI.ktCO2.ES.Res.HHnew.Thermal.SH.AdvElc.Elec</t>
  </si>
  <si>
    <t>EMI.ktCO2.ES.Res.HHnew.Thermal.SH.ConvElc.Elec</t>
  </si>
  <si>
    <t>EMI.ktCO2.ES.Res.HHnew.Thermal.SH.TotalCirculation.Elec</t>
  </si>
  <si>
    <t>EMI.ktCO2.ES.Res.HHnew.Thermal.SC</t>
  </si>
  <si>
    <t>EMI.ktCO2.ES.Res.HHnew.Thermal.SC.AC.Elec</t>
  </si>
  <si>
    <t>EMI.ktCO2.ES.Res.HHnew.Thermal.WH</t>
  </si>
  <si>
    <t>EMI.ktCO2.ES.Res.HHnew.Thermal.WH.Solids.Solids</t>
  </si>
  <si>
    <t>EMI.ktCO2.ES.Res.HHnew.Thermal.WH.LPG.LPG</t>
  </si>
  <si>
    <t>EMI.ktCO2.ES.Res.HHnew.Thermal.WH.Oil.Oil_LiqBio</t>
  </si>
  <si>
    <t>EMI.ktCO2.ES.Res.HHnew.Thermal.WH.Gas.NG_Biogas</t>
  </si>
  <si>
    <t>EMI.ktCO2.ES.Res.HHnew.Thermal.WH.Biomass.Biomass_Waste</t>
  </si>
  <si>
    <t>EMI.ktCO2.ES.Res.HHnew.Thermal.WH.Geo.Geo</t>
  </si>
  <si>
    <t>EMI.ktCO2.ES.Res.HHnew.Thermal.WH.DistrHeat.Steam_Distr</t>
  </si>
  <si>
    <t>EMI.ktCO2.ES.Res.HHnew.Thermal.WH.Elc.Elec</t>
  </si>
  <si>
    <t>EMI.ktCO2.ES.Res.HHnew.Thermal.WH.TotalSolar.Solar</t>
  </si>
  <si>
    <t>EMI.ktCO2.ES.Res.HHnew.Thermal.CO</t>
  </si>
  <si>
    <t>EMI.ktCO2.ES.Res.HHnew.Thermal.CO.Solids.Solids</t>
  </si>
  <si>
    <t>EMI.ktCO2.ES.Res.HHnew.Thermal.CO.LPG.LPG</t>
  </si>
  <si>
    <t>EMI.ktCO2.ES.Res.HHnew.Thermal.CO.Gas.NG_Biogas</t>
  </si>
  <si>
    <t>EMI.ktCO2.ES.Res.HHnew.Thermal.CO.Biomass.Biomass_Waste</t>
  </si>
  <si>
    <t>EMI.ktCO2.ES.Res.HHnew.Thermal.CO.Elc.Elec</t>
  </si>
  <si>
    <t>ES - Final energy consumption of new and renovated households (per household)</t>
  </si>
  <si>
    <t>FEC_per_household.kWh.ES.Res.HHnew.Thermal</t>
  </si>
  <si>
    <t>FEC_per_household.kWh.ES.Res.HHnew.Thermal.SH</t>
  </si>
  <si>
    <t>FEC_per_household.kWh.ES.Res.HHnew.Thermal.SH.Solids.Solids</t>
  </si>
  <si>
    <t>FEC_per_household.kWh.ES.Res.HHnew.Thermal.SH.LPG.LPG</t>
  </si>
  <si>
    <t>FEC_per_household.kWh.ES.Res.HHnew.Thermal.SH.Oil.Oil_LiqBio</t>
  </si>
  <si>
    <t>FEC_per_household.kWh.ES.Res.HHnew.Thermal.SH.Gas.NG_Biogas</t>
  </si>
  <si>
    <t>FEC_per_household.kWh.ES.Res.HHnew.Thermal.SH.Biomass.Biomass_Waste</t>
  </si>
  <si>
    <t>FEC_per_household.kWh.ES.Res.HHnew.Thermal.SH.Geo.Geo</t>
  </si>
  <si>
    <t>FEC_per_household.kWh.ES.Res.HHnew.Thermal.SH.DistrHeat.Steam_Distr</t>
  </si>
  <si>
    <t>FEC_per_household.kWh.ES.Res.HHnew.Thermal.SH.AdvElc.Elec</t>
  </si>
  <si>
    <t>FEC_per_household.kWh.ES.Res.HHnew.Thermal.SH.ConvElc.Elec</t>
  </si>
  <si>
    <t>FEC_per_household.kWh.ES.Res.HHnew.Thermal.SH.TotalCirculation.Elec</t>
  </si>
  <si>
    <t>FEC_per_household.kWh.ES.Res.HHnew.Thermal.SC</t>
  </si>
  <si>
    <t>FEC_per_household.kWh.ES.Res.HHnew.Thermal.SC.AC.Elec</t>
  </si>
  <si>
    <t>FEC_per_household.kWh.ES.Res.HHnew.Thermal.WH</t>
  </si>
  <si>
    <t>FEC_per_household.kWh.ES.Res.HHnew.Thermal.WH.Solids.Solids</t>
  </si>
  <si>
    <t>FEC_per_household.kWh.ES.Res.HHnew.Thermal.WH.LPG.LPG</t>
  </si>
  <si>
    <t>FEC_per_household.kWh.ES.Res.HHnew.Thermal.WH.Oil.Oil_LiqBio</t>
  </si>
  <si>
    <t>FEC_per_household.kWh.ES.Res.HHnew.Thermal.WH.Gas.NG_Biogas</t>
  </si>
  <si>
    <t>FEC_per_household.kWh.ES.Res.HHnew.Thermal.WH.Biomass.Biomass_Waste</t>
  </si>
  <si>
    <t>FEC_per_household.kWh.ES.Res.HHnew.Thermal.WH.Geo.Geo</t>
  </si>
  <si>
    <t>FEC_per_household.kWh.ES.Res.HHnew.Thermal.WH.DistrHeat.Steam_Distr</t>
  </si>
  <si>
    <t>FEC_per_household.kWh.ES.Res.HHnew.Thermal.WH.Elc.Elec</t>
  </si>
  <si>
    <t>FEC_per_household.kWh.ES.Res.HHnew.Thermal.WH.TotalSolar.Solar</t>
  </si>
  <si>
    <t>FEC_per_household.kWh.ES.Res.HHnew.Thermal.CO</t>
  </si>
  <si>
    <t>FEC_per_household.kWh.ES.Res.HHnew.Thermal.CO.Solids.Solids</t>
  </si>
  <si>
    <t>FEC_per_household.kWh.ES.Res.HHnew.Thermal.CO.LPG.LPG</t>
  </si>
  <si>
    <t>FEC_per_household.kWh.ES.Res.HHnew.Thermal.CO.Gas.NG_Biogas</t>
  </si>
  <si>
    <t>FEC_per_household.kWh.ES.Res.HHnew.Thermal.CO.Biomass.Biomass_Waste</t>
  </si>
  <si>
    <t>FEC_per_household.kWh.ES.Res.HHnew.Thermal.CO.Elc.Elec</t>
  </si>
  <si>
    <t>ES - Thermal energy service of new and renovated households (per household)</t>
  </si>
  <si>
    <t>TES_per_household.kWh.ES.Res.HHnew.Thermal</t>
  </si>
  <si>
    <t>TES_per_household.kWh.ES.Res.HHnew.Thermal.SH</t>
  </si>
  <si>
    <t>TES_per_household.kWh.ES.Res.HHnew.Thermal.SH.Solids.Solids</t>
  </si>
  <si>
    <t>TES_per_household.kWh.ES.Res.HHnew.Thermal.SH.LPG.LPG</t>
  </si>
  <si>
    <t>TES_per_household.kWh.ES.Res.HHnew.Thermal.SH.Oil.Oil_LiqBio</t>
  </si>
  <si>
    <t>TES_per_household.kWh.ES.Res.HHnew.Thermal.SH.Gas.NG_Biogas</t>
  </si>
  <si>
    <t>TES_per_household.kWh.ES.Res.HHnew.Thermal.SH.Biomass.Biomass_Waste</t>
  </si>
  <si>
    <t>TES_per_household.kWh.ES.Res.HHnew.Thermal.SH.Geo.Geo</t>
  </si>
  <si>
    <t>TES_per_household.kWh.ES.Res.HHnew.Thermal.SH.DistrHeat.Steam_Distr</t>
  </si>
  <si>
    <t>TES_per_household.kWh.ES.Res.HHnew.Thermal.SH.AdvElc.Elec</t>
  </si>
  <si>
    <t>TES_per_household.kWh.ES.Res.HHnew.Thermal.SH.ConvElc.Elec</t>
  </si>
  <si>
    <t>TES_per_household.kWh.ES.Res.HHnew.Thermal.SH.TotalCirculation.Elec</t>
  </si>
  <si>
    <t>TES_per_household.kWh.ES.Res.HHnew.Thermal.SC</t>
  </si>
  <si>
    <t>TES_per_household.kWh.ES.Res.HHnew.Thermal.SC.AC.Elec</t>
  </si>
  <si>
    <t>TES_per_household.kWh.ES.Res.HHnew.Thermal.WH</t>
  </si>
  <si>
    <t>TES_per_household.kWh.ES.Res.HHnew.Thermal.WH.Solids.Solids</t>
  </si>
  <si>
    <t>TES_per_household.kWh.ES.Res.HHnew.Thermal.WH.LPG.LPG</t>
  </si>
  <si>
    <t>TES_per_household.kWh.ES.Res.HHnew.Thermal.WH.Oil.Oil_LiqBio</t>
  </si>
  <si>
    <t>TES_per_household.kWh.ES.Res.HHnew.Thermal.WH.Gas.NG_Biogas</t>
  </si>
  <si>
    <t>TES_per_household.kWh.ES.Res.HHnew.Thermal.WH.Biomass.Biomass_Waste</t>
  </si>
  <si>
    <t>TES_per_household.kWh.ES.Res.HHnew.Thermal.WH.Geo.Geo</t>
  </si>
  <si>
    <t>TES_per_household.kWh.ES.Res.HHnew.Thermal.WH.DistrHeat.Steam_Distr</t>
  </si>
  <si>
    <t>TES_per_household.kWh.ES.Res.HHnew.Thermal.WH.Elc.Elec</t>
  </si>
  <si>
    <t>TES_per_household.kWh.ES.Res.HHnew.Thermal.WH.TotalSolar.Solar</t>
  </si>
  <si>
    <t>TES_per_household.kWh.ES.Res.HHnew.Thermal.CO</t>
  </si>
  <si>
    <t>TES_per_household.kWh.ES.Res.HHnew.Thermal.CO.Solids.Solids</t>
  </si>
  <si>
    <t>TES_per_household.kWh.ES.Res.HHnew.Thermal.CO.LPG.LPG</t>
  </si>
  <si>
    <t>TES_per_household.kWh.ES.Res.HHnew.Thermal.CO.Gas.NG_Biogas</t>
  </si>
  <si>
    <t>TES_per_household.kWh.ES.Res.HHnew.Thermal.CO.Biomass.Biomass_Waste</t>
  </si>
  <si>
    <t>TES_per_household.kWh.ES.Res.HHnew.Thermal.CO.Elc.Elec</t>
  </si>
  <si>
    <t>ES - CO2 emissions in new and renovated households (per household)</t>
  </si>
  <si>
    <t>EMI_per_household.kgCO2.ES.Res.HHnew.Thermal</t>
  </si>
  <si>
    <t>EMI_per_household.kgCO2.ES.Res.HHnew.Thermal.SH</t>
  </si>
  <si>
    <t>EMI_per_household.kgCO2.ES.Res.HHnew.Thermal.SH.Solids.Solids</t>
  </si>
  <si>
    <t>EMI_per_household.kgCO2.ES.Res.HHnew.Thermal.SH.LPG.LPG</t>
  </si>
  <si>
    <t>EMI_per_household.kgCO2.ES.Res.HHnew.Thermal.SH.Oil.Oil_LiqBio</t>
  </si>
  <si>
    <t>EMI_per_household.kgCO2.ES.Res.HHnew.Thermal.SH.Gas.NG_Biogas</t>
  </si>
  <si>
    <t>EMI_per_household.kgCO2.ES.Res.HHnew.Thermal.SH.Biomass.Biomass_Waste</t>
  </si>
  <si>
    <t>EMI_per_household.kgCO2.ES.Res.HHnew.Thermal.SH.Geo.Geo</t>
  </si>
  <si>
    <t>EMI_per_household.kgCO2.ES.Res.HHnew.Thermal.SH.DistrHeat.Steam_Distr</t>
  </si>
  <si>
    <t>EMI_per_household.kgCO2.ES.Res.HHnew.Thermal.SH.AdvElc.Elec</t>
  </si>
  <si>
    <t>EMI_per_household.kgCO2.ES.Res.HHnew.Thermal.SH.ConvElc.Elec</t>
  </si>
  <si>
    <t>EMI_per_household.kgCO2.ES.Res.HHnew.Thermal.SH.TotalCirculation.Elec</t>
  </si>
  <si>
    <t>EMI_per_household.kgCO2.ES.Res.HHnew.Thermal.SC</t>
  </si>
  <si>
    <t>EMI_per_household.kgCO2.ES.Res.HHnew.Thermal.SC.AC.Elec</t>
  </si>
  <si>
    <t>EMI_per_household.kgCO2.ES.Res.HHnew.Thermal.WH</t>
  </si>
  <si>
    <t>EMI_per_household.kgCO2.ES.Res.HHnew.Thermal.WH.Solids.Solids</t>
  </si>
  <si>
    <t>EMI_per_household.kgCO2.ES.Res.HHnew.Thermal.WH.LPG.LPG</t>
  </si>
  <si>
    <t>EMI_per_household.kgCO2.ES.Res.HHnew.Thermal.WH.Oil.Oil_LiqBio</t>
  </si>
  <si>
    <t>EMI_per_household.kgCO2.ES.Res.HHnew.Thermal.WH.Gas.NG_Biogas</t>
  </si>
  <si>
    <t>EMI_per_household.kgCO2.ES.Res.HHnew.Thermal.WH.Biomass.Biomass_Waste</t>
  </si>
  <si>
    <t>EMI_per_household.kgCO2.ES.Res.HHnew.Thermal.WH.Geo.Geo</t>
  </si>
  <si>
    <t>EMI_per_household.kgCO2.ES.Res.HHnew.Thermal.WH.DistrHeat.Steam_Distr</t>
  </si>
  <si>
    <t>EMI_per_household.kgCO2.ES.Res.HHnew.Thermal.WH.Elc.Elec</t>
  </si>
  <si>
    <t>EMI_per_household.kgCO2.ES.Res.HHnew.Thermal.WH.TotalSolar.Solar</t>
  </si>
  <si>
    <t>EMI_per_household.kgCO2.ES.Res.HHnew.Thermal.CO</t>
  </si>
  <si>
    <t>EMI_per_household.kgCO2.ES.Res.HHnew.Thermal.CO.Solids.Solids</t>
  </si>
  <si>
    <t>EMI_per_household.kgCO2.ES.Res.HHnew.Thermal.CO.LPG.LPG</t>
  </si>
  <si>
    <t>EMI_per_household.kgCO2.ES.Res.HHnew.Thermal.CO.Gas.NG_Biogas</t>
  </si>
  <si>
    <t>EMI_per_household.kgCO2.ES.Res.HHnew.Thermal.CO.Biomass.Biomass_Waste</t>
  </si>
  <si>
    <t>EMI_per_household.kgCO2.ES.Res.HHnew.Thermal.CO.Elc.Elec</t>
  </si>
  <si>
    <t>ES - Final energy consumption in new and renovated households per surface area</t>
  </si>
  <si>
    <t>FEC_per_sqm.kWh.ES.Res.HHnew.Thermal</t>
  </si>
  <si>
    <t>FEC_per_sqm.kWh.ES.Res.HHnew.Thermal.SH</t>
  </si>
  <si>
    <t>FEC_per_sqm.kWh.ES.Res.HHnew.Thermal.SH.Solids.Solids</t>
  </si>
  <si>
    <t>FEC_per_sqm.kWh.ES.Res.HHnew.Thermal.SH.LPG.LPG</t>
  </si>
  <si>
    <t>FEC_per_sqm.kWh.ES.Res.HHnew.Thermal.SH.Oil.Oil_LiqBio</t>
  </si>
  <si>
    <t>FEC_per_sqm.kWh.ES.Res.HHnew.Thermal.SH.Gas.NG_Biogas</t>
  </si>
  <si>
    <t>FEC_per_sqm.kWh.ES.Res.HHnew.Thermal.SH.Biomass.Biomass_Waste</t>
  </si>
  <si>
    <t>FEC_per_sqm.kWh.ES.Res.HHnew.Thermal.SH.Geo.Geo</t>
  </si>
  <si>
    <t>FEC_per_sqm.kWh.ES.Res.HHnew.Thermal.SH.DistrHeat.Steam_Distr</t>
  </si>
  <si>
    <t>FEC_per_sqm.kWh.ES.Res.HHnew.Thermal.SH.AdvElc.Elec</t>
  </si>
  <si>
    <t>FEC_per_sqm.kWh.ES.Res.HHnew.Thermal.SH.ConvElc.Elec</t>
  </si>
  <si>
    <t>FEC_per_sqm.kWh.ES.Res.HHnew.Thermal.SH.TotalCirculation.Elec</t>
  </si>
  <si>
    <t>FEC_per_sqm.kWh.ES.Res.HHnew.Thermal.SC</t>
  </si>
  <si>
    <t>FEC_per_sqm.kWh.ES.Res.HHnew.Thermal.SC.AC.Elec</t>
  </si>
  <si>
    <t>FEC_per_sqm.kWh.ES.Res.HHnew.Thermal.WH</t>
  </si>
  <si>
    <t>FEC_per_sqm.kWh.ES.Res.HHnew.Thermal.WH.Solids.Solids</t>
  </si>
  <si>
    <t>FEC_per_sqm.kWh.ES.Res.HHnew.Thermal.WH.LPG.LPG</t>
  </si>
  <si>
    <t>FEC_per_sqm.kWh.ES.Res.HHnew.Thermal.WH.Oil.Oil_LiqBio</t>
  </si>
  <si>
    <t>FEC_per_sqm.kWh.ES.Res.HHnew.Thermal.WH.Gas.NG_Biogas</t>
  </si>
  <si>
    <t>FEC_per_sqm.kWh.ES.Res.HHnew.Thermal.WH.Biomass.Biomass_Waste</t>
  </si>
  <si>
    <t>FEC_per_sqm.kWh.ES.Res.HHnew.Thermal.WH.Geo.Geo</t>
  </si>
  <si>
    <t>FEC_per_sqm.kWh.ES.Res.HHnew.Thermal.WH.DistrHeat.Steam_Distr</t>
  </si>
  <si>
    <t>FEC_per_sqm.kWh.ES.Res.HHnew.Thermal.WH.Elc.Elec</t>
  </si>
  <si>
    <t>FEC_per_sqm.kWh.ES.Res.HHnew.Thermal.WH.TotalSolar.Solar</t>
  </si>
  <si>
    <t>FEC_per_sqm.kWh.ES.Res.HHnew.Thermal.CO</t>
  </si>
  <si>
    <t>FEC_per_sqm.kWh.ES.Res.HHnew.Thermal.CO.Solids.Solids</t>
  </si>
  <si>
    <t>FEC_per_sqm.kWh.ES.Res.HHnew.Thermal.CO.LPG.LPG</t>
  </si>
  <si>
    <t>FEC_per_sqm.kWh.ES.Res.HHnew.Thermal.CO.Gas.NG_Biogas</t>
  </si>
  <si>
    <t>FEC_per_sqm.kWh.ES.Res.HHnew.Thermal.CO.Biomass.Biomass_Waste</t>
  </si>
  <si>
    <t>FEC_per_sqm.kWh.ES.Res.HHnew.Thermal.CO.Elc.Elec</t>
  </si>
  <si>
    <t>ES - Thermal energy service in new and renovated households per surface area</t>
  </si>
  <si>
    <t>TES_per_sqm.kWh.ES.Res.HHnew.Thermal</t>
  </si>
  <si>
    <t>TES_per_sqm.kWh.ES.Res.HHnew.Thermal.SH</t>
  </si>
  <si>
    <t>TES_per_sqm.kWh.ES.Res.HHnew.Thermal.SH.Solids.Solids</t>
  </si>
  <si>
    <t>TES_per_sqm.kWh.ES.Res.HHnew.Thermal.SH.LPG.LPG</t>
  </si>
  <si>
    <t>TES_per_sqm.kWh.ES.Res.HHnew.Thermal.SH.Oil.Oil_LiqBio</t>
  </si>
  <si>
    <t>TES_per_sqm.kWh.ES.Res.HHnew.Thermal.SH.Gas.NG_Biogas</t>
  </si>
  <si>
    <t>TES_per_sqm.kWh.ES.Res.HHnew.Thermal.SH.Biomass.Biomass_Waste</t>
  </si>
  <si>
    <t>TES_per_sqm.kWh.ES.Res.HHnew.Thermal.SH.Geo.Geo</t>
  </si>
  <si>
    <t>TES_per_sqm.kWh.ES.Res.HHnew.Thermal.SH.DistrHeat.Steam_Distr</t>
  </si>
  <si>
    <t>TES_per_sqm.kWh.ES.Res.HHnew.Thermal.SH.AdvElc.Elec</t>
  </si>
  <si>
    <t>TES_per_sqm.kWh.ES.Res.HHnew.Thermal.SH.ConvElc.Elec</t>
  </si>
  <si>
    <t>TES_per_sqm.kWh.ES.Res.HHnew.Thermal.SH.TotalCirculation.Elec</t>
  </si>
  <si>
    <t>TES_per_sqm.kWh.ES.Res.HHnew.Thermal.SC</t>
  </si>
  <si>
    <t>TES_per_sqm.kWh.ES.Res.HHnew.Thermal.SC.AC.Elec</t>
  </si>
  <si>
    <t>TES_per_sqm.kWh.ES.Res.HHnew.Thermal.WH</t>
  </si>
  <si>
    <t>TES_per_sqm.kWh.ES.Res.HHnew.Thermal.WH.Solids.Solids</t>
  </si>
  <si>
    <t>TES_per_sqm.kWh.ES.Res.HHnew.Thermal.WH.LPG.LPG</t>
  </si>
  <si>
    <t>TES_per_sqm.kWh.ES.Res.HHnew.Thermal.WH.Oil.Oil_LiqBio</t>
  </si>
  <si>
    <t>TES_per_sqm.kWh.ES.Res.HHnew.Thermal.WH.Gas.NG_Biogas</t>
  </si>
  <si>
    <t>TES_per_sqm.kWh.ES.Res.HHnew.Thermal.WH.Biomass.Biomass_Waste</t>
  </si>
  <si>
    <t>TES_per_sqm.kWh.ES.Res.HHnew.Thermal.WH.Geo.Geo</t>
  </si>
  <si>
    <t>TES_per_sqm.kWh.ES.Res.HHnew.Thermal.WH.DistrHeat.Steam_Distr</t>
  </si>
  <si>
    <t>TES_per_sqm.kWh.ES.Res.HHnew.Thermal.WH.Elc.Elec</t>
  </si>
  <si>
    <t>TES_per_sqm.kWh.ES.Res.HHnew.Thermal.WH.TotalSolar.Solar</t>
  </si>
  <si>
    <t>TES_per_sqm.kWh.ES.Res.HHnew.Thermal.CO</t>
  </si>
  <si>
    <t>TES_per_sqm.kWh.ES.Res.HHnew.Thermal.CO.Solids.Solids</t>
  </si>
  <si>
    <t>TES_per_sqm.kWh.ES.Res.HHnew.Thermal.CO.LPG.LPG</t>
  </si>
  <si>
    <t>TES_per_sqm.kWh.ES.Res.HHnew.Thermal.CO.Gas.NG_Biogas</t>
  </si>
  <si>
    <t>TES_per_sqm.kWh.ES.Res.HHnew.Thermal.CO.Biomass.Biomass_Waste</t>
  </si>
  <si>
    <t>TES_per_sqm.kWh.ES.Res.HHnew.Thermal.CO.Elc.Elec</t>
  </si>
  <si>
    <t>ES - CO2 emissions in new and renovated households per surface area</t>
  </si>
  <si>
    <t>EMI_per_sqm.kgCO2.ES.Res.HHnew.Thermal</t>
  </si>
  <si>
    <t>EMI_per_sqm.kgCO2.ES.Res.HHnew.Thermal.SH</t>
  </si>
  <si>
    <t>EMI_per_sqm.kgCO2.ES.Res.HHnew.Thermal.SH.Solids.Solids</t>
  </si>
  <si>
    <t>EMI_per_sqm.kgCO2.ES.Res.HHnew.Thermal.SH.LPG.LPG</t>
  </si>
  <si>
    <t>EMI_per_sqm.kgCO2.ES.Res.HHnew.Thermal.SH.Oil.Oil_LiqBio</t>
  </si>
  <si>
    <t>EMI_per_sqm.kgCO2.ES.Res.HHnew.Thermal.SH.Gas.NG_Biogas</t>
  </si>
  <si>
    <t>EMI_per_sqm.kgCO2.ES.Res.HHnew.Thermal.SH.Biomass.Biomass_Waste</t>
  </si>
  <si>
    <t>EMI_per_sqm.kgCO2.ES.Res.HHnew.Thermal.SH.Geo.Geo</t>
  </si>
  <si>
    <t>EMI_per_sqm.kgCO2.ES.Res.HHnew.Thermal.SH.DistrHeat.Steam_Distr</t>
  </si>
  <si>
    <t>EMI_per_sqm.kgCO2.ES.Res.HHnew.Thermal.SH.AdvElc.Elec</t>
  </si>
  <si>
    <t>EMI_per_sqm.kgCO2.ES.Res.HHnew.Thermal.SH.ConvElc.Elec</t>
  </si>
  <si>
    <t>EMI_per_sqm.kgCO2.ES.Res.HHnew.Thermal.SH.TotalCirculation.Elec</t>
  </si>
  <si>
    <t>EMI_per_sqm.kgCO2.ES.Res.HHnew.Thermal.SC</t>
  </si>
  <si>
    <t>EMI_per_sqm.kgCO2.ES.Res.HHnew.Thermal.SC.AC.Elec</t>
  </si>
  <si>
    <t>EMI_per_sqm.kgCO2.ES.Res.HHnew.Thermal.WH</t>
  </si>
  <si>
    <t>EMI_per_sqm.kgCO2.ES.Res.HHnew.Thermal.WH.Solids.Solids</t>
  </si>
  <si>
    <t>EMI_per_sqm.kgCO2.ES.Res.HHnew.Thermal.WH.LPG.LPG</t>
  </si>
  <si>
    <t>EMI_per_sqm.kgCO2.ES.Res.HHnew.Thermal.WH.Oil.Oil_LiqBio</t>
  </si>
  <si>
    <t>EMI_per_sqm.kgCO2.ES.Res.HHnew.Thermal.WH.Gas.NG_Biogas</t>
  </si>
  <si>
    <t>EMI_per_sqm.kgCO2.ES.Res.HHnew.Thermal.WH.Biomass.Biomass_Waste</t>
  </si>
  <si>
    <t>EMI_per_sqm.kgCO2.ES.Res.HHnew.Thermal.WH.Geo.Geo</t>
  </si>
  <si>
    <t>EMI_per_sqm.kgCO2.ES.Res.HHnew.Thermal.WH.DistrHeat.Steam_Distr</t>
  </si>
  <si>
    <t>EMI_per_sqm.kgCO2.ES.Res.HHnew.Thermal.WH.Elc.Elec</t>
  </si>
  <si>
    <t>EMI_per_sqm.kgCO2.ES.Res.HHnew.Thermal.WH.TotalSolar.Solar</t>
  </si>
  <si>
    <t>EMI_per_sqm.kgCO2.ES.Res.HHnew.Thermal.CO</t>
  </si>
  <si>
    <t>EMI_per_sqm.kgCO2.ES.Res.HHnew.Thermal.CO.Solids.Solids</t>
  </si>
  <si>
    <t>EMI_per_sqm.kgCO2.ES.Res.HHnew.Thermal.CO.LPG.LPG</t>
  </si>
  <si>
    <t>EMI_per_sqm.kgCO2.ES.Res.HHnew.Thermal.CO.Gas.NG_Biogas</t>
  </si>
  <si>
    <t>EMI_per_sqm.kgCO2.ES.Res.HHnew.Thermal.CO.Biomass.Biomass_Waste</t>
  </si>
  <si>
    <t>EMI_per_sqm.kgCO2.ES.Res.HHnew.Thermal.CO.Elc.Elec</t>
  </si>
  <si>
    <t>FEC.ktoe.ES.Res.HH.Appl.RF</t>
  </si>
  <si>
    <t>FEC.ktoe.ES.Res.HH.Appl.WM</t>
  </si>
  <si>
    <t>FEC.ktoe.ES.Res.HH.Appl.DR</t>
  </si>
  <si>
    <t>FEC.ktoe.ES.Res.HH.Appl.DW</t>
  </si>
  <si>
    <t>FEC.ktoe.ES.Res.HH.Appl.TV</t>
  </si>
  <si>
    <t>FEC.ktoe.ES.Res.HH.Appl.IT</t>
  </si>
  <si>
    <t>FEC.ktoe.ES.Res.HH.Appl.LI</t>
  </si>
  <si>
    <t>FEC.ktoe.ES.Res.HH.Appl.OA</t>
  </si>
  <si>
    <t>Size.MW.ES.Res.HH.Appl</t>
  </si>
  <si>
    <t>Size.MW.ES.Res.HH.Appl.RF</t>
  </si>
  <si>
    <t>Size.MW.ES.Res.HH.Appl.WM</t>
  </si>
  <si>
    <t>Size.MW.ES.Res.HH.Appl.DR</t>
  </si>
  <si>
    <t>Size.MW.ES.Res.HH.Appl.DW</t>
  </si>
  <si>
    <t>Size.MW.ES.Res.HH.Appl.TV</t>
  </si>
  <si>
    <t>Size.MW.ES.Res.HH.Appl.IT</t>
  </si>
  <si>
    <t>Size.MW.ES.Res.HH.Appl.LI</t>
  </si>
  <si>
    <t>Size.MW.ES.Res.HH.Appl.OA</t>
  </si>
  <si>
    <t>NUM.number.ES.Res.HH.Appl.RF</t>
  </si>
  <si>
    <t>NUM.number.ES.Res.HH.Appl.WM</t>
  </si>
  <si>
    <t>NUM.number.ES.Res.HH.Appl.DR</t>
  </si>
  <si>
    <t>NUM.number.ES.Res.HH.Appl.DW</t>
  </si>
  <si>
    <t>NUM.number.ES.Res.HH.Appl.TV</t>
  </si>
  <si>
    <t>NUM.number.ES.Res.HH.Appl.IT</t>
  </si>
  <si>
    <t>NUM.number.ES.Res.HH.Appl.LI</t>
  </si>
  <si>
    <t>NUM.number.ES.Res.HH.Appl.OA</t>
  </si>
  <si>
    <t>NUM.number.ES.Res.HH.Applnew.RF</t>
  </si>
  <si>
    <t>NUM.number.ES.Res.HH.Applnew.WM</t>
  </si>
  <si>
    <t>NUM.number.ES.Res.HH.Applnew.DR</t>
  </si>
  <si>
    <t>NUM.number.ES.Res.HH.Applnew.DW</t>
  </si>
  <si>
    <t>NUM.number.ES.Res.HH.Applnew.TV</t>
  </si>
  <si>
    <t>NUM.number.ES.Res.HH.Applnew.IT</t>
  </si>
  <si>
    <t>NUM.number.ES.Res.HH.Applnew.LI</t>
  </si>
  <si>
    <t>NUM.number.ES.Res.HH.Applnew.OA</t>
  </si>
  <si>
    <t>NUM.number.ES.Res.HH.Applrepl.RF</t>
  </si>
  <si>
    <t>NUM.number.ES.Res.HH.Applrepl.WM</t>
  </si>
  <si>
    <t>NUM.number.ES.Res.HH.Applrepl.DR</t>
  </si>
  <si>
    <t>NUM.number.ES.Res.HH.Applrepl.DW</t>
  </si>
  <si>
    <t>NUM.number.ES.Res.HH.Applrepl.TV</t>
  </si>
  <si>
    <t>NUM.number.ES.Res.HH.Applrepl.IT</t>
  </si>
  <si>
    <t>NUM.number.ES.Res.HH.Applrepl.LI</t>
  </si>
  <si>
    <t>NUM.number.ES.Res.HH.Applrepl.OA</t>
  </si>
  <si>
    <t>Op.hours.ES.Res.HH.Appl.RF</t>
  </si>
  <si>
    <t>Op.hours.ES.Res.HH.Appl.WM</t>
  </si>
  <si>
    <t>Op.hours.ES.Res.HH.Appl.DR</t>
  </si>
  <si>
    <t>Op.hours.ES.Res.HH.Appl.DW</t>
  </si>
  <si>
    <t>Op.hours.ES.Res.HH.Appl.TV</t>
  </si>
  <si>
    <t>Op.hours.ES.Res.HH.Appl.IT</t>
  </si>
  <si>
    <t>Op.hours.ES.Res.HH.Appl.LI</t>
  </si>
  <si>
    <t>Op.hours.ES.Res.HH.Appl.OA</t>
  </si>
  <si>
    <t>Size_per_appl.W.ES.Res.HH.Appl.RF</t>
  </si>
  <si>
    <t>Size_per_appl.W.ES.Res.HH.Appl.WM</t>
  </si>
  <si>
    <t>Size_per_appl.W.ES.Res.HH.Appl.DR</t>
  </si>
  <si>
    <t>Size_per_appl.W.ES.Res.HH.Appl.DW</t>
  </si>
  <si>
    <t>Size_per_appl.W.ES.Res.HH.Appl.TV</t>
  </si>
  <si>
    <t>Size_per_appl.W.ES.Res.HH.Appl.IT</t>
  </si>
  <si>
    <t>Size_per_appl.W.ES.Res.HH.Appl.LI</t>
  </si>
  <si>
    <t>Size_per_appl.W.ES.Res.HH.Appl.OA</t>
  </si>
  <si>
    <t>Size_per_appl.W.ES.Res.HH.Applnew.RF</t>
  </si>
  <si>
    <t>Size_per_appl.W.ES.Res.HH.Applnew.WM</t>
  </si>
  <si>
    <t>Size_per_appl.W.ES.Res.HH.Applnew.DR</t>
  </si>
  <si>
    <t>Size_per_appl.W.ES.Res.HH.Applnew.DW</t>
  </si>
  <si>
    <t>Size_per_appl.W.ES.Res.HH.Applnew.TV</t>
  </si>
  <si>
    <t>Size_per_appl.W.ES.Res.HH.Applnew.IT</t>
  </si>
  <si>
    <t>Size_per_appl.W.ES.Res.HH.Applnew.LI</t>
  </si>
  <si>
    <t>Size_per_appl.W.ES.Res.HH.Applnew.OA</t>
  </si>
  <si>
    <t>NUM.number_per_household.ES.Res.HH.Appl.RF</t>
  </si>
  <si>
    <t>NUM.number_per_household.ES.Res.HH.Appl.WM</t>
  </si>
  <si>
    <t>NUM.number_per_household.ES.Res.HH.Appl.DR</t>
  </si>
  <si>
    <t>NUM.number_per_household.ES.Res.HH.Appl.DW</t>
  </si>
  <si>
    <t>NUM.number_per_household.ES.Res.HH.Appl.TV</t>
  </si>
  <si>
    <t>NUM.number_per_household.ES.Res.HH.Appl.IT</t>
  </si>
  <si>
    <t>NUM.number_per_household.ES.Res.HH.Appl.LI</t>
  </si>
  <si>
    <t>NUM.number_per_household.ES.Res.HH.Appl.OA</t>
  </si>
  <si>
    <t>Size_per_household.W.ES.Res.HH.Appl.RF</t>
  </si>
  <si>
    <t>Size_per_household.W.ES.Res.HH.Appl.WM</t>
  </si>
  <si>
    <t>Size_per_household.W.ES.Res.HH.Appl.DR</t>
  </si>
  <si>
    <t>Size_per_household.W.ES.Res.HH.Appl.DW</t>
  </si>
  <si>
    <t>Size_per_household.W.ES.Res.HH.Appl.TV</t>
  </si>
  <si>
    <t>Size_per_household.W.ES.Res.HH.Appl.IT</t>
  </si>
  <si>
    <t>Size_per_household.W.ES.Res.HH.Appl.LI</t>
  </si>
  <si>
    <t>Size_per_household.W.ES.Res.HH.Appl.OA</t>
  </si>
  <si>
    <t>FEC_per_household.kWh.ES.Res.HH.Appl.RF</t>
  </si>
  <si>
    <t>FEC_per_household.kWh.ES.Res.HH.Appl.WM</t>
  </si>
  <si>
    <t>FEC_per_household.kWh.ES.Res.HH.Appl.DR</t>
  </si>
  <si>
    <t>FEC_per_household.kWh.ES.Res.HH.Appl.DW</t>
  </si>
  <si>
    <t>FEC_per_household.kWh.ES.Res.HH.Appl.TV</t>
  </si>
  <si>
    <t>FEC_per_household.kWh.ES.Res.HH.Appl.IT</t>
  </si>
  <si>
    <t>FEC_per_household.kWh.ES.Res.HH.Appl.LI</t>
  </si>
  <si>
    <t>FEC_per_household.kWh.ES.Res.HH.Appl.OA</t>
  </si>
  <si>
    <t>Lumens_per_household.lumen.ES.Res.HH.Appl.LI</t>
  </si>
  <si>
    <t>ES - Number of households (detailed structure)</t>
  </si>
  <si>
    <t>NUM.number.ES.Res.HH.Thermal.SH.Solids.SH</t>
  </si>
  <si>
    <t>NUM.number.ES.Res.HH.Thermal.SH.Solids.SC.AC</t>
  </si>
  <si>
    <t>NUM.number.ES.Res.HH.Thermal.SH.Solids.WH.Solids.NoSolar</t>
  </si>
  <si>
    <t>NUM.number.ES.Res.HH.Thermal.SH.Solids.WH.LPG.NoSolar</t>
  </si>
  <si>
    <t>NUM.number.ES.Res.HH.Thermal.SH.Solids.WH.LPG.Solar</t>
  </si>
  <si>
    <t>NUM.number.ES.Res.HH.Thermal.SH.Solids.WH.Elc.NoSolar</t>
  </si>
  <si>
    <t>NUM.number.ES.Res.HH.Thermal.SH.Solids.WH.Elc.Solar</t>
  </si>
  <si>
    <t>NUM.number.ES.Res.HH.Thermal.SH.Solids.CO.Solids</t>
  </si>
  <si>
    <t>NUM.number.ES.Res.HH.Thermal.SH.Solids.CO.LPG</t>
  </si>
  <si>
    <t>NUM.number.ES.Res.HH.Thermal.SH.Solids.CO.Elc</t>
  </si>
  <si>
    <t>NUM.number.ES.Res.HH.Thermal.SH.LPG.SH</t>
  </si>
  <si>
    <t>NUM.number.ES.Res.HH.Thermal.SH.LPG.SC.AC</t>
  </si>
  <si>
    <t>NUM.number.ES.Res.HH.Thermal.SH.LPG.WH.LPG.NoSolar</t>
  </si>
  <si>
    <t>NUM.number.ES.Res.HH.Thermal.SH.LPG.WH.LPG.Solar</t>
  </si>
  <si>
    <t>NUM.number.ES.Res.HH.Thermal.SH.LPG.WH.Elc.NoSolar</t>
  </si>
  <si>
    <t>NUM.number.ES.Res.HH.Thermal.SH.LPG.WH.Elc.Solar</t>
  </si>
  <si>
    <t>NUM.number.ES.Res.HH.Thermal.SH.LPG.CO.LPG</t>
  </si>
  <si>
    <t>NUM.number.ES.Res.HH.Thermal.SH.LPG.CO.Elc</t>
  </si>
  <si>
    <t>NUM.number.ES.Res.HH.Thermal.SH.Oil.SH</t>
  </si>
  <si>
    <t>NUM.number.ES.Res.HH.Thermal.SH.Oil.SC.AC</t>
  </si>
  <si>
    <t>NUM.number.ES.Res.HH.Thermal.SH.Oil.WH.Oil.NoSolar</t>
  </si>
  <si>
    <t>NUM.number.ES.Res.HH.Thermal.SH.Oil.WH.Oil.Solar</t>
  </si>
  <si>
    <t>NUM.number.ES.Res.HH.Thermal.SH.Oil.WH.Elc.NoSolar</t>
  </si>
  <si>
    <t>NUM.number.ES.Res.HH.Thermal.SH.Oil.WH.Elc.Solar</t>
  </si>
  <si>
    <t>NUM.number.ES.Res.HH.Thermal.SH.Oil.CO.LPG</t>
  </si>
  <si>
    <t>NUM.number.ES.Res.HH.Thermal.SH.Oil.CO.Elc</t>
  </si>
  <si>
    <t>NUM.number.ES.Res.HH.Thermal.SH.Gas.SH</t>
  </si>
  <si>
    <t>NUM.number.ES.Res.HH.Thermal.SH.Gas.SC.AC</t>
  </si>
  <si>
    <t>NUM.number.ES.Res.HH.Thermal.SH.Gas.WH.Gas.NoSolar</t>
  </si>
  <si>
    <t>NUM.number.ES.Res.HH.Thermal.SH.Gas.WH.Gas.Solar</t>
  </si>
  <si>
    <t>NUM.number.ES.Res.HH.Thermal.SH.Gas.WH.Elc.NoSolar</t>
  </si>
  <si>
    <t>NUM.number.ES.Res.HH.Thermal.SH.Gas.WH.Elc.Solar</t>
  </si>
  <si>
    <t>NUM.number.ES.Res.HH.Thermal.SH.Gas.CO.Gas</t>
  </si>
  <si>
    <t>NUM.number.ES.Res.HH.Thermal.SH.Gas.CO.Elc</t>
  </si>
  <si>
    <t>NUM.number.ES.Res.HH.Thermal.SH.Biomass.SH</t>
  </si>
  <si>
    <t>NUM.number.ES.Res.HH.Thermal.SH.Biomass.SC.AC</t>
  </si>
  <si>
    <t>NUM.number.ES.Res.HH.Thermal.SH.Biomass.WH.Biomass.NoSolar</t>
  </si>
  <si>
    <t>NUM.number.ES.Res.HH.Thermal.SH.Biomass.WH.Biomass.Solar</t>
  </si>
  <si>
    <t>NUM.number.ES.Res.HH.Thermal.SH.Biomass.WH.LPG.NoSolar</t>
  </si>
  <si>
    <t>NUM.number.ES.Res.HH.Thermal.SH.Biomass.WH.LPG.Solar</t>
  </si>
  <si>
    <t>NUM.number.ES.Res.HH.Thermal.SH.Biomass.WH.Elc.NoSolar</t>
  </si>
  <si>
    <t>NUM.number.ES.Res.HH.Thermal.SH.Biomass.WH.Elc.Solar</t>
  </si>
  <si>
    <t>NUM.number.ES.Res.HH.Thermal.SH.Biomass.CO.Biomass</t>
  </si>
  <si>
    <t>NUM.number.ES.Res.HH.Thermal.SH.Biomass.CO.LPG</t>
  </si>
  <si>
    <t>NUM.number.ES.Res.HH.Thermal.SH.Biomass.CO.Elc</t>
  </si>
  <si>
    <t>NUM.number.ES.Res.HH.Thermal.SH.Geo.SH</t>
  </si>
  <si>
    <t>NUM.number.ES.Res.HH.Thermal.SH.Geo.SC.AC</t>
  </si>
  <si>
    <t>NUM.number.ES.Res.HH.Thermal.SH.Geo.WH.Geo.NoSolar</t>
  </si>
  <si>
    <t>NUM.number.ES.Res.HH.Thermal.SH.Geo.WH.Geo.Solar</t>
  </si>
  <si>
    <t>NUM.number.ES.Res.HH.Thermal.SH.Geo.WH.Elc.NoSolar</t>
  </si>
  <si>
    <t>NUM.number.ES.Res.HH.Thermal.SH.Geo.WH.Elc.Solar</t>
  </si>
  <si>
    <t>NUM.number.ES.Res.HH.Thermal.SH.Geo.CO.LPG</t>
  </si>
  <si>
    <t>NUM.number.ES.Res.HH.Thermal.SH.Geo.CO.Elc</t>
  </si>
  <si>
    <t>NUM.number.ES.Res.HH.Thermal.SH.DistrHeat.SH</t>
  </si>
  <si>
    <t>NUM.number.ES.Res.HH.Thermal.SH.DistrHeat.SC.AC</t>
  </si>
  <si>
    <t>NUM.number.ES.Res.HH.Thermal.SH.DistrHeat.WH.DistrHeat.NoSolar</t>
  </si>
  <si>
    <t>NUM.number.ES.Res.HH.Thermal.SH.DistrHeat.WH.DistrHeat.Solar</t>
  </si>
  <si>
    <t>NUM.number.ES.Res.HH.Thermal.SH.DistrHeat.WH.Elc.NoSolar</t>
  </si>
  <si>
    <t>NUM.number.ES.Res.HH.Thermal.SH.DistrHeat.WH.Elc.Solar</t>
  </si>
  <si>
    <t>NUM.number.ES.Res.HH.Thermal.SH.DistrHeat.CO.LPG</t>
  </si>
  <si>
    <t>NUM.number.ES.Res.HH.Thermal.SH.DistrHeat.CO.Elc</t>
  </si>
  <si>
    <t>NUM.number.ES.Res.HH.Thermal.SH.AdvElc.SH</t>
  </si>
  <si>
    <t>NUM.number.ES.Res.HH.Thermal.SH.AdvElc.SC.AC</t>
  </si>
  <si>
    <t>NUM.number.ES.Res.HH.Thermal.SH.AdvElc.WH.LPG.NoSolar</t>
  </si>
  <si>
    <t>NUM.number.ES.Res.HH.Thermal.SH.AdvElc.WH.LPG.Solar</t>
  </si>
  <si>
    <t>NUM.number.ES.Res.HH.Thermal.SH.AdvElc.WH.Elc.NoSolar</t>
  </si>
  <si>
    <t>NUM.number.ES.Res.HH.Thermal.SH.AdvElc.WH.Elc.Solar</t>
  </si>
  <si>
    <t>NUM.number.ES.Res.HH.Thermal.SH.AdvElc.CO.LPG</t>
  </si>
  <si>
    <t>NUM.number.ES.Res.HH.Thermal.SH.AdvElc.CO.Elc</t>
  </si>
  <si>
    <t>NUM.number.ES.Res.HH.Thermal.SH.ConvElc.SH</t>
  </si>
  <si>
    <t>NUM.number.ES.Res.HH.Thermal.SH.ConvElc.SC.AC</t>
  </si>
  <si>
    <t>NUM.number.ES.Res.HH.Thermal.SH.ConvElc.WH.LPG.NoSolar</t>
  </si>
  <si>
    <t>NUM.number.ES.Res.HH.Thermal.SH.ConvElc.WH.LPG.Solar</t>
  </si>
  <si>
    <t>NUM.number.ES.Res.HH.Thermal.SH.ConvElc.WH.Elc.NoSolar</t>
  </si>
  <si>
    <t>NUM.number.ES.Res.HH.Thermal.SH.ConvElc.WH.Elc.Solar</t>
  </si>
  <si>
    <t>NUM.number.ES.Res.HH.Thermal.SH.ConvElc.CO.LPG</t>
  </si>
  <si>
    <t>NUM.number.ES.Res.HH.Thermal.SH.ConvElc.CO.Elc</t>
  </si>
  <si>
    <t>ES - Retired equipment (detailed structure)</t>
  </si>
  <si>
    <t>NUM.number.ES.Res.HH.ThermalOut.SH.Solids</t>
  </si>
  <si>
    <t>NUM.number.ES.Res.HH.ThermalOut.SH.Solids.SH</t>
  </si>
  <si>
    <t>NUM.number.ES.Res.HH.ThermalOut.SH.Solids.SC.AC</t>
  </si>
  <si>
    <t>NUM.number.ES.Res.HH.ThermalOut.SH.Solids.WH.Solids.NoSolar</t>
  </si>
  <si>
    <t>NUM.number.ES.Res.HH.ThermalOut.SH.Solids.WH.LPG.NoSolar</t>
  </si>
  <si>
    <t>NUM.number.ES.Res.HH.ThermalOut.SH.Solids.WH.LPG.Solar</t>
  </si>
  <si>
    <t>NUM.number.ES.Res.HH.ThermalOut.SH.Solids.WH.Elc.NoSolar</t>
  </si>
  <si>
    <t>NUM.number.ES.Res.HH.ThermalOut.SH.Solids.WH.Elc.Solar</t>
  </si>
  <si>
    <t>NUM.number.ES.Res.HH.ThermalOut.SH.Solids.CO.Solids</t>
  </si>
  <si>
    <t>NUM.number.ES.Res.HH.ThermalOut.SH.Solids.CO.LPG</t>
  </si>
  <si>
    <t>NUM.number.ES.Res.HH.ThermalOut.SH.Solids.CO.Elc</t>
  </si>
  <si>
    <t>NUM.number.ES.Res.HH.ThermalOut.SH.LPG</t>
  </si>
  <si>
    <t>NUM.number.ES.Res.HH.ThermalOut.SH.LPG.SH</t>
  </si>
  <si>
    <t>NUM.number.ES.Res.HH.ThermalOut.SH.LPG.SC.AC</t>
  </si>
  <si>
    <t>NUM.number.ES.Res.HH.ThermalOut.SH.LPG.WH.LPG.NoSolar</t>
  </si>
  <si>
    <t>NUM.number.ES.Res.HH.ThermalOut.SH.LPG.WH.LPG.Solar</t>
  </si>
  <si>
    <t>NUM.number.ES.Res.HH.ThermalOut.SH.LPG.WH.Elc.NoSolar</t>
  </si>
  <si>
    <t>NUM.number.ES.Res.HH.ThermalOut.SH.LPG.WH.Elc.Solar</t>
  </si>
  <si>
    <t>NUM.number.ES.Res.HH.ThermalOut.SH.LPG.CO.LPG</t>
  </si>
  <si>
    <t>NUM.number.ES.Res.HH.ThermalOut.SH.LPG.CO.Elc</t>
  </si>
  <si>
    <t>NUM.number.ES.Res.HH.ThermalOut.SH.Oil</t>
  </si>
  <si>
    <t>NUM.number.ES.Res.HH.ThermalOut.SH.Oil.SH</t>
  </si>
  <si>
    <t>NUM.number.ES.Res.HH.ThermalOut.SH.Oil.SC.AC</t>
  </si>
  <si>
    <t>NUM.number.ES.Res.HH.ThermalOut.SH.Oil.WH.Oil.NoSolar</t>
  </si>
  <si>
    <t>NUM.number.ES.Res.HH.ThermalOut.SH.Oil.WH.Oil.Solar</t>
  </si>
  <si>
    <t>NUM.number.ES.Res.HH.ThermalOut.SH.Oil.WH.Elc.NoSolar</t>
  </si>
  <si>
    <t>NUM.number.ES.Res.HH.ThermalOut.SH.Oil.WH.Elc.Solar</t>
  </si>
  <si>
    <t>NUM.number.ES.Res.HH.ThermalOut.SH.Oil.CO.LPG</t>
  </si>
  <si>
    <t>NUM.number.ES.Res.HH.ThermalOut.SH.Oil.CO.Elc</t>
  </si>
  <si>
    <t>NUM.number.ES.Res.HH.ThermalOut.SH.Gas</t>
  </si>
  <si>
    <t>NUM.number.ES.Res.HH.ThermalOut.SH.Gas.SH</t>
  </si>
  <si>
    <t>NUM.number.ES.Res.HH.ThermalOut.SH.Gas.SC.AC</t>
  </si>
  <si>
    <t>NUM.number.ES.Res.HH.ThermalOut.SH.Gas.WH.Gas.NoSolar</t>
  </si>
  <si>
    <t>NUM.number.ES.Res.HH.ThermalOut.SH.Gas.WH.Gas.Solar</t>
  </si>
  <si>
    <t>NUM.number.ES.Res.HH.ThermalOut.SH.Gas.WH.Elc.NoSolar</t>
  </si>
  <si>
    <t>NUM.number.ES.Res.HH.ThermalOut.SH.Gas.WH.Elc.Solar</t>
  </si>
  <si>
    <t>NUM.number.ES.Res.HH.ThermalOut.SH.Gas.CO.Gas</t>
  </si>
  <si>
    <t>NUM.number.ES.Res.HH.ThermalOut.SH.Gas.CO.Elc</t>
  </si>
  <si>
    <t>NUM.number.ES.Res.HH.ThermalOut.SH.Biomass</t>
  </si>
  <si>
    <t>NUM.number.ES.Res.HH.ThermalOut.SH.Biomass.SH</t>
  </si>
  <si>
    <t>NUM.number.ES.Res.HH.ThermalOut.SH.Biomass.SC.AC</t>
  </si>
  <si>
    <t>NUM.number.ES.Res.HH.ThermalOut.SH.Biomass.WH.Biomass.NoSolar</t>
  </si>
  <si>
    <t>NUM.number.ES.Res.HH.ThermalOut.SH.Biomass.WH.Biomass.Solar</t>
  </si>
  <si>
    <t>NUM.number.ES.Res.HH.ThermalOut.SH.Biomass.WH.LPG.NoSolar</t>
  </si>
  <si>
    <t>NUM.number.ES.Res.HH.ThermalOut.SH.Biomass.WH.LPG.Solar</t>
  </si>
  <si>
    <t>NUM.number.ES.Res.HH.ThermalOut.SH.Biomass.WH.Elc.NoSolar</t>
  </si>
  <si>
    <t>NUM.number.ES.Res.HH.ThermalOut.SH.Biomass.WH.Elc.Solar</t>
  </si>
  <si>
    <t>NUM.number.ES.Res.HH.ThermalOut.SH.Biomass.CO.Biomass</t>
  </si>
  <si>
    <t>NUM.number.ES.Res.HH.ThermalOut.SH.Biomass.CO.LPG</t>
  </si>
  <si>
    <t>NUM.number.ES.Res.HH.ThermalOut.SH.Biomass.CO.Elc</t>
  </si>
  <si>
    <t>NUM.number.ES.Res.HH.ThermalOut.SH.Geo</t>
  </si>
  <si>
    <t>NUM.number.ES.Res.HH.ThermalOut.SH.Geo.SH</t>
  </si>
  <si>
    <t>NUM.number.ES.Res.HH.ThermalOut.SH.Geo.SC.AC</t>
  </si>
  <si>
    <t>NUM.number.ES.Res.HH.ThermalOut.SH.Geo.WH.Geo.NoSolar</t>
  </si>
  <si>
    <t>NUM.number.ES.Res.HH.ThermalOut.SH.Geo.WH.Geo.Solar</t>
  </si>
  <si>
    <t>NUM.number.ES.Res.HH.ThermalOut.SH.Geo.WH.Elc.NoSolar</t>
  </si>
  <si>
    <t>NUM.number.ES.Res.HH.ThermalOut.SH.Geo.WH.Elc.Solar</t>
  </si>
  <si>
    <t>NUM.number.ES.Res.HH.ThermalOut.SH.Geo.CO.LPG</t>
  </si>
  <si>
    <t>NUM.number.ES.Res.HH.ThermalOut.SH.Geo.CO.Elc</t>
  </si>
  <si>
    <t>NUM.number.ES.Res.HH.ThermalOut.SH.DistrHeat</t>
  </si>
  <si>
    <t>NUM.number.ES.Res.HH.ThermalOut.SH.DistrHeat.SH</t>
  </si>
  <si>
    <t>NUM.number.ES.Res.HH.ThermalOut.SH.DistrHeat.SC.AC</t>
  </si>
  <si>
    <t>NUM.number.ES.Res.HH.ThermalOut.SH.DistrHeat.WH.DistrHeat.NoSolar</t>
  </si>
  <si>
    <t>NUM.number.ES.Res.HH.ThermalOut.SH.DistrHeat.WH.DistrHeat.Solar</t>
  </si>
  <si>
    <t>NUM.number.ES.Res.HH.ThermalOut.SH.DistrHeat.WH.Elc.NoSolar</t>
  </si>
  <si>
    <t>NUM.number.ES.Res.HH.ThermalOut.SH.DistrHeat.WH.Elc.Solar</t>
  </si>
  <si>
    <t>NUM.number.ES.Res.HH.ThermalOut.SH.DistrHeat.CO.LPG</t>
  </si>
  <si>
    <t>NUM.number.ES.Res.HH.ThermalOut.SH.DistrHeat.CO.Elc</t>
  </si>
  <si>
    <t>NUM.number.ES.Res.HH.ThermalOut.SH.AdvElc</t>
  </si>
  <si>
    <t>NUM.number.ES.Res.HH.ThermalOut.SH.AdvElc.SH</t>
  </si>
  <si>
    <t>NUM.number.ES.Res.HH.ThermalOut.SH.AdvElc.SC.AC</t>
  </si>
  <si>
    <t>NUM.number.ES.Res.HH.ThermalOut.SH.AdvElc.WH.LPG.NoSolar</t>
  </si>
  <si>
    <t>NUM.number.ES.Res.HH.ThermalOut.SH.AdvElc.WH.LPG.Solar</t>
  </si>
  <si>
    <t>NUM.number.ES.Res.HH.ThermalOut.SH.AdvElc.WH.Elc.NoSolar</t>
  </si>
  <si>
    <t>NUM.number.ES.Res.HH.ThermalOut.SH.AdvElc.WH.Elc.Solar</t>
  </si>
  <si>
    <t>NUM.number.ES.Res.HH.ThermalOut.SH.AdvElc.CO.LPG</t>
  </si>
  <si>
    <t>NUM.number.ES.Res.HH.ThermalOut.SH.AdvElc.CO.Elc</t>
  </si>
  <si>
    <t>NUM.number.ES.Res.HH.ThermalOut.SH.ConvElc</t>
  </si>
  <si>
    <t>NUM.number.ES.Res.HH.ThermalOut.SH.ConvElc.SH</t>
  </si>
  <si>
    <t>NUM.number.ES.Res.HH.ThermalOut.SH.ConvElc.SC.AC</t>
  </si>
  <si>
    <t>NUM.number.ES.Res.HH.ThermalOut.SH.ConvElc.WH.LPG.NoSolar</t>
  </si>
  <si>
    <t>NUM.number.ES.Res.HH.ThermalOut.SH.ConvElc.WH.LPG.Solar</t>
  </si>
  <si>
    <t>NUM.number.ES.Res.HH.ThermalOut.SH.ConvElc.WH.Elc.NoSolar</t>
  </si>
  <si>
    <t>NUM.number.ES.Res.HH.ThermalOut.SH.ConvElc.WH.Elc.Solar</t>
  </si>
  <si>
    <t>NUM.number.ES.Res.HH.ThermalOut.SH.ConvElc.CO.LPG</t>
  </si>
  <si>
    <t>NUM.number.ES.Res.HH.ThermalOut.SH.ConvElc.CO.Elc</t>
  </si>
  <si>
    <t>ES - New equipment installations (detailed structure)</t>
  </si>
  <si>
    <t>NUM.number.ES.Res.HH.ThermalNew.SH.Solids</t>
  </si>
  <si>
    <t>NUM.number.ES.Res.HH.ThermalNew.SH.Solids.SH</t>
  </si>
  <si>
    <t>NUM.number.ES.Res.HH.ThermalNew.SH.Solids.SC.AC</t>
  </si>
  <si>
    <t>NUM.number.ES.Res.HH.ThermalNew.SH.Solids.WH.Solids.NoSolar</t>
  </si>
  <si>
    <t>NUM.number.ES.Res.HH.ThermalNew.SH.Solids.WH.LPG.NoSolar</t>
  </si>
  <si>
    <t>NUM.number.ES.Res.HH.ThermalNew.SH.Solids.WH.LPG.Solar</t>
  </si>
  <si>
    <t>NUM.number.ES.Res.HH.ThermalNew.SH.Solids.WH.Elc.NoSolar</t>
  </si>
  <si>
    <t>NUM.number.ES.Res.HH.ThermalNew.SH.Solids.WH.Elc.Solar</t>
  </si>
  <si>
    <t>NUM.number.ES.Res.HH.ThermalNew.SH.Solids.CO.Solids</t>
  </si>
  <si>
    <t>NUM.number.ES.Res.HH.ThermalNew.SH.Solids.CO.LPG</t>
  </si>
  <si>
    <t>NUM.number.ES.Res.HH.ThermalNew.SH.Solids.CO.Elc</t>
  </si>
  <si>
    <t>NUM.number.ES.Res.HH.ThermalNew.SH.LPG</t>
  </si>
  <si>
    <t>NUM.number.ES.Res.HH.ThermalNew.SH.LPG.SH</t>
  </si>
  <si>
    <t>NUM.number.ES.Res.HH.ThermalNew.SH.LPG.SC.AC</t>
  </si>
  <si>
    <t>NUM.number.ES.Res.HH.ThermalNew.SH.LPG.WH.LPG.NoSolar</t>
  </si>
  <si>
    <t>NUM.number.ES.Res.HH.ThermalNew.SH.LPG.WH.LPG.Solar</t>
  </si>
  <si>
    <t>NUM.number.ES.Res.HH.ThermalNew.SH.LPG.WH.Elc.NoSolar</t>
  </si>
  <si>
    <t>NUM.number.ES.Res.HH.ThermalNew.SH.LPG.WH.Elc.Solar</t>
  </si>
  <si>
    <t>NUM.number.ES.Res.HH.ThermalNew.SH.LPG.CO.LPG</t>
  </si>
  <si>
    <t>NUM.number.ES.Res.HH.ThermalNew.SH.LPG.CO.Elc</t>
  </si>
  <si>
    <t>NUM.number.ES.Res.HH.ThermalNew.SH.Oil</t>
  </si>
  <si>
    <t>NUM.number.ES.Res.HH.ThermalNew.SH.Oil.SH</t>
  </si>
  <si>
    <t>NUM.number.ES.Res.HH.ThermalNew.SH.Oil.SC.AC</t>
  </si>
  <si>
    <t>NUM.number.ES.Res.HH.ThermalNew.SH.Oil.WH.Oil.NoSolar</t>
  </si>
  <si>
    <t>NUM.number.ES.Res.HH.ThermalNew.SH.Oil.WH.Oil.Solar</t>
  </si>
  <si>
    <t>NUM.number.ES.Res.HH.ThermalNew.SH.Oil.WH.Elc.NoSolar</t>
  </si>
  <si>
    <t>NUM.number.ES.Res.HH.ThermalNew.SH.Oil.WH.Elc.Solar</t>
  </si>
  <si>
    <t>NUM.number.ES.Res.HH.ThermalNew.SH.Oil.CO.LPG</t>
  </si>
  <si>
    <t>NUM.number.ES.Res.HH.ThermalNew.SH.Oil.CO.Elc</t>
  </si>
  <si>
    <t>NUM.number.ES.Res.HH.ThermalNew.SH.Gas</t>
  </si>
  <si>
    <t>NUM.number.ES.Res.HH.ThermalNew.SH.Gas.SH</t>
  </si>
  <si>
    <t>NUM.number.ES.Res.HH.ThermalNew.SH.Gas.SC.AC</t>
  </si>
  <si>
    <t>NUM.number.ES.Res.HH.ThermalNew.SH.Gas.WH.Gas.NoSolar</t>
  </si>
  <si>
    <t>NUM.number.ES.Res.HH.ThermalNew.SH.Gas.WH.Gas.Solar</t>
  </si>
  <si>
    <t>NUM.number.ES.Res.HH.ThermalNew.SH.Gas.WH.Elc.NoSolar</t>
  </si>
  <si>
    <t>NUM.number.ES.Res.HH.ThermalNew.SH.Gas.WH.Elc.Solar</t>
  </si>
  <si>
    <t>NUM.number.ES.Res.HH.ThermalNew.SH.Gas.CO.Gas</t>
  </si>
  <si>
    <t>NUM.number.ES.Res.HH.ThermalNew.SH.Gas.CO.Elc</t>
  </si>
  <si>
    <t>NUM.number.ES.Res.HH.ThermalNew.SH.Biomass</t>
  </si>
  <si>
    <t>NUM.number.ES.Res.HH.ThermalNew.SH.Biomass.SH</t>
  </si>
  <si>
    <t>NUM.number.ES.Res.HH.ThermalNew.SH.Biomass.SC.AC</t>
  </si>
  <si>
    <t>NUM.number.ES.Res.HH.ThermalNew.SH.Biomass.WH.Biomass.NoSolar</t>
  </si>
  <si>
    <t>NUM.number.ES.Res.HH.ThermalNew.SH.Biomass.WH.Biomass.Solar</t>
  </si>
  <si>
    <t>NUM.number.ES.Res.HH.ThermalNew.SH.Biomass.WH.LPG.NoSolar</t>
  </si>
  <si>
    <t>NUM.number.ES.Res.HH.ThermalNew.SH.Biomass.WH.LPG.Solar</t>
  </si>
  <si>
    <t>NUM.number.ES.Res.HH.ThermalNew.SH.Biomass.WH.Elc.NoSolar</t>
  </si>
  <si>
    <t>NUM.number.ES.Res.HH.ThermalNew.SH.Biomass.WH.Elc.Solar</t>
  </si>
  <si>
    <t>NUM.number.ES.Res.HH.ThermalNew.SH.Biomass.CO.Biomass</t>
  </si>
  <si>
    <t>NUM.number.ES.Res.HH.ThermalNew.SH.Biomass.CO.LPG</t>
  </si>
  <si>
    <t>NUM.number.ES.Res.HH.ThermalNew.SH.Biomass.CO.Elc</t>
  </si>
  <si>
    <t>NUM.number.ES.Res.HH.ThermalNew.SH.Geo</t>
  </si>
  <si>
    <t>NUM.number.ES.Res.HH.ThermalNew.SH.Geo.SH</t>
  </si>
  <si>
    <t>NUM.number.ES.Res.HH.ThermalNew.SH.Geo.SC.AC</t>
  </si>
  <si>
    <t>NUM.number.ES.Res.HH.ThermalNew.SH.Geo.WH.Geo.NoSolar</t>
  </si>
  <si>
    <t>NUM.number.ES.Res.HH.ThermalNew.SH.Geo.WH.Geo.Solar</t>
  </si>
  <si>
    <t>NUM.number.ES.Res.HH.ThermalNew.SH.Geo.WH.Elc.NoSolar</t>
  </si>
  <si>
    <t>NUM.number.ES.Res.HH.ThermalNew.SH.Geo.WH.Elc.Solar</t>
  </si>
  <si>
    <t>NUM.number.ES.Res.HH.ThermalNew.SH.Geo.CO.LPG</t>
  </si>
  <si>
    <t>NUM.number.ES.Res.HH.ThermalNew.SH.Geo.CO.Elc</t>
  </si>
  <si>
    <t>NUM.number.ES.Res.HH.ThermalNew.SH.DistrHeat</t>
  </si>
  <si>
    <t>NUM.number.ES.Res.HH.ThermalNew.SH.DistrHeat.SH</t>
  </si>
  <si>
    <t>NUM.number.ES.Res.HH.ThermalNew.SH.DistrHeat.SC.AC</t>
  </si>
  <si>
    <t>NUM.number.ES.Res.HH.ThermalNew.SH.DistrHeat.WH.DistrHeat.NoSolar</t>
  </si>
  <si>
    <t>NUM.number.ES.Res.HH.ThermalNew.SH.DistrHeat.WH.DistrHeat.Solar</t>
  </si>
  <si>
    <t>NUM.number.ES.Res.HH.ThermalNew.SH.DistrHeat.WH.Elc.NoSolar</t>
  </si>
  <si>
    <t>NUM.number.ES.Res.HH.ThermalNew.SH.DistrHeat.WH.Elc.Solar</t>
  </si>
  <si>
    <t>NUM.number.ES.Res.HH.ThermalNew.SH.DistrHeat.CO.LPG</t>
  </si>
  <si>
    <t>NUM.number.ES.Res.HH.ThermalNew.SH.DistrHeat.CO.Elc</t>
  </si>
  <si>
    <t>NUM.number.ES.Res.HH.ThermalNew.SH.AdvElc</t>
  </si>
  <si>
    <t>NUM.number.ES.Res.HH.ThermalNew.SH.AdvElc.SH</t>
  </si>
  <si>
    <t>NUM.number.ES.Res.HH.ThermalNew.SH.AdvElc.SC.AC</t>
  </si>
  <si>
    <t>NUM.number.ES.Res.HH.ThermalNew.SH.AdvElc.WH.LPG.NoSolar</t>
  </si>
  <si>
    <t>NUM.number.ES.Res.HH.ThermalNew.SH.AdvElc.WH.LPG.Solar</t>
  </si>
  <si>
    <t>NUM.number.ES.Res.HH.ThermalNew.SH.AdvElc.WH.Elc.NoSolar</t>
  </si>
  <si>
    <t>NUM.number.ES.Res.HH.ThermalNew.SH.AdvElc.WH.Elc.Solar</t>
  </si>
  <si>
    <t>NUM.number.ES.Res.HH.ThermalNew.SH.AdvElc.CO.LPG</t>
  </si>
  <si>
    <t>NUM.number.ES.Res.HH.ThermalNew.SH.AdvElc.CO.Elc</t>
  </si>
  <si>
    <t>NUM.number.ES.Res.HH.ThermalNew.SH.ConvElc</t>
  </si>
  <si>
    <t>NUM.number.ES.Res.HH.ThermalNew.SH.ConvElc.SH</t>
  </si>
  <si>
    <t>NUM.number.ES.Res.HH.ThermalNew.SH.ConvElc.SC.AC</t>
  </si>
  <si>
    <t>NUM.number.ES.Res.HH.ThermalNew.SH.ConvElc.WH.LPG.NoSolar</t>
  </si>
  <si>
    <t>NUM.number.ES.Res.HH.ThermalNew.SH.ConvElc.WH.LPG.Solar</t>
  </si>
  <si>
    <t>NUM.number.ES.Res.HH.ThermalNew.SH.ConvElc.WH.Elc.NoSolar</t>
  </si>
  <si>
    <t>NUM.number.ES.Res.HH.ThermalNew.SH.ConvElc.WH.Elc.Solar</t>
  </si>
  <si>
    <t>NUM.number.ES.Res.HH.ThermalNew.SH.ConvElc.CO.LPG</t>
  </si>
  <si>
    <t>NUM.number.ES.Res.HH.ThermalNew.SH.ConvElc.CO.Elc</t>
  </si>
  <si>
    <t>ES - New equipment installations in new and renovated households (detailed structure)</t>
  </si>
  <si>
    <t>NUM.number.ES.Res.HHnew.ThermalNew.SH.Solids</t>
  </si>
  <si>
    <t>NUM.number.ES.Res.HHnew.ThermalNew.SH.Solids.SH</t>
  </si>
  <si>
    <t>NUM.number.ES.Res.HHnew.ThermalNew.SH.Solids.SC.AC</t>
  </si>
  <si>
    <t>NUM.number.ES.Res.HHnew.ThermalNew.SH.Solids.WH.Solids.NoSolar</t>
  </si>
  <si>
    <t>NUM.number.ES.Res.HHnew.ThermalNew.SH.Solids.WH.LPG.NoSolar</t>
  </si>
  <si>
    <t>NUM.number.ES.Res.HHnew.ThermalNew.SH.Solids.WH.LPG.Solar</t>
  </si>
  <si>
    <t>NUM.number.ES.Res.HHnew.ThermalNew.SH.Solids.WH.Elc.NoSolar</t>
  </si>
  <si>
    <t>NUM.number.ES.Res.HHnew.ThermalNew.SH.Solids.WH.Elc.Solar</t>
  </si>
  <si>
    <t>NUM.number.ES.Res.HHnew.ThermalNew.SH.Solids.CO.Solids</t>
  </si>
  <si>
    <t>NUM.number.ES.Res.HHnew.ThermalNew.SH.Solids.CO.LPG</t>
  </si>
  <si>
    <t>NUM.number.ES.Res.HHnew.ThermalNew.SH.Solids.CO.Elc</t>
  </si>
  <si>
    <t>NUM.number.ES.Res.HHnew.ThermalNew.SH.LPG</t>
  </si>
  <si>
    <t>NUM.number.ES.Res.HHnew.ThermalNew.SH.LPG.SH</t>
  </si>
  <si>
    <t>NUM.number.ES.Res.HHnew.ThermalNew.SH.LPG.SC.AC</t>
  </si>
  <si>
    <t>NUM.number.ES.Res.HHnew.ThermalNew.SH.LPG.WH.LPG.NoSolar</t>
  </si>
  <si>
    <t>NUM.number.ES.Res.HHnew.ThermalNew.SH.LPG.WH.LPG.Solar</t>
  </si>
  <si>
    <t>NUM.number.ES.Res.HHnew.ThermalNew.SH.LPG.WH.Elc.NoSolar</t>
  </si>
  <si>
    <t>NUM.number.ES.Res.HHnew.ThermalNew.SH.LPG.WH.Elc.Solar</t>
  </si>
  <si>
    <t>NUM.number.ES.Res.HHnew.ThermalNew.SH.LPG.CO.LPG</t>
  </si>
  <si>
    <t>NUM.number.ES.Res.HHnew.ThermalNew.SH.LPG.CO.Elc</t>
  </si>
  <si>
    <t>NUM.number.ES.Res.HHnew.ThermalNew.SH.Oil</t>
  </si>
  <si>
    <t>NUM.number.ES.Res.HHnew.ThermalNew.SH.Oil.SH</t>
  </si>
  <si>
    <t>NUM.number.ES.Res.HHnew.ThermalNew.SH.Oil.SC.AC</t>
  </si>
  <si>
    <t>NUM.number.ES.Res.HHnew.ThermalNew.SH.Oil.WH.Oil.NoSolar</t>
  </si>
  <si>
    <t>NUM.number.ES.Res.HHnew.ThermalNew.SH.Oil.WH.Oil.Solar</t>
  </si>
  <si>
    <t>NUM.number.ES.Res.HHnew.ThermalNew.SH.Oil.WH.Elc.NoSolar</t>
  </si>
  <si>
    <t>NUM.number.ES.Res.HHnew.ThermalNew.SH.Oil.WH.Elc.Solar</t>
  </si>
  <si>
    <t>NUM.number.ES.Res.HHnew.ThermalNew.SH.Oil.CO.LPG</t>
  </si>
  <si>
    <t>NUM.number.ES.Res.HHnew.ThermalNew.SH.Oil.CO.Elc</t>
  </si>
  <si>
    <t>NUM.number.ES.Res.HHnew.ThermalNew.SH.Gas</t>
  </si>
  <si>
    <t>NUM.number.ES.Res.HHnew.ThermalNew.SH.Gas.SH</t>
  </si>
  <si>
    <t>NUM.number.ES.Res.HHnew.ThermalNew.SH.Gas.SC.AC</t>
  </si>
  <si>
    <t>NUM.number.ES.Res.HHnew.ThermalNew.SH.Gas.WH.Gas.NoSolar</t>
  </si>
  <si>
    <t>NUM.number.ES.Res.HHnew.ThermalNew.SH.Gas.WH.Gas.Solar</t>
  </si>
  <si>
    <t>NUM.number.ES.Res.HHnew.ThermalNew.SH.Gas.WH.Elc.NoSolar</t>
  </si>
  <si>
    <t>NUM.number.ES.Res.HHnew.ThermalNew.SH.Gas.WH.Elc.Solar</t>
  </si>
  <si>
    <t>NUM.number.ES.Res.HHnew.ThermalNew.SH.Gas.CO.Gas</t>
  </si>
  <si>
    <t>NUM.number.ES.Res.HHnew.ThermalNew.SH.Gas.CO.Elc</t>
  </si>
  <si>
    <t>NUM.number.ES.Res.HHnew.ThermalNew.SH.Biomass</t>
  </si>
  <si>
    <t>NUM.number.ES.Res.HHnew.ThermalNew.SH.Biomass.SH</t>
  </si>
  <si>
    <t>NUM.number.ES.Res.HHnew.ThermalNew.SH.Biomass.SC.AC</t>
  </si>
  <si>
    <t>NUM.number.ES.Res.HHnew.ThermalNew.SH.Biomass.WH.Biomass.NoSolar</t>
  </si>
  <si>
    <t>NUM.number.ES.Res.HHnew.ThermalNew.SH.Biomass.WH.Biomass.Solar</t>
  </si>
  <si>
    <t>NUM.number.ES.Res.HHnew.ThermalNew.SH.Biomass.WH.LPG.NoSolar</t>
  </si>
  <si>
    <t>NUM.number.ES.Res.HHnew.ThermalNew.SH.Biomass.WH.LPG.Solar</t>
  </si>
  <si>
    <t>NUM.number.ES.Res.HHnew.ThermalNew.SH.Biomass.WH.Elc.NoSolar</t>
  </si>
  <si>
    <t>NUM.number.ES.Res.HHnew.ThermalNew.SH.Biomass.WH.Elc.Solar</t>
  </si>
  <si>
    <t>NUM.number.ES.Res.HHnew.ThermalNew.SH.Biomass.CO.Biomass</t>
  </si>
  <si>
    <t>NUM.number.ES.Res.HHnew.ThermalNew.SH.Biomass.CO.LPG</t>
  </si>
  <si>
    <t>NUM.number.ES.Res.HHnew.ThermalNew.SH.Biomass.CO.Elc</t>
  </si>
  <si>
    <t>NUM.number.ES.Res.HHnew.ThermalNew.SH.Geo</t>
  </si>
  <si>
    <t>NUM.number.ES.Res.HHnew.ThermalNew.SH.Geo.SH</t>
  </si>
  <si>
    <t>NUM.number.ES.Res.HHnew.ThermalNew.SH.Geo.SC.AC</t>
  </si>
  <si>
    <t>NUM.number.ES.Res.HHnew.ThermalNew.SH.Geo.WH.Geo.NoSolar</t>
  </si>
  <si>
    <t>NUM.number.ES.Res.HHnew.ThermalNew.SH.Geo.WH.Geo.Solar</t>
  </si>
  <si>
    <t>NUM.number.ES.Res.HHnew.ThermalNew.SH.Geo.WH.Elc.NoSolar</t>
  </si>
  <si>
    <t>NUM.number.ES.Res.HHnew.ThermalNew.SH.Geo.WH.Elc.Solar</t>
  </si>
  <si>
    <t>NUM.number.ES.Res.HHnew.ThermalNew.SH.Geo.CO.LPG</t>
  </si>
  <si>
    <t>NUM.number.ES.Res.HHnew.ThermalNew.SH.Geo.CO.Elc</t>
  </si>
  <si>
    <t>NUM.number.ES.Res.HHnew.ThermalNew.SH.DistrHeat</t>
  </si>
  <si>
    <t>NUM.number.ES.Res.HHnew.ThermalNew.SH.DistrHeat.SH</t>
  </si>
  <si>
    <t>NUM.number.ES.Res.HHnew.ThermalNew.SH.DistrHeat.SC.AC</t>
  </si>
  <si>
    <t>NUM.number.ES.Res.HHnew.ThermalNew.SH.DistrHeat.WH.DistrHeat.NoSolar</t>
  </si>
  <si>
    <t>NUM.number.ES.Res.HHnew.ThermalNew.SH.DistrHeat.WH.DistrHeat.Solar</t>
  </si>
  <si>
    <t>NUM.number.ES.Res.HHnew.ThermalNew.SH.DistrHeat.WH.Elc.NoSolar</t>
  </si>
  <si>
    <t>NUM.number.ES.Res.HHnew.ThermalNew.SH.DistrHeat.WH.Elc.Solar</t>
  </si>
  <si>
    <t>NUM.number.ES.Res.HHnew.ThermalNew.SH.DistrHeat.CO.LPG</t>
  </si>
  <si>
    <t>NUM.number.ES.Res.HHnew.ThermalNew.SH.DistrHeat.CO.Elc</t>
  </si>
  <si>
    <t>NUM.number.ES.Res.HHnew.ThermalNew.SH.AdvElc</t>
  </si>
  <si>
    <t>NUM.number.ES.Res.HHnew.ThermalNew.SH.AdvElc.SH</t>
  </si>
  <si>
    <t>NUM.number.ES.Res.HHnew.ThermalNew.SH.AdvElc.SC.AC</t>
  </si>
  <si>
    <t>NUM.number.ES.Res.HHnew.ThermalNew.SH.AdvElc.WH.LPG.NoSolar</t>
  </si>
  <si>
    <t>NUM.number.ES.Res.HHnew.ThermalNew.SH.AdvElc.WH.LPG.Solar</t>
  </si>
  <si>
    <t>NUM.number.ES.Res.HHnew.ThermalNew.SH.AdvElc.WH.Elc.NoSolar</t>
  </si>
  <si>
    <t>NUM.number.ES.Res.HHnew.ThermalNew.SH.AdvElc.WH.Elc.Solar</t>
  </si>
  <si>
    <t>NUM.number.ES.Res.HHnew.ThermalNew.SH.AdvElc.CO.LPG</t>
  </si>
  <si>
    <t>NUM.number.ES.Res.HHnew.ThermalNew.SH.AdvElc.CO.Elc</t>
  </si>
  <si>
    <t>NUM.number.ES.Res.HHnew.ThermalNew.SH.ConvElc</t>
  </si>
  <si>
    <t>NUM.number.ES.Res.HHnew.ThermalNew.SH.ConvElc.SH</t>
  </si>
  <si>
    <t>NUM.number.ES.Res.HHnew.ThermalNew.SH.ConvElc.SC.AC</t>
  </si>
  <si>
    <t>NUM.number.ES.Res.HHnew.ThermalNew.SH.ConvElc.WH.LPG.NoSolar</t>
  </si>
  <si>
    <t>NUM.number.ES.Res.HHnew.ThermalNew.SH.ConvElc.WH.LPG.Solar</t>
  </si>
  <si>
    <t>NUM.number.ES.Res.HHnew.ThermalNew.SH.ConvElc.WH.Elc.NoSolar</t>
  </si>
  <si>
    <t>NUM.number.ES.Res.HHnew.ThermalNew.SH.ConvElc.WH.Elc.Solar</t>
  </si>
  <si>
    <t>NUM.number.ES.Res.HHnew.ThermalNew.SH.ConvElc.CO.LPG</t>
  </si>
  <si>
    <t>NUM.number.ES.Res.HHnew.ThermalNew.SH.ConvElc.CO.Elc</t>
  </si>
  <si>
    <t>ES - New equipment installations via replacement (detailed structure)</t>
  </si>
  <si>
    <t>NUM.number.ES.Res.HH.ThermalRepl.SH.Solids</t>
  </si>
  <si>
    <t>NUM.number.ES.Res.HH.ThermalRepl.SH.Solids.SH</t>
  </si>
  <si>
    <t>NUM.number.ES.Res.HH.ThermalRepl.SH.Solids.SC.AC</t>
  </si>
  <si>
    <t>NUM.number.ES.Res.HH.ThermalRepl.SH.Solids.WH.Solids.NoSolar</t>
  </si>
  <si>
    <t>NUM.number.ES.Res.HH.ThermalRepl.SH.Solids.WH.LPG.NoSolar</t>
  </si>
  <si>
    <t>NUM.number.ES.Res.HH.ThermalRepl.SH.Solids.WH.LPG.Solar</t>
  </si>
  <si>
    <t>NUM.number.ES.Res.HH.ThermalRepl.SH.Solids.WH.Elc.NoSolar</t>
  </si>
  <si>
    <t>NUM.number.ES.Res.HH.ThermalRepl.SH.Solids.WH.Elc.Solar</t>
  </si>
  <si>
    <t>NUM.number.ES.Res.HH.ThermalRepl.SH.Solids.CO.Solids</t>
  </si>
  <si>
    <t>NUM.number.ES.Res.HH.ThermalRepl.SH.Solids.CO.LPG</t>
  </si>
  <si>
    <t>NUM.number.ES.Res.HH.ThermalRepl.SH.Solids.CO.Elc</t>
  </si>
  <si>
    <t>NUM.number.ES.Res.HH.ThermalRepl.SH.LPG</t>
  </si>
  <si>
    <t>NUM.number.ES.Res.HH.ThermalRepl.SH.LPG.SH</t>
  </si>
  <si>
    <t>NUM.number.ES.Res.HH.ThermalRepl.SH.LPG.SC.AC</t>
  </si>
  <si>
    <t>NUM.number.ES.Res.HH.ThermalRepl.SH.LPG.WH.LPG.NoSolar</t>
  </si>
  <si>
    <t>NUM.number.ES.Res.HH.ThermalRepl.SH.LPG.WH.LPG.Solar</t>
  </si>
  <si>
    <t>NUM.number.ES.Res.HH.ThermalRepl.SH.LPG.WH.Elc.NoSolar</t>
  </si>
  <si>
    <t>NUM.number.ES.Res.HH.ThermalRepl.SH.LPG.WH.Elc.Solar</t>
  </si>
  <si>
    <t>NUM.number.ES.Res.HH.ThermalRepl.SH.LPG.CO.LPG</t>
  </si>
  <si>
    <t>NUM.number.ES.Res.HH.ThermalRepl.SH.LPG.CO.Elc</t>
  </si>
  <si>
    <t>NUM.number.ES.Res.HH.ThermalRepl.SH.Oil</t>
  </si>
  <si>
    <t>NUM.number.ES.Res.HH.ThermalRepl.SH.Oil.SH</t>
  </si>
  <si>
    <t>NUM.number.ES.Res.HH.ThermalRepl.SH.Oil.SC.AC</t>
  </si>
  <si>
    <t>NUM.number.ES.Res.HH.ThermalRepl.SH.Oil.WH.Oil.NoSolar</t>
  </si>
  <si>
    <t>NUM.number.ES.Res.HH.ThermalRepl.SH.Oil.WH.Oil.Solar</t>
  </si>
  <si>
    <t>NUM.number.ES.Res.HH.ThermalRepl.SH.Oil.WH.Elc.NoSolar</t>
  </si>
  <si>
    <t>NUM.number.ES.Res.HH.ThermalRepl.SH.Oil.WH.Elc.Solar</t>
  </si>
  <si>
    <t>NUM.number.ES.Res.HH.ThermalRepl.SH.Oil.CO.LPG</t>
  </si>
  <si>
    <t>NUM.number.ES.Res.HH.ThermalRepl.SH.Oil.CO.Elc</t>
  </si>
  <si>
    <t>NUM.number.ES.Res.HH.ThermalRepl.SH.Gas</t>
  </si>
  <si>
    <t>NUM.number.ES.Res.HH.ThermalRepl.SH.Gas.SH</t>
  </si>
  <si>
    <t>NUM.number.ES.Res.HH.ThermalRepl.SH.Gas.SC.AC</t>
  </si>
  <si>
    <t>NUM.number.ES.Res.HH.ThermalRepl.SH.Gas.WH.Gas.NoSolar</t>
  </si>
  <si>
    <t>NUM.number.ES.Res.HH.ThermalRepl.SH.Gas.WH.Gas.Solar</t>
  </si>
  <si>
    <t>NUM.number.ES.Res.HH.ThermalRepl.SH.Gas.WH.Elc.NoSolar</t>
  </si>
  <si>
    <t>NUM.number.ES.Res.HH.ThermalRepl.SH.Gas.WH.Elc.Solar</t>
  </si>
  <si>
    <t>NUM.number.ES.Res.HH.ThermalRepl.SH.Gas.CO.Gas</t>
  </si>
  <si>
    <t>NUM.number.ES.Res.HH.ThermalRepl.SH.Gas.CO.Elc</t>
  </si>
  <si>
    <t>NUM.number.ES.Res.HH.ThermalRepl.SH.Biomass</t>
  </si>
  <si>
    <t>NUM.number.ES.Res.HH.ThermalRepl.SH.Biomass.SH</t>
  </si>
  <si>
    <t>NUM.number.ES.Res.HH.ThermalRepl.SH.Biomass.SC.AC</t>
  </si>
  <si>
    <t>NUM.number.ES.Res.HH.ThermalRepl.SH.Biomass.WH.Biomass.NoSolar</t>
  </si>
  <si>
    <t>NUM.number.ES.Res.HH.ThermalRepl.SH.Biomass.WH.Biomass.Solar</t>
  </si>
  <si>
    <t>NUM.number.ES.Res.HH.ThermalRepl.SH.Biomass.WH.LPG.NoSolar</t>
  </si>
  <si>
    <t>NUM.number.ES.Res.HH.ThermalRepl.SH.Biomass.WH.LPG.Solar</t>
  </si>
  <si>
    <t>NUM.number.ES.Res.HH.ThermalRepl.SH.Biomass.WH.Elc.NoSolar</t>
  </si>
  <si>
    <t>NUM.number.ES.Res.HH.ThermalRepl.SH.Biomass.WH.Elc.Solar</t>
  </si>
  <si>
    <t>NUM.number.ES.Res.HH.ThermalRepl.SH.Biomass.CO.Biomass</t>
  </si>
  <si>
    <t>NUM.number.ES.Res.HH.ThermalRepl.SH.Biomass.CO.LPG</t>
  </si>
  <si>
    <t>NUM.number.ES.Res.HH.ThermalRepl.SH.Biomass.CO.Elc</t>
  </si>
  <si>
    <t>NUM.number.ES.Res.HH.ThermalRepl.SH.Geo</t>
  </si>
  <si>
    <t>NUM.number.ES.Res.HH.ThermalRepl.SH.Geo.SH</t>
  </si>
  <si>
    <t>NUM.number.ES.Res.HH.ThermalRepl.SH.Geo.SC.AC</t>
  </si>
  <si>
    <t>NUM.number.ES.Res.HH.ThermalRepl.SH.Geo.WH.Geo.NoSolar</t>
  </si>
  <si>
    <t>NUM.number.ES.Res.HH.ThermalRepl.SH.Geo.WH.Geo.Solar</t>
  </si>
  <si>
    <t>NUM.number.ES.Res.HH.ThermalRepl.SH.Geo.WH.Elc.NoSolar</t>
  </si>
  <si>
    <t>NUM.number.ES.Res.HH.ThermalRepl.SH.Geo.WH.Elc.Solar</t>
  </si>
  <si>
    <t>NUM.number.ES.Res.HH.ThermalRepl.SH.Geo.CO.LPG</t>
  </si>
  <si>
    <t>NUM.number.ES.Res.HH.ThermalRepl.SH.Geo.CO.Elc</t>
  </si>
  <si>
    <t>NUM.number.ES.Res.HH.ThermalRepl.SH.DistrHeat</t>
  </si>
  <si>
    <t>NUM.number.ES.Res.HH.ThermalRepl.SH.DistrHeat.SH</t>
  </si>
  <si>
    <t>NUM.number.ES.Res.HH.ThermalRepl.SH.DistrHeat.SC.AC</t>
  </si>
  <si>
    <t>NUM.number.ES.Res.HH.ThermalRepl.SH.DistrHeat.WH.DistrHeat.NoSolar</t>
  </si>
  <si>
    <t>NUM.number.ES.Res.HH.ThermalRepl.SH.DistrHeat.WH.DistrHeat.Solar</t>
  </si>
  <si>
    <t>NUM.number.ES.Res.HH.ThermalRepl.SH.DistrHeat.WH.Elc.NoSolar</t>
  </si>
  <si>
    <t>NUM.number.ES.Res.HH.ThermalRepl.SH.DistrHeat.WH.Elc.Solar</t>
  </si>
  <si>
    <t>NUM.number.ES.Res.HH.ThermalRepl.SH.DistrHeat.CO.LPG</t>
  </si>
  <si>
    <t>NUM.number.ES.Res.HH.ThermalRepl.SH.DistrHeat.CO.Elc</t>
  </si>
  <si>
    <t>NUM.number.ES.Res.HH.ThermalRepl.SH.AdvElc</t>
  </si>
  <si>
    <t>NUM.number.ES.Res.HH.ThermalRepl.SH.AdvElc.SH</t>
  </si>
  <si>
    <t>NUM.number.ES.Res.HH.ThermalRepl.SH.AdvElc.SC.AC</t>
  </si>
  <si>
    <t>NUM.number.ES.Res.HH.ThermalRepl.SH.AdvElc.WH.LPG.NoSolar</t>
  </si>
  <si>
    <t>NUM.number.ES.Res.HH.ThermalRepl.SH.AdvElc.WH.LPG.Solar</t>
  </si>
  <si>
    <t>NUM.number.ES.Res.HH.ThermalRepl.SH.AdvElc.WH.Elc.NoSolar</t>
  </si>
  <si>
    <t>NUM.number.ES.Res.HH.ThermalRepl.SH.AdvElc.WH.Elc.Solar</t>
  </si>
  <si>
    <t>NUM.number.ES.Res.HH.ThermalRepl.SH.AdvElc.CO.LPG</t>
  </si>
  <si>
    <t>NUM.number.ES.Res.HH.ThermalRepl.SH.AdvElc.CO.Elc</t>
  </si>
  <si>
    <t>NUM.number.ES.Res.HH.ThermalRepl.SH.ConvElc</t>
  </si>
  <si>
    <t>NUM.number.ES.Res.HH.ThermalRepl.SH.ConvElc.SH</t>
  </si>
  <si>
    <t>NUM.number.ES.Res.HH.ThermalRepl.SH.ConvElc.SC.AC</t>
  </si>
  <si>
    <t>NUM.number.ES.Res.HH.ThermalRepl.SH.ConvElc.WH.LPG.NoSolar</t>
  </si>
  <si>
    <t>NUM.number.ES.Res.HH.ThermalRepl.SH.ConvElc.WH.LPG.Solar</t>
  </si>
  <si>
    <t>NUM.number.ES.Res.HH.ThermalRepl.SH.ConvElc.WH.Elc.NoSolar</t>
  </si>
  <si>
    <t>NUM.number.ES.Res.HH.ThermalRepl.SH.ConvElc.WH.Elc.Solar</t>
  </si>
  <si>
    <t>NUM.number.ES.Res.HH.ThermalRepl.SH.ConvElc.CO.LPG</t>
  </si>
  <si>
    <t>NUM.number.ES.Res.HH.ThermalRepl.SH.ConvElc.CO.Elc</t>
  </si>
  <si>
    <t>ES - Equipment installations in 2021 - vintage structure</t>
  </si>
  <si>
    <t>VIN.number.ES.Res.HH.Thermal.SH.Solids</t>
  </si>
  <si>
    <t>VIN.number.ES.Res.HH.Thermal.SH.Solids.SH</t>
  </si>
  <si>
    <t>VIN.number.ES.Res.HH.Thermal.SH.Solids.SC.AC</t>
  </si>
  <si>
    <t>VIN.number.ES.Res.HH.Thermal.SH.Solids.WH.Solids.NoSolar</t>
  </si>
  <si>
    <t>VIN.number.ES.Res.HH.Thermal.SH.Solids.WH.LPG.NoSolar</t>
  </si>
  <si>
    <t>VIN.number.ES.Res.HH.Thermal.SH.Solids.WH.LPG.Solar</t>
  </si>
  <si>
    <t>VIN.number.ES.Res.HH.Thermal.SH.Solids.WH.Elc.NoSolar</t>
  </si>
  <si>
    <t>VIN.number.ES.Res.HH.Thermal.SH.Solids.WH.Elc.Solar</t>
  </si>
  <si>
    <t>VIN.number.ES.Res.HH.Thermal.SH.Solids.CO.Solids</t>
  </si>
  <si>
    <t>VIN.number.ES.Res.HH.Thermal.SH.Solids.CO.LPG</t>
  </si>
  <si>
    <t>VIN.number.ES.Res.HH.Thermal.SH.Solids.CO.Elc</t>
  </si>
  <si>
    <t>VIN.number.ES.Res.HH.Thermal.SH.LPG</t>
  </si>
  <si>
    <t>VIN.number.ES.Res.HH.Thermal.SH.LPG.SH</t>
  </si>
  <si>
    <t>VIN.number.ES.Res.HH.Thermal.SH.LPG.SC.AC</t>
  </si>
  <si>
    <t>VIN.number.ES.Res.HH.Thermal.SH.LPG.WH.LPG.NoSolar</t>
  </si>
  <si>
    <t>VIN.number.ES.Res.HH.Thermal.SH.LPG.WH.LPG.Solar</t>
  </si>
  <si>
    <t>VIN.number.ES.Res.HH.Thermal.SH.LPG.WH.Elc.NoSolar</t>
  </si>
  <si>
    <t>VIN.number.ES.Res.HH.Thermal.SH.LPG.WH.Elc.Solar</t>
  </si>
  <si>
    <t>VIN.number.ES.Res.HH.Thermal.SH.LPG.CO.LPG</t>
  </si>
  <si>
    <t>VIN.number.ES.Res.HH.Thermal.SH.LPG.CO.Elc</t>
  </si>
  <si>
    <t>VIN.number.ES.Res.HH.Thermal.SH.Oil</t>
  </si>
  <si>
    <t>VIN.number.ES.Res.HH.Thermal.SH.Oil.SH</t>
  </si>
  <si>
    <t>VIN.number.ES.Res.HH.Thermal.SH.Oil.SC.AC</t>
  </si>
  <si>
    <t>VIN.number.ES.Res.HH.Thermal.SH.Oil.WH.Oil.NoSolar</t>
  </si>
  <si>
    <t>VIN.number.ES.Res.HH.Thermal.SH.Oil.WH.Oil.Solar</t>
  </si>
  <si>
    <t>VIN.number.ES.Res.HH.Thermal.SH.Oil.WH.Elc.NoSolar</t>
  </si>
  <si>
    <t>VIN.number.ES.Res.HH.Thermal.SH.Oil.WH.Elc.Solar</t>
  </si>
  <si>
    <t>VIN.number.ES.Res.HH.Thermal.SH.Oil.CO.LPG</t>
  </si>
  <si>
    <t>VIN.number.ES.Res.HH.Thermal.SH.Oil.CO.Elc</t>
  </si>
  <si>
    <t>VIN.number.ES.Res.HH.Thermal.SH.Gas</t>
  </si>
  <si>
    <t>VIN.number.ES.Res.HH.Thermal.SH.Gas.SH</t>
  </si>
  <si>
    <t>VIN.number.ES.Res.HH.Thermal.SH.Gas.SC.AC</t>
  </si>
  <si>
    <t>VIN.number.ES.Res.HH.Thermal.SH.Gas.WH.Gas.NoSolar</t>
  </si>
  <si>
    <t>VIN.number.ES.Res.HH.Thermal.SH.Gas.WH.Gas.Solar</t>
  </si>
  <si>
    <t>VIN.number.ES.Res.HH.Thermal.SH.Gas.WH.Elc.NoSolar</t>
  </si>
  <si>
    <t>VIN.number.ES.Res.HH.Thermal.SH.Gas.WH.Elc.Solar</t>
  </si>
  <si>
    <t>VIN.number.ES.Res.HH.Thermal.SH.Gas.CO.Gas</t>
  </si>
  <si>
    <t>VIN.number.ES.Res.HH.Thermal.SH.Gas.CO.Elc</t>
  </si>
  <si>
    <t>VIN.number.ES.Res.HH.Thermal.SH.Biomass</t>
  </si>
  <si>
    <t>VIN.number.ES.Res.HH.Thermal.SH.Biomass.SH</t>
  </si>
  <si>
    <t>VIN.number.ES.Res.HH.Thermal.SH.Biomass.SC.AC</t>
  </si>
  <si>
    <t>VIN.number.ES.Res.HH.Thermal.SH.Biomass.WH.Biomass.NoSolar</t>
  </si>
  <si>
    <t>VIN.number.ES.Res.HH.Thermal.SH.Biomass.WH.Biomass.Solar</t>
  </si>
  <si>
    <t>VIN.number.ES.Res.HH.Thermal.SH.Biomass.WH.LPG.NoSolar</t>
  </si>
  <si>
    <t>VIN.number.ES.Res.HH.Thermal.SH.Biomass.WH.LPG.Solar</t>
  </si>
  <si>
    <t>VIN.number.ES.Res.HH.Thermal.SH.Biomass.WH.Elc.NoSolar</t>
  </si>
  <si>
    <t>VIN.number.ES.Res.HH.Thermal.SH.Biomass.WH.Elc.Solar</t>
  </si>
  <si>
    <t>VIN.number.ES.Res.HH.Thermal.SH.Biomass.CO.Biomass</t>
  </si>
  <si>
    <t>VIN.number.ES.Res.HH.Thermal.SH.Biomass.CO.LPG</t>
  </si>
  <si>
    <t>VIN.number.ES.Res.HH.Thermal.SH.Biomass.CO.Elc</t>
  </si>
  <si>
    <t>VIN.number.ES.Res.HH.Thermal.SH.Geo</t>
  </si>
  <si>
    <t>VIN.number.ES.Res.HH.Thermal.SH.Geo.SH</t>
  </si>
  <si>
    <t>VIN.number.ES.Res.HH.Thermal.SH.Geo.SC.AC</t>
  </si>
  <si>
    <t>VIN.number.ES.Res.HH.Thermal.SH.Geo.WH.Geo.NoSolar</t>
  </si>
  <si>
    <t>VIN.number.ES.Res.HH.Thermal.SH.Geo.WH.Geo.Solar</t>
  </si>
  <si>
    <t>VIN.number.ES.Res.HH.Thermal.SH.Geo.WH.Elc.NoSolar</t>
  </si>
  <si>
    <t>VIN.number.ES.Res.HH.Thermal.SH.Geo.WH.Elc.Solar</t>
  </si>
  <si>
    <t>VIN.number.ES.Res.HH.Thermal.SH.Geo.CO.LPG</t>
  </si>
  <si>
    <t>VIN.number.ES.Res.HH.Thermal.SH.Geo.CO.Elc</t>
  </si>
  <si>
    <t>VIN.number.ES.Res.HH.Thermal.SH.DistrHeat</t>
  </si>
  <si>
    <t>VIN.number.ES.Res.HH.Thermal.SH.DistrHeat.SH</t>
  </si>
  <si>
    <t>VIN.number.ES.Res.HH.Thermal.SH.DistrHeat.SC.AC</t>
  </si>
  <si>
    <t>VIN.number.ES.Res.HH.Thermal.SH.DistrHeat.WH.DistrHeat.NoSolar</t>
  </si>
  <si>
    <t>VIN.number.ES.Res.HH.Thermal.SH.DistrHeat.WH.DistrHeat.Solar</t>
  </si>
  <si>
    <t>VIN.number.ES.Res.HH.Thermal.SH.DistrHeat.WH.Elc.NoSolar</t>
  </si>
  <si>
    <t>VIN.number.ES.Res.HH.Thermal.SH.DistrHeat.WH.Elc.Solar</t>
  </si>
  <si>
    <t>VIN.number.ES.Res.HH.Thermal.SH.DistrHeat.CO.LPG</t>
  </si>
  <si>
    <t>VIN.number.ES.Res.HH.Thermal.SH.DistrHeat.CO.Elc</t>
  </si>
  <si>
    <t>VIN.number.ES.Res.HH.Thermal.SH.AdvElc</t>
  </si>
  <si>
    <t>VIN.number.ES.Res.HH.Thermal.SH.AdvElc.SH</t>
  </si>
  <si>
    <t>VIN.number.ES.Res.HH.Thermal.SH.AdvElc.SC.AC</t>
  </si>
  <si>
    <t>VIN.number.ES.Res.HH.Thermal.SH.AdvElc.WH.LPG.NoSolar</t>
  </si>
  <si>
    <t>VIN.number.ES.Res.HH.Thermal.SH.AdvElc.WH.LPG.Solar</t>
  </si>
  <si>
    <t>VIN.number.ES.Res.HH.Thermal.SH.AdvElc.WH.Elc.NoSolar</t>
  </si>
  <si>
    <t>VIN.number.ES.Res.HH.Thermal.SH.AdvElc.WH.Elc.Solar</t>
  </si>
  <si>
    <t>VIN.number.ES.Res.HH.Thermal.SH.AdvElc.CO.LPG</t>
  </si>
  <si>
    <t>VIN.number.ES.Res.HH.Thermal.SH.AdvElc.CO.Elc</t>
  </si>
  <si>
    <t>VIN.number.ES.Res.HH.Thermal.SH.ConvElc</t>
  </si>
  <si>
    <t>VIN.number.ES.Res.HH.Thermal.SH.ConvElc.SH</t>
  </si>
  <si>
    <t>VIN.number.ES.Res.HH.Thermal.SH.ConvElc.SC.AC</t>
  </si>
  <si>
    <t>VIN.number.ES.Res.HH.Thermal.SH.ConvElc.WH.LPG.NoSolar</t>
  </si>
  <si>
    <t>VIN.number.ES.Res.HH.Thermal.SH.ConvElc.WH.LPG.Solar</t>
  </si>
  <si>
    <t>VIN.number.ES.Res.HH.Thermal.SH.ConvElc.WH.Elc.NoSolar</t>
  </si>
  <si>
    <t>VIN.number.ES.Res.HH.Thermal.SH.ConvElc.WH.Elc.Solar</t>
  </si>
  <si>
    <t>VIN.number.ES.Res.HH.Thermal.SH.ConvElc.CO.LPG</t>
  </si>
  <si>
    <t>VIN.number.ES.Res.HH.Thermal.SH.ConvElc.CO.Elc</t>
  </si>
  <si>
    <t>ES - Final energy consumption (detailed structure)</t>
  </si>
  <si>
    <t>FEC.ktoe.ES.Res.HH.Thermal.SH.Solids</t>
  </si>
  <si>
    <t>FEC.ktoe.ES.Res.HH.Thermal.SH.Solids.SH</t>
  </si>
  <si>
    <t>FEC.ktoe.ES.Res.HH.Thermal.SH.Solids.SH.Solids</t>
  </si>
  <si>
    <t>FEC.ktoe.ES.Res.HH.Thermal.SH.Solids.SH.Elec</t>
  </si>
  <si>
    <t>FEC.ktoe.ES.Res.HH.Thermal.SH.Solids.SC</t>
  </si>
  <si>
    <t>FEC.ktoe.ES.Res.HH.Thermal.SH.Solids.SC.AC.Elec</t>
  </si>
  <si>
    <t>FEC.ktoe.ES.Res.HH.Thermal.SH.Solids.WH</t>
  </si>
  <si>
    <t>FEC.ktoe.ES.Res.HH.Thermal.SH.Solids.WH.Solids.NoSolar.Solids</t>
  </si>
  <si>
    <t>FEC.ktoe.ES.Res.HH.Thermal.SH.Solids.WH.LPG.NoSolar.LPG</t>
  </si>
  <si>
    <t>FEC.ktoe.ES.Res.HH.Thermal.SH.Solids.WH.LPG.Solar</t>
  </si>
  <si>
    <t>FEC.ktoe.ES.Res.HH.Thermal.SH.Solids.WH.LPG.Solar.LPG</t>
  </si>
  <si>
    <t>FEC.ktoe.ES.Res.HH.Thermal.SH.Solids.WH.LPG.Solar.Solar</t>
  </si>
  <si>
    <t>FEC.ktoe.ES.Res.HH.Thermal.SH.Solids.WH.Elc.NoSolar.Elec</t>
  </si>
  <si>
    <t>FEC.ktoe.ES.Res.HH.Thermal.SH.Solids.WH.Elc.Solar</t>
  </si>
  <si>
    <t>FEC.ktoe.ES.Res.HH.Thermal.SH.Solids.WH.Elc.Solar.Elec</t>
  </si>
  <si>
    <t>FEC.ktoe.ES.Res.HH.Thermal.SH.Solids.WH.Elc.Solar.Solar</t>
  </si>
  <si>
    <t>FEC.ktoe.ES.Res.HH.Thermal.SH.Solids.CO</t>
  </si>
  <si>
    <t>FEC.ktoe.ES.Res.HH.Thermal.SH.Solids.CO.Solids.Solids</t>
  </si>
  <si>
    <t>FEC.ktoe.ES.Res.HH.Thermal.SH.Solids.CO.LPG.LPG</t>
  </si>
  <si>
    <t>FEC.ktoe.ES.Res.HH.Thermal.SH.Solids.CO.Elc.Elec</t>
  </si>
  <si>
    <t>FEC.ktoe.ES.Res.HH.Thermal.SH.LPG</t>
  </si>
  <si>
    <t>FEC.ktoe.ES.Res.HH.Thermal.SH.LPG.SH</t>
  </si>
  <si>
    <t>FEC.ktoe.ES.Res.HH.Thermal.SH.LPG.SH.LPG</t>
  </si>
  <si>
    <t>FEC.ktoe.ES.Res.HH.Thermal.SH.LPG.SH.Elec</t>
  </si>
  <si>
    <t>FEC.ktoe.ES.Res.HH.Thermal.SH.LPG.SC</t>
  </si>
  <si>
    <t>FEC.ktoe.ES.Res.HH.Thermal.SH.LPG.SC.AC.Elec</t>
  </si>
  <si>
    <t>FEC.ktoe.ES.Res.HH.Thermal.SH.LPG.WH</t>
  </si>
  <si>
    <t>FEC.ktoe.ES.Res.HH.Thermal.SH.LPG.WH.LPG.NoSolar.LPG</t>
  </si>
  <si>
    <t>FEC.ktoe.ES.Res.HH.Thermal.SH.LPG.WH.LPG.Solar</t>
  </si>
  <si>
    <t>FEC.ktoe.ES.Res.HH.Thermal.SH.LPG.WH.LPG.Solar.LPG</t>
  </si>
  <si>
    <t>FEC.ktoe.ES.Res.HH.Thermal.SH.LPG.WH.LPG.Solar.Solar</t>
  </si>
  <si>
    <t>FEC.ktoe.ES.Res.HH.Thermal.SH.LPG.WH.Elc.NoSolar.Elec</t>
  </si>
  <si>
    <t>FEC.ktoe.ES.Res.HH.Thermal.SH.LPG.WH.Elc.Solar</t>
  </si>
  <si>
    <t>FEC.ktoe.ES.Res.HH.Thermal.SH.LPG.WH.Elc.Solar.Elec</t>
  </si>
  <si>
    <t>FEC.ktoe.ES.Res.HH.Thermal.SH.LPG.WH.Elc.Solar.Solar</t>
  </si>
  <si>
    <t>FEC.ktoe.ES.Res.HH.Thermal.SH.LPG.CO</t>
  </si>
  <si>
    <t>FEC.ktoe.ES.Res.HH.Thermal.SH.LPG.CO.LPG.LPG</t>
  </si>
  <si>
    <t>FEC.ktoe.ES.Res.HH.Thermal.SH.LPG.CO.Elc.Elec</t>
  </si>
  <si>
    <t>FEC.ktoe.ES.Res.HH.Thermal.SH.Oil</t>
  </si>
  <si>
    <t>FEC.ktoe.ES.Res.HH.Thermal.SH.Oil.SH</t>
  </si>
  <si>
    <t>FEC.ktoe.ES.Res.HH.Thermal.SH.Oil.SH.Oil</t>
  </si>
  <si>
    <t>FEC.ktoe.ES.Res.HH.Thermal.SH.Oil.SH.Elec</t>
  </si>
  <si>
    <t>FEC.ktoe.ES.Res.HH.Thermal.SH.Oil.SC</t>
  </si>
  <si>
    <t>FEC.ktoe.ES.Res.HH.Thermal.SH.Oil.SC.AC.Elec</t>
  </si>
  <si>
    <t>FEC.ktoe.ES.Res.HH.Thermal.SH.Oil.WH</t>
  </si>
  <si>
    <t>FEC.ktoe.ES.Res.HH.Thermal.SH.Oil.WH.Oil.NoSolar.Oil</t>
  </si>
  <si>
    <t>FEC.ktoe.ES.Res.HH.Thermal.SH.Oil.WH.Oil.Solar</t>
  </si>
  <si>
    <t>FEC.ktoe.ES.Res.HH.Thermal.SH.Oil.WH.Oil.Solar.Oil</t>
  </si>
  <si>
    <t>FEC.ktoe.ES.Res.HH.Thermal.SH.Oil.WH.Oil.Solar.Solar</t>
  </si>
  <si>
    <t>FEC.ktoe.ES.Res.HH.Thermal.SH.Oil.WH.Elc.NoSolar.Elec</t>
  </si>
  <si>
    <t>FEC.ktoe.ES.Res.HH.Thermal.SH.Oil.WH.Elc.Solar</t>
  </si>
  <si>
    <t>FEC.ktoe.ES.Res.HH.Thermal.SH.Oil.WH.Elc.Solar.Elec</t>
  </si>
  <si>
    <t>FEC.ktoe.ES.Res.HH.Thermal.SH.Oil.WH.Elc.Solar.Solar</t>
  </si>
  <si>
    <t>FEC.ktoe.ES.Res.HH.Thermal.SH.Oil.CO</t>
  </si>
  <si>
    <t>FEC.ktoe.ES.Res.HH.Thermal.SH.Oil.CO.LPG.LPG</t>
  </si>
  <si>
    <t>FEC.ktoe.ES.Res.HH.Thermal.SH.Oil.CO.Elc.Elec</t>
  </si>
  <si>
    <t>FEC.ktoe.ES.Res.HH.Thermal.SH.Gas</t>
  </si>
  <si>
    <t>FEC.ktoe.ES.Res.HH.Thermal.SH.Gas.SH</t>
  </si>
  <si>
    <t>FEC.ktoe.ES.Res.HH.Thermal.SH.Gas.SH.Gas</t>
  </si>
  <si>
    <t>FEC.ktoe.ES.Res.HH.Thermal.SH.Gas.SH.Elec</t>
  </si>
  <si>
    <t>FEC.ktoe.ES.Res.HH.Thermal.SH.Gas.SC</t>
  </si>
  <si>
    <t>FEC.ktoe.ES.Res.HH.Thermal.SH.Gas.SC.AC.Elec</t>
  </si>
  <si>
    <t>FEC.ktoe.ES.Res.HH.Thermal.SH.Gas.WH</t>
  </si>
  <si>
    <t>FEC.ktoe.ES.Res.HH.Thermal.SH.Gas.WH.Gas.NoSolar.Gas</t>
  </si>
  <si>
    <t>FEC.ktoe.ES.Res.HH.Thermal.SH.Gas.WH.Gas.Solar</t>
  </si>
  <si>
    <t>FEC.ktoe.ES.Res.HH.Thermal.SH.Gas.WH.Gas.Solar.Gas</t>
  </si>
  <si>
    <t>FEC.ktoe.ES.Res.HH.Thermal.SH.Gas.WH.Gas.Solar.Solar</t>
  </si>
  <si>
    <t>FEC.ktoe.ES.Res.HH.Thermal.SH.Gas.WH.Elc.NoSolar.Elec</t>
  </si>
  <si>
    <t>FEC.ktoe.ES.Res.HH.Thermal.SH.Gas.WH.Elc.Solar</t>
  </si>
  <si>
    <t>FEC.ktoe.ES.Res.HH.Thermal.SH.Gas.WH.Elc.Solar.Elec</t>
  </si>
  <si>
    <t>FEC.ktoe.ES.Res.HH.Thermal.SH.Gas.WH.Elc.Solar.Solar</t>
  </si>
  <si>
    <t>FEC.ktoe.ES.Res.HH.Thermal.SH.Gas.CO</t>
  </si>
  <si>
    <t>FEC.ktoe.ES.Res.HH.Thermal.SH.Gas.CO.Gas.Gas</t>
  </si>
  <si>
    <t>FEC.ktoe.ES.Res.HH.Thermal.SH.Gas.CO.Elc.Elec</t>
  </si>
  <si>
    <t>FEC.ktoe.ES.Res.HH.Thermal.SH.Biomass</t>
  </si>
  <si>
    <t>FEC.ktoe.ES.Res.HH.Thermal.SH.Biomass.SH</t>
  </si>
  <si>
    <t>FEC.ktoe.ES.Res.HH.Thermal.SH.Biomass.SH.Biomass</t>
  </si>
  <si>
    <t>FEC.ktoe.ES.Res.HH.Thermal.SH.Biomass.SH.Elec</t>
  </si>
  <si>
    <t>FEC.ktoe.ES.Res.HH.Thermal.SH.Biomass.SC</t>
  </si>
  <si>
    <t>FEC.ktoe.ES.Res.HH.Thermal.SH.Biomass.SC.AC.Elec</t>
  </si>
  <si>
    <t>FEC.ktoe.ES.Res.HH.Thermal.SH.Biomass.WH</t>
  </si>
  <si>
    <t>FEC.ktoe.ES.Res.HH.Thermal.SH.Biomass.WH.Biomass.NoSolar.Biomass</t>
  </si>
  <si>
    <t>FEC.ktoe.ES.Res.HH.Thermal.SH.Biomass.WH.Biomass.Solar</t>
  </si>
  <si>
    <t>FEC.ktoe.ES.Res.HH.Thermal.SH.Biomass.WH.Biomass.Solar.Biomass</t>
  </si>
  <si>
    <t>FEC.ktoe.ES.Res.HH.Thermal.SH.Biomass.WH.Biomass.Solar.Solar</t>
  </si>
  <si>
    <t>FEC.ktoe.ES.Res.HH.Thermal.SH.Biomass.WH.LPG.NoSolar.LPG</t>
  </si>
  <si>
    <t>FEC.ktoe.ES.Res.HH.Thermal.SH.Biomass.WH.LPG.Solar</t>
  </si>
  <si>
    <t>FEC.ktoe.ES.Res.HH.Thermal.SH.Biomass.WH.LPG.Solar.LPG</t>
  </si>
  <si>
    <t>FEC.ktoe.ES.Res.HH.Thermal.SH.Biomass.WH.LPG.Solar.Solar</t>
  </si>
  <si>
    <t>FEC.ktoe.ES.Res.HH.Thermal.SH.Biomass.WH.Elc.NoSolar.Elec</t>
  </si>
  <si>
    <t>FEC.ktoe.ES.Res.HH.Thermal.SH.Biomass.WH.Elc.Solar</t>
  </si>
  <si>
    <t>FEC.ktoe.ES.Res.HH.Thermal.SH.Biomass.WH.Elc.Solar.Elec</t>
  </si>
  <si>
    <t>FEC.ktoe.ES.Res.HH.Thermal.SH.Biomass.WH.Elc.Solar.Solar</t>
  </si>
  <si>
    <t>FEC.ktoe.ES.Res.HH.Thermal.SH.Biomass.CO</t>
  </si>
  <si>
    <t>FEC.ktoe.ES.Res.HH.Thermal.SH.Biomass.CO.Biomass.Biomass</t>
  </si>
  <si>
    <t>FEC.ktoe.ES.Res.HH.Thermal.SH.Biomass.CO.LPG.LPG</t>
  </si>
  <si>
    <t>FEC.ktoe.ES.Res.HH.Thermal.SH.Biomass.CO.Elc.Elec</t>
  </si>
  <si>
    <t>FEC.ktoe.ES.Res.HH.Thermal.SH.Geo</t>
  </si>
  <si>
    <t>FEC.ktoe.ES.Res.HH.Thermal.SH.Geo.SH</t>
  </si>
  <si>
    <t>FEC.ktoe.ES.Res.HH.Thermal.SH.Geo.SH.Geo</t>
  </si>
  <si>
    <t>FEC.ktoe.ES.Res.HH.Thermal.SH.Geo.SH.Elec</t>
  </si>
  <si>
    <t>FEC.ktoe.ES.Res.HH.Thermal.SH.Geo.SC</t>
  </si>
  <si>
    <t>FEC.ktoe.ES.Res.HH.Thermal.SH.Geo.SC.AC.Elec</t>
  </si>
  <si>
    <t>FEC.ktoe.ES.Res.HH.Thermal.SH.Geo.WH</t>
  </si>
  <si>
    <t>FEC.ktoe.ES.Res.HH.Thermal.SH.Geo.WH.Geo.NoSolar.Geo</t>
  </si>
  <si>
    <t>FEC.ktoe.ES.Res.HH.Thermal.SH.Geo.WH.Geo.Solar</t>
  </si>
  <si>
    <t>FEC.ktoe.ES.Res.HH.Thermal.SH.Geo.WH.Geo.Solar.Geo</t>
  </si>
  <si>
    <t>FEC.ktoe.ES.Res.HH.Thermal.SH.Geo.WH.Geo.Solar.Solar</t>
  </si>
  <si>
    <t>FEC.ktoe.ES.Res.HH.Thermal.SH.Geo.WH.Elc.NoSolar.Elec</t>
  </si>
  <si>
    <t>FEC.ktoe.ES.Res.HH.Thermal.SH.Geo.WH.Elc.Solar</t>
  </si>
  <si>
    <t>FEC.ktoe.ES.Res.HH.Thermal.SH.Geo.WH.Elc.Solar.Elec</t>
  </si>
  <si>
    <t>FEC.ktoe.ES.Res.HH.Thermal.SH.Geo.WH.Elc.Solar.Solar</t>
  </si>
  <si>
    <t>FEC.ktoe.ES.Res.HH.Thermal.SH.Geo.CO</t>
  </si>
  <si>
    <t>FEC.ktoe.ES.Res.HH.Thermal.SH.Geo.CO.LPG.LPG</t>
  </si>
  <si>
    <t>FEC.ktoe.ES.Res.HH.Thermal.SH.Geo.CO.Elc.Elec</t>
  </si>
  <si>
    <t>FEC.ktoe.ES.Res.HH.Thermal.SH.DistrHeat</t>
  </si>
  <si>
    <t>FEC.ktoe.ES.Res.HH.Thermal.SH.DistrHeat.SH</t>
  </si>
  <si>
    <t>FEC.ktoe.ES.Res.HH.Thermal.SH.DistrHeat.SH.Steam_Distr</t>
  </si>
  <si>
    <t>FEC.ktoe.ES.Res.HH.Thermal.SH.DistrHeat.SH.Elec</t>
  </si>
  <si>
    <t>FEC.ktoe.ES.Res.HH.Thermal.SH.DistrHeat.SC</t>
  </si>
  <si>
    <t>FEC.ktoe.ES.Res.HH.Thermal.SH.DistrHeat.SC.AC.Elec</t>
  </si>
  <si>
    <t>FEC.ktoe.ES.Res.HH.Thermal.SH.DistrHeat.WH</t>
  </si>
  <si>
    <t>FEC.ktoe.ES.Res.HH.Thermal.SH.DistrHeat.WH.DistrHeat.NoSolar.Steam_Distr</t>
  </si>
  <si>
    <t>FEC.ktoe.ES.Res.HH.Thermal.SH.DistrHeat.WH.DistrHeat.Solar</t>
  </si>
  <si>
    <t>FEC.ktoe.ES.Res.HH.Thermal.SH.DistrHeat.WH.DistrHeat.Solar.Steam_Distr</t>
  </si>
  <si>
    <t>FEC.ktoe.ES.Res.HH.Thermal.SH.DistrHeat.WH.DistrHeat.Solar.Solar</t>
  </si>
  <si>
    <t>FEC.ktoe.ES.Res.HH.Thermal.SH.DistrHeat.WH.Elc.NoSolar.Elec</t>
  </si>
  <si>
    <t>FEC.ktoe.ES.Res.HH.Thermal.SH.DistrHeat.WH.Elc.Solar</t>
  </si>
  <si>
    <t>FEC.ktoe.ES.Res.HH.Thermal.SH.DistrHeat.WH.Elc.Solar.Elec</t>
  </si>
  <si>
    <t>FEC.ktoe.ES.Res.HH.Thermal.SH.DistrHeat.WH.Elc.Solar.Solar</t>
  </si>
  <si>
    <t>FEC.ktoe.ES.Res.HH.Thermal.SH.DistrHeat.CO</t>
  </si>
  <si>
    <t>FEC.ktoe.ES.Res.HH.Thermal.SH.DistrHeat.CO.LPG.LPG</t>
  </si>
  <si>
    <t>FEC.ktoe.ES.Res.HH.Thermal.SH.DistrHeat.CO.Elc.Elec</t>
  </si>
  <si>
    <t>FEC.ktoe.ES.Res.HH.Thermal.SH.AdvElc</t>
  </si>
  <si>
    <t>FEC.ktoe.ES.Res.HH.Thermal.SH.AdvElc.SH</t>
  </si>
  <si>
    <t>FEC.ktoe.ES.Res.HH.Thermal.SH.AdvElc.SH.Elec</t>
  </si>
  <si>
    <t>FEC.ktoe.ES.Res.HH.Thermal.SH.AdvElc.SC</t>
  </si>
  <si>
    <t>FEC.ktoe.ES.Res.HH.Thermal.SH.AdvElc.SC.AC.Elec</t>
  </si>
  <si>
    <t>FEC.ktoe.ES.Res.HH.Thermal.SH.AdvElc.WH</t>
  </si>
  <si>
    <t>FEC.ktoe.ES.Res.HH.Thermal.SH.AdvElc.WH.LPG.NoSolar.LPG</t>
  </si>
  <si>
    <t>FEC.ktoe.ES.Res.HH.Thermal.SH.AdvElc.WH.LPG.Solar</t>
  </si>
  <si>
    <t>FEC.ktoe.ES.Res.HH.Thermal.SH.AdvElc.WH.LPG.Solar.LPG</t>
  </si>
  <si>
    <t>FEC.ktoe.ES.Res.HH.Thermal.SH.AdvElc.WH.LPG.Solar.Solar</t>
  </si>
  <si>
    <t>FEC.ktoe.ES.Res.HH.Thermal.SH.AdvElc.WH.Elc.NoSolar.Elec</t>
  </si>
  <si>
    <t>FEC.ktoe.ES.Res.HH.Thermal.SH.AdvElc.WH.Elc.Solar</t>
  </si>
  <si>
    <t>FEC.ktoe.ES.Res.HH.Thermal.SH.AdvElc.WH.Elc.Solar.Elec</t>
  </si>
  <si>
    <t>FEC.ktoe.ES.Res.HH.Thermal.SH.AdvElc.WH.Elc.Solar.Solar</t>
  </si>
  <si>
    <t>FEC.ktoe.ES.Res.HH.Thermal.SH.AdvElc.CO</t>
  </si>
  <si>
    <t>FEC.ktoe.ES.Res.HH.Thermal.SH.AdvElc.CO.LPG.LPG</t>
  </si>
  <si>
    <t>FEC.ktoe.ES.Res.HH.Thermal.SH.AdvElc.CO.Elc.Elec</t>
  </si>
  <si>
    <t>FEC.ktoe.ES.Res.HH.Thermal.SH.ConvElc</t>
  </si>
  <si>
    <t>FEC.ktoe.ES.Res.HH.Thermal.SH.ConvElc.SH</t>
  </si>
  <si>
    <t>FEC.ktoe.ES.Res.HH.Thermal.SH.ConvElc.SH.Elec</t>
  </si>
  <si>
    <t>FEC.ktoe.ES.Res.HH.Thermal.SH.ConvElc.SC</t>
  </si>
  <si>
    <t>FEC.ktoe.ES.Res.HH.Thermal.SH.ConvElc.SC.AC.Elec</t>
  </si>
  <si>
    <t>FEC.ktoe.ES.Res.HH.Thermal.SH.ConvElc.WH</t>
  </si>
  <si>
    <t>FEC.ktoe.ES.Res.HH.Thermal.SH.ConvElc.WH.LPG.NoSolar.LPG</t>
  </si>
  <si>
    <t>FEC.ktoe.ES.Res.HH.Thermal.SH.ConvElc.WH.LPG.Solar</t>
  </si>
  <si>
    <t>FEC.ktoe.ES.Res.HH.Thermal.SH.ConvElc.WH.LPG.Solar.LPG</t>
  </si>
  <si>
    <t>FEC.ktoe.ES.Res.HH.Thermal.SH.ConvElc.WH.LPG.Solar.Solar</t>
  </si>
  <si>
    <t>FEC.ktoe.ES.Res.HH.Thermal.SH.ConvElc.WH.Elc.NoSolar.Elec</t>
  </si>
  <si>
    <t>FEC.ktoe.ES.Res.HH.Thermal.SH.ConvElc.WH.Elc.Solar</t>
  </si>
  <si>
    <t>FEC.ktoe.ES.Res.HH.Thermal.SH.ConvElc.WH.Elc.Solar.Elec</t>
  </si>
  <si>
    <t>FEC.ktoe.ES.Res.HH.Thermal.SH.ConvElc.WH.Elc.Solar.Solar</t>
  </si>
  <si>
    <t>FEC.ktoe.ES.Res.HH.Thermal.SH.ConvElc.CO</t>
  </si>
  <si>
    <t>FEC.ktoe.ES.Res.HH.Thermal.SH.ConvElc.CO.LPG.LPG</t>
  </si>
  <si>
    <t>FEC.ktoe.ES.Res.HH.Thermal.SH.ConvElc.CO.Elc.Elec</t>
  </si>
  <si>
    <t>ES - Thermal energy service (detailed structure)</t>
  </si>
  <si>
    <t>TES.ktoe.ES.Res.HH.Thermal.SH.Solids</t>
  </si>
  <si>
    <t>TES.ktoe.ES.Res.HH.Thermal.SH.Solids.SH</t>
  </si>
  <si>
    <t>TES.ktoe.ES.Res.HH.Thermal.SH.Solids.SH.Solids</t>
  </si>
  <si>
    <t>TES.ktoe.ES.Res.HH.Thermal.SH.Solids.SH.Elec</t>
  </si>
  <si>
    <t>TES.ktoe.ES.Res.HH.Thermal.SH.Solids.SC</t>
  </si>
  <si>
    <t>TES.ktoe.ES.Res.HH.Thermal.SH.Solids.SC.AC.Elec</t>
  </si>
  <si>
    <t>TES.ktoe.ES.Res.HH.Thermal.SH.Solids.WH</t>
  </si>
  <si>
    <t>TES.ktoe.ES.Res.HH.Thermal.SH.Solids.WH.Solids.NoSolar.Solids</t>
  </si>
  <si>
    <t>TES.ktoe.ES.Res.HH.Thermal.SH.Solids.WH.LPG.NoSolar.LPG</t>
  </si>
  <si>
    <t>TES.ktoe.ES.Res.HH.Thermal.SH.Solids.WH.LPG.Solar</t>
  </si>
  <si>
    <t>TES.ktoe.ES.Res.HH.Thermal.SH.Solids.WH.LPG.Solar.LPG</t>
  </si>
  <si>
    <t>TES.ktoe.ES.Res.HH.Thermal.SH.Solids.WH.LPG.Solar.Solar</t>
  </si>
  <si>
    <t>TES.ktoe.ES.Res.HH.Thermal.SH.Solids.WH.Elc.NoSolar.Elec</t>
  </si>
  <si>
    <t>TES.ktoe.ES.Res.HH.Thermal.SH.Solids.WH.Elc.Solar</t>
  </si>
  <si>
    <t>TES.ktoe.ES.Res.HH.Thermal.SH.Solids.WH.Elc.Solar.Elec</t>
  </si>
  <si>
    <t>TES.ktoe.ES.Res.HH.Thermal.SH.Solids.WH.Elc.Solar.Solar</t>
  </si>
  <si>
    <t>TES.ktoe.ES.Res.HH.Thermal.SH.Solids.CO</t>
  </si>
  <si>
    <t>TES.ktoe.ES.Res.HH.Thermal.SH.Solids.CO.Solids.Solids</t>
  </si>
  <si>
    <t>TES.ktoe.ES.Res.HH.Thermal.SH.Solids.CO.LPG.LPG</t>
  </si>
  <si>
    <t>TES.ktoe.ES.Res.HH.Thermal.SH.Solids.CO.Elc.Elec</t>
  </si>
  <si>
    <t>TES.ktoe.ES.Res.HH.Thermal.SH.LPG</t>
  </si>
  <si>
    <t>TES.ktoe.ES.Res.HH.Thermal.SH.LPG.SH</t>
  </si>
  <si>
    <t>TES.ktoe.ES.Res.HH.Thermal.SH.LPG.SH.LPG</t>
  </si>
  <si>
    <t>TES.ktoe.ES.Res.HH.Thermal.SH.LPG.SH.Elec</t>
  </si>
  <si>
    <t>TES.ktoe.ES.Res.HH.Thermal.SH.LPG.SC</t>
  </si>
  <si>
    <t>TES.ktoe.ES.Res.HH.Thermal.SH.LPG.SC.AC.Elec</t>
  </si>
  <si>
    <t>TES.ktoe.ES.Res.HH.Thermal.SH.LPG.WH</t>
  </si>
  <si>
    <t>TES.ktoe.ES.Res.HH.Thermal.SH.LPG.WH.LPG.NoSolar.LPG</t>
  </si>
  <si>
    <t>TES.ktoe.ES.Res.HH.Thermal.SH.LPG.WH.LPG.Solar</t>
  </si>
  <si>
    <t>TES.ktoe.ES.Res.HH.Thermal.SH.LPG.WH.LPG.Solar.LPG</t>
  </si>
  <si>
    <t>TES.ktoe.ES.Res.HH.Thermal.SH.LPG.WH.LPG.Solar.Solar</t>
  </si>
  <si>
    <t>TES.ktoe.ES.Res.HH.Thermal.SH.LPG.WH.Elc.NoSolar.Elec</t>
  </si>
  <si>
    <t>TES.ktoe.ES.Res.HH.Thermal.SH.LPG.WH.Elc.Solar</t>
  </si>
  <si>
    <t>TES.ktoe.ES.Res.HH.Thermal.SH.LPG.WH.Elc.Solar.Elec</t>
  </si>
  <si>
    <t>TES.ktoe.ES.Res.HH.Thermal.SH.LPG.WH.Elc.Solar.Solar</t>
  </si>
  <si>
    <t>TES.ktoe.ES.Res.HH.Thermal.SH.LPG.CO</t>
  </si>
  <si>
    <t>TES.ktoe.ES.Res.HH.Thermal.SH.LPG.CO.LPG.LPG</t>
  </si>
  <si>
    <t>TES.ktoe.ES.Res.HH.Thermal.SH.LPG.CO.Elc.Elec</t>
  </si>
  <si>
    <t>TES.ktoe.ES.Res.HH.Thermal.SH.Oil</t>
  </si>
  <si>
    <t>TES.ktoe.ES.Res.HH.Thermal.SH.Oil.SH</t>
  </si>
  <si>
    <t>TES.ktoe.ES.Res.HH.Thermal.SH.Oil.SH.Oil</t>
  </si>
  <si>
    <t>TES.ktoe.ES.Res.HH.Thermal.SH.Oil.SH.Elec</t>
  </si>
  <si>
    <t>TES.ktoe.ES.Res.HH.Thermal.SH.Oil.SC</t>
  </si>
  <si>
    <t>TES.ktoe.ES.Res.HH.Thermal.SH.Oil.SC.AC.Elec</t>
  </si>
  <si>
    <t>TES.ktoe.ES.Res.HH.Thermal.SH.Oil.WH</t>
  </si>
  <si>
    <t>TES.ktoe.ES.Res.HH.Thermal.SH.Oil.WH.Oil.NoSolar.Oil</t>
  </si>
  <si>
    <t>TES.ktoe.ES.Res.HH.Thermal.SH.Oil.WH.Oil.Solar</t>
  </si>
  <si>
    <t>TES.ktoe.ES.Res.HH.Thermal.SH.Oil.WH.Oil.Solar.Oil</t>
  </si>
  <si>
    <t>TES.ktoe.ES.Res.HH.Thermal.SH.Oil.WH.Oil.Solar.Solar</t>
  </si>
  <si>
    <t>TES.ktoe.ES.Res.HH.Thermal.SH.Oil.WH.Elc.NoSolar.Elec</t>
  </si>
  <si>
    <t>TES.ktoe.ES.Res.HH.Thermal.SH.Oil.WH.Elc.Solar</t>
  </si>
  <si>
    <t>TES.ktoe.ES.Res.HH.Thermal.SH.Oil.WH.Elc.Solar.Elec</t>
  </si>
  <si>
    <t>TES.ktoe.ES.Res.HH.Thermal.SH.Oil.WH.Elc.Solar.Solar</t>
  </si>
  <si>
    <t>TES.ktoe.ES.Res.HH.Thermal.SH.Oil.CO</t>
  </si>
  <si>
    <t>TES.ktoe.ES.Res.HH.Thermal.SH.Oil.CO.LPG.LPG</t>
  </si>
  <si>
    <t>TES.ktoe.ES.Res.HH.Thermal.SH.Oil.CO.Elc.Elec</t>
  </si>
  <si>
    <t>TES.ktoe.ES.Res.HH.Thermal.SH.Gas</t>
  </si>
  <si>
    <t>TES.ktoe.ES.Res.HH.Thermal.SH.Gas.SH</t>
  </si>
  <si>
    <t>TES.ktoe.ES.Res.HH.Thermal.SH.Gas.SH.Gas</t>
  </si>
  <si>
    <t>TES.ktoe.ES.Res.HH.Thermal.SH.Gas.SH.Elec</t>
  </si>
  <si>
    <t>TES.ktoe.ES.Res.HH.Thermal.SH.Gas.SC</t>
  </si>
  <si>
    <t>TES.ktoe.ES.Res.HH.Thermal.SH.Gas.SC.AC.Elec</t>
  </si>
  <si>
    <t>TES.ktoe.ES.Res.HH.Thermal.SH.Gas.WH</t>
  </si>
  <si>
    <t>TES.ktoe.ES.Res.HH.Thermal.SH.Gas.WH.Gas.NoSolar.Gas</t>
  </si>
  <si>
    <t>TES.ktoe.ES.Res.HH.Thermal.SH.Gas.WH.Gas.Solar</t>
  </si>
  <si>
    <t>TES.ktoe.ES.Res.HH.Thermal.SH.Gas.WH.Gas.Solar.Gas</t>
  </si>
  <si>
    <t>TES.ktoe.ES.Res.HH.Thermal.SH.Gas.WH.Gas.Solar.Solar</t>
  </si>
  <si>
    <t>TES.ktoe.ES.Res.HH.Thermal.SH.Gas.WH.Elc.NoSolar.Elec</t>
  </si>
  <si>
    <t>TES.ktoe.ES.Res.HH.Thermal.SH.Gas.WH.Elc.Solar</t>
  </si>
  <si>
    <t>TES.ktoe.ES.Res.HH.Thermal.SH.Gas.WH.Elc.Solar.Elec</t>
  </si>
  <si>
    <t>TES.ktoe.ES.Res.HH.Thermal.SH.Gas.WH.Elc.Solar.Solar</t>
  </si>
  <si>
    <t>TES.ktoe.ES.Res.HH.Thermal.SH.Gas.CO</t>
  </si>
  <si>
    <t>TES.ktoe.ES.Res.HH.Thermal.SH.Gas.CO.Gas.Gas</t>
  </si>
  <si>
    <t>TES.ktoe.ES.Res.HH.Thermal.SH.Gas.CO.Elc.Elec</t>
  </si>
  <si>
    <t>TES.ktoe.ES.Res.HH.Thermal.SH.Biomass</t>
  </si>
  <si>
    <t>TES.ktoe.ES.Res.HH.Thermal.SH.Biomass.SH</t>
  </si>
  <si>
    <t>TES.ktoe.ES.Res.HH.Thermal.SH.Biomass.SH.Biomass</t>
  </si>
  <si>
    <t>TES.ktoe.ES.Res.HH.Thermal.SH.Biomass.SH.Elec</t>
  </si>
  <si>
    <t>TES.ktoe.ES.Res.HH.Thermal.SH.Biomass.SC</t>
  </si>
  <si>
    <t>TES.ktoe.ES.Res.HH.Thermal.SH.Biomass.SC.AC.Elec</t>
  </si>
  <si>
    <t>TES.ktoe.ES.Res.HH.Thermal.SH.Biomass.WH</t>
  </si>
  <si>
    <t>TES.ktoe.ES.Res.HH.Thermal.SH.Biomass.WH.Biomass.NoSolar.Biomass</t>
  </si>
  <si>
    <t>TES.ktoe.ES.Res.HH.Thermal.SH.Biomass.WH.Biomass.Solar</t>
  </si>
  <si>
    <t>TES.ktoe.ES.Res.HH.Thermal.SH.Biomass.WH.Biomass.Solar.Biomass</t>
  </si>
  <si>
    <t>TES.ktoe.ES.Res.HH.Thermal.SH.Biomass.WH.Biomass.Solar.Solar</t>
  </si>
  <si>
    <t>TES.ktoe.ES.Res.HH.Thermal.SH.Biomass.WH.LPG.NoSolar.LPG</t>
  </si>
  <si>
    <t>TES.ktoe.ES.Res.HH.Thermal.SH.Biomass.WH.LPG.Solar</t>
  </si>
  <si>
    <t>TES.ktoe.ES.Res.HH.Thermal.SH.Biomass.WH.LPG.Solar.LPG</t>
  </si>
  <si>
    <t>TES.ktoe.ES.Res.HH.Thermal.SH.Biomass.WH.LPG.Solar.Solar</t>
  </si>
  <si>
    <t>TES.ktoe.ES.Res.HH.Thermal.SH.Biomass.WH.Elc.NoSolar.Elec</t>
  </si>
  <si>
    <t>TES.ktoe.ES.Res.HH.Thermal.SH.Biomass.WH.Elc.Solar</t>
  </si>
  <si>
    <t>TES.ktoe.ES.Res.HH.Thermal.SH.Biomass.WH.Elc.Solar.Elec</t>
  </si>
  <si>
    <t>TES.ktoe.ES.Res.HH.Thermal.SH.Biomass.WH.Elc.Solar.Solar</t>
  </si>
  <si>
    <t>TES.ktoe.ES.Res.HH.Thermal.SH.Biomass.CO</t>
  </si>
  <si>
    <t>TES.ktoe.ES.Res.HH.Thermal.SH.Biomass.CO.Biomass.Biomass</t>
  </si>
  <si>
    <t>TES.ktoe.ES.Res.HH.Thermal.SH.Biomass.CO.LPG.LPG</t>
  </si>
  <si>
    <t>TES.ktoe.ES.Res.HH.Thermal.SH.Biomass.CO.Elc.Elec</t>
  </si>
  <si>
    <t>TES.ktoe.ES.Res.HH.Thermal.SH.Geo</t>
  </si>
  <si>
    <t>TES.ktoe.ES.Res.HH.Thermal.SH.Geo.SH</t>
  </si>
  <si>
    <t>TES.ktoe.ES.Res.HH.Thermal.SH.Geo.SH.Geo</t>
  </si>
  <si>
    <t>TES.ktoe.ES.Res.HH.Thermal.SH.Geo.SH.Elec</t>
  </si>
  <si>
    <t>TES.ktoe.ES.Res.HH.Thermal.SH.Geo.SC</t>
  </si>
  <si>
    <t>TES.ktoe.ES.Res.HH.Thermal.SH.Geo.SC.AC.Elec</t>
  </si>
  <si>
    <t>TES.ktoe.ES.Res.HH.Thermal.SH.Geo.WH</t>
  </si>
  <si>
    <t>TES.ktoe.ES.Res.HH.Thermal.SH.Geo.WH.Geo.NoSolar.Geo</t>
  </si>
  <si>
    <t>TES.ktoe.ES.Res.HH.Thermal.SH.Geo.WH.Geo.Solar</t>
  </si>
  <si>
    <t>TES.ktoe.ES.Res.HH.Thermal.SH.Geo.WH.Geo.Solar.Geo</t>
  </si>
  <si>
    <t>TES.ktoe.ES.Res.HH.Thermal.SH.Geo.WH.Geo.Solar.Solar</t>
  </si>
  <si>
    <t>TES.ktoe.ES.Res.HH.Thermal.SH.Geo.WH.Elc.NoSolar.Elec</t>
  </si>
  <si>
    <t>TES.ktoe.ES.Res.HH.Thermal.SH.Geo.WH.Elc.Solar</t>
  </si>
  <si>
    <t>TES.ktoe.ES.Res.HH.Thermal.SH.Geo.WH.Elc.Solar.Elec</t>
  </si>
  <si>
    <t>TES.ktoe.ES.Res.HH.Thermal.SH.Geo.WH.Elc.Solar.Solar</t>
  </si>
  <si>
    <t>TES.ktoe.ES.Res.HH.Thermal.SH.Geo.CO</t>
  </si>
  <si>
    <t>TES.ktoe.ES.Res.HH.Thermal.SH.Geo.CO.LPG.LPG</t>
  </si>
  <si>
    <t>TES.ktoe.ES.Res.HH.Thermal.SH.Geo.CO.Elc.Elec</t>
  </si>
  <si>
    <t>TES.ktoe.ES.Res.HH.Thermal.SH.DistrHeat</t>
  </si>
  <si>
    <t>TES.ktoe.ES.Res.HH.Thermal.SH.DistrHeat.SH</t>
  </si>
  <si>
    <t>TES.ktoe.ES.Res.HH.Thermal.SH.DistrHeat.SH.Steam_Distr</t>
  </si>
  <si>
    <t>TES.ktoe.ES.Res.HH.Thermal.SH.DistrHeat.SH.Elec</t>
  </si>
  <si>
    <t>TES.ktoe.ES.Res.HH.Thermal.SH.DistrHeat.SC</t>
  </si>
  <si>
    <t>TES.ktoe.ES.Res.HH.Thermal.SH.DistrHeat.SC.AC.Elec</t>
  </si>
  <si>
    <t>TES.ktoe.ES.Res.HH.Thermal.SH.DistrHeat.WH</t>
  </si>
  <si>
    <t>TES.ktoe.ES.Res.HH.Thermal.SH.DistrHeat.WH.DistrHeat.NoSolar.Steam_Distr</t>
  </si>
  <si>
    <t>TES.ktoe.ES.Res.HH.Thermal.SH.DistrHeat.WH.DistrHeat.Solar</t>
  </si>
  <si>
    <t>TES.ktoe.ES.Res.HH.Thermal.SH.DistrHeat.WH.DistrHeat.Solar.Steam_Distr</t>
  </si>
  <si>
    <t>TES.ktoe.ES.Res.HH.Thermal.SH.DistrHeat.WH.DistrHeat.Solar.Solar</t>
  </si>
  <si>
    <t>TES.ktoe.ES.Res.HH.Thermal.SH.DistrHeat.WH.Elc.NoSolar.Elec</t>
  </si>
  <si>
    <t>TES.ktoe.ES.Res.HH.Thermal.SH.DistrHeat.WH.Elc.Solar</t>
  </si>
  <si>
    <t>TES.ktoe.ES.Res.HH.Thermal.SH.DistrHeat.WH.Elc.Solar.Elec</t>
  </si>
  <si>
    <t>TES.ktoe.ES.Res.HH.Thermal.SH.DistrHeat.WH.Elc.Solar.Solar</t>
  </si>
  <si>
    <t>TES.ktoe.ES.Res.HH.Thermal.SH.DistrHeat.CO</t>
  </si>
  <si>
    <t>TES.ktoe.ES.Res.HH.Thermal.SH.DistrHeat.CO.LPG.LPG</t>
  </si>
  <si>
    <t>TES.ktoe.ES.Res.HH.Thermal.SH.DistrHeat.CO.Elc.Elec</t>
  </si>
  <si>
    <t>TES.ktoe.ES.Res.HH.Thermal.SH.AdvElc</t>
  </si>
  <si>
    <t>TES.ktoe.ES.Res.HH.Thermal.SH.AdvElc.SH</t>
  </si>
  <si>
    <t>TES.ktoe.ES.Res.HH.Thermal.SH.AdvElc.SH.Elec</t>
  </si>
  <si>
    <t>TES.ktoe.ES.Res.HH.Thermal.SH.AdvElc.SC</t>
  </si>
  <si>
    <t>TES.ktoe.ES.Res.HH.Thermal.SH.AdvElc.SC.AC.Elec</t>
  </si>
  <si>
    <t>TES.ktoe.ES.Res.HH.Thermal.SH.AdvElc.WH</t>
  </si>
  <si>
    <t>TES.ktoe.ES.Res.HH.Thermal.SH.AdvElc.WH.LPG.NoSolar.LPG</t>
  </si>
  <si>
    <t>TES.ktoe.ES.Res.HH.Thermal.SH.AdvElc.WH.LPG.Solar</t>
  </si>
  <si>
    <t>TES.ktoe.ES.Res.HH.Thermal.SH.AdvElc.WH.LPG.Solar.LPG</t>
  </si>
  <si>
    <t>TES.ktoe.ES.Res.HH.Thermal.SH.AdvElc.WH.LPG.Solar.Solar</t>
  </si>
  <si>
    <t>TES.ktoe.ES.Res.HH.Thermal.SH.AdvElc.WH.Elc.NoSolar.Elec</t>
  </si>
  <si>
    <t>TES.ktoe.ES.Res.HH.Thermal.SH.AdvElc.WH.Elc.Solar</t>
  </si>
  <si>
    <t>TES.ktoe.ES.Res.HH.Thermal.SH.AdvElc.WH.Elc.Solar.Elec</t>
  </si>
  <si>
    <t>TES.ktoe.ES.Res.HH.Thermal.SH.AdvElc.WH.Elc.Solar.Solar</t>
  </si>
  <si>
    <t>TES.ktoe.ES.Res.HH.Thermal.SH.AdvElc.CO</t>
  </si>
  <si>
    <t>TES.ktoe.ES.Res.HH.Thermal.SH.AdvElc.CO.LPG.LPG</t>
  </si>
  <si>
    <t>TES.ktoe.ES.Res.HH.Thermal.SH.AdvElc.CO.Elc.Elec</t>
  </si>
  <si>
    <t>TES.ktoe.ES.Res.HH.Thermal.SH.ConvElc</t>
  </si>
  <si>
    <t>TES.ktoe.ES.Res.HH.Thermal.SH.ConvElc.SH</t>
  </si>
  <si>
    <t>TES.ktoe.ES.Res.HH.Thermal.SH.ConvElc.SH.Elec</t>
  </si>
  <si>
    <t>TES.ktoe.ES.Res.HH.Thermal.SH.ConvElc.SC</t>
  </si>
  <si>
    <t>TES.ktoe.ES.Res.HH.Thermal.SH.ConvElc.SC.AC.Elec</t>
  </si>
  <si>
    <t>TES.ktoe.ES.Res.HH.Thermal.SH.ConvElc.WH</t>
  </si>
  <si>
    <t>TES.ktoe.ES.Res.HH.Thermal.SH.ConvElc.WH.LPG.NoSolar.LPG</t>
  </si>
  <si>
    <t>TES.ktoe.ES.Res.HH.Thermal.SH.ConvElc.WH.LPG.Solar</t>
  </si>
  <si>
    <t>TES.ktoe.ES.Res.HH.Thermal.SH.ConvElc.WH.LPG.Solar.LPG</t>
  </si>
  <si>
    <t>TES.ktoe.ES.Res.HH.Thermal.SH.ConvElc.WH.LPG.Solar.Solar</t>
  </si>
  <si>
    <t>TES.ktoe.ES.Res.HH.Thermal.SH.ConvElc.WH.Elc.NoSolar.Elec</t>
  </si>
  <si>
    <t>TES.ktoe.ES.Res.HH.Thermal.SH.ConvElc.WH.Elc.Solar</t>
  </si>
  <si>
    <t>TES.ktoe.ES.Res.HH.Thermal.SH.ConvElc.WH.Elc.Solar.Elec</t>
  </si>
  <si>
    <t>TES.ktoe.ES.Res.HH.Thermal.SH.ConvElc.WH.Elc.Solar.Solar</t>
  </si>
  <si>
    <t>TES.ktoe.ES.Res.HH.Thermal.SH.ConvElc.CO</t>
  </si>
  <si>
    <t>TES.ktoe.ES.Res.HH.Thermal.SH.ConvElc.CO.LPG.LPG</t>
  </si>
  <si>
    <t>TES.ktoe.ES.Res.HH.Thermal.SH.ConvElc.CO.Elc.Elec</t>
  </si>
  <si>
    <t>ES - System efficiency indicator (detailed structure)</t>
  </si>
  <si>
    <t>Eff.ratio.ES.Res.HH.Thermal.SH.Solids</t>
  </si>
  <si>
    <t>Eff.ratio.ES.Res.HH.Thermal.SH.Solids.SH</t>
  </si>
  <si>
    <t>Eff.ratio.ES.Res.HH.Thermal.SH.Solids.SH.Solids</t>
  </si>
  <si>
    <t>Eff.ratio.ES.Res.HH.Thermal.SH.Solids.SH.Elec</t>
  </si>
  <si>
    <t>Eff.ratio.ES.Res.HH.Thermal.SH.Solids.SC</t>
  </si>
  <si>
    <t>Eff.ratio.ES.Res.HH.Thermal.SH.Solids.SC.AC.Elec</t>
  </si>
  <si>
    <t>Eff.ratio.ES.Res.HH.Thermal.SH.Solids.WH</t>
  </si>
  <si>
    <t>Eff.ratio.ES.Res.HH.Thermal.SH.Solids.WH.Solids.NoSolar.Solids</t>
  </si>
  <si>
    <t>Eff.ratio.ES.Res.HH.Thermal.SH.Solids.WH.LPG.NoSolar.LPG</t>
  </si>
  <si>
    <t>Eff.ratio.ES.Res.HH.Thermal.SH.Solids.WH.LPG.Solar</t>
  </si>
  <si>
    <t>Eff.ratio.ES.Res.HH.Thermal.SH.Solids.WH.LPG.Solar.LPG</t>
  </si>
  <si>
    <t>Eff.ratio.ES.Res.HH.Thermal.SH.Solids.WH.LPG.Solar.Solar</t>
  </si>
  <si>
    <t>Eff.ratio.ES.Res.HH.Thermal.SH.Solids.WH.Elc.NoSolar.Elec</t>
  </si>
  <si>
    <t>Eff.ratio.ES.Res.HH.Thermal.SH.Solids.WH.Elc.Solar</t>
  </si>
  <si>
    <t>Eff.ratio.ES.Res.HH.Thermal.SH.Solids.WH.Elc.Solar.Elec</t>
  </si>
  <si>
    <t>Eff.ratio.ES.Res.HH.Thermal.SH.Solids.WH.Elc.Solar.Solar</t>
  </si>
  <si>
    <t>Eff.ratio.ES.Res.HH.Thermal.SH.Solids.CO</t>
  </si>
  <si>
    <t>Eff.ratio.ES.Res.HH.Thermal.SH.Solids.CO.Solids.Solids</t>
  </si>
  <si>
    <t>Eff.ratio.ES.Res.HH.Thermal.SH.Solids.CO.LPG.LPG</t>
  </si>
  <si>
    <t>Eff.ratio.ES.Res.HH.Thermal.SH.Solids.CO.Elc.Elec</t>
  </si>
  <si>
    <t>Eff.ratio.ES.Res.HH.Thermal.SH.LPG</t>
  </si>
  <si>
    <t>Eff.ratio.ES.Res.HH.Thermal.SH.LPG.SH</t>
  </si>
  <si>
    <t>Eff.ratio.ES.Res.HH.Thermal.SH.LPG.SH.LPG</t>
  </si>
  <si>
    <t>Eff.ratio.ES.Res.HH.Thermal.SH.LPG.SH.Elec</t>
  </si>
  <si>
    <t>Eff.ratio.ES.Res.HH.Thermal.SH.LPG.SC</t>
  </si>
  <si>
    <t>Eff.ratio.ES.Res.HH.Thermal.SH.LPG.SC.AC.Elec</t>
  </si>
  <si>
    <t>Eff.ratio.ES.Res.HH.Thermal.SH.LPG.WH</t>
  </si>
  <si>
    <t>Eff.ratio.ES.Res.HH.Thermal.SH.LPG.WH.LPG.NoSolar.LPG</t>
  </si>
  <si>
    <t>Eff.ratio.ES.Res.HH.Thermal.SH.LPG.WH.LPG.Solar</t>
  </si>
  <si>
    <t>Eff.ratio.ES.Res.HH.Thermal.SH.LPG.WH.LPG.Solar.LPG</t>
  </si>
  <si>
    <t>Eff.ratio.ES.Res.HH.Thermal.SH.LPG.WH.LPG.Solar.Solar</t>
  </si>
  <si>
    <t>Eff.ratio.ES.Res.HH.Thermal.SH.LPG.WH.Elc.NoSolar.Elec</t>
  </si>
  <si>
    <t>Eff.ratio.ES.Res.HH.Thermal.SH.LPG.WH.Elc.Solar</t>
  </si>
  <si>
    <t>Eff.ratio.ES.Res.HH.Thermal.SH.LPG.WH.Elc.Solar.Elec</t>
  </si>
  <si>
    <t>Eff.ratio.ES.Res.HH.Thermal.SH.LPG.WH.Elc.Solar.Solar</t>
  </si>
  <si>
    <t>Eff.ratio.ES.Res.HH.Thermal.SH.LPG.CO</t>
  </si>
  <si>
    <t>Eff.ratio.ES.Res.HH.Thermal.SH.LPG.CO.LPG.LPG</t>
  </si>
  <si>
    <t>Eff.ratio.ES.Res.HH.Thermal.SH.LPG.CO.Elc.Elec</t>
  </si>
  <si>
    <t>Eff.ratio.ES.Res.HH.Thermal.SH.Oil</t>
  </si>
  <si>
    <t>Eff.ratio.ES.Res.HH.Thermal.SH.Oil.SH</t>
  </si>
  <si>
    <t>Eff.ratio.ES.Res.HH.Thermal.SH.Oil.SH.Oil</t>
  </si>
  <si>
    <t>Eff.ratio.ES.Res.HH.Thermal.SH.Oil.SH.Elec</t>
  </si>
  <si>
    <t>Eff.ratio.ES.Res.HH.Thermal.SH.Oil.SC</t>
  </si>
  <si>
    <t>Eff.ratio.ES.Res.HH.Thermal.SH.Oil.SC.AC.Elec</t>
  </si>
  <si>
    <t>Eff.ratio.ES.Res.HH.Thermal.SH.Oil.WH</t>
  </si>
  <si>
    <t>Eff.ratio.ES.Res.HH.Thermal.SH.Oil.WH.Oil.NoSolar.Oil</t>
  </si>
  <si>
    <t>Eff.ratio.ES.Res.HH.Thermal.SH.Oil.WH.Oil.Solar</t>
  </si>
  <si>
    <t>Eff.ratio.ES.Res.HH.Thermal.SH.Oil.WH.Oil.Solar.Oil</t>
  </si>
  <si>
    <t>Eff.ratio.ES.Res.HH.Thermal.SH.Oil.WH.Oil.Solar.Solar</t>
  </si>
  <si>
    <t>Eff.ratio.ES.Res.HH.Thermal.SH.Oil.WH.Elc.NoSolar.Elec</t>
  </si>
  <si>
    <t>Eff.ratio.ES.Res.HH.Thermal.SH.Oil.WH.Elc.Solar</t>
  </si>
  <si>
    <t>Eff.ratio.ES.Res.HH.Thermal.SH.Oil.WH.Elc.Solar.Elec</t>
  </si>
  <si>
    <t>Eff.ratio.ES.Res.HH.Thermal.SH.Oil.WH.Elc.Solar.Solar</t>
  </si>
  <si>
    <t>Eff.ratio.ES.Res.HH.Thermal.SH.Oil.CO</t>
  </si>
  <si>
    <t>Eff.ratio.ES.Res.HH.Thermal.SH.Oil.CO.LPG.LPG</t>
  </si>
  <si>
    <t>Eff.ratio.ES.Res.HH.Thermal.SH.Oil.CO.Elc.Elec</t>
  </si>
  <si>
    <t>Eff.ratio.ES.Res.HH.Thermal.SH.Gas</t>
  </si>
  <si>
    <t>Eff.ratio.ES.Res.HH.Thermal.SH.Gas.SH</t>
  </si>
  <si>
    <t>Eff.ratio.ES.Res.HH.Thermal.SH.Gas.SH.Gas</t>
  </si>
  <si>
    <t>Eff.ratio.ES.Res.HH.Thermal.SH.Gas.SH.Elec</t>
  </si>
  <si>
    <t>Eff.ratio.ES.Res.HH.Thermal.SH.Gas.SC</t>
  </si>
  <si>
    <t>Eff.ratio.ES.Res.HH.Thermal.SH.Gas.SC.AC.Elec</t>
  </si>
  <si>
    <t>Eff.ratio.ES.Res.HH.Thermal.SH.Gas.WH</t>
  </si>
  <si>
    <t>Eff.ratio.ES.Res.HH.Thermal.SH.Gas.WH.Gas.NoSolar.Gas</t>
  </si>
  <si>
    <t>Eff.ratio.ES.Res.HH.Thermal.SH.Gas.WH.Gas.Solar</t>
  </si>
  <si>
    <t>Eff.ratio.ES.Res.HH.Thermal.SH.Gas.WH.Gas.Solar.Gas</t>
  </si>
  <si>
    <t>Eff.ratio.ES.Res.HH.Thermal.SH.Gas.WH.Gas.Solar.Solar</t>
  </si>
  <si>
    <t>Eff.ratio.ES.Res.HH.Thermal.SH.Gas.WH.Elc.NoSolar.Elec</t>
  </si>
  <si>
    <t>Eff.ratio.ES.Res.HH.Thermal.SH.Gas.WH.Elc.Solar</t>
  </si>
  <si>
    <t>Eff.ratio.ES.Res.HH.Thermal.SH.Gas.WH.Elc.Solar.Elec</t>
  </si>
  <si>
    <t>Eff.ratio.ES.Res.HH.Thermal.SH.Gas.WH.Elc.Solar.Solar</t>
  </si>
  <si>
    <t>Eff.ratio.ES.Res.HH.Thermal.SH.Gas.CO</t>
  </si>
  <si>
    <t>Eff.ratio.ES.Res.HH.Thermal.SH.Gas.CO.Gas.Gas</t>
  </si>
  <si>
    <t>Eff.ratio.ES.Res.HH.Thermal.SH.Gas.CO.Elc.Elec</t>
  </si>
  <si>
    <t>Eff.ratio.ES.Res.HH.Thermal.SH.Biomass</t>
  </si>
  <si>
    <t>Eff.ratio.ES.Res.HH.Thermal.SH.Biomass.SH</t>
  </si>
  <si>
    <t>Eff.ratio.ES.Res.HH.Thermal.SH.Biomass.SH.Biomass</t>
  </si>
  <si>
    <t>Eff.ratio.ES.Res.HH.Thermal.SH.Biomass.SH.Elec</t>
  </si>
  <si>
    <t>Eff.ratio.ES.Res.HH.Thermal.SH.Biomass.SC</t>
  </si>
  <si>
    <t>Eff.ratio.ES.Res.HH.Thermal.SH.Biomass.SC.AC.Elec</t>
  </si>
  <si>
    <t>Eff.ratio.ES.Res.HH.Thermal.SH.Biomass.WH</t>
  </si>
  <si>
    <t>Eff.ratio.ES.Res.HH.Thermal.SH.Biomass.WH.Biomass.NoSolar.Biomass</t>
  </si>
  <si>
    <t>Eff.ratio.ES.Res.HH.Thermal.SH.Biomass.WH.Biomass.Solar</t>
  </si>
  <si>
    <t>Eff.ratio.ES.Res.HH.Thermal.SH.Biomass.WH.Biomass.Solar.Biomass</t>
  </si>
  <si>
    <t>Eff.ratio.ES.Res.HH.Thermal.SH.Biomass.WH.Biomass.Solar.Solar</t>
  </si>
  <si>
    <t>Eff.ratio.ES.Res.HH.Thermal.SH.Biomass.WH.LPG.NoSolar.LPG</t>
  </si>
  <si>
    <t>Eff.ratio.ES.Res.HH.Thermal.SH.Biomass.WH.LPG.Solar</t>
  </si>
  <si>
    <t>Eff.ratio.ES.Res.HH.Thermal.SH.Biomass.WH.LPG.Solar.LPG</t>
  </si>
  <si>
    <t>Eff.ratio.ES.Res.HH.Thermal.SH.Biomass.WH.LPG.Solar.Solar</t>
  </si>
  <si>
    <t>Eff.ratio.ES.Res.HH.Thermal.SH.Biomass.WH.Elc.NoSolar.Elec</t>
  </si>
  <si>
    <t>Eff.ratio.ES.Res.HH.Thermal.SH.Biomass.WH.Elc.Solar</t>
  </si>
  <si>
    <t>Eff.ratio.ES.Res.HH.Thermal.SH.Biomass.WH.Elc.Solar.Elec</t>
  </si>
  <si>
    <t>Eff.ratio.ES.Res.HH.Thermal.SH.Biomass.WH.Elc.Solar.Solar</t>
  </si>
  <si>
    <t>Eff.ratio.ES.Res.HH.Thermal.SH.Biomass.CO</t>
  </si>
  <si>
    <t>Eff.ratio.ES.Res.HH.Thermal.SH.Biomass.CO.Biomass.Biomass</t>
  </si>
  <si>
    <t>Eff.ratio.ES.Res.HH.Thermal.SH.Biomass.CO.LPG.LPG</t>
  </si>
  <si>
    <t>Eff.ratio.ES.Res.HH.Thermal.SH.Biomass.CO.Elc.Elec</t>
  </si>
  <si>
    <t>Eff.ratio.ES.Res.HH.Thermal.SH.Geo</t>
  </si>
  <si>
    <t>Eff.ratio.ES.Res.HH.Thermal.SH.Geo.SH</t>
  </si>
  <si>
    <t>Eff.ratio.ES.Res.HH.Thermal.SH.Geo.SH.Geo</t>
  </si>
  <si>
    <t>Eff.ratio.ES.Res.HH.Thermal.SH.Geo.SH.Elec</t>
  </si>
  <si>
    <t>Eff.ratio.ES.Res.HH.Thermal.SH.Geo.SC</t>
  </si>
  <si>
    <t>Eff.ratio.ES.Res.HH.Thermal.SH.Geo.SC.AC.Elec</t>
  </si>
  <si>
    <t>Eff.ratio.ES.Res.HH.Thermal.SH.Geo.WH</t>
  </si>
  <si>
    <t>Eff.ratio.ES.Res.HH.Thermal.SH.Geo.WH.Geo.NoSolar.Geo</t>
  </si>
  <si>
    <t>Eff.ratio.ES.Res.HH.Thermal.SH.Geo.WH.Geo.Solar</t>
  </si>
  <si>
    <t>Eff.ratio.ES.Res.HH.Thermal.SH.Geo.WH.Geo.Solar.Geo</t>
  </si>
  <si>
    <t>Eff.ratio.ES.Res.HH.Thermal.SH.Geo.WH.Geo.Solar.Solar</t>
  </si>
  <si>
    <t>Eff.ratio.ES.Res.HH.Thermal.SH.Geo.WH.Elc.NoSolar.Elec</t>
  </si>
  <si>
    <t>Eff.ratio.ES.Res.HH.Thermal.SH.Geo.WH.Elc.Solar</t>
  </si>
  <si>
    <t>Eff.ratio.ES.Res.HH.Thermal.SH.Geo.WH.Elc.Solar.Elec</t>
  </si>
  <si>
    <t>Eff.ratio.ES.Res.HH.Thermal.SH.Geo.WH.Elc.Solar.Solar</t>
  </si>
  <si>
    <t>Eff.ratio.ES.Res.HH.Thermal.SH.Geo.CO</t>
  </si>
  <si>
    <t>Eff.ratio.ES.Res.HH.Thermal.SH.Geo.CO.LPG.LPG</t>
  </si>
  <si>
    <t>Eff.ratio.ES.Res.HH.Thermal.SH.Geo.CO.Elc.Elec</t>
  </si>
  <si>
    <t>Eff.ratio.ES.Res.HH.Thermal.SH.DistrHeat</t>
  </si>
  <si>
    <t>Eff.ratio.ES.Res.HH.Thermal.SH.DistrHeat.SH</t>
  </si>
  <si>
    <t>Eff.ratio.ES.Res.HH.Thermal.SH.DistrHeat.SH.Steam_Distr</t>
  </si>
  <si>
    <t>Eff.ratio.ES.Res.HH.Thermal.SH.DistrHeat.SH.Elec</t>
  </si>
  <si>
    <t>Eff.ratio.ES.Res.HH.Thermal.SH.DistrHeat.SC</t>
  </si>
  <si>
    <t>Eff.ratio.ES.Res.HH.Thermal.SH.DistrHeat.SC.AC.Elec</t>
  </si>
  <si>
    <t>Eff.ratio.ES.Res.HH.Thermal.SH.DistrHeat.WH</t>
  </si>
  <si>
    <t>Eff.ratio.ES.Res.HH.Thermal.SH.DistrHeat.WH.DistrHeat.NoSolar.Steam_Distr</t>
  </si>
  <si>
    <t>Eff.ratio.ES.Res.HH.Thermal.SH.DistrHeat.WH.DistrHeat.Solar</t>
  </si>
  <si>
    <t>Eff.ratio.ES.Res.HH.Thermal.SH.DistrHeat.WH.DistrHeat.Solar.Steam_Distr</t>
  </si>
  <si>
    <t>Eff.ratio.ES.Res.HH.Thermal.SH.DistrHeat.WH.DistrHeat.Solar.Solar</t>
  </si>
  <si>
    <t>Eff.ratio.ES.Res.HH.Thermal.SH.DistrHeat.WH.Elc.NoSolar.Elec</t>
  </si>
  <si>
    <t>Eff.ratio.ES.Res.HH.Thermal.SH.DistrHeat.WH.Elc.Solar</t>
  </si>
  <si>
    <t>Eff.ratio.ES.Res.HH.Thermal.SH.DistrHeat.WH.Elc.Solar.Elec</t>
  </si>
  <si>
    <t>Eff.ratio.ES.Res.HH.Thermal.SH.DistrHeat.WH.Elc.Solar.Solar</t>
  </si>
  <si>
    <t>Eff.ratio.ES.Res.HH.Thermal.SH.DistrHeat.CO</t>
  </si>
  <si>
    <t>Eff.ratio.ES.Res.HH.Thermal.SH.DistrHeat.CO.LPG.LPG</t>
  </si>
  <si>
    <t>Eff.ratio.ES.Res.HH.Thermal.SH.DistrHeat.CO.Elc.Elec</t>
  </si>
  <si>
    <t>Eff.ratio.ES.Res.HH.Thermal.SH.AdvElc</t>
  </si>
  <si>
    <t>Eff.ratio.ES.Res.HH.Thermal.SH.AdvElc.SH</t>
  </si>
  <si>
    <t>Eff.ratio.ES.Res.HH.Thermal.SH.AdvElc.SH.Elec</t>
  </si>
  <si>
    <t>Eff.ratio.ES.Res.HH.Thermal.SH.AdvElc.SC</t>
  </si>
  <si>
    <t>Eff.ratio.ES.Res.HH.Thermal.SH.AdvElc.SC.AC.Elec</t>
  </si>
  <si>
    <t>Eff.ratio.ES.Res.HH.Thermal.SH.AdvElc.WH</t>
  </si>
  <si>
    <t>Eff.ratio.ES.Res.HH.Thermal.SH.AdvElc.WH.LPG.NoSolar.LPG</t>
  </si>
  <si>
    <t>Eff.ratio.ES.Res.HH.Thermal.SH.AdvElc.WH.LPG.Solar</t>
  </si>
  <si>
    <t>Eff.ratio.ES.Res.HH.Thermal.SH.AdvElc.WH.LPG.Solar.LPG</t>
  </si>
  <si>
    <t>Eff.ratio.ES.Res.HH.Thermal.SH.AdvElc.WH.LPG.Solar.Solar</t>
  </si>
  <si>
    <t>Eff.ratio.ES.Res.HH.Thermal.SH.AdvElc.WH.Elc.NoSolar.Elec</t>
  </si>
  <si>
    <t>Eff.ratio.ES.Res.HH.Thermal.SH.AdvElc.WH.Elc.Solar</t>
  </si>
  <si>
    <t>Eff.ratio.ES.Res.HH.Thermal.SH.AdvElc.WH.Elc.Solar.Elec</t>
  </si>
  <si>
    <t>Eff.ratio.ES.Res.HH.Thermal.SH.AdvElc.WH.Elc.Solar.Solar</t>
  </si>
  <si>
    <t>Eff.ratio.ES.Res.HH.Thermal.SH.AdvElc.CO</t>
  </si>
  <si>
    <t>Eff.ratio.ES.Res.HH.Thermal.SH.AdvElc.CO.LPG.LPG</t>
  </si>
  <si>
    <t>Eff.ratio.ES.Res.HH.Thermal.SH.AdvElc.CO.Elc.Elec</t>
  </si>
  <si>
    <t>Eff.ratio.ES.Res.HH.Thermal.SH.ConvElc</t>
  </si>
  <si>
    <t>Eff.ratio.ES.Res.HH.Thermal.SH.ConvElc.SH</t>
  </si>
  <si>
    <t>Eff.ratio.ES.Res.HH.Thermal.SH.ConvElc.SH.Elec</t>
  </si>
  <si>
    <t>Eff.ratio.ES.Res.HH.Thermal.SH.ConvElc.SC</t>
  </si>
  <si>
    <t>Eff.ratio.ES.Res.HH.Thermal.SH.ConvElc.SC.AC.Elec</t>
  </si>
  <si>
    <t>Eff.ratio.ES.Res.HH.Thermal.SH.ConvElc.WH</t>
  </si>
  <si>
    <t>Eff.ratio.ES.Res.HH.Thermal.SH.ConvElc.WH.LPG.NoSolar.LPG</t>
  </si>
  <si>
    <t>Eff.ratio.ES.Res.HH.Thermal.SH.ConvElc.WH.LPG.Solar</t>
  </si>
  <si>
    <t>Eff.ratio.ES.Res.HH.Thermal.SH.ConvElc.WH.LPG.Solar.LPG</t>
  </si>
  <si>
    <t>Eff.ratio.ES.Res.HH.Thermal.SH.ConvElc.WH.LPG.Solar.Solar</t>
  </si>
  <si>
    <t>Eff.ratio.ES.Res.HH.Thermal.SH.ConvElc.WH.Elc.NoSolar.Elec</t>
  </si>
  <si>
    <t>Eff.ratio.ES.Res.HH.Thermal.SH.ConvElc.WH.Elc.Solar</t>
  </si>
  <si>
    <t>Eff.ratio.ES.Res.HH.Thermal.SH.ConvElc.WH.Elc.Solar.Elec</t>
  </si>
  <si>
    <t>Eff.ratio.ES.Res.HH.Thermal.SH.ConvElc.WH.Elc.Solar.Solar</t>
  </si>
  <si>
    <t>Eff.ratio.ES.Res.HH.Thermal.SH.ConvElc.CO</t>
  </si>
  <si>
    <t>Eff.ratio.ES.Res.HH.Thermal.SH.ConvElc.CO.LPG.LPG</t>
  </si>
  <si>
    <t>Eff.ratio.ES.Res.HH.Thermal.SH.ConvElc.CO.Elc.Elec</t>
  </si>
  <si>
    <t>ES - CO2 emissions (detailed structure)</t>
  </si>
  <si>
    <t>EMI.ktCO2.ES.Res.HH.Thermal.SH.Solids</t>
  </si>
  <si>
    <t>EMI.ktCO2.ES.Res.HH.Thermal.SH.Solids.SH</t>
  </si>
  <si>
    <t>EMI.ktCO2.ES.Res.HH.Thermal.SH.Solids.SH.Solids</t>
  </si>
  <si>
    <t>EMI.ktCO2.ES.Res.HH.Thermal.SH.Solids.SH.Elec</t>
  </si>
  <si>
    <t>EMI.ktCO2.ES.Res.HH.Thermal.SH.Solids.SC</t>
  </si>
  <si>
    <t>EMI.ktCO2.ES.Res.HH.Thermal.SH.Solids.SC.AC.Elec</t>
  </si>
  <si>
    <t>EMI.ktCO2.ES.Res.HH.Thermal.SH.Solids.WH</t>
  </si>
  <si>
    <t>EMI.ktCO2.ES.Res.HH.Thermal.SH.Solids.WH.Solids.NoSolar.Solids</t>
  </si>
  <si>
    <t>EMI.ktCO2.ES.Res.HH.Thermal.SH.Solids.WH.LPG.NoSolar.LPG</t>
  </si>
  <si>
    <t>EMI.ktCO2.ES.Res.HH.Thermal.SH.Solids.WH.LPG.Solar</t>
  </si>
  <si>
    <t>EMI.ktCO2.ES.Res.HH.Thermal.SH.Solids.WH.LPG.Solar.LPG</t>
  </si>
  <si>
    <t>EMI.ktCO2.ES.Res.HH.Thermal.SH.Solids.WH.LPG.Solar.Solar</t>
  </si>
  <si>
    <t>EMI.ktCO2.ES.Res.HH.Thermal.SH.Solids.WH.Elc.NoSolar.Elec</t>
  </si>
  <si>
    <t>EMI.ktCO2.ES.Res.HH.Thermal.SH.Solids.WH.Elc.Solar</t>
  </si>
  <si>
    <t>EMI.ktCO2.ES.Res.HH.Thermal.SH.Solids.WH.Elc.Solar.Elec</t>
  </si>
  <si>
    <t>EMI.ktCO2.ES.Res.HH.Thermal.SH.Solids.WH.Elc.Solar.Solar</t>
  </si>
  <si>
    <t>EMI.ktCO2.ES.Res.HH.Thermal.SH.Solids.CO</t>
  </si>
  <si>
    <t>EMI.ktCO2.ES.Res.HH.Thermal.SH.Solids.CO.Solids.Solids</t>
  </si>
  <si>
    <t>EMI.ktCO2.ES.Res.HH.Thermal.SH.Solids.CO.LPG.LPG</t>
  </si>
  <si>
    <t>EMI.ktCO2.ES.Res.HH.Thermal.SH.Solids.CO.Elc.Elec</t>
  </si>
  <si>
    <t>EMI.ktCO2.ES.Res.HH.Thermal.SH.LPG</t>
  </si>
  <si>
    <t>EMI.ktCO2.ES.Res.HH.Thermal.SH.LPG.SH</t>
  </si>
  <si>
    <t>EMI.ktCO2.ES.Res.HH.Thermal.SH.LPG.SH.LPG</t>
  </si>
  <si>
    <t>EMI.ktCO2.ES.Res.HH.Thermal.SH.LPG.SH.Elec</t>
  </si>
  <si>
    <t>EMI.ktCO2.ES.Res.HH.Thermal.SH.LPG.SC</t>
  </si>
  <si>
    <t>EMI.ktCO2.ES.Res.HH.Thermal.SH.LPG.SC.AC.Elec</t>
  </si>
  <si>
    <t>EMI.ktCO2.ES.Res.HH.Thermal.SH.LPG.WH</t>
  </si>
  <si>
    <t>EMI.ktCO2.ES.Res.HH.Thermal.SH.LPG.WH.LPG.NoSolar.LPG</t>
  </si>
  <si>
    <t>EMI.ktCO2.ES.Res.HH.Thermal.SH.LPG.WH.LPG.Solar</t>
  </si>
  <si>
    <t>EMI.ktCO2.ES.Res.HH.Thermal.SH.LPG.WH.LPG.Solar.LPG</t>
  </si>
  <si>
    <t>EMI.ktCO2.ES.Res.HH.Thermal.SH.LPG.WH.LPG.Solar.Solar</t>
  </si>
  <si>
    <t>EMI.ktCO2.ES.Res.HH.Thermal.SH.LPG.WH.Elc.NoSolar.Elec</t>
  </si>
  <si>
    <t>EMI.ktCO2.ES.Res.HH.Thermal.SH.LPG.WH.Elc.Solar</t>
  </si>
  <si>
    <t>EMI.ktCO2.ES.Res.HH.Thermal.SH.LPG.WH.Elc.Solar.Elec</t>
  </si>
  <si>
    <t>EMI.ktCO2.ES.Res.HH.Thermal.SH.LPG.WH.Elc.Solar.Solar</t>
  </si>
  <si>
    <t>EMI.ktCO2.ES.Res.HH.Thermal.SH.LPG.CO</t>
  </si>
  <si>
    <t>EMI.ktCO2.ES.Res.HH.Thermal.SH.LPG.CO.LPG.LPG</t>
  </si>
  <si>
    <t>EMI.ktCO2.ES.Res.HH.Thermal.SH.LPG.CO.Elc.Elec</t>
  </si>
  <si>
    <t>EMI.ktCO2.ES.Res.HH.Thermal.SH.Oil</t>
  </si>
  <si>
    <t>EMI.ktCO2.ES.Res.HH.Thermal.SH.Oil.SH</t>
  </si>
  <si>
    <t>EMI.ktCO2.ES.Res.HH.Thermal.SH.Oil.SH.Oil</t>
  </si>
  <si>
    <t>EMI.ktCO2.ES.Res.HH.Thermal.SH.Oil.SH.Elec</t>
  </si>
  <si>
    <t>EMI.ktCO2.ES.Res.HH.Thermal.SH.Oil.SC</t>
  </si>
  <si>
    <t>EMI.ktCO2.ES.Res.HH.Thermal.SH.Oil.SC.AC.Elec</t>
  </si>
  <si>
    <t>EMI.ktCO2.ES.Res.HH.Thermal.SH.Oil.WH</t>
  </si>
  <si>
    <t>EMI.ktCO2.ES.Res.HH.Thermal.SH.Oil.WH.Oil.NoSolar.Oil</t>
  </si>
  <si>
    <t>EMI.ktCO2.ES.Res.HH.Thermal.SH.Oil.WH.Oil.Solar</t>
  </si>
  <si>
    <t>EMI.ktCO2.ES.Res.HH.Thermal.SH.Oil.WH.Oil.Solar.Oil</t>
  </si>
  <si>
    <t>EMI.ktCO2.ES.Res.HH.Thermal.SH.Oil.WH.Oil.Solar.Solar</t>
  </si>
  <si>
    <t>EMI.ktCO2.ES.Res.HH.Thermal.SH.Oil.WH.Elc.NoSolar.Elec</t>
  </si>
  <si>
    <t>EMI.ktCO2.ES.Res.HH.Thermal.SH.Oil.WH.Elc.Solar</t>
  </si>
  <si>
    <t>EMI.ktCO2.ES.Res.HH.Thermal.SH.Oil.WH.Elc.Solar.Elec</t>
  </si>
  <si>
    <t>EMI.ktCO2.ES.Res.HH.Thermal.SH.Oil.WH.Elc.Solar.Solar</t>
  </si>
  <si>
    <t>EMI.ktCO2.ES.Res.HH.Thermal.SH.Oil.CO</t>
  </si>
  <si>
    <t>EMI.ktCO2.ES.Res.HH.Thermal.SH.Oil.CO.LPG.LPG</t>
  </si>
  <si>
    <t>EMI.ktCO2.ES.Res.HH.Thermal.SH.Oil.CO.Elc.Elec</t>
  </si>
  <si>
    <t>EMI.ktCO2.ES.Res.HH.Thermal.SH.Gas</t>
  </si>
  <si>
    <t>EMI.ktCO2.ES.Res.HH.Thermal.SH.Gas.SH</t>
  </si>
  <si>
    <t>EMI.ktCO2.ES.Res.HH.Thermal.SH.Gas.SH.Gas</t>
  </si>
  <si>
    <t>EMI.ktCO2.ES.Res.HH.Thermal.SH.Gas.SH.Elec</t>
  </si>
  <si>
    <t>EMI.ktCO2.ES.Res.HH.Thermal.SH.Gas.SC</t>
  </si>
  <si>
    <t>EMI.ktCO2.ES.Res.HH.Thermal.SH.Gas.SC.AC.Elec</t>
  </si>
  <si>
    <t>EMI.ktCO2.ES.Res.HH.Thermal.SH.Gas.WH</t>
  </si>
  <si>
    <t>EMI.ktCO2.ES.Res.HH.Thermal.SH.Gas.WH.Gas.NoSolar.Gas</t>
  </si>
  <si>
    <t>EMI.ktCO2.ES.Res.HH.Thermal.SH.Gas.WH.Gas.Solar</t>
  </si>
  <si>
    <t>EMI.ktCO2.ES.Res.HH.Thermal.SH.Gas.WH.Gas.Solar.Gas</t>
  </si>
  <si>
    <t>EMI.ktCO2.ES.Res.HH.Thermal.SH.Gas.WH.Gas.Solar.Solar</t>
  </si>
  <si>
    <t>EMI.ktCO2.ES.Res.HH.Thermal.SH.Gas.WH.Elc.NoSolar.Elec</t>
  </si>
  <si>
    <t>EMI.ktCO2.ES.Res.HH.Thermal.SH.Gas.WH.Elc.Solar</t>
  </si>
  <si>
    <t>EMI.ktCO2.ES.Res.HH.Thermal.SH.Gas.WH.Elc.Solar.Elec</t>
  </si>
  <si>
    <t>EMI.ktCO2.ES.Res.HH.Thermal.SH.Gas.WH.Elc.Solar.Solar</t>
  </si>
  <si>
    <t>EMI.ktCO2.ES.Res.HH.Thermal.SH.Gas.CO</t>
  </si>
  <si>
    <t>EMI.ktCO2.ES.Res.HH.Thermal.SH.Gas.CO.Gas.Gas</t>
  </si>
  <si>
    <t>EMI.ktCO2.ES.Res.HH.Thermal.SH.Gas.CO.Elc.Elec</t>
  </si>
  <si>
    <t>EMI.ktCO2.ES.Res.HH.Thermal.SH.Biomass</t>
  </si>
  <si>
    <t>EMI.ktCO2.ES.Res.HH.Thermal.SH.Biomass.SH</t>
  </si>
  <si>
    <t>EMI.ktCO2.ES.Res.HH.Thermal.SH.Biomass.SH.Biomass</t>
  </si>
  <si>
    <t>EMI.ktCO2.ES.Res.HH.Thermal.SH.Biomass.SH.Elec</t>
  </si>
  <si>
    <t>EMI.ktCO2.ES.Res.HH.Thermal.SH.Biomass.SC</t>
  </si>
  <si>
    <t>EMI.ktCO2.ES.Res.HH.Thermal.SH.Biomass.SC.AC.Elec</t>
  </si>
  <si>
    <t>EMI.ktCO2.ES.Res.HH.Thermal.SH.Biomass.WH</t>
  </si>
  <si>
    <t>EMI.ktCO2.ES.Res.HH.Thermal.SH.Biomass.WH.Biomass.NoSolar.Biomass</t>
  </si>
  <si>
    <t>EMI.ktCO2.ES.Res.HH.Thermal.SH.Biomass.WH.Biomass.Solar</t>
  </si>
  <si>
    <t>EMI.ktCO2.ES.Res.HH.Thermal.SH.Biomass.WH.Biomass.Solar.Biomass</t>
  </si>
  <si>
    <t>EMI.ktCO2.ES.Res.HH.Thermal.SH.Biomass.WH.Biomass.Solar.Solar</t>
  </si>
  <si>
    <t>EMI.ktCO2.ES.Res.HH.Thermal.SH.Biomass.WH.LPG.NoSolar.LPG</t>
  </si>
  <si>
    <t>EMI.ktCO2.ES.Res.HH.Thermal.SH.Biomass.WH.LPG.Solar</t>
  </si>
  <si>
    <t>EMI.ktCO2.ES.Res.HH.Thermal.SH.Biomass.WH.LPG.Solar.LPG</t>
  </si>
  <si>
    <t>EMI.ktCO2.ES.Res.HH.Thermal.SH.Biomass.WH.LPG.Solar.Solar</t>
  </si>
  <si>
    <t>EMI.ktCO2.ES.Res.HH.Thermal.SH.Biomass.WH.Elc.NoSolar.Elec</t>
  </si>
  <si>
    <t>EMI.ktCO2.ES.Res.HH.Thermal.SH.Biomass.WH.Elc.Solar</t>
  </si>
  <si>
    <t>EMI.ktCO2.ES.Res.HH.Thermal.SH.Biomass.WH.Elc.Solar.Elec</t>
  </si>
  <si>
    <t>EMI.ktCO2.ES.Res.HH.Thermal.SH.Biomass.WH.Elc.Solar.Solar</t>
  </si>
  <si>
    <t>EMI.ktCO2.ES.Res.HH.Thermal.SH.Biomass.CO</t>
  </si>
  <si>
    <t>EMI.ktCO2.ES.Res.HH.Thermal.SH.Biomass.CO.Biomass.Biomass</t>
  </si>
  <si>
    <t>EMI.ktCO2.ES.Res.HH.Thermal.SH.Biomass.CO.LPG.LPG</t>
  </si>
  <si>
    <t>EMI.ktCO2.ES.Res.HH.Thermal.SH.Biomass.CO.Elc.Elec</t>
  </si>
  <si>
    <t>EMI.ktCO2.ES.Res.HH.Thermal.SH.Geo</t>
  </si>
  <si>
    <t>EMI.ktCO2.ES.Res.HH.Thermal.SH.Geo.SH</t>
  </si>
  <si>
    <t>EMI.ktCO2.ES.Res.HH.Thermal.SH.Geo.SH.Geo</t>
  </si>
  <si>
    <t>EMI.ktCO2.ES.Res.HH.Thermal.SH.Geo.SH.Elec</t>
  </si>
  <si>
    <t>EMI.ktCO2.ES.Res.HH.Thermal.SH.Geo.SC</t>
  </si>
  <si>
    <t>EMI.ktCO2.ES.Res.HH.Thermal.SH.Geo.SC.AC.Elec</t>
  </si>
  <si>
    <t>EMI.ktCO2.ES.Res.HH.Thermal.SH.Geo.WH</t>
  </si>
  <si>
    <t>EMI.ktCO2.ES.Res.HH.Thermal.SH.Geo.WH.Geo.NoSolar.Geo</t>
  </si>
  <si>
    <t>EMI.ktCO2.ES.Res.HH.Thermal.SH.Geo.WH.Geo.Solar</t>
  </si>
  <si>
    <t>EMI.ktCO2.ES.Res.HH.Thermal.SH.Geo.WH.Geo.Solar.Geo</t>
  </si>
  <si>
    <t>EMI.ktCO2.ES.Res.HH.Thermal.SH.Geo.WH.Geo.Solar.Solar</t>
  </si>
  <si>
    <t>EMI.ktCO2.ES.Res.HH.Thermal.SH.Geo.WH.Elc.NoSolar.Elec</t>
  </si>
  <si>
    <t>EMI.ktCO2.ES.Res.HH.Thermal.SH.Geo.WH.Elc.Solar</t>
  </si>
  <si>
    <t>EMI.ktCO2.ES.Res.HH.Thermal.SH.Geo.WH.Elc.Solar.Elec</t>
  </si>
  <si>
    <t>EMI.ktCO2.ES.Res.HH.Thermal.SH.Geo.WH.Elc.Solar.Solar</t>
  </si>
  <si>
    <t>EMI.ktCO2.ES.Res.HH.Thermal.SH.Geo.CO</t>
  </si>
  <si>
    <t>EMI.ktCO2.ES.Res.HH.Thermal.SH.Geo.CO.LPG.LPG</t>
  </si>
  <si>
    <t>EMI.ktCO2.ES.Res.HH.Thermal.SH.Geo.CO.Elc.Elec</t>
  </si>
  <si>
    <t>EMI.ktCO2.ES.Res.HH.Thermal.SH.DistrHeat</t>
  </si>
  <si>
    <t>EMI.ktCO2.ES.Res.HH.Thermal.SH.DistrHeat.SH</t>
  </si>
  <si>
    <t>EMI.ktCO2.ES.Res.HH.Thermal.SH.DistrHeat.SH.Steam_Distr</t>
  </si>
  <si>
    <t>EMI.ktCO2.ES.Res.HH.Thermal.SH.DistrHeat.SH.Elec</t>
  </si>
  <si>
    <t>EMI.ktCO2.ES.Res.HH.Thermal.SH.DistrHeat.SC</t>
  </si>
  <si>
    <t>EMI.ktCO2.ES.Res.HH.Thermal.SH.DistrHeat.SC.AC.Elec</t>
  </si>
  <si>
    <t>EMI.ktCO2.ES.Res.HH.Thermal.SH.DistrHeat.WH</t>
  </si>
  <si>
    <t>EMI.ktCO2.ES.Res.HH.Thermal.SH.DistrHeat.WH.DistrHeat.NoSolar.Steam_Distr</t>
  </si>
  <si>
    <t>EMI.ktCO2.ES.Res.HH.Thermal.SH.DistrHeat.WH.DistrHeat.Solar</t>
  </si>
  <si>
    <t>EMI.ktCO2.ES.Res.HH.Thermal.SH.DistrHeat.WH.DistrHeat.Solar.Steam_Distr</t>
  </si>
  <si>
    <t>EMI.ktCO2.ES.Res.HH.Thermal.SH.DistrHeat.WH.DistrHeat.Solar.Solar</t>
  </si>
  <si>
    <t>EMI.ktCO2.ES.Res.HH.Thermal.SH.DistrHeat.WH.Elc.NoSolar.Elec</t>
  </si>
  <si>
    <t>EMI.ktCO2.ES.Res.HH.Thermal.SH.DistrHeat.WH.Elc.Solar</t>
  </si>
  <si>
    <t>EMI.ktCO2.ES.Res.HH.Thermal.SH.DistrHeat.WH.Elc.Solar.Elec</t>
  </si>
  <si>
    <t>EMI.ktCO2.ES.Res.HH.Thermal.SH.DistrHeat.WH.Elc.Solar.Solar</t>
  </si>
  <si>
    <t>EMI.ktCO2.ES.Res.HH.Thermal.SH.DistrHeat.CO</t>
  </si>
  <si>
    <t>EMI.ktCO2.ES.Res.HH.Thermal.SH.DistrHeat.CO.LPG.LPG</t>
  </si>
  <si>
    <t>EMI.ktCO2.ES.Res.HH.Thermal.SH.DistrHeat.CO.Elc.Elec</t>
  </si>
  <si>
    <t>EMI.ktCO2.ES.Res.HH.Thermal.SH.AdvElc</t>
  </si>
  <si>
    <t>EMI.ktCO2.ES.Res.HH.Thermal.SH.AdvElc.SH</t>
  </si>
  <si>
    <t>EMI.ktCO2.ES.Res.HH.Thermal.SH.AdvElc.SH.Elec</t>
  </si>
  <si>
    <t>EMI.ktCO2.ES.Res.HH.Thermal.SH.AdvElc.SC</t>
  </si>
  <si>
    <t>EMI.ktCO2.ES.Res.HH.Thermal.SH.AdvElc.SC.AC.Elec</t>
  </si>
  <si>
    <t>EMI.ktCO2.ES.Res.HH.Thermal.SH.AdvElc.WH</t>
  </si>
  <si>
    <t>EMI.ktCO2.ES.Res.HH.Thermal.SH.AdvElc.WH.LPG.NoSolar.LPG</t>
  </si>
  <si>
    <t>EMI.ktCO2.ES.Res.HH.Thermal.SH.AdvElc.WH.LPG.Solar</t>
  </si>
  <si>
    <t>EMI.ktCO2.ES.Res.HH.Thermal.SH.AdvElc.WH.LPG.Solar.LPG</t>
  </si>
  <si>
    <t>EMI.ktCO2.ES.Res.HH.Thermal.SH.AdvElc.WH.LPG.Solar.Solar</t>
  </si>
  <si>
    <t>EMI.ktCO2.ES.Res.HH.Thermal.SH.AdvElc.WH.Elc.NoSolar.Elec</t>
  </si>
  <si>
    <t>EMI.ktCO2.ES.Res.HH.Thermal.SH.AdvElc.WH.Elc.Solar</t>
  </si>
  <si>
    <t>EMI.ktCO2.ES.Res.HH.Thermal.SH.AdvElc.WH.Elc.Solar.Elec</t>
  </si>
  <si>
    <t>EMI.ktCO2.ES.Res.HH.Thermal.SH.AdvElc.WH.Elc.Solar.Solar</t>
  </si>
  <si>
    <t>EMI.ktCO2.ES.Res.HH.Thermal.SH.AdvElc.CO</t>
  </si>
  <si>
    <t>EMI.ktCO2.ES.Res.HH.Thermal.SH.AdvElc.CO.LPG.LPG</t>
  </si>
  <si>
    <t>EMI.ktCO2.ES.Res.HH.Thermal.SH.AdvElc.CO.Elc.Elec</t>
  </si>
  <si>
    <t>EMI.ktCO2.ES.Res.HH.Thermal.SH.ConvElc</t>
  </si>
  <si>
    <t>EMI.ktCO2.ES.Res.HH.Thermal.SH.ConvElc.SH</t>
  </si>
  <si>
    <t>EMI.ktCO2.ES.Res.HH.Thermal.SH.ConvElc.SH.Elec</t>
  </si>
  <si>
    <t>EMI.ktCO2.ES.Res.HH.Thermal.SH.ConvElc.SC</t>
  </si>
  <si>
    <t>EMI.ktCO2.ES.Res.HH.Thermal.SH.ConvElc.SC.AC.Elec</t>
  </si>
  <si>
    <t>EMI.ktCO2.ES.Res.HH.Thermal.SH.ConvElc.WH</t>
  </si>
  <si>
    <t>EMI.ktCO2.ES.Res.HH.Thermal.SH.ConvElc.WH.LPG.NoSolar.LPG</t>
  </si>
  <si>
    <t>EMI.ktCO2.ES.Res.HH.Thermal.SH.ConvElc.WH.LPG.Solar</t>
  </si>
  <si>
    <t>EMI.ktCO2.ES.Res.HH.Thermal.SH.ConvElc.WH.LPG.Solar.LPG</t>
  </si>
  <si>
    <t>EMI.ktCO2.ES.Res.HH.Thermal.SH.ConvElc.WH.LPG.Solar.Solar</t>
  </si>
  <si>
    <t>EMI.ktCO2.ES.Res.HH.Thermal.SH.ConvElc.WH.Elc.NoSolar.Elec</t>
  </si>
  <si>
    <t>EMI.ktCO2.ES.Res.HH.Thermal.SH.ConvElc.WH.Elc.Solar</t>
  </si>
  <si>
    <t>EMI.ktCO2.ES.Res.HH.Thermal.SH.ConvElc.WH.Elc.Solar.Elec</t>
  </si>
  <si>
    <t>EMI.ktCO2.ES.Res.HH.Thermal.SH.ConvElc.WH.Elc.Solar.Solar</t>
  </si>
  <si>
    <t>EMI.ktCO2.ES.Res.HH.Thermal.SH.ConvElc.CO</t>
  </si>
  <si>
    <t>EMI.ktCO2.ES.Res.HH.Thermal.SH.ConvElc.CO.LPG.LPG</t>
  </si>
  <si>
    <t>EMI.ktCO2.ES.Res.HH.Thermal.SH.ConvElc.CO.Elc.Elec</t>
  </si>
  <si>
    <t>ES - Final energy consumption per household (detailed structure)</t>
  </si>
  <si>
    <t>FEC_per_household.kWh.ES.Res.HH.Thermal.SH.Solids</t>
  </si>
  <si>
    <t>FEC_per_household.kWh.ES.Res.HH.Thermal.SH.Solids.SH</t>
  </si>
  <si>
    <t>FEC_per_household.kWh.ES.Res.HH.Thermal.SH.Solids.SH.Solids</t>
  </si>
  <si>
    <t>FEC_per_household.kWh.ES.Res.HH.Thermal.SH.Solids.SH.Elec</t>
  </si>
  <si>
    <t>FEC_per_household.kWh.ES.Res.HH.Thermal.SH.Solids.SC</t>
  </si>
  <si>
    <t>FEC_per_household.kWh.ES.Res.HH.Thermal.SH.Solids.SC.AC.Elec</t>
  </si>
  <si>
    <t>FEC_per_household.kWh.ES.Res.HH.Thermal.SH.Solids.WH</t>
  </si>
  <si>
    <t>FEC_per_household.kWh.ES.Res.HH.Thermal.SH.Solids.WH.Solids.NoSolar.Solids</t>
  </si>
  <si>
    <t>FEC_per_household.kWh.ES.Res.HH.Thermal.SH.Solids.WH.LPG.NoSolar.LPG</t>
  </si>
  <si>
    <t>FEC_per_household.kWh.ES.Res.HH.Thermal.SH.Solids.WH.LPG.Solar</t>
  </si>
  <si>
    <t>FEC_per_household.kWh.ES.Res.HH.Thermal.SH.Solids.WH.LPG.Solar.LPG</t>
  </si>
  <si>
    <t>FEC_per_household.kWh.ES.Res.HH.Thermal.SH.Solids.WH.LPG.Solar.Solar</t>
  </si>
  <si>
    <t>FEC_per_household.kWh.ES.Res.HH.Thermal.SH.Solids.WH.Elc.NoSolar.Elec</t>
  </si>
  <si>
    <t>FEC_per_household.kWh.ES.Res.HH.Thermal.SH.Solids.WH.Elc.Solar</t>
  </si>
  <si>
    <t>FEC_per_household.kWh.ES.Res.HH.Thermal.SH.Solids.WH.Elc.Solar.Elec</t>
  </si>
  <si>
    <t>FEC_per_household.kWh.ES.Res.HH.Thermal.SH.Solids.WH.Elc.Solar.Solar</t>
  </si>
  <si>
    <t>FEC_per_household.kWh.ES.Res.HH.Thermal.SH.Solids.CO</t>
  </si>
  <si>
    <t>FEC_per_household.kWh.ES.Res.HH.Thermal.SH.Solids.CO.Solids.Solids</t>
  </si>
  <si>
    <t>FEC_per_household.kWh.ES.Res.HH.Thermal.SH.Solids.CO.LPG.LPG</t>
  </si>
  <si>
    <t>FEC_per_household.kWh.ES.Res.HH.Thermal.SH.Solids.CO.Elc.Elec</t>
  </si>
  <si>
    <t>FEC_per_household.kWh.ES.Res.HH.Thermal.SH.LPG</t>
  </si>
  <si>
    <t>FEC_per_household.kWh.ES.Res.HH.Thermal.SH.LPG.SH</t>
  </si>
  <si>
    <t>FEC_per_household.kWh.ES.Res.HH.Thermal.SH.LPG.SH.LPG</t>
  </si>
  <si>
    <t>FEC_per_household.kWh.ES.Res.HH.Thermal.SH.LPG.SH.Elec</t>
  </si>
  <si>
    <t>FEC_per_household.kWh.ES.Res.HH.Thermal.SH.LPG.SC</t>
  </si>
  <si>
    <t>FEC_per_household.kWh.ES.Res.HH.Thermal.SH.LPG.SC.AC.Elec</t>
  </si>
  <si>
    <t>FEC_per_household.kWh.ES.Res.HH.Thermal.SH.LPG.WH</t>
  </si>
  <si>
    <t>FEC_per_household.kWh.ES.Res.HH.Thermal.SH.LPG.WH.LPG.NoSolar.LPG</t>
  </si>
  <si>
    <t>FEC_per_household.kWh.ES.Res.HH.Thermal.SH.LPG.WH.LPG.Solar</t>
  </si>
  <si>
    <t>FEC_per_household.kWh.ES.Res.HH.Thermal.SH.LPG.WH.LPG.Solar.LPG</t>
  </si>
  <si>
    <t>FEC_per_household.kWh.ES.Res.HH.Thermal.SH.LPG.WH.LPG.Solar.Solar</t>
  </si>
  <si>
    <t>FEC_per_household.kWh.ES.Res.HH.Thermal.SH.LPG.WH.Elc.NoSolar.Elec</t>
  </si>
  <si>
    <t>FEC_per_household.kWh.ES.Res.HH.Thermal.SH.LPG.WH.Elc.Solar</t>
  </si>
  <si>
    <t>FEC_per_household.kWh.ES.Res.HH.Thermal.SH.LPG.WH.Elc.Solar.Elec</t>
  </si>
  <si>
    <t>FEC_per_household.kWh.ES.Res.HH.Thermal.SH.LPG.WH.Elc.Solar.Solar</t>
  </si>
  <si>
    <t>FEC_per_household.kWh.ES.Res.HH.Thermal.SH.LPG.CO</t>
  </si>
  <si>
    <t>FEC_per_household.kWh.ES.Res.HH.Thermal.SH.LPG.CO.LPG.LPG</t>
  </si>
  <si>
    <t>FEC_per_household.kWh.ES.Res.HH.Thermal.SH.LPG.CO.Elc.Elec</t>
  </si>
  <si>
    <t>FEC_per_household.kWh.ES.Res.HH.Thermal.SH.Oil</t>
  </si>
  <si>
    <t>FEC_per_household.kWh.ES.Res.HH.Thermal.SH.Oil.SH</t>
  </si>
  <si>
    <t>FEC_per_household.kWh.ES.Res.HH.Thermal.SH.Oil.SH.Oil</t>
  </si>
  <si>
    <t>FEC_per_household.kWh.ES.Res.HH.Thermal.SH.Oil.SH.Elec</t>
  </si>
  <si>
    <t>FEC_per_household.kWh.ES.Res.HH.Thermal.SH.Oil.SC</t>
  </si>
  <si>
    <t>FEC_per_household.kWh.ES.Res.HH.Thermal.SH.Oil.SC.AC.Elec</t>
  </si>
  <si>
    <t>FEC_per_household.kWh.ES.Res.HH.Thermal.SH.Oil.WH</t>
  </si>
  <si>
    <t>FEC_per_household.kWh.ES.Res.HH.Thermal.SH.Oil.WH.Oil.NoSolar.Oil</t>
  </si>
  <si>
    <t>FEC_per_household.kWh.ES.Res.HH.Thermal.SH.Oil.WH.Oil.Solar</t>
  </si>
  <si>
    <t>FEC_per_household.kWh.ES.Res.HH.Thermal.SH.Oil.WH.Oil.Solar.Oil</t>
  </si>
  <si>
    <t>FEC_per_household.kWh.ES.Res.HH.Thermal.SH.Oil.WH.Oil.Solar.Solar</t>
  </si>
  <si>
    <t>FEC_per_household.kWh.ES.Res.HH.Thermal.SH.Oil.WH.Elc.NoSolar.Elec</t>
  </si>
  <si>
    <t>FEC_per_household.kWh.ES.Res.HH.Thermal.SH.Oil.WH.Elc.Solar</t>
  </si>
  <si>
    <t>FEC_per_household.kWh.ES.Res.HH.Thermal.SH.Oil.WH.Elc.Solar.Elec</t>
  </si>
  <si>
    <t>FEC_per_household.kWh.ES.Res.HH.Thermal.SH.Oil.WH.Elc.Solar.Solar</t>
  </si>
  <si>
    <t>FEC_per_household.kWh.ES.Res.HH.Thermal.SH.Oil.CO</t>
  </si>
  <si>
    <t>FEC_per_household.kWh.ES.Res.HH.Thermal.SH.Oil.CO.LPG.LPG</t>
  </si>
  <si>
    <t>FEC_per_household.kWh.ES.Res.HH.Thermal.SH.Oil.CO.Elc.Elec</t>
  </si>
  <si>
    <t>FEC_per_household.kWh.ES.Res.HH.Thermal.SH.Gas</t>
  </si>
  <si>
    <t>FEC_per_household.kWh.ES.Res.HH.Thermal.SH.Gas.SH</t>
  </si>
  <si>
    <t>FEC_per_household.kWh.ES.Res.HH.Thermal.SH.Gas.SH.Gas</t>
  </si>
  <si>
    <t>FEC_per_household.kWh.ES.Res.HH.Thermal.SH.Gas.SH.Elec</t>
  </si>
  <si>
    <t>FEC_per_household.kWh.ES.Res.HH.Thermal.SH.Gas.SC</t>
  </si>
  <si>
    <t>FEC_per_household.kWh.ES.Res.HH.Thermal.SH.Gas.SC.AC.Elec</t>
  </si>
  <si>
    <t>FEC_per_household.kWh.ES.Res.HH.Thermal.SH.Gas.WH</t>
  </si>
  <si>
    <t>FEC_per_household.kWh.ES.Res.HH.Thermal.SH.Gas.WH.Gas.NoSolar.Gas</t>
  </si>
  <si>
    <t>FEC_per_household.kWh.ES.Res.HH.Thermal.SH.Gas.WH.Gas.Solar</t>
  </si>
  <si>
    <t>FEC_per_household.kWh.ES.Res.HH.Thermal.SH.Gas.WH.Gas.Solar.Gas</t>
  </si>
  <si>
    <t>FEC_per_household.kWh.ES.Res.HH.Thermal.SH.Gas.WH.Gas.Solar.Solar</t>
  </si>
  <si>
    <t>FEC_per_household.kWh.ES.Res.HH.Thermal.SH.Gas.WH.Elc.NoSolar.Elec</t>
  </si>
  <si>
    <t>FEC_per_household.kWh.ES.Res.HH.Thermal.SH.Gas.WH.Elc.Solar</t>
  </si>
  <si>
    <t>FEC_per_household.kWh.ES.Res.HH.Thermal.SH.Gas.WH.Elc.Solar.Elec</t>
  </si>
  <si>
    <t>FEC_per_household.kWh.ES.Res.HH.Thermal.SH.Gas.WH.Elc.Solar.Solar</t>
  </si>
  <si>
    <t>FEC_per_household.kWh.ES.Res.HH.Thermal.SH.Gas.CO</t>
  </si>
  <si>
    <t>FEC_per_household.kWh.ES.Res.HH.Thermal.SH.Gas.CO.Gas.Gas</t>
  </si>
  <si>
    <t>FEC_per_household.kWh.ES.Res.HH.Thermal.SH.Gas.CO.Elc.Elec</t>
  </si>
  <si>
    <t>FEC_per_household.kWh.ES.Res.HH.Thermal.SH.Biomass</t>
  </si>
  <si>
    <t>FEC_per_household.kWh.ES.Res.HH.Thermal.SH.Biomass.SH</t>
  </si>
  <si>
    <t>FEC_per_household.kWh.ES.Res.HH.Thermal.SH.Biomass.SH.Biomass</t>
  </si>
  <si>
    <t>FEC_per_household.kWh.ES.Res.HH.Thermal.SH.Biomass.SH.Elec</t>
  </si>
  <si>
    <t>FEC_per_household.kWh.ES.Res.HH.Thermal.SH.Biomass.SC</t>
  </si>
  <si>
    <t>FEC_per_household.kWh.ES.Res.HH.Thermal.SH.Biomass.SC.AC.Elec</t>
  </si>
  <si>
    <t>FEC_per_household.kWh.ES.Res.HH.Thermal.SH.Biomass.WH</t>
  </si>
  <si>
    <t>FEC_per_household.kWh.ES.Res.HH.Thermal.SH.Biomass.WH.Biomass.NoSolar.Biomass</t>
  </si>
  <si>
    <t>FEC_per_household.kWh.ES.Res.HH.Thermal.SH.Biomass.WH.Biomass.Solar</t>
  </si>
  <si>
    <t>FEC_per_household.kWh.ES.Res.HH.Thermal.SH.Biomass.WH.Biomass.Solar.Biomass</t>
  </si>
  <si>
    <t>FEC_per_household.kWh.ES.Res.HH.Thermal.SH.Biomass.WH.Biomass.Solar.Solar</t>
  </si>
  <si>
    <t>FEC_per_household.kWh.ES.Res.HH.Thermal.SH.Biomass.WH.LPG.NoSolar.LPG</t>
  </si>
  <si>
    <t>FEC_per_household.kWh.ES.Res.HH.Thermal.SH.Biomass.WH.LPG.Solar</t>
  </si>
  <si>
    <t>FEC_per_household.kWh.ES.Res.HH.Thermal.SH.Biomass.WH.LPG.Solar.LPG</t>
  </si>
  <si>
    <t>FEC_per_household.kWh.ES.Res.HH.Thermal.SH.Biomass.WH.LPG.Solar.Solar</t>
  </si>
  <si>
    <t>FEC_per_household.kWh.ES.Res.HH.Thermal.SH.Biomass.WH.Elc.NoSolar.Elec</t>
  </si>
  <si>
    <t>FEC_per_household.kWh.ES.Res.HH.Thermal.SH.Biomass.WH.Elc.Solar</t>
  </si>
  <si>
    <t>FEC_per_household.kWh.ES.Res.HH.Thermal.SH.Biomass.WH.Elc.Solar.Elec</t>
  </si>
  <si>
    <t>FEC_per_household.kWh.ES.Res.HH.Thermal.SH.Biomass.WH.Elc.Solar.Solar</t>
  </si>
  <si>
    <t>FEC_per_household.kWh.ES.Res.HH.Thermal.SH.Biomass.CO</t>
  </si>
  <si>
    <t>FEC_per_household.kWh.ES.Res.HH.Thermal.SH.Biomass.CO.Biomass.Biomass</t>
  </si>
  <si>
    <t>FEC_per_household.kWh.ES.Res.HH.Thermal.SH.Biomass.CO.LPG.LPG</t>
  </si>
  <si>
    <t>FEC_per_household.kWh.ES.Res.HH.Thermal.SH.Biomass.CO.Elc.Elec</t>
  </si>
  <si>
    <t>FEC_per_household.kWh.ES.Res.HH.Thermal.SH.Geo</t>
  </si>
  <si>
    <t>FEC_per_household.kWh.ES.Res.HH.Thermal.SH.Geo.SH</t>
  </si>
  <si>
    <t>FEC_per_household.kWh.ES.Res.HH.Thermal.SH.Geo.SH.Geo</t>
  </si>
  <si>
    <t>FEC_per_household.kWh.ES.Res.HH.Thermal.SH.Geo.SH.Elec</t>
  </si>
  <si>
    <t>FEC_per_household.kWh.ES.Res.HH.Thermal.SH.Geo.SC</t>
  </si>
  <si>
    <t>FEC_per_household.kWh.ES.Res.HH.Thermal.SH.Geo.SC.AC.Elec</t>
  </si>
  <si>
    <t>FEC_per_household.kWh.ES.Res.HH.Thermal.SH.Geo.WH</t>
  </si>
  <si>
    <t>FEC_per_household.kWh.ES.Res.HH.Thermal.SH.Geo.WH.Geo.NoSolar.Geo</t>
  </si>
  <si>
    <t>FEC_per_household.kWh.ES.Res.HH.Thermal.SH.Geo.WH.Geo.Solar</t>
  </si>
  <si>
    <t>FEC_per_household.kWh.ES.Res.HH.Thermal.SH.Geo.WH.Geo.Solar.Geo</t>
  </si>
  <si>
    <t>FEC_per_household.kWh.ES.Res.HH.Thermal.SH.Geo.WH.Geo.Solar.Solar</t>
  </si>
  <si>
    <t>FEC_per_household.kWh.ES.Res.HH.Thermal.SH.Geo.WH.Elc.NoSolar.Elec</t>
  </si>
  <si>
    <t>FEC_per_household.kWh.ES.Res.HH.Thermal.SH.Geo.WH.Elc.Solar</t>
  </si>
  <si>
    <t>FEC_per_household.kWh.ES.Res.HH.Thermal.SH.Geo.WH.Elc.Solar.Elec</t>
  </si>
  <si>
    <t>FEC_per_household.kWh.ES.Res.HH.Thermal.SH.Geo.WH.Elc.Solar.Solar</t>
  </si>
  <si>
    <t>FEC_per_household.kWh.ES.Res.HH.Thermal.SH.Geo.CO</t>
  </si>
  <si>
    <t>FEC_per_household.kWh.ES.Res.HH.Thermal.SH.Geo.CO.LPG.LPG</t>
  </si>
  <si>
    <t>FEC_per_household.kWh.ES.Res.HH.Thermal.SH.Geo.CO.Elc.Elec</t>
  </si>
  <si>
    <t>FEC_per_household.kWh.ES.Res.HH.Thermal.SH.DistrHeat</t>
  </si>
  <si>
    <t>FEC_per_household.kWh.ES.Res.HH.Thermal.SH.DistrHeat.SH</t>
  </si>
  <si>
    <t>FEC_per_household.kWh.ES.Res.HH.Thermal.SH.DistrHeat.SH.Steam_Distr</t>
  </si>
  <si>
    <t>FEC_per_household.kWh.ES.Res.HH.Thermal.SH.DistrHeat.SH.Elec</t>
  </si>
  <si>
    <t>FEC_per_household.kWh.ES.Res.HH.Thermal.SH.DistrHeat.SC</t>
  </si>
  <si>
    <t>FEC_per_household.kWh.ES.Res.HH.Thermal.SH.DistrHeat.SC.AC.Elec</t>
  </si>
  <si>
    <t>FEC_per_household.kWh.ES.Res.HH.Thermal.SH.DistrHeat.WH</t>
  </si>
  <si>
    <t>FEC_per_household.kWh.ES.Res.HH.Thermal.SH.DistrHeat.WH.DistrHeat.NoSolar.Steam_Distr</t>
  </si>
  <si>
    <t>FEC_per_household.kWh.ES.Res.HH.Thermal.SH.DistrHeat.WH.DistrHeat.Solar</t>
  </si>
  <si>
    <t>FEC_per_household.kWh.ES.Res.HH.Thermal.SH.DistrHeat.WH.DistrHeat.Solar.Steam_Distr</t>
  </si>
  <si>
    <t>FEC_per_household.kWh.ES.Res.HH.Thermal.SH.DistrHeat.WH.DistrHeat.Solar.Solar</t>
  </si>
  <si>
    <t>FEC_per_household.kWh.ES.Res.HH.Thermal.SH.DistrHeat.WH.Elc.NoSolar.Elec</t>
  </si>
  <si>
    <t>FEC_per_household.kWh.ES.Res.HH.Thermal.SH.DistrHeat.WH.Elc.Solar</t>
  </si>
  <si>
    <t>FEC_per_household.kWh.ES.Res.HH.Thermal.SH.DistrHeat.WH.Elc.Solar.Elec</t>
  </si>
  <si>
    <t>FEC_per_household.kWh.ES.Res.HH.Thermal.SH.DistrHeat.WH.Elc.Solar.Solar</t>
  </si>
  <si>
    <t>FEC_per_household.kWh.ES.Res.HH.Thermal.SH.DistrHeat.CO</t>
  </si>
  <si>
    <t>FEC_per_household.kWh.ES.Res.HH.Thermal.SH.DistrHeat.CO.LPG.LPG</t>
  </si>
  <si>
    <t>FEC_per_household.kWh.ES.Res.HH.Thermal.SH.DistrHeat.CO.Elc.Elec</t>
  </si>
  <si>
    <t>FEC_per_household.kWh.ES.Res.HH.Thermal.SH.AdvElc</t>
  </si>
  <si>
    <t>FEC_per_household.kWh.ES.Res.HH.Thermal.SH.AdvElc.SH</t>
  </si>
  <si>
    <t>FEC_per_household.kWh.ES.Res.HH.Thermal.SH.AdvElc.SH.Elec</t>
  </si>
  <si>
    <t>FEC_per_household.kWh.ES.Res.HH.Thermal.SH.AdvElc.SC</t>
  </si>
  <si>
    <t>FEC_per_household.kWh.ES.Res.HH.Thermal.SH.AdvElc.SC.AC.Elec</t>
  </si>
  <si>
    <t>FEC_per_household.kWh.ES.Res.HH.Thermal.SH.AdvElc.WH</t>
  </si>
  <si>
    <t>FEC_per_household.kWh.ES.Res.HH.Thermal.SH.AdvElc.WH.LPG.NoSolar.LPG</t>
  </si>
  <si>
    <t>FEC_per_household.kWh.ES.Res.HH.Thermal.SH.AdvElc.WH.LPG.Solar</t>
  </si>
  <si>
    <t>FEC_per_household.kWh.ES.Res.HH.Thermal.SH.AdvElc.WH.LPG.Solar.LPG</t>
  </si>
  <si>
    <t>FEC_per_household.kWh.ES.Res.HH.Thermal.SH.AdvElc.WH.LPG.Solar.Solar</t>
  </si>
  <si>
    <t>FEC_per_household.kWh.ES.Res.HH.Thermal.SH.AdvElc.WH.Elc.NoSolar.Elec</t>
  </si>
  <si>
    <t>FEC_per_household.kWh.ES.Res.HH.Thermal.SH.AdvElc.WH.Elc.Solar</t>
  </si>
  <si>
    <t>FEC_per_household.kWh.ES.Res.HH.Thermal.SH.AdvElc.WH.Elc.Solar.Elec</t>
  </si>
  <si>
    <t>FEC_per_household.kWh.ES.Res.HH.Thermal.SH.AdvElc.WH.Elc.Solar.Solar</t>
  </si>
  <si>
    <t>FEC_per_household.kWh.ES.Res.HH.Thermal.SH.AdvElc.CO</t>
  </si>
  <si>
    <t>FEC_per_household.kWh.ES.Res.HH.Thermal.SH.AdvElc.CO.LPG.LPG</t>
  </si>
  <si>
    <t>FEC_per_household.kWh.ES.Res.HH.Thermal.SH.AdvElc.CO.Elc.Elec</t>
  </si>
  <si>
    <t>FEC_per_household.kWh.ES.Res.HH.Thermal.SH.ConvElc</t>
  </si>
  <si>
    <t>FEC_per_household.kWh.ES.Res.HH.Thermal.SH.ConvElc.SH</t>
  </si>
  <si>
    <t>FEC_per_household.kWh.ES.Res.HH.Thermal.SH.ConvElc.SH.Elec</t>
  </si>
  <si>
    <t>FEC_per_household.kWh.ES.Res.HH.Thermal.SH.ConvElc.SC</t>
  </si>
  <si>
    <t>FEC_per_household.kWh.ES.Res.HH.Thermal.SH.ConvElc.SC.AC.Elec</t>
  </si>
  <si>
    <t>FEC_per_household.kWh.ES.Res.HH.Thermal.SH.ConvElc.WH</t>
  </si>
  <si>
    <t>FEC_per_household.kWh.ES.Res.HH.Thermal.SH.ConvElc.WH.LPG.NoSolar.LPG</t>
  </si>
  <si>
    <t>FEC_per_household.kWh.ES.Res.HH.Thermal.SH.ConvElc.WH.LPG.Solar</t>
  </si>
  <si>
    <t>FEC_per_household.kWh.ES.Res.HH.Thermal.SH.ConvElc.WH.LPG.Solar.LPG</t>
  </si>
  <si>
    <t>FEC_per_household.kWh.ES.Res.HH.Thermal.SH.ConvElc.WH.LPG.Solar.Solar</t>
  </si>
  <si>
    <t>FEC_per_household.kWh.ES.Res.HH.Thermal.SH.ConvElc.WH.Elc.NoSolar.Elec</t>
  </si>
  <si>
    <t>FEC_per_household.kWh.ES.Res.HH.Thermal.SH.ConvElc.WH.Elc.Solar</t>
  </si>
  <si>
    <t>FEC_per_household.kWh.ES.Res.HH.Thermal.SH.ConvElc.WH.Elc.Solar.Elec</t>
  </si>
  <si>
    <t>FEC_per_household.kWh.ES.Res.HH.Thermal.SH.ConvElc.WH.Elc.Solar.Solar</t>
  </si>
  <si>
    <t>FEC_per_household.kWh.ES.Res.HH.Thermal.SH.ConvElc.CO</t>
  </si>
  <si>
    <t>FEC_per_household.kWh.ES.Res.HH.Thermal.SH.ConvElc.CO.LPG.LPG</t>
  </si>
  <si>
    <t>FEC_per_household.kWh.ES.Res.HH.Thermal.SH.ConvElc.CO.Elc.Elec</t>
  </si>
  <si>
    <t>ES - Thermal energy service per household (detailed structure)</t>
  </si>
  <si>
    <t>TES_per_household.kWh.ES.Res.HH.Thermal.SH.Solids</t>
  </si>
  <si>
    <t>TES_per_household.kWh.ES.Res.HH.Thermal.SH.Solids.SH</t>
  </si>
  <si>
    <t>TES_per_household.kWh.ES.Res.HH.Thermal.SH.Solids.SH.Solids</t>
  </si>
  <si>
    <t>TES_per_household.kWh.ES.Res.HH.Thermal.SH.Solids.SH.Elec</t>
  </si>
  <si>
    <t>TES_per_household.kWh.ES.Res.HH.Thermal.SH.Solids.SC</t>
  </si>
  <si>
    <t>TES_per_household.kWh.ES.Res.HH.Thermal.SH.Solids.SC.AC.Elec</t>
  </si>
  <si>
    <t>TES_per_household.kWh.ES.Res.HH.Thermal.SH.Solids.WH</t>
  </si>
  <si>
    <t>TES_per_household.kWh.ES.Res.HH.Thermal.SH.Solids.WH.Solids.NoSolar.Solids</t>
  </si>
  <si>
    <t>TES_per_household.kWh.ES.Res.HH.Thermal.SH.Solids.WH.LPG.NoSolar.LPG</t>
  </si>
  <si>
    <t>TES_per_household.kWh.ES.Res.HH.Thermal.SH.Solids.WH.LPG.Solar</t>
  </si>
  <si>
    <t>TES_per_household.kWh.ES.Res.HH.Thermal.SH.Solids.WH.LPG.Solar.LPG</t>
  </si>
  <si>
    <t>TES_per_household.kWh.ES.Res.HH.Thermal.SH.Solids.WH.LPG.Solar.Solar</t>
  </si>
  <si>
    <t>TES_per_household.kWh.ES.Res.HH.Thermal.SH.Solids.WH.Elc.NoSolar.Elec</t>
  </si>
  <si>
    <t>TES_per_household.kWh.ES.Res.HH.Thermal.SH.Solids.WH.Elc.Solar</t>
  </si>
  <si>
    <t>TES_per_household.kWh.ES.Res.HH.Thermal.SH.Solids.WH.Elc.Solar.Elec</t>
  </si>
  <si>
    <t>TES_per_household.kWh.ES.Res.HH.Thermal.SH.Solids.WH.Elc.Solar.Solar</t>
  </si>
  <si>
    <t>TES_per_household.kWh.ES.Res.HH.Thermal.SH.Solids.CO</t>
  </si>
  <si>
    <t>TES_per_household.kWh.ES.Res.HH.Thermal.SH.Solids.CO.Solids.Solids</t>
  </si>
  <si>
    <t>TES_per_household.kWh.ES.Res.HH.Thermal.SH.Solids.CO.LPG.LPG</t>
  </si>
  <si>
    <t>TES_per_household.kWh.ES.Res.HH.Thermal.SH.Solids.CO.Elc.Elec</t>
  </si>
  <si>
    <t>TES_per_household.kWh.ES.Res.HH.Thermal.SH.LPG</t>
  </si>
  <si>
    <t>TES_per_household.kWh.ES.Res.HH.Thermal.SH.LPG.SH</t>
  </si>
  <si>
    <t>TES_per_household.kWh.ES.Res.HH.Thermal.SH.LPG.SH.LPG</t>
  </si>
  <si>
    <t>TES_per_household.kWh.ES.Res.HH.Thermal.SH.LPG.SH.Elec</t>
  </si>
  <si>
    <t>TES_per_household.kWh.ES.Res.HH.Thermal.SH.LPG.SC</t>
  </si>
  <si>
    <t>TES_per_household.kWh.ES.Res.HH.Thermal.SH.LPG.SC.AC.Elec</t>
  </si>
  <si>
    <t>TES_per_household.kWh.ES.Res.HH.Thermal.SH.LPG.WH</t>
  </si>
  <si>
    <t>TES_per_household.kWh.ES.Res.HH.Thermal.SH.LPG.WH.LPG.NoSolar.LPG</t>
  </si>
  <si>
    <t>TES_per_household.kWh.ES.Res.HH.Thermal.SH.LPG.WH.LPG.Solar</t>
  </si>
  <si>
    <t>TES_per_household.kWh.ES.Res.HH.Thermal.SH.LPG.WH.LPG.Solar.LPG</t>
  </si>
  <si>
    <t>TES_per_household.kWh.ES.Res.HH.Thermal.SH.LPG.WH.LPG.Solar.Solar</t>
  </si>
  <si>
    <t>TES_per_household.kWh.ES.Res.HH.Thermal.SH.LPG.WH.Elc.NoSolar.Elec</t>
  </si>
  <si>
    <t>TES_per_household.kWh.ES.Res.HH.Thermal.SH.LPG.WH.Elc.Solar</t>
  </si>
  <si>
    <t>TES_per_household.kWh.ES.Res.HH.Thermal.SH.LPG.WH.Elc.Solar.Elec</t>
  </si>
  <si>
    <t>TES_per_household.kWh.ES.Res.HH.Thermal.SH.LPG.WH.Elc.Solar.Solar</t>
  </si>
  <si>
    <t>TES_per_household.kWh.ES.Res.HH.Thermal.SH.LPG.CO</t>
  </si>
  <si>
    <t>TES_per_household.kWh.ES.Res.HH.Thermal.SH.LPG.CO.LPG.LPG</t>
  </si>
  <si>
    <t>TES_per_household.kWh.ES.Res.HH.Thermal.SH.LPG.CO.Elc.Elec</t>
  </si>
  <si>
    <t>TES_per_household.kWh.ES.Res.HH.Thermal.SH.Oil</t>
  </si>
  <si>
    <t>TES_per_household.kWh.ES.Res.HH.Thermal.SH.Oil.SH</t>
  </si>
  <si>
    <t>TES_per_household.kWh.ES.Res.HH.Thermal.SH.Oil.SH.Oil</t>
  </si>
  <si>
    <t>TES_per_household.kWh.ES.Res.HH.Thermal.SH.Oil.SH.Elec</t>
  </si>
  <si>
    <t>TES_per_household.kWh.ES.Res.HH.Thermal.SH.Oil.SC</t>
  </si>
  <si>
    <t>TES_per_household.kWh.ES.Res.HH.Thermal.SH.Oil.SC.AC.Elec</t>
  </si>
  <si>
    <t>TES_per_household.kWh.ES.Res.HH.Thermal.SH.Oil.WH</t>
  </si>
  <si>
    <t>TES_per_household.kWh.ES.Res.HH.Thermal.SH.Oil.WH.Oil.NoSolar.Oil</t>
  </si>
  <si>
    <t>TES_per_household.kWh.ES.Res.HH.Thermal.SH.Oil.WH.Oil.Solar</t>
  </si>
  <si>
    <t>TES_per_household.kWh.ES.Res.HH.Thermal.SH.Oil.WH.Oil.Solar.Oil</t>
  </si>
  <si>
    <t>TES_per_household.kWh.ES.Res.HH.Thermal.SH.Oil.WH.Oil.Solar.Solar</t>
  </si>
  <si>
    <t>TES_per_household.kWh.ES.Res.HH.Thermal.SH.Oil.WH.Elc.NoSolar.Elec</t>
  </si>
  <si>
    <t>TES_per_household.kWh.ES.Res.HH.Thermal.SH.Oil.WH.Elc.Solar</t>
  </si>
  <si>
    <t>TES_per_household.kWh.ES.Res.HH.Thermal.SH.Oil.WH.Elc.Solar.Elec</t>
  </si>
  <si>
    <t>TES_per_household.kWh.ES.Res.HH.Thermal.SH.Oil.WH.Elc.Solar.Solar</t>
  </si>
  <si>
    <t>TES_per_household.kWh.ES.Res.HH.Thermal.SH.Oil.CO</t>
  </si>
  <si>
    <t>TES_per_household.kWh.ES.Res.HH.Thermal.SH.Oil.CO.LPG.LPG</t>
  </si>
  <si>
    <t>TES_per_household.kWh.ES.Res.HH.Thermal.SH.Oil.CO.Elc.Elec</t>
  </si>
  <si>
    <t>TES_per_household.kWh.ES.Res.HH.Thermal.SH.Gas</t>
  </si>
  <si>
    <t>TES_per_household.kWh.ES.Res.HH.Thermal.SH.Gas.SH</t>
  </si>
  <si>
    <t>TES_per_household.kWh.ES.Res.HH.Thermal.SH.Gas.SH.Gas</t>
  </si>
  <si>
    <t>TES_per_household.kWh.ES.Res.HH.Thermal.SH.Gas.SH.Elec</t>
  </si>
  <si>
    <t>TES_per_household.kWh.ES.Res.HH.Thermal.SH.Gas.SC</t>
  </si>
  <si>
    <t>TES_per_household.kWh.ES.Res.HH.Thermal.SH.Gas.SC.AC.Elec</t>
  </si>
  <si>
    <t>TES_per_household.kWh.ES.Res.HH.Thermal.SH.Gas.WH</t>
  </si>
  <si>
    <t>TES_per_household.kWh.ES.Res.HH.Thermal.SH.Gas.WH.Gas.NoSolar.Gas</t>
  </si>
  <si>
    <t>TES_per_household.kWh.ES.Res.HH.Thermal.SH.Gas.WH.Gas.Solar</t>
  </si>
  <si>
    <t>TES_per_household.kWh.ES.Res.HH.Thermal.SH.Gas.WH.Gas.Solar.Gas</t>
  </si>
  <si>
    <t>TES_per_household.kWh.ES.Res.HH.Thermal.SH.Gas.WH.Gas.Solar.Solar</t>
  </si>
  <si>
    <t>TES_per_household.kWh.ES.Res.HH.Thermal.SH.Gas.WH.Elc.NoSolar.Elec</t>
  </si>
  <si>
    <t>TES_per_household.kWh.ES.Res.HH.Thermal.SH.Gas.WH.Elc.Solar</t>
  </si>
  <si>
    <t>TES_per_household.kWh.ES.Res.HH.Thermal.SH.Gas.WH.Elc.Solar.Elec</t>
  </si>
  <si>
    <t>TES_per_household.kWh.ES.Res.HH.Thermal.SH.Gas.WH.Elc.Solar.Solar</t>
  </si>
  <si>
    <t>TES_per_household.kWh.ES.Res.HH.Thermal.SH.Gas.CO</t>
  </si>
  <si>
    <t>TES_per_household.kWh.ES.Res.HH.Thermal.SH.Gas.CO.Gas.Gas</t>
  </si>
  <si>
    <t>TES_per_household.kWh.ES.Res.HH.Thermal.SH.Gas.CO.Elc.Elec</t>
  </si>
  <si>
    <t>TES_per_household.kWh.ES.Res.HH.Thermal.SH.Biomass</t>
  </si>
  <si>
    <t>TES_per_household.kWh.ES.Res.HH.Thermal.SH.Biomass.SH</t>
  </si>
  <si>
    <t>TES_per_household.kWh.ES.Res.HH.Thermal.SH.Biomass.SH.Biomass</t>
  </si>
  <si>
    <t>TES_per_household.kWh.ES.Res.HH.Thermal.SH.Biomass.SH.Elec</t>
  </si>
  <si>
    <t>TES_per_household.kWh.ES.Res.HH.Thermal.SH.Biomass.SC</t>
  </si>
  <si>
    <t>TES_per_household.kWh.ES.Res.HH.Thermal.SH.Biomass.SC.AC.Elec</t>
  </si>
  <si>
    <t>TES_per_household.kWh.ES.Res.HH.Thermal.SH.Biomass.WH</t>
  </si>
  <si>
    <t>TES_per_household.kWh.ES.Res.HH.Thermal.SH.Biomass.WH.Biomass.NoSolar.Biomass</t>
  </si>
  <si>
    <t>TES_per_household.kWh.ES.Res.HH.Thermal.SH.Biomass.WH.Biomass.Solar</t>
  </si>
  <si>
    <t>TES_per_household.kWh.ES.Res.HH.Thermal.SH.Biomass.WH.Biomass.Solar.Biomass</t>
  </si>
  <si>
    <t>TES_per_household.kWh.ES.Res.HH.Thermal.SH.Biomass.WH.Biomass.Solar.Solar</t>
  </si>
  <si>
    <t>TES_per_household.kWh.ES.Res.HH.Thermal.SH.Biomass.WH.LPG.NoSolar.LPG</t>
  </si>
  <si>
    <t>TES_per_household.kWh.ES.Res.HH.Thermal.SH.Biomass.WH.LPG.Solar</t>
  </si>
  <si>
    <t>TES_per_household.kWh.ES.Res.HH.Thermal.SH.Biomass.WH.LPG.Solar.LPG</t>
  </si>
  <si>
    <t>TES_per_household.kWh.ES.Res.HH.Thermal.SH.Biomass.WH.LPG.Solar.Solar</t>
  </si>
  <si>
    <t>TES_per_household.kWh.ES.Res.HH.Thermal.SH.Biomass.WH.Elc.NoSolar.Elec</t>
  </si>
  <si>
    <t>TES_per_household.kWh.ES.Res.HH.Thermal.SH.Biomass.WH.Elc.Solar</t>
  </si>
  <si>
    <t>TES_per_household.kWh.ES.Res.HH.Thermal.SH.Biomass.WH.Elc.Solar.Elec</t>
  </si>
  <si>
    <t>TES_per_household.kWh.ES.Res.HH.Thermal.SH.Biomass.WH.Elc.Solar.Solar</t>
  </si>
  <si>
    <t>TES_per_household.kWh.ES.Res.HH.Thermal.SH.Biomass.CO</t>
  </si>
  <si>
    <t>TES_per_household.kWh.ES.Res.HH.Thermal.SH.Biomass.CO.Biomass.Biomass</t>
  </si>
  <si>
    <t>TES_per_household.kWh.ES.Res.HH.Thermal.SH.Biomass.CO.LPG.LPG</t>
  </si>
  <si>
    <t>TES_per_household.kWh.ES.Res.HH.Thermal.SH.Biomass.CO.Elc.Elec</t>
  </si>
  <si>
    <t>TES_per_household.kWh.ES.Res.HH.Thermal.SH.Geo</t>
  </si>
  <si>
    <t>TES_per_household.kWh.ES.Res.HH.Thermal.SH.Geo.SH</t>
  </si>
  <si>
    <t>TES_per_household.kWh.ES.Res.HH.Thermal.SH.Geo.SH.Geo</t>
  </si>
  <si>
    <t>TES_per_household.kWh.ES.Res.HH.Thermal.SH.Geo.SH.Elec</t>
  </si>
  <si>
    <t>TES_per_household.kWh.ES.Res.HH.Thermal.SH.Geo.SC</t>
  </si>
  <si>
    <t>TES_per_household.kWh.ES.Res.HH.Thermal.SH.Geo.SC.AC.Elec</t>
  </si>
  <si>
    <t>TES_per_household.kWh.ES.Res.HH.Thermal.SH.Geo.WH</t>
  </si>
  <si>
    <t>TES_per_household.kWh.ES.Res.HH.Thermal.SH.Geo.WH.Geo.NoSolar.Geo</t>
  </si>
  <si>
    <t>TES_per_household.kWh.ES.Res.HH.Thermal.SH.Geo.WH.Geo.Solar</t>
  </si>
  <si>
    <t>TES_per_household.kWh.ES.Res.HH.Thermal.SH.Geo.WH.Geo.Solar.Geo</t>
  </si>
  <si>
    <t>TES_per_household.kWh.ES.Res.HH.Thermal.SH.Geo.WH.Geo.Solar.Solar</t>
  </si>
  <si>
    <t>TES_per_household.kWh.ES.Res.HH.Thermal.SH.Geo.WH.Elc.NoSolar.Elec</t>
  </si>
  <si>
    <t>TES_per_household.kWh.ES.Res.HH.Thermal.SH.Geo.WH.Elc.Solar</t>
  </si>
  <si>
    <t>TES_per_household.kWh.ES.Res.HH.Thermal.SH.Geo.WH.Elc.Solar.Elec</t>
  </si>
  <si>
    <t>TES_per_household.kWh.ES.Res.HH.Thermal.SH.Geo.WH.Elc.Solar.Solar</t>
  </si>
  <si>
    <t>TES_per_household.kWh.ES.Res.HH.Thermal.SH.Geo.CO</t>
  </si>
  <si>
    <t>TES_per_household.kWh.ES.Res.HH.Thermal.SH.Geo.CO.LPG.LPG</t>
  </si>
  <si>
    <t>TES_per_household.kWh.ES.Res.HH.Thermal.SH.Geo.CO.Elc.Elec</t>
  </si>
  <si>
    <t>TES_per_household.kWh.ES.Res.HH.Thermal.SH.DistrHeat</t>
  </si>
  <si>
    <t>TES_per_household.kWh.ES.Res.HH.Thermal.SH.DistrHeat.SH</t>
  </si>
  <si>
    <t>TES_per_household.kWh.ES.Res.HH.Thermal.SH.DistrHeat.SH.Steam_Distr</t>
  </si>
  <si>
    <t>TES_per_household.kWh.ES.Res.HH.Thermal.SH.DistrHeat.SH.Elec</t>
  </si>
  <si>
    <t>TES_per_household.kWh.ES.Res.HH.Thermal.SH.DistrHeat.SC</t>
  </si>
  <si>
    <t>TES_per_household.kWh.ES.Res.HH.Thermal.SH.DistrHeat.SC.AC.Elec</t>
  </si>
  <si>
    <t>TES_per_household.kWh.ES.Res.HH.Thermal.SH.DistrHeat.WH</t>
  </si>
  <si>
    <t>TES_per_household.kWh.ES.Res.HH.Thermal.SH.DistrHeat.WH.DistrHeat.NoSolar.Steam_Distr</t>
  </si>
  <si>
    <t>TES_per_household.kWh.ES.Res.HH.Thermal.SH.DistrHeat.WH.DistrHeat.Solar</t>
  </si>
  <si>
    <t>TES_per_household.kWh.ES.Res.HH.Thermal.SH.DistrHeat.WH.DistrHeat.Solar.Steam_Distr</t>
  </si>
  <si>
    <t>TES_per_household.kWh.ES.Res.HH.Thermal.SH.DistrHeat.WH.DistrHeat.Solar.Solar</t>
  </si>
  <si>
    <t>TES_per_household.kWh.ES.Res.HH.Thermal.SH.DistrHeat.WH.Elc.NoSolar.Elec</t>
  </si>
  <si>
    <t>TES_per_household.kWh.ES.Res.HH.Thermal.SH.DistrHeat.WH.Elc.Solar</t>
  </si>
  <si>
    <t>TES_per_household.kWh.ES.Res.HH.Thermal.SH.DistrHeat.WH.Elc.Solar.Elec</t>
  </si>
  <si>
    <t>TES_per_household.kWh.ES.Res.HH.Thermal.SH.DistrHeat.WH.Elc.Solar.Solar</t>
  </si>
  <si>
    <t>TES_per_household.kWh.ES.Res.HH.Thermal.SH.DistrHeat.CO</t>
  </si>
  <si>
    <t>TES_per_household.kWh.ES.Res.HH.Thermal.SH.DistrHeat.CO.LPG.LPG</t>
  </si>
  <si>
    <t>TES_per_household.kWh.ES.Res.HH.Thermal.SH.DistrHeat.CO.Elc.Elec</t>
  </si>
  <si>
    <t>TES_per_household.kWh.ES.Res.HH.Thermal.SH.AdvElc</t>
  </si>
  <si>
    <t>TES_per_household.kWh.ES.Res.HH.Thermal.SH.AdvElc.SH</t>
  </si>
  <si>
    <t>TES_per_household.kWh.ES.Res.HH.Thermal.SH.AdvElc.SH.Elec</t>
  </si>
  <si>
    <t>TES_per_household.kWh.ES.Res.HH.Thermal.SH.AdvElc.SC</t>
  </si>
  <si>
    <t>TES_per_household.kWh.ES.Res.HH.Thermal.SH.AdvElc.SC.AC.Elec</t>
  </si>
  <si>
    <t>TES_per_household.kWh.ES.Res.HH.Thermal.SH.AdvElc.WH</t>
  </si>
  <si>
    <t>TES_per_household.kWh.ES.Res.HH.Thermal.SH.AdvElc.WH.LPG.NoSolar.LPG</t>
  </si>
  <si>
    <t>TES_per_household.kWh.ES.Res.HH.Thermal.SH.AdvElc.WH.LPG.Solar</t>
  </si>
  <si>
    <t>TES_per_household.kWh.ES.Res.HH.Thermal.SH.AdvElc.WH.LPG.Solar.LPG</t>
  </si>
  <si>
    <t>TES_per_household.kWh.ES.Res.HH.Thermal.SH.AdvElc.WH.LPG.Solar.Solar</t>
  </si>
  <si>
    <t>TES_per_household.kWh.ES.Res.HH.Thermal.SH.AdvElc.WH.Elc.NoSolar.Elec</t>
  </si>
  <si>
    <t>TES_per_household.kWh.ES.Res.HH.Thermal.SH.AdvElc.WH.Elc.Solar</t>
  </si>
  <si>
    <t>TES_per_household.kWh.ES.Res.HH.Thermal.SH.AdvElc.WH.Elc.Solar.Elec</t>
  </si>
  <si>
    <t>TES_per_household.kWh.ES.Res.HH.Thermal.SH.AdvElc.WH.Elc.Solar.Solar</t>
  </si>
  <si>
    <t>TES_per_household.kWh.ES.Res.HH.Thermal.SH.AdvElc.CO</t>
  </si>
  <si>
    <t>TES_per_household.kWh.ES.Res.HH.Thermal.SH.AdvElc.CO.LPG.LPG</t>
  </si>
  <si>
    <t>TES_per_household.kWh.ES.Res.HH.Thermal.SH.AdvElc.CO.Elc.Elec</t>
  </si>
  <si>
    <t>TES_per_household.kWh.ES.Res.HH.Thermal.SH.ConvElc</t>
  </si>
  <si>
    <t>TES_per_household.kWh.ES.Res.HH.Thermal.SH.ConvElc.SH</t>
  </si>
  <si>
    <t>TES_per_household.kWh.ES.Res.HH.Thermal.SH.ConvElc.SH.Elec</t>
  </si>
  <si>
    <t>TES_per_household.kWh.ES.Res.HH.Thermal.SH.ConvElc.SC</t>
  </si>
  <si>
    <t>TES_per_household.kWh.ES.Res.HH.Thermal.SH.ConvElc.SC.AC.Elec</t>
  </si>
  <si>
    <t>TES_per_household.kWh.ES.Res.HH.Thermal.SH.ConvElc.WH</t>
  </si>
  <si>
    <t>TES_per_household.kWh.ES.Res.HH.Thermal.SH.ConvElc.WH.LPG.NoSolar.LPG</t>
  </si>
  <si>
    <t>TES_per_household.kWh.ES.Res.HH.Thermal.SH.ConvElc.WH.LPG.Solar</t>
  </si>
  <si>
    <t>TES_per_household.kWh.ES.Res.HH.Thermal.SH.ConvElc.WH.LPG.Solar.LPG</t>
  </si>
  <si>
    <t>TES_per_household.kWh.ES.Res.HH.Thermal.SH.ConvElc.WH.LPG.Solar.Solar</t>
  </si>
  <si>
    <t>TES_per_household.kWh.ES.Res.HH.Thermal.SH.ConvElc.WH.Elc.NoSolar.Elec</t>
  </si>
  <si>
    <t>TES_per_household.kWh.ES.Res.HH.Thermal.SH.ConvElc.WH.Elc.Solar</t>
  </si>
  <si>
    <t>TES_per_household.kWh.ES.Res.HH.Thermal.SH.ConvElc.WH.Elc.Solar.Elec</t>
  </si>
  <si>
    <t>TES_per_household.kWh.ES.Res.HH.Thermal.SH.ConvElc.WH.Elc.Solar.Solar</t>
  </si>
  <si>
    <t>TES_per_household.kWh.ES.Res.HH.Thermal.SH.ConvElc.CO</t>
  </si>
  <si>
    <t>TES_per_household.kWh.ES.Res.HH.Thermal.SH.ConvElc.CO.LPG.LPG</t>
  </si>
  <si>
    <t>TES_per_household.kWh.ES.Res.HH.Thermal.SH.ConvElc.CO.Elc.Elec</t>
  </si>
  <si>
    <t>ES - CO2 emissions per household (detailed structure)</t>
  </si>
  <si>
    <t>EMI_per_household.kgCO2.ES.Res.HH.Thermal.SH.Solids</t>
  </si>
  <si>
    <t>EMI_per_household.kgCO2.ES.Res.HH.Thermal.SH.Solids.SH</t>
  </si>
  <si>
    <t>EMI_per_household.kgCO2.ES.Res.HH.Thermal.SH.Solids.SH.Solids</t>
  </si>
  <si>
    <t>EMI_per_household.kgCO2.ES.Res.HH.Thermal.SH.Solids.SH.Elec</t>
  </si>
  <si>
    <t>EMI_per_household.kgCO2.ES.Res.HH.Thermal.SH.Solids.SC</t>
  </si>
  <si>
    <t>EMI_per_household.kgCO2.ES.Res.HH.Thermal.SH.Solids.SC.AC.Elec</t>
  </si>
  <si>
    <t>EMI_per_household.kgCO2.ES.Res.HH.Thermal.SH.Solids.WH</t>
  </si>
  <si>
    <t>EMI_per_household.kgCO2.ES.Res.HH.Thermal.SH.Solids.WH.Solids.NoSolar.Solids</t>
  </si>
  <si>
    <t>EMI_per_household.kgCO2.ES.Res.HH.Thermal.SH.Solids.WH.LPG.NoSolar.LPG</t>
  </si>
  <si>
    <t>EMI_per_household.kgCO2.ES.Res.HH.Thermal.SH.Solids.WH.LPG.Solar</t>
  </si>
  <si>
    <t>EMI_per_household.kgCO2.ES.Res.HH.Thermal.SH.Solids.WH.LPG.Solar.LPG</t>
  </si>
  <si>
    <t>EMI_per_household.kgCO2.ES.Res.HH.Thermal.SH.Solids.WH.LPG.Solar.Solar</t>
  </si>
  <si>
    <t>EMI_per_household.kgCO2.ES.Res.HH.Thermal.SH.Solids.WH.Elc.NoSolar.Elec</t>
  </si>
  <si>
    <t>EMI_per_household.kgCO2.ES.Res.HH.Thermal.SH.Solids.WH.Elc.Solar</t>
  </si>
  <si>
    <t>EMI_per_household.kgCO2.ES.Res.HH.Thermal.SH.Solids.WH.Elc.Solar.Elec</t>
  </si>
  <si>
    <t>EMI_per_household.kgCO2.ES.Res.HH.Thermal.SH.Solids.WH.Elc.Solar.Solar</t>
  </si>
  <si>
    <t>EMI_per_household.kgCO2.ES.Res.HH.Thermal.SH.Solids.CO</t>
  </si>
  <si>
    <t>EMI_per_household.kgCO2.ES.Res.HH.Thermal.SH.Solids.CO.Solids.Solids</t>
  </si>
  <si>
    <t>EMI_per_household.kgCO2.ES.Res.HH.Thermal.SH.Solids.CO.LPG.LPG</t>
  </si>
  <si>
    <t>EMI_per_household.kgCO2.ES.Res.HH.Thermal.SH.Solids.CO.Elc.Elec</t>
  </si>
  <si>
    <t>EMI_per_household.kgCO2.ES.Res.HH.Thermal.SH.LPG</t>
  </si>
  <si>
    <t>EMI_per_household.kgCO2.ES.Res.HH.Thermal.SH.LPG.SH</t>
  </si>
  <si>
    <t>EMI_per_household.kgCO2.ES.Res.HH.Thermal.SH.LPG.SH.LPG</t>
  </si>
  <si>
    <t>EMI_per_household.kgCO2.ES.Res.HH.Thermal.SH.LPG.SH.Elec</t>
  </si>
  <si>
    <t>EMI_per_household.kgCO2.ES.Res.HH.Thermal.SH.LPG.SC</t>
  </si>
  <si>
    <t>EMI_per_household.kgCO2.ES.Res.HH.Thermal.SH.LPG.SC.AC.Elec</t>
  </si>
  <si>
    <t>EMI_per_household.kgCO2.ES.Res.HH.Thermal.SH.LPG.WH</t>
  </si>
  <si>
    <t>EMI_per_household.kgCO2.ES.Res.HH.Thermal.SH.LPG.WH.LPG.NoSolar.LPG</t>
  </si>
  <si>
    <t>EMI_per_household.kgCO2.ES.Res.HH.Thermal.SH.LPG.WH.LPG.Solar</t>
  </si>
  <si>
    <t>EMI_per_household.kgCO2.ES.Res.HH.Thermal.SH.LPG.WH.LPG.Solar.LPG</t>
  </si>
  <si>
    <t>EMI_per_household.kgCO2.ES.Res.HH.Thermal.SH.LPG.WH.LPG.Solar.Solar</t>
  </si>
  <si>
    <t>EMI_per_household.kgCO2.ES.Res.HH.Thermal.SH.LPG.WH.Elc.NoSolar.Elec</t>
  </si>
  <si>
    <t>EMI_per_household.kgCO2.ES.Res.HH.Thermal.SH.LPG.WH.Elc.Solar</t>
  </si>
  <si>
    <t>EMI_per_household.kgCO2.ES.Res.HH.Thermal.SH.LPG.WH.Elc.Solar.Elec</t>
  </si>
  <si>
    <t>EMI_per_household.kgCO2.ES.Res.HH.Thermal.SH.LPG.WH.Elc.Solar.Solar</t>
  </si>
  <si>
    <t>EMI_per_household.kgCO2.ES.Res.HH.Thermal.SH.LPG.CO</t>
  </si>
  <si>
    <t>EMI_per_household.kgCO2.ES.Res.HH.Thermal.SH.LPG.CO.LPG.LPG</t>
  </si>
  <si>
    <t>EMI_per_household.kgCO2.ES.Res.HH.Thermal.SH.LPG.CO.Elc.Elec</t>
  </si>
  <si>
    <t>EMI_per_household.kgCO2.ES.Res.HH.Thermal.SH.Oil</t>
  </si>
  <si>
    <t>EMI_per_household.kgCO2.ES.Res.HH.Thermal.SH.Oil.SH</t>
  </si>
  <si>
    <t>EMI_per_household.kgCO2.ES.Res.HH.Thermal.SH.Oil.SH.Oil</t>
  </si>
  <si>
    <t>EMI_per_household.kgCO2.ES.Res.HH.Thermal.SH.Oil.SH.Elec</t>
  </si>
  <si>
    <t>EMI_per_household.kgCO2.ES.Res.HH.Thermal.SH.Oil.SC</t>
  </si>
  <si>
    <t>EMI_per_household.kgCO2.ES.Res.HH.Thermal.SH.Oil.SC.AC.Elec</t>
  </si>
  <si>
    <t>EMI_per_household.kgCO2.ES.Res.HH.Thermal.SH.Oil.WH</t>
  </si>
  <si>
    <t>EMI_per_household.kgCO2.ES.Res.HH.Thermal.SH.Oil.WH.Oil.NoSolar.Oil</t>
  </si>
  <si>
    <t>EMI_per_household.kgCO2.ES.Res.HH.Thermal.SH.Oil.WH.Oil.Solar</t>
  </si>
  <si>
    <t>EMI_per_household.kgCO2.ES.Res.HH.Thermal.SH.Oil.WH.Oil.Solar.Oil</t>
  </si>
  <si>
    <t>EMI_per_household.kgCO2.ES.Res.HH.Thermal.SH.Oil.WH.Oil.Solar.Solar</t>
  </si>
  <si>
    <t>EMI_per_household.kgCO2.ES.Res.HH.Thermal.SH.Oil.WH.Elc.NoSolar.Elec</t>
  </si>
  <si>
    <t>EMI_per_household.kgCO2.ES.Res.HH.Thermal.SH.Oil.WH.Elc.Solar</t>
  </si>
  <si>
    <t>EMI_per_household.kgCO2.ES.Res.HH.Thermal.SH.Oil.WH.Elc.Solar.Elec</t>
  </si>
  <si>
    <t>EMI_per_household.kgCO2.ES.Res.HH.Thermal.SH.Oil.WH.Elc.Solar.Solar</t>
  </si>
  <si>
    <t>EMI_per_household.kgCO2.ES.Res.HH.Thermal.SH.Oil.CO</t>
  </si>
  <si>
    <t>EMI_per_household.kgCO2.ES.Res.HH.Thermal.SH.Oil.CO.LPG.LPG</t>
  </si>
  <si>
    <t>EMI_per_household.kgCO2.ES.Res.HH.Thermal.SH.Oil.CO.Elc.Elec</t>
  </si>
  <si>
    <t>EMI_per_household.kgCO2.ES.Res.HH.Thermal.SH.Gas</t>
  </si>
  <si>
    <t>EMI_per_household.kgCO2.ES.Res.HH.Thermal.SH.Gas.SH</t>
  </si>
  <si>
    <t>EMI_per_household.kgCO2.ES.Res.HH.Thermal.SH.Gas.SH.Gas</t>
  </si>
  <si>
    <t>EMI_per_household.kgCO2.ES.Res.HH.Thermal.SH.Gas.SH.Elec</t>
  </si>
  <si>
    <t>EMI_per_household.kgCO2.ES.Res.HH.Thermal.SH.Gas.SC</t>
  </si>
  <si>
    <t>EMI_per_household.kgCO2.ES.Res.HH.Thermal.SH.Gas.SC.AC.Elec</t>
  </si>
  <si>
    <t>EMI_per_household.kgCO2.ES.Res.HH.Thermal.SH.Gas.WH</t>
  </si>
  <si>
    <t>EMI_per_household.kgCO2.ES.Res.HH.Thermal.SH.Gas.WH.Gas.NoSolar.Gas</t>
  </si>
  <si>
    <t>EMI_per_household.kgCO2.ES.Res.HH.Thermal.SH.Gas.WH.Gas.Solar</t>
  </si>
  <si>
    <t>EMI_per_household.kgCO2.ES.Res.HH.Thermal.SH.Gas.WH.Gas.Solar.Gas</t>
  </si>
  <si>
    <t>EMI_per_household.kgCO2.ES.Res.HH.Thermal.SH.Gas.WH.Gas.Solar.Solar</t>
  </si>
  <si>
    <t>EMI_per_household.kgCO2.ES.Res.HH.Thermal.SH.Gas.WH.Elc.NoSolar.Elec</t>
  </si>
  <si>
    <t>EMI_per_household.kgCO2.ES.Res.HH.Thermal.SH.Gas.WH.Elc.Solar</t>
  </si>
  <si>
    <t>EMI_per_household.kgCO2.ES.Res.HH.Thermal.SH.Gas.WH.Elc.Solar.Elec</t>
  </si>
  <si>
    <t>EMI_per_household.kgCO2.ES.Res.HH.Thermal.SH.Gas.WH.Elc.Solar.Solar</t>
  </si>
  <si>
    <t>EMI_per_household.kgCO2.ES.Res.HH.Thermal.SH.Gas.CO</t>
  </si>
  <si>
    <t>EMI_per_household.kgCO2.ES.Res.HH.Thermal.SH.Gas.CO.Gas.Gas</t>
  </si>
  <si>
    <t>EMI_per_household.kgCO2.ES.Res.HH.Thermal.SH.Gas.CO.Elc.Elec</t>
  </si>
  <si>
    <t>EMI_per_household.kgCO2.ES.Res.HH.Thermal.SH.Biomass</t>
  </si>
  <si>
    <t>EMI_per_household.kgCO2.ES.Res.HH.Thermal.SH.Biomass.SH</t>
  </si>
  <si>
    <t>EMI_per_household.kgCO2.ES.Res.HH.Thermal.SH.Biomass.SH.Biomass</t>
  </si>
  <si>
    <t>EMI_per_household.kgCO2.ES.Res.HH.Thermal.SH.Biomass.SH.Elec</t>
  </si>
  <si>
    <t>EMI_per_household.kgCO2.ES.Res.HH.Thermal.SH.Biomass.SC</t>
  </si>
  <si>
    <t>EMI_per_household.kgCO2.ES.Res.HH.Thermal.SH.Biomass.SC.AC.Elec</t>
  </si>
  <si>
    <t>EMI_per_household.kgCO2.ES.Res.HH.Thermal.SH.Biomass.WH</t>
  </si>
  <si>
    <t>EMI_per_household.kgCO2.ES.Res.HH.Thermal.SH.Biomass.WH.Biomass.NoSolar.Biomass</t>
  </si>
  <si>
    <t>EMI_per_household.kgCO2.ES.Res.HH.Thermal.SH.Biomass.WH.Biomass.Solar</t>
  </si>
  <si>
    <t>EMI_per_household.kgCO2.ES.Res.HH.Thermal.SH.Biomass.WH.Biomass.Solar.Biomass</t>
  </si>
  <si>
    <t>EMI_per_household.kgCO2.ES.Res.HH.Thermal.SH.Biomass.WH.Biomass.Solar.Solar</t>
  </si>
  <si>
    <t>EMI_per_household.kgCO2.ES.Res.HH.Thermal.SH.Biomass.WH.LPG.NoSolar.LPG</t>
  </si>
  <si>
    <t>EMI_per_household.kgCO2.ES.Res.HH.Thermal.SH.Biomass.WH.LPG.Solar</t>
  </si>
  <si>
    <t>EMI_per_household.kgCO2.ES.Res.HH.Thermal.SH.Biomass.WH.LPG.Solar.LPG</t>
  </si>
  <si>
    <t>EMI_per_household.kgCO2.ES.Res.HH.Thermal.SH.Biomass.WH.LPG.Solar.Solar</t>
  </si>
  <si>
    <t>EMI_per_household.kgCO2.ES.Res.HH.Thermal.SH.Biomass.WH.Elc.NoSolar.Elec</t>
  </si>
  <si>
    <t>EMI_per_household.kgCO2.ES.Res.HH.Thermal.SH.Biomass.WH.Elc.Solar</t>
  </si>
  <si>
    <t>EMI_per_household.kgCO2.ES.Res.HH.Thermal.SH.Biomass.WH.Elc.Solar.Elec</t>
  </si>
  <si>
    <t>EMI_per_household.kgCO2.ES.Res.HH.Thermal.SH.Biomass.WH.Elc.Solar.Solar</t>
  </si>
  <si>
    <t>EMI_per_household.kgCO2.ES.Res.HH.Thermal.SH.Biomass.CO</t>
  </si>
  <si>
    <t>EMI_per_household.kgCO2.ES.Res.HH.Thermal.SH.Biomass.CO.Biomass.Biomass</t>
  </si>
  <si>
    <t>EMI_per_household.kgCO2.ES.Res.HH.Thermal.SH.Biomass.CO.LPG.LPG</t>
  </si>
  <si>
    <t>EMI_per_household.kgCO2.ES.Res.HH.Thermal.SH.Biomass.CO.Elc.Elec</t>
  </si>
  <si>
    <t>EMI_per_household.kgCO2.ES.Res.HH.Thermal.SH.Geo</t>
  </si>
  <si>
    <t>EMI_per_household.kgCO2.ES.Res.HH.Thermal.SH.Geo.SH</t>
  </si>
  <si>
    <t>EMI_per_household.kgCO2.ES.Res.HH.Thermal.SH.Geo.SH.Geo</t>
  </si>
  <si>
    <t>EMI_per_household.kgCO2.ES.Res.HH.Thermal.SH.Geo.SH.Elec</t>
  </si>
  <si>
    <t>EMI_per_household.kgCO2.ES.Res.HH.Thermal.SH.Geo.SC</t>
  </si>
  <si>
    <t>EMI_per_household.kgCO2.ES.Res.HH.Thermal.SH.Geo.SC.AC.Elec</t>
  </si>
  <si>
    <t>EMI_per_household.kgCO2.ES.Res.HH.Thermal.SH.Geo.WH</t>
  </si>
  <si>
    <t>EMI_per_household.kgCO2.ES.Res.HH.Thermal.SH.Geo.WH.Geo.NoSolar.Geo</t>
  </si>
  <si>
    <t>EMI_per_household.kgCO2.ES.Res.HH.Thermal.SH.Geo.WH.Geo.Solar</t>
  </si>
  <si>
    <t>EMI_per_household.kgCO2.ES.Res.HH.Thermal.SH.Geo.WH.Geo.Solar.Geo</t>
  </si>
  <si>
    <t>EMI_per_household.kgCO2.ES.Res.HH.Thermal.SH.Geo.WH.Geo.Solar.Solar</t>
  </si>
  <si>
    <t>EMI_per_household.kgCO2.ES.Res.HH.Thermal.SH.Geo.WH.Elc.NoSolar.Elec</t>
  </si>
  <si>
    <t>EMI_per_household.kgCO2.ES.Res.HH.Thermal.SH.Geo.WH.Elc.Solar</t>
  </si>
  <si>
    <t>EMI_per_household.kgCO2.ES.Res.HH.Thermal.SH.Geo.WH.Elc.Solar.Elec</t>
  </si>
  <si>
    <t>EMI_per_household.kgCO2.ES.Res.HH.Thermal.SH.Geo.WH.Elc.Solar.Solar</t>
  </si>
  <si>
    <t>EMI_per_household.kgCO2.ES.Res.HH.Thermal.SH.Geo.CO</t>
  </si>
  <si>
    <t>EMI_per_household.kgCO2.ES.Res.HH.Thermal.SH.Geo.CO.LPG.LPG</t>
  </si>
  <si>
    <t>EMI_per_household.kgCO2.ES.Res.HH.Thermal.SH.Geo.CO.Elc.Elec</t>
  </si>
  <si>
    <t>EMI_per_household.kgCO2.ES.Res.HH.Thermal.SH.DistrHeat</t>
  </si>
  <si>
    <t>EMI_per_household.kgCO2.ES.Res.HH.Thermal.SH.DistrHeat.SH</t>
  </si>
  <si>
    <t>EMI_per_household.kgCO2.ES.Res.HH.Thermal.SH.DistrHeat.SH.Steam_Distr</t>
  </si>
  <si>
    <t>EMI_per_household.kgCO2.ES.Res.HH.Thermal.SH.DistrHeat.SH.Elec</t>
  </si>
  <si>
    <t>EMI_per_household.kgCO2.ES.Res.HH.Thermal.SH.DistrHeat.SC</t>
  </si>
  <si>
    <t>EMI_per_household.kgCO2.ES.Res.HH.Thermal.SH.DistrHeat.SC.AC.Elec</t>
  </si>
  <si>
    <t>EMI_per_household.kgCO2.ES.Res.HH.Thermal.SH.DistrHeat.WH</t>
  </si>
  <si>
    <t>EMI_per_household.kgCO2.ES.Res.HH.Thermal.SH.DistrHeat.WH.DistrHeat.NoSolar.Steam_Distr</t>
  </si>
  <si>
    <t>EMI_per_household.kgCO2.ES.Res.HH.Thermal.SH.DistrHeat.WH.DistrHeat.Solar</t>
  </si>
  <si>
    <t>EMI_per_household.kgCO2.ES.Res.HH.Thermal.SH.DistrHeat.WH.DistrHeat.Solar.Steam_Distr</t>
  </si>
  <si>
    <t>EMI_per_household.kgCO2.ES.Res.HH.Thermal.SH.DistrHeat.WH.DistrHeat.Solar.Solar</t>
  </si>
  <si>
    <t>EMI_per_household.kgCO2.ES.Res.HH.Thermal.SH.DistrHeat.WH.Elc.NoSolar.Elec</t>
  </si>
  <si>
    <t>EMI_per_household.kgCO2.ES.Res.HH.Thermal.SH.DistrHeat.WH.Elc.Solar</t>
  </si>
  <si>
    <t>EMI_per_household.kgCO2.ES.Res.HH.Thermal.SH.DistrHeat.WH.Elc.Solar.Elec</t>
  </si>
  <si>
    <t>EMI_per_household.kgCO2.ES.Res.HH.Thermal.SH.DistrHeat.WH.Elc.Solar.Solar</t>
  </si>
  <si>
    <t>EMI_per_household.kgCO2.ES.Res.HH.Thermal.SH.DistrHeat.CO</t>
  </si>
  <si>
    <t>EMI_per_household.kgCO2.ES.Res.HH.Thermal.SH.DistrHeat.CO.LPG.LPG</t>
  </si>
  <si>
    <t>EMI_per_household.kgCO2.ES.Res.HH.Thermal.SH.DistrHeat.CO.Elc.Elec</t>
  </si>
  <si>
    <t>EMI_per_household.kgCO2.ES.Res.HH.Thermal.SH.AdvElc</t>
  </si>
  <si>
    <t>EMI_per_household.kgCO2.ES.Res.HH.Thermal.SH.AdvElc.SH</t>
  </si>
  <si>
    <t>EMI_per_household.kgCO2.ES.Res.HH.Thermal.SH.AdvElc.SH.Elec</t>
  </si>
  <si>
    <t>EMI_per_household.kgCO2.ES.Res.HH.Thermal.SH.AdvElc.SC</t>
  </si>
  <si>
    <t>EMI_per_household.kgCO2.ES.Res.HH.Thermal.SH.AdvElc.SC.AC.Elec</t>
  </si>
  <si>
    <t>EMI_per_household.kgCO2.ES.Res.HH.Thermal.SH.AdvElc.WH</t>
  </si>
  <si>
    <t>EMI_per_household.kgCO2.ES.Res.HH.Thermal.SH.AdvElc.WH.LPG.NoSolar.LPG</t>
  </si>
  <si>
    <t>EMI_per_household.kgCO2.ES.Res.HH.Thermal.SH.AdvElc.WH.LPG.Solar</t>
  </si>
  <si>
    <t>EMI_per_household.kgCO2.ES.Res.HH.Thermal.SH.AdvElc.WH.LPG.Solar.LPG</t>
  </si>
  <si>
    <t>EMI_per_household.kgCO2.ES.Res.HH.Thermal.SH.AdvElc.WH.LPG.Solar.Solar</t>
  </si>
  <si>
    <t>EMI_per_household.kgCO2.ES.Res.HH.Thermal.SH.AdvElc.WH.Elc.NoSolar.Elec</t>
  </si>
  <si>
    <t>EMI_per_household.kgCO2.ES.Res.HH.Thermal.SH.AdvElc.WH.Elc.Solar</t>
  </si>
  <si>
    <t>EMI_per_household.kgCO2.ES.Res.HH.Thermal.SH.AdvElc.WH.Elc.Solar.Elec</t>
  </si>
  <si>
    <t>EMI_per_household.kgCO2.ES.Res.HH.Thermal.SH.AdvElc.WH.Elc.Solar.Solar</t>
  </si>
  <si>
    <t>EMI_per_household.kgCO2.ES.Res.HH.Thermal.SH.AdvElc.CO</t>
  </si>
  <si>
    <t>EMI_per_household.kgCO2.ES.Res.HH.Thermal.SH.AdvElc.CO.LPG.LPG</t>
  </si>
  <si>
    <t>EMI_per_household.kgCO2.ES.Res.HH.Thermal.SH.AdvElc.CO.Elc.Elec</t>
  </si>
  <si>
    <t>EMI_per_household.kgCO2.ES.Res.HH.Thermal.SH.ConvElc</t>
  </si>
  <si>
    <t>EMI_per_household.kgCO2.ES.Res.HH.Thermal.SH.ConvElc.SH</t>
  </si>
  <si>
    <t>EMI_per_household.kgCO2.ES.Res.HH.Thermal.SH.ConvElc.SH.Elec</t>
  </si>
  <si>
    <t>EMI_per_household.kgCO2.ES.Res.HH.Thermal.SH.ConvElc.SC</t>
  </si>
  <si>
    <t>EMI_per_household.kgCO2.ES.Res.HH.Thermal.SH.ConvElc.SC.AC.Elec</t>
  </si>
  <si>
    <t>EMI_per_household.kgCO2.ES.Res.HH.Thermal.SH.ConvElc.WH</t>
  </si>
  <si>
    <t>EMI_per_household.kgCO2.ES.Res.HH.Thermal.SH.ConvElc.WH.LPG.NoSolar.LPG</t>
  </si>
  <si>
    <t>EMI_per_household.kgCO2.ES.Res.HH.Thermal.SH.ConvElc.WH.LPG.Solar</t>
  </si>
  <si>
    <t>EMI_per_household.kgCO2.ES.Res.HH.Thermal.SH.ConvElc.WH.LPG.Solar.LPG</t>
  </si>
  <si>
    <t>EMI_per_household.kgCO2.ES.Res.HH.Thermal.SH.ConvElc.WH.LPG.Solar.Solar</t>
  </si>
  <si>
    <t>EMI_per_household.kgCO2.ES.Res.HH.Thermal.SH.ConvElc.WH.Elc.NoSolar.Elec</t>
  </si>
  <si>
    <t>EMI_per_household.kgCO2.ES.Res.HH.Thermal.SH.ConvElc.WH.Elc.Solar</t>
  </si>
  <si>
    <t>EMI_per_household.kgCO2.ES.Res.HH.Thermal.SH.ConvElc.WH.Elc.Solar.Elec</t>
  </si>
  <si>
    <t>EMI_per_household.kgCO2.ES.Res.HH.Thermal.SH.ConvElc.WH.Elc.Solar.Solar</t>
  </si>
  <si>
    <t>EMI_per_household.kgCO2.ES.Res.HH.Thermal.SH.ConvElc.CO</t>
  </si>
  <si>
    <t>EMI_per_household.kgCO2.ES.Res.HH.Thermal.SH.ConvElc.CO.LPG.LPG</t>
  </si>
  <si>
    <t>EMI_per_household.kgCO2.ES.Res.HH.Thermal.SH.ConvElc.CO.Elc.Elec</t>
  </si>
  <si>
    <t>ES - Final energy consumption per surface area (detailed structure)</t>
  </si>
  <si>
    <t>FEC_per_sqm.kWh.ES.Res.HH.Thermal.SH.Solids</t>
  </si>
  <si>
    <t>FEC_per_sqm.kWh.ES.Res.HH.Thermal.SH.Solids.SH</t>
  </si>
  <si>
    <t>FEC_per_sqm.kWh.ES.Res.HH.Thermal.SH.Solids.SH.Solids</t>
  </si>
  <si>
    <t>FEC_per_sqm.kWh.ES.Res.HH.Thermal.SH.Solids.SH.Elec</t>
  </si>
  <si>
    <t>FEC_per_sqm.kWh.ES.Res.HH.Thermal.SH.Solids.SC</t>
  </si>
  <si>
    <t>FEC_per_sqm.kWh.ES.Res.HH.Thermal.SH.Solids.SC.AC.Elec</t>
  </si>
  <si>
    <t>FEC_per_sqm.kWh.ES.Res.HH.Thermal.SH.Solids.WH</t>
  </si>
  <si>
    <t>FEC_per_sqm.kWh.ES.Res.HH.Thermal.SH.Solids.WH.Solids.NoSolar.Solids</t>
  </si>
  <si>
    <t>FEC_per_sqm.kWh.ES.Res.HH.Thermal.SH.Solids.WH.LPG.NoSolar.LPG</t>
  </si>
  <si>
    <t>FEC_per_sqm.kWh.ES.Res.HH.Thermal.SH.Solids.WH.LPG.Solar</t>
  </si>
  <si>
    <t>FEC_per_sqm.kWh.ES.Res.HH.Thermal.SH.Solids.WH.LPG.Solar.LPG</t>
  </si>
  <si>
    <t>FEC_per_sqm.kWh.ES.Res.HH.Thermal.SH.Solids.WH.LPG.Solar.Solar</t>
  </si>
  <si>
    <t>FEC_per_sqm.kWh.ES.Res.HH.Thermal.SH.Solids.WH.Elc.NoSolar.Elec</t>
  </si>
  <si>
    <t>FEC_per_sqm.kWh.ES.Res.HH.Thermal.SH.Solids.WH.Elc.Solar</t>
  </si>
  <si>
    <t>FEC_per_sqm.kWh.ES.Res.HH.Thermal.SH.Solids.WH.Elc.Solar.Elec</t>
  </si>
  <si>
    <t>FEC_per_sqm.kWh.ES.Res.HH.Thermal.SH.Solids.WH.Elc.Solar.Solar</t>
  </si>
  <si>
    <t>FEC_per_sqm.kWh.ES.Res.HH.Thermal.SH.Solids.CO</t>
  </si>
  <si>
    <t>FEC_per_sqm.kWh.ES.Res.HH.Thermal.SH.Solids.CO.Solids.Solids</t>
  </si>
  <si>
    <t>FEC_per_sqm.kWh.ES.Res.HH.Thermal.SH.Solids.CO.LPG.LPG</t>
  </si>
  <si>
    <t>FEC_per_sqm.kWh.ES.Res.HH.Thermal.SH.Solids.CO.Elc.Elec</t>
  </si>
  <si>
    <t>FEC_per_sqm.kWh.ES.Res.HH.Thermal.SH.LPG</t>
  </si>
  <si>
    <t>FEC_per_sqm.kWh.ES.Res.HH.Thermal.SH.LPG.SH</t>
  </si>
  <si>
    <t>FEC_per_sqm.kWh.ES.Res.HH.Thermal.SH.LPG.SH.LPG</t>
  </si>
  <si>
    <t>FEC_per_sqm.kWh.ES.Res.HH.Thermal.SH.LPG.SH.Elec</t>
  </si>
  <si>
    <t>FEC_per_sqm.kWh.ES.Res.HH.Thermal.SH.LPG.SC</t>
  </si>
  <si>
    <t>FEC_per_sqm.kWh.ES.Res.HH.Thermal.SH.LPG.SC.AC.Elec</t>
  </si>
  <si>
    <t>FEC_per_sqm.kWh.ES.Res.HH.Thermal.SH.LPG.WH</t>
  </si>
  <si>
    <t>FEC_per_sqm.kWh.ES.Res.HH.Thermal.SH.LPG.WH.LPG.NoSolar.LPG</t>
  </si>
  <si>
    <t>FEC_per_sqm.kWh.ES.Res.HH.Thermal.SH.LPG.WH.LPG.Solar</t>
  </si>
  <si>
    <t>FEC_per_sqm.kWh.ES.Res.HH.Thermal.SH.LPG.WH.LPG.Solar.LPG</t>
  </si>
  <si>
    <t>FEC_per_sqm.kWh.ES.Res.HH.Thermal.SH.LPG.WH.LPG.Solar.Solar</t>
  </si>
  <si>
    <t>FEC_per_sqm.kWh.ES.Res.HH.Thermal.SH.LPG.WH.Elc.NoSolar.Elec</t>
  </si>
  <si>
    <t>FEC_per_sqm.kWh.ES.Res.HH.Thermal.SH.LPG.WH.Elc.Solar</t>
  </si>
  <si>
    <t>FEC_per_sqm.kWh.ES.Res.HH.Thermal.SH.LPG.WH.Elc.Solar.Elec</t>
  </si>
  <si>
    <t>FEC_per_sqm.kWh.ES.Res.HH.Thermal.SH.LPG.WH.Elc.Solar.Solar</t>
  </si>
  <si>
    <t>FEC_per_sqm.kWh.ES.Res.HH.Thermal.SH.LPG.CO</t>
  </si>
  <si>
    <t>FEC_per_sqm.kWh.ES.Res.HH.Thermal.SH.LPG.CO.LPG.LPG</t>
  </si>
  <si>
    <t>FEC_per_sqm.kWh.ES.Res.HH.Thermal.SH.LPG.CO.Elc.Elec</t>
  </si>
  <si>
    <t>FEC_per_sqm.kWh.ES.Res.HH.Thermal.SH.Oil</t>
  </si>
  <si>
    <t>FEC_per_sqm.kWh.ES.Res.HH.Thermal.SH.Oil.SH</t>
  </si>
  <si>
    <t>FEC_per_sqm.kWh.ES.Res.HH.Thermal.SH.Oil.SH.Oil</t>
  </si>
  <si>
    <t>FEC_per_sqm.kWh.ES.Res.HH.Thermal.SH.Oil.SH.Elec</t>
  </si>
  <si>
    <t>FEC_per_sqm.kWh.ES.Res.HH.Thermal.SH.Oil.SC</t>
  </si>
  <si>
    <t>FEC_per_sqm.kWh.ES.Res.HH.Thermal.SH.Oil.SC.AC.Elec</t>
  </si>
  <si>
    <t>FEC_per_sqm.kWh.ES.Res.HH.Thermal.SH.Oil.WH</t>
  </si>
  <si>
    <t>FEC_per_sqm.kWh.ES.Res.HH.Thermal.SH.Oil.WH.Oil.NoSolar.Oil</t>
  </si>
  <si>
    <t>FEC_per_sqm.kWh.ES.Res.HH.Thermal.SH.Oil.WH.Oil.Solar</t>
  </si>
  <si>
    <t>FEC_per_sqm.kWh.ES.Res.HH.Thermal.SH.Oil.WH.Oil.Solar.Oil</t>
  </si>
  <si>
    <t>FEC_per_sqm.kWh.ES.Res.HH.Thermal.SH.Oil.WH.Oil.Solar.Solar</t>
  </si>
  <si>
    <t>FEC_per_sqm.kWh.ES.Res.HH.Thermal.SH.Oil.WH.Elc.NoSolar.Elec</t>
  </si>
  <si>
    <t>FEC_per_sqm.kWh.ES.Res.HH.Thermal.SH.Oil.WH.Elc.Solar</t>
  </si>
  <si>
    <t>FEC_per_sqm.kWh.ES.Res.HH.Thermal.SH.Oil.WH.Elc.Solar.Elec</t>
  </si>
  <si>
    <t>FEC_per_sqm.kWh.ES.Res.HH.Thermal.SH.Oil.WH.Elc.Solar.Solar</t>
  </si>
  <si>
    <t>FEC_per_sqm.kWh.ES.Res.HH.Thermal.SH.Oil.CO</t>
  </si>
  <si>
    <t>FEC_per_sqm.kWh.ES.Res.HH.Thermal.SH.Oil.CO.LPG.LPG</t>
  </si>
  <si>
    <t>FEC_per_sqm.kWh.ES.Res.HH.Thermal.SH.Oil.CO.Elc.Elec</t>
  </si>
  <si>
    <t>FEC_per_sqm.kWh.ES.Res.HH.Thermal.SH.Gas</t>
  </si>
  <si>
    <t>FEC_per_sqm.kWh.ES.Res.HH.Thermal.SH.Gas.SH</t>
  </si>
  <si>
    <t>FEC_per_sqm.kWh.ES.Res.HH.Thermal.SH.Gas.SH.Gas</t>
  </si>
  <si>
    <t>FEC_per_sqm.kWh.ES.Res.HH.Thermal.SH.Gas.SH.Elec</t>
  </si>
  <si>
    <t>FEC_per_sqm.kWh.ES.Res.HH.Thermal.SH.Gas.SC</t>
  </si>
  <si>
    <t>FEC_per_sqm.kWh.ES.Res.HH.Thermal.SH.Gas.SC.AC.Elec</t>
  </si>
  <si>
    <t>FEC_per_sqm.kWh.ES.Res.HH.Thermal.SH.Gas.WH</t>
  </si>
  <si>
    <t>FEC_per_sqm.kWh.ES.Res.HH.Thermal.SH.Gas.WH.Gas.NoSolar.Gas</t>
  </si>
  <si>
    <t>FEC_per_sqm.kWh.ES.Res.HH.Thermal.SH.Gas.WH.Gas.Solar</t>
  </si>
  <si>
    <t>FEC_per_sqm.kWh.ES.Res.HH.Thermal.SH.Gas.WH.Gas.Solar.Gas</t>
  </si>
  <si>
    <t>FEC_per_sqm.kWh.ES.Res.HH.Thermal.SH.Gas.WH.Gas.Solar.Solar</t>
  </si>
  <si>
    <t>FEC_per_sqm.kWh.ES.Res.HH.Thermal.SH.Gas.WH.Elc.NoSolar.Elec</t>
  </si>
  <si>
    <t>FEC_per_sqm.kWh.ES.Res.HH.Thermal.SH.Gas.WH.Elc.Solar</t>
  </si>
  <si>
    <t>FEC_per_sqm.kWh.ES.Res.HH.Thermal.SH.Gas.WH.Elc.Solar.Elec</t>
  </si>
  <si>
    <t>FEC_per_sqm.kWh.ES.Res.HH.Thermal.SH.Gas.WH.Elc.Solar.Solar</t>
  </si>
  <si>
    <t>FEC_per_sqm.kWh.ES.Res.HH.Thermal.SH.Gas.CO</t>
  </si>
  <si>
    <t>FEC_per_sqm.kWh.ES.Res.HH.Thermal.SH.Gas.CO.Gas.Gas</t>
  </si>
  <si>
    <t>FEC_per_sqm.kWh.ES.Res.HH.Thermal.SH.Gas.CO.Elc.Elec</t>
  </si>
  <si>
    <t>FEC_per_sqm.kWh.ES.Res.HH.Thermal.SH.Biomass</t>
  </si>
  <si>
    <t>FEC_per_sqm.kWh.ES.Res.HH.Thermal.SH.Biomass.SH</t>
  </si>
  <si>
    <t>FEC_per_sqm.kWh.ES.Res.HH.Thermal.SH.Biomass.SH.Biomass</t>
  </si>
  <si>
    <t>FEC_per_sqm.kWh.ES.Res.HH.Thermal.SH.Biomass.SH.Elec</t>
  </si>
  <si>
    <t>FEC_per_sqm.kWh.ES.Res.HH.Thermal.SH.Biomass.SC</t>
  </si>
  <si>
    <t>FEC_per_sqm.kWh.ES.Res.HH.Thermal.SH.Biomass.SC.AC.Elec</t>
  </si>
  <si>
    <t>FEC_per_sqm.kWh.ES.Res.HH.Thermal.SH.Biomass.WH</t>
  </si>
  <si>
    <t>FEC_per_sqm.kWh.ES.Res.HH.Thermal.SH.Biomass.WH.Biomass.NoSolar.Biomass</t>
  </si>
  <si>
    <t>FEC_per_sqm.kWh.ES.Res.HH.Thermal.SH.Biomass.WH.Biomass.Solar</t>
  </si>
  <si>
    <t>FEC_per_sqm.kWh.ES.Res.HH.Thermal.SH.Biomass.WH.Biomass.Solar.Biomass</t>
  </si>
  <si>
    <t>FEC_per_sqm.kWh.ES.Res.HH.Thermal.SH.Biomass.WH.Biomass.Solar.Solar</t>
  </si>
  <si>
    <t>FEC_per_sqm.kWh.ES.Res.HH.Thermal.SH.Biomass.WH.LPG.NoSolar.LPG</t>
  </si>
  <si>
    <t>FEC_per_sqm.kWh.ES.Res.HH.Thermal.SH.Biomass.WH.LPG.Solar</t>
  </si>
  <si>
    <t>FEC_per_sqm.kWh.ES.Res.HH.Thermal.SH.Biomass.WH.LPG.Solar.LPG</t>
  </si>
  <si>
    <t>FEC_per_sqm.kWh.ES.Res.HH.Thermal.SH.Biomass.WH.LPG.Solar.Solar</t>
  </si>
  <si>
    <t>FEC_per_sqm.kWh.ES.Res.HH.Thermal.SH.Biomass.WH.Elc.NoSolar.Elec</t>
  </si>
  <si>
    <t>FEC_per_sqm.kWh.ES.Res.HH.Thermal.SH.Biomass.WH.Elc.Solar</t>
  </si>
  <si>
    <t>FEC_per_sqm.kWh.ES.Res.HH.Thermal.SH.Biomass.WH.Elc.Solar.Elec</t>
  </si>
  <si>
    <t>FEC_per_sqm.kWh.ES.Res.HH.Thermal.SH.Biomass.WH.Elc.Solar.Solar</t>
  </si>
  <si>
    <t>FEC_per_sqm.kWh.ES.Res.HH.Thermal.SH.Biomass.CO</t>
  </si>
  <si>
    <t>FEC_per_sqm.kWh.ES.Res.HH.Thermal.SH.Biomass.CO.Biomass.Biomass</t>
  </si>
  <si>
    <t>FEC_per_sqm.kWh.ES.Res.HH.Thermal.SH.Biomass.CO.LPG.LPG</t>
  </si>
  <si>
    <t>FEC_per_sqm.kWh.ES.Res.HH.Thermal.SH.Biomass.CO.Elc.Elec</t>
  </si>
  <si>
    <t>FEC_per_sqm.kWh.ES.Res.HH.Thermal.SH.Geo</t>
  </si>
  <si>
    <t>FEC_per_sqm.kWh.ES.Res.HH.Thermal.SH.Geo.SH</t>
  </si>
  <si>
    <t>FEC_per_sqm.kWh.ES.Res.HH.Thermal.SH.Geo.SH.Geo</t>
  </si>
  <si>
    <t>FEC_per_sqm.kWh.ES.Res.HH.Thermal.SH.Geo.SH.Elec</t>
  </si>
  <si>
    <t>FEC_per_sqm.kWh.ES.Res.HH.Thermal.SH.Geo.SC</t>
  </si>
  <si>
    <t>FEC_per_sqm.kWh.ES.Res.HH.Thermal.SH.Geo.SC.AC.Elec</t>
  </si>
  <si>
    <t>FEC_per_sqm.kWh.ES.Res.HH.Thermal.SH.Geo.WH</t>
  </si>
  <si>
    <t>FEC_per_sqm.kWh.ES.Res.HH.Thermal.SH.Geo.WH.Geo.NoSolar.Geo</t>
  </si>
  <si>
    <t>FEC_per_sqm.kWh.ES.Res.HH.Thermal.SH.Geo.WH.Geo.Solar</t>
  </si>
  <si>
    <t>FEC_per_sqm.kWh.ES.Res.HH.Thermal.SH.Geo.WH.Geo.Solar.Geo</t>
  </si>
  <si>
    <t>FEC_per_sqm.kWh.ES.Res.HH.Thermal.SH.Geo.WH.Geo.Solar.Solar</t>
  </si>
  <si>
    <t>FEC_per_sqm.kWh.ES.Res.HH.Thermal.SH.Geo.WH.Elc.NoSolar.Elec</t>
  </si>
  <si>
    <t>FEC_per_sqm.kWh.ES.Res.HH.Thermal.SH.Geo.WH.Elc.Solar</t>
  </si>
  <si>
    <t>FEC_per_sqm.kWh.ES.Res.HH.Thermal.SH.Geo.WH.Elc.Solar.Elec</t>
  </si>
  <si>
    <t>FEC_per_sqm.kWh.ES.Res.HH.Thermal.SH.Geo.WH.Elc.Solar.Solar</t>
  </si>
  <si>
    <t>FEC_per_sqm.kWh.ES.Res.HH.Thermal.SH.Geo.CO</t>
  </si>
  <si>
    <t>FEC_per_sqm.kWh.ES.Res.HH.Thermal.SH.Geo.CO.LPG.LPG</t>
  </si>
  <si>
    <t>FEC_per_sqm.kWh.ES.Res.HH.Thermal.SH.Geo.CO.Elc.Elec</t>
  </si>
  <si>
    <t>FEC_per_sqm.kWh.ES.Res.HH.Thermal.SH.DistrHeat</t>
  </si>
  <si>
    <t>FEC_per_sqm.kWh.ES.Res.HH.Thermal.SH.DistrHeat.SH</t>
  </si>
  <si>
    <t>FEC_per_sqm.kWh.ES.Res.HH.Thermal.SH.DistrHeat.SH.Steam_Distr</t>
  </si>
  <si>
    <t>FEC_per_sqm.kWh.ES.Res.HH.Thermal.SH.DistrHeat.SH.Elec</t>
  </si>
  <si>
    <t>FEC_per_sqm.kWh.ES.Res.HH.Thermal.SH.DistrHeat.SC</t>
  </si>
  <si>
    <t>FEC_per_sqm.kWh.ES.Res.HH.Thermal.SH.DistrHeat.SC.AC.Elec</t>
  </si>
  <si>
    <t>FEC_per_sqm.kWh.ES.Res.HH.Thermal.SH.DistrHeat.WH</t>
  </si>
  <si>
    <t>FEC_per_sqm.kWh.ES.Res.HH.Thermal.SH.DistrHeat.WH.DistrHeat.NoSolar.Steam_Distr</t>
  </si>
  <si>
    <t>FEC_per_sqm.kWh.ES.Res.HH.Thermal.SH.DistrHeat.WH.DistrHeat.Solar</t>
  </si>
  <si>
    <t>FEC_per_sqm.kWh.ES.Res.HH.Thermal.SH.DistrHeat.WH.DistrHeat.Solar.Steam_Distr</t>
  </si>
  <si>
    <t>FEC_per_sqm.kWh.ES.Res.HH.Thermal.SH.DistrHeat.WH.DistrHeat.Solar.Solar</t>
  </si>
  <si>
    <t>FEC_per_sqm.kWh.ES.Res.HH.Thermal.SH.DistrHeat.WH.Elc.NoSolar.Elec</t>
  </si>
  <si>
    <t>FEC_per_sqm.kWh.ES.Res.HH.Thermal.SH.DistrHeat.WH.Elc.Solar</t>
  </si>
  <si>
    <t>FEC_per_sqm.kWh.ES.Res.HH.Thermal.SH.DistrHeat.WH.Elc.Solar.Elec</t>
  </si>
  <si>
    <t>FEC_per_sqm.kWh.ES.Res.HH.Thermal.SH.DistrHeat.WH.Elc.Solar.Solar</t>
  </si>
  <si>
    <t>FEC_per_sqm.kWh.ES.Res.HH.Thermal.SH.DistrHeat.CO</t>
  </si>
  <si>
    <t>FEC_per_sqm.kWh.ES.Res.HH.Thermal.SH.DistrHeat.CO.LPG.LPG</t>
  </si>
  <si>
    <t>FEC_per_sqm.kWh.ES.Res.HH.Thermal.SH.DistrHeat.CO.Elc.Elec</t>
  </si>
  <si>
    <t>FEC_per_sqm.kWh.ES.Res.HH.Thermal.SH.AdvElc</t>
  </si>
  <si>
    <t>FEC_per_sqm.kWh.ES.Res.HH.Thermal.SH.AdvElc.SH</t>
  </si>
  <si>
    <t>FEC_per_sqm.kWh.ES.Res.HH.Thermal.SH.AdvElc.SH.Elec</t>
  </si>
  <si>
    <t>FEC_per_sqm.kWh.ES.Res.HH.Thermal.SH.AdvElc.SC</t>
  </si>
  <si>
    <t>FEC_per_sqm.kWh.ES.Res.HH.Thermal.SH.AdvElc.SC.AC.Elec</t>
  </si>
  <si>
    <t>FEC_per_sqm.kWh.ES.Res.HH.Thermal.SH.AdvElc.WH</t>
  </si>
  <si>
    <t>FEC_per_sqm.kWh.ES.Res.HH.Thermal.SH.AdvElc.WH.LPG.NoSolar.LPG</t>
  </si>
  <si>
    <t>FEC_per_sqm.kWh.ES.Res.HH.Thermal.SH.AdvElc.WH.LPG.Solar</t>
  </si>
  <si>
    <t>FEC_per_sqm.kWh.ES.Res.HH.Thermal.SH.AdvElc.WH.LPG.Solar.LPG</t>
  </si>
  <si>
    <t>FEC_per_sqm.kWh.ES.Res.HH.Thermal.SH.AdvElc.WH.LPG.Solar.Solar</t>
  </si>
  <si>
    <t>FEC_per_sqm.kWh.ES.Res.HH.Thermal.SH.AdvElc.WH.Elc.NoSolar.Elec</t>
  </si>
  <si>
    <t>FEC_per_sqm.kWh.ES.Res.HH.Thermal.SH.AdvElc.WH.Elc.Solar</t>
  </si>
  <si>
    <t>FEC_per_sqm.kWh.ES.Res.HH.Thermal.SH.AdvElc.WH.Elc.Solar.Elec</t>
  </si>
  <si>
    <t>FEC_per_sqm.kWh.ES.Res.HH.Thermal.SH.AdvElc.WH.Elc.Solar.Solar</t>
  </si>
  <si>
    <t>FEC_per_sqm.kWh.ES.Res.HH.Thermal.SH.AdvElc.CO</t>
  </si>
  <si>
    <t>FEC_per_sqm.kWh.ES.Res.HH.Thermal.SH.AdvElc.CO.LPG.LPG</t>
  </si>
  <si>
    <t>FEC_per_sqm.kWh.ES.Res.HH.Thermal.SH.AdvElc.CO.Elc.Elec</t>
  </si>
  <si>
    <t>FEC_per_sqm.kWh.ES.Res.HH.Thermal.SH.ConvElc</t>
  </si>
  <si>
    <t>FEC_per_sqm.kWh.ES.Res.HH.Thermal.SH.ConvElc.SH</t>
  </si>
  <si>
    <t>FEC_per_sqm.kWh.ES.Res.HH.Thermal.SH.ConvElc.SH.Elec</t>
  </si>
  <si>
    <t>FEC_per_sqm.kWh.ES.Res.HH.Thermal.SH.ConvElc.SC</t>
  </si>
  <si>
    <t>FEC_per_sqm.kWh.ES.Res.HH.Thermal.SH.ConvElc.SC.AC.Elec</t>
  </si>
  <si>
    <t>FEC_per_sqm.kWh.ES.Res.HH.Thermal.SH.ConvElc.WH</t>
  </si>
  <si>
    <t>FEC_per_sqm.kWh.ES.Res.HH.Thermal.SH.ConvElc.WH.LPG.NoSolar.LPG</t>
  </si>
  <si>
    <t>FEC_per_sqm.kWh.ES.Res.HH.Thermal.SH.ConvElc.WH.LPG.Solar</t>
  </si>
  <si>
    <t>FEC_per_sqm.kWh.ES.Res.HH.Thermal.SH.ConvElc.WH.LPG.Solar.LPG</t>
  </si>
  <si>
    <t>FEC_per_sqm.kWh.ES.Res.HH.Thermal.SH.ConvElc.WH.LPG.Solar.Solar</t>
  </si>
  <si>
    <t>FEC_per_sqm.kWh.ES.Res.HH.Thermal.SH.ConvElc.WH.Elc.NoSolar.Elec</t>
  </si>
  <si>
    <t>FEC_per_sqm.kWh.ES.Res.HH.Thermal.SH.ConvElc.WH.Elc.Solar</t>
  </si>
  <si>
    <t>FEC_per_sqm.kWh.ES.Res.HH.Thermal.SH.ConvElc.WH.Elc.Solar.Elec</t>
  </si>
  <si>
    <t>FEC_per_sqm.kWh.ES.Res.HH.Thermal.SH.ConvElc.WH.Elc.Solar.Solar</t>
  </si>
  <si>
    <t>FEC_per_sqm.kWh.ES.Res.HH.Thermal.SH.ConvElc.CO</t>
  </si>
  <si>
    <t>FEC_per_sqm.kWh.ES.Res.HH.Thermal.SH.ConvElc.CO.LPG.LPG</t>
  </si>
  <si>
    <t>FEC_per_sqm.kWh.ES.Res.HH.Thermal.SH.ConvElc.CO.Elc.Elec</t>
  </si>
  <si>
    <t>ES - Thermal energy service per surface area (detailed structure)</t>
  </si>
  <si>
    <t>TES_per_sqm.kWh.ES.Res.HH.Thermal.SH.Solids</t>
  </si>
  <si>
    <t>TES_per_sqm.kWh.ES.Res.HH.Thermal.SH.Solids.SH</t>
  </si>
  <si>
    <t>TES_per_sqm.kWh.ES.Res.HH.Thermal.SH.Solids.SH.Solids</t>
  </si>
  <si>
    <t>TES_per_sqm.kWh.ES.Res.HH.Thermal.SH.Solids.SH.Elec</t>
  </si>
  <si>
    <t>TES_per_sqm.kWh.ES.Res.HH.Thermal.SH.Solids.SC</t>
  </si>
  <si>
    <t>TES_per_sqm.kWh.ES.Res.HH.Thermal.SH.Solids.SC.AC.Elec</t>
  </si>
  <si>
    <t>TES_per_sqm.kWh.ES.Res.HH.Thermal.SH.Solids.WH</t>
  </si>
  <si>
    <t>TES_per_sqm.kWh.ES.Res.HH.Thermal.SH.Solids.WH.Solids.NoSolar.Solids</t>
  </si>
  <si>
    <t>TES_per_sqm.kWh.ES.Res.HH.Thermal.SH.Solids.WH.LPG.NoSolar.LPG</t>
  </si>
  <si>
    <t>TES_per_sqm.kWh.ES.Res.HH.Thermal.SH.Solids.WH.LPG.Solar</t>
  </si>
  <si>
    <t>TES_per_sqm.kWh.ES.Res.HH.Thermal.SH.Solids.WH.LPG.Solar.LPG</t>
  </si>
  <si>
    <t>TES_per_sqm.kWh.ES.Res.HH.Thermal.SH.Solids.WH.LPG.Solar.Solar</t>
  </si>
  <si>
    <t>TES_per_sqm.kWh.ES.Res.HH.Thermal.SH.Solids.WH.Elc.NoSolar.Elec</t>
  </si>
  <si>
    <t>TES_per_sqm.kWh.ES.Res.HH.Thermal.SH.Solids.WH.Elc.Solar</t>
  </si>
  <si>
    <t>TES_per_sqm.kWh.ES.Res.HH.Thermal.SH.Solids.WH.Elc.Solar.Elec</t>
  </si>
  <si>
    <t>TES_per_sqm.kWh.ES.Res.HH.Thermal.SH.Solids.WH.Elc.Solar.Solar</t>
  </si>
  <si>
    <t>TES_per_sqm.kWh.ES.Res.HH.Thermal.SH.Solids.CO</t>
  </si>
  <si>
    <t>TES_per_sqm.kWh.ES.Res.HH.Thermal.SH.Solids.CO.Solids.Solids</t>
  </si>
  <si>
    <t>TES_per_sqm.kWh.ES.Res.HH.Thermal.SH.Solids.CO.LPG.LPG</t>
  </si>
  <si>
    <t>TES_per_sqm.kWh.ES.Res.HH.Thermal.SH.Solids.CO.Elc.Elec</t>
  </si>
  <si>
    <t>TES_per_sqm.kWh.ES.Res.HH.Thermal.SH.LPG</t>
  </si>
  <si>
    <t>TES_per_sqm.kWh.ES.Res.HH.Thermal.SH.LPG.SH</t>
  </si>
  <si>
    <t>TES_per_sqm.kWh.ES.Res.HH.Thermal.SH.LPG.SH.LPG</t>
  </si>
  <si>
    <t>TES_per_sqm.kWh.ES.Res.HH.Thermal.SH.LPG.SH.Elec</t>
  </si>
  <si>
    <t>TES_per_sqm.kWh.ES.Res.HH.Thermal.SH.LPG.SC</t>
  </si>
  <si>
    <t>TES_per_sqm.kWh.ES.Res.HH.Thermal.SH.LPG.SC.AC.Elec</t>
  </si>
  <si>
    <t>TES_per_sqm.kWh.ES.Res.HH.Thermal.SH.LPG.WH</t>
  </si>
  <si>
    <t>TES_per_sqm.kWh.ES.Res.HH.Thermal.SH.LPG.WH.LPG.NoSolar.LPG</t>
  </si>
  <si>
    <t>TES_per_sqm.kWh.ES.Res.HH.Thermal.SH.LPG.WH.LPG.Solar</t>
  </si>
  <si>
    <t>TES_per_sqm.kWh.ES.Res.HH.Thermal.SH.LPG.WH.LPG.Solar.LPG</t>
  </si>
  <si>
    <t>TES_per_sqm.kWh.ES.Res.HH.Thermal.SH.LPG.WH.LPG.Solar.Solar</t>
  </si>
  <si>
    <t>TES_per_sqm.kWh.ES.Res.HH.Thermal.SH.LPG.WH.Elc.NoSolar.Elec</t>
  </si>
  <si>
    <t>TES_per_sqm.kWh.ES.Res.HH.Thermal.SH.LPG.WH.Elc.Solar</t>
  </si>
  <si>
    <t>TES_per_sqm.kWh.ES.Res.HH.Thermal.SH.LPG.WH.Elc.Solar.Elec</t>
  </si>
  <si>
    <t>TES_per_sqm.kWh.ES.Res.HH.Thermal.SH.LPG.WH.Elc.Solar.Solar</t>
  </si>
  <si>
    <t>TES_per_sqm.kWh.ES.Res.HH.Thermal.SH.LPG.CO</t>
  </si>
  <si>
    <t>TES_per_sqm.kWh.ES.Res.HH.Thermal.SH.LPG.CO.LPG.LPG</t>
  </si>
  <si>
    <t>TES_per_sqm.kWh.ES.Res.HH.Thermal.SH.LPG.CO.Elc.Elec</t>
  </si>
  <si>
    <t>TES_per_sqm.kWh.ES.Res.HH.Thermal.SH.Oil</t>
  </si>
  <si>
    <t>TES_per_sqm.kWh.ES.Res.HH.Thermal.SH.Oil.SH</t>
  </si>
  <si>
    <t>TES_per_sqm.kWh.ES.Res.HH.Thermal.SH.Oil.SH.Oil</t>
  </si>
  <si>
    <t>TES_per_sqm.kWh.ES.Res.HH.Thermal.SH.Oil.SH.Elec</t>
  </si>
  <si>
    <t>TES_per_sqm.kWh.ES.Res.HH.Thermal.SH.Oil.SC</t>
  </si>
  <si>
    <t>TES_per_sqm.kWh.ES.Res.HH.Thermal.SH.Oil.SC.AC.Elec</t>
  </si>
  <si>
    <t>TES_per_sqm.kWh.ES.Res.HH.Thermal.SH.Oil.WH</t>
  </si>
  <si>
    <t>TES_per_sqm.kWh.ES.Res.HH.Thermal.SH.Oil.WH.Oil.NoSolar.Oil</t>
  </si>
  <si>
    <t>TES_per_sqm.kWh.ES.Res.HH.Thermal.SH.Oil.WH.Oil.Solar</t>
  </si>
  <si>
    <t>TES_per_sqm.kWh.ES.Res.HH.Thermal.SH.Oil.WH.Oil.Solar.Oil</t>
  </si>
  <si>
    <t>TES_per_sqm.kWh.ES.Res.HH.Thermal.SH.Oil.WH.Oil.Solar.Solar</t>
  </si>
  <si>
    <t>TES_per_sqm.kWh.ES.Res.HH.Thermal.SH.Oil.WH.Elc.NoSolar.Elec</t>
  </si>
  <si>
    <t>TES_per_sqm.kWh.ES.Res.HH.Thermal.SH.Oil.WH.Elc.Solar</t>
  </si>
  <si>
    <t>TES_per_sqm.kWh.ES.Res.HH.Thermal.SH.Oil.WH.Elc.Solar.Elec</t>
  </si>
  <si>
    <t>TES_per_sqm.kWh.ES.Res.HH.Thermal.SH.Oil.WH.Elc.Solar.Solar</t>
  </si>
  <si>
    <t>TES_per_sqm.kWh.ES.Res.HH.Thermal.SH.Oil.CO</t>
  </si>
  <si>
    <t>TES_per_sqm.kWh.ES.Res.HH.Thermal.SH.Oil.CO.LPG.LPG</t>
  </si>
  <si>
    <t>TES_per_sqm.kWh.ES.Res.HH.Thermal.SH.Oil.CO.Elc.Elec</t>
  </si>
  <si>
    <t>TES_per_sqm.kWh.ES.Res.HH.Thermal.SH.Gas</t>
  </si>
  <si>
    <t>TES_per_sqm.kWh.ES.Res.HH.Thermal.SH.Gas.SH</t>
  </si>
  <si>
    <t>TES_per_sqm.kWh.ES.Res.HH.Thermal.SH.Gas.SH.Gas</t>
  </si>
  <si>
    <t>TES_per_sqm.kWh.ES.Res.HH.Thermal.SH.Gas.SH.Elec</t>
  </si>
  <si>
    <t>TES_per_sqm.kWh.ES.Res.HH.Thermal.SH.Gas.SC</t>
  </si>
  <si>
    <t>TES_per_sqm.kWh.ES.Res.HH.Thermal.SH.Gas.SC.AC.Elec</t>
  </si>
  <si>
    <t>TES_per_sqm.kWh.ES.Res.HH.Thermal.SH.Gas.WH</t>
  </si>
  <si>
    <t>TES_per_sqm.kWh.ES.Res.HH.Thermal.SH.Gas.WH.Gas.NoSolar.Gas</t>
  </si>
  <si>
    <t>TES_per_sqm.kWh.ES.Res.HH.Thermal.SH.Gas.WH.Gas.Solar</t>
  </si>
  <si>
    <t>TES_per_sqm.kWh.ES.Res.HH.Thermal.SH.Gas.WH.Gas.Solar.Gas</t>
  </si>
  <si>
    <t>TES_per_sqm.kWh.ES.Res.HH.Thermal.SH.Gas.WH.Gas.Solar.Solar</t>
  </si>
  <si>
    <t>TES_per_sqm.kWh.ES.Res.HH.Thermal.SH.Gas.WH.Elc.NoSolar.Elec</t>
  </si>
  <si>
    <t>TES_per_sqm.kWh.ES.Res.HH.Thermal.SH.Gas.WH.Elc.Solar</t>
  </si>
  <si>
    <t>TES_per_sqm.kWh.ES.Res.HH.Thermal.SH.Gas.WH.Elc.Solar.Elec</t>
  </si>
  <si>
    <t>TES_per_sqm.kWh.ES.Res.HH.Thermal.SH.Gas.WH.Elc.Solar.Solar</t>
  </si>
  <si>
    <t>TES_per_sqm.kWh.ES.Res.HH.Thermal.SH.Gas.CO</t>
  </si>
  <si>
    <t>TES_per_sqm.kWh.ES.Res.HH.Thermal.SH.Gas.CO.Gas.Gas</t>
  </si>
  <si>
    <t>TES_per_sqm.kWh.ES.Res.HH.Thermal.SH.Gas.CO.Elc.Elec</t>
  </si>
  <si>
    <t>TES_per_sqm.kWh.ES.Res.HH.Thermal.SH.Biomass</t>
  </si>
  <si>
    <t>TES_per_sqm.kWh.ES.Res.HH.Thermal.SH.Biomass.SH</t>
  </si>
  <si>
    <t>TES_per_sqm.kWh.ES.Res.HH.Thermal.SH.Biomass.SH.Biomass</t>
  </si>
  <si>
    <t>TES_per_sqm.kWh.ES.Res.HH.Thermal.SH.Biomass.SH.Elec</t>
  </si>
  <si>
    <t>TES_per_sqm.kWh.ES.Res.HH.Thermal.SH.Biomass.SC</t>
  </si>
  <si>
    <t>TES_per_sqm.kWh.ES.Res.HH.Thermal.SH.Biomass.SC.AC.Elec</t>
  </si>
  <si>
    <t>TES_per_sqm.kWh.ES.Res.HH.Thermal.SH.Biomass.WH</t>
  </si>
  <si>
    <t>TES_per_sqm.kWh.ES.Res.HH.Thermal.SH.Biomass.WH.Biomass.NoSolar.Biomass</t>
  </si>
  <si>
    <t>TES_per_sqm.kWh.ES.Res.HH.Thermal.SH.Biomass.WH.Biomass.Solar</t>
  </si>
  <si>
    <t>TES_per_sqm.kWh.ES.Res.HH.Thermal.SH.Biomass.WH.Biomass.Solar.Biomass</t>
  </si>
  <si>
    <t>TES_per_sqm.kWh.ES.Res.HH.Thermal.SH.Biomass.WH.Biomass.Solar.Solar</t>
  </si>
  <si>
    <t>TES_per_sqm.kWh.ES.Res.HH.Thermal.SH.Biomass.WH.LPG.NoSolar.LPG</t>
  </si>
  <si>
    <t>TES_per_sqm.kWh.ES.Res.HH.Thermal.SH.Biomass.WH.LPG.Solar</t>
  </si>
  <si>
    <t>TES_per_sqm.kWh.ES.Res.HH.Thermal.SH.Biomass.WH.LPG.Solar.LPG</t>
  </si>
  <si>
    <t>TES_per_sqm.kWh.ES.Res.HH.Thermal.SH.Biomass.WH.LPG.Solar.Solar</t>
  </si>
  <si>
    <t>TES_per_sqm.kWh.ES.Res.HH.Thermal.SH.Biomass.WH.Elc.NoSolar.Elec</t>
  </si>
  <si>
    <t>TES_per_sqm.kWh.ES.Res.HH.Thermal.SH.Biomass.WH.Elc.Solar</t>
  </si>
  <si>
    <t>TES_per_sqm.kWh.ES.Res.HH.Thermal.SH.Biomass.WH.Elc.Solar.Elec</t>
  </si>
  <si>
    <t>TES_per_sqm.kWh.ES.Res.HH.Thermal.SH.Biomass.WH.Elc.Solar.Solar</t>
  </si>
  <si>
    <t>TES_per_sqm.kWh.ES.Res.HH.Thermal.SH.Biomass.CO</t>
  </si>
  <si>
    <t>TES_per_sqm.kWh.ES.Res.HH.Thermal.SH.Biomass.CO.Biomass.Biomass</t>
  </si>
  <si>
    <t>TES_per_sqm.kWh.ES.Res.HH.Thermal.SH.Biomass.CO.LPG.LPG</t>
  </si>
  <si>
    <t>TES_per_sqm.kWh.ES.Res.HH.Thermal.SH.Biomass.CO.Elc.Elec</t>
  </si>
  <si>
    <t>TES_per_sqm.kWh.ES.Res.HH.Thermal.SH.Geo</t>
  </si>
  <si>
    <t>TES_per_sqm.kWh.ES.Res.HH.Thermal.SH.Geo.SH</t>
  </si>
  <si>
    <t>TES_per_sqm.kWh.ES.Res.HH.Thermal.SH.Geo.SH.Geo</t>
  </si>
  <si>
    <t>TES_per_sqm.kWh.ES.Res.HH.Thermal.SH.Geo.SH.Elec</t>
  </si>
  <si>
    <t>TES_per_sqm.kWh.ES.Res.HH.Thermal.SH.Geo.SC</t>
  </si>
  <si>
    <t>TES_per_sqm.kWh.ES.Res.HH.Thermal.SH.Geo.SC.AC.Elec</t>
  </si>
  <si>
    <t>TES_per_sqm.kWh.ES.Res.HH.Thermal.SH.Geo.WH</t>
  </si>
  <si>
    <t>TES_per_sqm.kWh.ES.Res.HH.Thermal.SH.Geo.WH.Geo.NoSolar.Geo</t>
  </si>
  <si>
    <t>TES_per_sqm.kWh.ES.Res.HH.Thermal.SH.Geo.WH.Geo.Solar</t>
  </si>
  <si>
    <t>TES_per_sqm.kWh.ES.Res.HH.Thermal.SH.Geo.WH.Geo.Solar.Geo</t>
  </si>
  <si>
    <t>TES_per_sqm.kWh.ES.Res.HH.Thermal.SH.Geo.WH.Geo.Solar.Solar</t>
  </si>
  <si>
    <t>TES_per_sqm.kWh.ES.Res.HH.Thermal.SH.Geo.WH.Elc.NoSolar.Elec</t>
  </si>
  <si>
    <t>TES_per_sqm.kWh.ES.Res.HH.Thermal.SH.Geo.WH.Elc.Solar</t>
  </si>
  <si>
    <t>TES_per_sqm.kWh.ES.Res.HH.Thermal.SH.Geo.WH.Elc.Solar.Elec</t>
  </si>
  <si>
    <t>TES_per_sqm.kWh.ES.Res.HH.Thermal.SH.Geo.WH.Elc.Solar.Solar</t>
  </si>
  <si>
    <t>TES_per_sqm.kWh.ES.Res.HH.Thermal.SH.Geo.CO</t>
  </si>
  <si>
    <t>TES_per_sqm.kWh.ES.Res.HH.Thermal.SH.Geo.CO.LPG.LPG</t>
  </si>
  <si>
    <t>TES_per_sqm.kWh.ES.Res.HH.Thermal.SH.Geo.CO.Elc.Elec</t>
  </si>
  <si>
    <t>TES_per_sqm.kWh.ES.Res.HH.Thermal.SH.DistrHeat</t>
  </si>
  <si>
    <t>TES_per_sqm.kWh.ES.Res.HH.Thermal.SH.DistrHeat.SH</t>
  </si>
  <si>
    <t>TES_per_sqm.kWh.ES.Res.HH.Thermal.SH.DistrHeat.SH.Steam_Distr</t>
  </si>
  <si>
    <t>TES_per_sqm.kWh.ES.Res.HH.Thermal.SH.DistrHeat.SH.Elec</t>
  </si>
  <si>
    <t>TES_per_sqm.kWh.ES.Res.HH.Thermal.SH.DistrHeat.SC</t>
  </si>
  <si>
    <t>TES_per_sqm.kWh.ES.Res.HH.Thermal.SH.DistrHeat.SC.AC.Elec</t>
  </si>
  <si>
    <t>TES_per_sqm.kWh.ES.Res.HH.Thermal.SH.DistrHeat.WH</t>
  </si>
  <si>
    <t>TES_per_sqm.kWh.ES.Res.HH.Thermal.SH.DistrHeat.WH.DistrHeat.NoSolar.Steam_Distr</t>
  </si>
  <si>
    <t>TES_per_sqm.kWh.ES.Res.HH.Thermal.SH.DistrHeat.WH.DistrHeat.Solar</t>
  </si>
  <si>
    <t>TES_per_sqm.kWh.ES.Res.HH.Thermal.SH.DistrHeat.WH.DistrHeat.Solar.Steam_Distr</t>
  </si>
  <si>
    <t>TES_per_sqm.kWh.ES.Res.HH.Thermal.SH.DistrHeat.WH.DistrHeat.Solar.Solar</t>
  </si>
  <si>
    <t>TES_per_sqm.kWh.ES.Res.HH.Thermal.SH.DistrHeat.WH.Elc.NoSolar.Elec</t>
  </si>
  <si>
    <t>TES_per_sqm.kWh.ES.Res.HH.Thermal.SH.DistrHeat.WH.Elc.Solar</t>
  </si>
  <si>
    <t>TES_per_sqm.kWh.ES.Res.HH.Thermal.SH.DistrHeat.WH.Elc.Solar.Elec</t>
  </si>
  <si>
    <t>TES_per_sqm.kWh.ES.Res.HH.Thermal.SH.DistrHeat.WH.Elc.Solar.Solar</t>
  </si>
  <si>
    <t>TES_per_sqm.kWh.ES.Res.HH.Thermal.SH.DistrHeat.CO</t>
  </si>
  <si>
    <t>TES_per_sqm.kWh.ES.Res.HH.Thermal.SH.DistrHeat.CO.LPG.LPG</t>
  </si>
  <si>
    <t>TES_per_sqm.kWh.ES.Res.HH.Thermal.SH.DistrHeat.CO.Elc.Elec</t>
  </si>
  <si>
    <t>TES_per_sqm.kWh.ES.Res.HH.Thermal.SH.AdvElc</t>
  </si>
  <si>
    <t>TES_per_sqm.kWh.ES.Res.HH.Thermal.SH.AdvElc.SH</t>
  </si>
  <si>
    <t>TES_per_sqm.kWh.ES.Res.HH.Thermal.SH.AdvElc.SH.Elec</t>
  </si>
  <si>
    <t>TES_per_sqm.kWh.ES.Res.HH.Thermal.SH.AdvElc.SC</t>
  </si>
  <si>
    <t>TES_per_sqm.kWh.ES.Res.HH.Thermal.SH.AdvElc.SC.AC.Elec</t>
  </si>
  <si>
    <t>TES_per_sqm.kWh.ES.Res.HH.Thermal.SH.AdvElc.WH</t>
  </si>
  <si>
    <t>TES_per_sqm.kWh.ES.Res.HH.Thermal.SH.AdvElc.WH.LPG.NoSolar.LPG</t>
  </si>
  <si>
    <t>TES_per_sqm.kWh.ES.Res.HH.Thermal.SH.AdvElc.WH.LPG.Solar</t>
  </si>
  <si>
    <t>TES_per_sqm.kWh.ES.Res.HH.Thermal.SH.AdvElc.WH.LPG.Solar.LPG</t>
  </si>
  <si>
    <t>TES_per_sqm.kWh.ES.Res.HH.Thermal.SH.AdvElc.WH.LPG.Solar.Solar</t>
  </si>
  <si>
    <t>TES_per_sqm.kWh.ES.Res.HH.Thermal.SH.AdvElc.WH.Elc.NoSolar.Elec</t>
  </si>
  <si>
    <t>TES_per_sqm.kWh.ES.Res.HH.Thermal.SH.AdvElc.WH.Elc.Solar</t>
  </si>
  <si>
    <t>TES_per_sqm.kWh.ES.Res.HH.Thermal.SH.AdvElc.WH.Elc.Solar.Elec</t>
  </si>
  <si>
    <t>TES_per_sqm.kWh.ES.Res.HH.Thermal.SH.AdvElc.WH.Elc.Solar.Solar</t>
  </si>
  <si>
    <t>TES_per_sqm.kWh.ES.Res.HH.Thermal.SH.AdvElc.CO</t>
  </si>
  <si>
    <t>TES_per_sqm.kWh.ES.Res.HH.Thermal.SH.AdvElc.CO.LPG.LPG</t>
  </si>
  <si>
    <t>TES_per_sqm.kWh.ES.Res.HH.Thermal.SH.AdvElc.CO.Elc.Elec</t>
  </si>
  <si>
    <t>TES_per_sqm.kWh.ES.Res.HH.Thermal.SH.ConvElc</t>
  </si>
  <si>
    <t>TES_per_sqm.kWh.ES.Res.HH.Thermal.SH.ConvElc.SH</t>
  </si>
  <si>
    <t>TES_per_sqm.kWh.ES.Res.HH.Thermal.SH.ConvElc.SH.Elec</t>
  </si>
  <si>
    <t>TES_per_sqm.kWh.ES.Res.HH.Thermal.SH.ConvElc.SC</t>
  </si>
  <si>
    <t>TES_per_sqm.kWh.ES.Res.HH.Thermal.SH.ConvElc.SC.AC.Elec</t>
  </si>
  <si>
    <t>TES_per_sqm.kWh.ES.Res.HH.Thermal.SH.ConvElc.WH</t>
  </si>
  <si>
    <t>TES_per_sqm.kWh.ES.Res.HH.Thermal.SH.ConvElc.WH.LPG.NoSolar.LPG</t>
  </si>
  <si>
    <t>TES_per_sqm.kWh.ES.Res.HH.Thermal.SH.ConvElc.WH.LPG.Solar</t>
  </si>
  <si>
    <t>TES_per_sqm.kWh.ES.Res.HH.Thermal.SH.ConvElc.WH.LPG.Solar.LPG</t>
  </si>
  <si>
    <t>TES_per_sqm.kWh.ES.Res.HH.Thermal.SH.ConvElc.WH.LPG.Solar.Solar</t>
  </si>
  <si>
    <t>TES_per_sqm.kWh.ES.Res.HH.Thermal.SH.ConvElc.WH.Elc.NoSolar.Elec</t>
  </si>
  <si>
    <t>TES_per_sqm.kWh.ES.Res.HH.Thermal.SH.ConvElc.WH.Elc.Solar</t>
  </si>
  <si>
    <t>TES_per_sqm.kWh.ES.Res.HH.Thermal.SH.ConvElc.WH.Elc.Solar.Elec</t>
  </si>
  <si>
    <t>TES_per_sqm.kWh.ES.Res.HH.Thermal.SH.ConvElc.WH.Elc.Solar.Solar</t>
  </si>
  <si>
    <t>TES_per_sqm.kWh.ES.Res.HH.Thermal.SH.ConvElc.CO</t>
  </si>
  <si>
    <t>TES_per_sqm.kWh.ES.Res.HH.Thermal.SH.ConvElc.CO.LPG.LPG</t>
  </si>
  <si>
    <t>TES_per_sqm.kWh.ES.Res.HH.Thermal.SH.ConvElc.CO.Elc.Elec</t>
  </si>
  <si>
    <t>ES - CO2 emissions per surface area (detailed structure)</t>
  </si>
  <si>
    <t>EMI_per_sqm.kgCO2.ES.Res.HH.Thermal.SH.Solids</t>
  </si>
  <si>
    <t>EMI_per_sqm.kgCO2.ES.Res.HH.Thermal.SH.Solids.SH</t>
  </si>
  <si>
    <t>EMI_per_sqm.kgCO2.ES.Res.HH.Thermal.SH.Solids.SH.Solids</t>
  </si>
  <si>
    <t>EMI_per_sqm.kgCO2.ES.Res.HH.Thermal.SH.Solids.SH.Elec</t>
  </si>
  <si>
    <t>EMI_per_sqm.kgCO2.ES.Res.HH.Thermal.SH.Solids.SC</t>
  </si>
  <si>
    <t>EMI_per_sqm.kgCO2.ES.Res.HH.Thermal.SH.Solids.SC.AC.Elec</t>
  </si>
  <si>
    <t>EMI_per_sqm.kgCO2.ES.Res.HH.Thermal.SH.Solids.WH</t>
  </si>
  <si>
    <t>EMI_per_sqm.kgCO2.ES.Res.HH.Thermal.SH.Solids.WH.Solids.NoSolar.Solids</t>
  </si>
  <si>
    <t>EMI_per_sqm.kgCO2.ES.Res.HH.Thermal.SH.Solids.WH.LPG.NoSolar.LPG</t>
  </si>
  <si>
    <t>EMI_per_sqm.kgCO2.ES.Res.HH.Thermal.SH.Solids.WH.LPG.Solar</t>
  </si>
  <si>
    <t>EMI_per_sqm.kgCO2.ES.Res.HH.Thermal.SH.Solids.WH.LPG.Solar.LPG</t>
  </si>
  <si>
    <t>EMI_per_sqm.kgCO2.ES.Res.HH.Thermal.SH.Solids.WH.LPG.Solar.Solar</t>
  </si>
  <si>
    <t>EMI_per_sqm.kgCO2.ES.Res.HH.Thermal.SH.Solids.WH.Elc.NoSolar.Elec</t>
  </si>
  <si>
    <t>EMI_per_sqm.kgCO2.ES.Res.HH.Thermal.SH.Solids.WH.Elc.Solar</t>
  </si>
  <si>
    <t>EMI_per_sqm.kgCO2.ES.Res.HH.Thermal.SH.Solids.WH.Elc.Solar.Elec</t>
  </si>
  <si>
    <t>EMI_per_sqm.kgCO2.ES.Res.HH.Thermal.SH.Solids.WH.Elc.Solar.Solar</t>
  </si>
  <si>
    <t>EMI_per_sqm.kgCO2.ES.Res.HH.Thermal.SH.Solids.CO</t>
  </si>
  <si>
    <t>EMI_per_sqm.kgCO2.ES.Res.HH.Thermal.SH.Solids.CO.Solids.Solids</t>
  </si>
  <si>
    <t>EMI_per_sqm.kgCO2.ES.Res.HH.Thermal.SH.Solids.CO.LPG.LPG</t>
  </si>
  <si>
    <t>EMI_per_sqm.kgCO2.ES.Res.HH.Thermal.SH.Solids.CO.Elc.Elec</t>
  </si>
  <si>
    <t>EMI_per_sqm.kgCO2.ES.Res.HH.Thermal.SH.LPG</t>
  </si>
  <si>
    <t>EMI_per_sqm.kgCO2.ES.Res.HH.Thermal.SH.LPG.SH</t>
  </si>
  <si>
    <t>EMI_per_sqm.kgCO2.ES.Res.HH.Thermal.SH.LPG.SH.LPG</t>
  </si>
  <si>
    <t>EMI_per_sqm.kgCO2.ES.Res.HH.Thermal.SH.LPG.SH.Elec</t>
  </si>
  <si>
    <t>EMI_per_sqm.kgCO2.ES.Res.HH.Thermal.SH.LPG.SC</t>
  </si>
  <si>
    <t>EMI_per_sqm.kgCO2.ES.Res.HH.Thermal.SH.LPG.SC.AC.Elec</t>
  </si>
  <si>
    <t>EMI_per_sqm.kgCO2.ES.Res.HH.Thermal.SH.LPG.WH</t>
  </si>
  <si>
    <t>EMI_per_sqm.kgCO2.ES.Res.HH.Thermal.SH.LPG.WH.LPG.NoSolar.LPG</t>
  </si>
  <si>
    <t>EMI_per_sqm.kgCO2.ES.Res.HH.Thermal.SH.LPG.WH.LPG.Solar</t>
  </si>
  <si>
    <t>EMI_per_sqm.kgCO2.ES.Res.HH.Thermal.SH.LPG.WH.LPG.Solar.LPG</t>
  </si>
  <si>
    <t>EMI_per_sqm.kgCO2.ES.Res.HH.Thermal.SH.LPG.WH.LPG.Solar.Solar</t>
  </si>
  <si>
    <t>EMI_per_sqm.kgCO2.ES.Res.HH.Thermal.SH.LPG.WH.Elc.NoSolar.Elec</t>
  </si>
  <si>
    <t>EMI_per_sqm.kgCO2.ES.Res.HH.Thermal.SH.LPG.WH.Elc.Solar</t>
  </si>
  <si>
    <t>EMI_per_sqm.kgCO2.ES.Res.HH.Thermal.SH.LPG.WH.Elc.Solar.Elec</t>
  </si>
  <si>
    <t>EMI_per_sqm.kgCO2.ES.Res.HH.Thermal.SH.LPG.WH.Elc.Solar.Solar</t>
  </si>
  <si>
    <t>EMI_per_sqm.kgCO2.ES.Res.HH.Thermal.SH.LPG.CO</t>
  </si>
  <si>
    <t>EMI_per_sqm.kgCO2.ES.Res.HH.Thermal.SH.LPG.CO.LPG.LPG</t>
  </si>
  <si>
    <t>EMI_per_sqm.kgCO2.ES.Res.HH.Thermal.SH.LPG.CO.Elc.Elec</t>
  </si>
  <si>
    <t>EMI_per_sqm.kgCO2.ES.Res.HH.Thermal.SH.Oil</t>
  </si>
  <si>
    <t>EMI_per_sqm.kgCO2.ES.Res.HH.Thermal.SH.Oil.SH</t>
  </si>
  <si>
    <t>EMI_per_sqm.kgCO2.ES.Res.HH.Thermal.SH.Oil.SH.Oil</t>
  </si>
  <si>
    <t>EMI_per_sqm.kgCO2.ES.Res.HH.Thermal.SH.Oil.SH.Elec</t>
  </si>
  <si>
    <t>EMI_per_sqm.kgCO2.ES.Res.HH.Thermal.SH.Oil.SC</t>
  </si>
  <si>
    <t>EMI_per_sqm.kgCO2.ES.Res.HH.Thermal.SH.Oil.SC.AC.Elec</t>
  </si>
  <si>
    <t>EMI_per_sqm.kgCO2.ES.Res.HH.Thermal.SH.Oil.WH</t>
  </si>
  <si>
    <t>EMI_per_sqm.kgCO2.ES.Res.HH.Thermal.SH.Oil.WH.Oil.NoSolar.Oil</t>
  </si>
  <si>
    <t>EMI_per_sqm.kgCO2.ES.Res.HH.Thermal.SH.Oil.WH.Oil.Solar</t>
  </si>
  <si>
    <t>EMI_per_sqm.kgCO2.ES.Res.HH.Thermal.SH.Oil.WH.Oil.Solar.Oil</t>
  </si>
  <si>
    <t>EMI_per_sqm.kgCO2.ES.Res.HH.Thermal.SH.Oil.WH.Oil.Solar.Solar</t>
  </si>
  <si>
    <t>EMI_per_sqm.kgCO2.ES.Res.HH.Thermal.SH.Oil.WH.Elc.NoSolar.Elec</t>
  </si>
  <si>
    <t>EMI_per_sqm.kgCO2.ES.Res.HH.Thermal.SH.Oil.WH.Elc.Solar</t>
  </si>
  <si>
    <t>EMI_per_sqm.kgCO2.ES.Res.HH.Thermal.SH.Oil.WH.Elc.Solar.Elec</t>
  </si>
  <si>
    <t>EMI_per_sqm.kgCO2.ES.Res.HH.Thermal.SH.Oil.WH.Elc.Solar.Solar</t>
  </si>
  <si>
    <t>EMI_per_sqm.kgCO2.ES.Res.HH.Thermal.SH.Oil.CO</t>
  </si>
  <si>
    <t>EMI_per_sqm.kgCO2.ES.Res.HH.Thermal.SH.Oil.CO.LPG.LPG</t>
  </si>
  <si>
    <t>EMI_per_sqm.kgCO2.ES.Res.HH.Thermal.SH.Oil.CO.Elc.Elec</t>
  </si>
  <si>
    <t>EMI_per_sqm.kgCO2.ES.Res.HH.Thermal.SH.Gas</t>
  </si>
  <si>
    <t>EMI_per_sqm.kgCO2.ES.Res.HH.Thermal.SH.Gas.SH</t>
  </si>
  <si>
    <t>EMI_per_sqm.kgCO2.ES.Res.HH.Thermal.SH.Gas.SH.Gas</t>
  </si>
  <si>
    <t>EMI_per_sqm.kgCO2.ES.Res.HH.Thermal.SH.Gas.SH.Elec</t>
  </si>
  <si>
    <t>EMI_per_sqm.kgCO2.ES.Res.HH.Thermal.SH.Gas.SC</t>
  </si>
  <si>
    <t>EMI_per_sqm.kgCO2.ES.Res.HH.Thermal.SH.Gas.SC.AC.Elec</t>
  </si>
  <si>
    <t>EMI_per_sqm.kgCO2.ES.Res.HH.Thermal.SH.Gas.WH</t>
  </si>
  <si>
    <t>EMI_per_sqm.kgCO2.ES.Res.HH.Thermal.SH.Gas.WH.Gas.NoSolar.Gas</t>
  </si>
  <si>
    <t>EMI_per_sqm.kgCO2.ES.Res.HH.Thermal.SH.Gas.WH.Gas.Solar</t>
  </si>
  <si>
    <t>EMI_per_sqm.kgCO2.ES.Res.HH.Thermal.SH.Gas.WH.Gas.Solar.Gas</t>
  </si>
  <si>
    <t>EMI_per_sqm.kgCO2.ES.Res.HH.Thermal.SH.Gas.WH.Gas.Solar.Solar</t>
  </si>
  <si>
    <t>EMI_per_sqm.kgCO2.ES.Res.HH.Thermal.SH.Gas.WH.Elc.NoSolar.Elec</t>
  </si>
  <si>
    <t>EMI_per_sqm.kgCO2.ES.Res.HH.Thermal.SH.Gas.WH.Elc.Solar</t>
  </si>
  <si>
    <t>EMI_per_sqm.kgCO2.ES.Res.HH.Thermal.SH.Gas.WH.Elc.Solar.Elec</t>
  </si>
  <si>
    <t>EMI_per_sqm.kgCO2.ES.Res.HH.Thermal.SH.Gas.WH.Elc.Solar.Solar</t>
  </si>
  <si>
    <t>EMI_per_sqm.kgCO2.ES.Res.HH.Thermal.SH.Gas.CO</t>
  </si>
  <si>
    <t>EMI_per_sqm.kgCO2.ES.Res.HH.Thermal.SH.Gas.CO.Gas.Gas</t>
  </si>
  <si>
    <t>EMI_per_sqm.kgCO2.ES.Res.HH.Thermal.SH.Gas.CO.Elc.Elec</t>
  </si>
  <si>
    <t>EMI_per_sqm.kgCO2.ES.Res.HH.Thermal.SH.Biomass</t>
  </si>
  <si>
    <t>EMI_per_sqm.kgCO2.ES.Res.HH.Thermal.SH.Biomass.SH</t>
  </si>
  <si>
    <t>EMI_per_sqm.kgCO2.ES.Res.HH.Thermal.SH.Biomass.SH.Biomass</t>
  </si>
  <si>
    <t>EMI_per_sqm.kgCO2.ES.Res.HH.Thermal.SH.Biomass.SH.Elec</t>
  </si>
  <si>
    <t>EMI_per_sqm.kgCO2.ES.Res.HH.Thermal.SH.Biomass.SC</t>
  </si>
  <si>
    <t>EMI_per_sqm.kgCO2.ES.Res.HH.Thermal.SH.Biomass.SC.AC.Elec</t>
  </si>
  <si>
    <t>EMI_per_sqm.kgCO2.ES.Res.HH.Thermal.SH.Biomass.WH</t>
  </si>
  <si>
    <t>EMI_per_sqm.kgCO2.ES.Res.HH.Thermal.SH.Biomass.WH.Biomass.NoSolar.Biomass</t>
  </si>
  <si>
    <t>EMI_per_sqm.kgCO2.ES.Res.HH.Thermal.SH.Biomass.WH.Biomass.Solar</t>
  </si>
  <si>
    <t>EMI_per_sqm.kgCO2.ES.Res.HH.Thermal.SH.Biomass.WH.Biomass.Solar.Biomass</t>
  </si>
  <si>
    <t>EMI_per_sqm.kgCO2.ES.Res.HH.Thermal.SH.Biomass.WH.Biomass.Solar.Solar</t>
  </si>
  <si>
    <t>EMI_per_sqm.kgCO2.ES.Res.HH.Thermal.SH.Biomass.WH.LPG.NoSolar.LPG</t>
  </si>
  <si>
    <t>EMI_per_sqm.kgCO2.ES.Res.HH.Thermal.SH.Biomass.WH.LPG.Solar</t>
  </si>
  <si>
    <t>EMI_per_sqm.kgCO2.ES.Res.HH.Thermal.SH.Biomass.WH.LPG.Solar.LPG</t>
  </si>
  <si>
    <t>EMI_per_sqm.kgCO2.ES.Res.HH.Thermal.SH.Biomass.WH.LPG.Solar.Solar</t>
  </si>
  <si>
    <t>EMI_per_sqm.kgCO2.ES.Res.HH.Thermal.SH.Biomass.WH.Elc.NoSolar.Elec</t>
  </si>
  <si>
    <t>EMI_per_sqm.kgCO2.ES.Res.HH.Thermal.SH.Biomass.WH.Elc.Solar</t>
  </si>
  <si>
    <t>EMI_per_sqm.kgCO2.ES.Res.HH.Thermal.SH.Biomass.WH.Elc.Solar.Elec</t>
  </si>
  <si>
    <t>EMI_per_sqm.kgCO2.ES.Res.HH.Thermal.SH.Biomass.WH.Elc.Solar.Solar</t>
  </si>
  <si>
    <t>EMI_per_sqm.kgCO2.ES.Res.HH.Thermal.SH.Biomass.CO</t>
  </si>
  <si>
    <t>EMI_per_sqm.kgCO2.ES.Res.HH.Thermal.SH.Biomass.CO.Biomass.Biomass</t>
  </si>
  <si>
    <t>EMI_per_sqm.kgCO2.ES.Res.HH.Thermal.SH.Biomass.CO.LPG.LPG</t>
  </si>
  <si>
    <t>EMI_per_sqm.kgCO2.ES.Res.HH.Thermal.SH.Biomass.CO.Elc.Elec</t>
  </si>
  <si>
    <t>EMI_per_sqm.kgCO2.ES.Res.HH.Thermal.SH.Geo</t>
  </si>
  <si>
    <t>EMI_per_sqm.kgCO2.ES.Res.HH.Thermal.SH.Geo.SH</t>
  </si>
  <si>
    <t>EMI_per_sqm.kgCO2.ES.Res.HH.Thermal.SH.Geo.SH.Geo</t>
  </si>
  <si>
    <t>EMI_per_sqm.kgCO2.ES.Res.HH.Thermal.SH.Geo.SH.Elec</t>
  </si>
  <si>
    <t>EMI_per_sqm.kgCO2.ES.Res.HH.Thermal.SH.Geo.SC</t>
  </si>
  <si>
    <t>EMI_per_sqm.kgCO2.ES.Res.HH.Thermal.SH.Geo.SC.AC.Elec</t>
  </si>
  <si>
    <t>EMI_per_sqm.kgCO2.ES.Res.HH.Thermal.SH.Geo.WH</t>
  </si>
  <si>
    <t>EMI_per_sqm.kgCO2.ES.Res.HH.Thermal.SH.Geo.WH.Geo.NoSolar.Geo</t>
  </si>
  <si>
    <t>EMI_per_sqm.kgCO2.ES.Res.HH.Thermal.SH.Geo.WH.Geo.Solar</t>
  </si>
  <si>
    <t>EMI_per_sqm.kgCO2.ES.Res.HH.Thermal.SH.Geo.WH.Geo.Solar.Geo</t>
  </si>
  <si>
    <t>EMI_per_sqm.kgCO2.ES.Res.HH.Thermal.SH.Geo.WH.Geo.Solar.Solar</t>
  </si>
  <si>
    <t>EMI_per_sqm.kgCO2.ES.Res.HH.Thermal.SH.Geo.WH.Elc.NoSolar.Elec</t>
  </si>
  <si>
    <t>EMI_per_sqm.kgCO2.ES.Res.HH.Thermal.SH.Geo.WH.Elc.Solar</t>
  </si>
  <si>
    <t>EMI_per_sqm.kgCO2.ES.Res.HH.Thermal.SH.Geo.WH.Elc.Solar.Elec</t>
  </si>
  <si>
    <t>EMI_per_sqm.kgCO2.ES.Res.HH.Thermal.SH.Geo.WH.Elc.Solar.Solar</t>
  </si>
  <si>
    <t>EMI_per_sqm.kgCO2.ES.Res.HH.Thermal.SH.Geo.CO</t>
  </si>
  <si>
    <t>EMI_per_sqm.kgCO2.ES.Res.HH.Thermal.SH.Geo.CO.LPG.LPG</t>
  </si>
  <si>
    <t>EMI_per_sqm.kgCO2.ES.Res.HH.Thermal.SH.Geo.CO.Elc.Elec</t>
  </si>
  <si>
    <t>EMI_per_sqm.kgCO2.ES.Res.HH.Thermal.SH.DistrHeat</t>
  </si>
  <si>
    <t>EMI_per_sqm.kgCO2.ES.Res.HH.Thermal.SH.DistrHeat.SH</t>
  </si>
  <si>
    <t>EMI_per_sqm.kgCO2.ES.Res.HH.Thermal.SH.DistrHeat.SH.Steam_Distr</t>
  </si>
  <si>
    <t>EMI_per_sqm.kgCO2.ES.Res.HH.Thermal.SH.DistrHeat.SH.Elec</t>
  </si>
  <si>
    <t>EMI_per_sqm.kgCO2.ES.Res.HH.Thermal.SH.DistrHeat.SC</t>
  </si>
  <si>
    <t>EMI_per_sqm.kgCO2.ES.Res.HH.Thermal.SH.DistrHeat.SC.AC.Elec</t>
  </si>
  <si>
    <t>EMI_per_sqm.kgCO2.ES.Res.HH.Thermal.SH.DistrHeat.WH</t>
  </si>
  <si>
    <t>EMI_per_sqm.kgCO2.ES.Res.HH.Thermal.SH.DistrHeat.WH.DistrHeat.NoSolar.Steam_Distr</t>
  </si>
  <si>
    <t>EMI_per_sqm.kgCO2.ES.Res.HH.Thermal.SH.DistrHeat.WH.DistrHeat.Solar</t>
  </si>
  <si>
    <t>EMI_per_sqm.kgCO2.ES.Res.HH.Thermal.SH.DistrHeat.WH.DistrHeat.Solar.Steam_Distr</t>
  </si>
  <si>
    <t>EMI_per_sqm.kgCO2.ES.Res.HH.Thermal.SH.DistrHeat.WH.DistrHeat.Solar.Solar</t>
  </si>
  <si>
    <t>EMI_per_sqm.kgCO2.ES.Res.HH.Thermal.SH.DistrHeat.WH.Elc.NoSolar.Elec</t>
  </si>
  <si>
    <t>EMI_per_sqm.kgCO2.ES.Res.HH.Thermal.SH.DistrHeat.WH.Elc.Solar</t>
  </si>
  <si>
    <t>EMI_per_sqm.kgCO2.ES.Res.HH.Thermal.SH.DistrHeat.WH.Elc.Solar.Elec</t>
  </si>
  <si>
    <t>EMI_per_sqm.kgCO2.ES.Res.HH.Thermal.SH.DistrHeat.WH.Elc.Solar.Solar</t>
  </si>
  <si>
    <t>EMI_per_sqm.kgCO2.ES.Res.HH.Thermal.SH.DistrHeat.CO</t>
  </si>
  <si>
    <t>EMI_per_sqm.kgCO2.ES.Res.HH.Thermal.SH.DistrHeat.CO.LPG.LPG</t>
  </si>
  <si>
    <t>EMI_per_sqm.kgCO2.ES.Res.HH.Thermal.SH.DistrHeat.CO.Elc.Elec</t>
  </si>
  <si>
    <t>EMI_per_sqm.kgCO2.ES.Res.HH.Thermal.SH.AdvElc</t>
  </si>
  <si>
    <t>EMI_per_sqm.kgCO2.ES.Res.HH.Thermal.SH.AdvElc.SH</t>
  </si>
  <si>
    <t>EMI_per_sqm.kgCO2.ES.Res.HH.Thermal.SH.AdvElc.SH.Elec</t>
  </si>
  <si>
    <t>EMI_per_sqm.kgCO2.ES.Res.HH.Thermal.SH.AdvElc.SC</t>
  </si>
  <si>
    <t>EMI_per_sqm.kgCO2.ES.Res.HH.Thermal.SH.AdvElc.SC.AC.Elec</t>
  </si>
  <si>
    <t>EMI_per_sqm.kgCO2.ES.Res.HH.Thermal.SH.AdvElc.WH</t>
  </si>
  <si>
    <t>EMI_per_sqm.kgCO2.ES.Res.HH.Thermal.SH.AdvElc.WH.LPG.NoSolar.LPG</t>
  </si>
  <si>
    <t>EMI_per_sqm.kgCO2.ES.Res.HH.Thermal.SH.AdvElc.WH.LPG.Solar</t>
  </si>
  <si>
    <t>EMI_per_sqm.kgCO2.ES.Res.HH.Thermal.SH.AdvElc.WH.LPG.Solar.LPG</t>
  </si>
  <si>
    <t>EMI_per_sqm.kgCO2.ES.Res.HH.Thermal.SH.AdvElc.WH.LPG.Solar.Solar</t>
  </si>
  <si>
    <t>EMI_per_sqm.kgCO2.ES.Res.HH.Thermal.SH.AdvElc.WH.Elc.NoSolar.Elec</t>
  </si>
  <si>
    <t>EMI_per_sqm.kgCO2.ES.Res.HH.Thermal.SH.AdvElc.WH.Elc.Solar</t>
  </si>
  <si>
    <t>EMI_per_sqm.kgCO2.ES.Res.HH.Thermal.SH.AdvElc.WH.Elc.Solar.Elec</t>
  </si>
  <si>
    <t>EMI_per_sqm.kgCO2.ES.Res.HH.Thermal.SH.AdvElc.WH.Elc.Solar.Solar</t>
  </si>
  <si>
    <t>EMI_per_sqm.kgCO2.ES.Res.HH.Thermal.SH.AdvElc.CO</t>
  </si>
  <si>
    <t>EMI_per_sqm.kgCO2.ES.Res.HH.Thermal.SH.AdvElc.CO.LPG.LPG</t>
  </si>
  <si>
    <t>EMI_per_sqm.kgCO2.ES.Res.HH.Thermal.SH.AdvElc.CO.Elc.Elec</t>
  </si>
  <si>
    <t>EMI_per_sqm.kgCO2.ES.Res.HH.Thermal.SH.ConvElc</t>
  </si>
  <si>
    <t>EMI_per_sqm.kgCO2.ES.Res.HH.Thermal.SH.ConvElc.SH</t>
  </si>
  <si>
    <t>EMI_per_sqm.kgCO2.ES.Res.HH.Thermal.SH.ConvElc.SH.Elec</t>
  </si>
  <si>
    <t>EMI_per_sqm.kgCO2.ES.Res.HH.Thermal.SH.ConvElc.SC</t>
  </si>
  <si>
    <t>EMI_per_sqm.kgCO2.ES.Res.HH.Thermal.SH.ConvElc.SC.AC.Elec</t>
  </si>
  <si>
    <t>EMI_per_sqm.kgCO2.ES.Res.HH.Thermal.SH.ConvElc.WH</t>
  </si>
  <si>
    <t>EMI_per_sqm.kgCO2.ES.Res.HH.Thermal.SH.ConvElc.WH.LPG.NoSolar.LPG</t>
  </si>
  <si>
    <t>EMI_per_sqm.kgCO2.ES.Res.HH.Thermal.SH.ConvElc.WH.LPG.Solar</t>
  </si>
  <si>
    <t>EMI_per_sqm.kgCO2.ES.Res.HH.Thermal.SH.ConvElc.WH.LPG.Solar.LPG</t>
  </si>
  <si>
    <t>EMI_per_sqm.kgCO2.ES.Res.HH.Thermal.SH.ConvElc.WH.LPG.Solar.Solar</t>
  </si>
  <si>
    <t>EMI_per_sqm.kgCO2.ES.Res.HH.Thermal.SH.ConvElc.WH.Elc.NoSolar.Elec</t>
  </si>
  <si>
    <t>EMI_per_sqm.kgCO2.ES.Res.HH.Thermal.SH.ConvElc.WH.Elc.Solar</t>
  </si>
  <si>
    <t>EMI_per_sqm.kgCO2.ES.Res.HH.Thermal.SH.ConvElc.WH.Elc.Solar.Elec</t>
  </si>
  <si>
    <t>EMI_per_sqm.kgCO2.ES.Res.HH.Thermal.SH.ConvElc.WH.Elc.Solar.Solar</t>
  </si>
  <si>
    <t>EMI_per_sqm.kgCO2.ES.Res.HH.Thermal.SH.ConvElc.CO</t>
  </si>
  <si>
    <t>EMI_per_sqm.kgCO2.ES.Res.HH.Thermal.SH.ConvElc.CO.LPG.LPG</t>
  </si>
  <si>
    <t>EMI_per_sqm.kgCO2.ES.Res.HH.Thermal.SH.ConvElc.CO.Elc.Elec</t>
  </si>
  <si>
    <t>ES - Final energy consumption in new and renovated households (detailed structure)</t>
  </si>
  <si>
    <t>FEC.ktoe.ES.Res.HHnew.Thermal.SH.Solids</t>
  </si>
  <si>
    <t>FEC.ktoe.ES.Res.HHnew.Thermal.SH.Solids.SH</t>
  </si>
  <si>
    <t>FEC.ktoe.ES.Res.HHnew.Thermal.SH.Solids.SH.Solids</t>
  </si>
  <si>
    <t>FEC.ktoe.ES.Res.HHnew.Thermal.SH.Solids.SH.Elec</t>
  </si>
  <si>
    <t>FEC.ktoe.ES.Res.HHnew.Thermal.SH.Solids.SC</t>
  </si>
  <si>
    <t>FEC.ktoe.ES.Res.HHnew.Thermal.SH.Solids.SC.AC.Elec</t>
  </si>
  <si>
    <t>FEC.ktoe.ES.Res.HHnew.Thermal.SH.Solids.WH</t>
  </si>
  <si>
    <t>FEC.ktoe.ES.Res.HHnew.Thermal.SH.Solids.WH.Solids.NoSolar.Solids</t>
  </si>
  <si>
    <t>FEC.ktoe.ES.Res.HHnew.Thermal.SH.Solids.WH.LPG.NoSolar.LPG</t>
  </si>
  <si>
    <t>FEC.ktoe.ES.Res.HHnew.Thermal.SH.Solids.WH.LPG.Solar</t>
  </si>
  <si>
    <t>FEC.ktoe.ES.Res.HHnew.Thermal.SH.Solids.WH.LPG.Solar.LPG</t>
  </si>
  <si>
    <t>FEC.ktoe.ES.Res.HHnew.Thermal.SH.Solids.WH.LPG.Solar.Solar</t>
  </si>
  <si>
    <t>FEC.ktoe.ES.Res.HHnew.Thermal.SH.Solids.WH.Elc.NoSolar.Elec</t>
  </si>
  <si>
    <t>FEC.ktoe.ES.Res.HHnew.Thermal.SH.Solids.WH.Elc.Solar</t>
  </si>
  <si>
    <t>FEC.ktoe.ES.Res.HHnew.Thermal.SH.Solids.WH.Elc.Solar.Elec</t>
  </si>
  <si>
    <t>FEC.ktoe.ES.Res.HHnew.Thermal.SH.Solids.WH.Elc.Solar.Solar</t>
  </si>
  <si>
    <t>FEC.ktoe.ES.Res.HHnew.Thermal.SH.Solids.CO</t>
  </si>
  <si>
    <t>FEC.ktoe.ES.Res.HHnew.Thermal.SH.Solids.CO.Solids.Solids</t>
  </si>
  <si>
    <t>FEC.ktoe.ES.Res.HHnew.Thermal.SH.Solids.CO.LPG.LPG</t>
  </si>
  <si>
    <t>FEC.ktoe.ES.Res.HHnew.Thermal.SH.Solids.CO.Elc.Elec</t>
  </si>
  <si>
    <t>FEC.ktoe.ES.Res.HHnew.Thermal.SH.LPG</t>
  </si>
  <si>
    <t>FEC.ktoe.ES.Res.HHnew.Thermal.SH.LPG.SH</t>
  </si>
  <si>
    <t>FEC.ktoe.ES.Res.HHnew.Thermal.SH.LPG.SH.LPG</t>
  </si>
  <si>
    <t>FEC.ktoe.ES.Res.HHnew.Thermal.SH.LPG.SH.Elec</t>
  </si>
  <si>
    <t>FEC.ktoe.ES.Res.HHnew.Thermal.SH.LPG.SC</t>
  </si>
  <si>
    <t>FEC.ktoe.ES.Res.HHnew.Thermal.SH.LPG.SC.AC.Elec</t>
  </si>
  <si>
    <t>FEC.ktoe.ES.Res.HHnew.Thermal.SH.LPG.WH</t>
  </si>
  <si>
    <t>FEC.ktoe.ES.Res.HHnew.Thermal.SH.LPG.WH.LPG.NoSolar.LPG</t>
  </si>
  <si>
    <t>FEC.ktoe.ES.Res.HHnew.Thermal.SH.LPG.WH.LPG.Solar</t>
  </si>
  <si>
    <t>FEC.ktoe.ES.Res.HHnew.Thermal.SH.LPG.WH.LPG.Solar.LPG</t>
  </si>
  <si>
    <t>FEC.ktoe.ES.Res.HHnew.Thermal.SH.LPG.WH.LPG.Solar.Solar</t>
  </si>
  <si>
    <t>FEC.ktoe.ES.Res.HHnew.Thermal.SH.LPG.WH.Elc.NoSolar.Elec</t>
  </si>
  <si>
    <t>FEC.ktoe.ES.Res.HHnew.Thermal.SH.LPG.WH.Elc.Solar</t>
  </si>
  <si>
    <t>FEC.ktoe.ES.Res.HHnew.Thermal.SH.LPG.WH.Elc.Solar.Elec</t>
  </si>
  <si>
    <t>FEC.ktoe.ES.Res.HHnew.Thermal.SH.LPG.WH.Elc.Solar.Solar</t>
  </si>
  <si>
    <t>FEC.ktoe.ES.Res.HHnew.Thermal.SH.LPG.CO</t>
  </si>
  <si>
    <t>FEC.ktoe.ES.Res.HHnew.Thermal.SH.LPG.CO.LPG.LPG</t>
  </si>
  <si>
    <t>FEC.ktoe.ES.Res.HHnew.Thermal.SH.LPG.CO.Elc.Elec</t>
  </si>
  <si>
    <t>FEC.ktoe.ES.Res.HHnew.Thermal.SH.Oil</t>
  </si>
  <si>
    <t>FEC.ktoe.ES.Res.HHnew.Thermal.SH.Oil.SH</t>
  </si>
  <si>
    <t>FEC.ktoe.ES.Res.HHnew.Thermal.SH.Oil.SH.Oil</t>
  </si>
  <si>
    <t>FEC.ktoe.ES.Res.HHnew.Thermal.SH.Oil.SH.Elec</t>
  </si>
  <si>
    <t>FEC.ktoe.ES.Res.HHnew.Thermal.SH.Oil.SC</t>
  </si>
  <si>
    <t>FEC.ktoe.ES.Res.HHnew.Thermal.SH.Oil.SC.AC.Elec</t>
  </si>
  <si>
    <t>FEC.ktoe.ES.Res.HHnew.Thermal.SH.Oil.WH</t>
  </si>
  <si>
    <t>FEC.ktoe.ES.Res.HHnew.Thermal.SH.Oil.WH.Oil.NoSolar.Oil</t>
  </si>
  <si>
    <t>FEC.ktoe.ES.Res.HHnew.Thermal.SH.Oil.WH.Oil.Solar</t>
  </si>
  <si>
    <t>FEC.ktoe.ES.Res.HHnew.Thermal.SH.Oil.WH.Oil.Solar.Oil</t>
  </si>
  <si>
    <t>FEC.ktoe.ES.Res.HHnew.Thermal.SH.Oil.WH.Oil.Solar.Solar</t>
  </si>
  <si>
    <t>FEC.ktoe.ES.Res.HHnew.Thermal.SH.Oil.WH.Elc.NoSolar.Elec</t>
  </si>
  <si>
    <t>FEC.ktoe.ES.Res.HHnew.Thermal.SH.Oil.WH.Elc.Solar</t>
  </si>
  <si>
    <t>FEC.ktoe.ES.Res.HHnew.Thermal.SH.Oil.WH.Elc.Solar.Elec</t>
  </si>
  <si>
    <t>FEC.ktoe.ES.Res.HHnew.Thermal.SH.Oil.WH.Elc.Solar.Solar</t>
  </si>
  <si>
    <t>FEC.ktoe.ES.Res.HHnew.Thermal.SH.Oil.CO</t>
  </si>
  <si>
    <t>FEC.ktoe.ES.Res.HHnew.Thermal.SH.Oil.CO.LPG.LPG</t>
  </si>
  <si>
    <t>FEC.ktoe.ES.Res.HHnew.Thermal.SH.Oil.CO.Elc.Elec</t>
  </si>
  <si>
    <t>FEC.ktoe.ES.Res.HHnew.Thermal.SH.Gas</t>
  </si>
  <si>
    <t>FEC.ktoe.ES.Res.HHnew.Thermal.SH.Gas.SH</t>
  </si>
  <si>
    <t>FEC.ktoe.ES.Res.HHnew.Thermal.SH.Gas.SH.Gas</t>
  </si>
  <si>
    <t>FEC.ktoe.ES.Res.HHnew.Thermal.SH.Gas.SH.Elec</t>
  </si>
  <si>
    <t>FEC.ktoe.ES.Res.HHnew.Thermal.SH.Gas.SC</t>
  </si>
  <si>
    <t>FEC.ktoe.ES.Res.HHnew.Thermal.SH.Gas.SC.AC.Elec</t>
  </si>
  <si>
    <t>FEC.ktoe.ES.Res.HHnew.Thermal.SH.Gas.WH</t>
  </si>
  <si>
    <t>FEC.ktoe.ES.Res.HHnew.Thermal.SH.Gas.WH.Gas.NoSolar.Gas</t>
  </si>
  <si>
    <t>FEC.ktoe.ES.Res.HHnew.Thermal.SH.Gas.WH.Gas.Solar</t>
  </si>
  <si>
    <t>FEC.ktoe.ES.Res.HHnew.Thermal.SH.Gas.WH.Gas.Solar.Gas</t>
  </si>
  <si>
    <t>FEC.ktoe.ES.Res.HHnew.Thermal.SH.Gas.WH.Gas.Solar.Solar</t>
  </si>
  <si>
    <t>FEC.ktoe.ES.Res.HHnew.Thermal.SH.Gas.WH.Elc.NoSolar.Elec</t>
  </si>
  <si>
    <t>FEC.ktoe.ES.Res.HHnew.Thermal.SH.Gas.WH.Elc.Solar</t>
  </si>
  <si>
    <t>FEC.ktoe.ES.Res.HHnew.Thermal.SH.Gas.WH.Elc.Solar.Elec</t>
  </si>
  <si>
    <t>FEC.ktoe.ES.Res.HHnew.Thermal.SH.Gas.WH.Elc.Solar.Solar</t>
  </si>
  <si>
    <t>FEC.ktoe.ES.Res.HHnew.Thermal.SH.Gas.CO</t>
  </si>
  <si>
    <t>FEC.ktoe.ES.Res.HHnew.Thermal.SH.Gas.CO.Gas.Gas</t>
  </si>
  <si>
    <t>FEC.ktoe.ES.Res.HHnew.Thermal.SH.Gas.CO.Elc.Elec</t>
  </si>
  <si>
    <t>FEC.ktoe.ES.Res.HHnew.Thermal.SH.Biomass</t>
  </si>
  <si>
    <t>FEC.ktoe.ES.Res.HHnew.Thermal.SH.Biomass.SH</t>
  </si>
  <si>
    <t>FEC.ktoe.ES.Res.HHnew.Thermal.SH.Biomass.SH.Biomass</t>
  </si>
  <si>
    <t>FEC.ktoe.ES.Res.HHnew.Thermal.SH.Biomass.SH.Elec</t>
  </si>
  <si>
    <t>FEC.ktoe.ES.Res.HHnew.Thermal.SH.Biomass.SC</t>
  </si>
  <si>
    <t>FEC.ktoe.ES.Res.HHnew.Thermal.SH.Biomass.SC.AC.Elec</t>
  </si>
  <si>
    <t>FEC.ktoe.ES.Res.HHnew.Thermal.SH.Biomass.WH</t>
  </si>
  <si>
    <t>FEC.ktoe.ES.Res.HHnew.Thermal.SH.Biomass.WH.Biomass.NoSolar.Biomass</t>
  </si>
  <si>
    <t>FEC.ktoe.ES.Res.HHnew.Thermal.SH.Biomass.WH.Biomass.Solar</t>
  </si>
  <si>
    <t>FEC.ktoe.ES.Res.HHnew.Thermal.SH.Biomass.WH.Biomass.Solar.Biomass</t>
  </si>
  <si>
    <t>FEC.ktoe.ES.Res.HHnew.Thermal.SH.Biomass.WH.Biomass.Solar.Solar</t>
  </si>
  <si>
    <t>FEC.ktoe.ES.Res.HHnew.Thermal.SH.Biomass.WH.LPG.NoSolar.LPG</t>
  </si>
  <si>
    <t>FEC.ktoe.ES.Res.HHnew.Thermal.SH.Biomass.WH.LPG.Solar</t>
  </si>
  <si>
    <t>FEC.ktoe.ES.Res.HHnew.Thermal.SH.Biomass.WH.LPG.Solar.LPG</t>
  </si>
  <si>
    <t>FEC.ktoe.ES.Res.HHnew.Thermal.SH.Biomass.WH.LPG.Solar.Solar</t>
  </si>
  <si>
    <t>FEC.ktoe.ES.Res.HHnew.Thermal.SH.Biomass.WH.Elc.NoSolar.Elec</t>
  </si>
  <si>
    <t>FEC.ktoe.ES.Res.HHnew.Thermal.SH.Biomass.WH.Elc.Solar</t>
  </si>
  <si>
    <t>FEC.ktoe.ES.Res.HHnew.Thermal.SH.Biomass.WH.Elc.Solar.Elec</t>
  </si>
  <si>
    <t>FEC.ktoe.ES.Res.HHnew.Thermal.SH.Biomass.WH.Elc.Solar.Solar</t>
  </si>
  <si>
    <t>FEC.ktoe.ES.Res.HHnew.Thermal.SH.Biomass.CO</t>
  </si>
  <si>
    <t>FEC.ktoe.ES.Res.HHnew.Thermal.SH.Biomass.CO.Biomass.Biomass</t>
  </si>
  <si>
    <t>FEC.ktoe.ES.Res.HHnew.Thermal.SH.Biomass.CO.LPG.LPG</t>
  </si>
  <si>
    <t>FEC.ktoe.ES.Res.HHnew.Thermal.SH.Biomass.CO.Elc.Elec</t>
  </si>
  <si>
    <t>FEC.ktoe.ES.Res.HHnew.Thermal.SH.Geo</t>
  </si>
  <si>
    <t>FEC.ktoe.ES.Res.HHnew.Thermal.SH.Geo.SH</t>
  </si>
  <si>
    <t>FEC.ktoe.ES.Res.HHnew.Thermal.SH.Geo.SH.Geo</t>
  </si>
  <si>
    <t>FEC.ktoe.ES.Res.HHnew.Thermal.SH.Geo.SH.Elec</t>
  </si>
  <si>
    <t>FEC.ktoe.ES.Res.HHnew.Thermal.SH.Geo.SC</t>
  </si>
  <si>
    <t>FEC.ktoe.ES.Res.HHnew.Thermal.SH.Geo.SC.AC.Elec</t>
  </si>
  <si>
    <t>FEC.ktoe.ES.Res.HHnew.Thermal.SH.Geo.WH</t>
  </si>
  <si>
    <t>FEC.ktoe.ES.Res.HHnew.Thermal.SH.Geo.WH.Geo.NoSolar.Geo</t>
  </si>
  <si>
    <t>FEC.ktoe.ES.Res.HHnew.Thermal.SH.Geo.WH.Geo.Solar</t>
  </si>
  <si>
    <t>FEC.ktoe.ES.Res.HHnew.Thermal.SH.Geo.WH.Geo.Solar.Geo</t>
  </si>
  <si>
    <t>FEC.ktoe.ES.Res.HHnew.Thermal.SH.Geo.WH.Geo.Solar.Solar</t>
  </si>
  <si>
    <t>FEC.ktoe.ES.Res.HHnew.Thermal.SH.Geo.WH.Elc.NoSolar.Elec</t>
  </si>
  <si>
    <t>FEC.ktoe.ES.Res.HHnew.Thermal.SH.Geo.WH.Elc.Solar</t>
  </si>
  <si>
    <t>FEC.ktoe.ES.Res.HHnew.Thermal.SH.Geo.WH.Elc.Solar.Elec</t>
  </si>
  <si>
    <t>FEC.ktoe.ES.Res.HHnew.Thermal.SH.Geo.WH.Elc.Solar.Solar</t>
  </si>
  <si>
    <t>FEC.ktoe.ES.Res.HHnew.Thermal.SH.Geo.CO</t>
  </si>
  <si>
    <t>FEC.ktoe.ES.Res.HHnew.Thermal.SH.Geo.CO.LPG.LPG</t>
  </si>
  <si>
    <t>FEC.ktoe.ES.Res.HHnew.Thermal.SH.Geo.CO.Elc.Elec</t>
  </si>
  <si>
    <t>FEC.ktoe.ES.Res.HHnew.Thermal.SH.DistrHeat</t>
  </si>
  <si>
    <t>FEC.ktoe.ES.Res.HHnew.Thermal.SH.DistrHeat.SH</t>
  </si>
  <si>
    <t>FEC.ktoe.ES.Res.HHnew.Thermal.SH.DistrHeat.SH.Steam_Distr</t>
  </si>
  <si>
    <t>FEC.ktoe.ES.Res.HHnew.Thermal.SH.DistrHeat.SH.Elec</t>
  </si>
  <si>
    <t>FEC.ktoe.ES.Res.HHnew.Thermal.SH.DistrHeat.SC</t>
  </si>
  <si>
    <t>FEC.ktoe.ES.Res.HHnew.Thermal.SH.DistrHeat.SC.AC.Elec</t>
  </si>
  <si>
    <t>FEC.ktoe.ES.Res.HHnew.Thermal.SH.DistrHeat.WH</t>
  </si>
  <si>
    <t>FEC.ktoe.ES.Res.HHnew.Thermal.SH.DistrHeat.WH.DistrHeat.NoSolar.Steam_Distr</t>
  </si>
  <si>
    <t>FEC.ktoe.ES.Res.HHnew.Thermal.SH.DistrHeat.WH.DistrHeat.Solar</t>
  </si>
  <si>
    <t>FEC.ktoe.ES.Res.HHnew.Thermal.SH.DistrHeat.WH.DistrHeat.Solar.Steam_Distr</t>
  </si>
  <si>
    <t>FEC.ktoe.ES.Res.HHnew.Thermal.SH.DistrHeat.WH.DistrHeat.Solar.Solar</t>
  </si>
  <si>
    <t>FEC.ktoe.ES.Res.HHnew.Thermal.SH.DistrHeat.WH.Elc.NoSolar.Elec</t>
  </si>
  <si>
    <t>FEC.ktoe.ES.Res.HHnew.Thermal.SH.DistrHeat.WH.Elc.Solar</t>
  </si>
  <si>
    <t>FEC.ktoe.ES.Res.HHnew.Thermal.SH.DistrHeat.WH.Elc.Solar.Elec</t>
  </si>
  <si>
    <t>FEC.ktoe.ES.Res.HHnew.Thermal.SH.DistrHeat.WH.Elc.Solar.Solar</t>
  </si>
  <si>
    <t>FEC.ktoe.ES.Res.HHnew.Thermal.SH.DistrHeat.CO</t>
  </si>
  <si>
    <t>FEC.ktoe.ES.Res.HHnew.Thermal.SH.DistrHeat.CO.LPG.LPG</t>
  </si>
  <si>
    <t>FEC.ktoe.ES.Res.HHnew.Thermal.SH.DistrHeat.CO.Elc.Elec</t>
  </si>
  <si>
    <t>FEC.ktoe.ES.Res.HHnew.Thermal.SH.AdvElc</t>
  </si>
  <si>
    <t>FEC.ktoe.ES.Res.HHnew.Thermal.SH.AdvElc.SH</t>
  </si>
  <si>
    <t>FEC.ktoe.ES.Res.HHnew.Thermal.SH.AdvElc.SH.Elec</t>
  </si>
  <si>
    <t>FEC.ktoe.ES.Res.HHnew.Thermal.SH.AdvElc.SC</t>
  </si>
  <si>
    <t>FEC.ktoe.ES.Res.HHnew.Thermal.SH.AdvElc.SC.AC.Elec</t>
  </si>
  <si>
    <t>FEC.ktoe.ES.Res.HHnew.Thermal.SH.AdvElc.WH</t>
  </si>
  <si>
    <t>FEC.ktoe.ES.Res.HHnew.Thermal.SH.AdvElc.WH.LPG.NoSolar.LPG</t>
  </si>
  <si>
    <t>FEC.ktoe.ES.Res.HHnew.Thermal.SH.AdvElc.WH.LPG.Solar</t>
  </si>
  <si>
    <t>FEC.ktoe.ES.Res.HHnew.Thermal.SH.AdvElc.WH.LPG.Solar.LPG</t>
  </si>
  <si>
    <t>FEC.ktoe.ES.Res.HHnew.Thermal.SH.AdvElc.WH.LPG.Solar.Solar</t>
  </si>
  <si>
    <t>FEC.ktoe.ES.Res.HHnew.Thermal.SH.AdvElc.WH.Elc.NoSolar.Elec</t>
  </si>
  <si>
    <t>FEC.ktoe.ES.Res.HHnew.Thermal.SH.AdvElc.WH.Elc.Solar</t>
  </si>
  <si>
    <t>FEC.ktoe.ES.Res.HHnew.Thermal.SH.AdvElc.WH.Elc.Solar.Elec</t>
  </si>
  <si>
    <t>FEC.ktoe.ES.Res.HHnew.Thermal.SH.AdvElc.WH.Elc.Solar.Solar</t>
  </si>
  <si>
    <t>FEC.ktoe.ES.Res.HHnew.Thermal.SH.AdvElc.CO</t>
  </si>
  <si>
    <t>FEC.ktoe.ES.Res.HHnew.Thermal.SH.AdvElc.CO.LPG.LPG</t>
  </si>
  <si>
    <t>FEC.ktoe.ES.Res.HHnew.Thermal.SH.AdvElc.CO.Elc.Elec</t>
  </si>
  <si>
    <t>FEC.ktoe.ES.Res.HHnew.Thermal.SH.ConvElc</t>
  </si>
  <si>
    <t>FEC.ktoe.ES.Res.HHnew.Thermal.SH.ConvElc.SH</t>
  </si>
  <si>
    <t>FEC.ktoe.ES.Res.HHnew.Thermal.SH.ConvElc.SH.Elec</t>
  </si>
  <si>
    <t>FEC.ktoe.ES.Res.HHnew.Thermal.SH.ConvElc.SC</t>
  </si>
  <si>
    <t>FEC.ktoe.ES.Res.HHnew.Thermal.SH.ConvElc.SC.AC.Elec</t>
  </si>
  <si>
    <t>FEC.ktoe.ES.Res.HHnew.Thermal.SH.ConvElc.WH</t>
  </si>
  <si>
    <t>FEC.ktoe.ES.Res.HHnew.Thermal.SH.ConvElc.WH.LPG.NoSolar.LPG</t>
  </si>
  <si>
    <t>FEC.ktoe.ES.Res.HHnew.Thermal.SH.ConvElc.WH.LPG.Solar</t>
  </si>
  <si>
    <t>FEC.ktoe.ES.Res.HHnew.Thermal.SH.ConvElc.WH.LPG.Solar.LPG</t>
  </si>
  <si>
    <t>FEC.ktoe.ES.Res.HHnew.Thermal.SH.ConvElc.WH.LPG.Solar.Solar</t>
  </si>
  <si>
    <t>FEC.ktoe.ES.Res.HHnew.Thermal.SH.ConvElc.WH.Elc.NoSolar.Elec</t>
  </si>
  <si>
    <t>FEC.ktoe.ES.Res.HHnew.Thermal.SH.ConvElc.WH.Elc.Solar</t>
  </si>
  <si>
    <t>FEC.ktoe.ES.Res.HHnew.Thermal.SH.ConvElc.WH.Elc.Solar.Elec</t>
  </si>
  <si>
    <t>FEC.ktoe.ES.Res.HHnew.Thermal.SH.ConvElc.WH.Elc.Solar.Solar</t>
  </si>
  <si>
    <t>FEC.ktoe.ES.Res.HHnew.Thermal.SH.ConvElc.CO</t>
  </si>
  <si>
    <t>FEC.ktoe.ES.Res.HHnew.Thermal.SH.ConvElc.CO.LPG.LPG</t>
  </si>
  <si>
    <t>FEC.ktoe.ES.Res.HHnew.Thermal.SH.ConvElc.CO.Elc.Elec</t>
  </si>
  <si>
    <t>ES - Thermal energy service in new and renovated households (detailed structure)</t>
  </si>
  <si>
    <t>TES.ktoe.ES.Res.HHnew.Thermal.SH.Solids</t>
  </si>
  <si>
    <t>TES.ktoe.ES.Res.HHnew.Thermal.SH.Solids.SH</t>
  </si>
  <si>
    <t>TES.ktoe.ES.Res.HHnew.Thermal.SH.Solids.SH.Solids</t>
  </si>
  <si>
    <t>TES.ktoe.ES.Res.HHnew.Thermal.SH.Solids.SH.Elec</t>
  </si>
  <si>
    <t>TES.ktoe.ES.Res.HHnew.Thermal.SH.Solids.SC</t>
  </si>
  <si>
    <t>TES.ktoe.ES.Res.HHnew.Thermal.SH.Solids.SC.AC.Elec</t>
  </si>
  <si>
    <t>TES.ktoe.ES.Res.HHnew.Thermal.SH.Solids.WH</t>
  </si>
  <si>
    <t>TES.ktoe.ES.Res.HHnew.Thermal.SH.Solids.WH.Solids.NoSolar.Solids</t>
  </si>
  <si>
    <t>TES.ktoe.ES.Res.HHnew.Thermal.SH.Solids.WH.LPG.NoSolar.LPG</t>
  </si>
  <si>
    <t>TES.ktoe.ES.Res.HHnew.Thermal.SH.Solids.WH.LPG.Solar</t>
  </si>
  <si>
    <t>TES.ktoe.ES.Res.HHnew.Thermal.SH.Solids.WH.LPG.Solar.LPG</t>
  </si>
  <si>
    <t>TES.ktoe.ES.Res.HHnew.Thermal.SH.Solids.WH.LPG.Solar.Solar</t>
  </si>
  <si>
    <t>TES.ktoe.ES.Res.HHnew.Thermal.SH.Solids.WH.Elc.NoSolar.Elec</t>
  </si>
  <si>
    <t>TES.ktoe.ES.Res.HHnew.Thermal.SH.Solids.WH.Elc.Solar</t>
  </si>
  <si>
    <t>TES.ktoe.ES.Res.HHnew.Thermal.SH.Solids.WH.Elc.Solar.Elec</t>
  </si>
  <si>
    <t>TES.ktoe.ES.Res.HHnew.Thermal.SH.Solids.WH.Elc.Solar.Solar</t>
  </si>
  <si>
    <t>TES.ktoe.ES.Res.HHnew.Thermal.SH.Solids.CO</t>
  </si>
  <si>
    <t>TES.ktoe.ES.Res.HHnew.Thermal.SH.Solids.CO.Solids.Solids</t>
  </si>
  <si>
    <t>TES.ktoe.ES.Res.HHnew.Thermal.SH.Solids.CO.LPG.LPG</t>
  </si>
  <si>
    <t>TES.ktoe.ES.Res.HHnew.Thermal.SH.Solids.CO.Elc.Elec</t>
  </si>
  <si>
    <t>TES.ktoe.ES.Res.HHnew.Thermal.SH.LPG</t>
  </si>
  <si>
    <t>TES.ktoe.ES.Res.HHnew.Thermal.SH.LPG.SH</t>
  </si>
  <si>
    <t>TES.ktoe.ES.Res.HHnew.Thermal.SH.LPG.SH.LPG</t>
  </si>
  <si>
    <t>TES.ktoe.ES.Res.HHnew.Thermal.SH.LPG.SH.Elec</t>
  </si>
  <si>
    <t>TES.ktoe.ES.Res.HHnew.Thermal.SH.LPG.SC</t>
  </si>
  <si>
    <t>TES.ktoe.ES.Res.HHnew.Thermal.SH.LPG.SC.AC.Elec</t>
  </si>
  <si>
    <t>TES.ktoe.ES.Res.HHnew.Thermal.SH.LPG.WH</t>
  </si>
  <si>
    <t>TES.ktoe.ES.Res.HHnew.Thermal.SH.LPG.WH.LPG.NoSolar.LPG</t>
  </si>
  <si>
    <t>TES.ktoe.ES.Res.HHnew.Thermal.SH.LPG.WH.LPG.Solar</t>
  </si>
  <si>
    <t>TES.ktoe.ES.Res.HHnew.Thermal.SH.LPG.WH.LPG.Solar.LPG</t>
  </si>
  <si>
    <t>TES.ktoe.ES.Res.HHnew.Thermal.SH.LPG.WH.LPG.Solar.Solar</t>
  </si>
  <si>
    <t>TES.ktoe.ES.Res.HHnew.Thermal.SH.LPG.WH.Elc.NoSolar.Elec</t>
  </si>
  <si>
    <t>TES.ktoe.ES.Res.HHnew.Thermal.SH.LPG.WH.Elc.Solar</t>
  </si>
  <si>
    <t>TES.ktoe.ES.Res.HHnew.Thermal.SH.LPG.WH.Elc.Solar.Elec</t>
  </si>
  <si>
    <t>TES.ktoe.ES.Res.HHnew.Thermal.SH.LPG.WH.Elc.Solar.Solar</t>
  </si>
  <si>
    <t>TES.ktoe.ES.Res.HHnew.Thermal.SH.LPG.CO</t>
  </si>
  <si>
    <t>TES.ktoe.ES.Res.HHnew.Thermal.SH.LPG.CO.LPG.LPG</t>
  </si>
  <si>
    <t>TES.ktoe.ES.Res.HHnew.Thermal.SH.LPG.CO.Elc.Elec</t>
  </si>
  <si>
    <t>TES.ktoe.ES.Res.HHnew.Thermal.SH.Oil</t>
  </si>
  <si>
    <t>TES.ktoe.ES.Res.HHnew.Thermal.SH.Oil.SH</t>
  </si>
  <si>
    <t>TES.ktoe.ES.Res.HHnew.Thermal.SH.Oil.SH.Oil</t>
  </si>
  <si>
    <t>TES.ktoe.ES.Res.HHnew.Thermal.SH.Oil.SH.Elec</t>
  </si>
  <si>
    <t>TES.ktoe.ES.Res.HHnew.Thermal.SH.Oil.SC</t>
  </si>
  <si>
    <t>TES.ktoe.ES.Res.HHnew.Thermal.SH.Oil.SC.AC.Elec</t>
  </si>
  <si>
    <t>TES.ktoe.ES.Res.HHnew.Thermal.SH.Oil.WH</t>
  </si>
  <si>
    <t>TES.ktoe.ES.Res.HHnew.Thermal.SH.Oil.WH.Oil.NoSolar.Oil</t>
  </si>
  <si>
    <t>TES.ktoe.ES.Res.HHnew.Thermal.SH.Oil.WH.Oil.Solar</t>
  </si>
  <si>
    <t>TES.ktoe.ES.Res.HHnew.Thermal.SH.Oil.WH.Oil.Solar.Oil</t>
  </si>
  <si>
    <t>TES.ktoe.ES.Res.HHnew.Thermal.SH.Oil.WH.Oil.Solar.Solar</t>
  </si>
  <si>
    <t>TES.ktoe.ES.Res.HHnew.Thermal.SH.Oil.WH.Elc.NoSolar.Elec</t>
  </si>
  <si>
    <t>TES.ktoe.ES.Res.HHnew.Thermal.SH.Oil.WH.Elc.Solar</t>
  </si>
  <si>
    <t>TES.ktoe.ES.Res.HHnew.Thermal.SH.Oil.WH.Elc.Solar.Elec</t>
  </si>
  <si>
    <t>TES.ktoe.ES.Res.HHnew.Thermal.SH.Oil.WH.Elc.Solar.Solar</t>
  </si>
  <si>
    <t>TES.ktoe.ES.Res.HHnew.Thermal.SH.Oil.CO</t>
  </si>
  <si>
    <t>TES.ktoe.ES.Res.HHnew.Thermal.SH.Oil.CO.LPG.LPG</t>
  </si>
  <si>
    <t>TES.ktoe.ES.Res.HHnew.Thermal.SH.Oil.CO.Elc.Elec</t>
  </si>
  <si>
    <t>TES.ktoe.ES.Res.HHnew.Thermal.SH.Gas</t>
  </si>
  <si>
    <t>TES.ktoe.ES.Res.HHnew.Thermal.SH.Gas.SH</t>
  </si>
  <si>
    <t>TES.ktoe.ES.Res.HHnew.Thermal.SH.Gas.SH.Gas</t>
  </si>
  <si>
    <t>TES.ktoe.ES.Res.HHnew.Thermal.SH.Gas.SH.Elec</t>
  </si>
  <si>
    <t>TES.ktoe.ES.Res.HHnew.Thermal.SH.Gas.SC</t>
  </si>
  <si>
    <t>TES.ktoe.ES.Res.HHnew.Thermal.SH.Gas.SC.AC.Elec</t>
  </si>
  <si>
    <t>TES.ktoe.ES.Res.HHnew.Thermal.SH.Gas.WH</t>
  </si>
  <si>
    <t>TES.ktoe.ES.Res.HHnew.Thermal.SH.Gas.WH.Gas.NoSolar.Gas</t>
  </si>
  <si>
    <t>TES.ktoe.ES.Res.HHnew.Thermal.SH.Gas.WH.Gas.Solar</t>
  </si>
  <si>
    <t>TES.ktoe.ES.Res.HHnew.Thermal.SH.Gas.WH.Gas.Solar.Gas</t>
  </si>
  <si>
    <t>TES.ktoe.ES.Res.HHnew.Thermal.SH.Gas.WH.Gas.Solar.Solar</t>
  </si>
  <si>
    <t>TES.ktoe.ES.Res.HHnew.Thermal.SH.Gas.WH.Elc.NoSolar.Elec</t>
  </si>
  <si>
    <t>TES.ktoe.ES.Res.HHnew.Thermal.SH.Gas.WH.Elc.Solar</t>
  </si>
  <si>
    <t>TES.ktoe.ES.Res.HHnew.Thermal.SH.Gas.WH.Elc.Solar.Elec</t>
  </si>
  <si>
    <t>TES.ktoe.ES.Res.HHnew.Thermal.SH.Gas.WH.Elc.Solar.Solar</t>
  </si>
  <si>
    <t>TES.ktoe.ES.Res.HHnew.Thermal.SH.Gas.CO</t>
  </si>
  <si>
    <t>TES.ktoe.ES.Res.HHnew.Thermal.SH.Gas.CO.Gas.Gas</t>
  </si>
  <si>
    <t>TES.ktoe.ES.Res.HHnew.Thermal.SH.Gas.CO.Elc.Elec</t>
  </si>
  <si>
    <t>TES.ktoe.ES.Res.HHnew.Thermal.SH.Biomass</t>
  </si>
  <si>
    <t>TES.ktoe.ES.Res.HHnew.Thermal.SH.Biomass.SH</t>
  </si>
  <si>
    <t>TES.ktoe.ES.Res.HHnew.Thermal.SH.Biomass.SH.Biomass</t>
  </si>
  <si>
    <t>TES.ktoe.ES.Res.HHnew.Thermal.SH.Biomass.SH.Elec</t>
  </si>
  <si>
    <t>TES.ktoe.ES.Res.HHnew.Thermal.SH.Biomass.SC</t>
  </si>
  <si>
    <t>TES.ktoe.ES.Res.HHnew.Thermal.SH.Biomass.SC.AC.Elec</t>
  </si>
  <si>
    <t>TES.ktoe.ES.Res.HHnew.Thermal.SH.Biomass.WH</t>
  </si>
  <si>
    <t>TES.ktoe.ES.Res.HHnew.Thermal.SH.Biomass.WH.Biomass.NoSolar.Biomass</t>
  </si>
  <si>
    <t>TES.ktoe.ES.Res.HHnew.Thermal.SH.Biomass.WH.Biomass.Solar</t>
  </si>
  <si>
    <t>TES.ktoe.ES.Res.HHnew.Thermal.SH.Biomass.WH.Biomass.Solar.Biomass</t>
  </si>
  <si>
    <t>TES.ktoe.ES.Res.HHnew.Thermal.SH.Biomass.WH.Biomass.Solar.Solar</t>
  </si>
  <si>
    <t>TES.ktoe.ES.Res.HHnew.Thermal.SH.Biomass.WH.LPG.NoSolar.LPG</t>
  </si>
  <si>
    <t>TES.ktoe.ES.Res.HHnew.Thermal.SH.Biomass.WH.LPG.Solar</t>
  </si>
  <si>
    <t>TES.ktoe.ES.Res.HHnew.Thermal.SH.Biomass.WH.LPG.Solar.LPG</t>
  </si>
  <si>
    <t>TES.ktoe.ES.Res.HHnew.Thermal.SH.Biomass.WH.LPG.Solar.Solar</t>
  </si>
  <si>
    <t>TES.ktoe.ES.Res.HHnew.Thermal.SH.Biomass.WH.Elc.NoSolar.Elec</t>
  </si>
  <si>
    <t>TES.ktoe.ES.Res.HHnew.Thermal.SH.Biomass.WH.Elc.Solar</t>
  </si>
  <si>
    <t>TES.ktoe.ES.Res.HHnew.Thermal.SH.Biomass.WH.Elc.Solar.Elec</t>
  </si>
  <si>
    <t>TES.ktoe.ES.Res.HHnew.Thermal.SH.Biomass.WH.Elc.Solar.Solar</t>
  </si>
  <si>
    <t>TES.ktoe.ES.Res.HHnew.Thermal.SH.Biomass.CO</t>
  </si>
  <si>
    <t>TES.ktoe.ES.Res.HHnew.Thermal.SH.Biomass.CO.Biomass.Biomass</t>
  </si>
  <si>
    <t>TES.ktoe.ES.Res.HHnew.Thermal.SH.Biomass.CO.LPG.LPG</t>
  </si>
  <si>
    <t>TES.ktoe.ES.Res.HHnew.Thermal.SH.Biomass.CO.Elc.Elec</t>
  </si>
  <si>
    <t>TES.ktoe.ES.Res.HHnew.Thermal.SH.Geo</t>
  </si>
  <si>
    <t>TES.ktoe.ES.Res.HHnew.Thermal.SH.Geo.SH</t>
  </si>
  <si>
    <t>TES.ktoe.ES.Res.HHnew.Thermal.SH.Geo.SH.Geo</t>
  </si>
  <si>
    <t>TES.ktoe.ES.Res.HHnew.Thermal.SH.Geo.SH.Elec</t>
  </si>
  <si>
    <t>TES.ktoe.ES.Res.HHnew.Thermal.SH.Geo.SC</t>
  </si>
  <si>
    <t>TES.ktoe.ES.Res.HHnew.Thermal.SH.Geo.SC.AC.Elec</t>
  </si>
  <si>
    <t>TES.ktoe.ES.Res.HHnew.Thermal.SH.Geo.WH</t>
  </si>
  <si>
    <t>TES.ktoe.ES.Res.HHnew.Thermal.SH.Geo.WH.Geo.NoSolar.Geo</t>
  </si>
  <si>
    <t>TES.ktoe.ES.Res.HHnew.Thermal.SH.Geo.WH.Geo.Solar</t>
  </si>
  <si>
    <t>TES.ktoe.ES.Res.HHnew.Thermal.SH.Geo.WH.Geo.Solar.Geo</t>
  </si>
  <si>
    <t>TES.ktoe.ES.Res.HHnew.Thermal.SH.Geo.WH.Geo.Solar.Solar</t>
  </si>
  <si>
    <t>TES.ktoe.ES.Res.HHnew.Thermal.SH.Geo.WH.Elc.NoSolar.Elec</t>
  </si>
  <si>
    <t>TES.ktoe.ES.Res.HHnew.Thermal.SH.Geo.WH.Elc.Solar</t>
  </si>
  <si>
    <t>TES.ktoe.ES.Res.HHnew.Thermal.SH.Geo.WH.Elc.Solar.Elec</t>
  </si>
  <si>
    <t>TES.ktoe.ES.Res.HHnew.Thermal.SH.Geo.WH.Elc.Solar.Solar</t>
  </si>
  <si>
    <t>TES.ktoe.ES.Res.HHnew.Thermal.SH.Geo.CO</t>
  </si>
  <si>
    <t>TES.ktoe.ES.Res.HHnew.Thermal.SH.Geo.CO.LPG.LPG</t>
  </si>
  <si>
    <t>TES.ktoe.ES.Res.HHnew.Thermal.SH.Geo.CO.Elc.Elec</t>
  </si>
  <si>
    <t>TES.ktoe.ES.Res.HHnew.Thermal.SH.DistrHeat</t>
  </si>
  <si>
    <t>TES.ktoe.ES.Res.HHnew.Thermal.SH.DistrHeat.SH</t>
  </si>
  <si>
    <t>TES.ktoe.ES.Res.HHnew.Thermal.SH.DistrHeat.SH.Steam_Distr</t>
  </si>
  <si>
    <t>TES.ktoe.ES.Res.HHnew.Thermal.SH.DistrHeat.SH.Elec</t>
  </si>
  <si>
    <t>TES.ktoe.ES.Res.HHnew.Thermal.SH.DistrHeat.SC</t>
  </si>
  <si>
    <t>TES.ktoe.ES.Res.HHnew.Thermal.SH.DistrHeat.SC.AC.Elec</t>
  </si>
  <si>
    <t>TES.ktoe.ES.Res.HHnew.Thermal.SH.DistrHeat.WH</t>
  </si>
  <si>
    <t>TES.ktoe.ES.Res.HHnew.Thermal.SH.DistrHeat.WH.DistrHeat.NoSolar.Steam_Distr</t>
  </si>
  <si>
    <t>TES.ktoe.ES.Res.HHnew.Thermal.SH.DistrHeat.WH.DistrHeat.Solar</t>
  </si>
  <si>
    <t>TES.ktoe.ES.Res.HHnew.Thermal.SH.DistrHeat.WH.DistrHeat.Solar.Steam_Distr</t>
  </si>
  <si>
    <t>TES.ktoe.ES.Res.HHnew.Thermal.SH.DistrHeat.WH.DistrHeat.Solar.Solar</t>
  </si>
  <si>
    <t>TES.ktoe.ES.Res.HHnew.Thermal.SH.DistrHeat.WH.Elc.NoSolar.Elec</t>
  </si>
  <si>
    <t>TES.ktoe.ES.Res.HHnew.Thermal.SH.DistrHeat.WH.Elc.Solar</t>
  </si>
  <si>
    <t>TES.ktoe.ES.Res.HHnew.Thermal.SH.DistrHeat.WH.Elc.Solar.Elec</t>
  </si>
  <si>
    <t>TES.ktoe.ES.Res.HHnew.Thermal.SH.DistrHeat.WH.Elc.Solar.Solar</t>
  </si>
  <si>
    <t>TES.ktoe.ES.Res.HHnew.Thermal.SH.DistrHeat.CO</t>
  </si>
  <si>
    <t>TES.ktoe.ES.Res.HHnew.Thermal.SH.DistrHeat.CO.LPG.LPG</t>
  </si>
  <si>
    <t>TES.ktoe.ES.Res.HHnew.Thermal.SH.DistrHeat.CO.Elc.Elec</t>
  </si>
  <si>
    <t>TES.ktoe.ES.Res.HHnew.Thermal.SH.AdvElc</t>
  </si>
  <si>
    <t>TES.ktoe.ES.Res.HHnew.Thermal.SH.AdvElc.SH</t>
  </si>
  <si>
    <t>TES.ktoe.ES.Res.HHnew.Thermal.SH.AdvElc.SH.Elec</t>
  </si>
  <si>
    <t>TES.ktoe.ES.Res.HHnew.Thermal.SH.AdvElc.SC</t>
  </si>
  <si>
    <t>TES.ktoe.ES.Res.HHnew.Thermal.SH.AdvElc.SC.AC.Elec</t>
  </si>
  <si>
    <t>TES.ktoe.ES.Res.HHnew.Thermal.SH.AdvElc.WH</t>
  </si>
  <si>
    <t>TES.ktoe.ES.Res.HHnew.Thermal.SH.AdvElc.WH.LPG.NoSolar.LPG</t>
  </si>
  <si>
    <t>TES.ktoe.ES.Res.HHnew.Thermal.SH.AdvElc.WH.LPG.Solar</t>
  </si>
  <si>
    <t>TES.ktoe.ES.Res.HHnew.Thermal.SH.AdvElc.WH.LPG.Solar.LPG</t>
  </si>
  <si>
    <t>TES.ktoe.ES.Res.HHnew.Thermal.SH.AdvElc.WH.LPG.Solar.Solar</t>
  </si>
  <si>
    <t>TES.ktoe.ES.Res.HHnew.Thermal.SH.AdvElc.WH.Elc.NoSolar.Elec</t>
  </si>
  <si>
    <t>TES.ktoe.ES.Res.HHnew.Thermal.SH.AdvElc.WH.Elc.Solar</t>
  </si>
  <si>
    <t>TES.ktoe.ES.Res.HHnew.Thermal.SH.AdvElc.WH.Elc.Solar.Elec</t>
  </si>
  <si>
    <t>TES.ktoe.ES.Res.HHnew.Thermal.SH.AdvElc.WH.Elc.Solar.Solar</t>
  </si>
  <si>
    <t>TES.ktoe.ES.Res.HHnew.Thermal.SH.AdvElc.CO</t>
  </si>
  <si>
    <t>TES.ktoe.ES.Res.HHnew.Thermal.SH.AdvElc.CO.LPG.LPG</t>
  </si>
  <si>
    <t>TES.ktoe.ES.Res.HHnew.Thermal.SH.AdvElc.CO.Elc.Elec</t>
  </si>
  <si>
    <t>TES.ktoe.ES.Res.HHnew.Thermal.SH.ConvElc</t>
  </si>
  <si>
    <t>TES.ktoe.ES.Res.HHnew.Thermal.SH.ConvElc.SH</t>
  </si>
  <si>
    <t>TES.ktoe.ES.Res.HHnew.Thermal.SH.ConvElc.SH.Elec</t>
  </si>
  <si>
    <t>TES.ktoe.ES.Res.HHnew.Thermal.SH.ConvElc.SC</t>
  </si>
  <si>
    <t>TES.ktoe.ES.Res.HHnew.Thermal.SH.ConvElc.SC.AC.Elec</t>
  </si>
  <si>
    <t>TES.ktoe.ES.Res.HHnew.Thermal.SH.ConvElc.WH</t>
  </si>
  <si>
    <t>TES.ktoe.ES.Res.HHnew.Thermal.SH.ConvElc.WH.LPG.NoSolar.LPG</t>
  </si>
  <si>
    <t>TES.ktoe.ES.Res.HHnew.Thermal.SH.ConvElc.WH.LPG.Solar</t>
  </si>
  <si>
    <t>TES.ktoe.ES.Res.HHnew.Thermal.SH.ConvElc.WH.LPG.Solar.LPG</t>
  </si>
  <si>
    <t>TES.ktoe.ES.Res.HHnew.Thermal.SH.ConvElc.WH.LPG.Solar.Solar</t>
  </si>
  <si>
    <t>TES.ktoe.ES.Res.HHnew.Thermal.SH.ConvElc.WH.Elc.NoSolar.Elec</t>
  </si>
  <si>
    <t>TES.ktoe.ES.Res.HHnew.Thermal.SH.ConvElc.WH.Elc.Solar</t>
  </si>
  <si>
    <t>TES.ktoe.ES.Res.HHnew.Thermal.SH.ConvElc.WH.Elc.Solar.Elec</t>
  </si>
  <si>
    <t>TES.ktoe.ES.Res.HHnew.Thermal.SH.ConvElc.WH.Elc.Solar.Solar</t>
  </si>
  <si>
    <t>TES.ktoe.ES.Res.HHnew.Thermal.SH.ConvElc.CO</t>
  </si>
  <si>
    <t>TES.ktoe.ES.Res.HHnew.Thermal.SH.ConvElc.CO.LPG.LPG</t>
  </si>
  <si>
    <t>TES.ktoe.ES.Res.HHnew.Thermal.SH.ConvElc.CO.Elc.Elec</t>
  </si>
  <si>
    <t>ES - System efficiency indicator of new and renovated households (detailed structure)</t>
  </si>
  <si>
    <t>Eff.ratio.ES.Res.HHnew.Thermal.SH.Solids</t>
  </si>
  <si>
    <t>Eff.ratio.ES.Res.HHnew.Thermal.SH.Solids.SH</t>
  </si>
  <si>
    <t>Eff.ratio.ES.Res.HHnew.Thermal.SH.Solids.SH.Solids</t>
  </si>
  <si>
    <t>Eff.ratio.ES.Res.HHnew.Thermal.SH.Solids.SH.Elec</t>
  </si>
  <si>
    <t>Eff.ratio.ES.Res.HHnew.Thermal.SH.Solids.SC</t>
  </si>
  <si>
    <t>Eff.ratio.ES.Res.HHnew.Thermal.SH.Solids.SC.AC.Elec</t>
  </si>
  <si>
    <t>Eff.ratio.ES.Res.HHnew.Thermal.SH.Solids.WH</t>
  </si>
  <si>
    <t>Eff.ratio.ES.Res.HHnew.Thermal.SH.Solids.WH.Solids.NoSolar.Solids</t>
  </si>
  <si>
    <t>Eff.ratio.ES.Res.HHnew.Thermal.SH.Solids.WH.LPG.NoSolar.LPG</t>
  </si>
  <si>
    <t>Eff.ratio.ES.Res.HHnew.Thermal.SH.Solids.WH.LPG.Solar</t>
  </si>
  <si>
    <t>Eff.ratio.ES.Res.HHnew.Thermal.SH.Solids.WH.LPG.Solar.LPG</t>
  </si>
  <si>
    <t>Eff.ratio.ES.Res.HHnew.Thermal.SH.Solids.WH.LPG.Solar.Solar</t>
  </si>
  <si>
    <t>Eff.ratio.ES.Res.HHnew.Thermal.SH.Solids.WH.Elc.NoSolar.Elec</t>
  </si>
  <si>
    <t>Eff.ratio.ES.Res.HHnew.Thermal.SH.Solids.WH.Elc.Solar</t>
  </si>
  <si>
    <t>Eff.ratio.ES.Res.HHnew.Thermal.SH.Solids.WH.Elc.Solar.Elec</t>
  </si>
  <si>
    <t>Eff.ratio.ES.Res.HHnew.Thermal.SH.Solids.WH.Elc.Solar.Solar</t>
  </si>
  <si>
    <t>Eff.ratio.ES.Res.HHnew.Thermal.SH.Solids.CO</t>
  </si>
  <si>
    <t>Eff.ratio.ES.Res.HHnew.Thermal.SH.Solids.CO.Solids.Solids</t>
  </si>
  <si>
    <t>Eff.ratio.ES.Res.HHnew.Thermal.SH.Solids.CO.LPG.LPG</t>
  </si>
  <si>
    <t>Eff.ratio.ES.Res.HHnew.Thermal.SH.Solids.CO.Elc.Elec</t>
  </si>
  <si>
    <t>Eff.ratio.ES.Res.HHnew.Thermal.SH.LPG</t>
  </si>
  <si>
    <t>Eff.ratio.ES.Res.HHnew.Thermal.SH.LPG.SH</t>
  </si>
  <si>
    <t>Eff.ratio.ES.Res.HHnew.Thermal.SH.LPG.SH.LPG</t>
  </si>
  <si>
    <t>Eff.ratio.ES.Res.HHnew.Thermal.SH.LPG.SH.Elec</t>
  </si>
  <si>
    <t>Eff.ratio.ES.Res.HHnew.Thermal.SH.LPG.SC</t>
  </si>
  <si>
    <t>Eff.ratio.ES.Res.HHnew.Thermal.SH.LPG.SC.AC.Elec</t>
  </si>
  <si>
    <t>Eff.ratio.ES.Res.HHnew.Thermal.SH.LPG.WH</t>
  </si>
  <si>
    <t>Eff.ratio.ES.Res.HHnew.Thermal.SH.LPG.WH.LPG.NoSolar.LPG</t>
  </si>
  <si>
    <t>Eff.ratio.ES.Res.HHnew.Thermal.SH.LPG.WH.LPG.Solar</t>
  </si>
  <si>
    <t>Eff.ratio.ES.Res.HHnew.Thermal.SH.LPG.WH.LPG.Solar.LPG</t>
  </si>
  <si>
    <t>Eff.ratio.ES.Res.HHnew.Thermal.SH.LPG.WH.LPG.Solar.Solar</t>
  </si>
  <si>
    <t>Eff.ratio.ES.Res.HHnew.Thermal.SH.LPG.WH.Elc.NoSolar.Elec</t>
  </si>
  <si>
    <t>Eff.ratio.ES.Res.HHnew.Thermal.SH.LPG.WH.Elc.Solar</t>
  </si>
  <si>
    <t>Eff.ratio.ES.Res.HHnew.Thermal.SH.LPG.WH.Elc.Solar.Elec</t>
  </si>
  <si>
    <t>Eff.ratio.ES.Res.HHnew.Thermal.SH.LPG.WH.Elc.Solar.Solar</t>
  </si>
  <si>
    <t>Eff.ratio.ES.Res.HHnew.Thermal.SH.LPG.CO</t>
  </si>
  <si>
    <t>Eff.ratio.ES.Res.HHnew.Thermal.SH.LPG.CO.LPG.LPG</t>
  </si>
  <si>
    <t>Eff.ratio.ES.Res.HHnew.Thermal.SH.LPG.CO.Elc.Elec</t>
  </si>
  <si>
    <t>Eff.ratio.ES.Res.HHnew.Thermal.SH.Oil</t>
  </si>
  <si>
    <t>Eff.ratio.ES.Res.HHnew.Thermal.SH.Oil.SH</t>
  </si>
  <si>
    <t>Eff.ratio.ES.Res.HHnew.Thermal.SH.Oil.SH.Oil</t>
  </si>
  <si>
    <t>Eff.ratio.ES.Res.HHnew.Thermal.SH.Oil.SH.Elec</t>
  </si>
  <si>
    <t>Eff.ratio.ES.Res.HHnew.Thermal.SH.Oil.SC</t>
  </si>
  <si>
    <t>Eff.ratio.ES.Res.HHnew.Thermal.SH.Oil.SC.AC.Elec</t>
  </si>
  <si>
    <t>Eff.ratio.ES.Res.HHnew.Thermal.SH.Oil.WH</t>
  </si>
  <si>
    <t>Eff.ratio.ES.Res.HHnew.Thermal.SH.Oil.WH.Oil.NoSolar.Oil</t>
  </si>
  <si>
    <t>Eff.ratio.ES.Res.HHnew.Thermal.SH.Oil.WH.Oil.Solar</t>
  </si>
  <si>
    <t>Eff.ratio.ES.Res.HHnew.Thermal.SH.Oil.WH.Oil.Solar.Oil</t>
  </si>
  <si>
    <t>Eff.ratio.ES.Res.HHnew.Thermal.SH.Oil.WH.Oil.Solar.Solar</t>
  </si>
  <si>
    <t>Eff.ratio.ES.Res.HHnew.Thermal.SH.Oil.WH.Elc.NoSolar.Elec</t>
  </si>
  <si>
    <t>Eff.ratio.ES.Res.HHnew.Thermal.SH.Oil.WH.Elc.Solar</t>
  </si>
  <si>
    <t>Eff.ratio.ES.Res.HHnew.Thermal.SH.Oil.WH.Elc.Solar.Elec</t>
  </si>
  <si>
    <t>Eff.ratio.ES.Res.HHnew.Thermal.SH.Oil.WH.Elc.Solar.Solar</t>
  </si>
  <si>
    <t>Eff.ratio.ES.Res.HHnew.Thermal.SH.Oil.CO</t>
  </si>
  <si>
    <t>Eff.ratio.ES.Res.HHnew.Thermal.SH.Oil.CO.LPG.LPG</t>
  </si>
  <si>
    <t>Eff.ratio.ES.Res.HHnew.Thermal.SH.Oil.CO.Elc.Elec</t>
  </si>
  <si>
    <t>Eff.ratio.ES.Res.HHnew.Thermal.SH.Gas</t>
  </si>
  <si>
    <t>Eff.ratio.ES.Res.HHnew.Thermal.SH.Gas.SH</t>
  </si>
  <si>
    <t>Eff.ratio.ES.Res.HHnew.Thermal.SH.Gas.SH.Gas</t>
  </si>
  <si>
    <t>Eff.ratio.ES.Res.HHnew.Thermal.SH.Gas.SH.Elec</t>
  </si>
  <si>
    <t>Eff.ratio.ES.Res.HHnew.Thermal.SH.Gas.SC</t>
  </si>
  <si>
    <t>Eff.ratio.ES.Res.HHnew.Thermal.SH.Gas.SC.AC.Elec</t>
  </si>
  <si>
    <t>Eff.ratio.ES.Res.HHnew.Thermal.SH.Gas.WH</t>
  </si>
  <si>
    <t>Eff.ratio.ES.Res.HHnew.Thermal.SH.Gas.WH.Gas.NoSolar.Gas</t>
  </si>
  <si>
    <t>Eff.ratio.ES.Res.HHnew.Thermal.SH.Gas.WH.Gas.Solar</t>
  </si>
  <si>
    <t>Eff.ratio.ES.Res.HHnew.Thermal.SH.Gas.WH.Gas.Solar.Gas</t>
  </si>
  <si>
    <t>Eff.ratio.ES.Res.HHnew.Thermal.SH.Gas.WH.Gas.Solar.Solar</t>
  </si>
  <si>
    <t>Eff.ratio.ES.Res.HHnew.Thermal.SH.Gas.WH.Elc.NoSolar.Elec</t>
  </si>
  <si>
    <t>Eff.ratio.ES.Res.HHnew.Thermal.SH.Gas.WH.Elc.Solar</t>
  </si>
  <si>
    <t>Eff.ratio.ES.Res.HHnew.Thermal.SH.Gas.WH.Elc.Solar.Elec</t>
  </si>
  <si>
    <t>Eff.ratio.ES.Res.HHnew.Thermal.SH.Gas.WH.Elc.Solar.Solar</t>
  </si>
  <si>
    <t>Eff.ratio.ES.Res.HHnew.Thermal.SH.Gas.CO</t>
  </si>
  <si>
    <t>Eff.ratio.ES.Res.HHnew.Thermal.SH.Gas.CO.Gas.Gas</t>
  </si>
  <si>
    <t>Eff.ratio.ES.Res.HHnew.Thermal.SH.Gas.CO.Elc.Elec</t>
  </si>
  <si>
    <t>Eff.ratio.ES.Res.HHnew.Thermal.SH.Biomass</t>
  </si>
  <si>
    <t>Eff.ratio.ES.Res.HHnew.Thermal.SH.Biomass.SH</t>
  </si>
  <si>
    <t>Eff.ratio.ES.Res.HHnew.Thermal.SH.Biomass.SH.Biomass</t>
  </si>
  <si>
    <t>Eff.ratio.ES.Res.HHnew.Thermal.SH.Biomass.SH.Elec</t>
  </si>
  <si>
    <t>Eff.ratio.ES.Res.HHnew.Thermal.SH.Biomass.SC</t>
  </si>
  <si>
    <t>Eff.ratio.ES.Res.HHnew.Thermal.SH.Biomass.SC.AC.Elec</t>
  </si>
  <si>
    <t>Eff.ratio.ES.Res.HHnew.Thermal.SH.Biomass.WH</t>
  </si>
  <si>
    <t>Eff.ratio.ES.Res.HHnew.Thermal.SH.Biomass.WH.Biomass.NoSolar.Biomass</t>
  </si>
  <si>
    <t>Eff.ratio.ES.Res.HHnew.Thermal.SH.Biomass.WH.Biomass.Solar</t>
  </si>
  <si>
    <t>Eff.ratio.ES.Res.HHnew.Thermal.SH.Biomass.WH.Biomass.Solar.Biomass</t>
  </si>
  <si>
    <t>Eff.ratio.ES.Res.HHnew.Thermal.SH.Biomass.WH.Biomass.Solar.Solar</t>
  </si>
  <si>
    <t>Eff.ratio.ES.Res.HHnew.Thermal.SH.Biomass.WH.LPG.NoSolar.LPG</t>
  </si>
  <si>
    <t>Eff.ratio.ES.Res.HHnew.Thermal.SH.Biomass.WH.LPG.Solar</t>
  </si>
  <si>
    <t>Eff.ratio.ES.Res.HHnew.Thermal.SH.Biomass.WH.LPG.Solar.LPG</t>
  </si>
  <si>
    <t>Eff.ratio.ES.Res.HHnew.Thermal.SH.Biomass.WH.LPG.Solar.Solar</t>
  </si>
  <si>
    <t>Eff.ratio.ES.Res.HHnew.Thermal.SH.Biomass.WH.Elc.NoSolar.Elec</t>
  </si>
  <si>
    <t>Eff.ratio.ES.Res.HHnew.Thermal.SH.Biomass.WH.Elc.Solar</t>
  </si>
  <si>
    <t>Eff.ratio.ES.Res.HHnew.Thermal.SH.Biomass.WH.Elc.Solar.Elec</t>
  </si>
  <si>
    <t>Eff.ratio.ES.Res.HHnew.Thermal.SH.Biomass.WH.Elc.Solar.Solar</t>
  </si>
  <si>
    <t>Eff.ratio.ES.Res.HHnew.Thermal.SH.Biomass.CO</t>
  </si>
  <si>
    <t>Eff.ratio.ES.Res.HHnew.Thermal.SH.Biomass.CO.Biomass.Biomass</t>
  </si>
  <si>
    <t>Eff.ratio.ES.Res.HHnew.Thermal.SH.Biomass.CO.LPG.LPG</t>
  </si>
  <si>
    <t>Eff.ratio.ES.Res.HHnew.Thermal.SH.Biomass.CO.Elc.Elec</t>
  </si>
  <si>
    <t>Eff.ratio.ES.Res.HHnew.Thermal.SH.Geo</t>
  </si>
  <si>
    <t>Eff.ratio.ES.Res.HHnew.Thermal.SH.Geo.SH</t>
  </si>
  <si>
    <t>Eff.ratio.ES.Res.HHnew.Thermal.SH.Geo.SH.Geo</t>
  </si>
  <si>
    <t>Eff.ratio.ES.Res.HHnew.Thermal.SH.Geo.SH.Elec</t>
  </si>
  <si>
    <t>Eff.ratio.ES.Res.HHnew.Thermal.SH.Geo.SC</t>
  </si>
  <si>
    <t>Eff.ratio.ES.Res.HHnew.Thermal.SH.Geo.SC.AC.Elec</t>
  </si>
  <si>
    <t>Eff.ratio.ES.Res.HHnew.Thermal.SH.Geo.WH</t>
  </si>
  <si>
    <t>Eff.ratio.ES.Res.HHnew.Thermal.SH.Geo.WH.Geo.NoSolar.Geo</t>
  </si>
  <si>
    <t>Eff.ratio.ES.Res.HHnew.Thermal.SH.Geo.WH.Geo.Solar</t>
  </si>
  <si>
    <t>Eff.ratio.ES.Res.HHnew.Thermal.SH.Geo.WH.Geo.Solar.Geo</t>
  </si>
  <si>
    <t>Eff.ratio.ES.Res.HHnew.Thermal.SH.Geo.WH.Geo.Solar.Solar</t>
  </si>
  <si>
    <t>Eff.ratio.ES.Res.HHnew.Thermal.SH.Geo.WH.Elc.NoSolar.Elec</t>
  </si>
  <si>
    <t>Eff.ratio.ES.Res.HHnew.Thermal.SH.Geo.WH.Elc.Solar</t>
  </si>
  <si>
    <t>Eff.ratio.ES.Res.HHnew.Thermal.SH.Geo.WH.Elc.Solar.Elec</t>
  </si>
  <si>
    <t>Eff.ratio.ES.Res.HHnew.Thermal.SH.Geo.WH.Elc.Solar.Solar</t>
  </si>
  <si>
    <t>Eff.ratio.ES.Res.HHnew.Thermal.SH.Geo.CO</t>
  </si>
  <si>
    <t>Eff.ratio.ES.Res.HHnew.Thermal.SH.Geo.CO.LPG.LPG</t>
  </si>
  <si>
    <t>Eff.ratio.ES.Res.HHnew.Thermal.SH.Geo.CO.Elc.Elec</t>
  </si>
  <si>
    <t>Eff.ratio.ES.Res.HHnew.Thermal.SH.DistrHeat</t>
  </si>
  <si>
    <t>Eff.ratio.ES.Res.HHnew.Thermal.SH.DistrHeat.SH</t>
  </si>
  <si>
    <t>Eff.ratio.ES.Res.HHnew.Thermal.SH.DistrHeat.SH.Steam_Distr</t>
  </si>
  <si>
    <t>Eff.ratio.ES.Res.HHnew.Thermal.SH.DistrHeat.SH.Elec</t>
  </si>
  <si>
    <t>Eff.ratio.ES.Res.HHnew.Thermal.SH.DistrHeat.SC</t>
  </si>
  <si>
    <t>Eff.ratio.ES.Res.HHnew.Thermal.SH.DistrHeat.SC.AC.Elec</t>
  </si>
  <si>
    <t>Eff.ratio.ES.Res.HHnew.Thermal.SH.DistrHeat.WH</t>
  </si>
  <si>
    <t>Eff.ratio.ES.Res.HHnew.Thermal.SH.DistrHeat.WH.DistrHeat.NoSolar.Steam_Distr</t>
  </si>
  <si>
    <t>Eff.ratio.ES.Res.HHnew.Thermal.SH.DistrHeat.WH.DistrHeat.Solar</t>
  </si>
  <si>
    <t>Eff.ratio.ES.Res.HHnew.Thermal.SH.DistrHeat.WH.DistrHeat.Solar.Steam_Distr</t>
  </si>
  <si>
    <t>Eff.ratio.ES.Res.HHnew.Thermal.SH.DistrHeat.WH.DistrHeat.Solar.Solar</t>
  </si>
  <si>
    <t>Eff.ratio.ES.Res.HHnew.Thermal.SH.DistrHeat.WH.Elc.NoSolar.Elec</t>
  </si>
  <si>
    <t>Eff.ratio.ES.Res.HHnew.Thermal.SH.DistrHeat.WH.Elc.Solar</t>
  </si>
  <si>
    <t>Eff.ratio.ES.Res.HHnew.Thermal.SH.DistrHeat.WH.Elc.Solar.Elec</t>
  </si>
  <si>
    <t>Eff.ratio.ES.Res.HHnew.Thermal.SH.DistrHeat.WH.Elc.Solar.Solar</t>
  </si>
  <si>
    <t>Eff.ratio.ES.Res.HHnew.Thermal.SH.DistrHeat.CO</t>
  </si>
  <si>
    <t>Eff.ratio.ES.Res.HHnew.Thermal.SH.DistrHeat.CO.LPG.LPG</t>
  </si>
  <si>
    <t>Eff.ratio.ES.Res.HHnew.Thermal.SH.DistrHeat.CO.Elc.Elec</t>
  </si>
  <si>
    <t>Eff.ratio.ES.Res.HHnew.Thermal.SH.AdvElc</t>
  </si>
  <si>
    <t>Eff.ratio.ES.Res.HHnew.Thermal.SH.AdvElc.SH</t>
  </si>
  <si>
    <t>Eff.ratio.ES.Res.HHnew.Thermal.SH.AdvElc.SH.Elec</t>
  </si>
  <si>
    <t>Eff.ratio.ES.Res.HHnew.Thermal.SH.AdvElc.SC</t>
  </si>
  <si>
    <t>Eff.ratio.ES.Res.HHnew.Thermal.SH.AdvElc.SC.AC.Elec</t>
  </si>
  <si>
    <t>Eff.ratio.ES.Res.HHnew.Thermal.SH.AdvElc.WH</t>
  </si>
  <si>
    <t>Eff.ratio.ES.Res.HHnew.Thermal.SH.AdvElc.WH.LPG.NoSolar.LPG</t>
  </si>
  <si>
    <t>Eff.ratio.ES.Res.HHnew.Thermal.SH.AdvElc.WH.LPG.Solar</t>
  </si>
  <si>
    <t>Eff.ratio.ES.Res.HHnew.Thermal.SH.AdvElc.WH.LPG.Solar.LPG</t>
  </si>
  <si>
    <t>Eff.ratio.ES.Res.HHnew.Thermal.SH.AdvElc.WH.LPG.Solar.Solar</t>
  </si>
  <si>
    <t>Eff.ratio.ES.Res.HHnew.Thermal.SH.AdvElc.WH.Elc.NoSolar.Elec</t>
  </si>
  <si>
    <t>Eff.ratio.ES.Res.HHnew.Thermal.SH.AdvElc.WH.Elc.Solar</t>
  </si>
  <si>
    <t>Eff.ratio.ES.Res.HHnew.Thermal.SH.AdvElc.WH.Elc.Solar.Elec</t>
  </si>
  <si>
    <t>Eff.ratio.ES.Res.HHnew.Thermal.SH.AdvElc.WH.Elc.Solar.Solar</t>
  </si>
  <si>
    <t>Eff.ratio.ES.Res.HHnew.Thermal.SH.AdvElc.CO</t>
  </si>
  <si>
    <t>Eff.ratio.ES.Res.HHnew.Thermal.SH.AdvElc.CO.LPG.LPG</t>
  </si>
  <si>
    <t>Eff.ratio.ES.Res.HHnew.Thermal.SH.AdvElc.CO.Elc.Elec</t>
  </si>
  <si>
    <t>Eff.ratio.ES.Res.HHnew.Thermal.SH.ConvElc</t>
  </si>
  <si>
    <t>Eff.ratio.ES.Res.HHnew.Thermal.SH.ConvElc.SH</t>
  </si>
  <si>
    <t>Eff.ratio.ES.Res.HHnew.Thermal.SH.ConvElc.SH.Elec</t>
  </si>
  <si>
    <t>Eff.ratio.ES.Res.HHnew.Thermal.SH.ConvElc.SC</t>
  </si>
  <si>
    <t>Eff.ratio.ES.Res.HHnew.Thermal.SH.ConvElc.SC.AC.Elec</t>
  </si>
  <si>
    <t>Eff.ratio.ES.Res.HHnew.Thermal.SH.ConvElc.WH</t>
  </si>
  <si>
    <t>Eff.ratio.ES.Res.HHnew.Thermal.SH.ConvElc.WH.LPG.NoSolar.LPG</t>
  </si>
  <si>
    <t>Eff.ratio.ES.Res.HHnew.Thermal.SH.ConvElc.WH.LPG.Solar</t>
  </si>
  <si>
    <t>Eff.ratio.ES.Res.HHnew.Thermal.SH.ConvElc.WH.LPG.Solar.LPG</t>
  </si>
  <si>
    <t>Eff.ratio.ES.Res.HHnew.Thermal.SH.ConvElc.WH.LPG.Solar.Solar</t>
  </si>
  <si>
    <t>Eff.ratio.ES.Res.HHnew.Thermal.SH.ConvElc.WH.Elc.NoSolar.Elec</t>
  </si>
  <si>
    <t>Eff.ratio.ES.Res.HHnew.Thermal.SH.ConvElc.WH.Elc.Solar</t>
  </si>
  <si>
    <t>Eff.ratio.ES.Res.HHnew.Thermal.SH.ConvElc.WH.Elc.Solar.Elec</t>
  </si>
  <si>
    <t>Eff.ratio.ES.Res.HHnew.Thermal.SH.ConvElc.WH.Elc.Solar.Solar</t>
  </si>
  <si>
    <t>Eff.ratio.ES.Res.HHnew.Thermal.SH.ConvElc.CO</t>
  </si>
  <si>
    <t>Eff.ratio.ES.Res.HHnew.Thermal.SH.ConvElc.CO.LPG.LPG</t>
  </si>
  <si>
    <t>Eff.ratio.ES.Res.HHnew.Thermal.SH.ConvElc.CO.Elc.Elec</t>
  </si>
  <si>
    <t>ES - CO2 emissions in new and renovated households (detailed structure)</t>
  </si>
  <si>
    <t>EMI.ktCO2.ES.Res.HHnew.Thermal.SH.Solids</t>
  </si>
  <si>
    <t>EMI.ktCO2.ES.Res.HHnew.Thermal.SH.Solids.SH</t>
  </si>
  <si>
    <t>EMI.ktCO2.ES.Res.HHnew.Thermal.SH.Solids.SH.Solids</t>
  </si>
  <si>
    <t>EMI.ktCO2.ES.Res.HHnew.Thermal.SH.Solids.SH.Elec</t>
  </si>
  <si>
    <t>EMI.ktCO2.ES.Res.HHnew.Thermal.SH.Solids.SC</t>
  </si>
  <si>
    <t>EMI.ktCO2.ES.Res.HHnew.Thermal.SH.Solids.SC.AC.Elec</t>
  </si>
  <si>
    <t>EMI.ktCO2.ES.Res.HHnew.Thermal.SH.Solids.WH</t>
  </si>
  <si>
    <t>EMI.ktCO2.ES.Res.HHnew.Thermal.SH.Solids.WH.Solids.NoSolar.Solids</t>
  </si>
  <si>
    <t>EMI.ktCO2.ES.Res.HHnew.Thermal.SH.Solids.WH.LPG.NoSolar.LPG</t>
  </si>
  <si>
    <t>EMI.ktCO2.ES.Res.HHnew.Thermal.SH.Solids.WH.LPG.Solar</t>
  </si>
  <si>
    <t>EMI.ktCO2.ES.Res.HHnew.Thermal.SH.Solids.WH.LPG.Solar.LPG</t>
  </si>
  <si>
    <t>EMI.ktCO2.ES.Res.HHnew.Thermal.SH.Solids.WH.LPG.Solar.Solar</t>
  </si>
  <si>
    <t>EMI.ktCO2.ES.Res.HHnew.Thermal.SH.Solids.WH.Elc.NoSolar.Elec</t>
  </si>
  <si>
    <t>EMI.ktCO2.ES.Res.HHnew.Thermal.SH.Solids.WH.Elc.Solar</t>
  </si>
  <si>
    <t>EMI.ktCO2.ES.Res.HHnew.Thermal.SH.Solids.WH.Elc.Solar.Elec</t>
  </si>
  <si>
    <t>EMI.ktCO2.ES.Res.HHnew.Thermal.SH.Solids.WH.Elc.Solar.Solar</t>
  </si>
  <si>
    <t>EMI.ktCO2.ES.Res.HHnew.Thermal.SH.Solids.CO</t>
  </si>
  <si>
    <t>EMI.ktCO2.ES.Res.HHnew.Thermal.SH.Solids.CO.Solids.Solids</t>
  </si>
  <si>
    <t>EMI.ktCO2.ES.Res.HHnew.Thermal.SH.Solids.CO.LPG.LPG</t>
  </si>
  <si>
    <t>EMI.ktCO2.ES.Res.HHnew.Thermal.SH.Solids.CO.Elc.Elec</t>
  </si>
  <si>
    <t>EMI.ktCO2.ES.Res.HHnew.Thermal.SH.LPG</t>
  </si>
  <si>
    <t>EMI.ktCO2.ES.Res.HHnew.Thermal.SH.LPG.SH</t>
  </si>
  <si>
    <t>EMI.ktCO2.ES.Res.HHnew.Thermal.SH.LPG.SH.LPG</t>
  </si>
  <si>
    <t>EMI.ktCO2.ES.Res.HHnew.Thermal.SH.LPG.SH.Elec</t>
  </si>
  <si>
    <t>EMI.ktCO2.ES.Res.HHnew.Thermal.SH.LPG.SC</t>
  </si>
  <si>
    <t>EMI.ktCO2.ES.Res.HHnew.Thermal.SH.LPG.SC.AC.Elec</t>
  </si>
  <si>
    <t>EMI.ktCO2.ES.Res.HHnew.Thermal.SH.LPG.WH</t>
  </si>
  <si>
    <t>EMI.ktCO2.ES.Res.HHnew.Thermal.SH.LPG.WH.LPG.NoSolar.LPG</t>
  </si>
  <si>
    <t>EMI.ktCO2.ES.Res.HHnew.Thermal.SH.LPG.WH.LPG.Solar</t>
  </si>
  <si>
    <t>EMI.ktCO2.ES.Res.HHnew.Thermal.SH.LPG.WH.LPG.Solar.LPG</t>
  </si>
  <si>
    <t>EMI.ktCO2.ES.Res.HHnew.Thermal.SH.LPG.WH.LPG.Solar.Solar</t>
  </si>
  <si>
    <t>EMI.ktCO2.ES.Res.HHnew.Thermal.SH.LPG.WH.Elc.NoSolar.Elec</t>
  </si>
  <si>
    <t>EMI.ktCO2.ES.Res.HHnew.Thermal.SH.LPG.WH.Elc.Solar</t>
  </si>
  <si>
    <t>EMI.ktCO2.ES.Res.HHnew.Thermal.SH.LPG.WH.Elc.Solar.Elec</t>
  </si>
  <si>
    <t>EMI.ktCO2.ES.Res.HHnew.Thermal.SH.LPG.WH.Elc.Solar.Solar</t>
  </si>
  <si>
    <t>EMI.ktCO2.ES.Res.HHnew.Thermal.SH.LPG.CO</t>
  </si>
  <si>
    <t>EMI.ktCO2.ES.Res.HHnew.Thermal.SH.LPG.CO.LPG.LPG</t>
  </si>
  <si>
    <t>EMI.ktCO2.ES.Res.HHnew.Thermal.SH.LPG.CO.Elc.Elec</t>
  </si>
  <si>
    <t>EMI.ktCO2.ES.Res.HHnew.Thermal.SH.Oil</t>
  </si>
  <si>
    <t>EMI.ktCO2.ES.Res.HHnew.Thermal.SH.Oil.SH</t>
  </si>
  <si>
    <t>EMI.ktCO2.ES.Res.HHnew.Thermal.SH.Oil.SH.Oil</t>
  </si>
  <si>
    <t>EMI.ktCO2.ES.Res.HHnew.Thermal.SH.Oil.SH.Elec</t>
  </si>
  <si>
    <t>EMI.ktCO2.ES.Res.HHnew.Thermal.SH.Oil.SC</t>
  </si>
  <si>
    <t>EMI.ktCO2.ES.Res.HHnew.Thermal.SH.Oil.SC.AC.Elec</t>
  </si>
  <si>
    <t>EMI.ktCO2.ES.Res.HHnew.Thermal.SH.Oil.WH</t>
  </si>
  <si>
    <t>EMI.ktCO2.ES.Res.HHnew.Thermal.SH.Oil.WH.Oil.NoSolar.Oil</t>
  </si>
  <si>
    <t>EMI.ktCO2.ES.Res.HHnew.Thermal.SH.Oil.WH.Oil.Solar</t>
  </si>
  <si>
    <t>EMI.ktCO2.ES.Res.HHnew.Thermal.SH.Oil.WH.Oil.Solar.Oil</t>
  </si>
  <si>
    <t>EMI.ktCO2.ES.Res.HHnew.Thermal.SH.Oil.WH.Oil.Solar.Solar</t>
  </si>
  <si>
    <t>EMI.ktCO2.ES.Res.HHnew.Thermal.SH.Oil.WH.Elc.NoSolar.Elec</t>
  </si>
  <si>
    <t>EMI.ktCO2.ES.Res.HHnew.Thermal.SH.Oil.WH.Elc.Solar</t>
  </si>
  <si>
    <t>EMI.ktCO2.ES.Res.HHnew.Thermal.SH.Oil.WH.Elc.Solar.Elec</t>
  </si>
  <si>
    <t>EMI.ktCO2.ES.Res.HHnew.Thermal.SH.Oil.WH.Elc.Solar.Solar</t>
  </si>
  <si>
    <t>EMI.ktCO2.ES.Res.HHnew.Thermal.SH.Oil.CO</t>
  </si>
  <si>
    <t>EMI.ktCO2.ES.Res.HHnew.Thermal.SH.Oil.CO.LPG.LPG</t>
  </si>
  <si>
    <t>EMI.ktCO2.ES.Res.HHnew.Thermal.SH.Oil.CO.Elc.Elec</t>
  </si>
  <si>
    <t>EMI.ktCO2.ES.Res.HHnew.Thermal.SH.Gas</t>
  </si>
  <si>
    <t>EMI.ktCO2.ES.Res.HHnew.Thermal.SH.Gas.SH</t>
  </si>
  <si>
    <t>EMI.ktCO2.ES.Res.HHnew.Thermal.SH.Gas.SH.Gas</t>
  </si>
  <si>
    <t>EMI.ktCO2.ES.Res.HHnew.Thermal.SH.Gas.SH.Elec</t>
  </si>
  <si>
    <t>EMI.ktCO2.ES.Res.HHnew.Thermal.SH.Gas.SC</t>
  </si>
  <si>
    <t>EMI.ktCO2.ES.Res.HHnew.Thermal.SH.Gas.SC.AC.Elec</t>
  </si>
  <si>
    <t>EMI.ktCO2.ES.Res.HHnew.Thermal.SH.Gas.WH</t>
  </si>
  <si>
    <t>EMI.ktCO2.ES.Res.HHnew.Thermal.SH.Gas.WH.Gas.NoSolar.Gas</t>
  </si>
  <si>
    <t>EMI.ktCO2.ES.Res.HHnew.Thermal.SH.Gas.WH.Gas.Solar</t>
  </si>
  <si>
    <t>EMI.ktCO2.ES.Res.HHnew.Thermal.SH.Gas.WH.Gas.Solar.Gas</t>
  </si>
  <si>
    <t>EMI.ktCO2.ES.Res.HHnew.Thermal.SH.Gas.WH.Gas.Solar.Solar</t>
  </si>
  <si>
    <t>EMI.ktCO2.ES.Res.HHnew.Thermal.SH.Gas.WH.Elc.NoSolar.Elec</t>
  </si>
  <si>
    <t>EMI.ktCO2.ES.Res.HHnew.Thermal.SH.Gas.WH.Elc.Solar</t>
  </si>
  <si>
    <t>EMI.ktCO2.ES.Res.HHnew.Thermal.SH.Gas.WH.Elc.Solar.Elec</t>
  </si>
  <si>
    <t>EMI.ktCO2.ES.Res.HHnew.Thermal.SH.Gas.WH.Elc.Solar.Solar</t>
  </si>
  <si>
    <t>EMI.ktCO2.ES.Res.HHnew.Thermal.SH.Gas.CO</t>
  </si>
  <si>
    <t>EMI.ktCO2.ES.Res.HHnew.Thermal.SH.Gas.CO.Gas.Gas</t>
  </si>
  <si>
    <t>EMI.ktCO2.ES.Res.HHnew.Thermal.SH.Gas.CO.Elc.Elec</t>
  </si>
  <si>
    <t>EMI.ktCO2.ES.Res.HHnew.Thermal.SH.Biomass</t>
  </si>
  <si>
    <t>EMI.ktCO2.ES.Res.HHnew.Thermal.SH.Biomass.SH</t>
  </si>
  <si>
    <t>EMI.ktCO2.ES.Res.HHnew.Thermal.SH.Biomass.SH.Biomass</t>
  </si>
  <si>
    <t>EMI.ktCO2.ES.Res.HHnew.Thermal.SH.Biomass.SH.Elec</t>
  </si>
  <si>
    <t>EMI.ktCO2.ES.Res.HHnew.Thermal.SH.Biomass.SC</t>
  </si>
  <si>
    <t>EMI.ktCO2.ES.Res.HHnew.Thermal.SH.Biomass.SC.AC.Elec</t>
  </si>
  <si>
    <t>EMI.ktCO2.ES.Res.HHnew.Thermal.SH.Biomass.WH</t>
  </si>
  <si>
    <t>EMI.ktCO2.ES.Res.HHnew.Thermal.SH.Biomass.WH.Biomass.NoSolar.Biomass</t>
  </si>
  <si>
    <t>EMI.ktCO2.ES.Res.HHnew.Thermal.SH.Biomass.WH.Biomass.Solar</t>
  </si>
  <si>
    <t>EMI.ktCO2.ES.Res.HHnew.Thermal.SH.Biomass.WH.Biomass.Solar.Biomass</t>
  </si>
  <si>
    <t>EMI.ktCO2.ES.Res.HHnew.Thermal.SH.Biomass.WH.Biomass.Solar.Solar</t>
  </si>
  <si>
    <t>EMI.ktCO2.ES.Res.HHnew.Thermal.SH.Biomass.WH.LPG.NoSolar.LPG</t>
  </si>
  <si>
    <t>EMI.ktCO2.ES.Res.HHnew.Thermal.SH.Biomass.WH.LPG.Solar</t>
  </si>
  <si>
    <t>EMI.ktCO2.ES.Res.HHnew.Thermal.SH.Biomass.WH.LPG.Solar.LPG</t>
  </si>
  <si>
    <t>EMI.ktCO2.ES.Res.HHnew.Thermal.SH.Biomass.WH.LPG.Solar.Solar</t>
  </si>
  <si>
    <t>EMI.ktCO2.ES.Res.HHnew.Thermal.SH.Biomass.WH.Elc.NoSolar.Elec</t>
  </si>
  <si>
    <t>EMI.ktCO2.ES.Res.HHnew.Thermal.SH.Biomass.WH.Elc.Solar</t>
  </si>
  <si>
    <t>EMI.ktCO2.ES.Res.HHnew.Thermal.SH.Biomass.WH.Elc.Solar.Elec</t>
  </si>
  <si>
    <t>EMI.ktCO2.ES.Res.HHnew.Thermal.SH.Biomass.WH.Elc.Solar.Solar</t>
  </si>
  <si>
    <t>EMI.ktCO2.ES.Res.HHnew.Thermal.SH.Biomass.CO</t>
  </si>
  <si>
    <t>EMI.ktCO2.ES.Res.HHnew.Thermal.SH.Biomass.CO.Biomass.Biomass</t>
  </si>
  <si>
    <t>EMI.ktCO2.ES.Res.HHnew.Thermal.SH.Biomass.CO.LPG.LPG</t>
  </si>
  <si>
    <t>EMI.ktCO2.ES.Res.HHnew.Thermal.SH.Biomass.CO.Elc.Elec</t>
  </si>
  <si>
    <t>EMI.ktCO2.ES.Res.HHnew.Thermal.SH.Geo</t>
  </si>
  <si>
    <t>EMI.ktCO2.ES.Res.HHnew.Thermal.SH.Geo.SH</t>
  </si>
  <si>
    <t>EMI.ktCO2.ES.Res.HHnew.Thermal.SH.Geo.SH.Geo</t>
  </si>
  <si>
    <t>EMI.ktCO2.ES.Res.HHnew.Thermal.SH.Geo.SH.Elec</t>
  </si>
  <si>
    <t>EMI.ktCO2.ES.Res.HHnew.Thermal.SH.Geo.SC</t>
  </si>
  <si>
    <t>EMI.ktCO2.ES.Res.HHnew.Thermal.SH.Geo.SC.AC.Elec</t>
  </si>
  <si>
    <t>EMI.ktCO2.ES.Res.HHnew.Thermal.SH.Geo.WH</t>
  </si>
  <si>
    <t>EMI.ktCO2.ES.Res.HHnew.Thermal.SH.Geo.WH.Geo.NoSolar.Geo</t>
  </si>
  <si>
    <t>EMI.ktCO2.ES.Res.HHnew.Thermal.SH.Geo.WH.Geo.Solar</t>
  </si>
  <si>
    <t>EMI.ktCO2.ES.Res.HHnew.Thermal.SH.Geo.WH.Geo.Solar.Geo</t>
  </si>
  <si>
    <t>EMI.ktCO2.ES.Res.HHnew.Thermal.SH.Geo.WH.Geo.Solar.Solar</t>
  </si>
  <si>
    <t>EMI.ktCO2.ES.Res.HHnew.Thermal.SH.Geo.WH.Elc.NoSolar.Elec</t>
  </si>
  <si>
    <t>EMI.ktCO2.ES.Res.HHnew.Thermal.SH.Geo.WH.Elc.Solar</t>
  </si>
  <si>
    <t>EMI.ktCO2.ES.Res.HHnew.Thermal.SH.Geo.WH.Elc.Solar.Elec</t>
  </si>
  <si>
    <t>EMI.ktCO2.ES.Res.HHnew.Thermal.SH.Geo.WH.Elc.Solar.Solar</t>
  </si>
  <si>
    <t>EMI.ktCO2.ES.Res.HHnew.Thermal.SH.Geo.CO</t>
  </si>
  <si>
    <t>EMI.ktCO2.ES.Res.HHnew.Thermal.SH.Geo.CO.LPG.LPG</t>
  </si>
  <si>
    <t>EMI.ktCO2.ES.Res.HHnew.Thermal.SH.Geo.CO.Elc.Elec</t>
  </si>
  <si>
    <t>EMI.ktCO2.ES.Res.HHnew.Thermal.SH.DistrHeat</t>
  </si>
  <si>
    <t>EMI.ktCO2.ES.Res.HHnew.Thermal.SH.DistrHeat.SH</t>
  </si>
  <si>
    <t>EMI.ktCO2.ES.Res.HHnew.Thermal.SH.DistrHeat.SH.Steam_Distr</t>
  </si>
  <si>
    <t>EMI.ktCO2.ES.Res.HHnew.Thermal.SH.DistrHeat.SH.Elec</t>
  </si>
  <si>
    <t>EMI.ktCO2.ES.Res.HHnew.Thermal.SH.DistrHeat.SC</t>
  </si>
  <si>
    <t>EMI.ktCO2.ES.Res.HHnew.Thermal.SH.DistrHeat.SC.AC.Elec</t>
  </si>
  <si>
    <t>EMI.ktCO2.ES.Res.HHnew.Thermal.SH.DistrHeat.WH</t>
  </si>
  <si>
    <t>EMI.ktCO2.ES.Res.HHnew.Thermal.SH.DistrHeat.WH.DistrHeat.NoSolar.Steam_Distr</t>
  </si>
  <si>
    <t>EMI.ktCO2.ES.Res.HHnew.Thermal.SH.DistrHeat.WH.DistrHeat.Solar</t>
  </si>
  <si>
    <t>EMI.ktCO2.ES.Res.HHnew.Thermal.SH.DistrHeat.WH.DistrHeat.Solar.Steam_Distr</t>
  </si>
  <si>
    <t>EMI.ktCO2.ES.Res.HHnew.Thermal.SH.DistrHeat.WH.DistrHeat.Solar.Solar</t>
  </si>
  <si>
    <t>EMI.ktCO2.ES.Res.HHnew.Thermal.SH.DistrHeat.WH.Elc.NoSolar.Elec</t>
  </si>
  <si>
    <t>EMI.ktCO2.ES.Res.HHnew.Thermal.SH.DistrHeat.WH.Elc.Solar</t>
  </si>
  <si>
    <t>EMI.ktCO2.ES.Res.HHnew.Thermal.SH.DistrHeat.WH.Elc.Solar.Elec</t>
  </si>
  <si>
    <t>EMI.ktCO2.ES.Res.HHnew.Thermal.SH.DistrHeat.WH.Elc.Solar.Solar</t>
  </si>
  <si>
    <t>EMI.ktCO2.ES.Res.HHnew.Thermal.SH.DistrHeat.CO</t>
  </si>
  <si>
    <t>EMI.ktCO2.ES.Res.HHnew.Thermal.SH.DistrHeat.CO.LPG.LPG</t>
  </si>
  <si>
    <t>EMI.ktCO2.ES.Res.HHnew.Thermal.SH.DistrHeat.CO.Elc.Elec</t>
  </si>
  <si>
    <t>EMI.ktCO2.ES.Res.HHnew.Thermal.SH.AdvElc</t>
  </si>
  <si>
    <t>EMI.ktCO2.ES.Res.HHnew.Thermal.SH.AdvElc.SH</t>
  </si>
  <si>
    <t>EMI.ktCO2.ES.Res.HHnew.Thermal.SH.AdvElc.SH.Elec</t>
  </si>
  <si>
    <t>EMI.ktCO2.ES.Res.HHnew.Thermal.SH.AdvElc.SC</t>
  </si>
  <si>
    <t>EMI.ktCO2.ES.Res.HHnew.Thermal.SH.AdvElc.SC.AC.Elec</t>
  </si>
  <si>
    <t>EMI.ktCO2.ES.Res.HHnew.Thermal.SH.AdvElc.WH</t>
  </si>
  <si>
    <t>EMI.ktCO2.ES.Res.HHnew.Thermal.SH.AdvElc.WH.LPG.NoSolar.LPG</t>
  </si>
  <si>
    <t>EMI.ktCO2.ES.Res.HHnew.Thermal.SH.AdvElc.WH.LPG.Solar</t>
  </si>
  <si>
    <t>EMI.ktCO2.ES.Res.HHnew.Thermal.SH.AdvElc.WH.LPG.Solar.LPG</t>
  </si>
  <si>
    <t>EMI.ktCO2.ES.Res.HHnew.Thermal.SH.AdvElc.WH.LPG.Solar.Solar</t>
  </si>
  <si>
    <t>EMI.ktCO2.ES.Res.HHnew.Thermal.SH.AdvElc.WH.Elc.NoSolar.Elec</t>
  </si>
  <si>
    <t>EMI.ktCO2.ES.Res.HHnew.Thermal.SH.AdvElc.WH.Elc.Solar</t>
  </si>
  <si>
    <t>EMI.ktCO2.ES.Res.HHnew.Thermal.SH.AdvElc.WH.Elc.Solar.Elec</t>
  </si>
  <si>
    <t>EMI.ktCO2.ES.Res.HHnew.Thermal.SH.AdvElc.WH.Elc.Solar.Solar</t>
  </si>
  <si>
    <t>EMI.ktCO2.ES.Res.HHnew.Thermal.SH.AdvElc.CO</t>
  </si>
  <si>
    <t>EMI.ktCO2.ES.Res.HHnew.Thermal.SH.AdvElc.CO.LPG.LPG</t>
  </si>
  <si>
    <t>EMI.ktCO2.ES.Res.HHnew.Thermal.SH.AdvElc.CO.Elc.Elec</t>
  </si>
  <si>
    <t>EMI.ktCO2.ES.Res.HHnew.Thermal.SH.ConvElc</t>
  </si>
  <si>
    <t>EMI.ktCO2.ES.Res.HHnew.Thermal.SH.ConvElc.SH</t>
  </si>
  <si>
    <t>EMI.ktCO2.ES.Res.HHnew.Thermal.SH.ConvElc.SH.Elec</t>
  </si>
  <si>
    <t>EMI.ktCO2.ES.Res.HHnew.Thermal.SH.ConvElc.SC</t>
  </si>
  <si>
    <t>EMI.ktCO2.ES.Res.HHnew.Thermal.SH.ConvElc.SC.AC.Elec</t>
  </si>
  <si>
    <t>EMI.ktCO2.ES.Res.HHnew.Thermal.SH.ConvElc.WH</t>
  </si>
  <si>
    <t>EMI.ktCO2.ES.Res.HHnew.Thermal.SH.ConvElc.WH.LPG.NoSolar.LPG</t>
  </si>
  <si>
    <t>EMI.ktCO2.ES.Res.HHnew.Thermal.SH.ConvElc.WH.LPG.Solar</t>
  </si>
  <si>
    <t>EMI.ktCO2.ES.Res.HHnew.Thermal.SH.ConvElc.WH.LPG.Solar.LPG</t>
  </si>
  <si>
    <t>EMI.ktCO2.ES.Res.HHnew.Thermal.SH.ConvElc.WH.LPG.Solar.Solar</t>
  </si>
  <si>
    <t>EMI.ktCO2.ES.Res.HHnew.Thermal.SH.ConvElc.WH.Elc.NoSolar.Elec</t>
  </si>
  <si>
    <t>EMI.ktCO2.ES.Res.HHnew.Thermal.SH.ConvElc.WH.Elc.Solar</t>
  </si>
  <si>
    <t>EMI.ktCO2.ES.Res.HHnew.Thermal.SH.ConvElc.WH.Elc.Solar.Elec</t>
  </si>
  <si>
    <t>EMI.ktCO2.ES.Res.HHnew.Thermal.SH.ConvElc.WH.Elc.Solar.Solar</t>
  </si>
  <si>
    <t>EMI.ktCO2.ES.Res.HHnew.Thermal.SH.ConvElc.CO</t>
  </si>
  <si>
    <t>EMI.ktCO2.ES.Res.HHnew.Thermal.SH.ConvElc.CO.LPG.LPG</t>
  </si>
  <si>
    <t>EMI.ktCO2.ES.Res.HHnew.Thermal.SH.ConvElc.CO.Elc.Elec</t>
  </si>
  <si>
    <t>ES - Final energy consumption of new and renovated households (detailed structure)</t>
  </si>
  <si>
    <t>FEC_per_household.kWh.ES.Res.HHnew.Thermal.SH.Solids</t>
  </si>
  <si>
    <t>FEC_per_household.kWh.ES.Res.HHnew.Thermal.SH.Solids.SH</t>
  </si>
  <si>
    <t>FEC_per_household.kWh.ES.Res.HHnew.Thermal.SH.Solids.SH.Solids</t>
  </si>
  <si>
    <t>FEC_per_household.kWh.ES.Res.HHnew.Thermal.SH.Solids.SH.Elec</t>
  </si>
  <si>
    <t>FEC_per_household.kWh.ES.Res.HHnew.Thermal.SH.Solids.SC</t>
  </si>
  <si>
    <t>FEC_per_household.kWh.ES.Res.HHnew.Thermal.SH.Solids.SC.AC.Elec</t>
  </si>
  <si>
    <t>FEC_per_household.kWh.ES.Res.HHnew.Thermal.SH.Solids.WH</t>
  </si>
  <si>
    <t>FEC_per_household.kWh.ES.Res.HHnew.Thermal.SH.Solids.WH.Solids.NoSolar.Solids</t>
  </si>
  <si>
    <t>FEC_per_household.kWh.ES.Res.HHnew.Thermal.SH.Solids.WH.LPG.NoSolar.LPG</t>
  </si>
  <si>
    <t>FEC_per_household.kWh.ES.Res.HHnew.Thermal.SH.Solids.WH.LPG.Solar</t>
  </si>
  <si>
    <t>FEC_per_household.kWh.ES.Res.HHnew.Thermal.SH.Solids.WH.LPG.Solar.LPG</t>
  </si>
  <si>
    <t>FEC_per_household.kWh.ES.Res.HHnew.Thermal.SH.Solids.WH.LPG.Solar.Solar</t>
  </si>
  <si>
    <t>FEC_per_household.kWh.ES.Res.HHnew.Thermal.SH.Solids.WH.Elc.NoSolar.Elec</t>
  </si>
  <si>
    <t>FEC_per_household.kWh.ES.Res.HHnew.Thermal.SH.Solids.WH.Elc.Solar</t>
  </si>
  <si>
    <t>FEC_per_household.kWh.ES.Res.HHnew.Thermal.SH.Solids.WH.Elc.Solar.Elec</t>
  </si>
  <si>
    <t>FEC_per_household.kWh.ES.Res.HHnew.Thermal.SH.Solids.WH.Elc.Solar.Solar</t>
  </si>
  <si>
    <t>FEC_per_household.kWh.ES.Res.HHnew.Thermal.SH.Solids.CO</t>
  </si>
  <si>
    <t>FEC_per_household.kWh.ES.Res.HHnew.Thermal.SH.Solids.CO.Solids.Solids</t>
  </si>
  <si>
    <t>FEC_per_household.kWh.ES.Res.HHnew.Thermal.SH.Solids.CO.LPG.LPG</t>
  </si>
  <si>
    <t>FEC_per_household.kWh.ES.Res.HHnew.Thermal.SH.Solids.CO.Elc.Elec</t>
  </si>
  <si>
    <t>FEC_per_household.kWh.ES.Res.HHnew.Thermal.SH.LPG</t>
  </si>
  <si>
    <t>FEC_per_household.kWh.ES.Res.HHnew.Thermal.SH.LPG.SH</t>
  </si>
  <si>
    <t>FEC_per_household.kWh.ES.Res.HHnew.Thermal.SH.LPG.SH.LPG</t>
  </si>
  <si>
    <t>FEC_per_household.kWh.ES.Res.HHnew.Thermal.SH.LPG.SH.Elec</t>
  </si>
  <si>
    <t>FEC_per_household.kWh.ES.Res.HHnew.Thermal.SH.LPG.SC</t>
  </si>
  <si>
    <t>FEC_per_household.kWh.ES.Res.HHnew.Thermal.SH.LPG.SC.AC.Elec</t>
  </si>
  <si>
    <t>FEC_per_household.kWh.ES.Res.HHnew.Thermal.SH.LPG.WH</t>
  </si>
  <si>
    <t>FEC_per_household.kWh.ES.Res.HHnew.Thermal.SH.LPG.WH.LPG.NoSolar.LPG</t>
  </si>
  <si>
    <t>FEC_per_household.kWh.ES.Res.HHnew.Thermal.SH.LPG.WH.LPG.Solar</t>
  </si>
  <si>
    <t>FEC_per_household.kWh.ES.Res.HHnew.Thermal.SH.LPG.WH.LPG.Solar.LPG</t>
  </si>
  <si>
    <t>FEC_per_household.kWh.ES.Res.HHnew.Thermal.SH.LPG.WH.LPG.Solar.Solar</t>
  </si>
  <si>
    <t>FEC_per_household.kWh.ES.Res.HHnew.Thermal.SH.LPG.WH.Elc.NoSolar.Elec</t>
  </si>
  <si>
    <t>FEC_per_household.kWh.ES.Res.HHnew.Thermal.SH.LPG.WH.Elc.Solar</t>
  </si>
  <si>
    <t>FEC_per_household.kWh.ES.Res.HHnew.Thermal.SH.LPG.WH.Elc.Solar.Elec</t>
  </si>
  <si>
    <t>FEC_per_household.kWh.ES.Res.HHnew.Thermal.SH.LPG.WH.Elc.Solar.Solar</t>
  </si>
  <si>
    <t>FEC_per_household.kWh.ES.Res.HHnew.Thermal.SH.LPG.CO</t>
  </si>
  <si>
    <t>FEC_per_household.kWh.ES.Res.HHnew.Thermal.SH.LPG.CO.LPG.LPG</t>
  </si>
  <si>
    <t>FEC_per_household.kWh.ES.Res.HHnew.Thermal.SH.LPG.CO.Elc.Elec</t>
  </si>
  <si>
    <t>FEC_per_household.kWh.ES.Res.HHnew.Thermal.SH.Oil</t>
  </si>
  <si>
    <t>FEC_per_household.kWh.ES.Res.HHnew.Thermal.SH.Oil.SH</t>
  </si>
  <si>
    <t>FEC_per_household.kWh.ES.Res.HHnew.Thermal.SH.Oil.SH.Oil</t>
  </si>
  <si>
    <t>FEC_per_household.kWh.ES.Res.HHnew.Thermal.SH.Oil.SH.Elec</t>
  </si>
  <si>
    <t>FEC_per_household.kWh.ES.Res.HHnew.Thermal.SH.Oil.SC</t>
  </si>
  <si>
    <t>FEC_per_household.kWh.ES.Res.HHnew.Thermal.SH.Oil.SC.AC.Elec</t>
  </si>
  <si>
    <t>FEC_per_household.kWh.ES.Res.HHnew.Thermal.SH.Oil.WH</t>
  </si>
  <si>
    <t>FEC_per_household.kWh.ES.Res.HHnew.Thermal.SH.Oil.WH.Oil.NoSolar.Oil</t>
  </si>
  <si>
    <t>FEC_per_household.kWh.ES.Res.HHnew.Thermal.SH.Oil.WH.Oil.Solar</t>
  </si>
  <si>
    <t>FEC_per_household.kWh.ES.Res.HHnew.Thermal.SH.Oil.WH.Oil.Solar.Oil</t>
  </si>
  <si>
    <t>FEC_per_household.kWh.ES.Res.HHnew.Thermal.SH.Oil.WH.Oil.Solar.Solar</t>
  </si>
  <si>
    <t>FEC_per_household.kWh.ES.Res.HHnew.Thermal.SH.Oil.WH.Elc.NoSolar.Elec</t>
  </si>
  <si>
    <t>FEC_per_household.kWh.ES.Res.HHnew.Thermal.SH.Oil.WH.Elc.Solar</t>
  </si>
  <si>
    <t>FEC_per_household.kWh.ES.Res.HHnew.Thermal.SH.Oil.WH.Elc.Solar.Elec</t>
  </si>
  <si>
    <t>FEC_per_household.kWh.ES.Res.HHnew.Thermal.SH.Oil.WH.Elc.Solar.Solar</t>
  </si>
  <si>
    <t>FEC_per_household.kWh.ES.Res.HHnew.Thermal.SH.Oil.CO</t>
  </si>
  <si>
    <t>FEC_per_household.kWh.ES.Res.HHnew.Thermal.SH.Oil.CO.LPG.LPG</t>
  </si>
  <si>
    <t>FEC_per_household.kWh.ES.Res.HHnew.Thermal.SH.Oil.CO.Elc.Elec</t>
  </si>
  <si>
    <t>FEC_per_household.kWh.ES.Res.HHnew.Thermal.SH.Gas</t>
  </si>
  <si>
    <t>FEC_per_household.kWh.ES.Res.HHnew.Thermal.SH.Gas.SH</t>
  </si>
  <si>
    <t>FEC_per_household.kWh.ES.Res.HHnew.Thermal.SH.Gas.SH.Gas</t>
  </si>
  <si>
    <t>FEC_per_household.kWh.ES.Res.HHnew.Thermal.SH.Gas.SH.Elec</t>
  </si>
  <si>
    <t>FEC_per_household.kWh.ES.Res.HHnew.Thermal.SH.Gas.SC</t>
  </si>
  <si>
    <t>FEC_per_household.kWh.ES.Res.HHnew.Thermal.SH.Gas.SC.AC.Elec</t>
  </si>
  <si>
    <t>FEC_per_household.kWh.ES.Res.HHnew.Thermal.SH.Gas.WH</t>
  </si>
  <si>
    <t>FEC_per_household.kWh.ES.Res.HHnew.Thermal.SH.Gas.WH.Gas.NoSolar.Gas</t>
  </si>
  <si>
    <t>FEC_per_household.kWh.ES.Res.HHnew.Thermal.SH.Gas.WH.Gas.Solar</t>
  </si>
  <si>
    <t>FEC_per_household.kWh.ES.Res.HHnew.Thermal.SH.Gas.WH.Gas.Solar.Gas</t>
  </si>
  <si>
    <t>FEC_per_household.kWh.ES.Res.HHnew.Thermal.SH.Gas.WH.Gas.Solar.Solar</t>
  </si>
  <si>
    <t>FEC_per_household.kWh.ES.Res.HHnew.Thermal.SH.Gas.WH.Elc.NoSolar.Elec</t>
  </si>
  <si>
    <t>FEC_per_household.kWh.ES.Res.HHnew.Thermal.SH.Gas.WH.Elc.Solar</t>
  </si>
  <si>
    <t>FEC_per_household.kWh.ES.Res.HHnew.Thermal.SH.Gas.WH.Elc.Solar.Elec</t>
  </si>
  <si>
    <t>FEC_per_household.kWh.ES.Res.HHnew.Thermal.SH.Gas.WH.Elc.Solar.Solar</t>
  </si>
  <si>
    <t>FEC_per_household.kWh.ES.Res.HHnew.Thermal.SH.Gas.CO</t>
  </si>
  <si>
    <t>FEC_per_household.kWh.ES.Res.HHnew.Thermal.SH.Gas.CO.Gas.Gas</t>
  </si>
  <si>
    <t>FEC_per_household.kWh.ES.Res.HHnew.Thermal.SH.Gas.CO.Elc.Elec</t>
  </si>
  <si>
    <t>FEC_per_household.kWh.ES.Res.HHnew.Thermal.SH.Biomass</t>
  </si>
  <si>
    <t>FEC_per_household.kWh.ES.Res.HHnew.Thermal.SH.Biomass.SH</t>
  </si>
  <si>
    <t>FEC_per_household.kWh.ES.Res.HHnew.Thermal.SH.Biomass.SH.Biomass</t>
  </si>
  <si>
    <t>FEC_per_household.kWh.ES.Res.HHnew.Thermal.SH.Biomass.SH.Elec</t>
  </si>
  <si>
    <t>FEC_per_household.kWh.ES.Res.HHnew.Thermal.SH.Biomass.SC</t>
  </si>
  <si>
    <t>FEC_per_household.kWh.ES.Res.HHnew.Thermal.SH.Biomass.SC.AC.Elec</t>
  </si>
  <si>
    <t>FEC_per_household.kWh.ES.Res.HHnew.Thermal.SH.Biomass.WH</t>
  </si>
  <si>
    <t>FEC_per_household.kWh.ES.Res.HHnew.Thermal.SH.Biomass.WH.Biomass.NoSolar.Biomass</t>
  </si>
  <si>
    <t>FEC_per_household.kWh.ES.Res.HHnew.Thermal.SH.Biomass.WH.Biomass.Solar</t>
  </si>
  <si>
    <t>FEC_per_household.kWh.ES.Res.HHnew.Thermal.SH.Biomass.WH.Biomass.Solar.Biomass</t>
  </si>
  <si>
    <t>FEC_per_household.kWh.ES.Res.HHnew.Thermal.SH.Biomass.WH.Biomass.Solar.Solar</t>
  </si>
  <si>
    <t>FEC_per_household.kWh.ES.Res.HHnew.Thermal.SH.Biomass.WH.LPG.NoSolar.LPG</t>
  </si>
  <si>
    <t>FEC_per_household.kWh.ES.Res.HHnew.Thermal.SH.Biomass.WH.LPG.Solar</t>
  </si>
  <si>
    <t>FEC_per_household.kWh.ES.Res.HHnew.Thermal.SH.Biomass.WH.LPG.Solar.LPG</t>
  </si>
  <si>
    <t>FEC_per_household.kWh.ES.Res.HHnew.Thermal.SH.Biomass.WH.LPG.Solar.Solar</t>
  </si>
  <si>
    <t>FEC_per_household.kWh.ES.Res.HHnew.Thermal.SH.Biomass.WH.Elc.NoSolar.Elec</t>
  </si>
  <si>
    <t>FEC_per_household.kWh.ES.Res.HHnew.Thermal.SH.Biomass.WH.Elc.Solar</t>
  </si>
  <si>
    <t>FEC_per_household.kWh.ES.Res.HHnew.Thermal.SH.Biomass.WH.Elc.Solar.Elec</t>
  </si>
  <si>
    <t>FEC_per_household.kWh.ES.Res.HHnew.Thermal.SH.Biomass.WH.Elc.Solar.Solar</t>
  </si>
  <si>
    <t>FEC_per_household.kWh.ES.Res.HHnew.Thermal.SH.Biomass.CO</t>
  </si>
  <si>
    <t>FEC_per_household.kWh.ES.Res.HHnew.Thermal.SH.Biomass.CO.Biomass.Biomass</t>
  </si>
  <si>
    <t>FEC_per_household.kWh.ES.Res.HHnew.Thermal.SH.Biomass.CO.LPG.LPG</t>
  </si>
  <si>
    <t>FEC_per_household.kWh.ES.Res.HHnew.Thermal.SH.Biomass.CO.Elc.Elec</t>
  </si>
  <si>
    <t>FEC_per_household.kWh.ES.Res.HHnew.Thermal.SH.Geo</t>
  </si>
  <si>
    <t>FEC_per_household.kWh.ES.Res.HHnew.Thermal.SH.Geo.SH</t>
  </si>
  <si>
    <t>FEC_per_household.kWh.ES.Res.HHnew.Thermal.SH.Geo.SH.Geo</t>
  </si>
  <si>
    <t>FEC_per_household.kWh.ES.Res.HHnew.Thermal.SH.Geo.SH.Elec</t>
  </si>
  <si>
    <t>FEC_per_household.kWh.ES.Res.HHnew.Thermal.SH.Geo.SC</t>
  </si>
  <si>
    <t>FEC_per_household.kWh.ES.Res.HHnew.Thermal.SH.Geo.SC.AC.Elec</t>
  </si>
  <si>
    <t>FEC_per_household.kWh.ES.Res.HHnew.Thermal.SH.Geo.WH</t>
  </si>
  <si>
    <t>FEC_per_household.kWh.ES.Res.HHnew.Thermal.SH.Geo.WH.Geo.NoSolar.Geo</t>
  </si>
  <si>
    <t>FEC_per_household.kWh.ES.Res.HHnew.Thermal.SH.Geo.WH.Geo.Solar</t>
  </si>
  <si>
    <t>FEC_per_household.kWh.ES.Res.HHnew.Thermal.SH.Geo.WH.Geo.Solar.Geo</t>
  </si>
  <si>
    <t>FEC_per_household.kWh.ES.Res.HHnew.Thermal.SH.Geo.WH.Geo.Solar.Solar</t>
  </si>
  <si>
    <t>FEC_per_household.kWh.ES.Res.HHnew.Thermal.SH.Geo.WH.Elc.NoSolar.Elec</t>
  </si>
  <si>
    <t>FEC_per_household.kWh.ES.Res.HHnew.Thermal.SH.Geo.WH.Elc.Solar</t>
  </si>
  <si>
    <t>FEC_per_household.kWh.ES.Res.HHnew.Thermal.SH.Geo.WH.Elc.Solar.Elec</t>
  </si>
  <si>
    <t>FEC_per_household.kWh.ES.Res.HHnew.Thermal.SH.Geo.WH.Elc.Solar.Solar</t>
  </si>
  <si>
    <t>FEC_per_household.kWh.ES.Res.HHnew.Thermal.SH.Geo.CO</t>
  </si>
  <si>
    <t>FEC_per_household.kWh.ES.Res.HHnew.Thermal.SH.Geo.CO.LPG.LPG</t>
  </si>
  <si>
    <t>FEC_per_household.kWh.ES.Res.HHnew.Thermal.SH.Geo.CO.Elc.Elec</t>
  </si>
  <si>
    <t>FEC_per_household.kWh.ES.Res.HHnew.Thermal.SH.DistrHeat</t>
  </si>
  <si>
    <t>FEC_per_household.kWh.ES.Res.HHnew.Thermal.SH.DistrHeat.SH</t>
  </si>
  <si>
    <t>FEC_per_household.kWh.ES.Res.HHnew.Thermal.SH.DistrHeat.SH.Steam_Distr</t>
  </si>
  <si>
    <t>FEC_per_household.kWh.ES.Res.HHnew.Thermal.SH.DistrHeat.SH.Elec</t>
  </si>
  <si>
    <t>FEC_per_household.kWh.ES.Res.HHnew.Thermal.SH.DistrHeat.SC</t>
  </si>
  <si>
    <t>FEC_per_household.kWh.ES.Res.HHnew.Thermal.SH.DistrHeat.SC.AC.Elec</t>
  </si>
  <si>
    <t>FEC_per_household.kWh.ES.Res.HHnew.Thermal.SH.DistrHeat.WH</t>
  </si>
  <si>
    <t>FEC_per_household.kWh.ES.Res.HHnew.Thermal.SH.DistrHeat.WH.DistrHeat.NoSolar.Steam_Distr</t>
  </si>
  <si>
    <t>FEC_per_household.kWh.ES.Res.HHnew.Thermal.SH.DistrHeat.WH.DistrHeat.Solar</t>
  </si>
  <si>
    <t>FEC_per_household.kWh.ES.Res.HHnew.Thermal.SH.DistrHeat.WH.DistrHeat.Solar.Steam_Distr</t>
  </si>
  <si>
    <t>FEC_per_household.kWh.ES.Res.HHnew.Thermal.SH.DistrHeat.WH.DistrHeat.Solar.Solar</t>
  </si>
  <si>
    <t>FEC_per_household.kWh.ES.Res.HHnew.Thermal.SH.DistrHeat.WH.Elc.NoSolar.Elec</t>
  </si>
  <si>
    <t>FEC_per_household.kWh.ES.Res.HHnew.Thermal.SH.DistrHeat.WH.Elc.Solar</t>
  </si>
  <si>
    <t>FEC_per_household.kWh.ES.Res.HHnew.Thermal.SH.DistrHeat.WH.Elc.Solar.Elec</t>
  </si>
  <si>
    <t>FEC_per_household.kWh.ES.Res.HHnew.Thermal.SH.DistrHeat.WH.Elc.Solar.Solar</t>
  </si>
  <si>
    <t>FEC_per_household.kWh.ES.Res.HHnew.Thermal.SH.DistrHeat.CO</t>
  </si>
  <si>
    <t>FEC_per_household.kWh.ES.Res.HHnew.Thermal.SH.DistrHeat.CO.LPG.LPG</t>
  </si>
  <si>
    <t>FEC_per_household.kWh.ES.Res.HHnew.Thermal.SH.DistrHeat.CO.Elc.Elec</t>
  </si>
  <si>
    <t>FEC_per_household.kWh.ES.Res.HHnew.Thermal.SH.AdvElc</t>
  </si>
  <si>
    <t>FEC_per_household.kWh.ES.Res.HHnew.Thermal.SH.AdvElc.SH</t>
  </si>
  <si>
    <t>FEC_per_household.kWh.ES.Res.HHnew.Thermal.SH.AdvElc.SH.Elec</t>
  </si>
  <si>
    <t>FEC_per_household.kWh.ES.Res.HHnew.Thermal.SH.AdvElc.SC</t>
  </si>
  <si>
    <t>FEC_per_household.kWh.ES.Res.HHnew.Thermal.SH.AdvElc.SC.AC.Elec</t>
  </si>
  <si>
    <t>FEC_per_household.kWh.ES.Res.HHnew.Thermal.SH.AdvElc.WH</t>
  </si>
  <si>
    <t>FEC_per_household.kWh.ES.Res.HHnew.Thermal.SH.AdvElc.WH.LPG.NoSolar.LPG</t>
  </si>
  <si>
    <t>FEC_per_household.kWh.ES.Res.HHnew.Thermal.SH.AdvElc.WH.LPG.Solar</t>
  </si>
  <si>
    <t>FEC_per_household.kWh.ES.Res.HHnew.Thermal.SH.AdvElc.WH.LPG.Solar.LPG</t>
  </si>
  <si>
    <t>FEC_per_household.kWh.ES.Res.HHnew.Thermal.SH.AdvElc.WH.LPG.Solar.Solar</t>
  </si>
  <si>
    <t>FEC_per_household.kWh.ES.Res.HHnew.Thermal.SH.AdvElc.WH.Elc.NoSolar.Elec</t>
  </si>
  <si>
    <t>FEC_per_household.kWh.ES.Res.HHnew.Thermal.SH.AdvElc.WH.Elc.Solar</t>
  </si>
  <si>
    <t>FEC_per_household.kWh.ES.Res.HHnew.Thermal.SH.AdvElc.WH.Elc.Solar.Elec</t>
  </si>
  <si>
    <t>FEC_per_household.kWh.ES.Res.HHnew.Thermal.SH.AdvElc.WH.Elc.Solar.Solar</t>
  </si>
  <si>
    <t>FEC_per_household.kWh.ES.Res.HHnew.Thermal.SH.AdvElc.CO</t>
  </si>
  <si>
    <t>FEC_per_household.kWh.ES.Res.HHnew.Thermal.SH.AdvElc.CO.LPG.LPG</t>
  </si>
  <si>
    <t>FEC_per_household.kWh.ES.Res.HHnew.Thermal.SH.AdvElc.CO.Elc.Elec</t>
  </si>
  <si>
    <t>FEC_per_household.kWh.ES.Res.HHnew.Thermal.SH.ConvElc</t>
  </si>
  <si>
    <t>FEC_per_household.kWh.ES.Res.HHnew.Thermal.SH.ConvElc.SH</t>
  </si>
  <si>
    <t>FEC_per_household.kWh.ES.Res.HHnew.Thermal.SH.ConvElc.SH.Elec</t>
  </si>
  <si>
    <t>FEC_per_household.kWh.ES.Res.HHnew.Thermal.SH.ConvElc.SC</t>
  </si>
  <si>
    <t>FEC_per_household.kWh.ES.Res.HHnew.Thermal.SH.ConvElc.SC.AC.Elec</t>
  </si>
  <si>
    <t>FEC_per_household.kWh.ES.Res.HHnew.Thermal.SH.ConvElc.WH</t>
  </si>
  <si>
    <t>FEC_per_household.kWh.ES.Res.HHnew.Thermal.SH.ConvElc.WH.LPG.NoSolar.LPG</t>
  </si>
  <si>
    <t>FEC_per_household.kWh.ES.Res.HHnew.Thermal.SH.ConvElc.WH.LPG.Solar</t>
  </si>
  <si>
    <t>FEC_per_household.kWh.ES.Res.HHnew.Thermal.SH.ConvElc.WH.LPG.Solar.LPG</t>
  </si>
  <si>
    <t>FEC_per_household.kWh.ES.Res.HHnew.Thermal.SH.ConvElc.WH.LPG.Solar.Solar</t>
  </si>
  <si>
    <t>FEC_per_household.kWh.ES.Res.HHnew.Thermal.SH.ConvElc.WH.Elc.NoSolar.Elec</t>
  </si>
  <si>
    <t>FEC_per_household.kWh.ES.Res.HHnew.Thermal.SH.ConvElc.WH.Elc.Solar</t>
  </si>
  <si>
    <t>FEC_per_household.kWh.ES.Res.HHnew.Thermal.SH.ConvElc.WH.Elc.Solar.Elec</t>
  </si>
  <si>
    <t>FEC_per_household.kWh.ES.Res.HHnew.Thermal.SH.ConvElc.WH.Elc.Solar.Solar</t>
  </si>
  <si>
    <t>FEC_per_household.kWh.ES.Res.HHnew.Thermal.SH.ConvElc.CO</t>
  </si>
  <si>
    <t>FEC_per_household.kWh.ES.Res.HHnew.Thermal.SH.ConvElc.CO.LPG.LPG</t>
  </si>
  <si>
    <t>FEC_per_household.kWh.ES.Res.HHnew.Thermal.SH.ConvElc.CO.Elc.Elec</t>
  </si>
  <si>
    <t>ES - Thermal energy service of new and renovated households (detailed structure)</t>
  </si>
  <si>
    <t>TES_per_household.kWh.ES.Res.HHnew.Thermal.SH.Solids</t>
  </si>
  <si>
    <t>TES_per_household.kWh.ES.Res.HHnew.Thermal.SH.Solids.SH</t>
  </si>
  <si>
    <t>TES_per_household.kWh.ES.Res.HHnew.Thermal.SH.Solids.SH.Solids</t>
  </si>
  <si>
    <t>TES_per_household.kWh.ES.Res.HHnew.Thermal.SH.Solids.SH.Elec</t>
  </si>
  <si>
    <t>TES_per_household.kWh.ES.Res.HHnew.Thermal.SH.Solids.SC</t>
  </si>
  <si>
    <t>TES_per_household.kWh.ES.Res.HHnew.Thermal.SH.Solids.SC.AC.Elec</t>
  </si>
  <si>
    <t>TES_per_household.kWh.ES.Res.HHnew.Thermal.SH.Solids.WH</t>
  </si>
  <si>
    <t>TES_per_household.kWh.ES.Res.HHnew.Thermal.SH.Solids.WH.Solids.NoSolar.Solids</t>
  </si>
  <si>
    <t>TES_per_household.kWh.ES.Res.HHnew.Thermal.SH.Solids.WH.LPG.NoSolar.LPG</t>
  </si>
  <si>
    <t>TES_per_household.kWh.ES.Res.HHnew.Thermal.SH.Solids.WH.LPG.Solar</t>
  </si>
  <si>
    <t>TES_per_household.kWh.ES.Res.HHnew.Thermal.SH.Solids.WH.LPG.Solar.LPG</t>
  </si>
  <si>
    <t>TES_per_household.kWh.ES.Res.HHnew.Thermal.SH.Solids.WH.LPG.Solar.Solar</t>
  </si>
  <si>
    <t>TES_per_household.kWh.ES.Res.HHnew.Thermal.SH.Solids.WH.Elc.NoSolar.Elec</t>
  </si>
  <si>
    <t>TES_per_household.kWh.ES.Res.HHnew.Thermal.SH.Solids.WH.Elc.Solar</t>
  </si>
  <si>
    <t>TES_per_household.kWh.ES.Res.HHnew.Thermal.SH.Solids.WH.Elc.Solar.Elec</t>
  </si>
  <si>
    <t>TES_per_household.kWh.ES.Res.HHnew.Thermal.SH.Solids.WH.Elc.Solar.Solar</t>
  </si>
  <si>
    <t>TES_per_household.kWh.ES.Res.HHnew.Thermal.SH.Solids.CO</t>
  </si>
  <si>
    <t>TES_per_household.kWh.ES.Res.HHnew.Thermal.SH.Solids.CO.Solids.Solids</t>
  </si>
  <si>
    <t>TES_per_household.kWh.ES.Res.HHnew.Thermal.SH.Solids.CO.LPG.LPG</t>
  </si>
  <si>
    <t>TES_per_household.kWh.ES.Res.HHnew.Thermal.SH.Solids.CO.Elc.Elec</t>
  </si>
  <si>
    <t>TES_per_household.kWh.ES.Res.HHnew.Thermal.SH.LPG</t>
  </si>
  <si>
    <t>TES_per_household.kWh.ES.Res.HHnew.Thermal.SH.LPG.SH</t>
  </si>
  <si>
    <t>TES_per_household.kWh.ES.Res.HHnew.Thermal.SH.LPG.SH.LPG</t>
  </si>
  <si>
    <t>TES_per_household.kWh.ES.Res.HHnew.Thermal.SH.LPG.SH.Elec</t>
  </si>
  <si>
    <t>TES_per_household.kWh.ES.Res.HHnew.Thermal.SH.LPG.SC</t>
  </si>
  <si>
    <t>TES_per_household.kWh.ES.Res.HHnew.Thermal.SH.LPG.SC.AC.Elec</t>
  </si>
  <si>
    <t>TES_per_household.kWh.ES.Res.HHnew.Thermal.SH.LPG.WH</t>
  </si>
  <si>
    <t>TES_per_household.kWh.ES.Res.HHnew.Thermal.SH.LPG.WH.LPG.NoSolar.LPG</t>
  </si>
  <si>
    <t>TES_per_household.kWh.ES.Res.HHnew.Thermal.SH.LPG.WH.LPG.Solar</t>
  </si>
  <si>
    <t>TES_per_household.kWh.ES.Res.HHnew.Thermal.SH.LPG.WH.LPG.Solar.LPG</t>
  </si>
  <si>
    <t>TES_per_household.kWh.ES.Res.HHnew.Thermal.SH.LPG.WH.LPG.Solar.Solar</t>
  </si>
  <si>
    <t>TES_per_household.kWh.ES.Res.HHnew.Thermal.SH.LPG.WH.Elc.NoSolar.Elec</t>
  </si>
  <si>
    <t>TES_per_household.kWh.ES.Res.HHnew.Thermal.SH.LPG.WH.Elc.Solar</t>
  </si>
  <si>
    <t>TES_per_household.kWh.ES.Res.HHnew.Thermal.SH.LPG.WH.Elc.Solar.Elec</t>
  </si>
  <si>
    <t>TES_per_household.kWh.ES.Res.HHnew.Thermal.SH.LPG.WH.Elc.Solar.Solar</t>
  </si>
  <si>
    <t>TES_per_household.kWh.ES.Res.HHnew.Thermal.SH.LPG.CO</t>
  </si>
  <si>
    <t>TES_per_household.kWh.ES.Res.HHnew.Thermal.SH.LPG.CO.LPG.LPG</t>
  </si>
  <si>
    <t>TES_per_household.kWh.ES.Res.HHnew.Thermal.SH.LPG.CO.Elc.Elec</t>
  </si>
  <si>
    <t>TES_per_household.kWh.ES.Res.HHnew.Thermal.SH.Oil</t>
  </si>
  <si>
    <t>TES_per_household.kWh.ES.Res.HHnew.Thermal.SH.Oil.SH</t>
  </si>
  <si>
    <t>TES_per_household.kWh.ES.Res.HHnew.Thermal.SH.Oil.SH.Oil</t>
  </si>
  <si>
    <t>TES_per_household.kWh.ES.Res.HHnew.Thermal.SH.Oil.SH.Elec</t>
  </si>
  <si>
    <t>TES_per_household.kWh.ES.Res.HHnew.Thermal.SH.Oil.SC</t>
  </si>
  <si>
    <t>TES_per_household.kWh.ES.Res.HHnew.Thermal.SH.Oil.SC.AC.Elec</t>
  </si>
  <si>
    <t>TES_per_household.kWh.ES.Res.HHnew.Thermal.SH.Oil.WH</t>
  </si>
  <si>
    <t>TES_per_household.kWh.ES.Res.HHnew.Thermal.SH.Oil.WH.Oil.NoSolar.Oil</t>
  </si>
  <si>
    <t>TES_per_household.kWh.ES.Res.HHnew.Thermal.SH.Oil.WH.Oil.Solar</t>
  </si>
  <si>
    <t>TES_per_household.kWh.ES.Res.HHnew.Thermal.SH.Oil.WH.Oil.Solar.Oil</t>
  </si>
  <si>
    <t>TES_per_household.kWh.ES.Res.HHnew.Thermal.SH.Oil.WH.Oil.Solar.Solar</t>
  </si>
  <si>
    <t>TES_per_household.kWh.ES.Res.HHnew.Thermal.SH.Oil.WH.Elc.NoSolar.Elec</t>
  </si>
  <si>
    <t>TES_per_household.kWh.ES.Res.HHnew.Thermal.SH.Oil.WH.Elc.Solar</t>
  </si>
  <si>
    <t>TES_per_household.kWh.ES.Res.HHnew.Thermal.SH.Oil.WH.Elc.Solar.Elec</t>
  </si>
  <si>
    <t>TES_per_household.kWh.ES.Res.HHnew.Thermal.SH.Oil.WH.Elc.Solar.Solar</t>
  </si>
  <si>
    <t>TES_per_household.kWh.ES.Res.HHnew.Thermal.SH.Oil.CO</t>
  </si>
  <si>
    <t>TES_per_household.kWh.ES.Res.HHnew.Thermal.SH.Oil.CO.LPG.LPG</t>
  </si>
  <si>
    <t>TES_per_household.kWh.ES.Res.HHnew.Thermal.SH.Oil.CO.Elc.Elec</t>
  </si>
  <si>
    <t>TES_per_household.kWh.ES.Res.HHnew.Thermal.SH.Gas</t>
  </si>
  <si>
    <t>TES_per_household.kWh.ES.Res.HHnew.Thermal.SH.Gas.SH</t>
  </si>
  <si>
    <t>TES_per_household.kWh.ES.Res.HHnew.Thermal.SH.Gas.SH.Gas</t>
  </si>
  <si>
    <t>TES_per_household.kWh.ES.Res.HHnew.Thermal.SH.Gas.SH.Elec</t>
  </si>
  <si>
    <t>TES_per_household.kWh.ES.Res.HHnew.Thermal.SH.Gas.SC</t>
  </si>
  <si>
    <t>TES_per_household.kWh.ES.Res.HHnew.Thermal.SH.Gas.SC.AC.Elec</t>
  </si>
  <si>
    <t>TES_per_household.kWh.ES.Res.HHnew.Thermal.SH.Gas.WH</t>
  </si>
  <si>
    <t>TES_per_household.kWh.ES.Res.HHnew.Thermal.SH.Gas.WH.Gas.NoSolar.Gas</t>
  </si>
  <si>
    <t>TES_per_household.kWh.ES.Res.HHnew.Thermal.SH.Gas.WH.Gas.Solar</t>
  </si>
  <si>
    <t>TES_per_household.kWh.ES.Res.HHnew.Thermal.SH.Gas.WH.Gas.Solar.Gas</t>
  </si>
  <si>
    <t>TES_per_household.kWh.ES.Res.HHnew.Thermal.SH.Gas.WH.Gas.Solar.Solar</t>
  </si>
  <si>
    <t>TES_per_household.kWh.ES.Res.HHnew.Thermal.SH.Gas.WH.Elc.NoSolar.Elec</t>
  </si>
  <si>
    <t>TES_per_household.kWh.ES.Res.HHnew.Thermal.SH.Gas.WH.Elc.Solar</t>
  </si>
  <si>
    <t>TES_per_household.kWh.ES.Res.HHnew.Thermal.SH.Gas.WH.Elc.Solar.Elec</t>
  </si>
  <si>
    <t>TES_per_household.kWh.ES.Res.HHnew.Thermal.SH.Gas.WH.Elc.Solar.Solar</t>
  </si>
  <si>
    <t>TES_per_household.kWh.ES.Res.HHnew.Thermal.SH.Gas.CO</t>
  </si>
  <si>
    <t>TES_per_household.kWh.ES.Res.HHnew.Thermal.SH.Gas.CO.Gas.Gas</t>
  </si>
  <si>
    <t>TES_per_household.kWh.ES.Res.HHnew.Thermal.SH.Gas.CO.Elc.Elec</t>
  </si>
  <si>
    <t>TES_per_household.kWh.ES.Res.HHnew.Thermal.SH.Biomass</t>
  </si>
  <si>
    <t>TES_per_household.kWh.ES.Res.HHnew.Thermal.SH.Biomass.SH</t>
  </si>
  <si>
    <t>TES_per_household.kWh.ES.Res.HHnew.Thermal.SH.Biomass.SH.Biomass</t>
  </si>
  <si>
    <t>TES_per_household.kWh.ES.Res.HHnew.Thermal.SH.Biomass.SH.Elec</t>
  </si>
  <si>
    <t>TES_per_household.kWh.ES.Res.HHnew.Thermal.SH.Biomass.SC</t>
  </si>
  <si>
    <t>TES_per_household.kWh.ES.Res.HHnew.Thermal.SH.Biomass.SC.AC.Elec</t>
  </si>
  <si>
    <t>TES_per_household.kWh.ES.Res.HHnew.Thermal.SH.Biomass.WH</t>
  </si>
  <si>
    <t>TES_per_household.kWh.ES.Res.HHnew.Thermal.SH.Biomass.WH.Biomass.NoSolar.Biomass</t>
  </si>
  <si>
    <t>TES_per_household.kWh.ES.Res.HHnew.Thermal.SH.Biomass.WH.Biomass.Solar</t>
  </si>
  <si>
    <t>TES_per_household.kWh.ES.Res.HHnew.Thermal.SH.Biomass.WH.Biomass.Solar.Biomass</t>
  </si>
  <si>
    <t>TES_per_household.kWh.ES.Res.HHnew.Thermal.SH.Biomass.WH.Biomass.Solar.Solar</t>
  </si>
  <si>
    <t>TES_per_household.kWh.ES.Res.HHnew.Thermal.SH.Biomass.WH.LPG.NoSolar.LPG</t>
  </si>
  <si>
    <t>TES_per_household.kWh.ES.Res.HHnew.Thermal.SH.Biomass.WH.LPG.Solar</t>
  </si>
  <si>
    <t>TES_per_household.kWh.ES.Res.HHnew.Thermal.SH.Biomass.WH.LPG.Solar.LPG</t>
  </si>
  <si>
    <t>TES_per_household.kWh.ES.Res.HHnew.Thermal.SH.Biomass.WH.LPG.Solar.Solar</t>
  </si>
  <si>
    <t>TES_per_household.kWh.ES.Res.HHnew.Thermal.SH.Biomass.WH.Elc.NoSolar.Elec</t>
  </si>
  <si>
    <t>TES_per_household.kWh.ES.Res.HHnew.Thermal.SH.Biomass.WH.Elc.Solar</t>
  </si>
  <si>
    <t>TES_per_household.kWh.ES.Res.HHnew.Thermal.SH.Biomass.WH.Elc.Solar.Elec</t>
  </si>
  <si>
    <t>TES_per_household.kWh.ES.Res.HHnew.Thermal.SH.Biomass.WH.Elc.Solar.Solar</t>
  </si>
  <si>
    <t>TES_per_household.kWh.ES.Res.HHnew.Thermal.SH.Biomass.CO</t>
  </si>
  <si>
    <t>TES_per_household.kWh.ES.Res.HHnew.Thermal.SH.Biomass.CO.Biomass.Biomass</t>
  </si>
  <si>
    <t>TES_per_household.kWh.ES.Res.HHnew.Thermal.SH.Biomass.CO.LPG.LPG</t>
  </si>
  <si>
    <t>TES_per_household.kWh.ES.Res.HHnew.Thermal.SH.Biomass.CO.Elc.Elec</t>
  </si>
  <si>
    <t>TES_per_household.kWh.ES.Res.HHnew.Thermal.SH.Geo</t>
  </si>
  <si>
    <t>TES_per_household.kWh.ES.Res.HHnew.Thermal.SH.Geo.SH</t>
  </si>
  <si>
    <t>TES_per_household.kWh.ES.Res.HHnew.Thermal.SH.Geo.SH.Geo</t>
  </si>
  <si>
    <t>TES_per_household.kWh.ES.Res.HHnew.Thermal.SH.Geo.SH.Elec</t>
  </si>
  <si>
    <t>TES_per_household.kWh.ES.Res.HHnew.Thermal.SH.Geo.SC</t>
  </si>
  <si>
    <t>TES_per_household.kWh.ES.Res.HHnew.Thermal.SH.Geo.SC.AC.Elec</t>
  </si>
  <si>
    <t>TES_per_household.kWh.ES.Res.HHnew.Thermal.SH.Geo.WH</t>
  </si>
  <si>
    <t>TES_per_household.kWh.ES.Res.HHnew.Thermal.SH.Geo.WH.Geo.NoSolar.Geo</t>
  </si>
  <si>
    <t>TES_per_household.kWh.ES.Res.HHnew.Thermal.SH.Geo.WH.Geo.Solar</t>
  </si>
  <si>
    <t>TES_per_household.kWh.ES.Res.HHnew.Thermal.SH.Geo.WH.Geo.Solar.Geo</t>
  </si>
  <si>
    <t>TES_per_household.kWh.ES.Res.HHnew.Thermal.SH.Geo.WH.Geo.Solar.Solar</t>
  </si>
  <si>
    <t>TES_per_household.kWh.ES.Res.HHnew.Thermal.SH.Geo.WH.Elc.NoSolar.Elec</t>
  </si>
  <si>
    <t>TES_per_household.kWh.ES.Res.HHnew.Thermal.SH.Geo.WH.Elc.Solar</t>
  </si>
  <si>
    <t>TES_per_household.kWh.ES.Res.HHnew.Thermal.SH.Geo.WH.Elc.Solar.Elec</t>
  </si>
  <si>
    <t>TES_per_household.kWh.ES.Res.HHnew.Thermal.SH.Geo.WH.Elc.Solar.Solar</t>
  </si>
  <si>
    <t>TES_per_household.kWh.ES.Res.HHnew.Thermal.SH.Geo.CO</t>
  </si>
  <si>
    <t>TES_per_household.kWh.ES.Res.HHnew.Thermal.SH.Geo.CO.LPG.LPG</t>
  </si>
  <si>
    <t>TES_per_household.kWh.ES.Res.HHnew.Thermal.SH.Geo.CO.Elc.Elec</t>
  </si>
  <si>
    <t>TES_per_household.kWh.ES.Res.HHnew.Thermal.SH.DistrHeat</t>
  </si>
  <si>
    <t>TES_per_household.kWh.ES.Res.HHnew.Thermal.SH.DistrHeat.SH</t>
  </si>
  <si>
    <t>TES_per_household.kWh.ES.Res.HHnew.Thermal.SH.DistrHeat.SH.Steam_Distr</t>
  </si>
  <si>
    <t>TES_per_household.kWh.ES.Res.HHnew.Thermal.SH.DistrHeat.SH.Elec</t>
  </si>
  <si>
    <t>TES_per_household.kWh.ES.Res.HHnew.Thermal.SH.DistrHeat.SC</t>
  </si>
  <si>
    <t>TES_per_household.kWh.ES.Res.HHnew.Thermal.SH.DistrHeat.SC.AC.Elec</t>
  </si>
  <si>
    <t>TES_per_household.kWh.ES.Res.HHnew.Thermal.SH.DistrHeat.WH</t>
  </si>
  <si>
    <t>TES_per_household.kWh.ES.Res.HHnew.Thermal.SH.DistrHeat.WH.DistrHeat.NoSolar.Steam_Distr</t>
  </si>
  <si>
    <t>TES_per_household.kWh.ES.Res.HHnew.Thermal.SH.DistrHeat.WH.DistrHeat.Solar</t>
  </si>
  <si>
    <t>TES_per_household.kWh.ES.Res.HHnew.Thermal.SH.DistrHeat.WH.DistrHeat.Solar.Steam_Distr</t>
  </si>
  <si>
    <t>TES_per_household.kWh.ES.Res.HHnew.Thermal.SH.DistrHeat.WH.DistrHeat.Solar.Solar</t>
  </si>
  <si>
    <t>TES_per_household.kWh.ES.Res.HHnew.Thermal.SH.DistrHeat.WH.Elc.NoSolar.Elec</t>
  </si>
  <si>
    <t>TES_per_household.kWh.ES.Res.HHnew.Thermal.SH.DistrHeat.WH.Elc.Solar</t>
  </si>
  <si>
    <t>TES_per_household.kWh.ES.Res.HHnew.Thermal.SH.DistrHeat.WH.Elc.Solar.Elec</t>
  </si>
  <si>
    <t>TES_per_household.kWh.ES.Res.HHnew.Thermal.SH.DistrHeat.WH.Elc.Solar.Solar</t>
  </si>
  <si>
    <t>TES_per_household.kWh.ES.Res.HHnew.Thermal.SH.DistrHeat.CO</t>
  </si>
  <si>
    <t>TES_per_household.kWh.ES.Res.HHnew.Thermal.SH.DistrHeat.CO.LPG.LPG</t>
  </si>
  <si>
    <t>TES_per_household.kWh.ES.Res.HHnew.Thermal.SH.DistrHeat.CO.Elc.Elec</t>
  </si>
  <si>
    <t>TES_per_household.kWh.ES.Res.HHnew.Thermal.SH.AdvElc</t>
  </si>
  <si>
    <t>TES_per_household.kWh.ES.Res.HHnew.Thermal.SH.AdvElc.SH</t>
  </si>
  <si>
    <t>TES_per_household.kWh.ES.Res.HHnew.Thermal.SH.AdvElc.SH.Elec</t>
  </si>
  <si>
    <t>TES_per_household.kWh.ES.Res.HHnew.Thermal.SH.AdvElc.SC</t>
  </si>
  <si>
    <t>TES_per_household.kWh.ES.Res.HHnew.Thermal.SH.AdvElc.SC.AC.Elec</t>
  </si>
  <si>
    <t>TES_per_household.kWh.ES.Res.HHnew.Thermal.SH.AdvElc.WH</t>
  </si>
  <si>
    <t>TES_per_household.kWh.ES.Res.HHnew.Thermal.SH.AdvElc.WH.LPG.NoSolar.LPG</t>
  </si>
  <si>
    <t>TES_per_household.kWh.ES.Res.HHnew.Thermal.SH.AdvElc.WH.LPG.Solar</t>
  </si>
  <si>
    <t>TES_per_household.kWh.ES.Res.HHnew.Thermal.SH.AdvElc.WH.LPG.Solar.LPG</t>
  </si>
  <si>
    <t>TES_per_household.kWh.ES.Res.HHnew.Thermal.SH.AdvElc.WH.LPG.Solar.Solar</t>
  </si>
  <si>
    <t>TES_per_household.kWh.ES.Res.HHnew.Thermal.SH.AdvElc.WH.Elc.NoSolar.Elec</t>
  </si>
  <si>
    <t>TES_per_household.kWh.ES.Res.HHnew.Thermal.SH.AdvElc.WH.Elc.Solar</t>
  </si>
  <si>
    <t>TES_per_household.kWh.ES.Res.HHnew.Thermal.SH.AdvElc.WH.Elc.Solar.Elec</t>
  </si>
  <si>
    <t>TES_per_household.kWh.ES.Res.HHnew.Thermal.SH.AdvElc.WH.Elc.Solar.Solar</t>
  </si>
  <si>
    <t>TES_per_household.kWh.ES.Res.HHnew.Thermal.SH.AdvElc.CO</t>
  </si>
  <si>
    <t>TES_per_household.kWh.ES.Res.HHnew.Thermal.SH.AdvElc.CO.LPG.LPG</t>
  </si>
  <si>
    <t>TES_per_household.kWh.ES.Res.HHnew.Thermal.SH.AdvElc.CO.Elc.Elec</t>
  </si>
  <si>
    <t>TES_per_household.kWh.ES.Res.HHnew.Thermal.SH.ConvElc</t>
  </si>
  <si>
    <t>TES_per_household.kWh.ES.Res.HHnew.Thermal.SH.ConvElc.SH</t>
  </si>
  <si>
    <t>TES_per_household.kWh.ES.Res.HHnew.Thermal.SH.ConvElc.SH.Elec</t>
  </si>
  <si>
    <t>TES_per_household.kWh.ES.Res.HHnew.Thermal.SH.ConvElc.SC</t>
  </si>
  <si>
    <t>TES_per_household.kWh.ES.Res.HHnew.Thermal.SH.ConvElc.SC.AC.Elec</t>
  </si>
  <si>
    <t>TES_per_household.kWh.ES.Res.HHnew.Thermal.SH.ConvElc.WH</t>
  </si>
  <si>
    <t>TES_per_household.kWh.ES.Res.HHnew.Thermal.SH.ConvElc.WH.LPG.NoSolar.LPG</t>
  </si>
  <si>
    <t>TES_per_household.kWh.ES.Res.HHnew.Thermal.SH.ConvElc.WH.LPG.Solar</t>
  </si>
  <si>
    <t>TES_per_household.kWh.ES.Res.HHnew.Thermal.SH.ConvElc.WH.LPG.Solar.LPG</t>
  </si>
  <si>
    <t>TES_per_household.kWh.ES.Res.HHnew.Thermal.SH.ConvElc.WH.LPG.Solar.Solar</t>
  </si>
  <si>
    <t>TES_per_household.kWh.ES.Res.HHnew.Thermal.SH.ConvElc.WH.Elc.NoSolar.Elec</t>
  </si>
  <si>
    <t>TES_per_household.kWh.ES.Res.HHnew.Thermal.SH.ConvElc.WH.Elc.Solar</t>
  </si>
  <si>
    <t>TES_per_household.kWh.ES.Res.HHnew.Thermal.SH.ConvElc.WH.Elc.Solar.Elec</t>
  </si>
  <si>
    <t>TES_per_household.kWh.ES.Res.HHnew.Thermal.SH.ConvElc.WH.Elc.Solar.Solar</t>
  </si>
  <si>
    <t>TES_per_household.kWh.ES.Res.HHnew.Thermal.SH.ConvElc.CO</t>
  </si>
  <si>
    <t>TES_per_household.kWh.ES.Res.HHnew.Thermal.SH.ConvElc.CO.LPG.LPG</t>
  </si>
  <si>
    <t>TES_per_household.kWh.ES.Res.HHnew.Thermal.SH.ConvElc.CO.Elc.Elec</t>
  </si>
  <si>
    <t>EMI_per_household.kgCO2.ES.Res.HHnew.Thermal.SH.Solids</t>
  </si>
  <si>
    <t>EMI_per_household.kgCO2.ES.Res.HHnew.Thermal.SH.Solids.SH</t>
  </si>
  <si>
    <t>EMI_per_household.kgCO2.ES.Res.HHnew.Thermal.SH.Solids.SH.Solids</t>
  </si>
  <si>
    <t>EMI_per_household.kgCO2.ES.Res.HHnew.Thermal.SH.Solids.SH.Elec</t>
  </si>
  <si>
    <t>EMI_per_household.kgCO2.ES.Res.HHnew.Thermal.SH.Solids.SC</t>
  </si>
  <si>
    <t>EMI_per_household.kgCO2.ES.Res.HHnew.Thermal.SH.Solids.SC.AC.Elec</t>
  </si>
  <si>
    <t>EMI_per_household.kgCO2.ES.Res.HHnew.Thermal.SH.Solids.WH</t>
  </si>
  <si>
    <t>EMI_per_household.kgCO2.ES.Res.HHnew.Thermal.SH.Solids.WH.Solids.NoSolar.Solids</t>
  </si>
  <si>
    <t>EMI_per_household.kgCO2.ES.Res.HHnew.Thermal.SH.Solids.WH.LPG.NoSolar.LPG</t>
  </si>
  <si>
    <t>EMI_per_household.kgCO2.ES.Res.HHnew.Thermal.SH.Solids.WH.LPG.Solar</t>
  </si>
  <si>
    <t>EMI_per_household.kgCO2.ES.Res.HHnew.Thermal.SH.Solids.WH.LPG.Solar.LPG</t>
  </si>
  <si>
    <t>EMI_per_household.kgCO2.ES.Res.HHnew.Thermal.SH.Solids.WH.LPG.Solar.Solar</t>
  </si>
  <si>
    <t>EMI_per_household.kgCO2.ES.Res.HHnew.Thermal.SH.Solids.WH.Elc.NoSolar.Elec</t>
  </si>
  <si>
    <t>EMI_per_household.kgCO2.ES.Res.HHnew.Thermal.SH.Solids.WH.Elc.Solar</t>
  </si>
  <si>
    <t>EMI_per_household.kgCO2.ES.Res.HHnew.Thermal.SH.Solids.WH.Elc.Solar.Elec</t>
  </si>
  <si>
    <t>EMI_per_household.kgCO2.ES.Res.HHnew.Thermal.SH.Solids.WH.Elc.Solar.Solar</t>
  </si>
  <si>
    <t>EMI_per_household.kgCO2.ES.Res.HHnew.Thermal.SH.Solids.CO</t>
  </si>
  <si>
    <t>EMI_per_household.kgCO2.ES.Res.HHnew.Thermal.SH.Solids.CO.Solids.Solids</t>
  </si>
  <si>
    <t>EMI_per_household.kgCO2.ES.Res.HHnew.Thermal.SH.Solids.CO.LPG.LPG</t>
  </si>
  <si>
    <t>EMI_per_household.kgCO2.ES.Res.HHnew.Thermal.SH.Solids.CO.Elc.Elec</t>
  </si>
  <si>
    <t>EMI_per_household.kgCO2.ES.Res.HHnew.Thermal.SH.LPG</t>
  </si>
  <si>
    <t>EMI_per_household.kgCO2.ES.Res.HHnew.Thermal.SH.LPG.SH</t>
  </si>
  <si>
    <t>EMI_per_household.kgCO2.ES.Res.HHnew.Thermal.SH.LPG.SH.LPG</t>
  </si>
  <si>
    <t>EMI_per_household.kgCO2.ES.Res.HHnew.Thermal.SH.LPG.SH.Elec</t>
  </si>
  <si>
    <t>EMI_per_household.kgCO2.ES.Res.HHnew.Thermal.SH.LPG.SC</t>
  </si>
  <si>
    <t>EMI_per_household.kgCO2.ES.Res.HHnew.Thermal.SH.LPG.SC.AC.Elec</t>
  </si>
  <si>
    <t>EMI_per_household.kgCO2.ES.Res.HHnew.Thermal.SH.LPG.WH</t>
  </si>
  <si>
    <t>EMI_per_household.kgCO2.ES.Res.HHnew.Thermal.SH.LPG.WH.LPG.NoSolar.LPG</t>
  </si>
  <si>
    <t>EMI_per_household.kgCO2.ES.Res.HHnew.Thermal.SH.LPG.WH.LPG.Solar</t>
  </si>
  <si>
    <t>EMI_per_household.kgCO2.ES.Res.HHnew.Thermal.SH.LPG.WH.LPG.Solar.LPG</t>
  </si>
  <si>
    <t>EMI_per_household.kgCO2.ES.Res.HHnew.Thermal.SH.LPG.WH.LPG.Solar.Solar</t>
  </si>
  <si>
    <t>EMI_per_household.kgCO2.ES.Res.HHnew.Thermal.SH.LPG.WH.Elc.NoSolar.Elec</t>
  </si>
  <si>
    <t>EMI_per_household.kgCO2.ES.Res.HHnew.Thermal.SH.LPG.WH.Elc.Solar</t>
  </si>
  <si>
    <t>EMI_per_household.kgCO2.ES.Res.HHnew.Thermal.SH.LPG.WH.Elc.Solar.Elec</t>
  </si>
  <si>
    <t>EMI_per_household.kgCO2.ES.Res.HHnew.Thermal.SH.LPG.WH.Elc.Solar.Solar</t>
  </si>
  <si>
    <t>EMI_per_household.kgCO2.ES.Res.HHnew.Thermal.SH.LPG.CO</t>
  </si>
  <si>
    <t>EMI_per_household.kgCO2.ES.Res.HHnew.Thermal.SH.LPG.CO.LPG.LPG</t>
  </si>
  <si>
    <t>EMI_per_household.kgCO2.ES.Res.HHnew.Thermal.SH.LPG.CO.Elc.Elec</t>
  </si>
  <si>
    <t>EMI_per_household.kgCO2.ES.Res.HHnew.Thermal.SH.Oil</t>
  </si>
  <si>
    <t>EMI_per_household.kgCO2.ES.Res.HHnew.Thermal.SH.Oil.SH</t>
  </si>
  <si>
    <t>EMI_per_household.kgCO2.ES.Res.HHnew.Thermal.SH.Oil.SH.Oil</t>
  </si>
  <si>
    <t>EMI_per_household.kgCO2.ES.Res.HHnew.Thermal.SH.Oil.SH.Elec</t>
  </si>
  <si>
    <t>EMI_per_household.kgCO2.ES.Res.HHnew.Thermal.SH.Oil.SC</t>
  </si>
  <si>
    <t>EMI_per_household.kgCO2.ES.Res.HHnew.Thermal.SH.Oil.SC.AC.Elec</t>
  </si>
  <si>
    <t>EMI_per_household.kgCO2.ES.Res.HHnew.Thermal.SH.Oil.WH</t>
  </si>
  <si>
    <t>EMI_per_household.kgCO2.ES.Res.HHnew.Thermal.SH.Oil.WH.Oil.NoSolar.Oil</t>
  </si>
  <si>
    <t>EMI_per_household.kgCO2.ES.Res.HHnew.Thermal.SH.Oil.WH.Oil.Solar</t>
  </si>
  <si>
    <t>EMI_per_household.kgCO2.ES.Res.HHnew.Thermal.SH.Oil.WH.Oil.Solar.Oil</t>
  </si>
  <si>
    <t>EMI_per_household.kgCO2.ES.Res.HHnew.Thermal.SH.Oil.WH.Oil.Solar.Solar</t>
  </si>
  <si>
    <t>EMI_per_household.kgCO2.ES.Res.HHnew.Thermal.SH.Oil.WH.Elc.NoSolar.Elec</t>
  </si>
  <si>
    <t>EMI_per_household.kgCO2.ES.Res.HHnew.Thermal.SH.Oil.WH.Elc.Solar</t>
  </si>
  <si>
    <t>EMI_per_household.kgCO2.ES.Res.HHnew.Thermal.SH.Oil.WH.Elc.Solar.Elec</t>
  </si>
  <si>
    <t>EMI_per_household.kgCO2.ES.Res.HHnew.Thermal.SH.Oil.WH.Elc.Solar.Solar</t>
  </si>
  <si>
    <t>EMI_per_household.kgCO2.ES.Res.HHnew.Thermal.SH.Oil.CO</t>
  </si>
  <si>
    <t>EMI_per_household.kgCO2.ES.Res.HHnew.Thermal.SH.Oil.CO.LPG.LPG</t>
  </si>
  <si>
    <t>EMI_per_household.kgCO2.ES.Res.HHnew.Thermal.SH.Oil.CO.Elc.Elec</t>
  </si>
  <si>
    <t>EMI_per_household.kgCO2.ES.Res.HHnew.Thermal.SH.Gas</t>
  </si>
  <si>
    <t>EMI_per_household.kgCO2.ES.Res.HHnew.Thermal.SH.Gas.SH</t>
  </si>
  <si>
    <t>EMI_per_household.kgCO2.ES.Res.HHnew.Thermal.SH.Gas.SH.Gas</t>
  </si>
  <si>
    <t>EMI_per_household.kgCO2.ES.Res.HHnew.Thermal.SH.Gas.SH.Elec</t>
  </si>
  <si>
    <t>EMI_per_household.kgCO2.ES.Res.HHnew.Thermal.SH.Gas.SC</t>
  </si>
  <si>
    <t>EMI_per_household.kgCO2.ES.Res.HHnew.Thermal.SH.Gas.SC.AC.Elec</t>
  </si>
  <si>
    <t>EMI_per_household.kgCO2.ES.Res.HHnew.Thermal.SH.Gas.WH</t>
  </si>
  <si>
    <t>EMI_per_household.kgCO2.ES.Res.HHnew.Thermal.SH.Gas.WH.Gas.NoSolar.Gas</t>
  </si>
  <si>
    <t>EMI_per_household.kgCO2.ES.Res.HHnew.Thermal.SH.Gas.WH.Gas.Solar</t>
  </si>
  <si>
    <t>EMI_per_household.kgCO2.ES.Res.HHnew.Thermal.SH.Gas.WH.Gas.Solar.Gas</t>
  </si>
  <si>
    <t>EMI_per_household.kgCO2.ES.Res.HHnew.Thermal.SH.Gas.WH.Gas.Solar.Solar</t>
  </si>
  <si>
    <t>EMI_per_household.kgCO2.ES.Res.HHnew.Thermal.SH.Gas.WH.Elc.NoSolar.Elec</t>
  </si>
  <si>
    <t>EMI_per_household.kgCO2.ES.Res.HHnew.Thermal.SH.Gas.WH.Elc.Solar</t>
  </si>
  <si>
    <t>EMI_per_household.kgCO2.ES.Res.HHnew.Thermal.SH.Gas.WH.Elc.Solar.Elec</t>
  </si>
  <si>
    <t>EMI_per_household.kgCO2.ES.Res.HHnew.Thermal.SH.Gas.WH.Elc.Solar.Solar</t>
  </si>
  <si>
    <t>EMI_per_household.kgCO2.ES.Res.HHnew.Thermal.SH.Gas.CO</t>
  </si>
  <si>
    <t>EMI_per_household.kgCO2.ES.Res.HHnew.Thermal.SH.Gas.CO.Gas.Gas</t>
  </si>
  <si>
    <t>EMI_per_household.kgCO2.ES.Res.HHnew.Thermal.SH.Gas.CO.Elc.Elec</t>
  </si>
  <si>
    <t>EMI_per_household.kgCO2.ES.Res.HHnew.Thermal.SH.Biomass</t>
  </si>
  <si>
    <t>EMI_per_household.kgCO2.ES.Res.HHnew.Thermal.SH.Biomass.SH</t>
  </si>
  <si>
    <t>EMI_per_household.kgCO2.ES.Res.HHnew.Thermal.SH.Biomass.SH.Biomass</t>
  </si>
  <si>
    <t>EMI_per_household.kgCO2.ES.Res.HHnew.Thermal.SH.Biomass.SH.Elec</t>
  </si>
  <si>
    <t>EMI_per_household.kgCO2.ES.Res.HHnew.Thermal.SH.Biomass.SC</t>
  </si>
  <si>
    <t>EMI_per_household.kgCO2.ES.Res.HHnew.Thermal.SH.Biomass.SC.AC.Elec</t>
  </si>
  <si>
    <t>EMI_per_household.kgCO2.ES.Res.HHnew.Thermal.SH.Biomass.WH</t>
  </si>
  <si>
    <t>EMI_per_household.kgCO2.ES.Res.HHnew.Thermal.SH.Biomass.WH.Biomass.NoSolar.Biomass</t>
  </si>
  <si>
    <t>EMI_per_household.kgCO2.ES.Res.HHnew.Thermal.SH.Biomass.WH.Biomass.Solar</t>
  </si>
  <si>
    <t>EMI_per_household.kgCO2.ES.Res.HHnew.Thermal.SH.Biomass.WH.Biomass.Solar.Biomass</t>
  </si>
  <si>
    <t>EMI_per_household.kgCO2.ES.Res.HHnew.Thermal.SH.Biomass.WH.Biomass.Solar.Solar</t>
  </si>
  <si>
    <t>EMI_per_household.kgCO2.ES.Res.HHnew.Thermal.SH.Biomass.WH.LPG.NoSolar.LPG</t>
  </si>
  <si>
    <t>EMI_per_household.kgCO2.ES.Res.HHnew.Thermal.SH.Biomass.WH.LPG.Solar</t>
  </si>
  <si>
    <t>EMI_per_household.kgCO2.ES.Res.HHnew.Thermal.SH.Biomass.WH.LPG.Solar.LPG</t>
  </si>
  <si>
    <t>EMI_per_household.kgCO2.ES.Res.HHnew.Thermal.SH.Biomass.WH.LPG.Solar.Solar</t>
  </si>
  <si>
    <t>EMI_per_household.kgCO2.ES.Res.HHnew.Thermal.SH.Biomass.WH.Elc.NoSolar.Elec</t>
  </si>
  <si>
    <t>EMI_per_household.kgCO2.ES.Res.HHnew.Thermal.SH.Biomass.WH.Elc.Solar</t>
  </si>
  <si>
    <t>EMI_per_household.kgCO2.ES.Res.HHnew.Thermal.SH.Biomass.WH.Elc.Solar.Elec</t>
  </si>
  <si>
    <t>EMI_per_household.kgCO2.ES.Res.HHnew.Thermal.SH.Biomass.WH.Elc.Solar.Solar</t>
  </si>
  <si>
    <t>EMI_per_household.kgCO2.ES.Res.HHnew.Thermal.SH.Biomass.CO</t>
  </si>
  <si>
    <t>EMI_per_household.kgCO2.ES.Res.HHnew.Thermal.SH.Biomass.CO.Biomass.Biomass</t>
  </si>
  <si>
    <t>EMI_per_household.kgCO2.ES.Res.HHnew.Thermal.SH.Biomass.CO.LPG.LPG</t>
  </si>
  <si>
    <t>EMI_per_household.kgCO2.ES.Res.HHnew.Thermal.SH.Biomass.CO.Elc.Elec</t>
  </si>
  <si>
    <t>EMI_per_household.kgCO2.ES.Res.HHnew.Thermal.SH.Geo</t>
  </si>
  <si>
    <t>EMI_per_household.kgCO2.ES.Res.HHnew.Thermal.SH.Geo.SH</t>
  </si>
  <si>
    <t>EMI_per_household.kgCO2.ES.Res.HHnew.Thermal.SH.Geo.SH.Geo</t>
  </si>
  <si>
    <t>EMI_per_household.kgCO2.ES.Res.HHnew.Thermal.SH.Geo.SH.Elec</t>
  </si>
  <si>
    <t>EMI_per_household.kgCO2.ES.Res.HHnew.Thermal.SH.Geo.SC</t>
  </si>
  <si>
    <t>EMI_per_household.kgCO2.ES.Res.HHnew.Thermal.SH.Geo.SC.AC.Elec</t>
  </si>
  <si>
    <t>EMI_per_household.kgCO2.ES.Res.HHnew.Thermal.SH.Geo.WH</t>
  </si>
  <si>
    <t>EMI_per_household.kgCO2.ES.Res.HHnew.Thermal.SH.Geo.WH.Geo.NoSolar.Geo</t>
  </si>
  <si>
    <t>EMI_per_household.kgCO2.ES.Res.HHnew.Thermal.SH.Geo.WH.Geo.Solar</t>
  </si>
  <si>
    <t>EMI_per_household.kgCO2.ES.Res.HHnew.Thermal.SH.Geo.WH.Geo.Solar.Geo</t>
  </si>
  <si>
    <t>EMI_per_household.kgCO2.ES.Res.HHnew.Thermal.SH.Geo.WH.Geo.Solar.Solar</t>
  </si>
  <si>
    <t>EMI_per_household.kgCO2.ES.Res.HHnew.Thermal.SH.Geo.WH.Elc.NoSolar.Elec</t>
  </si>
  <si>
    <t>EMI_per_household.kgCO2.ES.Res.HHnew.Thermal.SH.Geo.WH.Elc.Solar</t>
  </si>
  <si>
    <t>EMI_per_household.kgCO2.ES.Res.HHnew.Thermal.SH.Geo.WH.Elc.Solar.Elec</t>
  </si>
  <si>
    <t>EMI_per_household.kgCO2.ES.Res.HHnew.Thermal.SH.Geo.WH.Elc.Solar.Solar</t>
  </si>
  <si>
    <t>EMI_per_household.kgCO2.ES.Res.HHnew.Thermal.SH.Geo.CO</t>
  </si>
  <si>
    <t>EMI_per_household.kgCO2.ES.Res.HHnew.Thermal.SH.Geo.CO.LPG.LPG</t>
  </si>
  <si>
    <t>EMI_per_household.kgCO2.ES.Res.HHnew.Thermal.SH.Geo.CO.Elc.Elec</t>
  </si>
  <si>
    <t>EMI_per_household.kgCO2.ES.Res.HHnew.Thermal.SH.DistrHeat</t>
  </si>
  <si>
    <t>EMI_per_household.kgCO2.ES.Res.HHnew.Thermal.SH.DistrHeat.SH</t>
  </si>
  <si>
    <t>EMI_per_household.kgCO2.ES.Res.HHnew.Thermal.SH.DistrHeat.SH.Steam_Distr</t>
  </si>
  <si>
    <t>EMI_per_household.kgCO2.ES.Res.HHnew.Thermal.SH.DistrHeat.SH.Elec</t>
  </si>
  <si>
    <t>EMI_per_household.kgCO2.ES.Res.HHnew.Thermal.SH.DistrHeat.SC</t>
  </si>
  <si>
    <t>EMI_per_household.kgCO2.ES.Res.HHnew.Thermal.SH.DistrHeat.SC.AC.Elec</t>
  </si>
  <si>
    <t>EMI_per_household.kgCO2.ES.Res.HHnew.Thermal.SH.DistrHeat.WH</t>
  </si>
  <si>
    <t>EMI_per_household.kgCO2.ES.Res.HHnew.Thermal.SH.DistrHeat.WH.DistrHeat.NoSolar.Steam_Distr</t>
  </si>
  <si>
    <t>EMI_per_household.kgCO2.ES.Res.HHnew.Thermal.SH.DistrHeat.WH.DistrHeat.Solar</t>
  </si>
  <si>
    <t>EMI_per_household.kgCO2.ES.Res.HHnew.Thermal.SH.DistrHeat.WH.DistrHeat.Solar.Steam_Distr</t>
  </si>
  <si>
    <t>EMI_per_household.kgCO2.ES.Res.HHnew.Thermal.SH.DistrHeat.WH.DistrHeat.Solar.Solar</t>
  </si>
  <si>
    <t>EMI_per_household.kgCO2.ES.Res.HHnew.Thermal.SH.DistrHeat.WH.Elc.NoSolar.Elec</t>
  </si>
  <si>
    <t>EMI_per_household.kgCO2.ES.Res.HHnew.Thermal.SH.DistrHeat.WH.Elc.Solar</t>
  </si>
  <si>
    <t>EMI_per_household.kgCO2.ES.Res.HHnew.Thermal.SH.DistrHeat.WH.Elc.Solar.Elec</t>
  </si>
  <si>
    <t>EMI_per_household.kgCO2.ES.Res.HHnew.Thermal.SH.DistrHeat.WH.Elc.Solar.Solar</t>
  </si>
  <si>
    <t>EMI_per_household.kgCO2.ES.Res.HHnew.Thermal.SH.DistrHeat.CO</t>
  </si>
  <si>
    <t>EMI_per_household.kgCO2.ES.Res.HHnew.Thermal.SH.DistrHeat.CO.LPG.LPG</t>
  </si>
  <si>
    <t>EMI_per_household.kgCO2.ES.Res.HHnew.Thermal.SH.DistrHeat.CO.Elc.Elec</t>
  </si>
  <si>
    <t>EMI_per_household.kgCO2.ES.Res.HHnew.Thermal.SH.AdvElc</t>
  </si>
  <si>
    <t>EMI_per_household.kgCO2.ES.Res.HHnew.Thermal.SH.AdvElc.SH</t>
  </si>
  <si>
    <t>EMI_per_household.kgCO2.ES.Res.HHnew.Thermal.SH.AdvElc.SH.Elec</t>
  </si>
  <si>
    <t>EMI_per_household.kgCO2.ES.Res.HHnew.Thermal.SH.AdvElc.SC</t>
  </si>
  <si>
    <t>EMI_per_household.kgCO2.ES.Res.HHnew.Thermal.SH.AdvElc.SC.AC.Elec</t>
  </si>
  <si>
    <t>EMI_per_household.kgCO2.ES.Res.HHnew.Thermal.SH.AdvElc.WH</t>
  </si>
  <si>
    <t>EMI_per_household.kgCO2.ES.Res.HHnew.Thermal.SH.AdvElc.WH.LPG.NoSolar.LPG</t>
  </si>
  <si>
    <t>EMI_per_household.kgCO2.ES.Res.HHnew.Thermal.SH.AdvElc.WH.LPG.Solar</t>
  </si>
  <si>
    <t>EMI_per_household.kgCO2.ES.Res.HHnew.Thermal.SH.AdvElc.WH.LPG.Solar.LPG</t>
  </si>
  <si>
    <t>EMI_per_household.kgCO2.ES.Res.HHnew.Thermal.SH.AdvElc.WH.LPG.Solar.Solar</t>
  </si>
  <si>
    <t>EMI_per_household.kgCO2.ES.Res.HHnew.Thermal.SH.AdvElc.WH.Elc.NoSolar.Elec</t>
  </si>
  <si>
    <t>EMI_per_household.kgCO2.ES.Res.HHnew.Thermal.SH.AdvElc.WH.Elc.Solar</t>
  </si>
  <si>
    <t>EMI_per_household.kgCO2.ES.Res.HHnew.Thermal.SH.AdvElc.WH.Elc.Solar.Elec</t>
  </si>
  <si>
    <t>EMI_per_household.kgCO2.ES.Res.HHnew.Thermal.SH.AdvElc.WH.Elc.Solar.Solar</t>
  </si>
  <si>
    <t>EMI_per_household.kgCO2.ES.Res.HHnew.Thermal.SH.AdvElc.CO</t>
  </si>
  <si>
    <t>EMI_per_household.kgCO2.ES.Res.HHnew.Thermal.SH.AdvElc.CO.LPG.LPG</t>
  </si>
  <si>
    <t>EMI_per_household.kgCO2.ES.Res.HHnew.Thermal.SH.AdvElc.CO.Elc.Elec</t>
  </si>
  <si>
    <t>EMI_per_household.kgCO2.ES.Res.HHnew.Thermal.SH.ConvElc</t>
  </si>
  <si>
    <t>EMI_per_household.kgCO2.ES.Res.HHnew.Thermal.SH.ConvElc.SH</t>
  </si>
  <si>
    <t>EMI_per_household.kgCO2.ES.Res.HHnew.Thermal.SH.ConvElc.SH.Elec</t>
  </si>
  <si>
    <t>EMI_per_household.kgCO2.ES.Res.HHnew.Thermal.SH.ConvElc.SC</t>
  </si>
  <si>
    <t>EMI_per_household.kgCO2.ES.Res.HHnew.Thermal.SH.ConvElc.SC.AC.Elec</t>
  </si>
  <si>
    <t>EMI_per_household.kgCO2.ES.Res.HHnew.Thermal.SH.ConvElc.WH</t>
  </si>
  <si>
    <t>EMI_per_household.kgCO2.ES.Res.HHnew.Thermal.SH.ConvElc.WH.LPG.NoSolar.LPG</t>
  </si>
  <si>
    <t>EMI_per_household.kgCO2.ES.Res.HHnew.Thermal.SH.ConvElc.WH.LPG.Solar</t>
  </si>
  <si>
    <t>EMI_per_household.kgCO2.ES.Res.HHnew.Thermal.SH.ConvElc.WH.LPG.Solar.LPG</t>
  </si>
  <si>
    <t>EMI_per_household.kgCO2.ES.Res.HHnew.Thermal.SH.ConvElc.WH.LPG.Solar.Solar</t>
  </si>
  <si>
    <t>EMI_per_household.kgCO2.ES.Res.HHnew.Thermal.SH.ConvElc.WH.Elc.NoSolar.Elec</t>
  </si>
  <si>
    <t>EMI_per_household.kgCO2.ES.Res.HHnew.Thermal.SH.ConvElc.WH.Elc.Solar</t>
  </si>
  <si>
    <t>EMI_per_household.kgCO2.ES.Res.HHnew.Thermal.SH.ConvElc.WH.Elc.Solar.Elec</t>
  </si>
  <si>
    <t>EMI_per_household.kgCO2.ES.Res.HHnew.Thermal.SH.ConvElc.WH.Elc.Solar.Solar</t>
  </si>
  <si>
    <t>EMI_per_household.kgCO2.ES.Res.HHnew.Thermal.SH.ConvElc.CO</t>
  </si>
  <si>
    <t>EMI_per_household.kgCO2.ES.Res.HHnew.Thermal.SH.ConvElc.CO.LPG.LPG</t>
  </si>
  <si>
    <t>EMI_per_household.kgCO2.ES.Res.HHnew.Thermal.SH.ConvElc.CO.Elc.Elec</t>
  </si>
  <si>
    <t>ES - Final energy consumption of new and renovated households per surface area (detailed structure)</t>
  </si>
  <si>
    <t>FEC_per_sqm.kWh.ES.Res.HHnew.Thermal.SH.Solids</t>
  </si>
  <si>
    <t>FEC_per_sqm.kWh.ES.Res.HHnew.Thermal.SH.Solids.SH</t>
  </si>
  <si>
    <t>FEC_per_sqm.kWh.ES.Res.HHnew.Thermal.SH.Solids.SH.Solids</t>
  </si>
  <si>
    <t>FEC_per_sqm.kWh.ES.Res.HHnew.Thermal.SH.Solids.SH.Elec</t>
  </si>
  <si>
    <t>FEC_per_sqm.kWh.ES.Res.HHnew.Thermal.SH.Solids.SC</t>
  </si>
  <si>
    <t>FEC_per_sqm.kWh.ES.Res.HHnew.Thermal.SH.Solids.SC.AC.Elec</t>
  </si>
  <si>
    <t>FEC_per_sqm.kWh.ES.Res.HHnew.Thermal.SH.Solids.WH</t>
  </si>
  <si>
    <t>FEC_per_sqm.kWh.ES.Res.HHnew.Thermal.SH.Solids.WH.Solids.NoSolar.Solids</t>
  </si>
  <si>
    <t>FEC_per_sqm.kWh.ES.Res.HHnew.Thermal.SH.Solids.WH.LPG.NoSolar.LPG</t>
  </si>
  <si>
    <t>FEC_per_sqm.kWh.ES.Res.HHnew.Thermal.SH.Solids.WH.LPG.Solar</t>
  </si>
  <si>
    <t>FEC_per_sqm.kWh.ES.Res.HHnew.Thermal.SH.Solids.WH.LPG.Solar.LPG</t>
  </si>
  <si>
    <t>FEC_per_sqm.kWh.ES.Res.HHnew.Thermal.SH.Solids.WH.LPG.Solar.Solar</t>
  </si>
  <si>
    <t>FEC_per_sqm.kWh.ES.Res.HHnew.Thermal.SH.Solids.WH.Elc.NoSolar.Elec</t>
  </si>
  <si>
    <t>FEC_per_sqm.kWh.ES.Res.HHnew.Thermal.SH.Solids.WH.Elc.Solar</t>
  </si>
  <si>
    <t>FEC_per_sqm.kWh.ES.Res.HHnew.Thermal.SH.Solids.WH.Elc.Solar.Elec</t>
  </si>
  <si>
    <t>FEC_per_sqm.kWh.ES.Res.HHnew.Thermal.SH.Solids.WH.Elc.Solar.Solar</t>
  </si>
  <si>
    <t>FEC_per_sqm.kWh.ES.Res.HHnew.Thermal.SH.Solids.CO</t>
  </si>
  <si>
    <t>FEC_per_sqm.kWh.ES.Res.HHnew.Thermal.SH.Solids.CO.Solids.Solids</t>
  </si>
  <si>
    <t>FEC_per_sqm.kWh.ES.Res.HHnew.Thermal.SH.Solids.CO.LPG.LPG</t>
  </si>
  <si>
    <t>FEC_per_sqm.kWh.ES.Res.HHnew.Thermal.SH.Solids.CO.Elc.Elec</t>
  </si>
  <si>
    <t>FEC_per_sqm.kWh.ES.Res.HHnew.Thermal.SH.LPG</t>
  </si>
  <si>
    <t>FEC_per_sqm.kWh.ES.Res.HHnew.Thermal.SH.LPG.SH</t>
  </si>
  <si>
    <t>FEC_per_sqm.kWh.ES.Res.HHnew.Thermal.SH.LPG.SH.LPG</t>
  </si>
  <si>
    <t>FEC_per_sqm.kWh.ES.Res.HHnew.Thermal.SH.LPG.SH.Elec</t>
  </si>
  <si>
    <t>FEC_per_sqm.kWh.ES.Res.HHnew.Thermal.SH.LPG.SC</t>
  </si>
  <si>
    <t>FEC_per_sqm.kWh.ES.Res.HHnew.Thermal.SH.LPG.SC.AC.Elec</t>
  </si>
  <si>
    <t>FEC_per_sqm.kWh.ES.Res.HHnew.Thermal.SH.LPG.WH</t>
  </si>
  <si>
    <t>FEC_per_sqm.kWh.ES.Res.HHnew.Thermal.SH.LPG.WH.LPG.NoSolar.LPG</t>
  </si>
  <si>
    <t>FEC_per_sqm.kWh.ES.Res.HHnew.Thermal.SH.LPG.WH.LPG.Solar</t>
  </si>
  <si>
    <t>FEC_per_sqm.kWh.ES.Res.HHnew.Thermal.SH.LPG.WH.LPG.Solar.LPG</t>
  </si>
  <si>
    <t>FEC_per_sqm.kWh.ES.Res.HHnew.Thermal.SH.LPG.WH.LPG.Solar.Solar</t>
  </si>
  <si>
    <t>FEC_per_sqm.kWh.ES.Res.HHnew.Thermal.SH.LPG.WH.Elc.NoSolar.Elec</t>
  </si>
  <si>
    <t>FEC_per_sqm.kWh.ES.Res.HHnew.Thermal.SH.LPG.WH.Elc.Solar</t>
  </si>
  <si>
    <t>FEC_per_sqm.kWh.ES.Res.HHnew.Thermal.SH.LPG.WH.Elc.Solar.Elec</t>
  </si>
  <si>
    <t>FEC_per_sqm.kWh.ES.Res.HHnew.Thermal.SH.LPG.WH.Elc.Solar.Solar</t>
  </si>
  <si>
    <t>FEC_per_sqm.kWh.ES.Res.HHnew.Thermal.SH.LPG.CO</t>
  </si>
  <si>
    <t>FEC_per_sqm.kWh.ES.Res.HHnew.Thermal.SH.LPG.CO.LPG.LPG</t>
  </si>
  <si>
    <t>FEC_per_sqm.kWh.ES.Res.HHnew.Thermal.SH.LPG.CO.Elc.Elec</t>
  </si>
  <si>
    <t>FEC_per_sqm.kWh.ES.Res.HHnew.Thermal.SH.Oil</t>
  </si>
  <si>
    <t>FEC_per_sqm.kWh.ES.Res.HHnew.Thermal.SH.Oil.SH</t>
  </si>
  <si>
    <t>FEC_per_sqm.kWh.ES.Res.HHnew.Thermal.SH.Oil.SH.Oil</t>
  </si>
  <si>
    <t>FEC_per_sqm.kWh.ES.Res.HHnew.Thermal.SH.Oil.SH.Elec</t>
  </si>
  <si>
    <t>FEC_per_sqm.kWh.ES.Res.HHnew.Thermal.SH.Oil.SC</t>
  </si>
  <si>
    <t>FEC_per_sqm.kWh.ES.Res.HHnew.Thermal.SH.Oil.SC.AC.Elec</t>
  </si>
  <si>
    <t>FEC_per_sqm.kWh.ES.Res.HHnew.Thermal.SH.Oil.WH</t>
  </si>
  <si>
    <t>FEC_per_sqm.kWh.ES.Res.HHnew.Thermal.SH.Oil.WH.Oil.NoSolar.Oil</t>
  </si>
  <si>
    <t>FEC_per_sqm.kWh.ES.Res.HHnew.Thermal.SH.Oil.WH.Oil.Solar</t>
  </si>
  <si>
    <t>FEC_per_sqm.kWh.ES.Res.HHnew.Thermal.SH.Oil.WH.Oil.Solar.Oil</t>
  </si>
  <si>
    <t>FEC_per_sqm.kWh.ES.Res.HHnew.Thermal.SH.Oil.WH.Oil.Solar.Solar</t>
  </si>
  <si>
    <t>FEC_per_sqm.kWh.ES.Res.HHnew.Thermal.SH.Oil.WH.Elc.NoSolar.Elec</t>
  </si>
  <si>
    <t>FEC_per_sqm.kWh.ES.Res.HHnew.Thermal.SH.Oil.WH.Elc.Solar</t>
  </si>
  <si>
    <t>FEC_per_sqm.kWh.ES.Res.HHnew.Thermal.SH.Oil.WH.Elc.Solar.Elec</t>
  </si>
  <si>
    <t>FEC_per_sqm.kWh.ES.Res.HHnew.Thermal.SH.Oil.WH.Elc.Solar.Solar</t>
  </si>
  <si>
    <t>FEC_per_sqm.kWh.ES.Res.HHnew.Thermal.SH.Oil.CO</t>
  </si>
  <si>
    <t>FEC_per_sqm.kWh.ES.Res.HHnew.Thermal.SH.Oil.CO.LPG.LPG</t>
  </si>
  <si>
    <t>FEC_per_sqm.kWh.ES.Res.HHnew.Thermal.SH.Oil.CO.Elc.Elec</t>
  </si>
  <si>
    <t>FEC_per_sqm.kWh.ES.Res.HHnew.Thermal.SH.Gas</t>
  </si>
  <si>
    <t>FEC_per_sqm.kWh.ES.Res.HHnew.Thermal.SH.Gas.SH</t>
  </si>
  <si>
    <t>FEC_per_sqm.kWh.ES.Res.HHnew.Thermal.SH.Gas.SH.Gas</t>
  </si>
  <si>
    <t>FEC_per_sqm.kWh.ES.Res.HHnew.Thermal.SH.Gas.SH.Elec</t>
  </si>
  <si>
    <t>FEC_per_sqm.kWh.ES.Res.HHnew.Thermal.SH.Gas.SC</t>
  </si>
  <si>
    <t>FEC_per_sqm.kWh.ES.Res.HHnew.Thermal.SH.Gas.SC.AC.Elec</t>
  </si>
  <si>
    <t>FEC_per_sqm.kWh.ES.Res.HHnew.Thermal.SH.Gas.WH</t>
  </si>
  <si>
    <t>FEC_per_sqm.kWh.ES.Res.HHnew.Thermal.SH.Gas.WH.Gas.NoSolar.Gas</t>
  </si>
  <si>
    <t>FEC_per_sqm.kWh.ES.Res.HHnew.Thermal.SH.Gas.WH.Gas.Solar</t>
  </si>
  <si>
    <t>FEC_per_sqm.kWh.ES.Res.HHnew.Thermal.SH.Gas.WH.Gas.Solar.Gas</t>
  </si>
  <si>
    <t>FEC_per_sqm.kWh.ES.Res.HHnew.Thermal.SH.Gas.WH.Gas.Solar.Solar</t>
  </si>
  <si>
    <t>FEC_per_sqm.kWh.ES.Res.HHnew.Thermal.SH.Gas.WH.Elc.NoSolar.Elec</t>
  </si>
  <si>
    <t>FEC_per_sqm.kWh.ES.Res.HHnew.Thermal.SH.Gas.WH.Elc.Solar</t>
  </si>
  <si>
    <t>FEC_per_sqm.kWh.ES.Res.HHnew.Thermal.SH.Gas.WH.Elc.Solar.Elec</t>
  </si>
  <si>
    <t>FEC_per_sqm.kWh.ES.Res.HHnew.Thermal.SH.Gas.WH.Elc.Solar.Solar</t>
  </si>
  <si>
    <t>FEC_per_sqm.kWh.ES.Res.HHnew.Thermal.SH.Gas.CO</t>
  </si>
  <si>
    <t>FEC_per_sqm.kWh.ES.Res.HHnew.Thermal.SH.Gas.CO.Gas.Gas</t>
  </si>
  <si>
    <t>FEC_per_sqm.kWh.ES.Res.HHnew.Thermal.SH.Gas.CO.Elc.Elec</t>
  </si>
  <si>
    <t>FEC_per_sqm.kWh.ES.Res.HHnew.Thermal.SH.Biomass</t>
  </si>
  <si>
    <t>FEC_per_sqm.kWh.ES.Res.HHnew.Thermal.SH.Biomass.SH</t>
  </si>
  <si>
    <t>FEC_per_sqm.kWh.ES.Res.HHnew.Thermal.SH.Biomass.SH.Biomass</t>
  </si>
  <si>
    <t>FEC_per_sqm.kWh.ES.Res.HHnew.Thermal.SH.Biomass.SH.Elec</t>
  </si>
  <si>
    <t>FEC_per_sqm.kWh.ES.Res.HHnew.Thermal.SH.Biomass.SC</t>
  </si>
  <si>
    <t>FEC_per_sqm.kWh.ES.Res.HHnew.Thermal.SH.Biomass.SC.AC.Elec</t>
  </si>
  <si>
    <t>FEC_per_sqm.kWh.ES.Res.HHnew.Thermal.SH.Biomass.WH</t>
  </si>
  <si>
    <t>FEC_per_sqm.kWh.ES.Res.HHnew.Thermal.SH.Biomass.WH.Biomass.NoSolar.Biomass</t>
  </si>
  <si>
    <t>FEC_per_sqm.kWh.ES.Res.HHnew.Thermal.SH.Biomass.WH.Biomass.Solar</t>
  </si>
  <si>
    <t>FEC_per_sqm.kWh.ES.Res.HHnew.Thermal.SH.Biomass.WH.Biomass.Solar.Biomass</t>
  </si>
  <si>
    <t>FEC_per_sqm.kWh.ES.Res.HHnew.Thermal.SH.Biomass.WH.Biomass.Solar.Solar</t>
  </si>
  <si>
    <t>FEC_per_sqm.kWh.ES.Res.HHnew.Thermal.SH.Biomass.WH.LPG.NoSolar.LPG</t>
  </si>
  <si>
    <t>FEC_per_sqm.kWh.ES.Res.HHnew.Thermal.SH.Biomass.WH.LPG.Solar</t>
  </si>
  <si>
    <t>FEC_per_sqm.kWh.ES.Res.HHnew.Thermal.SH.Biomass.WH.LPG.Solar.LPG</t>
  </si>
  <si>
    <t>FEC_per_sqm.kWh.ES.Res.HHnew.Thermal.SH.Biomass.WH.LPG.Solar.Solar</t>
  </si>
  <si>
    <t>FEC_per_sqm.kWh.ES.Res.HHnew.Thermal.SH.Biomass.WH.Elc.NoSolar.Elec</t>
  </si>
  <si>
    <t>FEC_per_sqm.kWh.ES.Res.HHnew.Thermal.SH.Biomass.WH.Elc.Solar</t>
  </si>
  <si>
    <t>FEC_per_sqm.kWh.ES.Res.HHnew.Thermal.SH.Biomass.WH.Elc.Solar.Elec</t>
  </si>
  <si>
    <t>FEC_per_sqm.kWh.ES.Res.HHnew.Thermal.SH.Biomass.WH.Elc.Solar.Solar</t>
  </si>
  <si>
    <t>FEC_per_sqm.kWh.ES.Res.HHnew.Thermal.SH.Biomass.CO</t>
  </si>
  <si>
    <t>FEC_per_sqm.kWh.ES.Res.HHnew.Thermal.SH.Biomass.CO.Biomass.Biomass</t>
  </si>
  <si>
    <t>FEC_per_sqm.kWh.ES.Res.HHnew.Thermal.SH.Biomass.CO.LPG.LPG</t>
  </si>
  <si>
    <t>FEC_per_sqm.kWh.ES.Res.HHnew.Thermal.SH.Biomass.CO.Elc.Elec</t>
  </si>
  <si>
    <t>FEC_per_sqm.kWh.ES.Res.HHnew.Thermal.SH.Geo</t>
  </si>
  <si>
    <t>FEC_per_sqm.kWh.ES.Res.HHnew.Thermal.SH.Geo.SH</t>
  </si>
  <si>
    <t>FEC_per_sqm.kWh.ES.Res.HHnew.Thermal.SH.Geo.SH.Geo</t>
  </si>
  <si>
    <t>FEC_per_sqm.kWh.ES.Res.HHnew.Thermal.SH.Geo.SH.Elec</t>
  </si>
  <si>
    <t>FEC_per_sqm.kWh.ES.Res.HHnew.Thermal.SH.Geo.SC</t>
  </si>
  <si>
    <t>FEC_per_sqm.kWh.ES.Res.HHnew.Thermal.SH.Geo.SC.AC.Elec</t>
  </si>
  <si>
    <t>FEC_per_sqm.kWh.ES.Res.HHnew.Thermal.SH.Geo.WH</t>
  </si>
  <si>
    <t>FEC_per_sqm.kWh.ES.Res.HHnew.Thermal.SH.Geo.WH.Geo.NoSolar.Geo</t>
  </si>
  <si>
    <t>FEC_per_sqm.kWh.ES.Res.HHnew.Thermal.SH.Geo.WH.Geo.Solar</t>
  </si>
  <si>
    <t>FEC_per_sqm.kWh.ES.Res.HHnew.Thermal.SH.Geo.WH.Geo.Solar.Geo</t>
  </si>
  <si>
    <t>FEC_per_sqm.kWh.ES.Res.HHnew.Thermal.SH.Geo.WH.Geo.Solar.Solar</t>
  </si>
  <si>
    <t>FEC_per_sqm.kWh.ES.Res.HHnew.Thermal.SH.Geo.WH.Elc.NoSolar.Elec</t>
  </si>
  <si>
    <t>FEC_per_sqm.kWh.ES.Res.HHnew.Thermal.SH.Geo.WH.Elc.Solar</t>
  </si>
  <si>
    <t>FEC_per_sqm.kWh.ES.Res.HHnew.Thermal.SH.Geo.WH.Elc.Solar.Elec</t>
  </si>
  <si>
    <t>FEC_per_sqm.kWh.ES.Res.HHnew.Thermal.SH.Geo.WH.Elc.Solar.Solar</t>
  </si>
  <si>
    <t>FEC_per_sqm.kWh.ES.Res.HHnew.Thermal.SH.Geo.CO</t>
  </si>
  <si>
    <t>FEC_per_sqm.kWh.ES.Res.HHnew.Thermal.SH.Geo.CO.LPG.LPG</t>
  </si>
  <si>
    <t>FEC_per_sqm.kWh.ES.Res.HHnew.Thermal.SH.Geo.CO.Elc.Elec</t>
  </si>
  <si>
    <t>FEC_per_sqm.kWh.ES.Res.HHnew.Thermal.SH.DistrHeat</t>
  </si>
  <si>
    <t>FEC_per_sqm.kWh.ES.Res.HHnew.Thermal.SH.DistrHeat.SH</t>
  </si>
  <si>
    <t>FEC_per_sqm.kWh.ES.Res.HHnew.Thermal.SH.DistrHeat.SH.Steam_Distr</t>
  </si>
  <si>
    <t>FEC_per_sqm.kWh.ES.Res.HHnew.Thermal.SH.DistrHeat.SH.Elec</t>
  </si>
  <si>
    <t>FEC_per_sqm.kWh.ES.Res.HHnew.Thermal.SH.DistrHeat.SC</t>
  </si>
  <si>
    <t>FEC_per_sqm.kWh.ES.Res.HHnew.Thermal.SH.DistrHeat.SC.AC.Elec</t>
  </si>
  <si>
    <t>FEC_per_sqm.kWh.ES.Res.HHnew.Thermal.SH.DistrHeat.WH</t>
  </si>
  <si>
    <t>FEC_per_sqm.kWh.ES.Res.HHnew.Thermal.SH.DistrHeat.WH.DistrHeat.NoSolar.Steam_Distr</t>
  </si>
  <si>
    <t>FEC_per_sqm.kWh.ES.Res.HHnew.Thermal.SH.DistrHeat.WH.DistrHeat.Solar</t>
  </si>
  <si>
    <t>FEC_per_sqm.kWh.ES.Res.HHnew.Thermal.SH.DistrHeat.WH.DistrHeat.Solar.Steam_Distr</t>
  </si>
  <si>
    <t>FEC_per_sqm.kWh.ES.Res.HHnew.Thermal.SH.DistrHeat.WH.DistrHeat.Solar.Solar</t>
  </si>
  <si>
    <t>FEC_per_sqm.kWh.ES.Res.HHnew.Thermal.SH.DistrHeat.WH.Elc.NoSolar.Elec</t>
  </si>
  <si>
    <t>FEC_per_sqm.kWh.ES.Res.HHnew.Thermal.SH.DistrHeat.WH.Elc.Solar</t>
  </si>
  <si>
    <t>FEC_per_sqm.kWh.ES.Res.HHnew.Thermal.SH.DistrHeat.WH.Elc.Solar.Elec</t>
  </si>
  <si>
    <t>FEC_per_sqm.kWh.ES.Res.HHnew.Thermal.SH.DistrHeat.WH.Elc.Solar.Solar</t>
  </si>
  <si>
    <t>FEC_per_sqm.kWh.ES.Res.HHnew.Thermal.SH.DistrHeat.CO</t>
  </si>
  <si>
    <t>FEC_per_sqm.kWh.ES.Res.HHnew.Thermal.SH.DistrHeat.CO.LPG.LPG</t>
  </si>
  <si>
    <t>FEC_per_sqm.kWh.ES.Res.HHnew.Thermal.SH.DistrHeat.CO.Elc.Elec</t>
  </si>
  <si>
    <t>FEC_per_sqm.kWh.ES.Res.HHnew.Thermal.SH.AdvElc</t>
  </si>
  <si>
    <t>FEC_per_sqm.kWh.ES.Res.HHnew.Thermal.SH.AdvElc.SH</t>
  </si>
  <si>
    <t>FEC_per_sqm.kWh.ES.Res.HHnew.Thermal.SH.AdvElc.SH.Elec</t>
  </si>
  <si>
    <t>FEC_per_sqm.kWh.ES.Res.HHnew.Thermal.SH.AdvElc.SC</t>
  </si>
  <si>
    <t>FEC_per_sqm.kWh.ES.Res.HHnew.Thermal.SH.AdvElc.SC.AC.Elec</t>
  </si>
  <si>
    <t>FEC_per_sqm.kWh.ES.Res.HHnew.Thermal.SH.AdvElc.WH</t>
  </si>
  <si>
    <t>FEC_per_sqm.kWh.ES.Res.HHnew.Thermal.SH.AdvElc.WH.LPG.NoSolar.LPG</t>
  </si>
  <si>
    <t>FEC_per_sqm.kWh.ES.Res.HHnew.Thermal.SH.AdvElc.WH.LPG.Solar</t>
  </si>
  <si>
    <t>FEC_per_sqm.kWh.ES.Res.HHnew.Thermal.SH.AdvElc.WH.LPG.Solar.LPG</t>
  </si>
  <si>
    <t>FEC_per_sqm.kWh.ES.Res.HHnew.Thermal.SH.AdvElc.WH.LPG.Solar.Solar</t>
  </si>
  <si>
    <t>FEC_per_sqm.kWh.ES.Res.HHnew.Thermal.SH.AdvElc.WH.Elc.NoSolar.Elec</t>
  </si>
  <si>
    <t>FEC_per_sqm.kWh.ES.Res.HHnew.Thermal.SH.AdvElc.WH.Elc.Solar</t>
  </si>
  <si>
    <t>FEC_per_sqm.kWh.ES.Res.HHnew.Thermal.SH.AdvElc.WH.Elc.Solar.Elec</t>
  </si>
  <si>
    <t>FEC_per_sqm.kWh.ES.Res.HHnew.Thermal.SH.AdvElc.WH.Elc.Solar.Solar</t>
  </si>
  <si>
    <t>FEC_per_sqm.kWh.ES.Res.HHnew.Thermal.SH.AdvElc.CO</t>
  </si>
  <si>
    <t>FEC_per_sqm.kWh.ES.Res.HHnew.Thermal.SH.AdvElc.CO.LPG.LPG</t>
  </si>
  <si>
    <t>FEC_per_sqm.kWh.ES.Res.HHnew.Thermal.SH.AdvElc.CO.Elc.Elec</t>
  </si>
  <si>
    <t>FEC_per_sqm.kWh.ES.Res.HHnew.Thermal.SH.ConvElc</t>
  </si>
  <si>
    <t>FEC_per_sqm.kWh.ES.Res.HHnew.Thermal.SH.ConvElc.SH</t>
  </si>
  <si>
    <t>FEC_per_sqm.kWh.ES.Res.HHnew.Thermal.SH.ConvElc.SH.Elec</t>
  </si>
  <si>
    <t>FEC_per_sqm.kWh.ES.Res.HHnew.Thermal.SH.ConvElc.SC</t>
  </si>
  <si>
    <t>FEC_per_sqm.kWh.ES.Res.HHnew.Thermal.SH.ConvElc.SC.AC.Elec</t>
  </si>
  <si>
    <t>FEC_per_sqm.kWh.ES.Res.HHnew.Thermal.SH.ConvElc.WH</t>
  </si>
  <si>
    <t>FEC_per_sqm.kWh.ES.Res.HHnew.Thermal.SH.ConvElc.WH.LPG.NoSolar.LPG</t>
  </si>
  <si>
    <t>FEC_per_sqm.kWh.ES.Res.HHnew.Thermal.SH.ConvElc.WH.LPG.Solar</t>
  </si>
  <si>
    <t>FEC_per_sqm.kWh.ES.Res.HHnew.Thermal.SH.ConvElc.WH.LPG.Solar.LPG</t>
  </si>
  <si>
    <t>FEC_per_sqm.kWh.ES.Res.HHnew.Thermal.SH.ConvElc.WH.LPG.Solar.Solar</t>
  </si>
  <si>
    <t>FEC_per_sqm.kWh.ES.Res.HHnew.Thermal.SH.ConvElc.WH.Elc.NoSolar.Elec</t>
  </si>
  <si>
    <t>FEC_per_sqm.kWh.ES.Res.HHnew.Thermal.SH.ConvElc.WH.Elc.Solar</t>
  </si>
  <si>
    <t>FEC_per_sqm.kWh.ES.Res.HHnew.Thermal.SH.ConvElc.WH.Elc.Solar.Elec</t>
  </si>
  <si>
    <t>FEC_per_sqm.kWh.ES.Res.HHnew.Thermal.SH.ConvElc.WH.Elc.Solar.Solar</t>
  </si>
  <si>
    <t>FEC_per_sqm.kWh.ES.Res.HHnew.Thermal.SH.ConvElc.CO</t>
  </si>
  <si>
    <t>FEC_per_sqm.kWh.ES.Res.HHnew.Thermal.SH.ConvElc.CO.LPG.LPG</t>
  </si>
  <si>
    <t>FEC_per_sqm.kWh.ES.Res.HHnew.Thermal.SH.ConvElc.CO.Elc.Elec</t>
  </si>
  <si>
    <t>ES - Thermal energy service of new and renovated households per surface area (detailed structure)</t>
  </si>
  <si>
    <t>TES_per_sqm.kWh.ES.Res.HHnew.Thermal.SH.Solids</t>
  </si>
  <si>
    <t>TES_per_sqm.kWh.ES.Res.HHnew.Thermal.SH.Solids.SH</t>
  </si>
  <si>
    <t>TES_per_sqm.kWh.ES.Res.HHnew.Thermal.SH.Solids.SH.Solids</t>
  </si>
  <si>
    <t>TES_per_sqm.kWh.ES.Res.HHnew.Thermal.SH.Solids.SH.Elec</t>
  </si>
  <si>
    <t>TES_per_sqm.kWh.ES.Res.HHnew.Thermal.SH.Solids.SC</t>
  </si>
  <si>
    <t>TES_per_sqm.kWh.ES.Res.HHnew.Thermal.SH.Solids.SC.AC.Elec</t>
  </si>
  <si>
    <t>TES_per_sqm.kWh.ES.Res.HHnew.Thermal.SH.Solids.WH</t>
  </si>
  <si>
    <t>TES_per_sqm.kWh.ES.Res.HHnew.Thermal.SH.Solids.WH.Solids.NoSolar.Solids</t>
  </si>
  <si>
    <t>TES_per_sqm.kWh.ES.Res.HHnew.Thermal.SH.Solids.WH.LPG.NoSolar.LPG</t>
  </si>
  <si>
    <t>TES_per_sqm.kWh.ES.Res.HHnew.Thermal.SH.Solids.WH.LPG.Solar</t>
  </si>
  <si>
    <t>TES_per_sqm.kWh.ES.Res.HHnew.Thermal.SH.Solids.WH.LPG.Solar.LPG</t>
  </si>
  <si>
    <t>TES_per_sqm.kWh.ES.Res.HHnew.Thermal.SH.Solids.WH.LPG.Solar.Solar</t>
  </si>
  <si>
    <t>TES_per_sqm.kWh.ES.Res.HHnew.Thermal.SH.Solids.WH.Elc.NoSolar.Elec</t>
  </si>
  <si>
    <t>TES_per_sqm.kWh.ES.Res.HHnew.Thermal.SH.Solids.WH.Elc.Solar</t>
  </si>
  <si>
    <t>TES_per_sqm.kWh.ES.Res.HHnew.Thermal.SH.Solids.WH.Elc.Solar.Elec</t>
  </si>
  <si>
    <t>TES_per_sqm.kWh.ES.Res.HHnew.Thermal.SH.Solids.WH.Elc.Solar.Solar</t>
  </si>
  <si>
    <t>TES_per_sqm.kWh.ES.Res.HHnew.Thermal.SH.Solids.CO</t>
  </si>
  <si>
    <t>TES_per_sqm.kWh.ES.Res.HHnew.Thermal.SH.Solids.CO.Solids.Solids</t>
  </si>
  <si>
    <t>TES_per_sqm.kWh.ES.Res.HHnew.Thermal.SH.Solids.CO.LPG.LPG</t>
  </si>
  <si>
    <t>TES_per_sqm.kWh.ES.Res.HHnew.Thermal.SH.Solids.CO.Elc.Elec</t>
  </si>
  <si>
    <t>TES_per_sqm.kWh.ES.Res.HHnew.Thermal.SH.LPG</t>
  </si>
  <si>
    <t>TES_per_sqm.kWh.ES.Res.HHnew.Thermal.SH.LPG.SH</t>
  </si>
  <si>
    <t>TES_per_sqm.kWh.ES.Res.HHnew.Thermal.SH.LPG.SH.LPG</t>
  </si>
  <si>
    <t>TES_per_sqm.kWh.ES.Res.HHnew.Thermal.SH.LPG.SH.Elec</t>
  </si>
  <si>
    <t>TES_per_sqm.kWh.ES.Res.HHnew.Thermal.SH.LPG.SC</t>
  </si>
  <si>
    <t>TES_per_sqm.kWh.ES.Res.HHnew.Thermal.SH.LPG.SC.AC.Elec</t>
  </si>
  <si>
    <t>TES_per_sqm.kWh.ES.Res.HHnew.Thermal.SH.LPG.WH</t>
  </si>
  <si>
    <t>TES_per_sqm.kWh.ES.Res.HHnew.Thermal.SH.LPG.WH.LPG.NoSolar.LPG</t>
  </si>
  <si>
    <t>TES_per_sqm.kWh.ES.Res.HHnew.Thermal.SH.LPG.WH.LPG.Solar</t>
  </si>
  <si>
    <t>TES_per_sqm.kWh.ES.Res.HHnew.Thermal.SH.LPG.WH.LPG.Solar.LPG</t>
  </si>
  <si>
    <t>TES_per_sqm.kWh.ES.Res.HHnew.Thermal.SH.LPG.WH.LPG.Solar.Solar</t>
  </si>
  <si>
    <t>TES_per_sqm.kWh.ES.Res.HHnew.Thermal.SH.LPG.WH.Elc.NoSolar.Elec</t>
  </si>
  <si>
    <t>TES_per_sqm.kWh.ES.Res.HHnew.Thermal.SH.LPG.WH.Elc.Solar</t>
  </si>
  <si>
    <t>TES_per_sqm.kWh.ES.Res.HHnew.Thermal.SH.LPG.WH.Elc.Solar.Elec</t>
  </si>
  <si>
    <t>TES_per_sqm.kWh.ES.Res.HHnew.Thermal.SH.LPG.WH.Elc.Solar.Solar</t>
  </si>
  <si>
    <t>TES_per_sqm.kWh.ES.Res.HHnew.Thermal.SH.LPG.CO</t>
  </si>
  <si>
    <t>TES_per_sqm.kWh.ES.Res.HHnew.Thermal.SH.LPG.CO.LPG.LPG</t>
  </si>
  <si>
    <t>TES_per_sqm.kWh.ES.Res.HHnew.Thermal.SH.LPG.CO.Elc.Elec</t>
  </si>
  <si>
    <t>TES_per_sqm.kWh.ES.Res.HHnew.Thermal.SH.Oil</t>
  </si>
  <si>
    <t>TES_per_sqm.kWh.ES.Res.HHnew.Thermal.SH.Oil.SH</t>
  </si>
  <si>
    <t>TES_per_sqm.kWh.ES.Res.HHnew.Thermal.SH.Oil.SH.Oil</t>
  </si>
  <si>
    <t>TES_per_sqm.kWh.ES.Res.HHnew.Thermal.SH.Oil.SH.Elec</t>
  </si>
  <si>
    <t>TES_per_sqm.kWh.ES.Res.HHnew.Thermal.SH.Oil.SC</t>
  </si>
  <si>
    <t>TES_per_sqm.kWh.ES.Res.HHnew.Thermal.SH.Oil.SC.AC.Elec</t>
  </si>
  <si>
    <t>TES_per_sqm.kWh.ES.Res.HHnew.Thermal.SH.Oil.WH</t>
  </si>
  <si>
    <t>TES_per_sqm.kWh.ES.Res.HHnew.Thermal.SH.Oil.WH.Oil.NoSolar.Oil</t>
  </si>
  <si>
    <t>TES_per_sqm.kWh.ES.Res.HHnew.Thermal.SH.Oil.WH.Oil.Solar</t>
  </si>
  <si>
    <t>TES_per_sqm.kWh.ES.Res.HHnew.Thermal.SH.Oil.WH.Oil.Solar.Oil</t>
  </si>
  <si>
    <t>TES_per_sqm.kWh.ES.Res.HHnew.Thermal.SH.Oil.WH.Oil.Solar.Solar</t>
  </si>
  <si>
    <t>TES_per_sqm.kWh.ES.Res.HHnew.Thermal.SH.Oil.WH.Elc.NoSolar.Elec</t>
  </si>
  <si>
    <t>TES_per_sqm.kWh.ES.Res.HHnew.Thermal.SH.Oil.WH.Elc.Solar</t>
  </si>
  <si>
    <t>TES_per_sqm.kWh.ES.Res.HHnew.Thermal.SH.Oil.WH.Elc.Solar.Elec</t>
  </si>
  <si>
    <t>TES_per_sqm.kWh.ES.Res.HHnew.Thermal.SH.Oil.WH.Elc.Solar.Solar</t>
  </si>
  <si>
    <t>TES_per_sqm.kWh.ES.Res.HHnew.Thermal.SH.Oil.CO</t>
  </si>
  <si>
    <t>TES_per_sqm.kWh.ES.Res.HHnew.Thermal.SH.Oil.CO.LPG.LPG</t>
  </si>
  <si>
    <t>TES_per_sqm.kWh.ES.Res.HHnew.Thermal.SH.Oil.CO.Elc.Elec</t>
  </si>
  <si>
    <t>TES_per_sqm.kWh.ES.Res.HHnew.Thermal.SH.Gas</t>
  </si>
  <si>
    <t>TES_per_sqm.kWh.ES.Res.HHnew.Thermal.SH.Gas.SH</t>
  </si>
  <si>
    <t>TES_per_sqm.kWh.ES.Res.HHnew.Thermal.SH.Gas.SH.Gas</t>
  </si>
  <si>
    <t>TES_per_sqm.kWh.ES.Res.HHnew.Thermal.SH.Gas.SH.Elec</t>
  </si>
  <si>
    <t>TES_per_sqm.kWh.ES.Res.HHnew.Thermal.SH.Gas.SC</t>
  </si>
  <si>
    <t>TES_per_sqm.kWh.ES.Res.HHnew.Thermal.SH.Gas.SC.AC.Elec</t>
  </si>
  <si>
    <t>TES_per_sqm.kWh.ES.Res.HHnew.Thermal.SH.Gas.WH</t>
  </si>
  <si>
    <t>TES_per_sqm.kWh.ES.Res.HHnew.Thermal.SH.Gas.WH.Gas.NoSolar.Gas</t>
  </si>
  <si>
    <t>TES_per_sqm.kWh.ES.Res.HHnew.Thermal.SH.Gas.WH.Gas.Solar</t>
  </si>
  <si>
    <t>TES_per_sqm.kWh.ES.Res.HHnew.Thermal.SH.Gas.WH.Gas.Solar.Gas</t>
  </si>
  <si>
    <t>TES_per_sqm.kWh.ES.Res.HHnew.Thermal.SH.Gas.WH.Gas.Solar.Solar</t>
  </si>
  <si>
    <t>TES_per_sqm.kWh.ES.Res.HHnew.Thermal.SH.Gas.WH.Elc.NoSolar.Elec</t>
  </si>
  <si>
    <t>TES_per_sqm.kWh.ES.Res.HHnew.Thermal.SH.Gas.WH.Elc.Solar</t>
  </si>
  <si>
    <t>TES_per_sqm.kWh.ES.Res.HHnew.Thermal.SH.Gas.WH.Elc.Solar.Elec</t>
  </si>
  <si>
    <t>TES_per_sqm.kWh.ES.Res.HHnew.Thermal.SH.Gas.WH.Elc.Solar.Solar</t>
  </si>
  <si>
    <t>TES_per_sqm.kWh.ES.Res.HHnew.Thermal.SH.Gas.CO</t>
  </si>
  <si>
    <t>TES_per_sqm.kWh.ES.Res.HHnew.Thermal.SH.Gas.CO.Gas.Gas</t>
  </si>
  <si>
    <t>TES_per_sqm.kWh.ES.Res.HHnew.Thermal.SH.Gas.CO.Elc.Elec</t>
  </si>
  <si>
    <t>TES_per_sqm.kWh.ES.Res.HHnew.Thermal.SH.Biomass</t>
  </si>
  <si>
    <t>TES_per_sqm.kWh.ES.Res.HHnew.Thermal.SH.Biomass.SH</t>
  </si>
  <si>
    <t>TES_per_sqm.kWh.ES.Res.HHnew.Thermal.SH.Biomass.SH.Biomass</t>
  </si>
  <si>
    <t>TES_per_sqm.kWh.ES.Res.HHnew.Thermal.SH.Biomass.SH.Elec</t>
  </si>
  <si>
    <t>TES_per_sqm.kWh.ES.Res.HHnew.Thermal.SH.Biomass.SC</t>
  </si>
  <si>
    <t>TES_per_sqm.kWh.ES.Res.HHnew.Thermal.SH.Biomass.SC.AC.Elec</t>
  </si>
  <si>
    <t>TES_per_sqm.kWh.ES.Res.HHnew.Thermal.SH.Biomass.WH</t>
  </si>
  <si>
    <t>TES_per_sqm.kWh.ES.Res.HHnew.Thermal.SH.Biomass.WH.Biomass.NoSolar.Biomass</t>
  </si>
  <si>
    <t>TES_per_sqm.kWh.ES.Res.HHnew.Thermal.SH.Biomass.WH.Biomass.Solar</t>
  </si>
  <si>
    <t>TES_per_sqm.kWh.ES.Res.HHnew.Thermal.SH.Biomass.WH.Biomass.Solar.Biomass</t>
  </si>
  <si>
    <t>TES_per_sqm.kWh.ES.Res.HHnew.Thermal.SH.Biomass.WH.Biomass.Solar.Solar</t>
  </si>
  <si>
    <t>TES_per_sqm.kWh.ES.Res.HHnew.Thermal.SH.Biomass.WH.LPG.NoSolar.LPG</t>
  </si>
  <si>
    <t>TES_per_sqm.kWh.ES.Res.HHnew.Thermal.SH.Biomass.WH.LPG.Solar</t>
  </si>
  <si>
    <t>TES_per_sqm.kWh.ES.Res.HHnew.Thermal.SH.Biomass.WH.LPG.Solar.LPG</t>
  </si>
  <si>
    <t>TES_per_sqm.kWh.ES.Res.HHnew.Thermal.SH.Biomass.WH.LPG.Solar.Solar</t>
  </si>
  <si>
    <t>TES_per_sqm.kWh.ES.Res.HHnew.Thermal.SH.Biomass.WH.Elc.NoSolar.Elec</t>
  </si>
  <si>
    <t>TES_per_sqm.kWh.ES.Res.HHnew.Thermal.SH.Biomass.WH.Elc.Solar</t>
  </si>
  <si>
    <t>TES_per_sqm.kWh.ES.Res.HHnew.Thermal.SH.Biomass.WH.Elc.Solar.Elec</t>
  </si>
  <si>
    <t>TES_per_sqm.kWh.ES.Res.HHnew.Thermal.SH.Biomass.WH.Elc.Solar.Solar</t>
  </si>
  <si>
    <t>TES_per_sqm.kWh.ES.Res.HHnew.Thermal.SH.Biomass.CO</t>
  </si>
  <si>
    <t>TES_per_sqm.kWh.ES.Res.HHnew.Thermal.SH.Biomass.CO.Biomass.Biomass</t>
  </si>
  <si>
    <t>TES_per_sqm.kWh.ES.Res.HHnew.Thermal.SH.Biomass.CO.LPG.LPG</t>
  </si>
  <si>
    <t>TES_per_sqm.kWh.ES.Res.HHnew.Thermal.SH.Biomass.CO.Elc.Elec</t>
  </si>
  <si>
    <t>TES_per_sqm.kWh.ES.Res.HHnew.Thermal.SH.Geo</t>
  </si>
  <si>
    <t>TES_per_sqm.kWh.ES.Res.HHnew.Thermal.SH.Geo.SH</t>
  </si>
  <si>
    <t>TES_per_sqm.kWh.ES.Res.HHnew.Thermal.SH.Geo.SH.Geo</t>
  </si>
  <si>
    <t>TES_per_sqm.kWh.ES.Res.HHnew.Thermal.SH.Geo.SH.Elec</t>
  </si>
  <si>
    <t>TES_per_sqm.kWh.ES.Res.HHnew.Thermal.SH.Geo.SC</t>
  </si>
  <si>
    <t>TES_per_sqm.kWh.ES.Res.HHnew.Thermal.SH.Geo.SC.AC.Elec</t>
  </si>
  <si>
    <t>TES_per_sqm.kWh.ES.Res.HHnew.Thermal.SH.Geo.WH</t>
  </si>
  <si>
    <t>TES_per_sqm.kWh.ES.Res.HHnew.Thermal.SH.Geo.WH.Geo.NoSolar.Geo</t>
  </si>
  <si>
    <t>TES_per_sqm.kWh.ES.Res.HHnew.Thermal.SH.Geo.WH.Geo.Solar</t>
  </si>
  <si>
    <t>TES_per_sqm.kWh.ES.Res.HHnew.Thermal.SH.Geo.WH.Geo.Solar.Geo</t>
  </si>
  <si>
    <t>TES_per_sqm.kWh.ES.Res.HHnew.Thermal.SH.Geo.WH.Geo.Solar.Solar</t>
  </si>
  <si>
    <t>TES_per_sqm.kWh.ES.Res.HHnew.Thermal.SH.Geo.WH.Elc.NoSolar.Elec</t>
  </si>
  <si>
    <t>TES_per_sqm.kWh.ES.Res.HHnew.Thermal.SH.Geo.WH.Elc.Solar</t>
  </si>
  <si>
    <t>TES_per_sqm.kWh.ES.Res.HHnew.Thermal.SH.Geo.WH.Elc.Solar.Elec</t>
  </si>
  <si>
    <t>TES_per_sqm.kWh.ES.Res.HHnew.Thermal.SH.Geo.WH.Elc.Solar.Solar</t>
  </si>
  <si>
    <t>TES_per_sqm.kWh.ES.Res.HHnew.Thermal.SH.Geo.CO</t>
  </si>
  <si>
    <t>TES_per_sqm.kWh.ES.Res.HHnew.Thermal.SH.Geo.CO.LPG.LPG</t>
  </si>
  <si>
    <t>TES_per_sqm.kWh.ES.Res.HHnew.Thermal.SH.Geo.CO.Elc.Elec</t>
  </si>
  <si>
    <t>TES_per_sqm.kWh.ES.Res.HHnew.Thermal.SH.DistrHeat</t>
  </si>
  <si>
    <t>TES_per_sqm.kWh.ES.Res.HHnew.Thermal.SH.DistrHeat.SH</t>
  </si>
  <si>
    <t>TES_per_sqm.kWh.ES.Res.HHnew.Thermal.SH.DistrHeat.SH.Steam_Distr</t>
  </si>
  <si>
    <t>TES_per_sqm.kWh.ES.Res.HHnew.Thermal.SH.DistrHeat.SH.Elec</t>
  </si>
  <si>
    <t>TES_per_sqm.kWh.ES.Res.HHnew.Thermal.SH.DistrHeat.SC</t>
  </si>
  <si>
    <t>TES_per_sqm.kWh.ES.Res.HHnew.Thermal.SH.DistrHeat.SC.AC.Elec</t>
  </si>
  <si>
    <t>TES_per_sqm.kWh.ES.Res.HHnew.Thermal.SH.DistrHeat.WH</t>
  </si>
  <si>
    <t>TES_per_sqm.kWh.ES.Res.HHnew.Thermal.SH.DistrHeat.WH.DistrHeat.NoSolar.Steam_Distr</t>
  </si>
  <si>
    <t>TES_per_sqm.kWh.ES.Res.HHnew.Thermal.SH.DistrHeat.WH.DistrHeat.Solar</t>
  </si>
  <si>
    <t>TES_per_sqm.kWh.ES.Res.HHnew.Thermal.SH.DistrHeat.WH.DistrHeat.Solar.Steam_Distr</t>
  </si>
  <si>
    <t>TES_per_sqm.kWh.ES.Res.HHnew.Thermal.SH.DistrHeat.WH.DistrHeat.Solar.Solar</t>
  </si>
  <si>
    <t>TES_per_sqm.kWh.ES.Res.HHnew.Thermal.SH.DistrHeat.WH.Elc.NoSolar.Elec</t>
  </si>
  <si>
    <t>TES_per_sqm.kWh.ES.Res.HHnew.Thermal.SH.DistrHeat.WH.Elc.Solar</t>
  </si>
  <si>
    <t>TES_per_sqm.kWh.ES.Res.HHnew.Thermal.SH.DistrHeat.WH.Elc.Solar.Elec</t>
  </si>
  <si>
    <t>TES_per_sqm.kWh.ES.Res.HHnew.Thermal.SH.DistrHeat.WH.Elc.Solar.Solar</t>
  </si>
  <si>
    <t>TES_per_sqm.kWh.ES.Res.HHnew.Thermal.SH.DistrHeat.CO</t>
  </si>
  <si>
    <t>TES_per_sqm.kWh.ES.Res.HHnew.Thermal.SH.DistrHeat.CO.LPG.LPG</t>
  </si>
  <si>
    <t>TES_per_sqm.kWh.ES.Res.HHnew.Thermal.SH.DistrHeat.CO.Elc.Elec</t>
  </si>
  <si>
    <t>TES_per_sqm.kWh.ES.Res.HHnew.Thermal.SH.AdvElc</t>
  </si>
  <si>
    <t>TES_per_sqm.kWh.ES.Res.HHnew.Thermal.SH.AdvElc.SH</t>
  </si>
  <si>
    <t>TES_per_sqm.kWh.ES.Res.HHnew.Thermal.SH.AdvElc.SH.Elec</t>
  </si>
  <si>
    <t>TES_per_sqm.kWh.ES.Res.HHnew.Thermal.SH.AdvElc.SC</t>
  </si>
  <si>
    <t>TES_per_sqm.kWh.ES.Res.HHnew.Thermal.SH.AdvElc.SC.AC.Elec</t>
  </si>
  <si>
    <t>TES_per_sqm.kWh.ES.Res.HHnew.Thermal.SH.AdvElc.WH</t>
  </si>
  <si>
    <t>TES_per_sqm.kWh.ES.Res.HHnew.Thermal.SH.AdvElc.WH.LPG.NoSolar.LPG</t>
  </si>
  <si>
    <t>TES_per_sqm.kWh.ES.Res.HHnew.Thermal.SH.AdvElc.WH.LPG.Solar</t>
  </si>
  <si>
    <t>TES_per_sqm.kWh.ES.Res.HHnew.Thermal.SH.AdvElc.WH.LPG.Solar.LPG</t>
  </si>
  <si>
    <t>TES_per_sqm.kWh.ES.Res.HHnew.Thermal.SH.AdvElc.WH.LPG.Solar.Solar</t>
  </si>
  <si>
    <t>TES_per_sqm.kWh.ES.Res.HHnew.Thermal.SH.AdvElc.WH.Elc.NoSolar.Elec</t>
  </si>
  <si>
    <t>TES_per_sqm.kWh.ES.Res.HHnew.Thermal.SH.AdvElc.WH.Elc.Solar</t>
  </si>
  <si>
    <t>TES_per_sqm.kWh.ES.Res.HHnew.Thermal.SH.AdvElc.WH.Elc.Solar.Elec</t>
  </si>
  <si>
    <t>TES_per_sqm.kWh.ES.Res.HHnew.Thermal.SH.AdvElc.WH.Elc.Solar.Solar</t>
  </si>
  <si>
    <t>TES_per_sqm.kWh.ES.Res.HHnew.Thermal.SH.AdvElc.CO</t>
  </si>
  <si>
    <t>TES_per_sqm.kWh.ES.Res.HHnew.Thermal.SH.AdvElc.CO.LPG.LPG</t>
  </si>
  <si>
    <t>TES_per_sqm.kWh.ES.Res.HHnew.Thermal.SH.AdvElc.CO.Elc.Elec</t>
  </si>
  <si>
    <t>TES_per_sqm.kWh.ES.Res.HHnew.Thermal.SH.ConvElc</t>
  </si>
  <si>
    <t>TES_per_sqm.kWh.ES.Res.HHnew.Thermal.SH.ConvElc.SH</t>
  </si>
  <si>
    <t>TES_per_sqm.kWh.ES.Res.HHnew.Thermal.SH.ConvElc.SH.Elec</t>
  </si>
  <si>
    <t>TES_per_sqm.kWh.ES.Res.HHnew.Thermal.SH.ConvElc.SC</t>
  </si>
  <si>
    <t>TES_per_sqm.kWh.ES.Res.HHnew.Thermal.SH.ConvElc.SC.AC.Elec</t>
  </si>
  <si>
    <t>TES_per_sqm.kWh.ES.Res.HHnew.Thermal.SH.ConvElc.WH</t>
  </si>
  <si>
    <t>TES_per_sqm.kWh.ES.Res.HHnew.Thermal.SH.ConvElc.WH.LPG.NoSolar.LPG</t>
  </si>
  <si>
    <t>TES_per_sqm.kWh.ES.Res.HHnew.Thermal.SH.ConvElc.WH.LPG.Solar</t>
  </si>
  <si>
    <t>TES_per_sqm.kWh.ES.Res.HHnew.Thermal.SH.ConvElc.WH.LPG.Solar.LPG</t>
  </si>
  <si>
    <t>TES_per_sqm.kWh.ES.Res.HHnew.Thermal.SH.ConvElc.WH.LPG.Solar.Solar</t>
  </si>
  <si>
    <t>TES_per_sqm.kWh.ES.Res.HHnew.Thermal.SH.ConvElc.WH.Elc.NoSolar.Elec</t>
  </si>
  <si>
    <t>TES_per_sqm.kWh.ES.Res.HHnew.Thermal.SH.ConvElc.WH.Elc.Solar</t>
  </si>
  <si>
    <t>TES_per_sqm.kWh.ES.Res.HHnew.Thermal.SH.ConvElc.WH.Elc.Solar.Elec</t>
  </si>
  <si>
    <t>TES_per_sqm.kWh.ES.Res.HHnew.Thermal.SH.ConvElc.WH.Elc.Solar.Solar</t>
  </si>
  <si>
    <t>TES_per_sqm.kWh.ES.Res.HHnew.Thermal.SH.ConvElc.CO</t>
  </si>
  <si>
    <t>TES_per_sqm.kWh.ES.Res.HHnew.Thermal.SH.ConvElc.CO.LPG.LPG</t>
  </si>
  <si>
    <t>TES_per_sqm.kWh.ES.Res.HHnew.Thermal.SH.ConvElc.CO.Elc.Elec</t>
  </si>
  <si>
    <t>ES - CO2 emissions in new and renovated households per surface area (detailed structure)</t>
  </si>
  <si>
    <t>EMI_per_sqm.kgCO2.ES.Res.HHnew.Thermal.SH.Solids</t>
  </si>
  <si>
    <t>EMI_per_sqm.kgCO2.ES.Res.HHnew.Thermal.SH.Solids.SH</t>
  </si>
  <si>
    <t>EMI_per_sqm.kgCO2.ES.Res.HHnew.Thermal.SH.Solids.SH.Solids</t>
  </si>
  <si>
    <t>EMI_per_sqm.kgCO2.ES.Res.HHnew.Thermal.SH.Solids.SH.Elec</t>
  </si>
  <si>
    <t>EMI_per_sqm.kgCO2.ES.Res.HHnew.Thermal.SH.Solids.SC</t>
  </si>
  <si>
    <t>EMI_per_sqm.kgCO2.ES.Res.HHnew.Thermal.SH.Solids.SC.AC.Elec</t>
  </si>
  <si>
    <t>EMI_per_sqm.kgCO2.ES.Res.HHnew.Thermal.SH.Solids.WH</t>
  </si>
  <si>
    <t>EMI_per_sqm.kgCO2.ES.Res.HHnew.Thermal.SH.Solids.WH.Solids.NoSolar.Solids</t>
  </si>
  <si>
    <t>EMI_per_sqm.kgCO2.ES.Res.HHnew.Thermal.SH.Solids.WH.LPG.NoSolar.LPG</t>
  </si>
  <si>
    <t>EMI_per_sqm.kgCO2.ES.Res.HHnew.Thermal.SH.Solids.WH.LPG.Solar</t>
  </si>
  <si>
    <t>EMI_per_sqm.kgCO2.ES.Res.HHnew.Thermal.SH.Solids.WH.LPG.Solar.LPG</t>
  </si>
  <si>
    <t>EMI_per_sqm.kgCO2.ES.Res.HHnew.Thermal.SH.Solids.WH.LPG.Solar.Solar</t>
  </si>
  <si>
    <t>EMI_per_sqm.kgCO2.ES.Res.HHnew.Thermal.SH.Solids.WH.Elc.NoSolar.Elec</t>
  </si>
  <si>
    <t>EMI_per_sqm.kgCO2.ES.Res.HHnew.Thermal.SH.Solids.WH.Elc.Solar</t>
  </si>
  <si>
    <t>EMI_per_sqm.kgCO2.ES.Res.HHnew.Thermal.SH.Solids.WH.Elc.Solar.Elec</t>
  </si>
  <si>
    <t>EMI_per_sqm.kgCO2.ES.Res.HHnew.Thermal.SH.Solids.WH.Elc.Solar.Solar</t>
  </si>
  <si>
    <t>EMI_per_sqm.kgCO2.ES.Res.HHnew.Thermal.SH.Solids.CO</t>
  </si>
  <si>
    <t>EMI_per_sqm.kgCO2.ES.Res.HHnew.Thermal.SH.Solids.CO.Solids.Solids</t>
  </si>
  <si>
    <t>EMI_per_sqm.kgCO2.ES.Res.HHnew.Thermal.SH.Solids.CO.LPG.LPG</t>
  </si>
  <si>
    <t>EMI_per_sqm.kgCO2.ES.Res.HHnew.Thermal.SH.Solids.CO.Elc.Elec</t>
  </si>
  <si>
    <t>EMI_per_sqm.kgCO2.ES.Res.HHnew.Thermal.SH.LPG</t>
  </si>
  <si>
    <t>EMI_per_sqm.kgCO2.ES.Res.HHnew.Thermal.SH.LPG.SH</t>
  </si>
  <si>
    <t>EMI_per_sqm.kgCO2.ES.Res.HHnew.Thermal.SH.LPG.SH.LPG</t>
  </si>
  <si>
    <t>EMI_per_sqm.kgCO2.ES.Res.HHnew.Thermal.SH.LPG.SH.Elec</t>
  </si>
  <si>
    <t>EMI_per_sqm.kgCO2.ES.Res.HHnew.Thermal.SH.LPG.SC</t>
  </si>
  <si>
    <t>EMI_per_sqm.kgCO2.ES.Res.HHnew.Thermal.SH.LPG.SC.AC.Elec</t>
  </si>
  <si>
    <t>EMI_per_sqm.kgCO2.ES.Res.HHnew.Thermal.SH.LPG.WH</t>
  </si>
  <si>
    <t>EMI_per_sqm.kgCO2.ES.Res.HHnew.Thermal.SH.LPG.WH.LPG.NoSolar.LPG</t>
  </si>
  <si>
    <t>EMI_per_sqm.kgCO2.ES.Res.HHnew.Thermal.SH.LPG.WH.LPG.Solar</t>
  </si>
  <si>
    <t>EMI_per_sqm.kgCO2.ES.Res.HHnew.Thermal.SH.LPG.WH.LPG.Solar.LPG</t>
  </si>
  <si>
    <t>EMI_per_sqm.kgCO2.ES.Res.HHnew.Thermal.SH.LPG.WH.LPG.Solar.Solar</t>
  </si>
  <si>
    <t>EMI_per_sqm.kgCO2.ES.Res.HHnew.Thermal.SH.LPG.WH.Elc.NoSolar.Elec</t>
  </si>
  <si>
    <t>EMI_per_sqm.kgCO2.ES.Res.HHnew.Thermal.SH.LPG.WH.Elc.Solar</t>
  </si>
  <si>
    <t>EMI_per_sqm.kgCO2.ES.Res.HHnew.Thermal.SH.LPG.WH.Elc.Solar.Elec</t>
  </si>
  <si>
    <t>EMI_per_sqm.kgCO2.ES.Res.HHnew.Thermal.SH.LPG.WH.Elc.Solar.Solar</t>
  </si>
  <si>
    <t>EMI_per_sqm.kgCO2.ES.Res.HHnew.Thermal.SH.LPG.CO</t>
  </si>
  <si>
    <t>EMI_per_sqm.kgCO2.ES.Res.HHnew.Thermal.SH.LPG.CO.LPG.LPG</t>
  </si>
  <si>
    <t>EMI_per_sqm.kgCO2.ES.Res.HHnew.Thermal.SH.LPG.CO.Elc.Elec</t>
  </si>
  <si>
    <t>EMI_per_sqm.kgCO2.ES.Res.HHnew.Thermal.SH.Oil</t>
  </si>
  <si>
    <t>EMI_per_sqm.kgCO2.ES.Res.HHnew.Thermal.SH.Oil.SH</t>
  </si>
  <si>
    <t>EMI_per_sqm.kgCO2.ES.Res.HHnew.Thermal.SH.Oil.SH.Oil</t>
  </si>
  <si>
    <t>EMI_per_sqm.kgCO2.ES.Res.HHnew.Thermal.SH.Oil.SH.Elec</t>
  </si>
  <si>
    <t>EMI_per_sqm.kgCO2.ES.Res.HHnew.Thermal.SH.Oil.SC</t>
  </si>
  <si>
    <t>EMI_per_sqm.kgCO2.ES.Res.HHnew.Thermal.SH.Oil.SC.AC.Elec</t>
  </si>
  <si>
    <t>EMI_per_sqm.kgCO2.ES.Res.HHnew.Thermal.SH.Oil.WH</t>
  </si>
  <si>
    <t>EMI_per_sqm.kgCO2.ES.Res.HHnew.Thermal.SH.Oil.WH.Oil.NoSolar.Oil</t>
  </si>
  <si>
    <t>EMI_per_sqm.kgCO2.ES.Res.HHnew.Thermal.SH.Oil.WH.Oil.Solar</t>
  </si>
  <si>
    <t>EMI_per_sqm.kgCO2.ES.Res.HHnew.Thermal.SH.Oil.WH.Oil.Solar.Oil</t>
  </si>
  <si>
    <t>EMI_per_sqm.kgCO2.ES.Res.HHnew.Thermal.SH.Oil.WH.Oil.Solar.Solar</t>
  </si>
  <si>
    <t>EMI_per_sqm.kgCO2.ES.Res.HHnew.Thermal.SH.Oil.WH.Elc.NoSolar.Elec</t>
  </si>
  <si>
    <t>EMI_per_sqm.kgCO2.ES.Res.HHnew.Thermal.SH.Oil.WH.Elc.Solar</t>
  </si>
  <si>
    <t>EMI_per_sqm.kgCO2.ES.Res.HHnew.Thermal.SH.Oil.WH.Elc.Solar.Elec</t>
  </si>
  <si>
    <t>EMI_per_sqm.kgCO2.ES.Res.HHnew.Thermal.SH.Oil.WH.Elc.Solar.Solar</t>
  </si>
  <si>
    <t>EMI_per_sqm.kgCO2.ES.Res.HHnew.Thermal.SH.Oil.CO</t>
  </si>
  <si>
    <t>EMI_per_sqm.kgCO2.ES.Res.HHnew.Thermal.SH.Oil.CO.LPG.LPG</t>
  </si>
  <si>
    <t>EMI_per_sqm.kgCO2.ES.Res.HHnew.Thermal.SH.Oil.CO.Elc.Elec</t>
  </si>
  <si>
    <t>EMI_per_sqm.kgCO2.ES.Res.HHnew.Thermal.SH.Gas</t>
  </si>
  <si>
    <t>EMI_per_sqm.kgCO2.ES.Res.HHnew.Thermal.SH.Gas.SH</t>
  </si>
  <si>
    <t>EMI_per_sqm.kgCO2.ES.Res.HHnew.Thermal.SH.Gas.SH.Gas</t>
  </si>
  <si>
    <t>EMI_per_sqm.kgCO2.ES.Res.HHnew.Thermal.SH.Gas.SH.Elec</t>
  </si>
  <si>
    <t>EMI_per_sqm.kgCO2.ES.Res.HHnew.Thermal.SH.Gas.SC</t>
  </si>
  <si>
    <t>EMI_per_sqm.kgCO2.ES.Res.HHnew.Thermal.SH.Gas.SC.AC.Elec</t>
  </si>
  <si>
    <t>EMI_per_sqm.kgCO2.ES.Res.HHnew.Thermal.SH.Gas.WH</t>
  </si>
  <si>
    <t>EMI_per_sqm.kgCO2.ES.Res.HHnew.Thermal.SH.Gas.WH.Gas.NoSolar.Gas</t>
  </si>
  <si>
    <t>EMI_per_sqm.kgCO2.ES.Res.HHnew.Thermal.SH.Gas.WH.Gas.Solar</t>
  </si>
  <si>
    <t>EMI_per_sqm.kgCO2.ES.Res.HHnew.Thermal.SH.Gas.WH.Gas.Solar.Gas</t>
  </si>
  <si>
    <t>EMI_per_sqm.kgCO2.ES.Res.HHnew.Thermal.SH.Gas.WH.Gas.Solar.Solar</t>
  </si>
  <si>
    <t>EMI_per_sqm.kgCO2.ES.Res.HHnew.Thermal.SH.Gas.WH.Elc.NoSolar.Elec</t>
  </si>
  <si>
    <t>EMI_per_sqm.kgCO2.ES.Res.HHnew.Thermal.SH.Gas.WH.Elc.Solar</t>
  </si>
  <si>
    <t>EMI_per_sqm.kgCO2.ES.Res.HHnew.Thermal.SH.Gas.WH.Elc.Solar.Elec</t>
  </si>
  <si>
    <t>EMI_per_sqm.kgCO2.ES.Res.HHnew.Thermal.SH.Gas.WH.Elc.Solar.Solar</t>
  </si>
  <si>
    <t>EMI_per_sqm.kgCO2.ES.Res.HHnew.Thermal.SH.Gas.CO</t>
  </si>
  <si>
    <t>EMI_per_sqm.kgCO2.ES.Res.HHnew.Thermal.SH.Gas.CO.Gas.Gas</t>
  </si>
  <si>
    <t>EMI_per_sqm.kgCO2.ES.Res.HHnew.Thermal.SH.Gas.CO.Elc.Elec</t>
  </si>
  <si>
    <t>EMI_per_sqm.kgCO2.ES.Res.HHnew.Thermal.SH.Biomass</t>
  </si>
  <si>
    <t>EMI_per_sqm.kgCO2.ES.Res.HHnew.Thermal.SH.Biomass.SH</t>
  </si>
  <si>
    <t>EMI_per_sqm.kgCO2.ES.Res.HHnew.Thermal.SH.Biomass.SH.Biomass</t>
  </si>
  <si>
    <t>EMI_per_sqm.kgCO2.ES.Res.HHnew.Thermal.SH.Biomass.SH.Elec</t>
  </si>
  <si>
    <t>EMI_per_sqm.kgCO2.ES.Res.HHnew.Thermal.SH.Biomass.SC</t>
  </si>
  <si>
    <t>EMI_per_sqm.kgCO2.ES.Res.HHnew.Thermal.SH.Biomass.SC.AC.Elec</t>
  </si>
  <si>
    <t>EMI_per_sqm.kgCO2.ES.Res.HHnew.Thermal.SH.Biomass.WH</t>
  </si>
  <si>
    <t>EMI_per_sqm.kgCO2.ES.Res.HHnew.Thermal.SH.Biomass.WH.Biomass.NoSolar.Biomass</t>
  </si>
  <si>
    <t>EMI_per_sqm.kgCO2.ES.Res.HHnew.Thermal.SH.Biomass.WH.Biomass.Solar</t>
  </si>
  <si>
    <t>EMI_per_sqm.kgCO2.ES.Res.HHnew.Thermal.SH.Biomass.WH.Biomass.Solar.Biomass</t>
  </si>
  <si>
    <t>EMI_per_sqm.kgCO2.ES.Res.HHnew.Thermal.SH.Biomass.WH.Biomass.Solar.Solar</t>
  </si>
  <si>
    <t>EMI_per_sqm.kgCO2.ES.Res.HHnew.Thermal.SH.Biomass.WH.LPG.NoSolar.LPG</t>
  </si>
  <si>
    <t>EMI_per_sqm.kgCO2.ES.Res.HHnew.Thermal.SH.Biomass.WH.LPG.Solar</t>
  </si>
  <si>
    <t>EMI_per_sqm.kgCO2.ES.Res.HHnew.Thermal.SH.Biomass.WH.LPG.Solar.LPG</t>
  </si>
  <si>
    <t>EMI_per_sqm.kgCO2.ES.Res.HHnew.Thermal.SH.Biomass.WH.LPG.Solar.Solar</t>
  </si>
  <si>
    <t>EMI_per_sqm.kgCO2.ES.Res.HHnew.Thermal.SH.Biomass.WH.Elc.NoSolar.Elec</t>
  </si>
  <si>
    <t>EMI_per_sqm.kgCO2.ES.Res.HHnew.Thermal.SH.Biomass.WH.Elc.Solar</t>
  </si>
  <si>
    <t>EMI_per_sqm.kgCO2.ES.Res.HHnew.Thermal.SH.Biomass.WH.Elc.Solar.Elec</t>
  </si>
  <si>
    <t>EMI_per_sqm.kgCO2.ES.Res.HHnew.Thermal.SH.Biomass.WH.Elc.Solar.Solar</t>
  </si>
  <si>
    <t>EMI_per_sqm.kgCO2.ES.Res.HHnew.Thermal.SH.Biomass.CO</t>
  </si>
  <si>
    <t>EMI_per_sqm.kgCO2.ES.Res.HHnew.Thermal.SH.Biomass.CO.Biomass.Biomass</t>
  </si>
  <si>
    <t>EMI_per_sqm.kgCO2.ES.Res.HHnew.Thermal.SH.Biomass.CO.LPG.LPG</t>
  </si>
  <si>
    <t>EMI_per_sqm.kgCO2.ES.Res.HHnew.Thermal.SH.Biomass.CO.Elc.Elec</t>
  </si>
  <si>
    <t>EMI_per_sqm.kgCO2.ES.Res.HHnew.Thermal.SH.Geo</t>
  </si>
  <si>
    <t>EMI_per_sqm.kgCO2.ES.Res.HHnew.Thermal.SH.Geo.SH</t>
  </si>
  <si>
    <t>EMI_per_sqm.kgCO2.ES.Res.HHnew.Thermal.SH.Geo.SH.Geo</t>
  </si>
  <si>
    <t>EMI_per_sqm.kgCO2.ES.Res.HHnew.Thermal.SH.Geo.SH.Elec</t>
  </si>
  <si>
    <t>EMI_per_sqm.kgCO2.ES.Res.HHnew.Thermal.SH.Geo.SC</t>
  </si>
  <si>
    <t>EMI_per_sqm.kgCO2.ES.Res.HHnew.Thermal.SH.Geo.SC.AC.Elec</t>
  </si>
  <si>
    <t>EMI_per_sqm.kgCO2.ES.Res.HHnew.Thermal.SH.Geo.WH</t>
  </si>
  <si>
    <t>EMI_per_sqm.kgCO2.ES.Res.HHnew.Thermal.SH.Geo.WH.Geo.NoSolar.Geo</t>
  </si>
  <si>
    <t>EMI_per_sqm.kgCO2.ES.Res.HHnew.Thermal.SH.Geo.WH.Geo.Solar</t>
  </si>
  <si>
    <t>EMI_per_sqm.kgCO2.ES.Res.HHnew.Thermal.SH.Geo.WH.Geo.Solar.Geo</t>
  </si>
  <si>
    <t>EMI_per_sqm.kgCO2.ES.Res.HHnew.Thermal.SH.Geo.WH.Geo.Solar.Solar</t>
  </si>
  <si>
    <t>EMI_per_sqm.kgCO2.ES.Res.HHnew.Thermal.SH.Geo.WH.Elc.NoSolar.Elec</t>
  </si>
  <si>
    <t>EMI_per_sqm.kgCO2.ES.Res.HHnew.Thermal.SH.Geo.WH.Elc.Solar</t>
  </si>
  <si>
    <t>EMI_per_sqm.kgCO2.ES.Res.HHnew.Thermal.SH.Geo.WH.Elc.Solar.Elec</t>
  </si>
  <si>
    <t>EMI_per_sqm.kgCO2.ES.Res.HHnew.Thermal.SH.Geo.WH.Elc.Solar.Solar</t>
  </si>
  <si>
    <t>EMI_per_sqm.kgCO2.ES.Res.HHnew.Thermal.SH.Geo.CO</t>
  </si>
  <si>
    <t>EMI_per_sqm.kgCO2.ES.Res.HHnew.Thermal.SH.Geo.CO.LPG.LPG</t>
  </si>
  <si>
    <t>EMI_per_sqm.kgCO2.ES.Res.HHnew.Thermal.SH.Geo.CO.Elc.Elec</t>
  </si>
  <si>
    <t>EMI_per_sqm.kgCO2.ES.Res.HHnew.Thermal.SH.DistrHeat</t>
  </si>
  <si>
    <t>EMI_per_sqm.kgCO2.ES.Res.HHnew.Thermal.SH.DistrHeat.SH</t>
  </si>
  <si>
    <t>EMI_per_sqm.kgCO2.ES.Res.HHnew.Thermal.SH.DistrHeat.SH.Steam_Distr</t>
  </si>
  <si>
    <t>EMI_per_sqm.kgCO2.ES.Res.HHnew.Thermal.SH.DistrHeat.SH.Elec</t>
  </si>
  <si>
    <t>EMI_per_sqm.kgCO2.ES.Res.HHnew.Thermal.SH.DistrHeat.SC</t>
  </si>
  <si>
    <t>EMI_per_sqm.kgCO2.ES.Res.HHnew.Thermal.SH.DistrHeat.SC.AC.Elec</t>
  </si>
  <si>
    <t>EMI_per_sqm.kgCO2.ES.Res.HHnew.Thermal.SH.DistrHeat.WH</t>
  </si>
  <si>
    <t>EMI_per_sqm.kgCO2.ES.Res.HHnew.Thermal.SH.DistrHeat.WH.DistrHeat.NoSolar.Steam_Distr</t>
  </si>
  <si>
    <t>EMI_per_sqm.kgCO2.ES.Res.HHnew.Thermal.SH.DistrHeat.WH.DistrHeat.Solar</t>
  </si>
  <si>
    <t>EMI_per_sqm.kgCO2.ES.Res.HHnew.Thermal.SH.DistrHeat.WH.DistrHeat.Solar.Steam_Distr</t>
  </si>
  <si>
    <t>EMI_per_sqm.kgCO2.ES.Res.HHnew.Thermal.SH.DistrHeat.WH.DistrHeat.Solar.Solar</t>
  </si>
  <si>
    <t>EMI_per_sqm.kgCO2.ES.Res.HHnew.Thermal.SH.DistrHeat.WH.Elc.NoSolar.Elec</t>
  </si>
  <si>
    <t>EMI_per_sqm.kgCO2.ES.Res.HHnew.Thermal.SH.DistrHeat.WH.Elc.Solar</t>
  </si>
  <si>
    <t>EMI_per_sqm.kgCO2.ES.Res.HHnew.Thermal.SH.DistrHeat.WH.Elc.Solar.Elec</t>
  </si>
  <si>
    <t>EMI_per_sqm.kgCO2.ES.Res.HHnew.Thermal.SH.DistrHeat.WH.Elc.Solar.Solar</t>
  </si>
  <si>
    <t>EMI_per_sqm.kgCO2.ES.Res.HHnew.Thermal.SH.DistrHeat.CO</t>
  </si>
  <si>
    <t>EMI_per_sqm.kgCO2.ES.Res.HHnew.Thermal.SH.DistrHeat.CO.LPG.LPG</t>
  </si>
  <si>
    <t>EMI_per_sqm.kgCO2.ES.Res.HHnew.Thermal.SH.DistrHeat.CO.Elc.Elec</t>
  </si>
  <si>
    <t>EMI_per_sqm.kgCO2.ES.Res.HHnew.Thermal.SH.AdvElc</t>
  </si>
  <si>
    <t>EMI_per_sqm.kgCO2.ES.Res.HHnew.Thermal.SH.AdvElc.SH</t>
  </si>
  <si>
    <t>EMI_per_sqm.kgCO2.ES.Res.HHnew.Thermal.SH.AdvElc.SH.Elec</t>
  </si>
  <si>
    <t>EMI_per_sqm.kgCO2.ES.Res.HHnew.Thermal.SH.AdvElc.SC</t>
  </si>
  <si>
    <t>EMI_per_sqm.kgCO2.ES.Res.HHnew.Thermal.SH.AdvElc.SC.AC.Elec</t>
  </si>
  <si>
    <t>EMI_per_sqm.kgCO2.ES.Res.HHnew.Thermal.SH.AdvElc.WH</t>
  </si>
  <si>
    <t>EMI_per_sqm.kgCO2.ES.Res.HHnew.Thermal.SH.AdvElc.WH.LPG.NoSolar.LPG</t>
  </si>
  <si>
    <t>EMI_per_sqm.kgCO2.ES.Res.HHnew.Thermal.SH.AdvElc.WH.LPG.Solar</t>
  </si>
  <si>
    <t>EMI_per_sqm.kgCO2.ES.Res.HHnew.Thermal.SH.AdvElc.WH.LPG.Solar.LPG</t>
  </si>
  <si>
    <t>EMI_per_sqm.kgCO2.ES.Res.HHnew.Thermal.SH.AdvElc.WH.LPG.Solar.Solar</t>
  </si>
  <si>
    <t>EMI_per_sqm.kgCO2.ES.Res.HHnew.Thermal.SH.AdvElc.WH.Elc.NoSolar.Elec</t>
  </si>
  <si>
    <t>EMI_per_sqm.kgCO2.ES.Res.HHnew.Thermal.SH.AdvElc.WH.Elc.Solar</t>
  </si>
  <si>
    <t>EMI_per_sqm.kgCO2.ES.Res.HHnew.Thermal.SH.AdvElc.WH.Elc.Solar.Elec</t>
  </si>
  <si>
    <t>EMI_per_sqm.kgCO2.ES.Res.HHnew.Thermal.SH.AdvElc.WH.Elc.Solar.Solar</t>
  </si>
  <si>
    <t>EMI_per_sqm.kgCO2.ES.Res.HHnew.Thermal.SH.AdvElc.CO</t>
  </si>
  <si>
    <t>EMI_per_sqm.kgCO2.ES.Res.HHnew.Thermal.SH.AdvElc.CO.LPG.LPG</t>
  </si>
  <si>
    <t>EMI_per_sqm.kgCO2.ES.Res.HHnew.Thermal.SH.AdvElc.CO.Elc.Elec</t>
  </si>
  <si>
    <t>EMI_per_sqm.kgCO2.ES.Res.HHnew.Thermal.SH.ConvElc</t>
  </si>
  <si>
    <t>EMI_per_sqm.kgCO2.ES.Res.HHnew.Thermal.SH.ConvElc.SH</t>
  </si>
  <si>
    <t>EMI_per_sqm.kgCO2.ES.Res.HHnew.Thermal.SH.ConvElc.SH.Elec</t>
  </si>
  <si>
    <t>EMI_per_sqm.kgCO2.ES.Res.HHnew.Thermal.SH.ConvElc.SC</t>
  </si>
  <si>
    <t>EMI_per_sqm.kgCO2.ES.Res.HHnew.Thermal.SH.ConvElc.SC.AC.Elec</t>
  </si>
  <si>
    <t>EMI_per_sqm.kgCO2.ES.Res.HHnew.Thermal.SH.ConvElc.WH</t>
  </si>
  <si>
    <t>EMI_per_sqm.kgCO2.ES.Res.HHnew.Thermal.SH.ConvElc.WH.LPG.NoSolar.LPG</t>
  </si>
  <si>
    <t>EMI_per_sqm.kgCO2.ES.Res.HHnew.Thermal.SH.ConvElc.WH.LPG.Solar</t>
  </si>
  <si>
    <t>EMI_per_sqm.kgCO2.ES.Res.HHnew.Thermal.SH.ConvElc.WH.LPG.Solar.LPG</t>
  </si>
  <si>
    <t>EMI_per_sqm.kgCO2.ES.Res.HHnew.Thermal.SH.ConvElc.WH.LPG.Solar.Solar</t>
  </si>
  <si>
    <t>EMI_per_sqm.kgCO2.ES.Res.HHnew.Thermal.SH.ConvElc.WH.Elc.NoSolar.Elec</t>
  </si>
  <si>
    <t>EMI_per_sqm.kgCO2.ES.Res.HHnew.Thermal.SH.ConvElc.WH.Elc.Solar</t>
  </si>
  <si>
    <t>EMI_per_sqm.kgCO2.ES.Res.HHnew.Thermal.SH.ConvElc.WH.Elc.Solar.Elec</t>
  </si>
  <si>
    <t>EMI_per_sqm.kgCO2.ES.Res.HHnew.Thermal.SH.ConvElc.WH.Elc.Solar.Solar</t>
  </si>
  <si>
    <t>EMI_per_sqm.kgCO2.ES.Res.HHnew.Thermal.SH.ConvElc.CO</t>
  </si>
  <si>
    <t>EMI_per_sqm.kgCO2.ES.Res.HHnew.Thermal.SH.ConvElc.CO.LPG.LPG</t>
  </si>
  <si>
    <t>EMI_per_sqm.kgCO2.ES.Res.HHnew.Thermal.SH.ConvElc.CO.Elc.Elec</t>
  </si>
  <si>
    <t>ES - Household type: Solids</t>
  </si>
  <si>
    <t>ES - Household type: LPG</t>
  </si>
  <si>
    <t>ES - Household type: Diesel oil</t>
  </si>
  <si>
    <t>ES - Household type: Gas</t>
  </si>
  <si>
    <t>ES - Household type: Biomass</t>
  </si>
  <si>
    <t>ES - Household type: Geothermal</t>
  </si>
  <si>
    <t>ES - Household type: Distributed heat</t>
  </si>
  <si>
    <t>ES - Household type: Advanced electric heating</t>
  </si>
  <si>
    <t>ES - Household type: Conventional electric heating</t>
  </si>
  <si>
    <t>ES - Residential / specific electric uses</t>
  </si>
  <si>
    <t>ES - Refrigerators and freezers</t>
  </si>
  <si>
    <t>ES - Washing machines</t>
  </si>
  <si>
    <t>ES - Clothes dryers</t>
  </si>
  <si>
    <t>ES - Dishwashers</t>
  </si>
  <si>
    <t>ES - TV and multimedia</t>
  </si>
  <si>
    <t>ES - ICT equipment</t>
  </si>
  <si>
    <t>ES - Lighting</t>
  </si>
  <si>
    <t>ES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</si>
</sst>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8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  <xf numFmtId="0" fontId="41" fillId="0" borderId="0" xfId="6" applyFont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  <c r="B2" s="237"/>
      <c r="C2" s="237"/>
      <c r="D2" s="237"/>
      <c r="E2" s="237"/>
      <c r="F2" s="237"/>
      <c r="G2" s="237"/>
      <c r="H2" s="237"/>
      <c r="I2" s="237"/>
      <c r="J2" s="237"/>
      <c r="K2" s="237"/>
    </row>
    <row r="3" spans="1:23" ht="15" customHeight="1" x14ac:dyDescent="0.25">
      <c r="B3" s="237"/>
      <c r="C3" s="237"/>
      <c r="D3" s="237"/>
      <c r="E3" s="237"/>
      <c r="F3" s="237"/>
      <c r="G3" s="237"/>
      <c r="H3" s="237"/>
      <c r="I3" s="237"/>
      <c r="J3" s="237"/>
      <c r="K3" s="237"/>
    </row>
    <row r="6" spans="1:23" ht="31.5" x14ac:dyDescent="0.25">
      <c r="A6" s="222"/>
      <c r="B6" s="223" t="s">
        <v>213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217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45967.474548611113</v>
      </c>
      <c r="M30" s="236"/>
      <c r="N30" s="236"/>
      <c r="O30" s="236"/>
      <c r="V30" s="220"/>
    </row>
    <row r="31" spans="12:32" ht="15" customHeight="1" x14ac:dyDescent="0.25">
      <c r="L31" s="226" t="s">
        <v>214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216</v>
      </c>
      <c r="B1" s="160" t="s">
        <v>217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192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193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194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192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193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194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207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H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218</v>
      </c>
      <c r="B3" s="182">
        <v>639116.22788140643</v>
      </c>
      <c r="C3" s="182">
        <v>664329.21618657897</v>
      </c>
      <c r="D3" s="182">
        <v>684981.53601979034</v>
      </c>
      <c r="E3" s="182">
        <v>701528.62355553312</v>
      </c>
      <c r="F3" s="182">
        <v>730449.0916159855</v>
      </c>
      <c r="G3" s="182">
        <v>761106.22526571585</v>
      </c>
      <c r="H3" s="182">
        <v>792143.23724196106</v>
      </c>
      <c r="I3" s="182">
        <v>819657.61768955062</v>
      </c>
      <c r="J3" s="182">
        <v>814447.36299356807</v>
      </c>
      <c r="K3" s="182">
        <v>785706.2075520386</v>
      </c>
      <c r="L3" s="182">
        <v>789420.38142742647</v>
      </c>
      <c r="M3" s="182">
        <v>770352.84892204951</v>
      </c>
      <c r="N3" s="182">
        <v>744926.92944004526</v>
      </c>
      <c r="O3" s="182">
        <v>723542.96521156211</v>
      </c>
      <c r="P3" s="182">
        <v>736103.22260304773</v>
      </c>
      <c r="Q3" s="182">
        <v>758150.84424000001</v>
      </c>
      <c r="R3" s="182">
        <v>778295.40821988892</v>
      </c>
      <c r="S3" s="182">
        <v>802235.11991584161</v>
      </c>
      <c r="T3" s="182">
        <v>816151.19750237546</v>
      </c>
      <c r="U3" s="182">
        <v>825465.10154353862</v>
      </c>
      <c r="V3" s="182">
        <v>725819.73567471199</v>
      </c>
      <c r="W3" s="182">
        <v>777389.22569148091</v>
      </c>
      <c r="X3" s="182">
        <v>815550.84221637738</v>
      </c>
      <c r="Y3" s="182">
        <v>830057</v>
      </c>
      <c r="DA3" s="210" t="s">
        <v>222</v>
      </c>
    </row>
    <row r="4" spans="1:105" ht="12" customHeight="1" x14ac:dyDescent="0.25">
      <c r="A4" s="183" t="s">
        <v>90</v>
      </c>
      <c r="B4" s="36">
        <v>40470182</v>
      </c>
      <c r="C4" s="36">
        <v>40665545</v>
      </c>
      <c r="D4" s="36">
        <v>41035278</v>
      </c>
      <c r="E4" s="36">
        <v>41827838</v>
      </c>
      <c r="F4" s="36">
        <v>42547451</v>
      </c>
      <c r="G4" s="36">
        <v>43296338</v>
      </c>
      <c r="H4" s="36">
        <v>44009971</v>
      </c>
      <c r="I4" s="36">
        <v>44784666</v>
      </c>
      <c r="J4" s="36">
        <v>45668939</v>
      </c>
      <c r="K4" s="36">
        <v>46239273</v>
      </c>
      <c r="L4" s="36">
        <v>46486619</v>
      </c>
      <c r="M4" s="36">
        <v>46667174</v>
      </c>
      <c r="N4" s="36">
        <v>46818219</v>
      </c>
      <c r="O4" s="36">
        <v>46712650</v>
      </c>
      <c r="P4" s="36">
        <v>46495744</v>
      </c>
      <c r="Q4" s="36">
        <v>46425722</v>
      </c>
      <c r="R4" s="36">
        <v>46418884</v>
      </c>
      <c r="S4" s="36">
        <v>46497393</v>
      </c>
      <c r="T4" s="36">
        <v>46645070</v>
      </c>
      <c r="U4" s="36">
        <v>46918951</v>
      </c>
      <c r="V4" s="36">
        <v>47318050</v>
      </c>
      <c r="W4" s="36">
        <v>47400798</v>
      </c>
      <c r="X4" s="36">
        <v>47486843</v>
      </c>
      <c r="Y4" s="36">
        <v>48085361</v>
      </c>
      <c r="DA4" s="60" t="s">
        <v>223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14471308</v>
      </c>
      <c r="C6" s="35">
        <v>14622972</v>
      </c>
      <c r="D6" s="35">
        <v>14839410</v>
      </c>
      <c r="E6" s="35">
        <v>15212086</v>
      </c>
      <c r="F6" s="35">
        <v>15562345</v>
      </c>
      <c r="G6" s="35">
        <v>15784301</v>
      </c>
      <c r="H6" s="35">
        <v>16215907</v>
      </c>
      <c r="I6" s="35">
        <v>16611523</v>
      </c>
      <c r="J6" s="35">
        <v>17130135</v>
      </c>
      <c r="K6" s="35">
        <v>17475160</v>
      </c>
      <c r="L6" s="35">
        <v>17763324</v>
      </c>
      <c r="M6" s="35">
        <v>18011260</v>
      </c>
      <c r="N6" s="35">
        <v>18281226</v>
      </c>
      <c r="O6" s="35">
        <v>18441630</v>
      </c>
      <c r="P6" s="35">
        <v>18509452</v>
      </c>
      <c r="Q6" s="35">
        <v>18570289</v>
      </c>
      <c r="R6" s="35">
        <v>18664610</v>
      </c>
      <c r="S6" s="35">
        <v>18718757</v>
      </c>
      <c r="T6" s="35">
        <v>18755557</v>
      </c>
      <c r="U6" s="35">
        <v>18865682</v>
      </c>
      <c r="V6" s="35">
        <v>19018509</v>
      </c>
      <c r="W6" s="35">
        <v>19090132</v>
      </c>
      <c r="X6" s="35">
        <v>19202120</v>
      </c>
      <c r="Y6" s="35">
        <v>19531016</v>
      </c>
      <c r="DA6" s="59" t="s">
        <v>224</v>
      </c>
    </row>
    <row r="7" spans="1:105" ht="12" customHeight="1" x14ac:dyDescent="0.25">
      <c r="A7" s="185" t="s">
        <v>186</v>
      </c>
      <c r="B7" s="114">
        <v>1376203.4179295378</v>
      </c>
      <c r="C7" s="114">
        <v>1390926.578035156</v>
      </c>
      <c r="D7" s="114">
        <v>1412532.706998748</v>
      </c>
      <c r="E7" s="114">
        <v>1450437.1353946184</v>
      </c>
      <c r="F7" s="114">
        <v>1486544.4566681283</v>
      </c>
      <c r="G7" s="114">
        <v>1511279.3022963384</v>
      </c>
      <c r="H7" s="114">
        <v>1558455.4923801192</v>
      </c>
      <c r="I7" s="114">
        <v>1603462.0831104207</v>
      </c>
      <c r="J7" s="114">
        <v>1662117.1273573283</v>
      </c>
      <c r="K7" s="114">
        <v>1702899.8129843909</v>
      </c>
      <c r="L7" s="114">
        <v>1739077.0308082262</v>
      </c>
      <c r="M7" s="114">
        <v>1773593.7817878986</v>
      </c>
      <c r="N7" s="114">
        <v>1811669.4966</v>
      </c>
      <c r="O7" s="114">
        <v>1838292.3792953154</v>
      </c>
      <c r="P7" s="114">
        <v>1854888.7075020436</v>
      </c>
      <c r="Q7" s="114">
        <v>1871119.6538036643</v>
      </c>
      <c r="R7" s="114">
        <v>1891755.2730935537</v>
      </c>
      <c r="S7" s="114">
        <v>1908099.6406209848</v>
      </c>
      <c r="T7" s="114">
        <v>1922743.6150781617</v>
      </c>
      <c r="U7" s="114">
        <v>1946563.7341402043</v>
      </c>
      <c r="V7" s="114">
        <v>1975945.9335101414</v>
      </c>
      <c r="W7" s="114">
        <v>1996237.4173257381</v>
      </c>
      <c r="X7" s="114">
        <v>2022143.9981687136</v>
      </c>
      <c r="Y7" s="114">
        <v>2075518.0031400132</v>
      </c>
      <c r="DA7" s="132" t="s">
        <v>225</v>
      </c>
    </row>
    <row r="8" spans="1:105" ht="12" customHeight="1" x14ac:dyDescent="0.25">
      <c r="A8" s="186" t="s">
        <v>37</v>
      </c>
      <c r="B8" s="138">
        <v>0</v>
      </c>
      <c r="C8" s="138">
        <v>466258</v>
      </c>
      <c r="D8" s="138">
        <v>534329</v>
      </c>
      <c r="E8" s="138">
        <v>695272</v>
      </c>
      <c r="F8" s="138">
        <v>680957</v>
      </c>
      <c r="G8" s="138">
        <v>560268</v>
      </c>
      <c r="H8" s="138">
        <v>774743</v>
      </c>
      <c r="I8" s="138">
        <v>748136</v>
      </c>
      <c r="J8" s="138">
        <v>879732</v>
      </c>
      <c r="K8" s="138">
        <v>717419</v>
      </c>
      <c r="L8" s="138">
        <v>668059</v>
      </c>
      <c r="M8" s="138">
        <v>634095</v>
      </c>
      <c r="N8" s="138">
        <v>661515</v>
      </c>
      <c r="O8" s="138">
        <v>557822</v>
      </c>
      <c r="P8" s="138">
        <v>468727</v>
      </c>
      <c r="Q8" s="138">
        <v>463216</v>
      </c>
      <c r="R8" s="138">
        <v>498023</v>
      </c>
      <c r="S8" s="138">
        <v>459899</v>
      </c>
      <c r="T8" s="138">
        <v>443730</v>
      </c>
      <c r="U8" s="138">
        <v>517855</v>
      </c>
      <c r="V8" s="138">
        <v>562951</v>
      </c>
      <c r="W8" s="138">
        <v>485069</v>
      </c>
      <c r="X8" s="138">
        <v>526991</v>
      </c>
      <c r="Y8" s="138">
        <v>746333</v>
      </c>
      <c r="DA8" s="63" t="s">
        <v>226</v>
      </c>
    </row>
    <row r="9" spans="1:105" ht="12" customHeight="1" x14ac:dyDescent="0.25">
      <c r="A9" s="183" t="s">
        <v>187</v>
      </c>
      <c r="B9" s="39">
        <v>0</v>
      </c>
      <c r="C9" s="39">
        <v>44640.658790611065</v>
      </c>
      <c r="D9" s="39">
        <v>51837.168253823424</v>
      </c>
      <c r="E9" s="39">
        <v>68582.907342652325</v>
      </c>
      <c r="F9" s="39">
        <v>67556.290357884485</v>
      </c>
      <c r="G9" s="39">
        <v>56907.896656256562</v>
      </c>
      <c r="H9" s="39">
        <v>79808.092619341915</v>
      </c>
      <c r="I9" s="39">
        <v>78530.804912497348</v>
      </c>
      <c r="J9" s="39">
        <v>92997.10774819678</v>
      </c>
      <c r="K9" s="39">
        <v>76196.892526428579</v>
      </c>
      <c r="L9" s="39">
        <v>72304.760507215455</v>
      </c>
      <c r="M9" s="39">
        <v>71239.992283378422</v>
      </c>
      <c r="N9" s="39">
        <v>75311.538421611447</v>
      </c>
      <c r="O9" s="39">
        <v>64416.840915727837</v>
      </c>
      <c r="P9" s="39">
        <v>54721.895796405959</v>
      </c>
      <c r="Q9" s="39">
        <v>54496.689460640519</v>
      </c>
      <c r="R9" s="39">
        <v>59027.178105788575</v>
      </c>
      <c r="S9" s="39">
        <v>54930.878797300094</v>
      </c>
      <c r="T9" s="39">
        <v>53342.512064010174</v>
      </c>
      <c r="U9" s="39">
        <v>62594.735675303033</v>
      </c>
      <c r="V9" s="39">
        <v>68384.48240993137</v>
      </c>
      <c r="W9" s="39">
        <v>59609.68492978032</v>
      </c>
      <c r="X9" s="39">
        <v>65372.850723418502</v>
      </c>
      <c r="Y9" s="39">
        <v>93071.745228797328</v>
      </c>
      <c r="DA9" s="60" t="s">
        <v>227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1814.6</v>
      </c>
      <c r="C11" s="41">
        <v>1787.38</v>
      </c>
      <c r="D11" s="41">
        <v>1680.7</v>
      </c>
      <c r="E11" s="41">
        <v>1776.37</v>
      </c>
      <c r="F11" s="41">
        <v>1935.16</v>
      </c>
      <c r="G11" s="41">
        <v>1962.13</v>
      </c>
      <c r="H11" s="41">
        <v>1684.49</v>
      </c>
      <c r="I11" s="41">
        <v>1829.89</v>
      </c>
      <c r="J11" s="41">
        <v>1864.97</v>
      </c>
      <c r="K11" s="41">
        <v>1720.56</v>
      </c>
      <c r="L11" s="41">
        <v>1953.46</v>
      </c>
      <c r="M11" s="41">
        <v>1572.46</v>
      </c>
      <c r="N11" s="41">
        <v>1873.15</v>
      </c>
      <c r="O11" s="41">
        <v>1921.25</v>
      </c>
      <c r="P11" s="41">
        <v>1554.36</v>
      </c>
      <c r="Q11" s="41">
        <v>1610.6</v>
      </c>
      <c r="R11" s="41">
        <v>1724.77</v>
      </c>
      <c r="S11" s="41">
        <v>1606.48</v>
      </c>
      <c r="T11" s="41">
        <v>1796.63</v>
      </c>
      <c r="U11" s="41">
        <v>1670.72</v>
      </c>
      <c r="V11" s="41">
        <v>1554.52</v>
      </c>
      <c r="W11" s="41">
        <v>1663.07</v>
      </c>
      <c r="X11" s="41">
        <v>1478.25</v>
      </c>
      <c r="Y11" s="41">
        <v>1481.64</v>
      </c>
      <c r="DA11" s="59" t="s">
        <v>228</v>
      </c>
    </row>
    <row r="12" spans="1:105" ht="12" customHeight="1" x14ac:dyDescent="0.25">
      <c r="A12" s="186" t="s">
        <v>185</v>
      </c>
      <c r="B12" s="187">
        <f>AVERAGE($B11:$V11)</f>
        <v>1756.888095238095</v>
      </c>
      <c r="C12" s="187">
        <f t="shared" ref="C12:W12" si="0">AVERAGE($B11:$V11)</f>
        <v>1756.888095238095</v>
      </c>
      <c r="D12" s="187">
        <f t="shared" si="0"/>
        <v>1756.888095238095</v>
      </c>
      <c r="E12" s="187">
        <f t="shared" si="0"/>
        <v>1756.888095238095</v>
      </c>
      <c r="F12" s="187">
        <f t="shared" si="0"/>
        <v>1756.888095238095</v>
      </c>
      <c r="G12" s="187">
        <f t="shared" si="0"/>
        <v>1756.888095238095</v>
      </c>
      <c r="H12" s="187">
        <f t="shared" si="0"/>
        <v>1756.888095238095</v>
      </c>
      <c r="I12" s="187">
        <f t="shared" si="0"/>
        <v>1756.888095238095</v>
      </c>
      <c r="J12" s="187">
        <f t="shared" si="0"/>
        <v>1756.888095238095</v>
      </c>
      <c r="K12" s="187">
        <f t="shared" si="0"/>
        <v>1756.888095238095</v>
      </c>
      <c r="L12" s="187">
        <f t="shared" si="0"/>
        <v>1756.888095238095</v>
      </c>
      <c r="M12" s="187">
        <f t="shared" si="0"/>
        <v>1756.888095238095</v>
      </c>
      <c r="N12" s="187">
        <f t="shared" si="0"/>
        <v>1756.888095238095</v>
      </c>
      <c r="O12" s="187">
        <f t="shared" si="0"/>
        <v>1756.888095238095</v>
      </c>
      <c r="P12" s="187">
        <f t="shared" si="0"/>
        <v>1756.888095238095</v>
      </c>
      <c r="Q12" s="187">
        <f t="shared" si="0"/>
        <v>1756.888095238095</v>
      </c>
      <c r="R12" s="187">
        <f t="shared" si="0"/>
        <v>1756.888095238095</v>
      </c>
      <c r="S12" s="187">
        <f t="shared" si="0"/>
        <v>1756.888095238095</v>
      </c>
      <c r="T12" s="187">
        <f t="shared" si="0"/>
        <v>1756.888095238095</v>
      </c>
      <c r="U12" s="187">
        <f t="shared" si="0"/>
        <v>1756.888095238095</v>
      </c>
      <c r="V12" s="187">
        <f t="shared" si="0"/>
        <v>1756.888095238095</v>
      </c>
      <c r="W12" s="187">
        <f t="shared" si="0"/>
        <v>1756.888095238095</v>
      </c>
      <c r="X12" s="187">
        <f t="shared" ref="X12:Y12" si="1">AVERAGE($B11:$V11)</f>
        <v>1756.888095238095</v>
      </c>
      <c r="Y12" s="187">
        <f t="shared" si="1"/>
        <v>1756.888095238095</v>
      </c>
      <c r="DA12" s="63" t="s">
        <v>229</v>
      </c>
    </row>
    <row r="13" spans="1:105" ht="12" customHeight="1" x14ac:dyDescent="0.25">
      <c r="A13" s="188" t="s">
        <v>88</v>
      </c>
      <c r="B13" s="189">
        <f t="shared" ref="B13:Q13" si="2">B11/B12</f>
        <v>1.0328489360923603</v>
      </c>
      <c r="C13" s="189">
        <f t="shared" si="2"/>
        <v>1.0173556328627593</v>
      </c>
      <c r="D13" s="189">
        <f t="shared" si="2"/>
        <v>0.95663463401875348</v>
      </c>
      <c r="E13" s="189">
        <f t="shared" si="2"/>
        <v>1.0110888706086114</v>
      </c>
      <c r="F13" s="189">
        <f t="shared" si="2"/>
        <v>1.1014702673693884</v>
      </c>
      <c r="G13" s="189">
        <f t="shared" si="2"/>
        <v>1.1168212735450807</v>
      </c>
      <c r="H13" s="189">
        <f t="shared" si="2"/>
        <v>0.95879185735601247</v>
      </c>
      <c r="I13" s="189">
        <f t="shared" si="2"/>
        <v>1.0415518239094288</v>
      </c>
      <c r="J13" s="189">
        <f t="shared" si="2"/>
        <v>1.0615189465139256</v>
      </c>
      <c r="K13" s="189">
        <f t="shared" si="2"/>
        <v>0.9793224762939885</v>
      </c>
      <c r="L13" s="189">
        <f t="shared" si="2"/>
        <v>1.1118864117155198</v>
      </c>
      <c r="M13" s="189">
        <f t="shared" si="2"/>
        <v>0.89502570155835615</v>
      </c>
      <c r="N13" s="189">
        <f t="shared" si="2"/>
        <v>1.0661749061178247</v>
      </c>
      <c r="O13" s="189">
        <f t="shared" si="2"/>
        <v>1.0935528592898971</v>
      </c>
      <c r="P13" s="189">
        <f t="shared" si="2"/>
        <v>0.88472339485535167</v>
      </c>
      <c r="Q13" s="189">
        <f t="shared" si="2"/>
        <v>0.91673454010269784</v>
      </c>
      <c r="R13" s="189">
        <f t="shared" ref="R13:V13" si="3">R11/R12</f>
        <v>0.98171875868181435</v>
      </c>
      <c r="S13" s="189">
        <f t="shared" si="3"/>
        <v>0.91438948465427927</v>
      </c>
      <c r="T13" s="189">
        <f t="shared" si="3"/>
        <v>1.0226206238573887</v>
      </c>
      <c r="U13" s="189">
        <f t="shared" si="3"/>
        <v>0.95095413562671027</v>
      </c>
      <c r="V13" s="189">
        <f t="shared" si="3"/>
        <v>0.88481446496985339</v>
      </c>
      <c r="W13" s="189">
        <f t="shared" ref="W13:Y13" si="4">W11/W12</f>
        <v>0.94659984577709788</v>
      </c>
      <c r="X13" s="189">
        <f t="shared" si="4"/>
        <v>0.84140247976332616</v>
      </c>
      <c r="Y13" s="189">
        <f t="shared" si="4"/>
        <v>0.84333202781433092</v>
      </c>
      <c r="DA13" s="60" t="s">
        <v>230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5">B4/B6</f>
        <v>2.7965807928350359</v>
      </c>
      <c r="C17" s="14">
        <f t="shared" si="5"/>
        <v>2.7809357085550053</v>
      </c>
      <c r="D17" s="14">
        <f t="shared" si="5"/>
        <v>2.7652903990118207</v>
      </c>
      <c r="E17" s="14">
        <f t="shared" si="5"/>
        <v>2.7496451177044356</v>
      </c>
      <c r="F17" s="14">
        <f t="shared" si="5"/>
        <v>2.7339999852207364</v>
      </c>
      <c r="G17" s="14">
        <f t="shared" si="5"/>
        <v>2.7430000226174096</v>
      </c>
      <c r="H17" s="14">
        <f t="shared" si="5"/>
        <v>2.7139999631226299</v>
      </c>
      <c r="I17" s="14">
        <f t="shared" si="5"/>
        <v>2.6959999995184067</v>
      </c>
      <c r="J17" s="14">
        <f t="shared" si="5"/>
        <v>2.6659999468772431</v>
      </c>
      <c r="K17" s="14">
        <f t="shared" si="5"/>
        <v>2.6459999793993303</v>
      </c>
      <c r="L17" s="14">
        <f t="shared" si="5"/>
        <v>2.6170000051792108</v>
      </c>
      <c r="M17" s="14">
        <f t="shared" si="5"/>
        <v>2.5909999633562562</v>
      </c>
      <c r="N17" s="14">
        <f t="shared" si="5"/>
        <v>2.5609999570050719</v>
      </c>
      <c r="O17" s="14">
        <f t="shared" si="5"/>
        <v>2.5330000656124216</v>
      </c>
      <c r="P17" s="14">
        <f t="shared" si="5"/>
        <v>2.5120000311192356</v>
      </c>
      <c r="Q17" s="14">
        <f t="shared" si="5"/>
        <v>2.4999999730752709</v>
      </c>
      <c r="R17" s="14">
        <f t="shared" ref="R17:V17" si="6">R4/R6</f>
        <v>2.4869999426722553</v>
      </c>
      <c r="S17" s="14">
        <f t="shared" si="6"/>
        <v>2.4840000326944787</v>
      </c>
      <c r="T17" s="14">
        <f t="shared" si="6"/>
        <v>2.4869999861907592</v>
      </c>
      <c r="U17" s="14">
        <f t="shared" si="6"/>
        <v>2.486999992897156</v>
      </c>
      <c r="V17" s="14">
        <f t="shared" si="6"/>
        <v>2.4879999793884999</v>
      </c>
      <c r="W17" s="14">
        <f t="shared" ref="W17:Y17" si="7">W4/W6</f>
        <v>2.4830000127814729</v>
      </c>
      <c r="X17" s="14">
        <f t="shared" si="7"/>
        <v>2.4730000124986198</v>
      </c>
      <c r="Y17" s="14">
        <f t="shared" si="7"/>
        <v>2.4619999799293595</v>
      </c>
      <c r="DA17" s="10"/>
    </row>
    <row r="18" spans="1:105" ht="12" customHeight="1" x14ac:dyDescent="0.25">
      <c r="A18" s="179" t="s">
        <v>85</v>
      </c>
      <c r="B18" s="94">
        <f t="shared" ref="B18:Q18" si="8">B7*1000/B4</f>
        <v>34.005367653882502</v>
      </c>
      <c r="C18" s="94">
        <f t="shared" si="8"/>
        <v>34.20405598978585</v>
      </c>
      <c r="D18" s="94">
        <f t="shared" si="8"/>
        <v>34.422398868572259</v>
      </c>
      <c r="E18" s="94">
        <f t="shared" si="8"/>
        <v>34.676359208300902</v>
      </c>
      <c r="F18" s="94">
        <f t="shared" si="8"/>
        <v>34.93850798883647</v>
      </c>
      <c r="G18" s="94">
        <f t="shared" si="8"/>
        <v>34.905476354520751</v>
      </c>
      <c r="H18" s="94">
        <f t="shared" si="8"/>
        <v>35.411418298369682</v>
      </c>
      <c r="I18" s="94">
        <f t="shared" si="8"/>
        <v>35.803819171285561</v>
      </c>
      <c r="J18" s="94">
        <f t="shared" si="8"/>
        <v>36.394914437520178</v>
      </c>
      <c r="K18" s="94">
        <f t="shared" si="8"/>
        <v>36.827997122368053</v>
      </c>
      <c r="L18" s="94">
        <f t="shared" si="8"/>
        <v>37.410271347292998</v>
      </c>
      <c r="M18" s="94">
        <f t="shared" si="8"/>
        <v>38.005167867844293</v>
      </c>
      <c r="N18" s="94">
        <f t="shared" si="8"/>
        <v>38.695822594191377</v>
      </c>
      <c r="O18" s="94">
        <f t="shared" si="8"/>
        <v>39.353202597054874</v>
      </c>
      <c r="P18" s="94">
        <f t="shared" si="8"/>
        <v>39.893731080032687</v>
      </c>
      <c r="Q18" s="94">
        <f t="shared" si="8"/>
        <v>40.303512216862543</v>
      </c>
      <c r="R18" s="94">
        <f t="shared" ref="R18:V18" si="9">R7*1000/R4</f>
        <v>40.754001606190137</v>
      </c>
      <c r="S18" s="94">
        <f t="shared" si="9"/>
        <v>41.036701576386974</v>
      </c>
      <c r="T18" s="94">
        <f t="shared" si="9"/>
        <v>41.220725257313617</v>
      </c>
      <c r="U18" s="94">
        <f t="shared" si="9"/>
        <v>41.487793155055918</v>
      </c>
      <c r="V18" s="94">
        <f t="shared" si="9"/>
        <v>41.758820017100057</v>
      </c>
      <c r="W18" s="94">
        <f t="shared" ref="W18:Y18" si="10">W7*1000/W4</f>
        <v>42.114004437767868</v>
      </c>
      <c r="X18" s="94">
        <f t="shared" si="10"/>
        <v>42.583247704394957</v>
      </c>
      <c r="Y18" s="94">
        <f t="shared" si="10"/>
        <v>43.163198944061442</v>
      </c>
      <c r="DA18" s="11"/>
    </row>
    <row r="19" spans="1:105" ht="12" customHeight="1" x14ac:dyDescent="0.25">
      <c r="A19" s="180" t="s">
        <v>84</v>
      </c>
      <c r="B19" s="15">
        <f t="shared" ref="B19:Q19" si="11">B7*1000/B6</f>
        <v>95.098758034141611</v>
      </c>
      <c r="C19" s="15">
        <f t="shared" si="11"/>
        <v>95.119280679410181</v>
      </c>
      <c r="D19" s="15">
        <f t="shared" si="11"/>
        <v>95.18792910221822</v>
      </c>
      <c r="E19" s="15">
        <f t="shared" si="11"/>
        <v>95.347681796869821</v>
      </c>
      <c r="F19" s="15">
        <f t="shared" si="11"/>
        <v>95.521880325113486</v>
      </c>
      <c r="G19" s="15">
        <f t="shared" si="11"/>
        <v>95.745722429921884</v>
      </c>
      <c r="H19" s="15">
        <f t="shared" si="11"/>
        <v>96.10658795589535</v>
      </c>
      <c r="I19" s="15">
        <f t="shared" si="11"/>
        <v>96.527096468542993</v>
      </c>
      <c r="J19" s="15">
        <f t="shared" si="11"/>
        <v>97.028839957030598</v>
      </c>
      <c r="K19" s="15">
        <f t="shared" si="11"/>
        <v>97.446879627104465</v>
      </c>
      <c r="L19" s="15">
        <f t="shared" si="11"/>
        <v>97.902680309621445</v>
      </c>
      <c r="M19" s="15">
        <f t="shared" si="11"/>
        <v>98.471388552932922</v>
      </c>
      <c r="N19" s="15">
        <f t="shared" si="11"/>
        <v>99.1</v>
      </c>
      <c r="O19" s="15">
        <f t="shared" si="11"/>
        <v>99.681664760398903</v>
      </c>
      <c r="P19" s="15">
        <f t="shared" si="11"/>
        <v>100.21305371450454</v>
      </c>
      <c r="Q19" s="15">
        <f t="shared" si="11"/>
        <v>100.75877945699521</v>
      </c>
      <c r="R19" s="15">
        <f t="shared" ref="R19:V19" si="12">R7*1000/R6</f>
        <v>101.35519965825988</v>
      </c>
      <c r="S19" s="15">
        <f t="shared" si="12"/>
        <v>101.93516805741881</v>
      </c>
      <c r="T19" s="15">
        <f t="shared" si="12"/>
        <v>102.51594314571206</v>
      </c>
      <c r="U19" s="15">
        <f t="shared" si="12"/>
        <v>103.18014128194275</v>
      </c>
      <c r="V19" s="15">
        <f t="shared" si="12"/>
        <v>103.89594334183302</v>
      </c>
      <c r="W19" s="15">
        <f t="shared" ref="W19:Y19" si="13">W7*1000/W6</f>
        <v>104.5690735572566</v>
      </c>
      <c r="X19" s="15">
        <f t="shared" si="13"/>
        <v>105.30837210520055</v>
      </c>
      <c r="Y19" s="15">
        <f t="shared" si="13"/>
        <v>106.26779493396621</v>
      </c>
      <c r="DA19" s="12"/>
    </row>
    <row r="20" spans="1:105" ht="12" customHeight="1" x14ac:dyDescent="0.25">
      <c r="A20" s="179" t="s">
        <v>83</v>
      </c>
      <c r="B20" s="4" t="str">
        <f t="shared" ref="B20:Q20" si="14">IF(SUM(B21)=0,"",B21/B17)</f>
        <v/>
      </c>
      <c r="C20" s="4">
        <f t="shared" si="14"/>
        <v>34.428123326277543</v>
      </c>
      <c r="D20" s="4">
        <f t="shared" si="14"/>
        <v>35.082600469985927</v>
      </c>
      <c r="E20" s="4">
        <f t="shared" si="14"/>
        <v>35.874388456126624</v>
      </c>
      <c r="F20" s="4">
        <f t="shared" si="14"/>
        <v>36.286710269069509</v>
      </c>
      <c r="G20" s="4">
        <f t="shared" si="14"/>
        <v>37.029760638289012</v>
      </c>
      <c r="H20" s="4">
        <f t="shared" si="14"/>
        <v>37.95591217657168</v>
      </c>
      <c r="I20" s="4">
        <f t="shared" si="14"/>
        <v>38.934948782284302</v>
      </c>
      <c r="J20" s="4">
        <f t="shared" si="14"/>
        <v>39.651435618645102</v>
      </c>
      <c r="K20" s="4">
        <f t="shared" si="14"/>
        <v>40.139739484210473</v>
      </c>
      <c r="L20" s="4">
        <f t="shared" si="14"/>
        <v>41.356935381754226</v>
      </c>
      <c r="M20" s="4">
        <f t="shared" si="14"/>
        <v>43.361283433064145</v>
      </c>
      <c r="N20" s="4">
        <f t="shared" si="14"/>
        <v>44.454143969547438</v>
      </c>
      <c r="O20" s="4">
        <f t="shared" si="14"/>
        <v>45.589894075647187</v>
      </c>
      <c r="P20" s="4">
        <f t="shared" si="14"/>
        <v>46.475227406570816</v>
      </c>
      <c r="Q20" s="4">
        <f t="shared" si="14"/>
        <v>47.05941940482537</v>
      </c>
      <c r="R20" s="4">
        <f t="shared" ref="R20:V20" si="15">IF(SUM(R21)=0,"",R21/R17)</f>
        <v>47.657016031514779</v>
      </c>
      <c r="S20" s="4">
        <f t="shared" si="15"/>
        <v>48.084209928955865</v>
      </c>
      <c r="T20" s="4">
        <f t="shared" si="15"/>
        <v>48.336910594816921</v>
      </c>
      <c r="U20" s="4">
        <f t="shared" si="15"/>
        <v>48.601967646926873</v>
      </c>
      <c r="V20" s="4">
        <f t="shared" si="15"/>
        <v>48.824364232397706</v>
      </c>
      <c r="W20" s="4">
        <f t="shared" ref="W20:Y20" si="16">IF(SUM(W21)=0,"",W21/W17)</f>
        <v>49.492180041771817</v>
      </c>
      <c r="X20" s="4">
        <f t="shared" si="16"/>
        <v>50.161452864736859</v>
      </c>
      <c r="Y20" s="4">
        <f t="shared" si="16"/>
        <v>50.652066419489479</v>
      </c>
      <c r="DA20" s="11"/>
    </row>
    <row r="21" spans="1:105" ht="12" customHeight="1" x14ac:dyDescent="0.25">
      <c r="A21" s="180" t="s">
        <v>82</v>
      </c>
      <c r="B21" s="3" t="str">
        <f t="shared" ref="B21:Q21" si="17">IF(SUM(B9)=0,"",B9*1000/B8)</f>
        <v/>
      </c>
      <c r="C21" s="3">
        <f t="shared" si="17"/>
        <v>95.742397536580754</v>
      </c>
      <c r="D21" s="3">
        <f t="shared" si="17"/>
        <v>97.01357825201967</v>
      </c>
      <c r="E21" s="3">
        <f t="shared" si="17"/>
        <v>98.641837069020937</v>
      </c>
      <c r="F21" s="3">
        <f t="shared" si="17"/>
        <v>99.20786533934519</v>
      </c>
      <c r="G21" s="3">
        <f t="shared" si="17"/>
        <v>101.57263426834402</v>
      </c>
      <c r="H21" s="3">
        <f t="shared" si="17"/>
        <v>103.01234424750132</v>
      </c>
      <c r="I21" s="3">
        <f t="shared" si="17"/>
        <v>104.96862189828767</v>
      </c>
      <c r="J21" s="3">
        <f t="shared" si="17"/>
        <v>105.71072525291427</v>
      </c>
      <c r="K21" s="3">
        <f t="shared" si="17"/>
        <v>106.2097498483154</v>
      </c>
      <c r="L21" s="3">
        <f t="shared" si="17"/>
        <v>108.23110010824711</v>
      </c>
      <c r="M21" s="3">
        <f t="shared" si="17"/>
        <v>112.34908378614944</v>
      </c>
      <c r="N21" s="3">
        <f t="shared" si="17"/>
        <v>113.84706079470827</v>
      </c>
      <c r="O21" s="3">
        <f t="shared" si="17"/>
        <v>115.47920468487769</v>
      </c>
      <c r="P21" s="3">
        <f t="shared" si="17"/>
        <v>116.74577269157945</v>
      </c>
      <c r="Q21" s="3">
        <f t="shared" si="17"/>
        <v>117.6485472450013</v>
      </c>
      <c r="R21" s="3">
        <f t="shared" ref="R21:V21" si="18">IF(SUM(R9)=0,"",R9*1000/R8)</f>
        <v>118.52299613830802</v>
      </c>
      <c r="S21" s="3">
        <f t="shared" si="18"/>
        <v>119.44117903561454</v>
      </c>
      <c r="T21" s="3">
        <f t="shared" si="18"/>
        <v>120.21389598181365</v>
      </c>
      <c r="U21" s="3">
        <f t="shared" si="18"/>
        <v>120.87309319269494</v>
      </c>
      <c r="V21" s="3">
        <f t="shared" si="18"/>
        <v>121.47501720386211</v>
      </c>
      <c r="W21" s="3">
        <f t="shared" ref="W21:Y21" si="19">IF(SUM(W9)=0,"",W9*1000/W8)</f>
        <v>122.88908367630238</v>
      </c>
      <c r="X21" s="3">
        <f t="shared" si="19"/>
        <v>124.04927356144319</v>
      </c>
      <c r="Y21" s="3">
        <f t="shared" si="19"/>
        <v>124.70538650816368</v>
      </c>
      <c r="DA21" s="12"/>
    </row>
    <row r="22" spans="1:105" ht="12" customHeight="1" x14ac:dyDescent="0.25">
      <c r="A22" s="178" t="s">
        <v>219</v>
      </c>
      <c r="B22" s="13">
        <f t="shared" ref="B22:Q22" si="20">B3*1000000/B4</f>
        <v>15792.274615454076</v>
      </c>
      <c r="C22" s="13">
        <f t="shared" si="20"/>
        <v>16336.414922917644</v>
      </c>
      <c r="D22" s="13">
        <f t="shared" si="20"/>
        <v>16692.503850462286</v>
      </c>
      <c r="E22" s="13">
        <f t="shared" si="20"/>
        <v>16771.81171916017</v>
      </c>
      <c r="F22" s="13">
        <f t="shared" si="20"/>
        <v>17167.869624339786</v>
      </c>
      <c r="G22" s="13">
        <f t="shared" si="20"/>
        <v>17578.997680259145</v>
      </c>
      <c r="H22" s="13">
        <f t="shared" si="20"/>
        <v>17999.176533017053</v>
      </c>
      <c r="I22" s="13">
        <f t="shared" si="20"/>
        <v>18302.193382206995</v>
      </c>
      <c r="J22" s="13">
        <f t="shared" si="20"/>
        <v>17833.726397575563</v>
      </c>
      <c r="K22" s="13">
        <f t="shared" si="20"/>
        <v>16992.183409804878</v>
      </c>
      <c r="L22" s="13">
        <f t="shared" si="20"/>
        <v>16981.669099820458</v>
      </c>
      <c r="M22" s="13">
        <f t="shared" si="20"/>
        <v>16507.381589509783</v>
      </c>
      <c r="N22" s="13">
        <f t="shared" si="20"/>
        <v>15911.047992663824</v>
      </c>
      <c r="O22" s="13">
        <f t="shared" si="20"/>
        <v>15489.229688565349</v>
      </c>
      <c r="P22" s="13">
        <f t="shared" si="20"/>
        <v>15831.62584951964</v>
      </c>
      <c r="Q22" s="13">
        <f t="shared" si="20"/>
        <v>16330.405033657851</v>
      </c>
      <c r="R22" s="13">
        <f t="shared" ref="R22:V22" si="21">R3*1000000/R4</f>
        <v>16766.784143709465</v>
      </c>
      <c r="S22" s="13">
        <f t="shared" si="21"/>
        <v>17253.335470137896</v>
      </c>
      <c r="T22" s="13">
        <f t="shared" si="21"/>
        <v>17497.051617724563</v>
      </c>
      <c r="U22" s="13">
        <f t="shared" si="21"/>
        <v>17593.426194535736</v>
      </c>
      <c r="V22" s="13">
        <f t="shared" si="21"/>
        <v>15339.172592165402</v>
      </c>
      <c r="W22" s="13">
        <f t="shared" ref="W22:Y22" si="22">W3*1000000/W4</f>
        <v>16400.340468771876</v>
      </c>
      <c r="X22" s="13">
        <f t="shared" si="22"/>
        <v>17174.24850113488</v>
      </c>
      <c r="Y22" s="13">
        <f t="shared" si="22"/>
        <v>17262.155939725606</v>
      </c>
      <c r="DA22" s="10"/>
    </row>
    <row r="23" spans="1:105" ht="12" customHeight="1" x14ac:dyDescent="0.25">
      <c r="A23" s="179" t="s">
        <v>220</v>
      </c>
      <c r="B23" s="46">
        <f t="shared" ref="B23:Q23" si="23">B3*1000000/B6</f>
        <v>44164.371864755172</v>
      </c>
      <c r="C23" s="46">
        <f t="shared" si="23"/>
        <v>45430.519608912538</v>
      </c>
      <c r="D23" s="46">
        <f t="shared" si="23"/>
        <v>46159.6206331512</v>
      </c>
      <c r="E23" s="46">
        <f t="shared" si="23"/>
        <v>46116.5302086468</v>
      </c>
      <c r="F23" s="46">
        <f t="shared" si="23"/>
        <v>46936.955299216504</v>
      </c>
      <c r="G23" s="46">
        <f t="shared" si="23"/>
        <v>48219.191034542222</v>
      </c>
      <c r="H23" s="46">
        <f t="shared" si="23"/>
        <v>48849.764446845991</v>
      </c>
      <c r="I23" s="46">
        <f t="shared" si="23"/>
        <v>49342.713349615842</v>
      </c>
      <c r="J23" s="46">
        <f t="shared" si="23"/>
        <v>47544.713628559737</v>
      </c>
      <c r="K23" s="46">
        <f t="shared" si="23"/>
        <v>44961.316952293346</v>
      </c>
      <c r="L23" s="46">
        <f t="shared" si="23"/>
        <v>44441.028122181779</v>
      </c>
      <c r="M23" s="46">
        <f t="shared" si="23"/>
        <v>42770.625093527582</v>
      </c>
      <c r="N23" s="46">
        <f t="shared" si="23"/>
        <v>40748.193225117684</v>
      </c>
      <c r="O23" s="46">
        <f t="shared" si="23"/>
        <v>39234.219817421894</v>
      </c>
      <c r="P23" s="46">
        <f t="shared" si="23"/>
        <v>39769.044626661431</v>
      </c>
      <c r="Q23" s="46">
        <f t="shared" si="23"/>
        <v>40826.012144452892</v>
      </c>
      <c r="R23" s="46">
        <f t="shared" ref="R23:V23" si="24">R3*1000000/R6</f>
        <v>41698.991204203514</v>
      </c>
      <c r="S23" s="46">
        <f t="shared" si="24"/>
        <v>42857.285871911343</v>
      </c>
      <c r="T23" s="46">
        <f t="shared" si="24"/>
        <v>43515.16713165999</v>
      </c>
      <c r="U23" s="46">
        <f t="shared" si="24"/>
        <v>43754.850820847008</v>
      </c>
      <c r="V23" s="46">
        <f t="shared" si="24"/>
        <v>38163.861093144158</v>
      </c>
      <c r="W23" s="46">
        <f t="shared" ref="W23:Y23" si="25">W3*1000000/W6</f>
        <v>40722.045593581068</v>
      </c>
      <c r="X23" s="46">
        <f t="shared" si="25"/>
        <v>42471.916757960964</v>
      </c>
      <c r="Y23" s="46">
        <f t="shared" si="25"/>
        <v>42499.42757714192</v>
      </c>
      <c r="DA23" s="11"/>
    </row>
    <row r="24" spans="1:105" ht="12" customHeight="1" x14ac:dyDescent="0.25">
      <c r="A24" s="180" t="s">
        <v>188</v>
      </c>
      <c r="B24" s="15">
        <v>1.0965907965114268</v>
      </c>
      <c r="C24" s="15">
        <v>1.113927810748168</v>
      </c>
      <c r="D24" s="15">
        <v>1.1241340673343176</v>
      </c>
      <c r="E24" s="15">
        <v>1.1157395354834667</v>
      </c>
      <c r="F24" s="15">
        <v>1.121943316910776</v>
      </c>
      <c r="G24" s="15">
        <v>1.1344704813912607</v>
      </c>
      <c r="H24" s="15">
        <v>1.131975654128105</v>
      </c>
      <c r="I24" s="15">
        <v>1.1275350098694357</v>
      </c>
      <c r="J24" s="15">
        <v>1.0932567581168131</v>
      </c>
      <c r="K24" s="15">
        <v>1.0525805969174091</v>
      </c>
      <c r="L24" s="15">
        <v>1.0376413062108072</v>
      </c>
      <c r="M24" s="15">
        <v>0.99775204264927408</v>
      </c>
      <c r="N24" s="15">
        <v>0.96625784000248471</v>
      </c>
      <c r="O24" s="15">
        <v>0.94021742426364674</v>
      </c>
      <c r="P24" s="15">
        <v>0.9490596982290006</v>
      </c>
      <c r="Q24" s="15">
        <v>0.95867792136493202</v>
      </c>
      <c r="R24" s="15">
        <v>0.96310075467486356</v>
      </c>
      <c r="S24" s="15">
        <v>0.97226762408498935</v>
      </c>
      <c r="T24" s="15">
        <v>0.9732766584038276</v>
      </c>
      <c r="U24" s="15">
        <v>0.96888213953558211</v>
      </c>
      <c r="V24" s="15">
        <v>0.91217460018258445</v>
      </c>
      <c r="W24" s="15">
        <v>0.92991825612531476</v>
      </c>
      <c r="X24" s="15">
        <v>0.93036812723611362</v>
      </c>
      <c r="Y24" s="15">
        <v>0.93570441656226766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f>SUM(B29:B30,B33:B34,B41:B42)</f>
        <v>12086.460742992302</v>
      </c>
      <c r="C28" s="22">
        <f t="shared" ref="C28:W28" si="26">SUM(C29:C30,C33:C34,C41:C42)</f>
        <v>12692.350712102141</v>
      </c>
      <c r="D28" s="22">
        <f t="shared" si="26"/>
        <v>13038.716732317502</v>
      </c>
      <c r="E28" s="22">
        <f t="shared" si="26"/>
        <v>13989.508290236547</v>
      </c>
      <c r="F28" s="22">
        <f t="shared" si="26"/>
        <v>14786.624856520875</v>
      </c>
      <c r="G28" s="22">
        <f t="shared" si="26"/>
        <v>15263.571188144542</v>
      </c>
      <c r="H28" s="22">
        <f t="shared" si="26"/>
        <v>15874.682157691652</v>
      </c>
      <c r="I28" s="22">
        <f t="shared" si="26"/>
        <v>15968.500021695934</v>
      </c>
      <c r="J28" s="22">
        <f t="shared" si="26"/>
        <v>15852.900069901172</v>
      </c>
      <c r="K28" s="22">
        <f t="shared" si="26"/>
        <v>16230.707766586829</v>
      </c>
      <c r="L28" s="22">
        <f t="shared" si="26"/>
        <v>17423.713629229111</v>
      </c>
      <c r="M28" s="22">
        <f t="shared" si="26"/>
        <v>16113.61414312631</v>
      </c>
      <c r="N28" s="22">
        <f t="shared" si="26"/>
        <v>16008.12930408787</v>
      </c>
      <c r="O28" s="22">
        <f t="shared" si="26"/>
        <v>15300.06697959773</v>
      </c>
      <c r="P28" s="22">
        <f t="shared" si="26"/>
        <v>15246.199914015475</v>
      </c>
      <c r="Q28" s="22">
        <f t="shared" si="26"/>
        <v>15469.320292347375</v>
      </c>
      <c r="R28" s="22">
        <f t="shared" si="26"/>
        <v>14503.928374892519</v>
      </c>
      <c r="S28" s="22">
        <f t="shared" si="26"/>
        <v>14625.88710232158</v>
      </c>
      <c r="T28" s="22">
        <f t="shared" si="26"/>
        <v>15422.722441960446</v>
      </c>
      <c r="U28" s="22">
        <f t="shared" si="26"/>
        <v>14650.912897678416</v>
      </c>
      <c r="V28" s="22">
        <f t="shared" si="26"/>
        <v>14784.041100601891</v>
      </c>
      <c r="W28" s="22">
        <f t="shared" si="26"/>
        <v>14812.64729148753</v>
      </c>
      <c r="X28" s="22">
        <f t="shared" ref="X28:Y28" si="27">SUM(X29:X30,X33:X34,X41:X42)</f>
        <v>14337.567067927772</v>
      </c>
      <c r="Y28" s="22">
        <f t="shared" si="27"/>
        <v>13963.864918314703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231</v>
      </c>
    </row>
    <row r="29" spans="1:105" ht="12.95" customHeight="1" x14ac:dyDescent="0.25">
      <c r="A29" s="30" t="s">
        <v>51</v>
      </c>
      <c r="B29" s="31">
        <v>167.56139294926913</v>
      </c>
      <c r="C29" s="31">
        <v>181.76216680997416</v>
      </c>
      <c r="D29" s="31">
        <v>196.86706792777295</v>
      </c>
      <c r="E29" s="31">
        <v>179.49484092863278</v>
      </c>
      <c r="F29" s="31">
        <v>229.5069647463456</v>
      </c>
      <c r="G29" s="31">
        <v>240.1296646603611</v>
      </c>
      <c r="H29" s="31">
        <v>244.31900257953566</v>
      </c>
      <c r="I29" s="31">
        <v>199.68701633705928</v>
      </c>
      <c r="J29" s="31">
        <v>210.80533104041271</v>
      </c>
      <c r="K29" s="31">
        <v>235.05580395528804</v>
      </c>
      <c r="L29" s="31">
        <v>204.07592433361989</v>
      </c>
      <c r="M29" s="31">
        <v>188.40404127257096</v>
      </c>
      <c r="N29" s="31">
        <v>173.66964746345658</v>
      </c>
      <c r="O29" s="31">
        <v>126.69286328460876</v>
      </c>
      <c r="P29" s="31">
        <v>117.66620808254513</v>
      </c>
      <c r="Q29" s="31">
        <v>107.90945829750643</v>
      </c>
      <c r="R29" s="31">
        <v>98.398538263112641</v>
      </c>
      <c r="S29" s="31">
        <v>177.14987102321581</v>
      </c>
      <c r="T29" s="31">
        <v>198.84780739466896</v>
      </c>
      <c r="U29" s="31">
        <v>126.74024075666378</v>
      </c>
      <c r="V29" s="31">
        <v>118.0901977644024</v>
      </c>
      <c r="W29" s="31">
        <v>71.529062768701621</v>
      </c>
      <c r="X29" s="31">
        <v>78.059587274290621</v>
      </c>
      <c r="Y29" s="31">
        <v>75.508770421324158</v>
      </c>
      <c r="DA29" s="59" t="s">
        <v>232</v>
      </c>
    </row>
    <row r="30" spans="1:105" ht="12" customHeight="1" x14ac:dyDescent="0.25">
      <c r="A30" s="73" t="s">
        <v>75</v>
      </c>
      <c r="B30" s="98">
        <f>SUM(B31:B32)</f>
        <v>4121.109200343938</v>
      </c>
      <c r="C30" s="98">
        <f t="shared" ref="C30:W30" si="28">SUM(C31:C32)</f>
        <v>3943.4889939810837</v>
      </c>
      <c r="D30" s="98">
        <f t="shared" si="28"/>
        <v>3914.6222699914019</v>
      </c>
      <c r="E30" s="98">
        <f t="shared" si="28"/>
        <v>4136.8634565778157</v>
      </c>
      <c r="F30" s="98">
        <f t="shared" si="28"/>
        <v>4446.0709372312976</v>
      </c>
      <c r="G30" s="98">
        <f t="shared" si="28"/>
        <v>4342.2471195184862</v>
      </c>
      <c r="H30" s="98">
        <f t="shared" si="28"/>
        <v>3849.8686156491831</v>
      </c>
      <c r="I30" s="98">
        <f t="shared" si="28"/>
        <v>3736.9256233877895</v>
      </c>
      <c r="J30" s="98">
        <f t="shared" si="28"/>
        <v>3584.9263972484951</v>
      </c>
      <c r="K30" s="98">
        <f t="shared" si="28"/>
        <v>3378.4226139294933</v>
      </c>
      <c r="L30" s="98">
        <f t="shared" si="28"/>
        <v>3410.103181427342</v>
      </c>
      <c r="M30" s="98">
        <f t="shared" si="28"/>
        <v>2941.958039552881</v>
      </c>
      <c r="N30" s="98">
        <f t="shared" si="28"/>
        <v>2790.1429062768702</v>
      </c>
      <c r="O30" s="98">
        <f t="shared" si="28"/>
        <v>2800.3486672398963</v>
      </c>
      <c r="P30" s="98">
        <f t="shared" si="28"/>
        <v>2728.4990541702491</v>
      </c>
      <c r="Q30" s="98">
        <f t="shared" si="28"/>
        <v>3036.2639724849514</v>
      </c>
      <c r="R30" s="98">
        <f t="shared" si="28"/>
        <v>2792.5456577815999</v>
      </c>
      <c r="S30" s="98">
        <f t="shared" si="28"/>
        <v>2675.4012897678417</v>
      </c>
      <c r="T30" s="98">
        <f t="shared" si="28"/>
        <v>2795.2851246775576</v>
      </c>
      <c r="U30" s="98">
        <f t="shared" si="28"/>
        <v>2399.5676698194316</v>
      </c>
      <c r="V30" s="98">
        <f t="shared" si="28"/>
        <v>2458.0276010318134</v>
      </c>
      <c r="W30" s="98">
        <f t="shared" si="28"/>
        <v>2466.4454858125532</v>
      </c>
      <c r="X30" s="98">
        <f t="shared" ref="X30:Y30" si="29">SUM(X31:X32)</f>
        <v>2479.9403267411863</v>
      </c>
      <c r="Y30" s="98">
        <f t="shared" si="29"/>
        <v>2274.9144453998279</v>
      </c>
      <c r="DA30" s="63"/>
    </row>
    <row r="31" spans="1:105" ht="12" customHeight="1" x14ac:dyDescent="0.25">
      <c r="A31" s="97" t="s">
        <v>74</v>
      </c>
      <c r="B31" s="98">
        <v>1921.689595872743</v>
      </c>
      <c r="C31" s="98">
        <v>1744.3202063628551</v>
      </c>
      <c r="D31" s="98">
        <v>1742.06079105761</v>
      </c>
      <c r="E31" s="98">
        <v>1714.9469475494409</v>
      </c>
      <c r="F31" s="98">
        <v>1754.487876182287</v>
      </c>
      <c r="G31" s="98">
        <v>1728.5038693035251</v>
      </c>
      <c r="H31" s="98">
        <v>1591.8051590713669</v>
      </c>
      <c r="I31" s="98">
        <v>1569.2104041272571</v>
      </c>
      <c r="J31" s="98">
        <v>1524.020722269991</v>
      </c>
      <c r="K31" s="98">
        <v>1417.825107480654</v>
      </c>
      <c r="L31" s="98">
        <v>1425.7332760103179</v>
      </c>
      <c r="M31" s="98">
        <v>1263.0505588993981</v>
      </c>
      <c r="N31" s="98">
        <v>1232.547549441101</v>
      </c>
      <c r="O31" s="98">
        <v>1172.671281169389</v>
      </c>
      <c r="P31" s="98">
        <v>1095.8488392089421</v>
      </c>
      <c r="Q31" s="98">
        <v>1076.643250214961</v>
      </c>
      <c r="R31" s="98">
        <v>1110.5355116079111</v>
      </c>
      <c r="S31" s="98">
        <v>1031.453654342218</v>
      </c>
      <c r="T31" s="98">
        <v>1073.2539982803089</v>
      </c>
      <c r="U31" s="98">
        <v>900.40361134995692</v>
      </c>
      <c r="V31" s="98">
        <v>841.65709372312972</v>
      </c>
      <c r="W31" s="98">
        <v>895.97841788478058</v>
      </c>
      <c r="X31" s="98">
        <v>1010.06758383491</v>
      </c>
      <c r="Y31" s="98">
        <v>859.9092003439381</v>
      </c>
      <c r="DA31" s="63" t="s">
        <v>233</v>
      </c>
    </row>
    <row r="32" spans="1:105" ht="12" customHeight="1" x14ac:dyDescent="0.25">
      <c r="A32" s="97" t="s">
        <v>196</v>
      </c>
      <c r="B32" s="98">
        <v>2199.4196044711953</v>
      </c>
      <c r="C32" s="98">
        <v>2199.1687876182286</v>
      </c>
      <c r="D32" s="98">
        <v>2172.5614789337919</v>
      </c>
      <c r="E32" s="98">
        <v>2421.916509028375</v>
      </c>
      <c r="F32" s="98">
        <v>2691.5830610490107</v>
      </c>
      <c r="G32" s="98">
        <v>2613.7432502149613</v>
      </c>
      <c r="H32" s="98">
        <v>2258.0634565778164</v>
      </c>
      <c r="I32" s="98">
        <v>2167.7152192605326</v>
      </c>
      <c r="J32" s="98">
        <v>2060.9056749785041</v>
      </c>
      <c r="K32" s="98">
        <v>1960.5975064488393</v>
      </c>
      <c r="L32" s="98">
        <v>1984.369905417024</v>
      </c>
      <c r="M32" s="98">
        <v>1678.9074806534829</v>
      </c>
      <c r="N32" s="98">
        <v>1557.5953568357693</v>
      </c>
      <c r="O32" s="98">
        <v>1627.6773860705073</v>
      </c>
      <c r="P32" s="98">
        <v>1632.650214961307</v>
      </c>
      <c r="Q32" s="98">
        <v>1959.6207222699904</v>
      </c>
      <c r="R32" s="98">
        <v>1682.0101461736888</v>
      </c>
      <c r="S32" s="98">
        <v>1643.9476354256237</v>
      </c>
      <c r="T32" s="98">
        <v>1722.0311263972487</v>
      </c>
      <c r="U32" s="98">
        <v>1499.1640584694746</v>
      </c>
      <c r="V32" s="98">
        <v>1616.3705073086837</v>
      </c>
      <c r="W32" s="98">
        <v>1570.4670679277726</v>
      </c>
      <c r="X32" s="98">
        <v>1469.8727429062762</v>
      </c>
      <c r="Y32" s="98">
        <v>1415.0052450558896</v>
      </c>
      <c r="DA32" s="63" t="s">
        <v>234</v>
      </c>
    </row>
    <row r="33" spans="1:105" ht="12" customHeight="1" x14ac:dyDescent="0.25">
      <c r="A33" s="73" t="s">
        <v>189</v>
      </c>
      <c r="B33" s="98">
        <v>2019.9320722269986</v>
      </c>
      <c r="C33" s="98">
        <v>2260.9445399828023</v>
      </c>
      <c r="D33" s="98">
        <v>2533.8570937231302</v>
      </c>
      <c r="E33" s="98">
        <v>2962.163972484952</v>
      </c>
      <c r="F33" s="98">
        <v>3034.9062768701633</v>
      </c>
      <c r="G33" s="98">
        <v>3187.4631126397253</v>
      </c>
      <c r="H33" s="98">
        <v>3661.8357695614795</v>
      </c>
      <c r="I33" s="98">
        <v>3778.9887360275152</v>
      </c>
      <c r="J33" s="98">
        <v>3640.3251934651762</v>
      </c>
      <c r="K33" s="98">
        <v>3687.3830610490113</v>
      </c>
      <c r="L33" s="98">
        <v>4257.8128976784174</v>
      </c>
      <c r="M33" s="98">
        <v>3412.0808254514186</v>
      </c>
      <c r="N33" s="98">
        <v>3509.5613069647461</v>
      </c>
      <c r="O33" s="98">
        <v>3193.568701633706</v>
      </c>
      <c r="P33" s="98">
        <v>3094.3460017196899</v>
      </c>
      <c r="Q33" s="98">
        <v>3318.0196044711952</v>
      </c>
      <c r="R33" s="98">
        <v>3335.0661220980219</v>
      </c>
      <c r="S33" s="98">
        <v>3322.6170428539408</v>
      </c>
      <c r="T33" s="98">
        <v>3652.8612103197465</v>
      </c>
      <c r="U33" s="98">
        <v>3456.2052966816882</v>
      </c>
      <c r="V33" s="98">
        <v>3473.3451837473658</v>
      </c>
      <c r="W33" s="98">
        <v>3633.5862025899137</v>
      </c>
      <c r="X33" s="98">
        <v>3117.2670172210323</v>
      </c>
      <c r="Y33" s="98">
        <v>2921.7913616795008</v>
      </c>
      <c r="DA33" s="63" t="s">
        <v>235</v>
      </c>
    </row>
    <row r="34" spans="1:105" ht="12" customHeight="1" x14ac:dyDescent="0.25">
      <c r="A34" s="73" t="s">
        <v>73</v>
      </c>
      <c r="B34" s="98">
        <f>SUM(B35:B40)</f>
        <v>2027.2991780739892</v>
      </c>
      <c r="C34" s="98">
        <f>SUM(C35:C40)</f>
        <v>2034.0139967109142</v>
      </c>
      <c r="D34" s="98">
        <f>SUM(D35:D40)</f>
        <v>2039.4580048884388</v>
      </c>
      <c r="E34" s="98">
        <f t="shared" ref="E34:G34" si="30">SUM(E35:E40)</f>
        <v>2047.6154269519409</v>
      </c>
      <c r="F34" s="98">
        <f t="shared" si="30"/>
        <v>2085.0830680428021</v>
      </c>
      <c r="G34" s="98">
        <f t="shared" si="30"/>
        <v>2101.9858055134164</v>
      </c>
      <c r="H34" s="98">
        <f t="shared" ref="H34" si="31">SUM(H35:H40)</f>
        <v>2127.3432067028284</v>
      </c>
      <c r="I34" s="98">
        <f t="shared" ref="I34" si="32">SUM(I35:I40)</f>
        <v>2154.7903054448584</v>
      </c>
      <c r="J34" s="98">
        <f t="shared" ref="J34" si="33">SUM(J35:J40)</f>
        <v>2200.7640423861271</v>
      </c>
      <c r="K34" s="98">
        <f t="shared" ref="K34" si="34">SUM(K35:K40)</f>
        <v>2610.5857545489944</v>
      </c>
      <c r="L34" s="98">
        <f t="shared" ref="L34" si="35">SUM(L35:L40)</f>
        <v>2668.7465613013396</v>
      </c>
      <c r="M34" s="98">
        <f t="shared" ref="M34" si="36">SUM(M35:M40)</f>
        <v>2676.5022772621655</v>
      </c>
      <c r="N34" s="98">
        <f t="shared" ref="N34" si="37">SUM(N35:N40)</f>
        <v>2732.4338612675788</v>
      </c>
      <c r="O34" s="98">
        <f t="shared" ref="O34" si="38">SUM(O35:O40)</f>
        <v>2762.3458274051259</v>
      </c>
      <c r="P34" s="98">
        <f t="shared" ref="P34" si="39">SUM(P35:P40)</f>
        <v>2804.8288048151326</v>
      </c>
      <c r="Q34" s="98">
        <f t="shared" ref="Q34" si="40">SUM(Q35:Q40)</f>
        <v>2810.2226999140153</v>
      </c>
      <c r="R34" s="98">
        <f t="shared" ref="R34" si="41">SUM(R35:R40)</f>
        <v>2143.6102321582111</v>
      </c>
      <c r="S34" s="98">
        <f t="shared" ref="S34" si="42">SUM(S35:S40)</f>
        <v>2182.7911256757234</v>
      </c>
      <c r="T34" s="98">
        <f t="shared" ref="T34" si="43">SUM(T35:T40)</f>
        <v>2220.8701740310694</v>
      </c>
      <c r="U34" s="98">
        <f t="shared" ref="U34" si="44">SUM(U35:U40)</f>
        <v>2257.6516250723948</v>
      </c>
      <c r="V34" s="98">
        <f t="shared" ref="V34" si="45">SUM(V35:V40)</f>
        <v>2290.2960888235712</v>
      </c>
      <c r="W34" s="98">
        <f t="shared" ref="W34:Y34" si="46">SUM(W35:W40)</f>
        <v>2323.4597131452538</v>
      </c>
      <c r="X34" s="98">
        <f t="shared" si="46"/>
        <v>2350.9501796835248</v>
      </c>
      <c r="Y34" s="98">
        <f t="shared" si="46"/>
        <v>2388.1077784752706</v>
      </c>
      <c r="DA34" s="63"/>
    </row>
    <row r="35" spans="1:105" ht="12" customHeight="1" x14ac:dyDescent="0.25">
      <c r="A35" s="97" t="s">
        <v>199</v>
      </c>
      <c r="B35" s="98">
        <v>1998.2325021496126</v>
      </c>
      <c r="C35" s="98">
        <v>1998.2564058469477</v>
      </c>
      <c r="D35" s="98">
        <v>1998.3758383490965</v>
      </c>
      <c r="E35" s="98">
        <v>1998.4474634565777</v>
      </c>
      <c r="F35" s="98">
        <v>2026.0580395528805</v>
      </c>
      <c r="G35" s="98">
        <v>2030.2378331900259</v>
      </c>
      <c r="H35" s="98">
        <v>2038.1197764402411</v>
      </c>
      <c r="I35" s="98">
        <v>2043.4221840068778</v>
      </c>
      <c r="J35" s="98">
        <v>2061.693895098882</v>
      </c>
      <c r="K35" s="98">
        <v>2442.9110920034386</v>
      </c>
      <c r="L35" s="98">
        <v>2463.5712811693884</v>
      </c>
      <c r="M35" s="98">
        <v>2472.6234737747204</v>
      </c>
      <c r="N35" s="98">
        <v>2511.6031814273424</v>
      </c>
      <c r="O35" s="98">
        <v>2523.234909716251</v>
      </c>
      <c r="P35" s="98">
        <v>2541.1722269991392</v>
      </c>
      <c r="Q35" s="98">
        <v>2516.2606190885635</v>
      </c>
      <c r="R35" s="98">
        <v>1816.9471195184865</v>
      </c>
      <c r="S35" s="98">
        <v>1822.5600171969047</v>
      </c>
      <c r="T35" s="98">
        <v>1827.3607910576093</v>
      </c>
      <c r="U35" s="98">
        <v>1834.0963026655199</v>
      </c>
      <c r="V35" s="98">
        <v>1837.1534823731724</v>
      </c>
      <c r="W35" s="98">
        <v>1842.7424763542556</v>
      </c>
      <c r="X35" s="98">
        <v>1845.1787618228714</v>
      </c>
      <c r="Y35" s="98">
        <v>1852.7262252794492</v>
      </c>
      <c r="DA35" s="63" t="s">
        <v>236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0.89318930426996479</v>
      </c>
      <c r="T36" s="98">
        <v>1.0080932056183047</v>
      </c>
      <c r="U36" s="98">
        <v>0.88842644814736271</v>
      </c>
      <c r="V36" s="98">
        <v>1.0409727444652519</v>
      </c>
      <c r="W36" s="98">
        <v>0.9795755700175679</v>
      </c>
      <c r="X36" s="98">
        <v>1.2841435700255093</v>
      </c>
      <c r="Y36" s="98">
        <v>2.1768240470682092</v>
      </c>
      <c r="DA36" s="63" t="s">
        <v>237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0.90834049871023215</v>
      </c>
      <c r="P37" s="98">
        <v>0.90834049871023215</v>
      </c>
      <c r="Q37" s="98">
        <v>0.90834049871023215</v>
      </c>
      <c r="R37" s="98">
        <v>0.90834049871023215</v>
      </c>
      <c r="S37" s="98">
        <v>0.90834049871023215</v>
      </c>
      <c r="T37" s="98">
        <v>0.90834049871023215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238</v>
      </c>
    </row>
    <row r="38" spans="1:105" ht="12" customHeight="1" x14ac:dyDescent="0.25">
      <c r="A38" s="97" t="s">
        <v>52</v>
      </c>
      <c r="B38" s="98">
        <v>24.743594153052452</v>
      </c>
      <c r="C38" s="98">
        <v>27.12519346517627</v>
      </c>
      <c r="D38" s="98">
        <v>29.670335339638861</v>
      </c>
      <c r="E38" s="98">
        <v>32.760189165950123</v>
      </c>
      <c r="F38" s="98">
        <v>36.437145313843509</v>
      </c>
      <c r="G38" s="98">
        <v>40.738005159071371</v>
      </c>
      <c r="H38" s="98">
        <v>49.098452278589846</v>
      </c>
      <c r="I38" s="98">
        <v>65.537575236457442</v>
      </c>
      <c r="J38" s="98">
        <v>92.42459157351675</v>
      </c>
      <c r="K38" s="98">
        <v>116.72648323301803</v>
      </c>
      <c r="L38" s="98">
        <v>140.4383490971625</v>
      </c>
      <c r="M38" s="98">
        <v>141.83963886500428</v>
      </c>
      <c r="N38" s="98">
        <v>156.05803955288047</v>
      </c>
      <c r="O38" s="98">
        <v>172.50670679277724</v>
      </c>
      <c r="P38" s="98">
        <v>188.51203783319002</v>
      </c>
      <c r="Q38" s="98">
        <v>202.64239036973342</v>
      </c>
      <c r="R38" s="98">
        <v>218.44772141014619</v>
      </c>
      <c r="S38" s="98">
        <v>232.05064488392085</v>
      </c>
      <c r="T38" s="98">
        <v>246.30249355116084</v>
      </c>
      <c r="U38" s="98">
        <v>260.28366294067064</v>
      </c>
      <c r="V38" s="98">
        <v>273.62777300085986</v>
      </c>
      <c r="W38" s="98">
        <v>284.17007738607049</v>
      </c>
      <c r="X38" s="98">
        <v>292.66225279449691</v>
      </c>
      <c r="Y38" s="98">
        <v>299.88693035253647</v>
      </c>
      <c r="DA38" s="63" t="s">
        <v>239</v>
      </c>
    </row>
    <row r="39" spans="1:105" ht="12" customHeight="1" x14ac:dyDescent="0.25">
      <c r="A39" s="97" t="s">
        <v>197</v>
      </c>
      <c r="B39" s="98">
        <v>9.2433361994840924E-2</v>
      </c>
      <c r="C39" s="98">
        <v>9.2433361994840924E-2</v>
      </c>
      <c r="D39" s="98">
        <v>9.2433361994840924E-2</v>
      </c>
      <c r="E39" s="98">
        <v>9.2433361994840924E-2</v>
      </c>
      <c r="F39" s="98">
        <v>9.2433361994840924E-2</v>
      </c>
      <c r="G39" s="98">
        <v>9.2433361994840924E-2</v>
      </c>
      <c r="H39" s="98">
        <v>9.2433361994840924E-2</v>
      </c>
      <c r="I39" s="98">
        <v>9.2433361994840924E-2</v>
      </c>
      <c r="J39" s="98">
        <v>9.2433361994840924E-2</v>
      </c>
      <c r="K39" s="98">
        <v>9.2433361994840924E-2</v>
      </c>
      <c r="L39" s="98">
        <v>9.2433361994840924E-2</v>
      </c>
      <c r="M39" s="98">
        <v>9.2433361994840924E-2</v>
      </c>
      <c r="N39" s="98">
        <v>9.2433361994840924E-2</v>
      </c>
      <c r="O39" s="98">
        <v>9.2433361994840924E-2</v>
      </c>
      <c r="P39" s="98">
        <v>9.2433361994840924E-2</v>
      </c>
      <c r="Q39" s="98">
        <v>9.2433361994840924E-2</v>
      </c>
      <c r="R39" s="98">
        <v>9.2433361994840924E-2</v>
      </c>
      <c r="S39" s="98">
        <v>9.2433361994840924E-2</v>
      </c>
      <c r="T39" s="98">
        <v>9.2433361994840924E-2</v>
      </c>
      <c r="U39" s="98">
        <v>9.2433361994840924E-2</v>
      </c>
      <c r="V39" s="98">
        <v>9.2433361994840924E-2</v>
      </c>
      <c r="W39" s="98">
        <v>9.2433361994840924E-2</v>
      </c>
      <c r="X39" s="98">
        <v>9.2433361994840924E-2</v>
      </c>
      <c r="Y39" s="98">
        <v>9.2433361994840924E-2</v>
      </c>
      <c r="DA39" s="63" t="s">
        <v>240</v>
      </c>
    </row>
    <row r="40" spans="1:105" ht="12" customHeight="1" x14ac:dyDescent="0.25">
      <c r="A40" s="97" t="s">
        <v>191</v>
      </c>
      <c r="B40" s="98">
        <v>4.2306484093292607</v>
      </c>
      <c r="C40" s="98">
        <v>8.5399640367952898</v>
      </c>
      <c r="D40" s="98">
        <v>11.319397837708699</v>
      </c>
      <c r="E40" s="98">
        <v>16.315340967418209</v>
      </c>
      <c r="F40" s="98">
        <v>22.495449814083067</v>
      </c>
      <c r="G40" s="98">
        <v>30.917533802324193</v>
      </c>
      <c r="H40" s="98">
        <v>40.032544622002128</v>
      </c>
      <c r="I40" s="98">
        <v>45.738112839528085</v>
      </c>
      <c r="J40" s="98">
        <v>46.553122351733336</v>
      </c>
      <c r="K40" s="98">
        <v>50.855745950542776</v>
      </c>
      <c r="L40" s="98">
        <v>64.644497672793264</v>
      </c>
      <c r="M40" s="98">
        <v>61.946731260445503</v>
      </c>
      <c r="N40" s="98">
        <v>64.680206925360977</v>
      </c>
      <c r="O40" s="98">
        <v>65.603437035392247</v>
      </c>
      <c r="P40" s="98">
        <v>74.143766122098043</v>
      </c>
      <c r="Q40" s="98">
        <v>90.318916595012908</v>
      </c>
      <c r="R40" s="98">
        <v>107.21461736887355</v>
      </c>
      <c r="S40" s="98">
        <v>126.28650042992255</v>
      </c>
      <c r="T40" s="98">
        <v>145.19802235597601</v>
      </c>
      <c r="U40" s="98">
        <v>162.29079965606189</v>
      </c>
      <c r="V40" s="98">
        <v>178.38142734307831</v>
      </c>
      <c r="W40" s="98">
        <v>195.47515047291506</v>
      </c>
      <c r="X40" s="98">
        <v>211.73258813413594</v>
      </c>
      <c r="Y40" s="98">
        <v>233.22536543422177</v>
      </c>
      <c r="DA40" s="63" t="s">
        <v>241</v>
      </c>
    </row>
    <row r="41" spans="1:105" ht="12" customHeight="1" x14ac:dyDescent="0.25">
      <c r="A41" s="73" t="s">
        <v>198</v>
      </c>
      <c r="B41" s="98">
        <v>0</v>
      </c>
      <c r="C41" s="98">
        <v>0</v>
      </c>
      <c r="D41" s="98">
        <v>0</v>
      </c>
      <c r="E41" s="98">
        <v>0</v>
      </c>
      <c r="F41" s="98">
        <v>0</v>
      </c>
      <c r="G41" s="98">
        <v>0</v>
      </c>
      <c r="H41" s="98">
        <v>0</v>
      </c>
      <c r="I41" s="98">
        <v>0</v>
      </c>
      <c r="J41" s="98">
        <v>0</v>
      </c>
      <c r="K41" s="98">
        <v>0</v>
      </c>
      <c r="L41" s="98">
        <v>0</v>
      </c>
      <c r="M41" s="98">
        <v>0</v>
      </c>
      <c r="N41" s="98">
        <v>0</v>
      </c>
      <c r="O41" s="98">
        <v>0</v>
      </c>
      <c r="P41" s="98">
        <v>0</v>
      </c>
      <c r="Q41" s="98">
        <v>0</v>
      </c>
      <c r="R41" s="98">
        <v>0</v>
      </c>
      <c r="S41" s="98">
        <v>0</v>
      </c>
      <c r="T41" s="98">
        <v>0</v>
      </c>
      <c r="U41" s="98">
        <v>0</v>
      </c>
      <c r="V41" s="98">
        <v>0</v>
      </c>
      <c r="W41" s="98">
        <v>0</v>
      </c>
      <c r="X41" s="98">
        <v>0</v>
      </c>
      <c r="Y41" s="98">
        <v>0</v>
      </c>
      <c r="DA41" s="63" t="s">
        <v>242</v>
      </c>
    </row>
    <row r="42" spans="1:105" ht="12" customHeight="1" x14ac:dyDescent="0.25">
      <c r="A42" s="32" t="s">
        <v>53</v>
      </c>
      <c r="B42" s="33">
        <v>3750.5588993981082</v>
      </c>
      <c r="C42" s="33">
        <v>4272.1410146173675</v>
      </c>
      <c r="D42" s="33">
        <v>4353.9122957867576</v>
      </c>
      <c r="E42" s="33">
        <v>4663.3705932932071</v>
      </c>
      <c r="F42" s="33">
        <v>4991.0576096302666</v>
      </c>
      <c r="G42" s="33">
        <v>5391.7454858125539</v>
      </c>
      <c r="H42" s="33">
        <v>5991.3155631986237</v>
      </c>
      <c r="I42" s="33">
        <v>6098.1083404987103</v>
      </c>
      <c r="J42" s="33">
        <v>6216.0791057609622</v>
      </c>
      <c r="K42" s="33">
        <v>6319.2605331040413</v>
      </c>
      <c r="L42" s="33">
        <v>6882.9750644883916</v>
      </c>
      <c r="M42" s="33">
        <v>6894.668959587274</v>
      </c>
      <c r="N42" s="33">
        <v>6802.3215821152189</v>
      </c>
      <c r="O42" s="33">
        <v>6417.1109200343935</v>
      </c>
      <c r="P42" s="33">
        <v>6500.8598452278584</v>
      </c>
      <c r="Q42" s="33">
        <v>6196.9045571797069</v>
      </c>
      <c r="R42" s="33">
        <v>6134.3078245915731</v>
      </c>
      <c r="S42" s="33">
        <v>6267.9277730008589</v>
      </c>
      <c r="T42" s="33">
        <v>6554.8581255374029</v>
      </c>
      <c r="U42" s="33">
        <v>6410.7480653482371</v>
      </c>
      <c r="V42" s="33">
        <v>6444.2820292347387</v>
      </c>
      <c r="W42" s="33">
        <v>6317.6268271711087</v>
      </c>
      <c r="X42" s="33">
        <v>6311.3499570077383</v>
      </c>
      <c r="Y42" s="33">
        <v>6303.5425623387791</v>
      </c>
      <c r="DA42" s="60" t="s">
        <v>243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DA43" s="9"/>
    </row>
    <row r="44" spans="1:105" ht="12.95" customHeight="1" x14ac:dyDescent="0.25">
      <c r="A44" s="204" t="s">
        <v>79</v>
      </c>
      <c r="B44" s="205">
        <f t="shared" ref="B44:Q44" si="47">SUM(B45,B50)</f>
        <v>12082.230094582974</v>
      </c>
      <c r="C44" s="205">
        <f t="shared" si="47"/>
        <v>12683.810748065347</v>
      </c>
      <c r="D44" s="205">
        <f t="shared" si="47"/>
        <v>13027.397334479792</v>
      </c>
      <c r="E44" s="205">
        <f t="shared" si="47"/>
        <v>13973.192949269129</v>
      </c>
      <c r="F44" s="205">
        <f t="shared" si="47"/>
        <v>14764.12940670679</v>
      </c>
      <c r="G44" s="205">
        <f t="shared" si="47"/>
        <v>15232.653654342217</v>
      </c>
      <c r="H44" s="205">
        <f t="shared" si="47"/>
        <v>15834.649613069647</v>
      </c>
      <c r="I44" s="205">
        <f t="shared" si="47"/>
        <v>15922.761908856402</v>
      </c>
      <c r="J44" s="205">
        <f t="shared" si="47"/>
        <v>15806.346947549437</v>
      </c>
      <c r="K44" s="205">
        <f t="shared" si="47"/>
        <v>16179.852020636281</v>
      </c>
      <c r="L44" s="205">
        <f t="shared" si="47"/>
        <v>17359.069131556316</v>
      </c>
      <c r="M44" s="205">
        <f t="shared" si="47"/>
        <v>16051.667411865863</v>
      </c>
      <c r="N44" s="205">
        <f t="shared" si="47"/>
        <v>15943.449097162513</v>
      </c>
      <c r="O44" s="205">
        <f t="shared" si="47"/>
        <v>15234.463542562338</v>
      </c>
      <c r="P44" s="205">
        <f t="shared" si="47"/>
        <v>15172.05614789338</v>
      </c>
      <c r="Q44" s="205">
        <f t="shared" si="47"/>
        <v>15379.001375752363</v>
      </c>
      <c r="R44" s="205">
        <f t="shared" ref="R44:V44" si="48">SUM(R45,R50)</f>
        <v>14396.713757523647</v>
      </c>
      <c r="S44" s="205">
        <f t="shared" si="48"/>
        <v>14499.600601891658</v>
      </c>
      <c r="T44" s="205">
        <f t="shared" si="48"/>
        <v>15277.524419604468</v>
      </c>
      <c r="U44" s="205">
        <f t="shared" si="48"/>
        <v>14488.622098022355</v>
      </c>
      <c r="V44" s="205">
        <f t="shared" si="48"/>
        <v>14605.659673258813</v>
      </c>
      <c r="W44" s="205">
        <f t="shared" ref="W44:Y44" si="49">SUM(W45,W50)</f>
        <v>14617.172141014616</v>
      </c>
      <c r="X44" s="205">
        <f t="shared" si="49"/>
        <v>14125.834479793633</v>
      </c>
      <c r="Y44" s="205">
        <f t="shared" si="49"/>
        <v>13730.639552880482</v>
      </c>
      <c r="DA44" s="212" t="s">
        <v>244</v>
      </c>
    </row>
    <row r="45" spans="1:105" ht="12" customHeight="1" x14ac:dyDescent="0.25">
      <c r="A45" s="208" t="s">
        <v>39</v>
      </c>
      <c r="B45" s="192">
        <f t="shared" ref="B45:Q45" si="50">SUM(B46:B49)</f>
        <v>9336.9533202594303</v>
      </c>
      <c r="C45" s="192">
        <f t="shared" si="50"/>
        <v>9853.9317108539763</v>
      </c>
      <c r="D45" s="192">
        <f t="shared" si="50"/>
        <v>10072.950146940611</v>
      </c>
      <c r="E45" s="192">
        <f t="shared" si="50"/>
        <v>10831.31851414427</v>
      </c>
      <c r="F45" s="192">
        <f t="shared" si="50"/>
        <v>11432.22431173565</v>
      </c>
      <c r="G45" s="192">
        <f t="shared" si="50"/>
        <v>11735.007471450543</v>
      </c>
      <c r="H45" s="192">
        <f t="shared" si="50"/>
        <v>12193.342514092437</v>
      </c>
      <c r="I45" s="192">
        <f t="shared" si="50"/>
        <v>12154.040700980189</v>
      </c>
      <c r="J45" s="192">
        <f t="shared" si="50"/>
        <v>11883.570982911424</v>
      </c>
      <c r="K45" s="192">
        <f t="shared" si="50"/>
        <v>12172.494837740216</v>
      </c>
      <c r="L45" s="192">
        <f t="shared" si="50"/>
        <v>13267.199524090218</v>
      </c>
      <c r="M45" s="192">
        <f t="shared" si="50"/>
        <v>11942.761609929232</v>
      </c>
      <c r="N45" s="192">
        <f t="shared" si="50"/>
        <v>11784.706382194958</v>
      </c>
      <c r="O45" s="192">
        <f t="shared" si="50"/>
        <v>11022.086874385812</v>
      </c>
      <c r="P45" s="192">
        <f t="shared" si="50"/>
        <v>10911.477264507337</v>
      </c>
      <c r="Q45" s="192">
        <f t="shared" si="50"/>
        <v>11090.704402111043</v>
      </c>
      <c r="R45" s="192">
        <f t="shared" ref="R45:V45" si="51">SUM(R46:R49)</f>
        <v>10148.376180772226</v>
      </c>
      <c r="S45" s="192">
        <f t="shared" si="51"/>
        <v>10296.274481686851</v>
      </c>
      <c r="T45" s="192">
        <f t="shared" si="51"/>
        <v>11171.948962845692</v>
      </c>
      <c r="U45" s="192">
        <f t="shared" si="51"/>
        <v>10456.458535703854</v>
      </c>
      <c r="V45" s="192">
        <f t="shared" si="51"/>
        <v>10526.008811409127</v>
      </c>
      <c r="W45" s="192">
        <f t="shared" ref="W45:Y45" si="52">SUM(W46:W49)</f>
        <v>10468.036849853175</v>
      </c>
      <c r="X45" s="192">
        <f t="shared" si="52"/>
        <v>10205.183877989059</v>
      </c>
      <c r="Y45" s="192">
        <f t="shared" si="52"/>
        <v>9919.5744079686447</v>
      </c>
      <c r="DA45" s="213" t="s">
        <v>245</v>
      </c>
    </row>
    <row r="46" spans="1:105" ht="12" customHeight="1" x14ac:dyDescent="0.25">
      <c r="A46" s="97" t="s">
        <v>215</v>
      </c>
      <c r="B46" s="74">
        <v>7010.2322753590861</v>
      </c>
      <c r="C46" s="74">
        <v>7328.8520494419781</v>
      </c>
      <c r="D46" s="74">
        <v>7575.9058564186562</v>
      </c>
      <c r="E46" s="74">
        <v>8267.4573243254508</v>
      </c>
      <c r="F46" s="74">
        <v>8888.6652191935154</v>
      </c>
      <c r="G46" s="74">
        <v>9080.1867262748492</v>
      </c>
      <c r="H46" s="74">
        <v>9261.971679758979</v>
      </c>
      <c r="I46" s="74">
        <v>9217.0468212747655</v>
      </c>
      <c r="J46" s="74">
        <v>8890.9534802985272</v>
      </c>
      <c r="K46" s="74">
        <v>9181.01341032235</v>
      </c>
      <c r="L46" s="74">
        <v>10078.820085634883</v>
      </c>
      <c r="M46" s="74">
        <v>8841.6546723982883</v>
      </c>
      <c r="N46" s="74">
        <v>8663.7173346316431</v>
      </c>
      <c r="O46" s="74">
        <v>8006.3439546731433</v>
      </c>
      <c r="P46" s="74">
        <v>7805.4654938340336</v>
      </c>
      <c r="Q46" s="74">
        <v>7923.7080425742352</v>
      </c>
      <c r="R46" s="74">
        <v>6896.1824644416747</v>
      </c>
      <c r="S46" s="74">
        <v>6999.8536828308524</v>
      </c>
      <c r="T46" s="74">
        <v>7821.2187327038173</v>
      </c>
      <c r="U46" s="74">
        <v>7229.922416966172</v>
      </c>
      <c r="V46" s="74">
        <v>7310.1051702417944</v>
      </c>
      <c r="W46" s="74">
        <v>7121.2610020189604</v>
      </c>
      <c r="X46" s="74">
        <v>6940.0099426937186</v>
      </c>
      <c r="Y46" s="74">
        <v>6822.5380536651783</v>
      </c>
      <c r="DA46" s="90" t="s">
        <v>246</v>
      </c>
    </row>
    <row r="47" spans="1:105" ht="12" customHeight="1" x14ac:dyDescent="0.25">
      <c r="A47" s="97" t="s">
        <v>56</v>
      </c>
      <c r="B47" s="74">
        <v>39.602848478183446</v>
      </c>
      <c r="C47" s="74">
        <v>50.015740353636026</v>
      </c>
      <c r="D47" s="74">
        <v>40.496408644860864</v>
      </c>
      <c r="E47" s="74">
        <v>86.347532579928725</v>
      </c>
      <c r="F47" s="74">
        <v>75.986707294854909</v>
      </c>
      <c r="G47" s="74">
        <v>103.59550089851339</v>
      </c>
      <c r="H47" s="74">
        <v>120.5560487266155</v>
      </c>
      <c r="I47" s="74">
        <v>80.513417619676019</v>
      </c>
      <c r="J47" s="74">
        <v>96.979310352839406</v>
      </c>
      <c r="K47" s="74">
        <v>151.14871974070095</v>
      </c>
      <c r="L47" s="74">
        <v>151.89732014903987</v>
      </c>
      <c r="M47" s="74">
        <v>152.75637718544007</v>
      </c>
      <c r="N47" s="74">
        <v>150.7111158880291</v>
      </c>
      <c r="O47" s="74">
        <v>142.62639724849527</v>
      </c>
      <c r="P47" s="74">
        <v>113.53912295786746</v>
      </c>
      <c r="Q47" s="74">
        <v>175.79667048820079</v>
      </c>
      <c r="R47" s="74">
        <v>167.75081685296615</v>
      </c>
      <c r="S47" s="74">
        <v>186.28321868730217</v>
      </c>
      <c r="T47" s="74">
        <v>150.54652718066291</v>
      </c>
      <c r="U47" s="74">
        <v>146.48208655775292</v>
      </c>
      <c r="V47" s="74">
        <v>146.9698337632561</v>
      </c>
      <c r="W47" s="74">
        <v>146.81928919461183</v>
      </c>
      <c r="X47" s="74">
        <v>146.4379239514669</v>
      </c>
      <c r="Y47" s="74">
        <v>146.82451991974807</v>
      </c>
      <c r="DA47" s="90" t="s">
        <v>247</v>
      </c>
    </row>
    <row r="48" spans="1:105" ht="12" customHeight="1" x14ac:dyDescent="0.25">
      <c r="A48" s="97" t="s">
        <v>55</v>
      </c>
      <c r="B48" s="74">
        <v>1548.7230213494349</v>
      </c>
      <c r="C48" s="74">
        <v>1648.6339493170176</v>
      </c>
      <c r="D48" s="74">
        <v>1619.0273299616381</v>
      </c>
      <c r="E48" s="74">
        <v>1588.0827516265651</v>
      </c>
      <c r="F48" s="74">
        <v>1582.3871890838971</v>
      </c>
      <c r="G48" s="74">
        <v>1635.6210255973474</v>
      </c>
      <c r="H48" s="74">
        <v>1720.9543666614343</v>
      </c>
      <c r="I48" s="74">
        <v>1751.8974891782357</v>
      </c>
      <c r="J48" s="74">
        <v>1777.6752980967153</v>
      </c>
      <c r="K48" s="74">
        <v>1734.8246199760151</v>
      </c>
      <c r="L48" s="74">
        <v>1875.0402685042748</v>
      </c>
      <c r="M48" s="74">
        <v>1875.7497561532607</v>
      </c>
      <c r="N48" s="74">
        <v>1894.5755272484946</v>
      </c>
      <c r="O48" s="74">
        <v>1915.8722992475148</v>
      </c>
      <c r="P48" s="74">
        <v>1949.8224649539463</v>
      </c>
      <c r="Q48" s="74">
        <v>1931.5197327233611</v>
      </c>
      <c r="R48" s="74">
        <v>1992.7337917963446</v>
      </c>
      <c r="S48" s="74">
        <v>2009.9138824949575</v>
      </c>
      <c r="T48" s="74">
        <v>2018.2959467087214</v>
      </c>
      <c r="U48" s="74">
        <v>1978.9642500304421</v>
      </c>
      <c r="V48" s="74">
        <v>1975.1551537352059</v>
      </c>
      <c r="W48" s="74">
        <v>2071.427368671455</v>
      </c>
      <c r="X48" s="74">
        <v>2001.8237318599538</v>
      </c>
      <c r="Y48" s="74">
        <v>1879.6380839131084</v>
      </c>
      <c r="DA48" s="90" t="s">
        <v>248</v>
      </c>
    </row>
    <row r="49" spans="1:105" ht="12" customHeight="1" x14ac:dyDescent="0.25">
      <c r="A49" s="107" t="s">
        <v>54</v>
      </c>
      <c r="B49" s="193">
        <v>738.39517507272626</v>
      </c>
      <c r="C49" s="193">
        <v>826.42997174134416</v>
      </c>
      <c r="D49" s="193">
        <v>837.52055191545651</v>
      </c>
      <c r="E49" s="193">
        <v>889.43090561232509</v>
      </c>
      <c r="F49" s="193">
        <v>885.18519616338313</v>
      </c>
      <c r="G49" s="193">
        <v>915.60421867983223</v>
      </c>
      <c r="H49" s="193">
        <v>1089.8604189454081</v>
      </c>
      <c r="I49" s="193">
        <v>1104.5829729075131</v>
      </c>
      <c r="J49" s="193">
        <v>1117.9628941633418</v>
      </c>
      <c r="K49" s="193">
        <v>1105.508087701151</v>
      </c>
      <c r="L49" s="193">
        <v>1161.4418498020182</v>
      </c>
      <c r="M49" s="193">
        <v>1072.6008041922423</v>
      </c>
      <c r="N49" s="193">
        <v>1075.7024044267905</v>
      </c>
      <c r="O49" s="193">
        <v>957.24422321665975</v>
      </c>
      <c r="P49" s="193">
        <v>1042.6501827614898</v>
      </c>
      <c r="Q49" s="193">
        <v>1059.6799563252466</v>
      </c>
      <c r="R49" s="193">
        <v>1091.7091076812408</v>
      </c>
      <c r="S49" s="193">
        <v>1100.2236976737377</v>
      </c>
      <c r="T49" s="193">
        <v>1181.8877562524908</v>
      </c>
      <c r="U49" s="193">
        <v>1101.0897821494868</v>
      </c>
      <c r="V49" s="193">
        <v>1093.77865366887</v>
      </c>
      <c r="W49" s="193">
        <v>1128.5291899681479</v>
      </c>
      <c r="X49" s="193">
        <v>1116.9122794839204</v>
      </c>
      <c r="Y49" s="193">
        <v>1070.5737504706096</v>
      </c>
      <c r="DA49" s="214" t="s">
        <v>249</v>
      </c>
    </row>
    <row r="50" spans="1:105" ht="12" customHeight="1" x14ac:dyDescent="0.25">
      <c r="A50" s="209" t="s">
        <v>58</v>
      </c>
      <c r="B50" s="77">
        <v>2745.2767743235427</v>
      </c>
      <c r="C50" s="77">
        <v>2829.8790372113708</v>
      </c>
      <c r="D50" s="77">
        <v>2954.4471875391819</v>
      </c>
      <c r="E50" s="77">
        <v>3141.8744351248592</v>
      </c>
      <c r="F50" s="77">
        <v>3331.90509497114</v>
      </c>
      <c r="G50" s="77">
        <v>3497.6461828916749</v>
      </c>
      <c r="H50" s="77">
        <v>3641.3070989772104</v>
      </c>
      <c r="I50" s="77">
        <v>3768.7212078762132</v>
      </c>
      <c r="J50" s="77">
        <v>3922.7759646380132</v>
      </c>
      <c r="K50" s="77">
        <v>4007.3571828960644</v>
      </c>
      <c r="L50" s="77">
        <v>4091.8696074660993</v>
      </c>
      <c r="M50" s="77">
        <v>4108.9058019366312</v>
      </c>
      <c r="N50" s="77">
        <v>4158.7427149675541</v>
      </c>
      <c r="O50" s="77">
        <v>4212.3766681765255</v>
      </c>
      <c r="P50" s="77">
        <v>4260.5788833860424</v>
      </c>
      <c r="Q50" s="77">
        <v>4288.2969736413206</v>
      </c>
      <c r="R50" s="77">
        <v>4248.3375767514208</v>
      </c>
      <c r="S50" s="77">
        <v>4203.326120204807</v>
      </c>
      <c r="T50" s="77">
        <v>4105.5754567587755</v>
      </c>
      <c r="U50" s="77">
        <v>4032.1635623185011</v>
      </c>
      <c r="V50" s="77">
        <v>4079.650861849686</v>
      </c>
      <c r="W50" s="77">
        <v>4149.1352911614422</v>
      </c>
      <c r="X50" s="77">
        <v>3920.6506018045757</v>
      </c>
      <c r="Y50" s="77">
        <v>3811.0651449118377</v>
      </c>
      <c r="DA50" s="92" t="s">
        <v>250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53">IF(B44=0,0,B44/B$44)</f>
        <v>1</v>
      </c>
      <c r="C52" s="207">
        <f t="shared" si="53"/>
        <v>1</v>
      </c>
      <c r="D52" s="207">
        <f t="shared" si="53"/>
        <v>1</v>
      </c>
      <c r="E52" s="207">
        <f t="shared" si="53"/>
        <v>1</v>
      </c>
      <c r="F52" s="207">
        <f t="shared" si="53"/>
        <v>1</v>
      </c>
      <c r="G52" s="207">
        <f t="shared" si="53"/>
        <v>1</v>
      </c>
      <c r="H52" s="207">
        <f t="shared" si="53"/>
        <v>1</v>
      </c>
      <c r="I52" s="207">
        <f t="shared" si="53"/>
        <v>1</v>
      </c>
      <c r="J52" s="207">
        <f t="shared" si="53"/>
        <v>1</v>
      </c>
      <c r="K52" s="207">
        <f t="shared" si="53"/>
        <v>1</v>
      </c>
      <c r="L52" s="207">
        <f t="shared" si="53"/>
        <v>1</v>
      </c>
      <c r="M52" s="207">
        <f t="shared" si="53"/>
        <v>1</v>
      </c>
      <c r="N52" s="207">
        <f t="shared" si="53"/>
        <v>1</v>
      </c>
      <c r="O52" s="207">
        <f t="shared" si="53"/>
        <v>1</v>
      </c>
      <c r="P52" s="207">
        <f t="shared" si="53"/>
        <v>1</v>
      </c>
      <c r="Q52" s="207">
        <f t="shared" si="53"/>
        <v>1</v>
      </c>
      <c r="R52" s="207">
        <f t="shared" ref="R52:V52" si="54">IF(R44=0,0,R44/R$44)</f>
        <v>1</v>
      </c>
      <c r="S52" s="207">
        <f t="shared" si="54"/>
        <v>1</v>
      </c>
      <c r="T52" s="207">
        <f t="shared" si="54"/>
        <v>1</v>
      </c>
      <c r="U52" s="207">
        <f t="shared" si="54"/>
        <v>1</v>
      </c>
      <c r="V52" s="207">
        <f t="shared" si="54"/>
        <v>1</v>
      </c>
      <c r="W52" s="207">
        <f t="shared" ref="W52:Y52" si="55">IF(W44=0,0,W44/W$44)</f>
        <v>1</v>
      </c>
      <c r="X52" s="207">
        <f t="shared" si="55"/>
        <v>1</v>
      </c>
      <c r="Y52" s="207">
        <f t="shared" si="55"/>
        <v>1</v>
      </c>
      <c r="DA52" s="215"/>
    </row>
    <row r="53" spans="1:105" ht="12" customHeight="1" x14ac:dyDescent="0.25">
      <c r="A53" s="194" t="s">
        <v>39</v>
      </c>
      <c r="B53" s="195">
        <f t="shared" ref="B53:Q53" si="56">IF(B45=0,0,B45/B$44)</f>
        <v>0.77278393534697054</v>
      </c>
      <c r="C53" s="195">
        <f t="shared" si="56"/>
        <v>0.77689047137170431</v>
      </c>
      <c r="D53" s="195">
        <f t="shared" si="56"/>
        <v>0.77321278290026474</v>
      </c>
      <c r="E53" s="195">
        <f t="shared" si="56"/>
        <v>0.77514985683431825</v>
      </c>
      <c r="F53" s="195">
        <f t="shared" si="56"/>
        <v>0.77432430973833244</v>
      </c>
      <c r="G53" s="195">
        <f t="shared" si="56"/>
        <v>0.77038497281826956</v>
      </c>
      <c r="H53" s="195">
        <f t="shared" si="56"/>
        <v>0.77004182675619559</v>
      </c>
      <c r="I53" s="195">
        <f t="shared" si="56"/>
        <v>0.76331234308163509</v>
      </c>
      <c r="J53" s="195">
        <f t="shared" si="56"/>
        <v>0.75182273439555325</v>
      </c>
      <c r="K53" s="195">
        <f t="shared" si="56"/>
        <v>0.75232423771336365</v>
      </c>
      <c r="L53" s="195">
        <f t="shared" si="56"/>
        <v>0.76428058575861868</v>
      </c>
      <c r="M53" s="195">
        <f t="shared" si="56"/>
        <v>0.74402000138009294</v>
      </c>
      <c r="N53" s="195">
        <f t="shared" si="56"/>
        <v>0.73915664737138376</v>
      </c>
      <c r="O53" s="195">
        <f t="shared" si="56"/>
        <v>0.72349688215749064</v>
      </c>
      <c r="P53" s="195">
        <f t="shared" si="56"/>
        <v>0.71918249959959324</v>
      </c>
      <c r="Q53" s="195">
        <f t="shared" si="56"/>
        <v>0.72115894466317187</v>
      </c>
      <c r="R53" s="195">
        <f t="shared" ref="R53:V53" si="57">IF(R45=0,0,R45/R$44)</f>
        <v>0.7049092141231702</v>
      </c>
      <c r="S53" s="195">
        <f t="shared" si="57"/>
        <v>0.71010745498352346</v>
      </c>
      <c r="T53" s="195">
        <f t="shared" si="57"/>
        <v>0.73126696812931236</v>
      </c>
      <c r="U53" s="195">
        <f t="shared" si="57"/>
        <v>0.72170137815459501</v>
      </c>
      <c r="V53" s="195">
        <f t="shared" si="57"/>
        <v>0.72068013680210341</v>
      </c>
      <c r="W53" s="195">
        <f t="shared" ref="W53:Y53" si="58">IF(W45=0,0,W45/W$44)</f>
        <v>0.71614651239419291</v>
      </c>
      <c r="X53" s="195">
        <f t="shared" si="58"/>
        <v>0.72244821306572093</v>
      </c>
      <c r="Y53" s="195">
        <f t="shared" si="58"/>
        <v>0.72244081346434197</v>
      </c>
      <c r="DA53" s="62"/>
    </row>
    <row r="54" spans="1:105" ht="12" customHeight="1" x14ac:dyDescent="0.25">
      <c r="A54" s="97" t="s">
        <v>57</v>
      </c>
      <c r="B54" s="196">
        <f t="shared" ref="B54:Q54" si="59">IF(B46=0,0,B46/B$44)</f>
        <v>0.58021012846809628</v>
      </c>
      <c r="C54" s="196">
        <f t="shared" si="59"/>
        <v>0.57781152644207046</v>
      </c>
      <c r="D54" s="196">
        <f t="shared" si="59"/>
        <v>0.58153640837893239</v>
      </c>
      <c r="E54" s="196">
        <f t="shared" si="59"/>
        <v>0.59166558096930033</v>
      </c>
      <c r="F54" s="196">
        <f t="shared" si="59"/>
        <v>0.60204465663622053</v>
      </c>
      <c r="G54" s="196">
        <f t="shared" si="59"/>
        <v>0.59610012361086229</v>
      </c>
      <c r="H54" s="196">
        <f t="shared" si="59"/>
        <v>0.58491800614989975</v>
      </c>
      <c r="I54" s="196">
        <f t="shared" si="59"/>
        <v>0.57885980296848816</v>
      </c>
      <c r="J54" s="196">
        <f t="shared" si="59"/>
        <v>0.56249261830083708</v>
      </c>
      <c r="K54" s="196">
        <f t="shared" si="59"/>
        <v>0.56743494307689613</v>
      </c>
      <c r="L54" s="196">
        <f t="shared" si="59"/>
        <v>0.58060832693574693</v>
      </c>
      <c r="M54" s="196">
        <f t="shared" si="59"/>
        <v>0.55082468665294415</v>
      </c>
      <c r="N54" s="196">
        <f t="shared" si="59"/>
        <v>0.5434029538924261</v>
      </c>
      <c r="O54" s="196">
        <f t="shared" si="59"/>
        <v>0.52554157435900939</v>
      </c>
      <c r="P54" s="196">
        <f t="shared" si="59"/>
        <v>0.51446326178524016</v>
      </c>
      <c r="Q54" s="196">
        <f t="shared" si="59"/>
        <v>0.51522903529141506</v>
      </c>
      <c r="R54" s="196">
        <f t="shared" ref="R54:V54" si="60">IF(R46=0,0,R46/R$44)</f>
        <v>0.47901087571722861</v>
      </c>
      <c r="S54" s="196">
        <f t="shared" si="60"/>
        <v>0.48276182737872325</v>
      </c>
      <c r="T54" s="196">
        <f t="shared" si="60"/>
        <v>0.51194280682460902</v>
      </c>
      <c r="U54" s="196">
        <f t="shared" si="60"/>
        <v>0.49900690128104247</v>
      </c>
      <c r="V54" s="196">
        <f t="shared" si="60"/>
        <v>0.5004981174267471</v>
      </c>
      <c r="W54" s="196">
        <f t="shared" ref="W54:Y54" si="61">IF(W46=0,0,W46/W$44)</f>
        <v>0.48718458901070688</v>
      </c>
      <c r="X54" s="196">
        <f t="shared" si="61"/>
        <v>0.49129911246100816</v>
      </c>
      <c r="Y54" s="196">
        <f t="shared" si="61"/>
        <v>0.49688421485319029</v>
      </c>
      <c r="DA54" s="59"/>
    </row>
    <row r="55" spans="1:105" ht="12" customHeight="1" x14ac:dyDescent="0.25">
      <c r="A55" s="97" t="s">
        <v>56</v>
      </c>
      <c r="B55" s="197">
        <f t="shared" ref="B55:Q55" si="62">IF(B47=0,0,B47/B$44)</f>
        <v>3.2777763846708438E-3</v>
      </c>
      <c r="C55" s="197">
        <f t="shared" si="62"/>
        <v>3.9432739377055822E-3</v>
      </c>
      <c r="D55" s="197">
        <f t="shared" si="62"/>
        <v>3.1085571127610011E-3</v>
      </c>
      <c r="E55" s="197">
        <f t="shared" si="62"/>
        <v>6.1795133648709227E-3</v>
      </c>
      <c r="F55" s="197">
        <f t="shared" si="62"/>
        <v>5.1467110048721868E-3</v>
      </c>
      <c r="G55" s="197">
        <f t="shared" si="62"/>
        <v>6.800883368669154E-3</v>
      </c>
      <c r="H55" s="197">
        <f t="shared" si="62"/>
        <v>7.6134333043347303E-3</v>
      </c>
      <c r="I55" s="197">
        <f t="shared" si="62"/>
        <v>5.0564982432409313E-3</v>
      </c>
      <c r="J55" s="197">
        <f t="shared" si="62"/>
        <v>6.1354663841460691E-3</v>
      </c>
      <c r="K55" s="197">
        <f t="shared" si="62"/>
        <v>9.3417862875334844E-3</v>
      </c>
      <c r="L55" s="197">
        <f t="shared" si="62"/>
        <v>8.7503148353106196E-3</v>
      </c>
      <c r="M55" s="197">
        <f t="shared" si="62"/>
        <v>9.5165426286192602E-3</v>
      </c>
      <c r="N55" s="197">
        <f t="shared" si="62"/>
        <v>9.4528552115396066E-3</v>
      </c>
      <c r="O55" s="197">
        <f t="shared" si="62"/>
        <v>9.3620885861863713E-3</v>
      </c>
      <c r="P55" s="197">
        <f t="shared" si="62"/>
        <v>7.4834367768690487E-3</v>
      </c>
      <c r="Q55" s="197">
        <f t="shared" si="62"/>
        <v>1.1430954858055637E-2</v>
      </c>
      <c r="R55" s="197">
        <f t="shared" ref="R55:V55" si="63">IF(R47=0,0,R47/R$44)</f>
        <v>1.1652021404211114E-2</v>
      </c>
      <c r="S55" s="197">
        <f t="shared" si="63"/>
        <v>1.2847472409895149E-2</v>
      </c>
      <c r="T55" s="197">
        <f t="shared" si="63"/>
        <v>9.8541179215840859E-3</v>
      </c>
      <c r="U55" s="197">
        <f t="shared" si="63"/>
        <v>1.0110146124782093E-2</v>
      </c>
      <c r="V55" s="197">
        <f t="shared" si="63"/>
        <v>1.0062526243326072E-2</v>
      </c>
      <c r="W55" s="197">
        <f t="shared" ref="W55:Y55" si="64">IF(W47=0,0,W47/W$44)</f>
        <v>1.0044301851152772E-2</v>
      </c>
      <c r="X55" s="197">
        <f t="shared" si="64"/>
        <v>1.0366674206818699E-2</v>
      </c>
      <c r="Y55" s="197">
        <f t="shared" si="64"/>
        <v>1.0693203281193591E-2</v>
      </c>
      <c r="DA55" s="63"/>
    </row>
    <row r="56" spans="1:105" ht="12" customHeight="1" x14ac:dyDescent="0.25">
      <c r="A56" s="97" t="s">
        <v>55</v>
      </c>
      <c r="B56" s="197">
        <f t="shared" ref="B56:Q56" si="65">IF(B48=0,0,B48/B$44)</f>
        <v>0.12818188440590944</v>
      </c>
      <c r="C56" s="197">
        <f t="shared" si="65"/>
        <v>0.12997938727274708</v>
      </c>
      <c r="D56" s="197">
        <f t="shared" si="65"/>
        <v>0.12427864817453108</v>
      </c>
      <c r="E56" s="197">
        <f t="shared" si="65"/>
        <v>0.11365210209235894</v>
      </c>
      <c r="F56" s="197">
        <f t="shared" si="65"/>
        <v>0.10717781898911546</v>
      </c>
      <c r="G56" s="197">
        <f t="shared" si="65"/>
        <v>0.10737597418760307</v>
      </c>
      <c r="H56" s="197">
        <f t="shared" si="65"/>
        <v>0.10868281955800198</v>
      </c>
      <c r="I56" s="197">
        <f t="shared" si="65"/>
        <v>0.11002472430387925</v>
      </c>
      <c r="J56" s="197">
        <f t="shared" si="65"/>
        <v>0.11246591663435049</v>
      </c>
      <c r="K56" s="197">
        <f t="shared" si="65"/>
        <v>0.10722129088469823</v>
      </c>
      <c r="L56" s="197">
        <f t="shared" si="65"/>
        <v>0.10801502397935143</v>
      </c>
      <c r="M56" s="197">
        <f t="shared" si="65"/>
        <v>0.11685700357625474</v>
      </c>
      <c r="N56" s="197">
        <f t="shared" si="65"/>
        <v>0.11883097036924563</v>
      </c>
      <c r="O56" s="197">
        <f t="shared" si="65"/>
        <v>0.12575909180490102</v>
      </c>
      <c r="P56" s="197">
        <f t="shared" si="65"/>
        <v>0.12851405544163352</v>
      </c>
      <c r="Q56" s="197">
        <f t="shared" si="65"/>
        <v>0.12559461342975972</v>
      </c>
      <c r="R56" s="197">
        <f t="shared" ref="R56:V56" si="66">IF(R48=0,0,R48/R$44)</f>
        <v>0.13841587916235068</v>
      </c>
      <c r="S56" s="197">
        <f t="shared" si="66"/>
        <v>0.13861856872338529</v>
      </c>
      <c r="T56" s="197">
        <f t="shared" si="66"/>
        <v>0.13210883460404083</v>
      </c>
      <c r="U56" s="197">
        <f t="shared" si="66"/>
        <v>0.1365874709576809</v>
      </c>
      <c r="V56" s="197">
        <f t="shared" si="66"/>
        <v>0.13523217697256598</v>
      </c>
      <c r="W56" s="197">
        <f t="shared" ref="W56:Y56" si="67">IF(W48=0,0,W48/W$44)</f>
        <v>0.1417119090264522</v>
      </c>
      <c r="X56" s="197">
        <f t="shared" si="67"/>
        <v>0.14171366192372364</v>
      </c>
      <c r="Y56" s="197">
        <f t="shared" si="67"/>
        <v>0.13689370234169379</v>
      </c>
      <c r="DA56" s="63"/>
    </row>
    <row r="57" spans="1:105" ht="12" customHeight="1" x14ac:dyDescent="0.25">
      <c r="A57" s="97" t="s">
        <v>54</v>
      </c>
      <c r="B57" s="198">
        <f t="shared" ref="B57:Q57" si="68">IF(B49=0,0,B49/B$44)</f>
        <v>6.1114146088294012E-2</v>
      </c>
      <c r="C57" s="198">
        <f t="shared" si="68"/>
        <v>6.5156283719181085E-2</v>
      </c>
      <c r="D57" s="198">
        <f t="shared" si="68"/>
        <v>6.4289169234040267E-2</v>
      </c>
      <c r="E57" s="198">
        <f t="shared" si="68"/>
        <v>6.365266040778797E-2</v>
      </c>
      <c r="F57" s="198">
        <f t="shared" si="68"/>
        <v>5.9955123108124259E-2</v>
      </c>
      <c r="G57" s="198">
        <f t="shared" si="68"/>
        <v>6.0107991651134944E-2</v>
      </c>
      <c r="H57" s="198">
        <f t="shared" si="68"/>
        <v>6.8827567743959178E-2</v>
      </c>
      <c r="I57" s="198">
        <f t="shared" si="68"/>
        <v>6.9371317566026824E-2</v>
      </c>
      <c r="J57" s="198">
        <f t="shared" si="68"/>
        <v>7.072873307621956E-2</v>
      </c>
      <c r="K57" s="198">
        <f t="shared" si="68"/>
        <v>6.8326217464235894E-2</v>
      </c>
      <c r="L57" s="198">
        <f t="shared" si="68"/>
        <v>6.6906920008209553E-2</v>
      </c>
      <c r="M57" s="198">
        <f t="shared" si="68"/>
        <v>6.6821768522274783E-2</v>
      </c>
      <c r="N57" s="198">
        <f t="shared" si="68"/>
        <v>6.7469867898172387E-2</v>
      </c>
      <c r="O57" s="198">
        <f t="shared" si="68"/>
        <v>6.2834127407393928E-2</v>
      </c>
      <c r="P57" s="198">
        <f t="shared" si="68"/>
        <v>6.8721745595850592E-2</v>
      </c>
      <c r="Q57" s="198">
        <f t="shared" si="68"/>
        <v>6.8904341083941514E-2</v>
      </c>
      <c r="R57" s="198">
        <f t="shared" ref="R57:V57" si="69">IF(R49=0,0,R49/R$44)</f>
        <v>7.5830437839379788E-2</v>
      </c>
      <c r="S57" s="198">
        <f t="shared" si="69"/>
        <v>7.5879586471519739E-2</v>
      </c>
      <c r="T57" s="198">
        <f t="shared" si="69"/>
        <v>7.7361208779078469E-2</v>
      </c>
      <c r="U57" s="198">
        <f t="shared" si="69"/>
        <v>7.5996859791089569E-2</v>
      </c>
      <c r="V57" s="198">
        <f t="shared" si="69"/>
        <v>7.4887316159464243E-2</v>
      </c>
      <c r="W57" s="198">
        <f t="shared" ref="W57:Y57" si="70">IF(W49=0,0,W49/W$44)</f>
        <v>7.7205712505881027E-2</v>
      </c>
      <c r="X57" s="198">
        <f t="shared" si="70"/>
        <v>7.9068764474170564E-2</v>
      </c>
      <c r="Y57" s="198">
        <f t="shared" si="70"/>
        <v>7.7969692988264283E-2</v>
      </c>
      <c r="DA57" s="60"/>
    </row>
    <row r="58" spans="1:105" ht="12" customHeight="1" x14ac:dyDescent="0.25">
      <c r="A58" s="194" t="s">
        <v>58</v>
      </c>
      <c r="B58" s="195">
        <f t="shared" ref="B58:Q58" si="71">IF(B50=0,0,B50/B$44)</f>
        <v>0.2272160646530294</v>
      </c>
      <c r="C58" s="195">
        <f t="shared" si="71"/>
        <v>0.22310952862829575</v>
      </c>
      <c r="D58" s="195">
        <f t="shared" si="71"/>
        <v>0.22678721709973532</v>
      </c>
      <c r="E58" s="195">
        <f t="shared" si="71"/>
        <v>0.2248501431656818</v>
      </c>
      <c r="F58" s="195">
        <f t="shared" si="71"/>
        <v>0.22567569026166762</v>
      </c>
      <c r="G58" s="195">
        <f t="shared" si="71"/>
        <v>0.22961502718173052</v>
      </c>
      <c r="H58" s="195">
        <f t="shared" si="71"/>
        <v>0.22995817324380441</v>
      </c>
      <c r="I58" s="195">
        <f t="shared" si="71"/>
        <v>0.23668765691836491</v>
      </c>
      <c r="J58" s="195">
        <f t="shared" si="71"/>
        <v>0.24817726560444678</v>
      </c>
      <c r="K58" s="195">
        <f t="shared" si="71"/>
        <v>0.24767576228663635</v>
      </c>
      <c r="L58" s="195">
        <f t="shared" si="71"/>
        <v>0.23571941424138135</v>
      </c>
      <c r="M58" s="195">
        <f t="shared" si="71"/>
        <v>0.25597999861990711</v>
      </c>
      <c r="N58" s="195">
        <f t="shared" si="71"/>
        <v>0.26084335262861619</v>
      </c>
      <c r="O58" s="195">
        <f t="shared" si="71"/>
        <v>0.27650311784250925</v>
      </c>
      <c r="P58" s="195">
        <f t="shared" si="71"/>
        <v>0.28081750040040671</v>
      </c>
      <c r="Q58" s="195">
        <f t="shared" si="71"/>
        <v>0.27884105533682813</v>
      </c>
      <c r="R58" s="195">
        <f t="shared" ref="R58:V58" si="72">IF(R50=0,0,R50/R$44)</f>
        <v>0.29509078587682985</v>
      </c>
      <c r="S58" s="195">
        <f t="shared" si="72"/>
        <v>0.28989254501647649</v>
      </c>
      <c r="T58" s="195">
        <f t="shared" si="72"/>
        <v>0.26873303187068759</v>
      </c>
      <c r="U58" s="195">
        <f t="shared" si="72"/>
        <v>0.27829862184540494</v>
      </c>
      <c r="V58" s="195">
        <f t="shared" si="72"/>
        <v>0.27931986319789653</v>
      </c>
      <c r="W58" s="195">
        <f t="shared" ref="W58:Y58" si="73">IF(W50=0,0,W50/W$44)</f>
        <v>0.28385348760580714</v>
      </c>
      <c r="X58" s="195">
        <f t="shared" si="73"/>
        <v>0.27755178693427907</v>
      </c>
      <c r="Y58" s="195">
        <f t="shared" si="73"/>
        <v>0.27755918653565803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17316.857066772365</v>
      </c>
      <c r="C62" s="22">
        <v>17482.072657828379</v>
      </c>
      <c r="D62" s="22">
        <v>18101.363827549314</v>
      </c>
      <c r="E62" s="22">
        <v>19737.115308043511</v>
      </c>
      <c r="F62" s="22">
        <v>21053.917383270884</v>
      </c>
      <c r="G62" s="22">
        <v>21142.308922199467</v>
      </c>
      <c r="H62" s="22">
        <v>20828.793748355718</v>
      </c>
      <c r="I62" s="22">
        <v>20577.330654346486</v>
      </c>
      <c r="J62" s="22">
        <v>19846.251352071275</v>
      </c>
      <c r="K62" s="22">
        <v>19461.81242285527</v>
      </c>
      <c r="L62" s="22">
        <v>20775.118169167385</v>
      </c>
      <c r="M62" s="22">
        <v>17357.257686713307</v>
      </c>
      <c r="N62" s="22">
        <v>17058.388844195804</v>
      </c>
      <c r="O62" s="22">
        <v>16177.296237817565</v>
      </c>
      <c r="P62" s="22">
        <v>15715.692587018766</v>
      </c>
      <c r="Q62" s="22">
        <v>17163.702531535939</v>
      </c>
      <c r="R62" s="22">
        <v>16392.429675178399</v>
      </c>
      <c r="S62" s="22">
        <v>16394.184268232657</v>
      </c>
      <c r="T62" s="22">
        <v>17630.968980100999</v>
      </c>
      <c r="U62" s="22">
        <v>15693.638708502785</v>
      </c>
      <c r="V62" s="22">
        <v>15911.903710764182</v>
      </c>
      <c r="W62" s="22">
        <v>16094.933892195848</v>
      </c>
      <c r="X62" s="22">
        <v>14899.029463966712</v>
      </c>
      <c r="Y62" s="22">
        <v>13863.005151499399</v>
      </c>
      <c r="DA62" s="57" t="s">
        <v>251</v>
      </c>
    </row>
    <row r="63" spans="1:105" ht="12" customHeight="1" x14ac:dyDescent="0.25">
      <c r="A63" s="30" t="s">
        <v>51</v>
      </c>
      <c r="B63" s="31">
        <v>680.05001377236442</v>
      </c>
      <c r="C63" s="31">
        <v>735.1980549883782</v>
      </c>
      <c r="D63" s="31">
        <v>799.77932770931272</v>
      </c>
      <c r="E63" s="31">
        <v>724.92910204351074</v>
      </c>
      <c r="F63" s="31">
        <v>938.86012419088183</v>
      </c>
      <c r="G63" s="31">
        <v>982.97397683946656</v>
      </c>
      <c r="H63" s="31">
        <v>1002.8254932357161</v>
      </c>
      <c r="I63" s="31">
        <v>818.27814226648263</v>
      </c>
      <c r="J63" s="31">
        <v>864.27167615127041</v>
      </c>
      <c r="K63" s="31">
        <v>962.68994261526393</v>
      </c>
      <c r="L63" s="31">
        <v>834.64190784738446</v>
      </c>
      <c r="M63" s="31">
        <v>783.4706587133029</v>
      </c>
      <c r="N63" s="31">
        <v>712.5362525157999</v>
      </c>
      <c r="O63" s="31">
        <v>519.27666333756702</v>
      </c>
      <c r="P63" s="31">
        <v>484.51997721876535</v>
      </c>
      <c r="Q63" s="31">
        <v>444.30567857593832</v>
      </c>
      <c r="R63" s="31">
        <v>404.05274621839771</v>
      </c>
      <c r="S63" s="31">
        <v>761.92425294594113</v>
      </c>
      <c r="T63" s="31">
        <v>872.62082574027158</v>
      </c>
      <c r="U63" s="31">
        <v>545.2703129243796</v>
      </c>
      <c r="V63" s="31">
        <v>515.12109145332386</v>
      </c>
      <c r="W63" s="31">
        <v>320.67348580091198</v>
      </c>
      <c r="X63" s="31">
        <v>348.58204426643965</v>
      </c>
      <c r="Y63" s="31">
        <v>338.61113070166658</v>
      </c>
      <c r="DA63" s="59" t="s">
        <v>252</v>
      </c>
    </row>
    <row r="64" spans="1:105" ht="12" customHeight="1" x14ac:dyDescent="0.25">
      <c r="A64" s="73" t="s">
        <v>75</v>
      </c>
      <c r="B64" s="98">
        <v>11915.777705400002</v>
      </c>
      <c r="C64" s="98">
        <v>11447.173074240001</v>
      </c>
      <c r="D64" s="98">
        <v>11360.656784160001</v>
      </c>
      <c r="E64" s="98">
        <v>12065.295640680002</v>
      </c>
      <c r="F64" s="98">
        <v>12998.510367480001</v>
      </c>
      <c r="G64" s="98">
        <v>12685.705891199999</v>
      </c>
      <c r="H64" s="98">
        <v>11237.229591120002</v>
      </c>
      <c r="I64" s="98">
        <v>10894.745429640001</v>
      </c>
      <c r="J64" s="98">
        <v>10443.764941200001</v>
      </c>
      <c r="K64" s="98">
        <v>9848.8516208400033</v>
      </c>
      <c r="L64" s="98">
        <v>9941.1900778799991</v>
      </c>
      <c r="M64" s="98">
        <v>8559.5830380000025</v>
      </c>
      <c r="N64" s="98">
        <v>8102.6764236000017</v>
      </c>
      <c r="O64" s="98">
        <v>8156.9820146399979</v>
      </c>
      <c r="P64" s="98">
        <v>7963.1888115599995</v>
      </c>
      <c r="Q64" s="98">
        <v>8926.0496596799985</v>
      </c>
      <c r="R64" s="98">
        <v>8154.9909637200008</v>
      </c>
      <c r="S64" s="98">
        <v>7828.1143826400012</v>
      </c>
      <c r="T64" s="98">
        <v>8178.5267384399995</v>
      </c>
      <c r="U64" s="98">
        <v>7030.4513669999978</v>
      </c>
      <c r="V64" s="98">
        <v>7238.6075131199996</v>
      </c>
      <c r="W64" s="98">
        <v>7239.7120283999984</v>
      </c>
      <c r="X64" s="98">
        <v>7228.6268594399999</v>
      </c>
      <c r="Y64" s="98">
        <v>6661.7056638000013</v>
      </c>
      <c r="DA64" s="63"/>
    </row>
    <row r="65" spans="1:105" ht="12" customHeight="1" x14ac:dyDescent="0.25">
      <c r="A65" s="97" t="s">
        <v>74</v>
      </c>
      <c r="B65" s="98">
        <v>5076.8556300000009</v>
      </c>
      <c r="C65" s="98">
        <v>4608.2686190400018</v>
      </c>
      <c r="D65" s="98">
        <v>4602.2995357200016</v>
      </c>
      <c r="E65" s="98">
        <v>4530.6682642800006</v>
      </c>
      <c r="F65" s="98">
        <v>4635.1302890400002</v>
      </c>
      <c r="G65" s="98">
        <v>4566.4839000000002</v>
      </c>
      <c r="H65" s="98">
        <v>4205.3435690400001</v>
      </c>
      <c r="I65" s="98">
        <v>4145.6511457200004</v>
      </c>
      <c r="J65" s="98">
        <v>4026.2658447599997</v>
      </c>
      <c r="K65" s="98">
        <v>3745.7107509600019</v>
      </c>
      <c r="L65" s="98">
        <v>3766.6031104799999</v>
      </c>
      <c r="M65" s="98">
        <v>3336.8163904800003</v>
      </c>
      <c r="N65" s="98">
        <v>3256.2313804800015</v>
      </c>
      <c r="O65" s="98">
        <v>3098.0460157199991</v>
      </c>
      <c r="P65" s="98">
        <v>2895.0910495199996</v>
      </c>
      <c r="Q65" s="98">
        <v>2844.3523647599995</v>
      </c>
      <c r="R65" s="98">
        <v>2933.8913404800019</v>
      </c>
      <c r="S65" s="98">
        <v>2724.9672909599994</v>
      </c>
      <c r="T65" s="98">
        <v>2835.3983990399988</v>
      </c>
      <c r="U65" s="98">
        <v>2378.7500090400004</v>
      </c>
      <c r="V65" s="98">
        <v>2223.5492995200002</v>
      </c>
      <c r="W65" s="98">
        <v>2367.0592196399998</v>
      </c>
      <c r="X65" s="98">
        <v>2668.4680557600013</v>
      </c>
      <c r="Y65" s="98">
        <v>2271.7690070400004</v>
      </c>
      <c r="DA65" s="63" t="s">
        <v>253</v>
      </c>
    </row>
    <row r="66" spans="1:105" ht="12" customHeight="1" x14ac:dyDescent="0.25">
      <c r="A66" s="97" t="s">
        <v>196</v>
      </c>
      <c r="B66" s="98">
        <v>6838.9220754000007</v>
      </c>
      <c r="C66" s="98">
        <v>6838.9044551999996</v>
      </c>
      <c r="D66" s="98">
        <v>6758.3572484399992</v>
      </c>
      <c r="E66" s="98">
        <v>7534.6273764000016</v>
      </c>
      <c r="F66" s="98">
        <v>8363.3800784400009</v>
      </c>
      <c r="G66" s="98">
        <v>8119.2219911999991</v>
      </c>
      <c r="H66" s="98">
        <v>7031.8860220800016</v>
      </c>
      <c r="I66" s="98">
        <v>6749.0942839200006</v>
      </c>
      <c r="J66" s="98">
        <v>6417.4990964400013</v>
      </c>
      <c r="K66" s="98">
        <v>6103.1408698800014</v>
      </c>
      <c r="L66" s="98">
        <v>6174.5869673999987</v>
      </c>
      <c r="M66" s="98">
        <v>5222.7666475200022</v>
      </c>
      <c r="N66" s="98">
        <v>4846.4450431200003</v>
      </c>
      <c r="O66" s="98">
        <v>5058.9359989199984</v>
      </c>
      <c r="P66" s="98">
        <v>5068.0977620399999</v>
      </c>
      <c r="Q66" s="98">
        <v>6081.697294919999</v>
      </c>
      <c r="R66" s="98">
        <v>5221.0996232399993</v>
      </c>
      <c r="S66" s="98">
        <v>5103.1470916800017</v>
      </c>
      <c r="T66" s="98">
        <v>5343.1283394000002</v>
      </c>
      <c r="U66" s="98">
        <v>4651.701357959997</v>
      </c>
      <c r="V66" s="98">
        <v>5015.0582135999994</v>
      </c>
      <c r="W66" s="98">
        <v>4872.6528087599982</v>
      </c>
      <c r="X66" s="98">
        <v>4560.1588036799985</v>
      </c>
      <c r="Y66" s="98">
        <v>4389.9366567600009</v>
      </c>
      <c r="DA66" s="63" t="s">
        <v>254</v>
      </c>
    </row>
    <row r="67" spans="1:105" ht="12" customHeight="1" x14ac:dyDescent="0.25">
      <c r="A67" s="73" t="s">
        <v>189</v>
      </c>
      <c r="B67" s="98">
        <v>4721.0293475999988</v>
      </c>
      <c r="C67" s="98">
        <v>5299.7015285999987</v>
      </c>
      <c r="D67" s="98">
        <v>5940.9277156800017</v>
      </c>
      <c r="E67" s="98">
        <v>6946.890565319999</v>
      </c>
      <c r="F67" s="98">
        <v>7116.5468916</v>
      </c>
      <c r="G67" s="98">
        <v>7473.6290541600019</v>
      </c>
      <c r="H67" s="98">
        <v>8588.7386640000022</v>
      </c>
      <c r="I67" s="98">
        <v>8864.3070824400002</v>
      </c>
      <c r="J67" s="98">
        <v>8538.2147347200007</v>
      </c>
      <c r="K67" s="98">
        <v>8650.2708594000014</v>
      </c>
      <c r="L67" s="98">
        <v>9999.286183440001</v>
      </c>
      <c r="M67" s="98">
        <v>8014.2039900000009</v>
      </c>
      <c r="N67" s="98">
        <v>8243.1761680800009</v>
      </c>
      <c r="O67" s="98">
        <v>7501.0375598400014</v>
      </c>
      <c r="P67" s="98">
        <v>7267.9837982399995</v>
      </c>
      <c r="Q67" s="98">
        <v>7793.3471932800012</v>
      </c>
      <c r="R67" s="98">
        <v>7833.3859652399997</v>
      </c>
      <c r="S67" s="98">
        <v>7804.1456326467141</v>
      </c>
      <c r="T67" s="98">
        <v>8579.8214159207273</v>
      </c>
      <c r="U67" s="98">
        <v>8117.9170285784076</v>
      </c>
      <c r="V67" s="98">
        <v>8158.1751061908581</v>
      </c>
      <c r="W67" s="98">
        <v>8534.5483779949373</v>
      </c>
      <c r="X67" s="98">
        <v>7321.820560260272</v>
      </c>
      <c r="Y67" s="98">
        <v>6862.6883569977317</v>
      </c>
      <c r="DA67" s="63" t="s">
        <v>255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X68" s="98">
        <v>0</v>
      </c>
      <c r="Y68" s="98">
        <v>0</v>
      </c>
      <c r="DA68" s="63"/>
    </row>
    <row r="69" spans="1:105" ht="12" customHeight="1" x14ac:dyDescent="0.25">
      <c r="A69" s="97" t="s">
        <v>199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98">
        <v>0</v>
      </c>
      <c r="Y69" s="98">
        <v>0</v>
      </c>
      <c r="DA69" s="63" t="s">
        <v>256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257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X71" s="98">
        <v>0</v>
      </c>
      <c r="Y71" s="98">
        <v>0</v>
      </c>
      <c r="DA71" s="63" t="s">
        <v>258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X72" s="98">
        <v>0</v>
      </c>
      <c r="Y72" s="98">
        <v>0</v>
      </c>
      <c r="DA72" s="63" t="s">
        <v>259</v>
      </c>
    </row>
    <row r="73" spans="1:105" ht="12" customHeight="1" x14ac:dyDescent="0.25">
      <c r="A73" s="97" t="s">
        <v>197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X73" s="98">
        <v>0</v>
      </c>
      <c r="Y73" s="98">
        <v>0</v>
      </c>
      <c r="DA73" s="63" t="s">
        <v>260</v>
      </c>
    </row>
    <row r="74" spans="1:105" ht="12" customHeight="1" x14ac:dyDescent="0.25">
      <c r="A74" s="97" t="s">
        <v>191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X74" s="98">
        <v>0</v>
      </c>
      <c r="Y74" s="98">
        <v>0</v>
      </c>
      <c r="DA74" s="63" t="s">
        <v>261</v>
      </c>
    </row>
    <row r="75" spans="1:105" ht="12" customHeight="1" x14ac:dyDescent="0.25">
      <c r="A75" s="73" t="s">
        <v>198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262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X76" s="33">
        <v>0</v>
      </c>
      <c r="Y76" s="33">
        <v>0</v>
      </c>
      <c r="DA76" s="60" t="s">
        <v>263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74">B79+B84</f>
        <v>17316.857066772365</v>
      </c>
      <c r="C78" s="203">
        <f t="shared" si="74"/>
        <v>17482.072657828376</v>
      </c>
      <c r="D78" s="203">
        <f t="shared" si="74"/>
        <v>18101.363827549314</v>
      </c>
      <c r="E78" s="203">
        <f t="shared" si="74"/>
        <v>19737.115308043511</v>
      </c>
      <c r="F78" s="203">
        <f t="shared" si="74"/>
        <v>21053.917383270884</v>
      </c>
      <c r="G78" s="203">
        <f t="shared" si="74"/>
        <v>21142.308922199467</v>
      </c>
      <c r="H78" s="203">
        <f t="shared" si="74"/>
        <v>20828.793748355718</v>
      </c>
      <c r="I78" s="203">
        <f t="shared" si="74"/>
        <v>20577.330654346486</v>
      </c>
      <c r="J78" s="203">
        <f t="shared" si="74"/>
        <v>19846.251352071271</v>
      </c>
      <c r="K78" s="203">
        <f t="shared" si="74"/>
        <v>19461.812422855266</v>
      </c>
      <c r="L78" s="203">
        <f t="shared" si="74"/>
        <v>20775.118169167385</v>
      </c>
      <c r="M78" s="203">
        <f t="shared" si="74"/>
        <v>17357.257686713303</v>
      </c>
      <c r="N78" s="203">
        <f t="shared" si="74"/>
        <v>17058.388844195812</v>
      </c>
      <c r="O78" s="203">
        <f t="shared" si="74"/>
        <v>16177.296237817571</v>
      </c>
      <c r="P78" s="203">
        <f t="shared" si="74"/>
        <v>15715.69258701877</v>
      </c>
      <c r="Q78" s="203">
        <f t="shared" si="74"/>
        <v>17163.702531535942</v>
      </c>
      <c r="R78" s="203">
        <f t="shared" ref="R78:V78" si="75">R79+R84</f>
        <v>16392.429675178406</v>
      </c>
      <c r="S78" s="203">
        <f t="shared" si="75"/>
        <v>16394.184268232661</v>
      </c>
      <c r="T78" s="203">
        <f t="shared" si="75"/>
        <v>17630.968980100992</v>
      </c>
      <c r="U78" s="203">
        <f t="shared" si="75"/>
        <v>15693.638708502785</v>
      </c>
      <c r="V78" s="203">
        <f t="shared" si="75"/>
        <v>15911.903710764182</v>
      </c>
      <c r="W78" s="203">
        <f t="shared" ref="W78:Y78" si="76">W79+W84</f>
        <v>16094.933892195844</v>
      </c>
      <c r="X78" s="203">
        <f t="shared" si="76"/>
        <v>14899.029463966715</v>
      </c>
      <c r="Y78" s="203">
        <f t="shared" si="76"/>
        <v>13863.005151499412</v>
      </c>
      <c r="DA78" s="216" t="s">
        <v>264</v>
      </c>
    </row>
    <row r="79" spans="1:105" ht="12" customHeight="1" x14ac:dyDescent="0.25">
      <c r="A79" s="208" t="s">
        <v>39</v>
      </c>
      <c r="B79" s="192">
        <f t="shared" ref="B79:Q79" si="77">SUM(B80:B83)</f>
        <v>17316.857066772365</v>
      </c>
      <c r="C79" s="192">
        <f t="shared" si="77"/>
        <v>17482.072657828376</v>
      </c>
      <c r="D79" s="192">
        <f t="shared" si="77"/>
        <v>18101.363827549314</v>
      </c>
      <c r="E79" s="192">
        <f t="shared" si="77"/>
        <v>19737.115308043511</v>
      </c>
      <c r="F79" s="192">
        <f t="shared" si="77"/>
        <v>21053.917383270884</v>
      </c>
      <c r="G79" s="192">
        <f t="shared" si="77"/>
        <v>21142.308922199467</v>
      </c>
      <c r="H79" s="192">
        <f t="shared" si="77"/>
        <v>20828.793748355718</v>
      </c>
      <c r="I79" s="192">
        <f t="shared" si="77"/>
        <v>20577.330654346486</v>
      </c>
      <c r="J79" s="192">
        <f t="shared" si="77"/>
        <v>19846.251352071271</v>
      </c>
      <c r="K79" s="192">
        <f t="shared" si="77"/>
        <v>19461.812422855266</v>
      </c>
      <c r="L79" s="192">
        <f t="shared" si="77"/>
        <v>20775.118169167385</v>
      </c>
      <c r="M79" s="192">
        <f t="shared" si="77"/>
        <v>17357.257686713303</v>
      </c>
      <c r="N79" s="192">
        <f t="shared" si="77"/>
        <v>17058.388844195812</v>
      </c>
      <c r="O79" s="192">
        <f t="shared" si="77"/>
        <v>16177.296237817571</v>
      </c>
      <c r="P79" s="192">
        <f t="shared" si="77"/>
        <v>15715.69258701877</v>
      </c>
      <c r="Q79" s="192">
        <f t="shared" si="77"/>
        <v>17163.702531535942</v>
      </c>
      <c r="R79" s="192">
        <f t="shared" ref="R79:V79" si="78">SUM(R80:R83)</f>
        <v>16392.429675178406</v>
      </c>
      <c r="S79" s="192">
        <f t="shared" si="78"/>
        <v>16394.184268232661</v>
      </c>
      <c r="T79" s="192">
        <f t="shared" si="78"/>
        <v>17630.968980100992</v>
      </c>
      <c r="U79" s="192">
        <f t="shared" si="78"/>
        <v>15693.638708502785</v>
      </c>
      <c r="V79" s="192">
        <f t="shared" si="78"/>
        <v>15911.903710764182</v>
      </c>
      <c r="W79" s="192">
        <f t="shared" ref="W79:Y79" si="79">SUM(W80:W83)</f>
        <v>16094.933892195844</v>
      </c>
      <c r="X79" s="192">
        <f t="shared" si="79"/>
        <v>14899.029463966715</v>
      </c>
      <c r="Y79" s="192">
        <f t="shared" si="79"/>
        <v>13863.005151499412</v>
      </c>
      <c r="DA79" s="213" t="s">
        <v>265</v>
      </c>
    </row>
    <row r="80" spans="1:105" ht="12" customHeight="1" x14ac:dyDescent="0.25">
      <c r="A80" s="97" t="s">
        <v>57</v>
      </c>
      <c r="B80" s="74">
        <v>13105.980703915578</v>
      </c>
      <c r="C80" s="74">
        <v>13209.294148450426</v>
      </c>
      <c r="D80" s="74">
        <v>13816.586892344858</v>
      </c>
      <c r="E80" s="74">
        <v>15430.18455159017</v>
      </c>
      <c r="F80" s="74">
        <v>16832.002271039222</v>
      </c>
      <c r="G80" s="74">
        <v>16866.314643894308</v>
      </c>
      <c r="H80" s="74">
        <v>16371.270441751189</v>
      </c>
      <c r="I80" s="74">
        <v>16088.485459105745</v>
      </c>
      <c r="J80" s="74">
        <v>15374.645450725977</v>
      </c>
      <c r="K80" s="74">
        <v>15129.331347272382</v>
      </c>
      <c r="L80" s="74">
        <v>16242.228475241998</v>
      </c>
      <c r="M80" s="74">
        <v>13131.576069696746</v>
      </c>
      <c r="N80" s="74">
        <v>12791.491123603915</v>
      </c>
      <c r="O80" s="74">
        <v>11936.944721708662</v>
      </c>
      <c r="P80" s="74">
        <v>11455.701972735991</v>
      </c>
      <c r="Q80" s="74">
        <v>12750.908260434433</v>
      </c>
      <c r="R80" s="74">
        <v>11763.481718616666</v>
      </c>
      <c r="S80" s="74">
        <v>11779.268413233003</v>
      </c>
      <c r="T80" s="74">
        <v>12987.447097034234</v>
      </c>
      <c r="U80" s="74">
        <v>11372.874883595005</v>
      </c>
      <c r="V80" s="74">
        <v>11663.660108624754</v>
      </c>
      <c r="W80" s="74">
        <v>11564.949946127617</v>
      </c>
      <c r="X80" s="74">
        <v>10565.18177686801</v>
      </c>
      <c r="Y80" s="74">
        <v>9982.0131426802327</v>
      </c>
      <c r="DA80" s="90" t="s">
        <v>266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X81" s="74">
        <v>0</v>
      </c>
      <c r="Y81" s="74">
        <v>0</v>
      </c>
      <c r="DA81" s="90" t="s">
        <v>267</v>
      </c>
    </row>
    <row r="82" spans="1:105" ht="12" customHeight="1" x14ac:dyDescent="0.25">
      <c r="A82" s="97" t="s">
        <v>55</v>
      </c>
      <c r="B82" s="74">
        <v>3255.9171757048807</v>
      </c>
      <c r="C82" s="74">
        <v>3266.2592344055674</v>
      </c>
      <c r="D82" s="74">
        <v>3229.5102099762739</v>
      </c>
      <c r="E82" s="74">
        <v>3173.859100918603</v>
      </c>
      <c r="F82" s="74">
        <v>3103.0488864292979</v>
      </c>
      <c r="G82" s="74">
        <v>3127.747747916374</v>
      </c>
      <c r="H82" s="74">
        <v>3153.8751773474437</v>
      </c>
      <c r="I82" s="74">
        <v>3160.8579908983688</v>
      </c>
      <c r="J82" s="74">
        <v>3140.4398021293978</v>
      </c>
      <c r="K82" s="74">
        <v>3009.221481269788</v>
      </c>
      <c r="L82" s="74">
        <v>3197.5391359080386</v>
      </c>
      <c r="M82" s="74">
        <v>3024.6727491424358</v>
      </c>
      <c r="N82" s="74">
        <v>3042.4850037963351</v>
      </c>
      <c r="O82" s="74">
        <v>3118.6183022027767</v>
      </c>
      <c r="P82" s="74">
        <v>3117.2068581942794</v>
      </c>
      <c r="Q82" s="74">
        <v>3184.7223983908025</v>
      </c>
      <c r="R82" s="74">
        <v>3308.3884901940569</v>
      </c>
      <c r="S82" s="74">
        <v>3295.5147179073729</v>
      </c>
      <c r="T82" s="74">
        <v>3254.9442101043069</v>
      </c>
      <c r="U82" s="74">
        <v>3074.7910309847293</v>
      </c>
      <c r="V82" s="74">
        <v>3029.4041496834702</v>
      </c>
      <c r="W82" s="74">
        <v>3232.5013945664491</v>
      </c>
      <c r="X82" s="74">
        <v>3057.5792908347189</v>
      </c>
      <c r="Y82" s="74">
        <v>2726.4377594086191</v>
      </c>
      <c r="DA82" s="90" t="s">
        <v>268</v>
      </c>
    </row>
    <row r="83" spans="1:105" ht="12" customHeight="1" x14ac:dyDescent="0.25">
      <c r="A83" s="107" t="s">
        <v>54</v>
      </c>
      <c r="B83" s="193">
        <v>954.95918715190476</v>
      </c>
      <c r="C83" s="193">
        <v>1006.5192749723817</v>
      </c>
      <c r="D83" s="193">
        <v>1055.2667252281842</v>
      </c>
      <c r="E83" s="193">
        <v>1133.0716555347376</v>
      </c>
      <c r="F83" s="193">
        <v>1118.8662258023646</v>
      </c>
      <c r="G83" s="193">
        <v>1148.2465303887848</v>
      </c>
      <c r="H83" s="193">
        <v>1303.6481292570845</v>
      </c>
      <c r="I83" s="193">
        <v>1327.9872043423698</v>
      </c>
      <c r="J83" s="193">
        <v>1331.1660992158982</v>
      </c>
      <c r="K83" s="193">
        <v>1323.2595943130939</v>
      </c>
      <c r="L83" s="193">
        <v>1335.3505580173482</v>
      </c>
      <c r="M83" s="193">
        <v>1201.0088678741208</v>
      </c>
      <c r="N83" s="193">
        <v>1224.412716795561</v>
      </c>
      <c r="O83" s="193">
        <v>1121.733213906133</v>
      </c>
      <c r="P83" s="193">
        <v>1142.7837560884991</v>
      </c>
      <c r="Q83" s="193">
        <v>1228.0718727107078</v>
      </c>
      <c r="R83" s="193">
        <v>1320.5594663676829</v>
      </c>
      <c r="S83" s="193">
        <v>1319.4011370922844</v>
      </c>
      <c r="T83" s="193">
        <v>1388.5776729624524</v>
      </c>
      <c r="U83" s="193">
        <v>1245.9727939230502</v>
      </c>
      <c r="V83" s="193">
        <v>1218.8394524559574</v>
      </c>
      <c r="W83" s="193">
        <v>1297.4825515017781</v>
      </c>
      <c r="X83" s="193">
        <v>1276.2683962639865</v>
      </c>
      <c r="Y83" s="193">
        <v>1154.5542494105603</v>
      </c>
      <c r="DA83" s="214" t="s">
        <v>269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X84" s="77">
        <v>0</v>
      </c>
      <c r="Y84" s="77">
        <v>0</v>
      </c>
      <c r="DA84" s="92" t="s">
        <v>270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80">IF(B78=0,0,B78/B$78)</f>
        <v>1</v>
      </c>
      <c r="C86" s="207">
        <f t="shared" si="80"/>
        <v>1</v>
      </c>
      <c r="D86" s="207">
        <f t="shared" si="80"/>
        <v>1</v>
      </c>
      <c r="E86" s="207">
        <f t="shared" si="80"/>
        <v>1</v>
      </c>
      <c r="F86" s="207">
        <f t="shared" si="80"/>
        <v>1</v>
      </c>
      <c r="G86" s="207">
        <f t="shared" si="80"/>
        <v>1</v>
      </c>
      <c r="H86" s="207">
        <f t="shared" si="80"/>
        <v>1</v>
      </c>
      <c r="I86" s="207">
        <f t="shared" si="80"/>
        <v>1</v>
      </c>
      <c r="J86" s="207">
        <f t="shared" si="80"/>
        <v>1</v>
      </c>
      <c r="K86" s="207">
        <f t="shared" si="80"/>
        <v>1</v>
      </c>
      <c r="L86" s="207">
        <f t="shared" si="80"/>
        <v>1</v>
      </c>
      <c r="M86" s="207">
        <f t="shared" si="80"/>
        <v>1</v>
      </c>
      <c r="N86" s="207">
        <f t="shared" si="80"/>
        <v>1</v>
      </c>
      <c r="O86" s="207">
        <f t="shared" si="80"/>
        <v>1</v>
      </c>
      <c r="P86" s="207">
        <f t="shared" si="80"/>
        <v>1</v>
      </c>
      <c r="Q86" s="207">
        <f t="shared" si="80"/>
        <v>1</v>
      </c>
      <c r="R86" s="207">
        <f t="shared" ref="R86:V86" si="81">IF(R78=0,0,R78/R$78)</f>
        <v>1</v>
      </c>
      <c r="S86" s="207">
        <f t="shared" si="81"/>
        <v>1</v>
      </c>
      <c r="T86" s="207">
        <f t="shared" si="81"/>
        <v>1</v>
      </c>
      <c r="U86" s="207">
        <f t="shared" si="81"/>
        <v>1</v>
      </c>
      <c r="V86" s="207">
        <f t="shared" si="81"/>
        <v>1</v>
      </c>
      <c r="W86" s="207">
        <f t="shared" ref="W86:Y86" si="82">IF(W78=0,0,W78/W$78)</f>
        <v>1</v>
      </c>
      <c r="X86" s="207">
        <f t="shared" si="82"/>
        <v>1</v>
      </c>
      <c r="Y86" s="207">
        <f t="shared" si="82"/>
        <v>1</v>
      </c>
      <c r="DA86" s="215"/>
    </row>
    <row r="87" spans="1:105" ht="12" customHeight="1" x14ac:dyDescent="0.25">
      <c r="A87" s="194" t="s">
        <v>39</v>
      </c>
      <c r="B87" s="195">
        <f t="shared" ref="B87:Q87" si="83">IF(B79=0,0,B79/B$78)</f>
        <v>1</v>
      </c>
      <c r="C87" s="195">
        <f t="shared" si="83"/>
        <v>1</v>
      </c>
      <c r="D87" s="195">
        <f t="shared" si="83"/>
        <v>1</v>
      </c>
      <c r="E87" s="195">
        <f t="shared" si="83"/>
        <v>1</v>
      </c>
      <c r="F87" s="195">
        <f t="shared" si="83"/>
        <v>1</v>
      </c>
      <c r="G87" s="195">
        <f t="shared" si="83"/>
        <v>1</v>
      </c>
      <c r="H87" s="195">
        <f t="shared" si="83"/>
        <v>1</v>
      </c>
      <c r="I87" s="195">
        <f t="shared" si="83"/>
        <v>1</v>
      </c>
      <c r="J87" s="195">
        <f t="shared" si="83"/>
        <v>1</v>
      </c>
      <c r="K87" s="195">
        <f t="shared" si="83"/>
        <v>1</v>
      </c>
      <c r="L87" s="195">
        <f t="shared" si="83"/>
        <v>1</v>
      </c>
      <c r="M87" s="195">
        <f t="shared" si="83"/>
        <v>1</v>
      </c>
      <c r="N87" s="195">
        <f t="shared" si="83"/>
        <v>1</v>
      </c>
      <c r="O87" s="195">
        <f t="shared" si="83"/>
        <v>1</v>
      </c>
      <c r="P87" s="195">
        <f t="shared" si="83"/>
        <v>1</v>
      </c>
      <c r="Q87" s="195">
        <f t="shared" si="83"/>
        <v>1</v>
      </c>
      <c r="R87" s="195">
        <f t="shared" ref="R87:V87" si="84">IF(R79=0,0,R79/R$78)</f>
        <v>1</v>
      </c>
      <c r="S87" s="195">
        <f t="shared" si="84"/>
        <v>1</v>
      </c>
      <c r="T87" s="195">
        <f t="shared" si="84"/>
        <v>1</v>
      </c>
      <c r="U87" s="195">
        <f t="shared" si="84"/>
        <v>1</v>
      </c>
      <c r="V87" s="195">
        <f t="shared" si="84"/>
        <v>1</v>
      </c>
      <c r="W87" s="195">
        <f t="shared" ref="W87:Y87" si="85">IF(W79=0,0,W79/W$78)</f>
        <v>1</v>
      </c>
      <c r="X87" s="195">
        <f t="shared" si="85"/>
        <v>1</v>
      </c>
      <c r="Y87" s="195">
        <f t="shared" si="85"/>
        <v>1</v>
      </c>
      <c r="DA87" s="62"/>
    </row>
    <row r="88" spans="1:105" ht="12" customHeight="1" x14ac:dyDescent="0.25">
      <c r="A88" s="97" t="s">
        <v>57</v>
      </c>
      <c r="B88" s="196">
        <f t="shared" ref="B88:Q88" si="86">IF(B80=0,0,B80/B$78)</f>
        <v>0.75683368254296979</v>
      </c>
      <c r="C88" s="196">
        <f t="shared" si="86"/>
        <v>0.75559085052397246</v>
      </c>
      <c r="D88" s="196">
        <f t="shared" si="86"/>
        <v>0.76328982854412031</v>
      </c>
      <c r="E88" s="196">
        <f t="shared" si="86"/>
        <v>0.78178519559552206</v>
      </c>
      <c r="F88" s="196">
        <f t="shared" si="86"/>
        <v>0.79947127960204067</v>
      </c>
      <c r="G88" s="196">
        <f t="shared" si="86"/>
        <v>0.79775178321156037</v>
      </c>
      <c r="H88" s="196">
        <f t="shared" si="86"/>
        <v>0.78599224897714404</v>
      </c>
      <c r="I88" s="196">
        <f t="shared" si="86"/>
        <v>0.78185483478671824</v>
      </c>
      <c r="J88" s="196">
        <f t="shared" si="86"/>
        <v>0.77468763133050755</v>
      </c>
      <c r="K88" s="196">
        <f t="shared" si="86"/>
        <v>0.77738552908387037</v>
      </c>
      <c r="L88" s="196">
        <f t="shared" si="86"/>
        <v>0.78181160477572131</v>
      </c>
      <c r="M88" s="196">
        <f t="shared" si="86"/>
        <v>0.75654670263660095</v>
      </c>
      <c r="N88" s="196">
        <f t="shared" si="86"/>
        <v>0.74986513910757013</v>
      </c>
      <c r="O88" s="196">
        <f t="shared" si="86"/>
        <v>0.73788255751932985</v>
      </c>
      <c r="P88" s="196">
        <f t="shared" si="86"/>
        <v>0.72893395625455604</v>
      </c>
      <c r="Q88" s="196">
        <f t="shared" si="86"/>
        <v>0.74289963001901216</v>
      </c>
      <c r="R88" s="196">
        <f t="shared" ref="R88:V88" si="87">IF(R80=0,0,R80/R$78)</f>
        <v>0.71761672623973838</v>
      </c>
      <c r="S88" s="196">
        <f t="shared" si="87"/>
        <v>0.71850286787723427</v>
      </c>
      <c r="T88" s="196">
        <f t="shared" si="87"/>
        <v>0.73662696087165602</v>
      </c>
      <c r="U88" s="196">
        <f t="shared" si="87"/>
        <v>0.72468055973744328</v>
      </c>
      <c r="V88" s="196">
        <f t="shared" si="87"/>
        <v>0.73301474924929633</v>
      </c>
      <c r="W88" s="196">
        <f t="shared" ref="W88:Y88" si="88">IF(W80=0,0,W80/W$78)</f>
        <v>0.71854597375732387</v>
      </c>
      <c r="X88" s="196">
        <f t="shared" si="88"/>
        <v>0.70911879209447093</v>
      </c>
      <c r="Y88" s="196">
        <f t="shared" si="88"/>
        <v>0.72004684652379181</v>
      </c>
      <c r="DA88" s="59"/>
    </row>
    <row r="89" spans="1:105" ht="12" customHeight="1" x14ac:dyDescent="0.25">
      <c r="A89" s="97" t="s">
        <v>56</v>
      </c>
      <c r="B89" s="197">
        <f t="shared" ref="B89:Q89" si="89">IF(B81=0,0,B81/B$78)</f>
        <v>0</v>
      </c>
      <c r="C89" s="197">
        <f t="shared" si="89"/>
        <v>0</v>
      </c>
      <c r="D89" s="197">
        <f t="shared" si="89"/>
        <v>0</v>
      </c>
      <c r="E89" s="197">
        <f t="shared" si="89"/>
        <v>0</v>
      </c>
      <c r="F89" s="197">
        <f t="shared" si="89"/>
        <v>0</v>
      </c>
      <c r="G89" s="197">
        <f t="shared" si="89"/>
        <v>0</v>
      </c>
      <c r="H89" s="197">
        <f t="shared" si="89"/>
        <v>0</v>
      </c>
      <c r="I89" s="197">
        <f t="shared" si="89"/>
        <v>0</v>
      </c>
      <c r="J89" s="197">
        <f t="shared" si="89"/>
        <v>0</v>
      </c>
      <c r="K89" s="197">
        <f t="shared" si="89"/>
        <v>0</v>
      </c>
      <c r="L89" s="197">
        <f t="shared" si="89"/>
        <v>0</v>
      </c>
      <c r="M89" s="197">
        <f t="shared" si="89"/>
        <v>0</v>
      </c>
      <c r="N89" s="197">
        <f t="shared" si="89"/>
        <v>0</v>
      </c>
      <c r="O89" s="197">
        <f t="shared" si="89"/>
        <v>0</v>
      </c>
      <c r="P89" s="197">
        <f t="shared" si="89"/>
        <v>0</v>
      </c>
      <c r="Q89" s="197">
        <f t="shared" si="89"/>
        <v>0</v>
      </c>
      <c r="R89" s="197">
        <f t="shared" ref="R89:V89" si="90">IF(R81=0,0,R81/R$78)</f>
        <v>0</v>
      </c>
      <c r="S89" s="197">
        <f t="shared" si="90"/>
        <v>0</v>
      </c>
      <c r="T89" s="197">
        <f t="shared" si="90"/>
        <v>0</v>
      </c>
      <c r="U89" s="197">
        <f t="shared" si="90"/>
        <v>0</v>
      </c>
      <c r="V89" s="197">
        <f t="shared" si="90"/>
        <v>0</v>
      </c>
      <c r="W89" s="197">
        <f t="shared" ref="W89:Y89" si="91">IF(W81=0,0,W81/W$78)</f>
        <v>0</v>
      </c>
      <c r="X89" s="197">
        <f t="shared" si="91"/>
        <v>0</v>
      </c>
      <c r="Y89" s="197">
        <f t="shared" si="91"/>
        <v>0</v>
      </c>
      <c r="DA89" s="63"/>
    </row>
    <row r="90" spans="1:105" ht="12" customHeight="1" x14ac:dyDescent="0.25">
      <c r="A90" s="97" t="s">
        <v>55</v>
      </c>
      <c r="B90" s="197">
        <f t="shared" ref="B90:Q90" si="92">IF(B82=0,0,B82/B$78)</f>
        <v>0.1880200987483083</v>
      </c>
      <c r="C90" s="197">
        <f t="shared" si="92"/>
        <v>0.18683478202700152</v>
      </c>
      <c r="D90" s="197">
        <f t="shared" si="92"/>
        <v>0.17841253514064676</v>
      </c>
      <c r="E90" s="197">
        <f t="shared" si="92"/>
        <v>0.16080663518367108</v>
      </c>
      <c r="F90" s="197">
        <f t="shared" si="92"/>
        <v>0.14738582041244888</v>
      </c>
      <c r="G90" s="197">
        <f t="shared" si="92"/>
        <v>0.147937851037274</v>
      </c>
      <c r="H90" s="197">
        <f t="shared" si="92"/>
        <v>0.15141900272532197</v>
      </c>
      <c r="I90" s="197">
        <f t="shared" si="92"/>
        <v>0.15360874760646909</v>
      </c>
      <c r="J90" s="197">
        <f t="shared" si="92"/>
        <v>0.15823843739647303</v>
      </c>
      <c r="K90" s="197">
        <f t="shared" si="92"/>
        <v>0.1546218520601845</v>
      </c>
      <c r="L90" s="197">
        <f t="shared" si="92"/>
        <v>0.15391195900168436</v>
      </c>
      <c r="M90" s="197">
        <f t="shared" si="92"/>
        <v>0.17425982858212524</v>
      </c>
      <c r="N90" s="197">
        <f t="shared" si="92"/>
        <v>0.17835711400326962</v>
      </c>
      <c r="O90" s="197">
        <f t="shared" si="92"/>
        <v>0.19277747383474383</v>
      </c>
      <c r="P90" s="197">
        <f t="shared" si="92"/>
        <v>0.1983499512308548</v>
      </c>
      <c r="Q90" s="197">
        <f t="shared" si="92"/>
        <v>0.18554984814839998</v>
      </c>
      <c r="R90" s="197">
        <f t="shared" ref="R90:V90" si="93">IF(R82=0,0,R82/R$78)</f>
        <v>0.20182416857969837</v>
      </c>
      <c r="S90" s="197">
        <f t="shared" si="93"/>
        <v>0.20101730369672358</v>
      </c>
      <c r="T90" s="197">
        <f t="shared" si="93"/>
        <v>0.18461516288628069</v>
      </c>
      <c r="U90" s="197">
        <f t="shared" si="93"/>
        <v>0.19592594732786942</v>
      </c>
      <c r="V90" s="197">
        <f t="shared" si="93"/>
        <v>0.190386028268517</v>
      </c>
      <c r="W90" s="197">
        <f t="shared" ref="W90:Y90" si="94">IF(W82=0,0,W82/W$78)</f>
        <v>0.2008396813691688</v>
      </c>
      <c r="X90" s="197">
        <f t="shared" si="94"/>
        <v>0.20522003115904097</v>
      </c>
      <c r="Y90" s="197">
        <f t="shared" si="94"/>
        <v>0.19667003868304339</v>
      </c>
      <c r="DA90" s="63"/>
    </row>
    <row r="91" spans="1:105" ht="12" customHeight="1" x14ac:dyDescent="0.25">
      <c r="A91" s="97" t="s">
        <v>54</v>
      </c>
      <c r="B91" s="198">
        <f t="shared" ref="B91:Q91" si="95">IF(B83=0,0,B83/B$78)</f>
        <v>5.514621870872187E-2</v>
      </c>
      <c r="C91" s="198">
        <f t="shared" si="95"/>
        <v>5.7574367449026012E-2</v>
      </c>
      <c r="D91" s="198">
        <f t="shared" si="95"/>
        <v>5.829763631523302E-2</v>
      </c>
      <c r="E91" s="198">
        <f t="shared" si="95"/>
        <v>5.7408169220806771E-2</v>
      </c>
      <c r="F91" s="198">
        <f t="shared" si="95"/>
        <v>5.3142899985510458E-2</v>
      </c>
      <c r="G91" s="198">
        <f t="shared" si="95"/>
        <v>5.4310365751165601E-2</v>
      </c>
      <c r="H91" s="198">
        <f t="shared" si="95"/>
        <v>6.2588748297533942E-2</v>
      </c>
      <c r="I91" s="198">
        <f t="shared" si="95"/>
        <v>6.4536417606812529E-2</v>
      </c>
      <c r="J91" s="198">
        <f t="shared" si="95"/>
        <v>6.7073931273019471E-2</v>
      </c>
      <c r="K91" s="198">
        <f t="shared" si="95"/>
        <v>6.7992618855945014E-2</v>
      </c>
      <c r="L91" s="198">
        <f t="shared" si="95"/>
        <v>6.4276436222594338E-2</v>
      </c>
      <c r="M91" s="198">
        <f t="shared" si="95"/>
        <v>6.9193468781273748E-2</v>
      </c>
      <c r="N91" s="198">
        <f t="shared" si="95"/>
        <v>7.1777746889160207E-2</v>
      </c>
      <c r="O91" s="198">
        <f t="shared" si="95"/>
        <v>6.933996864592637E-2</v>
      </c>
      <c r="P91" s="198">
        <f t="shared" si="95"/>
        <v>7.2716092514589104E-2</v>
      </c>
      <c r="Q91" s="198">
        <f t="shared" si="95"/>
        <v>7.1550521832587963E-2</v>
      </c>
      <c r="R91" s="198">
        <f t="shared" ref="R91:V91" si="96">IF(R83=0,0,R83/R$78)</f>
        <v>8.0559105180563223E-2</v>
      </c>
      <c r="S91" s="198">
        <f t="shared" si="96"/>
        <v>8.0479828426042177E-2</v>
      </c>
      <c r="T91" s="198">
        <f t="shared" si="96"/>
        <v>7.8757876242063388E-2</v>
      </c>
      <c r="U91" s="198">
        <f t="shared" si="96"/>
        <v>7.939349293468724E-2</v>
      </c>
      <c r="V91" s="198">
        <f t="shared" si="96"/>
        <v>7.6599222482186674E-2</v>
      </c>
      <c r="W91" s="198">
        <f t="shared" ref="W91:Y91" si="97">IF(W83=0,0,W83/W$78)</f>
        <v>8.0614344873507368E-2</v>
      </c>
      <c r="X91" s="198">
        <f t="shared" si="97"/>
        <v>8.5661176746488085E-2</v>
      </c>
      <c r="Y91" s="198">
        <f t="shared" si="97"/>
        <v>8.3283114793164775E-2</v>
      </c>
      <c r="DA91" s="60"/>
    </row>
    <row r="92" spans="1:105" ht="12" customHeight="1" x14ac:dyDescent="0.25">
      <c r="A92" s="194" t="s">
        <v>58</v>
      </c>
      <c r="B92" s="195">
        <f t="shared" ref="B92:Q92" si="98">IF(B84=0,0,B84/B$78)</f>
        <v>0</v>
      </c>
      <c r="C92" s="195">
        <f t="shared" si="98"/>
        <v>0</v>
      </c>
      <c r="D92" s="195">
        <f t="shared" si="98"/>
        <v>0</v>
      </c>
      <c r="E92" s="195">
        <f t="shared" si="98"/>
        <v>0</v>
      </c>
      <c r="F92" s="195">
        <f t="shared" si="98"/>
        <v>0</v>
      </c>
      <c r="G92" s="195">
        <f t="shared" si="98"/>
        <v>0</v>
      </c>
      <c r="H92" s="195">
        <f t="shared" si="98"/>
        <v>0</v>
      </c>
      <c r="I92" s="195">
        <f t="shared" si="98"/>
        <v>0</v>
      </c>
      <c r="J92" s="195">
        <f t="shared" si="98"/>
        <v>0</v>
      </c>
      <c r="K92" s="195">
        <f t="shared" si="98"/>
        <v>0</v>
      </c>
      <c r="L92" s="195">
        <f t="shared" si="98"/>
        <v>0</v>
      </c>
      <c r="M92" s="195">
        <f t="shared" si="98"/>
        <v>0</v>
      </c>
      <c r="N92" s="195">
        <f t="shared" si="98"/>
        <v>0</v>
      </c>
      <c r="O92" s="195">
        <f t="shared" si="98"/>
        <v>0</v>
      </c>
      <c r="P92" s="195">
        <f t="shared" si="98"/>
        <v>0</v>
      </c>
      <c r="Q92" s="195">
        <f t="shared" si="98"/>
        <v>0</v>
      </c>
      <c r="R92" s="195">
        <f t="shared" ref="R92:V92" si="99">IF(R84=0,0,R84/R$78)</f>
        <v>0</v>
      </c>
      <c r="S92" s="195">
        <f t="shared" si="99"/>
        <v>0</v>
      </c>
      <c r="T92" s="195">
        <f t="shared" si="99"/>
        <v>0</v>
      </c>
      <c r="U92" s="195">
        <f t="shared" si="99"/>
        <v>0</v>
      </c>
      <c r="V92" s="195">
        <f t="shared" si="99"/>
        <v>0</v>
      </c>
      <c r="W92" s="195">
        <f t="shared" ref="W92:Y92" si="100">IF(W84=0,0,W84/W$78)</f>
        <v>0</v>
      </c>
      <c r="X92" s="195">
        <f t="shared" si="100"/>
        <v>0</v>
      </c>
      <c r="Y92" s="195">
        <f t="shared" si="100"/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X94" s="191"/>
      <c r="Y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101">B44*11630*1000/B$6</f>
        <v>9709.9955304662162</v>
      </c>
      <c r="C96" s="203">
        <f t="shared" si="101"/>
        <v>10087.738593768763</v>
      </c>
      <c r="D96" s="203">
        <f t="shared" si="101"/>
        <v>10209.882400984943</v>
      </c>
      <c r="E96" s="203">
        <f t="shared" si="101"/>
        <v>10682.836923220128</v>
      </c>
      <c r="F96" s="203">
        <f t="shared" si="101"/>
        <v>11033.48017281457</v>
      </c>
      <c r="G96" s="203">
        <f t="shared" si="101"/>
        <v>11223.541796370964</v>
      </c>
      <c r="H96" s="203">
        <f t="shared" si="101"/>
        <v>11356.563342402002</v>
      </c>
      <c r="I96" s="203">
        <f t="shared" si="101"/>
        <v>11147.787051193318</v>
      </c>
      <c r="J96" s="203">
        <f t="shared" si="101"/>
        <v>10731.253139569533</v>
      </c>
      <c r="K96" s="203">
        <f t="shared" si="101"/>
        <v>10767.951709741137</v>
      </c>
      <c r="L96" s="203">
        <f t="shared" si="101"/>
        <v>11365.326331941025</v>
      </c>
      <c r="M96" s="203">
        <f t="shared" si="101"/>
        <v>10364.676985396913</v>
      </c>
      <c r="N96" s="203">
        <f t="shared" si="101"/>
        <v>10142.772317348958</v>
      </c>
      <c r="O96" s="203">
        <f t="shared" si="101"/>
        <v>9607.437683111526</v>
      </c>
      <c r="P96" s="203">
        <f t="shared" si="101"/>
        <v>9533.0219933037461</v>
      </c>
      <c r="Q96" s="203">
        <f t="shared" si="101"/>
        <v>9631.3948587445229</v>
      </c>
      <c r="R96" s="203">
        <f t="shared" si="101"/>
        <v>8970.655213261889</v>
      </c>
      <c r="S96" s="203">
        <f t="shared" si="101"/>
        <v>9008.6299533670935</v>
      </c>
      <c r="T96" s="203">
        <f t="shared" si="101"/>
        <v>9473.331503831103</v>
      </c>
      <c r="U96" s="203">
        <f t="shared" si="101"/>
        <v>8931.7033436692091</v>
      </c>
      <c r="V96" s="203">
        <f t="shared" si="101"/>
        <v>8931.5004662037391</v>
      </c>
      <c r="W96" s="203">
        <f t="shared" si="101"/>
        <v>8905.0045332321424</v>
      </c>
      <c r="X96" s="203">
        <f t="shared" ref="X96:Y96" si="102">X44*11630*1000/X$6</f>
        <v>8555.485279750359</v>
      </c>
      <c r="Y96" s="203">
        <f t="shared" si="102"/>
        <v>8176.0896616950185</v>
      </c>
      <c r="DA96" s="216" t="s">
        <v>271</v>
      </c>
    </row>
    <row r="97" spans="1:105" ht="12" customHeight="1" x14ac:dyDescent="0.25">
      <c r="A97" s="208" t="s">
        <v>39</v>
      </c>
      <c r="B97" s="192">
        <f t="shared" ref="B97:W97" si="103">B45*11630*1000/B$6</f>
        <v>7503.728558235176</v>
      </c>
      <c r="C97" s="192">
        <f t="shared" si="103"/>
        <v>7837.0679911875477</v>
      </c>
      <c r="D97" s="192">
        <f t="shared" si="103"/>
        <v>7894.4115843500049</v>
      </c>
      <c r="E97" s="192">
        <f t="shared" si="103"/>
        <v>8280.7995116184484</v>
      </c>
      <c r="F97" s="192">
        <f t="shared" si="103"/>
        <v>8543.4919188262193</v>
      </c>
      <c r="G97" s="192">
        <f t="shared" si="103"/>
        <v>8646.4479417219572</v>
      </c>
      <c r="H97" s="192">
        <f t="shared" si="103"/>
        <v>8745.0287818556826</v>
      </c>
      <c r="I97" s="192">
        <f t="shared" si="103"/>
        <v>8509.2434542214814</v>
      </c>
      <c r="J97" s="192">
        <f t="shared" si="103"/>
        <v>8068.0000788820316</v>
      </c>
      <c r="K97" s="192">
        <f t="shared" si="103"/>
        <v>8100.9910617653113</v>
      </c>
      <c r="L97" s="192">
        <f t="shared" si="103"/>
        <v>8686.2982663137391</v>
      </c>
      <c r="M97" s="192">
        <f t="shared" si="103"/>
        <v>7711.5269849792276</v>
      </c>
      <c r="N97" s="192">
        <f t="shared" si="103"/>
        <v>7497.0975811429371</v>
      </c>
      <c r="O97" s="192">
        <f t="shared" si="103"/>
        <v>6950.9512092535742</v>
      </c>
      <c r="P97" s="192">
        <f t="shared" si="103"/>
        <v>6855.982585882085</v>
      </c>
      <c r="Q97" s="192">
        <f t="shared" si="103"/>
        <v>6945.7665519664997</v>
      </c>
      <c r="R97" s="192">
        <f t="shared" si="103"/>
        <v>6323.4975165503583</v>
      </c>
      <c r="S97" s="192">
        <f t="shared" si="103"/>
        <v>6397.0952890738463</v>
      </c>
      <c r="T97" s="192">
        <f t="shared" si="103"/>
        <v>6927.5344068904697</v>
      </c>
      <c r="U97" s="192">
        <f t="shared" si="103"/>
        <v>6446.022612394072</v>
      </c>
      <c r="V97" s="192">
        <f t="shared" si="103"/>
        <v>6436.7549778317607</v>
      </c>
      <c r="W97" s="192">
        <f t="shared" si="103"/>
        <v>6377.2879393286757</v>
      </c>
      <c r="X97" s="192">
        <f t="shared" ref="X97:Y97" si="104">X45*11630*1000/X$6</f>
        <v>6180.8950522657269</v>
      </c>
      <c r="Y97" s="192">
        <f t="shared" si="104"/>
        <v>5906.7408661523468</v>
      </c>
      <c r="DA97" s="213" t="s">
        <v>272</v>
      </c>
    </row>
    <row r="98" spans="1:105" ht="12" customHeight="1" x14ac:dyDescent="0.25">
      <c r="A98" s="97" t="s">
        <v>57</v>
      </c>
      <c r="B98" s="74">
        <f t="shared" ref="B98:W98" si="105">B46*11630*1000/B$6</f>
        <v>5633.8377541564441</v>
      </c>
      <c r="C98" s="74">
        <f t="shared" si="105"/>
        <v>5828.8116352141142</v>
      </c>
      <c r="D98" s="74">
        <f t="shared" si="105"/>
        <v>5937.418341440055</v>
      </c>
      <c r="E98" s="74">
        <f t="shared" si="105"/>
        <v>6320.6669145773294</v>
      </c>
      <c r="F98" s="74">
        <f t="shared" si="105"/>
        <v>6642.6477821446952</v>
      </c>
      <c r="G98" s="74">
        <f t="shared" si="105"/>
        <v>6690.3546521684102</v>
      </c>
      <c r="H98" s="74">
        <f t="shared" si="105"/>
        <v>6642.6583869528185</v>
      </c>
      <c r="I98" s="74">
        <f t="shared" si="105"/>
        <v>6453.0058159884265</v>
      </c>
      <c r="J98" s="74">
        <f t="shared" si="105"/>
        <v>6036.2506761255454</v>
      </c>
      <c r="K98" s="74">
        <f t="shared" si="105"/>
        <v>6110.1120654717288</v>
      </c>
      <c r="L98" s="74">
        <f t="shared" si="105"/>
        <v>6598.8031066670674</v>
      </c>
      <c r="M98" s="74">
        <f t="shared" si="105"/>
        <v>5709.1199527402359</v>
      </c>
      <c r="N98" s="74">
        <f t="shared" si="105"/>
        <v>5511.612437905751</v>
      </c>
      <c r="O98" s="74">
        <f t="shared" si="105"/>
        <v>5049.1079255385048</v>
      </c>
      <c r="P98" s="74">
        <f t="shared" si="105"/>
        <v>4904.3895893454765</v>
      </c>
      <c r="Q98" s="74">
        <f t="shared" si="105"/>
        <v>4962.3742815816358</v>
      </c>
      <c r="R98" s="74">
        <f t="shared" si="105"/>
        <v>4297.0414094619</v>
      </c>
      <c r="S98" s="74">
        <f t="shared" si="105"/>
        <v>4349.0226584662014</v>
      </c>
      <c r="T98" s="74">
        <f t="shared" si="105"/>
        <v>4849.8039200512894</v>
      </c>
      <c r="U98" s="74">
        <f t="shared" si="105"/>
        <v>4456.9816086858973</v>
      </c>
      <c r="V98" s="74">
        <f t="shared" si="105"/>
        <v>4470.199169131085</v>
      </c>
      <c r="W98" s="74">
        <f t="shared" si="105"/>
        <v>4338.3809736611838</v>
      </c>
      <c r="X98" s="74">
        <f t="shared" ref="X98:Y98" si="106">X46*11630*1000/X$6</f>
        <v>4203.3023246145713</v>
      </c>
      <c r="Y98" s="74">
        <f t="shared" si="106"/>
        <v>4062.5698921206158</v>
      </c>
      <c r="DA98" s="90" t="s">
        <v>273</v>
      </c>
    </row>
    <row r="99" spans="1:105" ht="12" customHeight="1" x14ac:dyDescent="0.25">
      <c r="A99" s="97" t="s">
        <v>56</v>
      </c>
      <c r="B99" s="74">
        <f t="shared" ref="B99:W99" si="107">B47*11630*1000/B$6</f>
        <v>31.827194045021603</v>
      </c>
      <c r="C99" s="74">
        <f t="shared" si="107"/>
        <v>39.778716687195114</v>
      </c>
      <c r="D99" s="74">
        <f t="shared" si="107"/>
        <v>31.738002558035113</v>
      </c>
      <c r="E99" s="74">
        <f t="shared" si="107"/>
        <v>66.014733541775342</v>
      </c>
      <c r="F99" s="74">
        <f t="shared" si="107"/>
        <v>56.786133827463829</v>
      </c>
      <c r="G99" s="74">
        <f t="shared" si="107"/>
        <v>76.329998740502404</v>
      </c>
      <c r="H99" s="74">
        <f t="shared" si="107"/>
        <v>86.462437573830343</v>
      </c>
      <c r="I99" s="74">
        <f t="shared" si="107"/>
        <v>56.36876564038301</v>
      </c>
      <c r="J99" s="74">
        <f t="shared" si="107"/>
        <v>65.841242897590845</v>
      </c>
      <c r="K99" s="74">
        <f t="shared" si="107"/>
        <v>100.59190362688251</v>
      </c>
      <c r="L99" s="74">
        <f t="shared" si="107"/>
        <v>99.450183610529976</v>
      </c>
      <c r="M99" s="74">
        <f t="shared" si="107"/>
        <v>98.635890363398687</v>
      </c>
      <c r="N99" s="74">
        <f t="shared" si="107"/>
        <v>95.878158159511756</v>
      </c>
      <c r="O99" s="74">
        <f t="shared" si="107"/>
        <v>89.945682675555247</v>
      </c>
      <c r="P99" s="74">
        <f t="shared" si="107"/>
        <v>71.339767379390736</v>
      </c>
      <c r="Q99" s="74">
        <f t="shared" si="107"/>
        <v>110.0960398504178</v>
      </c>
      <c r="R99" s="74">
        <f t="shared" si="107"/>
        <v>104.52626655472555</v>
      </c>
      <c r="S99" s="74">
        <f t="shared" si="107"/>
        <v>115.73812477683876</v>
      </c>
      <c r="T99" s="74">
        <f t="shared" si="107"/>
        <v>93.351325749009192</v>
      </c>
      <c r="U99" s="74">
        <f t="shared" si="107"/>
        <v>90.300825947700517</v>
      </c>
      <c r="V99" s="74">
        <f t="shared" si="107"/>
        <v>89.873457833454168</v>
      </c>
      <c r="W99" s="74">
        <f t="shared" si="107"/>
        <v>89.44455351766743</v>
      </c>
      <c r="X99" s="74">
        <f t="shared" ref="X99:Y99" si="108">X47*11630*1000/X$6</f>
        <v>88.691928576405104</v>
      </c>
      <c r="Y99" s="74">
        <f t="shared" si="108"/>
        <v>87.428588797770175</v>
      </c>
      <c r="DA99" s="90" t="s">
        <v>274</v>
      </c>
    </row>
    <row r="100" spans="1:105" ht="12" customHeight="1" x14ac:dyDescent="0.25">
      <c r="A100" s="97" t="s">
        <v>55</v>
      </c>
      <c r="B100" s="74">
        <f t="shared" ref="B100:W100" si="109">B48*11630*1000/B$6</f>
        <v>1244.6455246681176</v>
      </c>
      <c r="C100" s="74">
        <f t="shared" si="109"/>
        <v>1311.1980813857072</v>
      </c>
      <c r="D100" s="74">
        <f t="shared" si="109"/>
        <v>1268.8703828153443</v>
      </c>
      <c r="E100" s="74">
        <f t="shared" si="109"/>
        <v>1214.1268726338355</v>
      </c>
      <c r="F100" s="74">
        <f t="shared" si="109"/>
        <v>1182.5443407819146</v>
      </c>
      <c r="G100" s="74">
        <f t="shared" si="109"/>
        <v>1205.1387342206126</v>
      </c>
      <c r="H100" s="74">
        <f t="shared" si="109"/>
        <v>1234.2633245412965</v>
      </c>
      <c r="I100" s="74">
        <f t="shared" si="109"/>
        <v>1226.5321969058998</v>
      </c>
      <c r="J100" s="74">
        <f t="shared" si="109"/>
        <v>1206.9002209769392</v>
      </c>
      <c r="K100" s="74">
        <f t="shared" si="109"/>
        <v>1154.5536825025383</v>
      </c>
      <c r="L100" s="74">
        <f t="shared" si="109"/>
        <v>1227.6259962777638</v>
      </c>
      <c r="M100" s="74">
        <f t="shared" si="109"/>
        <v>1211.1850955492519</v>
      </c>
      <c r="N100" s="74">
        <f t="shared" si="109"/>
        <v>1205.2754767048989</v>
      </c>
      <c r="O100" s="74">
        <f t="shared" si="109"/>
        <v>1208.2226376002877</v>
      </c>
      <c r="P100" s="74">
        <f t="shared" si="109"/>
        <v>1225.1273169737492</v>
      </c>
      <c r="Q100" s="74">
        <f t="shared" si="109"/>
        <v>1209.6513140733937</v>
      </c>
      <c r="R100" s="74">
        <f t="shared" si="109"/>
        <v>1241.681128005969</v>
      </c>
      <c r="S100" s="74">
        <f t="shared" si="109"/>
        <v>1248.7633902943639</v>
      </c>
      <c r="T100" s="74">
        <f t="shared" si="109"/>
        <v>1251.5107847888723</v>
      </c>
      <c r="U100" s="74">
        <f t="shared" si="109"/>
        <v>1219.9587710560393</v>
      </c>
      <c r="V100" s="74">
        <f t="shared" si="109"/>
        <v>1207.8262516762195</v>
      </c>
      <c r="W100" s="74">
        <f t="shared" si="109"/>
        <v>1261.945192293538</v>
      </c>
      <c r="X100" s="74">
        <f t="shared" ref="X100:Y100" si="110">X48*11630*1000/X$6</f>
        <v>1212.4291485279366</v>
      </c>
      <c r="Y100" s="74">
        <f t="shared" si="110"/>
        <v>1119.2551844670779</v>
      </c>
      <c r="DA100" s="90" t="s">
        <v>275</v>
      </c>
    </row>
    <row r="101" spans="1:105" ht="12" customHeight="1" x14ac:dyDescent="0.25">
      <c r="A101" s="107" t="s">
        <v>54</v>
      </c>
      <c r="B101" s="193">
        <f t="shared" ref="B101:W101" si="111">B49*11630*1000/B$6</f>
        <v>593.41808536559427</v>
      </c>
      <c r="C101" s="193">
        <f t="shared" si="111"/>
        <v>657.27955790053022</v>
      </c>
      <c r="D101" s="193">
        <f t="shared" si="111"/>
        <v>656.38485753657051</v>
      </c>
      <c r="E101" s="193">
        <f t="shared" si="111"/>
        <v>679.99099086550927</v>
      </c>
      <c r="F101" s="193">
        <f t="shared" si="111"/>
        <v>661.51366207214573</v>
      </c>
      <c r="G101" s="193">
        <f t="shared" si="111"/>
        <v>674.62455659242994</v>
      </c>
      <c r="H101" s="193">
        <f t="shared" si="111"/>
        <v>781.64463278773712</v>
      </c>
      <c r="I101" s="193">
        <f t="shared" si="111"/>
        <v>773.33667568677345</v>
      </c>
      <c r="J101" s="193">
        <f t="shared" si="111"/>
        <v>759.00793888195665</v>
      </c>
      <c r="K101" s="193">
        <f t="shared" si="111"/>
        <v>735.73341016416362</v>
      </c>
      <c r="L101" s="193">
        <f t="shared" si="111"/>
        <v>760.41897975837583</v>
      </c>
      <c r="M101" s="193">
        <f t="shared" si="111"/>
        <v>692.58604632634126</v>
      </c>
      <c r="N101" s="193">
        <f t="shared" si="111"/>
        <v>684.33150837277401</v>
      </c>
      <c r="O101" s="193">
        <f t="shared" si="111"/>
        <v>603.67496343922699</v>
      </c>
      <c r="P101" s="193">
        <f t="shared" si="111"/>
        <v>655.12591218346859</v>
      </c>
      <c r="Q101" s="193">
        <f t="shared" si="111"/>
        <v>663.64491646105341</v>
      </c>
      <c r="R101" s="193">
        <f t="shared" si="111"/>
        <v>680.24871252776404</v>
      </c>
      <c r="S101" s="193">
        <f t="shared" si="111"/>
        <v>683.5711155364412</v>
      </c>
      <c r="T101" s="193">
        <f t="shared" si="111"/>
        <v>732.86837630129924</v>
      </c>
      <c r="U101" s="193">
        <f t="shared" si="111"/>
        <v>678.78140670443474</v>
      </c>
      <c r="V101" s="193">
        <f t="shared" si="111"/>
        <v>668.85609919100159</v>
      </c>
      <c r="W101" s="193">
        <f t="shared" si="111"/>
        <v>687.51721985628797</v>
      </c>
      <c r="X101" s="193">
        <f t="shared" ref="X101:Y101" si="112">X49*11630*1000/X$6</f>
        <v>676.47165054681432</v>
      </c>
      <c r="Y101" s="193">
        <f t="shared" si="112"/>
        <v>637.48720076688232</v>
      </c>
      <c r="DA101" s="214" t="s">
        <v>276</v>
      </c>
    </row>
    <row r="102" spans="1:105" ht="12" customHeight="1" x14ac:dyDescent="0.25">
      <c r="A102" s="209" t="s">
        <v>58</v>
      </c>
      <c r="B102" s="77">
        <f t="shared" ref="B102:W102" si="113">B50*11630*1000/B$6</f>
        <v>2206.2669722310384</v>
      </c>
      <c r="C102" s="77">
        <f t="shared" si="113"/>
        <v>2250.6706025812159</v>
      </c>
      <c r="D102" s="77">
        <f t="shared" si="113"/>
        <v>2315.4708166349392</v>
      </c>
      <c r="E102" s="77">
        <f t="shared" si="113"/>
        <v>2402.0374116016774</v>
      </c>
      <c r="F102" s="77">
        <f t="shared" si="113"/>
        <v>2489.988253988352</v>
      </c>
      <c r="G102" s="77">
        <f t="shared" si="113"/>
        <v>2577.0938546490074</v>
      </c>
      <c r="H102" s="77">
        <f t="shared" si="113"/>
        <v>2611.5345605463176</v>
      </c>
      <c r="I102" s="77">
        <f t="shared" si="113"/>
        <v>2638.5435969718342</v>
      </c>
      <c r="J102" s="77">
        <f t="shared" si="113"/>
        <v>2663.2530606875011</v>
      </c>
      <c r="K102" s="77">
        <f t="shared" si="113"/>
        <v>2666.9606479758259</v>
      </c>
      <c r="L102" s="77">
        <f t="shared" si="113"/>
        <v>2679.0280656272853</v>
      </c>
      <c r="M102" s="77">
        <f t="shared" si="113"/>
        <v>2653.1500004176842</v>
      </c>
      <c r="N102" s="77">
        <f t="shared" si="113"/>
        <v>2645.674736206021</v>
      </c>
      <c r="O102" s="77">
        <f t="shared" si="113"/>
        <v>2656.4864738579504</v>
      </c>
      <c r="P102" s="77">
        <f t="shared" si="113"/>
        <v>2677.0394074216611</v>
      </c>
      <c r="Q102" s="77">
        <f t="shared" si="113"/>
        <v>2685.6283067780237</v>
      </c>
      <c r="R102" s="77">
        <f t="shared" si="113"/>
        <v>2647.1576967115316</v>
      </c>
      <c r="S102" s="77">
        <f t="shared" si="113"/>
        <v>2611.5346642932495</v>
      </c>
      <c r="T102" s="77">
        <f t="shared" si="113"/>
        <v>2545.7970969406324</v>
      </c>
      <c r="U102" s="77">
        <f t="shared" si="113"/>
        <v>2485.6807312751357</v>
      </c>
      <c r="V102" s="77">
        <f t="shared" si="113"/>
        <v>2494.745488371977</v>
      </c>
      <c r="W102" s="77">
        <f t="shared" si="113"/>
        <v>2527.7165939034667</v>
      </c>
      <c r="X102" s="77">
        <f t="shared" ref="X102:Y102" si="114">X50*11630*1000/X$6</f>
        <v>2374.5902274846326</v>
      </c>
      <c r="Y102" s="77">
        <f t="shared" si="114"/>
        <v>2269.3487955426726</v>
      </c>
      <c r="DA102" s="92" t="s">
        <v>277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115">SUM(B105:B108)</f>
        <v>3659.9083214194088</v>
      </c>
      <c r="C104" s="153">
        <f t="shared" si="115"/>
        <v>3931.3857104321473</v>
      </c>
      <c r="D104" s="153">
        <f t="shared" si="115"/>
        <v>3983.7138617375667</v>
      </c>
      <c r="E104" s="153">
        <f t="shared" si="115"/>
        <v>4271.5449446236762</v>
      </c>
      <c r="F104" s="153">
        <f t="shared" si="115"/>
        <v>4450.1046663807901</v>
      </c>
      <c r="G104" s="153">
        <f t="shared" si="115"/>
        <v>4629.0118809704645</v>
      </c>
      <c r="H104" s="153">
        <f t="shared" si="115"/>
        <v>4844.603796194915</v>
      </c>
      <c r="I104" s="153">
        <f t="shared" si="115"/>
        <v>4740.7798292705966</v>
      </c>
      <c r="J104" s="153">
        <f t="shared" si="115"/>
        <v>4601.6301340710306</v>
      </c>
      <c r="K104" s="153">
        <f t="shared" si="115"/>
        <v>4773.8668751976893</v>
      </c>
      <c r="L104" s="153">
        <f t="shared" si="115"/>
        <v>5225.370272533044</v>
      </c>
      <c r="M104" s="153">
        <f t="shared" si="115"/>
        <v>4790.5025945702964</v>
      </c>
      <c r="N104" s="153">
        <f t="shared" si="115"/>
        <v>4757.6402875367539</v>
      </c>
      <c r="O104" s="153">
        <f t="shared" si="115"/>
        <v>4496.3699691943011</v>
      </c>
      <c r="P104" s="153">
        <f t="shared" si="115"/>
        <v>4460.080398944745</v>
      </c>
      <c r="Q104" s="153">
        <f t="shared" si="115"/>
        <v>4647.9949081799305</v>
      </c>
      <c r="R104" s="153">
        <f t="shared" ref="R104:V104" si="116">SUM(R105:R108)</f>
        <v>4346.9936546342651</v>
      </c>
      <c r="S104" s="153">
        <f t="shared" si="116"/>
        <v>4542.6605625821567</v>
      </c>
      <c r="T104" s="153">
        <f t="shared" si="116"/>
        <v>4939.7645000659732</v>
      </c>
      <c r="U104" s="153">
        <f t="shared" si="116"/>
        <v>4726.0202337192095</v>
      </c>
      <c r="V104" s="153">
        <f t="shared" si="116"/>
        <v>4812.2532966594645</v>
      </c>
      <c r="W104" s="153">
        <f t="shared" ref="W104:Y104" si="117">SUM(W105:W108)</f>
        <v>4854.3192561677079</v>
      </c>
      <c r="X104" s="153">
        <f t="shared" si="117"/>
        <v>4817.3691175742206</v>
      </c>
      <c r="Y104" s="153">
        <f t="shared" si="117"/>
        <v>4714.1757179420501</v>
      </c>
      <c r="DA104" s="217" t="s">
        <v>278</v>
      </c>
    </row>
    <row r="105" spans="1:105" ht="12" customHeight="1" x14ac:dyDescent="0.25">
      <c r="A105" s="97" t="s">
        <v>57</v>
      </c>
      <c r="B105" s="74">
        <v>2553.4943140765299</v>
      </c>
      <c r="C105" s="74">
        <v>2716.6600470965641</v>
      </c>
      <c r="D105" s="74">
        <v>2799.763381879895</v>
      </c>
      <c r="E105" s="74">
        <v>3022.2353021175895</v>
      </c>
      <c r="F105" s="74">
        <v>3231.3463520711962</v>
      </c>
      <c r="G105" s="74">
        <v>3325.8398964347234</v>
      </c>
      <c r="H105" s="74">
        <v>3408.3572845389017</v>
      </c>
      <c r="I105" s="74">
        <v>3372.5683177092883</v>
      </c>
      <c r="J105" s="74">
        <v>3213.2040205177204</v>
      </c>
      <c r="K105" s="74">
        <v>3322.1025752896594</v>
      </c>
      <c r="L105" s="74">
        <v>3693.7636237456895</v>
      </c>
      <c r="M105" s="74">
        <v>3294.3931118920814</v>
      </c>
      <c r="N105" s="74">
        <v>3254.3564265382406</v>
      </c>
      <c r="O105" s="74">
        <v>3038.7964754019727</v>
      </c>
      <c r="P105" s="74">
        <v>2990.4853697666317</v>
      </c>
      <c r="Q105" s="74">
        <v>3039.2127119623196</v>
      </c>
      <c r="R105" s="74">
        <v>2695.4649759423241</v>
      </c>
      <c r="S105" s="74">
        <v>2808.4181788297315</v>
      </c>
      <c r="T105" s="74">
        <v>3210.1918169910587</v>
      </c>
      <c r="U105" s="74">
        <v>3029.2123456185932</v>
      </c>
      <c r="V105" s="74">
        <v>3101.6191576828774</v>
      </c>
      <c r="W105" s="74">
        <v>3070.0920676075712</v>
      </c>
      <c r="X105" s="74">
        <v>3056.1257638987558</v>
      </c>
      <c r="Y105" s="74">
        <v>3034.0719345839584</v>
      </c>
      <c r="DA105" s="90" t="s">
        <v>279</v>
      </c>
    </row>
    <row r="106" spans="1:105" ht="12" customHeight="1" x14ac:dyDescent="0.25">
      <c r="A106" s="97" t="s">
        <v>56</v>
      </c>
      <c r="B106" s="74">
        <v>54.020158993592482</v>
      </c>
      <c r="C106" s="74">
        <v>72.82294565569444</v>
      </c>
      <c r="D106" s="74">
        <v>61.543229506719214</v>
      </c>
      <c r="E106" s="74">
        <v>135.87634187888341</v>
      </c>
      <c r="F106" s="74">
        <v>124.70721060779775</v>
      </c>
      <c r="G106" s="74">
        <v>177.94335754515711</v>
      </c>
      <c r="H106" s="74">
        <v>209.65577509668807</v>
      </c>
      <c r="I106" s="74">
        <v>141.00326635024129</v>
      </c>
      <c r="J106" s="74">
        <v>168.5322121992908</v>
      </c>
      <c r="K106" s="74">
        <v>265.41331114731634</v>
      </c>
      <c r="L106" s="74">
        <v>270.92296423926973</v>
      </c>
      <c r="M106" s="74">
        <v>277.65199680366356</v>
      </c>
      <c r="N106" s="74">
        <v>281.60734571829835</v>
      </c>
      <c r="O106" s="74">
        <v>275.12135118862273</v>
      </c>
      <c r="P106" s="74">
        <v>225.42090467013702</v>
      </c>
      <c r="Q106" s="74">
        <v>359.15720016274685</v>
      </c>
      <c r="R106" s="74">
        <v>351.84163399892185</v>
      </c>
      <c r="S106" s="74">
        <v>401.53018230799699</v>
      </c>
      <c r="T106" s="74">
        <v>332.43615867343283</v>
      </c>
      <c r="U106" s="74">
        <v>327.78304945875186</v>
      </c>
      <c r="V106" s="74">
        <v>330.76001696538907</v>
      </c>
      <c r="W106" s="74">
        <v>331.77918960760775</v>
      </c>
      <c r="X106" s="74">
        <v>330.81203844668102</v>
      </c>
      <c r="Y106" s="74">
        <v>327.83512907970771</v>
      </c>
      <c r="DA106" s="90" t="s">
        <v>280</v>
      </c>
    </row>
    <row r="107" spans="1:105" ht="12" customHeight="1" x14ac:dyDescent="0.25">
      <c r="A107" s="97" t="s">
        <v>55</v>
      </c>
      <c r="B107" s="74">
        <v>671.7858531830185</v>
      </c>
      <c r="C107" s="74">
        <v>716.52197490219328</v>
      </c>
      <c r="D107" s="74">
        <v>698.38507855927639</v>
      </c>
      <c r="E107" s="74">
        <v>673.86381543798143</v>
      </c>
      <c r="F107" s="74">
        <v>664.40852498247409</v>
      </c>
      <c r="G107" s="74">
        <v>685.31309223169501</v>
      </c>
      <c r="H107" s="74">
        <v>712.60215560224401</v>
      </c>
      <c r="I107" s="74">
        <v>718.02794572834364</v>
      </c>
      <c r="J107" s="74">
        <v>718.81587343270564</v>
      </c>
      <c r="K107" s="74">
        <v>700.06235153513114</v>
      </c>
      <c r="L107" s="74">
        <v>754.69275825097725</v>
      </c>
      <c r="M107" s="74">
        <v>754.91311581215314</v>
      </c>
      <c r="N107" s="74">
        <v>763.71374350460451</v>
      </c>
      <c r="O107" s="74">
        <v>778.99796864093094</v>
      </c>
      <c r="P107" s="74">
        <v>801.38334789449777</v>
      </c>
      <c r="Q107" s="74">
        <v>802.70158172290849</v>
      </c>
      <c r="R107" s="74">
        <v>841.02890044017352</v>
      </c>
      <c r="S107" s="74">
        <v>867.14658908907415</v>
      </c>
      <c r="T107" s="74">
        <v>890.97826585275573</v>
      </c>
      <c r="U107" s="74">
        <v>891.65409670724364</v>
      </c>
      <c r="V107" s="74">
        <v>901.92465770243109</v>
      </c>
      <c r="W107" s="74">
        <v>956.6447277332212</v>
      </c>
      <c r="X107" s="74">
        <v>935.75451641919108</v>
      </c>
      <c r="Y107" s="74">
        <v>877.32015481695328</v>
      </c>
      <c r="DA107" s="90" t="s">
        <v>281</v>
      </c>
    </row>
    <row r="108" spans="1:105" ht="12" customHeight="1" x14ac:dyDescent="0.25">
      <c r="A108" s="109" t="s">
        <v>54</v>
      </c>
      <c r="B108" s="77">
        <v>380.60799516626827</v>
      </c>
      <c r="C108" s="77">
        <v>425.38074277769505</v>
      </c>
      <c r="D108" s="77">
        <v>424.02217179167599</v>
      </c>
      <c r="E108" s="77">
        <v>439.56948518922206</v>
      </c>
      <c r="F108" s="77">
        <v>429.64257871932239</v>
      </c>
      <c r="G108" s="77">
        <v>439.9155347588885</v>
      </c>
      <c r="H108" s="77">
        <v>513.98858095708192</v>
      </c>
      <c r="I108" s="77">
        <v>509.18029948272391</v>
      </c>
      <c r="J108" s="77">
        <v>501.07802792131423</v>
      </c>
      <c r="K108" s="77">
        <v>486.28863722558293</v>
      </c>
      <c r="L108" s="77">
        <v>505.99092629710742</v>
      </c>
      <c r="M108" s="77">
        <v>463.54437006239777</v>
      </c>
      <c r="N108" s="77">
        <v>457.96277177561001</v>
      </c>
      <c r="O108" s="77">
        <v>403.45417396277441</v>
      </c>
      <c r="P108" s="77">
        <v>442.79077661347816</v>
      </c>
      <c r="Q108" s="77">
        <v>446.92341433195503</v>
      </c>
      <c r="R108" s="77">
        <v>458.65814425284583</v>
      </c>
      <c r="S108" s="77">
        <v>465.56561235535378</v>
      </c>
      <c r="T108" s="77">
        <v>506.15825854872577</v>
      </c>
      <c r="U108" s="77">
        <v>477.3707419346207</v>
      </c>
      <c r="V108" s="77">
        <v>477.94946430876644</v>
      </c>
      <c r="W108" s="77">
        <v>495.80327121930799</v>
      </c>
      <c r="X108" s="77">
        <v>494.67679880959275</v>
      </c>
      <c r="Y108" s="77">
        <v>474.94849946143012</v>
      </c>
      <c r="DA108" s="92" t="s">
        <v>282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118">B78*1000000/B$6</f>
        <v>1196.6338541597183</v>
      </c>
      <c r="C110" s="203">
        <f t="shared" si="118"/>
        <v>1195.5211743432442</v>
      </c>
      <c r="D110" s="203">
        <f t="shared" si="118"/>
        <v>1219.8169487566765</v>
      </c>
      <c r="E110" s="203">
        <f t="shared" si="118"/>
        <v>1297.4627745362147</v>
      </c>
      <c r="F110" s="203">
        <f t="shared" si="118"/>
        <v>1352.875635598034</v>
      </c>
      <c r="G110" s="203">
        <f t="shared" si="118"/>
        <v>1339.4517072501003</v>
      </c>
      <c r="H110" s="203">
        <f t="shared" si="118"/>
        <v>1284.4667737892007</v>
      </c>
      <c r="I110" s="203">
        <f t="shared" si="118"/>
        <v>1238.7383537527826</v>
      </c>
      <c r="J110" s="203">
        <f t="shared" si="118"/>
        <v>1158.5577902375708</v>
      </c>
      <c r="K110" s="203">
        <f t="shared" si="118"/>
        <v>1113.6843624238786</v>
      </c>
      <c r="L110" s="203">
        <f t="shared" si="118"/>
        <v>1169.5512714381264</v>
      </c>
      <c r="M110" s="203">
        <f t="shared" si="118"/>
        <v>963.68925254053863</v>
      </c>
      <c r="N110" s="203">
        <f t="shared" si="118"/>
        <v>933.10967460255745</v>
      </c>
      <c r="O110" s="203">
        <f t="shared" si="118"/>
        <v>877.21618088084256</v>
      </c>
      <c r="P110" s="203">
        <f t="shared" si="118"/>
        <v>849.06309419742786</v>
      </c>
      <c r="Q110" s="203">
        <f t="shared" si="118"/>
        <v>924.25608085775843</v>
      </c>
      <c r="R110" s="203">
        <f t="shared" ref="R110:V110" si="119">R78*1000000/R$6</f>
        <v>878.26264117913024</v>
      </c>
      <c r="S110" s="203">
        <f t="shared" si="119"/>
        <v>875.8158604352127</v>
      </c>
      <c r="T110" s="203">
        <f t="shared" si="119"/>
        <v>940.03974289331904</v>
      </c>
      <c r="U110" s="203">
        <f t="shared" si="119"/>
        <v>831.8617216437118</v>
      </c>
      <c r="V110" s="203">
        <f t="shared" si="119"/>
        <v>836.65358366232499</v>
      </c>
      <c r="W110" s="203">
        <f t="shared" ref="W110:Y110" si="120">W78*1000000/W$6</f>
        <v>843.10228405942109</v>
      </c>
      <c r="X110" s="203">
        <f t="shared" si="120"/>
        <v>775.90544502204523</v>
      </c>
      <c r="Y110" s="203">
        <f t="shared" si="120"/>
        <v>709.79436766112997</v>
      </c>
      <c r="DA110" s="216" t="s">
        <v>283</v>
      </c>
    </row>
    <row r="111" spans="1:105" ht="12" customHeight="1" x14ac:dyDescent="0.25">
      <c r="A111" s="208" t="s">
        <v>39</v>
      </c>
      <c r="B111" s="192">
        <f t="shared" ref="B111:Q111" si="121">B79*1000000/B$6</f>
        <v>1196.6338541597183</v>
      </c>
      <c r="C111" s="192">
        <f t="shared" si="121"/>
        <v>1195.5211743432442</v>
      </c>
      <c r="D111" s="192">
        <f t="shared" si="121"/>
        <v>1219.8169487566765</v>
      </c>
      <c r="E111" s="192">
        <f t="shared" si="121"/>
        <v>1297.4627745362147</v>
      </c>
      <c r="F111" s="192">
        <f t="shared" si="121"/>
        <v>1352.875635598034</v>
      </c>
      <c r="G111" s="192">
        <f t="shared" si="121"/>
        <v>1339.4517072501003</v>
      </c>
      <c r="H111" s="192">
        <f t="shared" si="121"/>
        <v>1284.4667737892007</v>
      </c>
      <c r="I111" s="192">
        <f t="shared" si="121"/>
        <v>1238.7383537527826</v>
      </c>
      <c r="J111" s="192">
        <f t="shared" si="121"/>
        <v>1158.5577902375708</v>
      </c>
      <c r="K111" s="192">
        <f t="shared" si="121"/>
        <v>1113.6843624238786</v>
      </c>
      <c r="L111" s="192">
        <f t="shared" si="121"/>
        <v>1169.5512714381264</v>
      </c>
      <c r="M111" s="192">
        <f t="shared" si="121"/>
        <v>963.68925254053863</v>
      </c>
      <c r="N111" s="192">
        <f t="shared" si="121"/>
        <v>933.10967460255745</v>
      </c>
      <c r="O111" s="192">
        <f t="shared" si="121"/>
        <v>877.21618088084256</v>
      </c>
      <c r="P111" s="192">
        <f t="shared" si="121"/>
        <v>849.06309419742786</v>
      </c>
      <c r="Q111" s="192">
        <f t="shared" si="121"/>
        <v>924.25608085775843</v>
      </c>
      <c r="R111" s="192">
        <f t="shared" ref="R111:V111" si="122">R79*1000000/R$6</f>
        <v>878.26264117913024</v>
      </c>
      <c r="S111" s="192">
        <f t="shared" si="122"/>
        <v>875.8158604352127</v>
      </c>
      <c r="T111" s="192">
        <f t="shared" si="122"/>
        <v>940.03974289331904</v>
      </c>
      <c r="U111" s="192">
        <f t="shared" si="122"/>
        <v>831.8617216437118</v>
      </c>
      <c r="V111" s="192">
        <f t="shared" si="122"/>
        <v>836.65358366232499</v>
      </c>
      <c r="W111" s="192">
        <f t="shared" ref="W111:Y111" si="123">W79*1000000/W$6</f>
        <v>843.10228405942109</v>
      </c>
      <c r="X111" s="192">
        <f t="shared" si="123"/>
        <v>775.90544502204523</v>
      </c>
      <c r="Y111" s="192">
        <f t="shared" si="123"/>
        <v>709.79436766112997</v>
      </c>
      <c r="DA111" s="213" t="s">
        <v>284</v>
      </c>
    </row>
    <row r="112" spans="1:105" ht="12" customHeight="1" x14ac:dyDescent="0.25">
      <c r="A112" s="97" t="s">
        <v>57</v>
      </c>
      <c r="B112" s="74">
        <f t="shared" ref="B112:Q112" si="124">B80*1000000/B$6</f>
        <v>905.65280649928661</v>
      </c>
      <c r="C112" s="74">
        <f t="shared" si="124"/>
        <v>903.32486094143007</v>
      </c>
      <c r="D112" s="74">
        <f t="shared" si="124"/>
        <v>931.07386967169577</v>
      </c>
      <c r="E112" s="74">
        <f t="shared" si="124"/>
        <v>1014.3371889687036</v>
      </c>
      <c r="F112" s="74">
        <f t="shared" si="124"/>
        <v>1081.5852155339842</v>
      </c>
      <c r="G112" s="74">
        <f t="shared" si="124"/>
        <v>1068.5499879845365</v>
      </c>
      <c r="H112" s="74">
        <f t="shared" si="124"/>
        <v>1009.5809282669904</v>
      </c>
      <c r="I112" s="74">
        <f t="shared" si="124"/>
        <v>968.51357091735326</v>
      </c>
      <c r="J112" s="74">
        <f t="shared" si="124"/>
        <v>897.52039027865089</v>
      </c>
      <c r="K112" s="74">
        <f t="shared" si="124"/>
        <v>865.76210731531978</v>
      </c>
      <c r="L112" s="74">
        <f t="shared" si="124"/>
        <v>914.36875639052687</v>
      </c>
      <c r="M112" s="74">
        <f t="shared" si="124"/>
        <v>729.07592637587527</v>
      </c>
      <c r="N112" s="74">
        <f t="shared" si="124"/>
        <v>699.7064159484662</v>
      </c>
      <c r="O112" s="74">
        <f t="shared" si="124"/>
        <v>647.28251904569504</v>
      </c>
      <c r="P112" s="74">
        <f t="shared" si="124"/>
        <v>618.91092036306588</v>
      </c>
      <c r="Q112" s="74">
        <f t="shared" si="124"/>
        <v>686.62950051205087</v>
      </c>
      <c r="R112" s="74">
        <f t="shared" ref="R112:V112" si="125">R80*1000000/R$6</f>
        <v>630.25596134163345</v>
      </c>
      <c r="S112" s="74">
        <f t="shared" si="125"/>
        <v>629.27620745506783</v>
      </c>
      <c r="T112" s="74">
        <f t="shared" si="125"/>
        <v>692.45861890607853</v>
      </c>
      <c r="U112" s="74">
        <f t="shared" si="125"/>
        <v>602.83401806491838</v>
      </c>
      <c r="V112" s="74">
        <f t="shared" si="125"/>
        <v>613.27941683676431</v>
      </c>
      <c r="W112" s="74">
        <f t="shared" ref="W112:Y112" si="126">W80*1000000/W$6</f>
        <v>605.80775167650052</v>
      </c>
      <c r="X112" s="74">
        <f t="shared" si="126"/>
        <v>550.20913195355558</v>
      </c>
      <c r="Y112" s="74">
        <f t="shared" si="126"/>
        <v>511.08519611474554</v>
      </c>
      <c r="DA112" s="90" t="s">
        <v>285</v>
      </c>
    </row>
    <row r="113" spans="1:105" ht="12" customHeight="1" x14ac:dyDescent="0.25">
      <c r="A113" s="97" t="s">
        <v>56</v>
      </c>
      <c r="B113" s="74">
        <f t="shared" ref="B113:Q113" si="127">B81*1000000/B$6</f>
        <v>0</v>
      </c>
      <c r="C113" s="74">
        <f t="shared" si="127"/>
        <v>0</v>
      </c>
      <c r="D113" s="74">
        <f t="shared" si="127"/>
        <v>0</v>
      </c>
      <c r="E113" s="74">
        <f t="shared" si="127"/>
        <v>0</v>
      </c>
      <c r="F113" s="74">
        <f t="shared" si="127"/>
        <v>0</v>
      </c>
      <c r="G113" s="74">
        <f t="shared" si="127"/>
        <v>0</v>
      </c>
      <c r="H113" s="74">
        <f t="shared" si="127"/>
        <v>0</v>
      </c>
      <c r="I113" s="74">
        <f t="shared" si="127"/>
        <v>0</v>
      </c>
      <c r="J113" s="74">
        <f t="shared" si="127"/>
        <v>0</v>
      </c>
      <c r="K113" s="74">
        <f t="shared" si="127"/>
        <v>0</v>
      </c>
      <c r="L113" s="74">
        <f t="shared" si="127"/>
        <v>0</v>
      </c>
      <c r="M113" s="74">
        <f t="shared" si="127"/>
        <v>0</v>
      </c>
      <c r="N113" s="74">
        <f t="shared" si="127"/>
        <v>0</v>
      </c>
      <c r="O113" s="74">
        <f t="shared" si="127"/>
        <v>0</v>
      </c>
      <c r="P113" s="74">
        <f t="shared" si="127"/>
        <v>0</v>
      </c>
      <c r="Q113" s="74">
        <f t="shared" si="127"/>
        <v>0</v>
      </c>
      <c r="R113" s="74">
        <f t="shared" ref="R113:V113" si="128">R81*1000000/R$6</f>
        <v>0</v>
      </c>
      <c r="S113" s="74">
        <f t="shared" si="128"/>
        <v>0</v>
      </c>
      <c r="T113" s="74">
        <f t="shared" si="128"/>
        <v>0</v>
      </c>
      <c r="U113" s="74">
        <f t="shared" si="128"/>
        <v>0</v>
      </c>
      <c r="V113" s="74">
        <f t="shared" si="128"/>
        <v>0</v>
      </c>
      <c r="W113" s="74">
        <f t="shared" ref="W113:Y113" si="129">W81*1000000/W$6</f>
        <v>0</v>
      </c>
      <c r="X113" s="74">
        <f t="shared" si="129"/>
        <v>0</v>
      </c>
      <c r="Y113" s="74">
        <f t="shared" si="129"/>
        <v>0</v>
      </c>
      <c r="DA113" s="90" t="s">
        <v>286</v>
      </c>
    </row>
    <row r="114" spans="1:105" ht="12" customHeight="1" x14ac:dyDescent="0.25">
      <c r="A114" s="97" t="s">
        <v>55</v>
      </c>
      <c r="B114" s="74">
        <f t="shared" ref="B114:Q114" si="130">B82*1000000/B$6</f>
        <v>224.99121542467901</v>
      </c>
      <c r="C114" s="74">
        <f t="shared" si="130"/>
        <v>223.36493801708488</v>
      </c>
      <c r="D114" s="74">
        <f t="shared" si="130"/>
        <v>217.63063423520705</v>
      </c>
      <c r="E114" s="74">
        <f t="shared" si="130"/>
        <v>208.6406230492388</v>
      </c>
      <c r="F114" s="74">
        <f t="shared" si="130"/>
        <v>199.39468546862943</v>
      </c>
      <c r="G114" s="74">
        <f t="shared" si="130"/>
        <v>198.15560713878773</v>
      </c>
      <c r="H114" s="74">
        <f t="shared" si="130"/>
        <v>194.49267792097251</v>
      </c>
      <c r="I114" s="74">
        <f t="shared" si="130"/>
        <v>190.28104713206423</v>
      </c>
      <c r="J114" s="74">
        <f t="shared" si="130"/>
        <v>183.32837436070398</v>
      </c>
      <c r="K114" s="74">
        <f t="shared" si="130"/>
        <v>172.19993872844586</v>
      </c>
      <c r="L114" s="74">
        <f t="shared" si="130"/>
        <v>180.00792733995274</v>
      </c>
      <c r="M114" s="74">
        <f t="shared" si="130"/>
        <v>167.93232395415069</v>
      </c>
      <c r="N114" s="74">
        <f t="shared" si="130"/>
        <v>166.42674861064216</v>
      </c>
      <c r="O114" s="74">
        <f t="shared" si="130"/>
        <v>169.10751935717053</v>
      </c>
      <c r="P114" s="74">
        <f t="shared" si="130"/>
        <v>168.41162332597852</v>
      </c>
      <c r="Q114" s="74">
        <f t="shared" si="130"/>
        <v>171.49557545339238</v>
      </c>
      <c r="R114" s="74">
        <f t="shared" ref="R114:V114" si="131">R82*1000000/R$6</f>
        <v>177.25462735058792</v>
      </c>
      <c r="S114" s="74">
        <f t="shared" si="131"/>
        <v>176.05414279951242</v>
      </c>
      <c r="T114" s="74">
        <f t="shared" si="131"/>
        <v>173.54559025382753</v>
      </c>
      <c r="U114" s="74">
        <f t="shared" si="131"/>
        <v>162.98329585883667</v>
      </c>
      <c r="V114" s="74">
        <f t="shared" si="131"/>
        <v>159.28715283009149</v>
      </c>
      <c r="W114" s="74">
        <f t="shared" ref="W114:Y114" si="132">W82*1000000/W$6</f>
        <v>169.32839409211257</v>
      </c>
      <c r="X114" s="74">
        <f t="shared" si="132"/>
        <v>159.23133960389367</v>
      </c>
      <c r="Y114" s="74">
        <f t="shared" si="132"/>
        <v>139.59528574492074</v>
      </c>
      <c r="DA114" s="90" t="s">
        <v>287</v>
      </c>
    </row>
    <row r="115" spans="1:105" ht="12" customHeight="1" x14ac:dyDescent="0.25">
      <c r="A115" s="107" t="s">
        <v>54</v>
      </c>
      <c r="B115" s="193">
        <f t="shared" ref="B115:Q115" si="133">B83*1000000/B$6</f>
        <v>65.989832235752615</v>
      </c>
      <c r="C115" s="193">
        <f t="shared" si="133"/>
        <v>68.831375384729029</v>
      </c>
      <c r="D115" s="193">
        <f t="shared" si="133"/>
        <v>71.112444849773965</v>
      </c>
      <c r="E115" s="193">
        <f t="shared" si="133"/>
        <v>74.484962518272482</v>
      </c>
      <c r="F115" s="193">
        <f t="shared" si="133"/>
        <v>71.895734595420194</v>
      </c>
      <c r="G115" s="193">
        <f t="shared" si="133"/>
        <v>72.746112126776154</v>
      </c>
      <c r="H115" s="193">
        <f t="shared" si="133"/>
        <v>80.393167601237764</v>
      </c>
      <c r="I115" s="193">
        <f t="shared" si="133"/>
        <v>79.94373570336505</v>
      </c>
      <c r="J115" s="193">
        <f t="shared" si="133"/>
        <v>77.709025598216144</v>
      </c>
      <c r="K115" s="193">
        <f t="shared" si="133"/>
        <v>75.722316380112915</v>
      </c>
      <c r="L115" s="193">
        <f t="shared" si="133"/>
        <v>75.17458770764685</v>
      </c>
      <c r="M115" s="193">
        <f t="shared" si="133"/>
        <v>66.681002210512801</v>
      </c>
      <c r="N115" s="193">
        <f t="shared" si="133"/>
        <v>66.976510043449011</v>
      </c>
      <c r="O115" s="193">
        <f t="shared" si="133"/>
        <v>60.826142477976887</v>
      </c>
      <c r="P115" s="193">
        <f t="shared" si="133"/>
        <v>61.74055050838345</v>
      </c>
      <c r="Q115" s="193">
        <f t="shared" si="133"/>
        <v>66.131004892315246</v>
      </c>
      <c r="R115" s="193">
        <f t="shared" ref="R115:V115" si="134">R83*1000000/R$6</f>
        <v>70.752052486908809</v>
      </c>
      <c r="S115" s="193">
        <f t="shared" si="134"/>
        <v>70.485510180632417</v>
      </c>
      <c r="T115" s="193">
        <f t="shared" si="134"/>
        <v>74.035533733413118</v>
      </c>
      <c r="U115" s="193">
        <f t="shared" si="134"/>
        <v>66.044407719956808</v>
      </c>
      <c r="V115" s="193">
        <f t="shared" si="134"/>
        <v>64.087013995469221</v>
      </c>
      <c r="W115" s="193">
        <f t="shared" ref="W115:Y115" si="135">W83*1000000/W$6</f>
        <v>67.966138290807947</v>
      </c>
      <c r="X115" s="193">
        <f t="shared" si="135"/>
        <v>66.4649734645959</v>
      </c>
      <c r="Y115" s="193">
        <f t="shared" si="135"/>
        <v>59.113885801463702</v>
      </c>
      <c r="DA115" s="214" t="s">
        <v>288</v>
      </c>
    </row>
    <row r="116" spans="1:105" ht="12" customHeight="1" x14ac:dyDescent="0.25">
      <c r="A116" s="209" t="s">
        <v>58</v>
      </c>
      <c r="B116" s="77">
        <f t="shared" ref="B116:Q116" si="136">B84*1000000/B$6</f>
        <v>0</v>
      </c>
      <c r="C116" s="77">
        <f t="shared" si="136"/>
        <v>0</v>
      </c>
      <c r="D116" s="77">
        <f t="shared" si="136"/>
        <v>0</v>
      </c>
      <c r="E116" s="77">
        <f t="shared" si="136"/>
        <v>0</v>
      </c>
      <c r="F116" s="77">
        <f t="shared" si="136"/>
        <v>0</v>
      </c>
      <c r="G116" s="77">
        <f t="shared" si="136"/>
        <v>0</v>
      </c>
      <c r="H116" s="77">
        <f t="shared" si="136"/>
        <v>0</v>
      </c>
      <c r="I116" s="77">
        <f t="shared" si="136"/>
        <v>0</v>
      </c>
      <c r="J116" s="77">
        <f t="shared" si="136"/>
        <v>0</v>
      </c>
      <c r="K116" s="77">
        <f t="shared" si="136"/>
        <v>0</v>
      </c>
      <c r="L116" s="77">
        <f t="shared" si="136"/>
        <v>0</v>
      </c>
      <c r="M116" s="77">
        <f t="shared" si="136"/>
        <v>0</v>
      </c>
      <c r="N116" s="77">
        <f t="shared" si="136"/>
        <v>0</v>
      </c>
      <c r="O116" s="77">
        <f t="shared" si="136"/>
        <v>0</v>
      </c>
      <c r="P116" s="77">
        <f t="shared" si="136"/>
        <v>0</v>
      </c>
      <c r="Q116" s="77">
        <f t="shared" si="136"/>
        <v>0</v>
      </c>
      <c r="R116" s="77">
        <f t="shared" ref="R116:V116" si="137">R84*1000000/R$6</f>
        <v>0</v>
      </c>
      <c r="S116" s="77">
        <f t="shared" si="137"/>
        <v>0</v>
      </c>
      <c r="T116" s="77">
        <f t="shared" si="137"/>
        <v>0</v>
      </c>
      <c r="U116" s="77">
        <f t="shared" si="137"/>
        <v>0</v>
      </c>
      <c r="V116" s="77">
        <f t="shared" si="137"/>
        <v>0</v>
      </c>
      <c r="W116" s="77">
        <f t="shared" ref="W116:Y116" si="138">W84*1000000/W$6</f>
        <v>0</v>
      </c>
      <c r="X116" s="77">
        <f t="shared" si="138"/>
        <v>0</v>
      </c>
      <c r="Y116" s="77">
        <f t="shared" si="138"/>
        <v>0</v>
      </c>
      <c r="DA116" s="92" t="s">
        <v>289</v>
      </c>
    </row>
    <row r="118" spans="1:105" ht="12.95" customHeight="1" x14ac:dyDescent="0.25">
      <c r="A118" s="23" t="s">
        <v>48</v>
      </c>
      <c r="B118" s="206">
        <f t="shared" ref="B118:Q118" si="139">IF(B104=0,"",B104/B97)</f>
        <v>0.48774529795627275</v>
      </c>
      <c r="C118" s="206">
        <f t="shared" si="139"/>
        <v>0.50163986261862537</v>
      </c>
      <c r="D118" s="206">
        <f t="shared" si="139"/>
        <v>0.50462454600605555</v>
      </c>
      <c r="E118" s="206">
        <f t="shared" si="139"/>
        <v>0.51583726168354249</v>
      </c>
      <c r="F118" s="206">
        <f t="shared" si="139"/>
        <v>0.52087655828112323</v>
      </c>
      <c r="G118" s="206">
        <f t="shared" si="139"/>
        <v>0.53536572615373745</v>
      </c>
      <c r="H118" s="206">
        <f t="shared" si="139"/>
        <v>0.55398374517034998</v>
      </c>
      <c r="I118" s="206">
        <f t="shared" si="139"/>
        <v>0.55713294075734432</v>
      </c>
      <c r="J118" s="206">
        <f t="shared" si="139"/>
        <v>0.57035573736740353</v>
      </c>
      <c r="K118" s="206">
        <f t="shared" si="139"/>
        <v>0.58929417879858781</v>
      </c>
      <c r="L118" s="206">
        <f t="shared" si="139"/>
        <v>0.6015646840953538</v>
      </c>
      <c r="M118" s="206">
        <f t="shared" si="139"/>
        <v>0.62121323103730286</v>
      </c>
      <c r="N118" s="206">
        <f t="shared" si="139"/>
        <v>0.63459762075171611</v>
      </c>
      <c r="O118" s="206">
        <f t="shared" si="139"/>
        <v>0.64687117400686556</v>
      </c>
      <c r="P118" s="206">
        <f t="shared" si="139"/>
        <v>0.65053846667128234</v>
      </c>
      <c r="Q118" s="206">
        <f t="shared" si="139"/>
        <v>0.66918386522276374</v>
      </c>
      <c r="R118" s="206">
        <f t="shared" ref="R118:V118" si="140">IF(R104=0,"",R104/R97)</f>
        <v>0.68743502203598073</v>
      </c>
      <c r="S118" s="206">
        <f t="shared" si="140"/>
        <v>0.71011300556065826</v>
      </c>
      <c r="T118" s="206">
        <f t="shared" si="140"/>
        <v>0.71306242739879255</v>
      </c>
      <c r="U118" s="206">
        <f t="shared" si="140"/>
        <v>0.73316842305707508</v>
      </c>
      <c r="V118" s="206">
        <f t="shared" si="140"/>
        <v>0.74762101606056253</v>
      </c>
      <c r="W118" s="206">
        <f t="shared" ref="W118:Y118" si="141">IF(W104=0,"",W104/W97)</f>
        <v>0.76118865924669421</v>
      </c>
      <c r="X118" s="206">
        <f t="shared" si="141"/>
        <v>0.77939668556713648</v>
      </c>
      <c r="Y118" s="206">
        <f t="shared" si="141"/>
        <v>0.79810098745924263</v>
      </c>
      <c r="DA118" s="218" t="s">
        <v>290</v>
      </c>
    </row>
    <row r="119" spans="1:105" ht="12" customHeight="1" x14ac:dyDescent="0.25">
      <c r="A119" s="97" t="s">
        <v>57</v>
      </c>
      <c r="B119" s="199">
        <f t="shared" ref="B119:Q119" si="142">IF(B105=0,"",B105/B98)</f>
        <v>0.45324243002785325</v>
      </c>
      <c r="C119" s="199">
        <f t="shared" si="142"/>
        <v>0.46607442770738483</v>
      </c>
      <c r="D119" s="199">
        <f t="shared" si="142"/>
        <v>0.47154558107166211</v>
      </c>
      <c r="E119" s="199">
        <f t="shared" si="142"/>
        <v>0.47815133164942136</v>
      </c>
      <c r="F119" s="199">
        <f t="shared" si="142"/>
        <v>0.48645456722197294</v>
      </c>
      <c r="G119" s="199">
        <f t="shared" si="142"/>
        <v>0.49710965551830438</v>
      </c>
      <c r="H119" s="199">
        <f t="shared" si="142"/>
        <v>0.51310139495257334</v>
      </c>
      <c r="I119" s="199">
        <f t="shared" si="142"/>
        <v>0.52263525152157353</v>
      </c>
      <c r="J119" s="199">
        <f t="shared" si="142"/>
        <v>0.5323178563850105</v>
      </c>
      <c r="K119" s="199">
        <f t="shared" si="142"/>
        <v>0.54370567015666971</v>
      </c>
      <c r="L119" s="199">
        <f t="shared" si="142"/>
        <v>0.55976266665900576</v>
      </c>
      <c r="M119" s="199">
        <f t="shared" si="142"/>
        <v>0.57704044391480236</v>
      </c>
      <c r="N119" s="199">
        <f t="shared" si="142"/>
        <v>0.59045451094431445</v>
      </c>
      <c r="O119" s="199">
        <f t="shared" si="142"/>
        <v>0.60184819184229943</v>
      </c>
      <c r="P119" s="199">
        <f t="shared" si="142"/>
        <v>0.60975689538679811</v>
      </c>
      <c r="Q119" s="199">
        <f t="shared" si="142"/>
        <v>0.6124513266245698</v>
      </c>
      <c r="R119" s="199">
        <f t="shared" ref="R119:V119" si="143">IF(R105=0,"",R105/R98)</f>
        <v>0.62728391911863512</v>
      </c>
      <c r="S119" s="199">
        <f t="shared" si="143"/>
        <v>0.64575846101022494</v>
      </c>
      <c r="T119" s="199">
        <f t="shared" si="143"/>
        <v>0.6619219807462049</v>
      </c>
      <c r="U119" s="199">
        <f t="shared" si="143"/>
        <v>0.67965556324378251</v>
      </c>
      <c r="V119" s="199">
        <f t="shared" si="143"/>
        <v>0.69384361643236769</v>
      </c>
      <c r="W119" s="199">
        <f t="shared" ref="W119:Y119" si="144">IF(W105=0,"",W105/W98)</f>
        <v>0.70765847587993258</v>
      </c>
      <c r="X119" s="199">
        <f t="shared" si="144"/>
        <v>0.72707731394957231</v>
      </c>
      <c r="Y119" s="199">
        <f t="shared" si="144"/>
        <v>0.74683562748509591</v>
      </c>
      <c r="DA119" s="59" t="s">
        <v>291</v>
      </c>
    </row>
    <row r="120" spans="1:105" ht="12" customHeight="1" x14ac:dyDescent="0.25">
      <c r="A120" s="97" t="s">
        <v>56</v>
      </c>
      <c r="B120" s="200">
        <f t="shared" ref="B120:Q120" si="145">IF(B106=0,"",B106/B99)</f>
        <v>1.6972956810825832</v>
      </c>
      <c r="C120" s="200">
        <f t="shared" si="145"/>
        <v>1.8307012322279457</v>
      </c>
      <c r="D120" s="200">
        <f t="shared" si="145"/>
        <v>1.9391021660604886</v>
      </c>
      <c r="E120" s="200">
        <f t="shared" si="145"/>
        <v>2.0582729731522487</v>
      </c>
      <c r="F120" s="200">
        <f t="shared" si="145"/>
        <v>2.196085596999823</v>
      </c>
      <c r="G120" s="200">
        <f t="shared" si="145"/>
        <v>2.3312375275952468</v>
      </c>
      <c r="H120" s="200">
        <f t="shared" si="145"/>
        <v>2.4248191582346132</v>
      </c>
      <c r="I120" s="200">
        <f t="shared" si="145"/>
        <v>2.5014432150209349</v>
      </c>
      <c r="J120" s="200">
        <f t="shared" si="145"/>
        <v>2.5596754371940547</v>
      </c>
      <c r="K120" s="200">
        <f t="shared" si="145"/>
        <v>2.6385156416941133</v>
      </c>
      <c r="L120" s="200">
        <f t="shared" si="145"/>
        <v>2.7242077832683247</v>
      </c>
      <c r="M120" s="200">
        <f t="shared" si="145"/>
        <v>2.8149185431461698</v>
      </c>
      <c r="N120" s="200">
        <f t="shared" si="145"/>
        <v>2.9371376247110459</v>
      </c>
      <c r="O120" s="200">
        <f t="shared" si="145"/>
        <v>3.0587499366814312</v>
      </c>
      <c r="P120" s="200">
        <f t="shared" si="145"/>
        <v>3.159821134141497</v>
      </c>
      <c r="Q120" s="200">
        <f t="shared" si="145"/>
        <v>3.2622172482381426</v>
      </c>
      <c r="R120" s="200">
        <f t="shared" ref="R120:V120" si="146">IF(R106=0,"",R106/R99)</f>
        <v>3.3660595139951006</v>
      </c>
      <c r="S120" s="200">
        <f t="shared" si="146"/>
        <v>3.4692991879919441</v>
      </c>
      <c r="T120" s="200">
        <f t="shared" si="146"/>
        <v>3.5611294859083586</v>
      </c>
      <c r="U120" s="200">
        <f t="shared" si="146"/>
        <v>3.6299009008909153</v>
      </c>
      <c r="V120" s="200">
        <f t="shared" si="146"/>
        <v>3.6802858701433894</v>
      </c>
      <c r="W120" s="200">
        <f t="shared" ref="W120:Y120" si="147">IF(W106=0,"",W106/W99)</f>
        <v>3.7093280312710539</v>
      </c>
      <c r="X120" s="200">
        <f t="shared" si="147"/>
        <v>3.7299001584084128</v>
      </c>
      <c r="Y120" s="200">
        <f t="shared" si="147"/>
        <v>3.7497474634758028</v>
      </c>
      <c r="DA120" s="63" t="s">
        <v>292</v>
      </c>
    </row>
    <row r="121" spans="1:105" ht="12" customHeight="1" x14ac:dyDescent="0.25">
      <c r="A121" s="97" t="s">
        <v>55</v>
      </c>
      <c r="B121" s="200">
        <f t="shared" ref="B121:Q121" si="148">IF(B107=0,"",B107/B100)</f>
        <v>0.53974070517961248</v>
      </c>
      <c r="C121" s="200">
        <f t="shared" si="148"/>
        <v>0.54646356265634155</v>
      </c>
      <c r="D121" s="200">
        <f t="shared" si="148"/>
        <v>0.55039906992683796</v>
      </c>
      <c r="E121" s="200">
        <f t="shared" si="148"/>
        <v>0.55501927403694795</v>
      </c>
      <c r="F121" s="200">
        <f t="shared" si="148"/>
        <v>0.56184660656627727</v>
      </c>
      <c r="G121" s="200">
        <f t="shared" si="148"/>
        <v>0.56865908693483391</v>
      </c>
      <c r="H121" s="200">
        <f t="shared" si="148"/>
        <v>0.57735018243945357</v>
      </c>
      <c r="I121" s="200">
        <f t="shared" si="148"/>
        <v>0.5854130430001514</v>
      </c>
      <c r="J121" s="200">
        <f t="shared" si="148"/>
        <v>0.59558848439919243</v>
      </c>
      <c r="K121" s="200">
        <f t="shared" si="148"/>
        <v>0.6063488966729722</v>
      </c>
      <c r="L121" s="200">
        <f t="shared" si="148"/>
        <v>0.61475788272588827</v>
      </c>
      <c r="M121" s="200">
        <f t="shared" si="148"/>
        <v>0.62328468091808287</v>
      </c>
      <c r="N121" s="200">
        <f t="shared" si="148"/>
        <v>0.6336424811301401</v>
      </c>
      <c r="O121" s="200">
        <f t="shared" si="148"/>
        <v>0.64474703949276957</v>
      </c>
      <c r="P121" s="200">
        <f t="shared" si="148"/>
        <v>0.65412250367091362</v>
      </c>
      <c r="Q121" s="200">
        <f t="shared" si="148"/>
        <v>0.66358096121094767</v>
      </c>
      <c r="R121" s="200">
        <f t="shared" ref="R121:V121" si="149">IF(R107=0,"",R107/R100)</f>
        <v>0.67733082308401693</v>
      </c>
      <c r="S121" s="200">
        <f t="shared" si="149"/>
        <v>0.69440423688643416</v>
      </c>
      <c r="T121" s="200">
        <f t="shared" si="149"/>
        <v>0.71192216374153117</v>
      </c>
      <c r="U121" s="200">
        <f t="shared" si="149"/>
        <v>0.73088871350578222</v>
      </c>
      <c r="V121" s="200">
        <f t="shared" si="149"/>
        <v>0.74673377603007174</v>
      </c>
      <c r="W121" s="200">
        <f t="shared" ref="W121:Y121" si="150">IF(W107=0,"",W107/W100)</f>
        <v>0.75807153398996308</v>
      </c>
      <c r="X121" s="200">
        <f t="shared" si="150"/>
        <v>0.77180140180177259</v>
      </c>
      <c r="Y121" s="200">
        <f t="shared" si="150"/>
        <v>0.78384283315576553</v>
      </c>
      <c r="DA121" s="63" t="s">
        <v>293</v>
      </c>
    </row>
    <row r="122" spans="1:105" ht="12" customHeight="1" x14ac:dyDescent="0.25">
      <c r="A122" s="109" t="s">
        <v>54</v>
      </c>
      <c r="B122" s="201">
        <f t="shared" ref="B122:Q122" si="151">IF(B108=0,"",B108/B101)</f>
        <v>0.64138253375237542</v>
      </c>
      <c r="C122" s="201">
        <f t="shared" si="151"/>
        <v>0.64718389255317488</v>
      </c>
      <c r="D122" s="201">
        <f t="shared" si="151"/>
        <v>0.64599627325810383</v>
      </c>
      <c r="E122" s="201">
        <f t="shared" si="151"/>
        <v>0.64643427794495811</v>
      </c>
      <c r="F122" s="201">
        <f t="shared" si="151"/>
        <v>0.64948405959371536</v>
      </c>
      <c r="G122" s="201">
        <f t="shared" si="151"/>
        <v>0.65208941841804402</v>
      </c>
      <c r="H122" s="201">
        <f t="shared" si="151"/>
        <v>0.65757322368342841</v>
      </c>
      <c r="I122" s="201">
        <f t="shared" si="151"/>
        <v>0.65841995535843245</v>
      </c>
      <c r="J122" s="201">
        <f t="shared" si="151"/>
        <v>0.66017494976326396</v>
      </c>
      <c r="K122" s="201">
        <f t="shared" si="151"/>
        <v>0.66095766551783719</v>
      </c>
      <c r="L122" s="201">
        <f t="shared" si="151"/>
        <v>0.66541070089792698</v>
      </c>
      <c r="M122" s="201">
        <f t="shared" si="151"/>
        <v>0.66929498871823823</v>
      </c>
      <c r="N122" s="201">
        <f t="shared" si="151"/>
        <v>0.66921187490631395</v>
      </c>
      <c r="O122" s="201">
        <f t="shared" si="151"/>
        <v>0.66833014187674</v>
      </c>
      <c r="P122" s="201">
        <f t="shared" si="151"/>
        <v>0.67588652559582196</v>
      </c>
      <c r="Q122" s="201">
        <f t="shared" si="151"/>
        <v>0.67343756163343282</v>
      </c>
      <c r="R122" s="201">
        <f t="shared" ref="R122:V122" si="152">IF(R108=0,"",R108/R101)</f>
        <v>0.67425066127431432</v>
      </c>
      <c r="S122" s="201">
        <f t="shared" si="152"/>
        <v>0.68107853268492069</v>
      </c>
      <c r="T122" s="201">
        <f t="shared" si="152"/>
        <v>0.69065370387960678</v>
      </c>
      <c r="U122" s="201">
        <f t="shared" si="152"/>
        <v>0.70327610217302938</v>
      </c>
      <c r="V122" s="201">
        <f t="shared" si="152"/>
        <v>0.71457741790328055</v>
      </c>
      <c r="W122" s="201">
        <f t="shared" ref="W122:Y122" si="153">IF(W108=0,"",W108/W101)</f>
        <v>0.72115033180251975</v>
      </c>
      <c r="X122" s="201">
        <f t="shared" si="153"/>
        <v>0.73126020641031919</v>
      </c>
      <c r="Y122" s="201">
        <f t="shared" si="153"/>
        <v>0.74503221223905058</v>
      </c>
      <c r="DA122" s="60" t="s">
        <v>294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54">IF(B96=0,0,B96/B$19)</f>
        <v>102.10433586293745</v>
      </c>
      <c r="C126" s="203">
        <f t="shared" si="154"/>
        <v>106.05356266063929</v>
      </c>
      <c r="D126" s="203">
        <f t="shared" si="154"/>
        <v>107.26026395658833</v>
      </c>
      <c r="E126" s="203">
        <f t="shared" si="154"/>
        <v>112.0408668768582</v>
      </c>
      <c r="F126" s="203">
        <f t="shared" si="154"/>
        <v>115.50735952078801</v>
      </c>
      <c r="G126" s="203">
        <f t="shared" si="154"/>
        <v>117.22238353348567</v>
      </c>
      <c r="H126" s="203">
        <f t="shared" si="154"/>
        <v>118.1663357730865</v>
      </c>
      <c r="I126" s="203">
        <f t="shared" si="154"/>
        <v>115.48868099255679</v>
      </c>
      <c r="J126" s="203">
        <f t="shared" si="154"/>
        <v>110.59859258671842</v>
      </c>
      <c r="K126" s="203">
        <f t="shared" si="154"/>
        <v>110.5007338454178</v>
      </c>
      <c r="L126" s="203">
        <f t="shared" si="154"/>
        <v>116.08799979732619</v>
      </c>
      <c r="M126" s="203">
        <f t="shared" si="154"/>
        <v>105.25572085159965</v>
      </c>
      <c r="N126" s="203">
        <f t="shared" si="154"/>
        <v>102.34886293994913</v>
      </c>
      <c r="O126" s="203">
        <f t="shared" si="154"/>
        <v>96.381192130012735</v>
      </c>
      <c r="P126" s="203">
        <f t="shared" si="154"/>
        <v>95.127547160295393</v>
      </c>
      <c r="Q126" s="203">
        <f t="shared" si="154"/>
        <v>95.588641611675058</v>
      </c>
      <c r="R126" s="203">
        <f t="shared" ref="R126:V126" si="155">IF(R96=0,0,R96/R$19)</f>
        <v>88.507104159513446</v>
      </c>
      <c r="S126" s="203">
        <f t="shared" si="155"/>
        <v>88.376073979616578</v>
      </c>
      <c r="T126" s="203">
        <f t="shared" si="155"/>
        <v>92.408372913919237</v>
      </c>
      <c r="U126" s="203">
        <f t="shared" si="155"/>
        <v>86.564170514780244</v>
      </c>
      <c r="V126" s="203">
        <f t="shared" si="155"/>
        <v>85.965824833196635</v>
      </c>
      <c r="W126" s="203">
        <f t="shared" ref="W126:Y126" si="156">IF(W96=0,0,W96/W$19)</f>
        <v>85.1590650112839</v>
      </c>
      <c r="X126" s="203">
        <f t="shared" si="156"/>
        <v>81.242213783379285</v>
      </c>
      <c r="Y126" s="203">
        <f t="shared" si="156"/>
        <v>76.938546309119914</v>
      </c>
      <c r="DA126" s="216" t="s">
        <v>295</v>
      </c>
    </row>
    <row r="127" spans="1:105" ht="12" customHeight="1" x14ac:dyDescent="0.25">
      <c r="A127" s="208" t="s">
        <v>39</v>
      </c>
      <c r="B127" s="192">
        <f t="shared" ref="B127:Q127" si="157">IF(B97=0,0,B97/B$19)</f>
        <v>78.904590484149608</v>
      </c>
      <c r="C127" s="192">
        <f t="shared" si="157"/>
        <v>82.392002286072625</v>
      </c>
      <c r="D127" s="192">
        <f t="shared" si="157"/>
        <v>82.93500718849063</v>
      </c>
      <c r="E127" s="192">
        <f t="shared" si="157"/>
        <v>86.848461919189518</v>
      </c>
      <c r="F127" s="192">
        <f t="shared" si="157"/>
        <v>89.440156430631575</v>
      </c>
      <c r="G127" s="192">
        <f t="shared" si="157"/>
        <v>90.306362752137119</v>
      </c>
      <c r="H127" s="192">
        <f t="shared" si="157"/>
        <v>90.993021059793506</v>
      </c>
      <c r="I127" s="192">
        <f t="shared" si="157"/>
        <v>88.153935687836011</v>
      </c>
      <c r="J127" s="192">
        <f t="shared" si="157"/>
        <v>83.150536298846404</v>
      </c>
      <c r="K127" s="192">
        <f t="shared" si="157"/>
        <v>83.132380357021233</v>
      </c>
      <c r="L127" s="192">
        <f t="shared" si="157"/>
        <v>88.723804484646863</v>
      </c>
      <c r="M127" s="192">
        <f t="shared" si="157"/>
        <v>78.31236157326984</v>
      </c>
      <c r="N127" s="192">
        <f t="shared" si="157"/>
        <v>75.651842392966074</v>
      </c>
      <c r="O127" s="192">
        <f t="shared" si="157"/>
        <v>69.731492004686274</v>
      </c>
      <c r="P127" s="192">
        <f t="shared" si="157"/>
        <v>68.414067147519432</v>
      </c>
      <c r="Q127" s="192">
        <f t="shared" si="157"/>
        <v>68.934603906461746</v>
      </c>
      <c r="R127" s="192">
        <f t="shared" ref="R127:V127" si="158">IF(R97=0,0,R97/R$19)</f>
        <v>62.389473237400196</v>
      </c>
      <c r="S127" s="192">
        <f t="shared" si="158"/>
        <v>62.756508975101141</v>
      </c>
      <c r="T127" s="192">
        <f t="shared" si="158"/>
        <v>67.575190690524593</v>
      </c>
      <c r="U127" s="192">
        <f t="shared" si="158"/>
        <v>62.473481159326255</v>
      </c>
      <c r="V127" s="192">
        <f t="shared" si="158"/>
        <v>61.953862401093801</v>
      </c>
      <c r="W127" s="192">
        <f t="shared" ref="W127:Y127" si="159">IF(W97=0,0,W97/W$19)</f>
        <v>60.986367406581294</v>
      </c>
      <c r="X127" s="192">
        <f t="shared" si="159"/>
        <v>58.693292173305657</v>
      </c>
      <c r="Y127" s="192">
        <f t="shared" si="159"/>
        <v>55.583545982324551</v>
      </c>
      <c r="DA127" s="213" t="s">
        <v>296</v>
      </c>
    </row>
    <row r="128" spans="1:105" ht="12" customHeight="1" x14ac:dyDescent="0.25">
      <c r="A128" s="97" t="s">
        <v>57</v>
      </c>
      <c r="B128" s="74">
        <f t="shared" ref="B128:Q128" si="160">IF(B98=0,0,B98/B$19)</f>
        <v>59.241969828184587</v>
      </c>
      <c r="C128" s="74">
        <f t="shared" si="160"/>
        <v>61.278970925563748</v>
      </c>
      <c r="D128" s="74">
        <f t="shared" si="160"/>
        <v>62.37574866309064</v>
      </c>
      <c r="E128" s="74">
        <f t="shared" si="160"/>
        <v>66.290724593000348</v>
      </c>
      <c r="F128" s="74">
        <f t="shared" si="160"/>
        <v>69.540588601649304</v>
      </c>
      <c r="G128" s="74">
        <f t="shared" si="160"/>
        <v>69.876277314270709</v>
      </c>
      <c r="H128" s="74">
        <f t="shared" si="160"/>
        <v>69.11761751443332</v>
      </c>
      <c r="I128" s="74">
        <f t="shared" si="160"/>
        <v>66.851755124442008</v>
      </c>
      <c r="J128" s="74">
        <f t="shared" si="160"/>
        <v>62.210891924490802</v>
      </c>
      <c r="K128" s="74">
        <f t="shared" si="160"/>
        <v>62.701977619529906</v>
      </c>
      <c r="L128" s="74">
        <f t="shared" si="160"/>
        <v>67.401659339642876</v>
      </c>
      <c r="M128" s="74">
        <f t="shared" si="160"/>
        <v>57.977449456512133</v>
      </c>
      <c r="N128" s="74">
        <f t="shared" si="160"/>
        <v>55.616674449099406</v>
      </c>
      <c r="O128" s="74">
        <f t="shared" si="160"/>
        <v>50.652323450605053</v>
      </c>
      <c r="P128" s="74">
        <f t="shared" si="160"/>
        <v>48.939628197714825</v>
      </c>
      <c r="Q128" s="74">
        <f t="shared" si="160"/>
        <v>49.250043602400162</v>
      </c>
      <c r="R128" s="74">
        <f t="shared" ref="R128:V128" si="161">IF(R98=0,0,R98/R$19)</f>
        <v>42.395865470644509</v>
      </c>
      <c r="S128" s="74">
        <f t="shared" si="161"/>
        <v>42.664594970956948</v>
      </c>
      <c r="T128" s="74">
        <f t="shared" si="161"/>
        <v>47.307801803646996</v>
      </c>
      <c r="U128" s="74">
        <f t="shared" si="161"/>
        <v>43.196118490544265</v>
      </c>
      <c r="V128" s="74">
        <f t="shared" si="161"/>
        <v>43.025733492052417</v>
      </c>
      <c r="W128" s="74">
        <f t="shared" ref="W128:Y128" si="162">IF(W98=0,0,W98/W$19)</f>
        <v>41.488184088058418</v>
      </c>
      <c r="X128" s="74">
        <f t="shared" si="162"/>
        <v>39.91422752614173</v>
      </c>
      <c r="Y128" s="74">
        <f t="shared" si="162"/>
        <v>38.229549174752876</v>
      </c>
      <c r="DA128" s="90" t="s">
        <v>297</v>
      </c>
    </row>
    <row r="129" spans="1:105" ht="12" customHeight="1" x14ac:dyDescent="0.25">
      <c r="A129" s="97" t="s">
        <v>56</v>
      </c>
      <c r="B129" s="74">
        <f t="shared" ref="B129:Q129" si="163">IF(B99=0,0,B99/B$19)</f>
        <v>0.33467518086403664</v>
      </c>
      <c r="C129" s="74">
        <f t="shared" si="163"/>
        <v>0.41819824964052466</v>
      </c>
      <c r="D129" s="74">
        <f t="shared" si="163"/>
        <v>0.33342465643887514</v>
      </c>
      <c r="E129" s="74">
        <f t="shared" si="163"/>
        <v>0.69235803427726905</v>
      </c>
      <c r="F129" s="74">
        <f t="shared" si="163"/>
        <v>0.5944829983893678</v>
      </c>
      <c r="G129" s="74">
        <f t="shared" si="163"/>
        <v>0.79721575860863947</v>
      </c>
      <c r="H129" s="74">
        <f t="shared" si="163"/>
        <v>0.89965151622601724</v>
      </c>
      <c r="I129" s="74">
        <f t="shared" si="163"/>
        <v>0.5839683125530758</v>
      </c>
      <c r="J129" s="74">
        <f t="shared" si="163"/>
        <v>0.67857394694967765</v>
      </c>
      <c r="K129" s="74">
        <f t="shared" si="163"/>
        <v>1.0322742401995115</v>
      </c>
      <c r="L129" s="74">
        <f t="shared" si="163"/>
        <v>1.0158065468280795</v>
      </c>
      <c r="M129" s="74">
        <f t="shared" si="163"/>
        <v>1.0016705543902973</v>
      </c>
      <c r="N129" s="74">
        <f t="shared" si="163"/>
        <v>0.96748898243705106</v>
      </c>
      <c r="O129" s="74">
        <f t="shared" si="163"/>
        <v>0.90232925876342784</v>
      </c>
      <c r="P129" s="74">
        <f t="shared" si="163"/>
        <v>0.71188098491269935</v>
      </c>
      <c r="Q129" s="74">
        <f t="shared" si="163"/>
        <v>1.0926694472059164</v>
      </c>
      <c r="R129" s="74">
        <f t="shared" ref="R129:V129" si="164">IF(R99=0,0,R99/R$19)</f>
        <v>1.0312866720913934</v>
      </c>
      <c r="S129" s="74">
        <f t="shared" si="164"/>
        <v>1.1354091721479767</v>
      </c>
      <c r="T129" s="74">
        <f t="shared" si="164"/>
        <v>0.91060300363547697</v>
      </c>
      <c r="U129" s="74">
        <f t="shared" si="164"/>
        <v>0.87517641307498184</v>
      </c>
      <c r="V129" s="74">
        <f t="shared" si="164"/>
        <v>0.86503336841321321</v>
      </c>
      <c r="W129" s="74">
        <f t="shared" ref="W129:Y129" si="165">IF(W99=0,0,W99/W$19)</f>
        <v>0.85536335433527799</v>
      </c>
      <c r="X129" s="74">
        <f t="shared" si="165"/>
        <v>0.84221156213300863</v>
      </c>
      <c r="Y129" s="74">
        <f t="shared" si="165"/>
        <v>0.82271951584294623</v>
      </c>
      <c r="DA129" s="90" t="s">
        <v>298</v>
      </c>
    </row>
    <row r="130" spans="1:105" ht="12" customHeight="1" x14ac:dyDescent="0.25">
      <c r="A130" s="97" t="s">
        <v>55</v>
      </c>
      <c r="B130" s="74">
        <f t="shared" ref="B130:Q130" si="166">IF(B100=0,0,B100/B$19)</f>
        <v>13.087926176925199</v>
      </c>
      <c r="C130" s="74">
        <f t="shared" si="166"/>
        <v>13.784777092721782</v>
      </c>
      <c r="D130" s="74">
        <f t="shared" si="166"/>
        <v>13.330160607368178</v>
      </c>
      <c r="E130" s="74">
        <f t="shared" si="166"/>
        <v>12.733680040805085</v>
      </c>
      <c r="F130" s="74">
        <f t="shared" si="166"/>
        <v>12.379826870629701</v>
      </c>
      <c r="G130" s="74">
        <f t="shared" si="166"/>
        <v>12.586867628500862</v>
      </c>
      <c r="H130" s="74">
        <f t="shared" si="166"/>
        <v>12.842650548656634</v>
      </c>
      <c r="I130" s="74">
        <f t="shared" si="166"/>
        <v>12.706610286424722</v>
      </c>
      <c r="J130" s="74">
        <f t="shared" si="166"/>
        <v>12.43857209373437</v>
      </c>
      <c r="K130" s="74">
        <f t="shared" si="166"/>
        <v>11.848031326612164</v>
      </c>
      <c r="L130" s="74">
        <f t="shared" si="166"/>
        <v>12.53924808182313</v>
      </c>
      <c r="M130" s="74">
        <f t="shared" si="166"/>
        <v>12.299868147976648</v>
      </c>
      <c r="N130" s="74">
        <f t="shared" si="166"/>
        <v>12.162214699343078</v>
      </c>
      <c r="O130" s="74">
        <f t="shared" si="166"/>
        <v>12.120811189344073</v>
      </c>
      <c r="P130" s="74">
        <f t="shared" si="166"/>
        <v>12.225226869784809</v>
      </c>
      <c r="Q130" s="74">
        <f t="shared" si="166"/>
        <v>12.005418491494174</v>
      </c>
      <c r="R130" s="74">
        <f t="shared" ref="R130:V130" si="167">IF(R100=0,0,R100/R$19)</f>
        <v>12.2507886343528</v>
      </c>
      <c r="S130" s="74">
        <f t="shared" si="167"/>
        <v>12.250564884446467</v>
      </c>
      <c r="T130" s="74">
        <f t="shared" si="167"/>
        <v>12.207962453313481</v>
      </c>
      <c r="U130" s="74">
        <f t="shared" si="167"/>
        <v>11.823581126163281</v>
      </c>
      <c r="V130" s="74">
        <f t="shared" si="167"/>
        <v>11.625345637435453</v>
      </c>
      <c r="W130" s="74">
        <f t="shared" ref="W130:Y130" si="168">IF(W100=0,0,W100/W$19)</f>
        <v>12.068053673656793</v>
      </c>
      <c r="X130" s="74">
        <f t="shared" si="168"/>
        <v>11.513131618032695</v>
      </c>
      <c r="Y130" s="74">
        <f t="shared" si="168"/>
        <v>10.532402457043286</v>
      </c>
      <c r="DA130" s="90" t="s">
        <v>299</v>
      </c>
    </row>
    <row r="131" spans="1:105" ht="12" customHeight="1" x14ac:dyDescent="0.25">
      <c r="A131" s="107" t="s">
        <v>54</v>
      </c>
      <c r="B131" s="193">
        <f t="shared" ref="B131:Q131" si="169">IF(B101=0,0,B101/B$19)</f>
        <v>6.2400192981757971</v>
      </c>
      <c r="C131" s="193">
        <f t="shared" si="169"/>
        <v>6.9100560181465607</v>
      </c>
      <c r="D131" s="193">
        <f t="shared" si="169"/>
        <v>6.8956732615929388</v>
      </c>
      <c r="E131" s="193">
        <f t="shared" si="169"/>
        <v>7.1316992511068342</v>
      </c>
      <c r="F131" s="193">
        <f t="shared" si="169"/>
        <v>6.9252579599632149</v>
      </c>
      <c r="G131" s="193">
        <f t="shared" si="169"/>
        <v>7.0460020507568943</v>
      </c>
      <c r="H131" s="193">
        <f t="shared" si="169"/>
        <v>8.1331014804775368</v>
      </c>
      <c r="I131" s="193">
        <f t="shared" si="169"/>
        <v>8.011601964416224</v>
      </c>
      <c r="J131" s="193">
        <f t="shared" si="169"/>
        <v>7.8224983336715628</v>
      </c>
      <c r="K131" s="193">
        <f t="shared" si="169"/>
        <v>7.5500971706796678</v>
      </c>
      <c r="L131" s="193">
        <f t="shared" si="169"/>
        <v>7.7670905163527495</v>
      </c>
      <c r="M131" s="193">
        <f t="shared" si="169"/>
        <v>7.0333734143907627</v>
      </c>
      <c r="N131" s="193">
        <f t="shared" si="169"/>
        <v>6.905464262086519</v>
      </c>
      <c r="O131" s="193">
        <f t="shared" si="169"/>
        <v>6.0560281059737315</v>
      </c>
      <c r="P131" s="193">
        <f t="shared" si="169"/>
        <v>6.5373310951071</v>
      </c>
      <c r="Q131" s="193">
        <f t="shared" si="169"/>
        <v>6.5864723653615043</v>
      </c>
      <c r="R131" s="193">
        <f t="shared" ref="R131:V131" si="170">IF(R101=0,0,R101/R$19)</f>
        <v>6.7115324603114983</v>
      </c>
      <c r="S131" s="193">
        <f t="shared" si="170"/>
        <v>6.7059399475497417</v>
      </c>
      <c r="T131" s="193">
        <f t="shared" si="170"/>
        <v>7.1488234299286448</v>
      </c>
      <c r="U131" s="193">
        <f t="shared" si="170"/>
        <v>6.5786051295437238</v>
      </c>
      <c r="V131" s="193">
        <f t="shared" si="170"/>
        <v>6.4377499031927172</v>
      </c>
      <c r="W131" s="193">
        <f t="shared" ref="W131:Y131" si="171">IF(W101=0,0,W101/W$19)</f>
        <v>6.5747662905308157</v>
      </c>
      <c r="X131" s="193">
        <f t="shared" si="171"/>
        <v>6.4237214669982299</v>
      </c>
      <c r="Y131" s="193">
        <f t="shared" si="171"/>
        <v>5.9988748346854353</v>
      </c>
      <c r="DA131" s="214" t="s">
        <v>300</v>
      </c>
    </row>
    <row r="132" spans="1:105" ht="12" customHeight="1" x14ac:dyDescent="0.25">
      <c r="A132" s="209" t="s">
        <v>58</v>
      </c>
      <c r="B132" s="77">
        <f t="shared" ref="B132:Q132" si="172">IF(B102=0,0,B102/B$19)</f>
        <v>23.199745378787824</v>
      </c>
      <c r="C132" s="77">
        <f t="shared" si="172"/>
        <v>23.661560374566658</v>
      </c>
      <c r="D132" s="77">
        <f t="shared" si="172"/>
        <v>24.325256768097713</v>
      </c>
      <c r="E132" s="77">
        <f t="shared" si="172"/>
        <v>25.192404957668664</v>
      </c>
      <c r="F132" s="77">
        <f t="shared" si="172"/>
        <v>26.06720309015644</v>
      </c>
      <c r="G132" s="77">
        <f t="shared" si="172"/>
        <v>26.91602078134855</v>
      </c>
      <c r="H132" s="77">
        <f t="shared" si="172"/>
        <v>27.173314713292985</v>
      </c>
      <c r="I132" s="77">
        <f t="shared" si="172"/>
        <v>27.334745304720769</v>
      </c>
      <c r="J132" s="77">
        <f t="shared" si="172"/>
        <v>27.448056287872014</v>
      </c>
      <c r="K132" s="77">
        <f t="shared" si="172"/>
        <v>27.368353488396576</v>
      </c>
      <c r="L132" s="77">
        <f t="shared" si="172"/>
        <v>27.364195312679321</v>
      </c>
      <c r="M132" s="77">
        <f t="shared" si="172"/>
        <v>26.943359278329801</v>
      </c>
      <c r="N132" s="77">
        <f t="shared" si="172"/>
        <v>26.697020546983058</v>
      </c>
      <c r="O132" s="77">
        <f t="shared" si="172"/>
        <v>26.649700125326437</v>
      </c>
      <c r="P132" s="77">
        <f t="shared" si="172"/>
        <v>26.713480012775964</v>
      </c>
      <c r="Q132" s="77">
        <f t="shared" si="172"/>
        <v>26.654037705213319</v>
      </c>
      <c r="R132" s="77">
        <f t="shared" ref="R132:V132" si="173">IF(R102=0,0,R102/R$19)</f>
        <v>26.117630922113261</v>
      </c>
      <c r="S132" s="77">
        <f t="shared" si="173"/>
        <v>25.619565004515465</v>
      </c>
      <c r="T132" s="77">
        <f t="shared" si="173"/>
        <v>24.83318222339464</v>
      </c>
      <c r="U132" s="77">
        <f t="shared" si="173"/>
        <v>24.090689355453978</v>
      </c>
      <c r="V132" s="77">
        <f t="shared" si="173"/>
        <v>24.011962432102816</v>
      </c>
      <c r="W132" s="77">
        <f t="shared" ref="W132:Y132" si="174">IF(W102=0,0,W102/W$19)</f>
        <v>24.172697604702602</v>
      </c>
      <c r="X132" s="77">
        <f t="shared" si="174"/>
        <v>22.548921610073638</v>
      </c>
      <c r="Y132" s="77">
        <f t="shared" si="174"/>
        <v>21.355000326795377</v>
      </c>
      <c r="DA132" s="92" t="s">
        <v>301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75">IF(B104=0,0,B104/B$19)</f>
        <v>38.485342995809233</v>
      </c>
      <c r="C134" s="153">
        <f t="shared" si="175"/>
        <v>41.331112707658939</v>
      </c>
      <c r="D134" s="153">
        <f t="shared" si="175"/>
        <v>41.851040350501037</v>
      </c>
      <c r="E134" s="153">
        <f t="shared" si="175"/>
        <v>44.799672777822138</v>
      </c>
      <c r="F134" s="153">
        <f t="shared" si="175"/>
        <v>46.587280853712649</v>
      </c>
      <c r="G134" s="153">
        <f t="shared" si="175"/>
        <v>48.346931471100724</v>
      </c>
      <c r="H134" s="153">
        <f t="shared" si="175"/>
        <v>50.408654591068938</v>
      </c>
      <c r="I134" s="153">
        <f t="shared" si="175"/>
        <v>49.113461429097882</v>
      </c>
      <c r="J134" s="153">
        <f t="shared" si="175"/>
        <v>47.42538544322359</v>
      </c>
      <c r="K134" s="153">
        <f t="shared" si="175"/>
        <v>48.98942781406268</v>
      </c>
      <c r="L134" s="153">
        <f t="shared" si="175"/>
        <v>53.373107416544528</v>
      </c>
      <c r="M134" s="153">
        <f t="shared" si="175"/>
        <v>48.648675163092477</v>
      </c>
      <c r="N134" s="153">
        <f t="shared" si="175"/>
        <v>48.008479188060086</v>
      </c>
      <c r="O134" s="153">
        <f t="shared" si="175"/>
        <v>45.107292098321771</v>
      </c>
      <c r="P134" s="153">
        <f t="shared" si="175"/>
        <v>44.505982340893439</v>
      </c>
      <c r="Q134" s="153">
        <f t="shared" si="175"/>
        <v>46.129924689726302</v>
      </c>
      <c r="R134" s="153">
        <f t="shared" ref="R134:V134" si="176">IF(R104=0,0,R104/R$19)</f>
        <v>42.888708909765434</v>
      </c>
      <c r="S134" s="153">
        <f t="shared" si="176"/>
        <v>44.564213206803494</v>
      </c>
      <c r="T134" s="153">
        <f t="shared" si="176"/>
        <v>48.185329505721754</v>
      </c>
      <c r="U134" s="153">
        <f t="shared" si="176"/>
        <v>45.803583664469123</v>
      </c>
      <c r="V134" s="153">
        <f t="shared" si="176"/>
        <v>46.31800955718203</v>
      </c>
      <c r="W134" s="153">
        <f t="shared" ref="W134:Y134" si="177">IF(W104=0,0,W104/W$19)</f>
        <v>46.422131238541901</v>
      </c>
      <c r="X134" s="153">
        <f t="shared" si="177"/>
        <v>45.745357384897986</v>
      </c>
      <c r="Y134" s="153">
        <f t="shared" si="177"/>
        <v>44.361282934979442</v>
      </c>
      <c r="DA134" s="217" t="s">
        <v>302</v>
      </c>
    </row>
    <row r="135" spans="1:105" ht="12" customHeight="1" x14ac:dyDescent="0.25">
      <c r="A135" s="97" t="s">
        <v>57</v>
      </c>
      <c r="B135" s="74">
        <f t="shared" ref="B135:Q135" si="178">IF(B105=0,0,B105/B$19)</f>
        <v>26.850974364563147</v>
      </c>
      <c r="C135" s="74">
        <f t="shared" si="178"/>
        <v>28.560561304629598</v>
      </c>
      <c r="D135" s="74">
        <f t="shared" si="178"/>
        <v>29.413008648117028</v>
      </c>
      <c r="E135" s="74">
        <f t="shared" si="178"/>
        <v>31.696998240148162</v>
      </c>
      <c r="F135" s="74">
        <f t="shared" si="178"/>
        <v>33.828336932576576</v>
      </c>
      <c r="G135" s="74">
        <f t="shared" si="178"/>
        <v>34.736172144598619</v>
      </c>
      <c r="H135" s="74">
        <f t="shared" si="178"/>
        <v>35.464345962454146</v>
      </c>
      <c r="I135" s="74">
        <f t="shared" si="178"/>
        <v>34.939083854121392</v>
      </c>
      <c r="J135" s="74">
        <f t="shared" si="178"/>
        <v>33.115968633044503</v>
      </c>
      <c r="K135" s="74">
        <f t="shared" si="178"/>
        <v>34.091420761775012</v>
      </c>
      <c r="L135" s="74">
        <f t="shared" si="178"/>
        <v>37.728932569200381</v>
      </c>
      <c r="M135" s="74">
        <f t="shared" si="178"/>
        <v>33.455333171433779</v>
      </c>
      <c r="N135" s="74">
        <f t="shared" si="178"/>
        <v>32.839116312192139</v>
      </c>
      <c r="O135" s="74">
        <f t="shared" si="178"/>
        <v>30.485009281357954</v>
      </c>
      <c r="P135" s="74">
        <f t="shared" si="178"/>
        <v>29.841275751222796</v>
      </c>
      <c r="Q135" s="74">
        <f t="shared" si="178"/>
        <v>30.163254540607888</v>
      </c>
      <c r="R135" s="74">
        <f t="shared" ref="R135:V135" si="179">IF(R105=0,0,R105/R$19)</f>
        <v>26.594244646852303</v>
      </c>
      <c r="S135" s="74">
        <f t="shared" si="179"/>
        <v>27.551023188069742</v>
      </c>
      <c r="T135" s="74">
        <f t="shared" si="179"/>
        <v>31.314073874618902</v>
      </c>
      <c r="U135" s="74">
        <f t="shared" si="179"/>
        <v>29.358482242636033</v>
      </c>
      <c r="V135" s="74">
        <f t="shared" si="179"/>
        <v>29.853130525780891</v>
      </c>
      <c r="W135" s="74">
        <f t="shared" ref="W135:Y135" si="180">IF(W105=0,0,W105/W$19)</f>
        <v>29.35946511878149</v>
      </c>
      <c r="X135" s="74">
        <f t="shared" si="180"/>
        <v>29.02072933807921</v>
      </c>
      <c r="Y135" s="74">
        <f t="shared" si="180"/>
        <v>28.551189346398893</v>
      </c>
      <c r="DA135" s="90" t="s">
        <v>303</v>
      </c>
    </row>
    <row r="136" spans="1:105" ht="12" customHeight="1" x14ac:dyDescent="0.25">
      <c r="A136" s="97" t="s">
        <v>56</v>
      </c>
      <c r="B136" s="74">
        <f t="shared" ref="B136:Q136" si="181">IF(B106=0,0,B106/B$19)</f>
        <v>0.56804273904606184</v>
      </c>
      <c r="C136" s="74">
        <f t="shared" si="181"/>
        <v>0.76559605093247851</v>
      </c>
      <c r="D136" s="74">
        <f t="shared" si="181"/>
        <v>0.64654447351859701</v>
      </c>
      <c r="E136" s="74">
        <f t="shared" si="181"/>
        <v>1.4250618296977211</v>
      </c>
      <c r="F136" s="74">
        <f t="shared" si="181"/>
        <v>1.3055355504241597</v>
      </c>
      <c r="G136" s="74">
        <f t="shared" si="181"/>
        <v>1.8584992940587737</v>
      </c>
      <c r="H136" s="74">
        <f t="shared" si="181"/>
        <v>2.1814922322796648</v>
      </c>
      <c r="I136" s="74">
        <f t="shared" si="181"/>
        <v>1.4607635732231161</v>
      </c>
      <c r="J136" s="74">
        <f t="shared" si="181"/>
        <v>1.7369290643269115</v>
      </c>
      <c r="K136" s="74">
        <f t="shared" si="181"/>
        <v>2.7236717292843173</v>
      </c>
      <c r="L136" s="74">
        <f t="shared" si="181"/>
        <v>2.7672681011639741</v>
      </c>
      <c r="M136" s="74">
        <f t="shared" si="181"/>
        <v>2.8196210176767518</v>
      </c>
      <c r="N136" s="74">
        <f t="shared" si="181"/>
        <v>2.8416482918092671</v>
      </c>
      <c r="O136" s="74">
        <f t="shared" si="181"/>
        <v>2.7599995631084377</v>
      </c>
      <c r="P136" s="74">
        <f t="shared" si="181"/>
        <v>2.2494165811206117</v>
      </c>
      <c r="Q136" s="74">
        <f t="shared" si="181"/>
        <v>3.5645251172979768</v>
      </c>
      <c r="R136" s="74">
        <f t="shared" ref="R136:V136" si="182">IF(R106=0,0,R106/R$19)</f>
        <v>3.4713723142495803</v>
      </c>
      <c r="S136" s="74">
        <f t="shared" si="182"/>
        <v>3.9390741189715808</v>
      </c>
      <c r="T136" s="74">
        <f t="shared" si="182"/>
        <v>3.2427752062030137</v>
      </c>
      <c r="U136" s="74">
        <f t="shared" si="182"/>
        <v>3.1768036502593566</v>
      </c>
      <c r="V136" s="74">
        <f t="shared" si="182"/>
        <v>3.1835700829736893</v>
      </c>
      <c r="W136" s="74">
        <f t="shared" ref="W136:Y136" si="183">IF(W106=0,0,W106/W$19)</f>
        <v>3.1728232671578818</v>
      </c>
      <c r="X136" s="74">
        <f t="shared" si="183"/>
        <v>3.1413650390133054</v>
      </c>
      <c r="Y136" s="74">
        <f t="shared" si="183"/>
        <v>3.0849904176841281</v>
      </c>
      <c r="DA136" s="90" t="s">
        <v>304</v>
      </c>
    </row>
    <row r="137" spans="1:105" ht="12" customHeight="1" x14ac:dyDescent="0.25">
      <c r="A137" s="97" t="s">
        <v>55</v>
      </c>
      <c r="B137" s="74">
        <f t="shared" ref="B137:Q137" si="184">IF(B107=0,0,B107/B$19)</f>
        <v>7.064086504072316</v>
      </c>
      <c r="C137" s="74">
        <f t="shared" si="184"/>
        <v>7.5328784005122724</v>
      </c>
      <c r="D137" s="74">
        <f t="shared" si="184"/>
        <v>7.3369080002708191</v>
      </c>
      <c r="E137" s="74">
        <f t="shared" si="184"/>
        <v>7.067437852066413</v>
      </c>
      <c r="F137" s="74">
        <f t="shared" si="184"/>
        <v>6.9555637171413141</v>
      </c>
      <c r="G137" s="74">
        <f t="shared" si="184"/>
        <v>7.1576366529929176</v>
      </c>
      <c r="H137" s="74">
        <f t="shared" si="184"/>
        <v>7.4147066372730563</v>
      </c>
      <c r="I137" s="74">
        <f t="shared" si="184"/>
        <v>7.4386153939929214</v>
      </c>
      <c r="J137" s="74">
        <f t="shared" si="184"/>
        <v>7.4082703013973434</v>
      </c>
      <c r="K137" s="74">
        <f t="shared" si="184"/>
        <v>7.1840407226380965</v>
      </c>
      <c r="L137" s="74">
        <f t="shared" si="184"/>
        <v>7.7086016017562429</v>
      </c>
      <c r="M137" s="74">
        <f t="shared" si="184"/>
        <v>7.6663193939461154</v>
      </c>
      <c r="N137" s="74">
        <f t="shared" si="184"/>
        <v>7.7064958981292087</v>
      </c>
      <c r="O137" s="74">
        <f t="shared" si="184"/>
        <v>7.8148571305804264</v>
      </c>
      <c r="P137" s="74">
        <f t="shared" si="184"/>
        <v>7.9967960080085652</v>
      </c>
      <c r="Q137" s="74">
        <f t="shared" si="184"/>
        <v>7.9665671423253892</v>
      </c>
      <c r="R137" s="74">
        <f t="shared" ref="R137:V137" si="185">IF(R107=0,0,R107/R$19)</f>
        <v>8.2978367491345022</v>
      </c>
      <c r="S137" s="74">
        <f t="shared" si="185"/>
        <v>8.5068441600117968</v>
      </c>
      <c r="T137" s="74">
        <f t="shared" si="185"/>
        <v>8.6911190446383042</v>
      </c>
      <c r="U137" s="74">
        <f t="shared" si="185"/>
        <v>8.6417219983327289</v>
      </c>
      <c r="V137" s="74">
        <f t="shared" si="185"/>
        <v>8.6810382454968966</v>
      </c>
      <c r="W137" s="74">
        <f t="shared" ref="W137:Y137" si="186">IF(W107=0,0,W107/W$19)</f>
        <v>9.1484479606622138</v>
      </c>
      <c r="X137" s="74">
        <f t="shared" si="186"/>
        <v>8.8858511219259437</v>
      </c>
      <c r="Y137" s="74">
        <f t="shared" si="186"/>
        <v>8.255748181865556</v>
      </c>
      <c r="DA137" s="90" t="s">
        <v>305</v>
      </c>
    </row>
    <row r="138" spans="1:105" ht="12" customHeight="1" x14ac:dyDescent="0.25">
      <c r="A138" s="109" t="s">
        <v>54</v>
      </c>
      <c r="B138" s="77">
        <f t="shared" ref="B138:Q138" si="187">IF(B108=0,0,B108/B$19)</f>
        <v>4.0022393881277125</v>
      </c>
      <c r="C138" s="77">
        <f t="shared" si="187"/>
        <v>4.4720769515845831</v>
      </c>
      <c r="D138" s="77">
        <f t="shared" si="187"/>
        <v>4.454579228594592</v>
      </c>
      <c r="E138" s="77">
        <f t="shared" si="187"/>
        <v>4.610174855909845</v>
      </c>
      <c r="F138" s="77">
        <f t="shared" si="187"/>
        <v>4.4978446535706</v>
      </c>
      <c r="G138" s="77">
        <f t="shared" si="187"/>
        <v>4.5946233794504092</v>
      </c>
      <c r="H138" s="77">
        <f t="shared" si="187"/>
        <v>5.3481097590620781</v>
      </c>
      <c r="I138" s="77">
        <f t="shared" si="187"/>
        <v>5.2749986077604598</v>
      </c>
      <c r="J138" s="77">
        <f t="shared" si="187"/>
        <v>5.1642174444548399</v>
      </c>
      <c r="K138" s="77">
        <f t="shared" si="187"/>
        <v>4.9902946003652602</v>
      </c>
      <c r="L138" s="77">
        <f t="shared" si="187"/>
        <v>5.1683051444239254</v>
      </c>
      <c r="M138" s="77">
        <f t="shared" si="187"/>
        <v>4.707401580035822</v>
      </c>
      <c r="N138" s="77">
        <f t="shared" si="187"/>
        <v>4.6212186859294659</v>
      </c>
      <c r="O138" s="77">
        <f t="shared" si="187"/>
        <v>4.0474261232749491</v>
      </c>
      <c r="P138" s="77">
        <f t="shared" si="187"/>
        <v>4.4184940005414681</v>
      </c>
      <c r="Q138" s="77">
        <f t="shared" si="187"/>
        <v>4.4355778894950397</v>
      </c>
      <c r="R138" s="77">
        <f t="shared" ref="R138:V138" si="188">IF(R108=0,0,R108/R$19)</f>
        <v>4.5252551995290533</v>
      </c>
      <c r="S138" s="77">
        <f t="shared" si="188"/>
        <v>4.5672717397503719</v>
      </c>
      <c r="T138" s="77">
        <f t="shared" si="188"/>
        <v>4.9373613802615335</v>
      </c>
      <c r="U138" s="77">
        <f t="shared" si="188"/>
        <v>4.626575773241008</v>
      </c>
      <c r="V138" s="77">
        <f t="shared" si="188"/>
        <v>4.6002707029305467</v>
      </c>
      <c r="W138" s="77">
        <f t="shared" ref="W138:Y138" si="189">IF(W108=0,0,W108/W$19)</f>
        <v>4.7413948919403195</v>
      </c>
      <c r="X138" s="77">
        <f t="shared" si="189"/>
        <v>4.6974118858795242</v>
      </c>
      <c r="Y138" s="77">
        <f t="shared" si="189"/>
        <v>4.469354989030859</v>
      </c>
      <c r="DA138" s="92" t="s">
        <v>306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90">IF(B110=0,0,B110/B$19)</f>
        <v>12.583065004172949</v>
      </c>
      <c r="C140" s="203">
        <f t="shared" si="190"/>
        <v>12.568652388916041</v>
      </c>
      <c r="D140" s="203">
        <f t="shared" si="190"/>
        <v>12.814828101226654</v>
      </c>
      <c r="E140" s="203">
        <f t="shared" si="190"/>
        <v>13.607701310456079</v>
      </c>
      <c r="F140" s="203">
        <f t="shared" si="190"/>
        <v>14.162992091376911</v>
      </c>
      <c r="G140" s="203">
        <f t="shared" si="190"/>
        <v>13.989676752718331</v>
      </c>
      <c r="H140" s="203">
        <f t="shared" si="190"/>
        <v>13.365023159272498</v>
      </c>
      <c r="I140" s="203">
        <f t="shared" si="190"/>
        <v>12.833063451322939</v>
      </c>
      <c r="J140" s="203">
        <f t="shared" si="190"/>
        <v>11.940344651658624</v>
      </c>
      <c r="K140" s="203">
        <f t="shared" si="190"/>
        <v>11.4286303131056</v>
      </c>
      <c r="L140" s="203">
        <f t="shared" si="190"/>
        <v>11.946059778336712</v>
      </c>
      <c r="M140" s="203">
        <f t="shared" si="190"/>
        <v>9.7864899307529427</v>
      </c>
      <c r="N140" s="203">
        <f t="shared" si="190"/>
        <v>9.415839299723082</v>
      </c>
      <c r="O140" s="203">
        <f t="shared" si="190"/>
        <v>8.800175869748708</v>
      </c>
      <c r="P140" s="203">
        <f t="shared" si="190"/>
        <v>8.4725797960045295</v>
      </c>
      <c r="Q140" s="203">
        <f t="shared" si="190"/>
        <v>9.1729582855084058</v>
      </c>
      <c r="R140" s="203">
        <f t="shared" ref="R140:V140" si="191">IF(R110=0,0,R110/R$19)</f>
        <v>8.6651957091533074</v>
      </c>
      <c r="S140" s="203">
        <f t="shared" si="191"/>
        <v>8.5918910727834046</v>
      </c>
      <c r="T140" s="203">
        <f t="shared" si="191"/>
        <v>9.1696931623326545</v>
      </c>
      <c r="U140" s="203">
        <f t="shared" si="191"/>
        <v>8.062227007139148</v>
      </c>
      <c r="V140" s="203">
        <f t="shared" si="191"/>
        <v>8.052803187027342</v>
      </c>
      <c r="W140" s="203">
        <f t="shared" ref="W140:Y140" si="192">IF(W110=0,0,W110/W$19)</f>
        <v>8.0626351116879889</v>
      </c>
      <c r="X140" s="203">
        <f t="shared" si="192"/>
        <v>7.3679369409198943</v>
      </c>
      <c r="Y140" s="203">
        <f t="shared" si="192"/>
        <v>6.6792989174395627</v>
      </c>
      <c r="DA140" s="216" t="s">
        <v>307</v>
      </c>
    </row>
    <row r="141" spans="1:105" ht="12" customHeight="1" x14ac:dyDescent="0.25">
      <c r="A141" s="208" t="s">
        <v>39</v>
      </c>
      <c r="B141" s="192">
        <f t="shared" ref="B141:Q141" si="193">IF(B111=0,0,B111/B$19)</f>
        <v>12.583065004172949</v>
      </c>
      <c r="C141" s="192">
        <f t="shared" si="193"/>
        <v>12.568652388916041</v>
      </c>
      <c r="D141" s="192">
        <f t="shared" si="193"/>
        <v>12.814828101226654</v>
      </c>
      <c r="E141" s="192">
        <f t="shared" si="193"/>
        <v>13.607701310456079</v>
      </c>
      <c r="F141" s="192">
        <f t="shared" si="193"/>
        <v>14.162992091376911</v>
      </c>
      <c r="G141" s="192">
        <f t="shared" si="193"/>
        <v>13.989676752718331</v>
      </c>
      <c r="H141" s="192">
        <f t="shared" si="193"/>
        <v>13.365023159272498</v>
      </c>
      <c r="I141" s="192">
        <f t="shared" si="193"/>
        <v>12.833063451322939</v>
      </c>
      <c r="J141" s="192">
        <f t="shared" si="193"/>
        <v>11.940344651658624</v>
      </c>
      <c r="K141" s="192">
        <f t="shared" si="193"/>
        <v>11.4286303131056</v>
      </c>
      <c r="L141" s="192">
        <f t="shared" si="193"/>
        <v>11.946059778336712</v>
      </c>
      <c r="M141" s="192">
        <f t="shared" si="193"/>
        <v>9.7864899307529427</v>
      </c>
      <c r="N141" s="192">
        <f t="shared" si="193"/>
        <v>9.415839299723082</v>
      </c>
      <c r="O141" s="192">
        <f t="shared" si="193"/>
        <v>8.800175869748708</v>
      </c>
      <c r="P141" s="192">
        <f t="shared" si="193"/>
        <v>8.4725797960045295</v>
      </c>
      <c r="Q141" s="192">
        <f t="shared" si="193"/>
        <v>9.1729582855084058</v>
      </c>
      <c r="R141" s="192">
        <f t="shared" ref="R141:V141" si="194">IF(R111=0,0,R111/R$19)</f>
        <v>8.6651957091533074</v>
      </c>
      <c r="S141" s="192">
        <f t="shared" si="194"/>
        <v>8.5918910727834046</v>
      </c>
      <c r="T141" s="192">
        <f t="shared" si="194"/>
        <v>9.1696931623326545</v>
      </c>
      <c r="U141" s="192">
        <f t="shared" si="194"/>
        <v>8.062227007139148</v>
      </c>
      <c r="V141" s="192">
        <f t="shared" si="194"/>
        <v>8.052803187027342</v>
      </c>
      <c r="W141" s="192">
        <f t="shared" ref="W141:Y141" si="195">IF(W111=0,0,W111/W$19)</f>
        <v>8.0626351116879889</v>
      </c>
      <c r="X141" s="192">
        <f t="shared" si="195"/>
        <v>7.3679369409198943</v>
      </c>
      <c r="Y141" s="192">
        <f t="shared" si="195"/>
        <v>6.6792989174395627</v>
      </c>
      <c r="DA141" s="213" t="s">
        <v>308</v>
      </c>
    </row>
    <row r="142" spans="1:105" ht="12" customHeight="1" x14ac:dyDescent="0.25">
      <c r="A142" s="97" t="s">
        <v>57</v>
      </c>
      <c r="B142" s="74">
        <f t="shared" ref="B142:Q142" si="196">IF(B112=0,0,B112/B$19)</f>
        <v>9.5232874247857815</v>
      </c>
      <c r="C142" s="74">
        <f t="shared" si="196"/>
        <v>9.496758748481227</v>
      </c>
      <c r="D142" s="74">
        <f t="shared" si="196"/>
        <v>9.7814279442076693</v>
      </c>
      <c r="E142" s="74">
        <f t="shared" si="196"/>
        <v>10.63829943060035</v>
      </c>
      <c r="F142" s="74">
        <f t="shared" si="196"/>
        <v>11.32290541028668</v>
      </c>
      <c r="G142" s="74">
        <f t="shared" si="196"/>
        <v>11.16028957603436</v>
      </c>
      <c r="H142" s="74">
        <f t="shared" si="196"/>
        <v>10.504804610588206</v>
      </c>
      <c r="I142" s="74">
        <f t="shared" si="196"/>
        <v>10.033592704541569</v>
      </c>
      <c r="J142" s="74">
        <f t="shared" si="196"/>
        <v>9.2500373154633149</v>
      </c>
      <c r="K142" s="74">
        <f t="shared" si="196"/>
        <v>8.8844518226575566</v>
      </c>
      <c r="L142" s="74">
        <f t="shared" si="196"/>
        <v>9.3395681660481227</v>
      </c>
      <c r="M142" s="74">
        <f t="shared" si="196"/>
        <v>7.4039366874974375</v>
      </c>
      <c r="N142" s="74">
        <f t="shared" si="196"/>
        <v>7.0606096463013746</v>
      </c>
      <c r="O142" s="74">
        <f t="shared" si="196"/>
        <v>6.4934962773900686</v>
      </c>
      <c r="P142" s="74">
        <f t="shared" si="196"/>
        <v>6.175951110384001</v>
      </c>
      <c r="Q142" s="74">
        <f t="shared" si="196"/>
        <v>6.814587316484026</v>
      </c>
      <c r="R142" s="74">
        <f t="shared" ref="R142:V142" si="197">IF(R112=0,0,R112/R$19)</f>
        <v>6.2182893770292242</v>
      </c>
      <c r="S142" s="74">
        <f t="shared" si="197"/>
        <v>6.1732983762836824</v>
      </c>
      <c r="T142" s="74">
        <f t="shared" si="197"/>
        <v>6.7546432062947082</v>
      </c>
      <c r="U142" s="74">
        <f t="shared" si="197"/>
        <v>5.8425391802639313</v>
      </c>
      <c r="V142" s="74">
        <f t="shared" si="197"/>
        <v>5.902823508892781</v>
      </c>
      <c r="W142" s="74">
        <f t="shared" ref="W142:Y142" si="198">IF(W112=0,0,W112/W$19)</f>
        <v>5.7933739973778344</v>
      </c>
      <c r="X142" s="74">
        <f t="shared" si="198"/>
        <v>5.2247425437733463</v>
      </c>
      <c r="Y142" s="74">
        <f t="shared" si="198"/>
        <v>4.8094081224921341</v>
      </c>
      <c r="DA142" s="90" t="s">
        <v>309</v>
      </c>
    </row>
    <row r="143" spans="1:105" ht="12" customHeight="1" x14ac:dyDescent="0.25">
      <c r="A143" s="97" t="s">
        <v>56</v>
      </c>
      <c r="B143" s="74">
        <f t="shared" ref="B143:Q143" si="199">IF(B113=0,0,B113/B$19)</f>
        <v>0</v>
      </c>
      <c r="C143" s="74">
        <f t="shared" si="199"/>
        <v>0</v>
      </c>
      <c r="D143" s="74">
        <f t="shared" si="199"/>
        <v>0</v>
      </c>
      <c r="E143" s="74">
        <f t="shared" si="199"/>
        <v>0</v>
      </c>
      <c r="F143" s="74">
        <f t="shared" si="199"/>
        <v>0</v>
      </c>
      <c r="G143" s="74">
        <f t="shared" si="199"/>
        <v>0</v>
      </c>
      <c r="H143" s="74">
        <f t="shared" si="199"/>
        <v>0</v>
      </c>
      <c r="I143" s="74">
        <f t="shared" si="199"/>
        <v>0</v>
      </c>
      <c r="J143" s="74">
        <f t="shared" si="199"/>
        <v>0</v>
      </c>
      <c r="K143" s="74">
        <f t="shared" si="199"/>
        <v>0</v>
      </c>
      <c r="L143" s="74">
        <f t="shared" si="199"/>
        <v>0</v>
      </c>
      <c r="M143" s="74">
        <f t="shared" si="199"/>
        <v>0</v>
      </c>
      <c r="N143" s="74">
        <f t="shared" si="199"/>
        <v>0</v>
      </c>
      <c r="O143" s="74">
        <f t="shared" si="199"/>
        <v>0</v>
      </c>
      <c r="P143" s="74">
        <f t="shared" si="199"/>
        <v>0</v>
      </c>
      <c r="Q143" s="74">
        <f t="shared" si="199"/>
        <v>0</v>
      </c>
      <c r="R143" s="74">
        <f t="shared" ref="R143:V143" si="200">IF(R113=0,0,R113/R$19)</f>
        <v>0</v>
      </c>
      <c r="S143" s="74">
        <f t="shared" si="200"/>
        <v>0</v>
      </c>
      <c r="T143" s="74">
        <f t="shared" si="200"/>
        <v>0</v>
      </c>
      <c r="U143" s="74">
        <f t="shared" si="200"/>
        <v>0</v>
      </c>
      <c r="V143" s="74">
        <f t="shared" si="200"/>
        <v>0</v>
      </c>
      <c r="W143" s="74">
        <f t="shared" ref="W143:Y143" si="201">IF(W113=0,0,W113/W$19)</f>
        <v>0</v>
      </c>
      <c r="X143" s="74">
        <f t="shared" si="201"/>
        <v>0</v>
      </c>
      <c r="Y143" s="74">
        <f t="shared" si="201"/>
        <v>0</v>
      </c>
      <c r="DA143" s="90" t="s">
        <v>310</v>
      </c>
    </row>
    <row r="144" spans="1:105" ht="12" customHeight="1" x14ac:dyDescent="0.25">
      <c r="A144" s="97" t="s">
        <v>55</v>
      </c>
      <c r="B144" s="74">
        <f t="shared" ref="B144:Q144" si="202">IF(B114=0,0,B114/B$19)</f>
        <v>2.3658691246409802</v>
      </c>
      <c r="C144" s="74">
        <f t="shared" si="202"/>
        <v>2.3482614294562802</v>
      </c>
      <c r="D144" s="74">
        <f t="shared" si="202"/>
        <v>2.2863259689314481</v>
      </c>
      <c r="E144" s="74">
        <f t="shared" si="202"/>
        <v>2.1882086603188742</v>
      </c>
      <c r="F144" s="74">
        <f t="shared" si="202"/>
        <v>2.0874242088826107</v>
      </c>
      <c r="G144" s="74">
        <f t="shared" si="202"/>
        <v>2.0696027155032599</v>
      </c>
      <c r="H144" s="74">
        <f t="shared" si="202"/>
        <v>2.0237184781778739</v>
      </c>
      <c r="I144" s="74">
        <f t="shared" si="202"/>
        <v>1.9712708047120686</v>
      </c>
      <c r="J144" s="74">
        <f t="shared" si="202"/>
        <v>1.8894214796537945</v>
      </c>
      <c r="K144" s="74">
        <f t="shared" si="202"/>
        <v>1.7671159855235541</v>
      </c>
      <c r="L144" s="74">
        <f t="shared" si="202"/>
        <v>1.8386414628350309</v>
      </c>
      <c r="M144" s="74">
        <f t="shared" si="202"/>
        <v>1.7053920577537027</v>
      </c>
      <c r="N144" s="74">
        <f t="shared" si="202"/>
        <v>1.6793819234171763</v>
      </c>
      <c r="O144" s="74">
        <f t="shared" si="202"/>
        <v>1.6964756734716255</v>
      </c>
      <c r="P144" s="74">
        <f t="shared" si="202"/>
        <v>1.6805357893370245</v>
      </c>
      <c r="Q144" s="74">
        <f t="shared" si="202"/>
        <v>1.7020410169476923</v>
      </c>
      <c r="R144" s="74">
        <f t="shared" ref="R144:V144" si="203">IF(R114=0,0,R114/R$19)</f>
        <v>1.7488459195802362</v>
      </c>
      <c r="S144" s="74">
        <f t="shared" si="203"/>
        <v>1.7271187771068697</v>
      </c>
      <c r="T144" s="74">
        <f t="shared" si="203"/>
        <v>1.6928643967812576</v>
      </c>
      <c r="U144" s="74">
        <f t="shared" si="203"/>
        <v>1.5795994639460713</v>
      </c>
      <c r="V144" s="74">
        <f t="shared" si="203"/>
        <v>1.5331412152061914</v>
      </c>
      <c r="W144" s="74">
        <f t="shared" ref="W144:Y144" si="204">IF(W114=0,0,W114/W$19)</f>
        <v>1.6192970668272884</v>
      </c>
      <c r="X144" s="74">
        <f t="shared" si="204"/>
        <v>1.5120482485934297</v>
      </c>
      <c r="Y144" s="74">
        <f t="shared" si="204"/>
        <v>1.3136179764684486</v>
      </c>
      <c r="DA144" s="90" t="s">
        <v>311</v>
      </c>
    </row>
    <row r="145" spans="1:105" ht="12" customHeight="1" x14ac:dyDescent="0.25">
      <c r="A145" s="107" t="s">
        <v>54</v>
      </c>
      <c r="B145" s="193">
        <f t="shared" ref="B145:Q145" si="205">IF(B115=0,0,B115/B$19)</f>
        <v>0.69390845474618568</v>
      </c>
      <c r="C145" s="193">
        <f t="shared" si="205"/>
        <v>0.7236322109785307</v>
      </c>
      <c r="D145" s="193">
        <f t="shared" si="205"/>
        <v>0.74707418808753967</v>
      </c>
      <c r="E145" s="193">
        <f t="shared" si="205"/>
        <v>0.78119321953685672</v>
      </c>
      <c r="F145" s="193">
        <f t="shared" si="205"/>
        <v>0.7526624722076185</v>
      </c>
      <c r="G145" s="193">
        <f t="shared" si="205"/>
        <v>0.75978446118071141</v>
      </c>
      <c r="H145" s="193">
        <f t="shared" si="205"/>
        <v>0.83650007050641839</v>
      </c>
      <c r="I145" s="193">
        <f t="shared" si="205"/>
        <v>0.82819994206930014</v>
      </c>
      <c r="J145" s="193">
        <f t="shared" si="205"/>
        <v>0.80088585654151623</v>
      </c>
      <c r="K145" s="193">
        <f t="shared" si="205"/>
        <v>0.77706250492448858</v>
      </c>
      <c r="L145" s="193">
        <f t="shared" si="205"/>
        <v>0.76785014945355912</v>
      </c>
      <c r="M145" s="193">
        <f t="shared" si="205"/>
        <v>0.67716118550180371</v>
      </c>
      <c r="N145" s="193">
        <f t="shared" si="205"/>
        <v>0.67584773000453091</v>
      </c>
      <c r="O145" s="193">
        <f t="shared" si="205"/>
        <v>0.61020391888701309</v>
      </c>
      <c r="P145" s="193">
        <f t="shared" si="205"/>
        <v>0.61609289628350394</v>
      </c>
      <c r="Q145" s="193">
        <f t="shared" si="205"/>
        <v>0.65632995207668798</v>
      </c>
      <c r="R145" s="193">
        <f t="shared" ref="R145:V145" si="206">IF(R115=0,0,R115/R$19)</f>
        <v>0.69806041254384643</v>
      </c>
      <c r="S145" s="193">
        <f t="shared" si="206"/>
        <v>0.69147391939285185</v>
      </c>
      <c r="T145" s="193">
        <f t="shared" si="206"/>
        <v>0.72218555925669015</v>
      </c>
      <c r="U145" s="193">
        <f t="shared" si="206"/>
        <v>0.64008836292914673</v>
      </c>
      <c r="V145" s="193">
        <f t="shared" si="206"/>
        <v>0.6168384629283693</v>
      </c>
      <c r="W145" s="193">
        <f t="shared" ref="W145:Y145" si="207">IF(W115=0,0,W115/W$19)</f>
        <v>0.64996404748286518</v>
      </c>
      <c r="X145" s="193">
        <f t="shared" si="207"/>
        <v>0.63114614855311768</v>
      </c>
      <c r="Y145" s="193">
        <f t="shared" si="207"/>
        <v>0.55627281847898036</v>
      </c>
      <c r="DA145" s="214" t="s">
        <v>312</v>
      </c>
    </row>
    <row r="146" spans="1:105" ht="12" customHeight="1" x14ac:dyDescent="0.25">
      <c r="A146" s="209" t="s">
        <v>58</v>
      </c>
      <c r="B146" s="77">
        <f t="shared" ref="B146:Q146" si="208">IF(B116=0,0,B116/B$19)</f>
        <v>0</v>
      </c>
      <c r="C146" s="77">
        <f t="shared" si="208"/>
        <v>0</v>
      </c>
      <c r="D146" s="77">
        <f t="shared" si="208"/>
        <v>0</v>
      </c>
      <c r="E146" s="77">
        <f t="shared" si="208"/>
        <v>0</v>
      </c>
      <c r="F146" s="77">
        <f t="shared" si="208"/>
        <v>0</v>
      </c>
      <c r="G146" s="77">
        <f t="shared" si="208"/>
        <v>0</v>
      </c>
      <c r="H146" s="77">
        <f t="shared" si="208"/>
        <v>0</v>
      </c>
      <c r="I146" s="77">
        <f t="shared" si="208"/>
        <v>0</v>
      </c>
      <c r="J146" s="77">
        <f t="shared" si="208"/>
        <v>0</v>
      </c>
      <c r="K146" s="77">
        <f t="shared" si="208"/>
        <v>0</v>
      </c>
      <c r="L146" s="77">
        <f t="shared" si="208"/>
        <v>0</v>
      </c>
      <c r="M146" s="77">
        <f t="shared" si="208"/>
        <v>0</v>
      </c>
      <c r="N146" s="77">
        <f t="shared" si="208"/>
        <v>0</v>
      </c>
      <c r="O146" s="77">
        <f t="shared" si="208"/>
        <v>0</v>
      </c>
      <c r="P146" s="77">
        <f t="shared" si="208"/>
        <v>0</v>
      </c>
      <c r="Q146" s="77">
        <f t="shared" si="208"/>
        <v>0</v>
      </c>
      <c r="R146" s="77">
        <f t="shared" ref="R146:V146" si="209">IF(R116=0,0,R116/R$19)</f>
        <v>0</v>
      </c>
      <c r="S146" s="77">
        <f t="shared" si="209"/>
        <v>0</v>
      </c>
      <c r="T146" s="77">
        <f t="shared" si="209"/>
        <v>0</v>
      </c>
      <c r="U146" s="77">
        <f t="shared" si="209"/>
        <v>0</v>
      </c>
      <c r="V146" s="77">
        <f t="shared" si="209"/>
        <v>0</v>
      </c>
      <c r="W146" s="77">
        <f t="shared" ref="W146:Y146" si="210">IF(W116=0,0,W116/W$19)</f>
        <v>0</v>
      </c>
      <c r="X146" s="77">
        <f t="shared" si="210"/>
        <v>0</v>
      </c>
      <c r="Y146" s="77">
        <f t="shared" si="210"/>
        <v>0</v>
      </c>
      <c r="DA146" s="92" t="s">
        <v>313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211">IF(B96=0,0,B96/B$17)</f>
        <v>3472.0954800746881</v>
      </c>
      <c r="C150" s="203">
        <f t="shared" si="211"/>
        <v>3627.4619951607679</v>
      </c>
      <c r="D150" s="203">
        <f t="shared" si="211"/>
        <v>3692.1555886620281</v>
      </c>
      <c r="E150" s="203">
        <f t="shared" si="211"/>
        <v>3885.1693458313571</v>
      </c>
      <c r="F150" s="203">
        <f t="shared" si="211"/>
        <v>4035.6548033864583</v>
      </c>
      <c r="G150" s="203">
        <f t="shared" si="211"/>
        <v>4091.7031366486467</v>
      </c>
      <c r="H150" s="203">
        <f t="shared" si="211"/>
        <v>4184.4375448463716</v>
      </c>
      <c r="I150" s="203">
        <f t="shared" si="211"/>
        <v>4134.9358505877872</v>
      </c>
      <c r="J150" s="203">
        <f t="shared" si="211"/>
        <v>4025.2263141037706</v>
      </c>
      <c r="K150" s="203">
        <f t="shared" si="211"/>
        <v>4069.5207080786049</v>
      </c>
      <c r="L150" s="203">
        <f t="shared" si="211"/>
        <v>4342.8835725824665</v>
      </c>
      <c r="M150" s="203">
        <f t="shared" si="211"/>
        <v>4000.2613400160035</v>
      </c>
      <c r="N150" s="203">
        <f t="shared" si="211"/>
        <v>3960.4734430414792</v>
      </c>
      <c r="O150" s="203">
        <f t="shared" si="211"/>
        <v>3792.9085804380611</v>
      </c>
      <c r="P150" s="203">
        <f t="shared" si="211"/>
        <v>3794.992784715952</v>
      </c>
      <c r="Q150" s="203">
        <f t="shared" si="211"/>
        <v>3852.5579849894411</v>
      </c>
      <c r="R150" s="203">
        <f t="shared" ref="R150:V150" si="212">IF(R96=0,0,R96/R$17)</f>
        <v>3607.0186650760493</v>
      </c>
      <c r="S150" s="203">
        <f t="shared" si="212"/>
        <v>3626.6625743942236</v>
      </c>
      <c r="T150" s="203">
        <f t="shared" si="212"/>
        <v>3809.1401513600467</v>
      </c>
      <c r="U150" s="203">
        <f t="shared" si="212"/>
        <v>3591.3564009561937</v>
      </c>
      <c r="V150" s="203">
        <f t="shared" si="212"/>
        <v>3589.8314068310087</v>
      </c>
      <c r="W150" s="203">
        <f t="shared" ref="W150:Y150" si="213">IF(W96=0,0,W96/W$17)</f>
        <v>3586.3892418013716</v>
      </c>
      <c r="X150" s="203">
        <f t="shared" si="213"/>
        <v>3459.5573135910504</v>
      </c>
      <c r="Y150" s="203">
        <f t="shared" si="213"/>
        <v>3320.913780807427</v>
      </c>
      <c r="DA150" s="216" t="s">
        <v>314</v>
      </c>
    </row>
    <row r="151" spans="1:105" ht="12" customHeight="1" x14ac:dyDescent="0.25">
      <c r="A151" s="208" t="s">
        <v>39</v>
      </c>
      <c r="B151" s="192">
        <f t="shared" ref="B151:Q151" si="214">IF(B97=0,0,B97/B$17)</f>
        <v>2683.179608992546</v>
      </c>
      <c r="C151" s="192">
        <f t="shared" si="214"/>
        <v>2818.1406593033917</v>
      </c>
      <c r="D151" s="192">
        <f t="shared" si="214"/>
        <v>2854.8218976101321</v>
      </c>
      <c r="E151" s="192">
        <f t="shared" si="214"/>
        <v>3011.5884621982577</v>
      </c>
      <c r="F151" s="192">
        <f t="shared" si="214"/>
        <v>3124.905619974405</v>
      </c>
      <c r="G151" s="192">
        <f t="shared" si="214"/>
        <v>3152.1866097074958</v>
      </c>
      <c r="H151" s="192">
        <f t="shared" si="214"/>
        <v>3222.1919309807099</v>
      </c>
      <c r="I151" s="192">
        <f t="shared" si="214"/>
        <v>3156.2475726044172</v>
      </c>
      <c r="J151" s="192">
        <f t="shared" si="214"/>
        <v>3026.2566540304306</v>
      </c>
      <c r="K151" s="192">
        <f t="shared" si="214"/>
        <v>3061.5990645639845</v>
      </c>
      <c r="L151" s="192">
        <f t="shared" si="214"/>
        <v>3319.1816007348102</v>
      </c>
      <c r="M151" s="192">
        <f t="shared" si="214"/>
        <v>2976.2744477194387</v>
      </c>
      <c r="N151" s="192">
        <f t="shared" si="214"/>
        <v>2927.4102721619411</v>
      </c>
      <c r="O151" s="192">
        <f t="shared" si="214"/>
        <v>2744.1575322553308</v>
      </c>
      <c r="P151" s="192">
        <f t="shared" si="214"/>
        <v>2729.2923968744394</v>
      </c>
      <c r="Q151" s="192">
        <f t="shared" si="214"/>
        <v>2778.3066507086614</v>
      </c>
      <c r="R151" s="192">
        <f t="shared" ref="R151:V151" si="215">IF(R97=0,0,R97/R$17)</f>
        <v>2542.6206925263646</v>
      </c>
      <c r="S151" s="192">
        <f t="shared" si="215"/>
        <v>2575.3201307870763</v>
      </c>
      <c r="T151" s="192">
        <f t="shared" si="215"/>
        <v>2785.4983696646914</v>
      </c>
      <c r="U151" s="192">
        <f t="shared" si="215"/>
        <v>2591.886864014411</v>
      </c>
      <c r="V151" s="192">
        <f t="shared" si="215"/>
        <v>2587.1201893714583</v>
      </c>
      <c r="W151" s="192">
        <f t="shared" ref="W151:Y151" si="216">IF(W97=0,0,W97/W$17)</f>
        <v>2568.3801476041058</v>
      </c>
      <c r="X151" s="192">
        <f t="shared" si="216"/>
        <v>2499.3509992023005</v>
      </c>
      <c r="Y151" s="192">
        <f t="shared" si="216"/>
        <v>2399.1636532514613</v>
      </c>
      <c r="DA151" s="213" t="s">
        <v>315</v>
      </c>
    </row>
    <row r="152" spans="1:105" ht="12" customHeight="1" x14ac:dyDescent="0.25">
      <c r="A152" s="97" t="s">
        <v>57</v>
      </c>
      <c r="B152" s="74">
        <f t="shared" ref="B152:Q152" si="217">IF(B98=0,0,B98/B$17)</f>
        <v>2014.5449645476313</v>
      </c>
      <c r="C152" s="74">
        <f t="shared" si="217"/>
        <v>2095.9893525344414</v>
      </c>
      <c r="D152" s="74">
        <f t="shared" si="217"/>
        <v>2147.1229002067189</v>
      </c>
      <c r="E152" s="74">
        <f t="shared" si="217"/>
        <v>2298.7209781654265</v>
      </c>
      <c r="F152" s="74">
        <f t="shared" si="217"/>
        <v>2429.6444104071143</v>
      </c>
      <c r="G152" s="74">
        <f t="shared" si="217"/>
        <v>2439.0647455352109</v>
      </c>
      <c r="H152" s="74">
        <f t="shared" si="217"/>
        <v>2447.5528655903208</v>
      </c>
      <c r="I152" s="74">
        <f t="shared" si="217"/>
        <v>2393.5481517585845</v>
      </c>
      <c r="J152" s="74">
        <f t="shared" si="217"/>
        <v>2264.1600886736578</v>
      </c>
      <c r="K152" s="74">
        <f t="shared" si="217"/>
        <v>2309.1882513388332</v>
      </c>
      <c r="L152" s="74">
        <f t="shared" si="217"/>
        <v>2521.5143651538451</v>
      </c>
      <c r="M152" s="74">
        <f t="shared" si="217"/>
        <v>2203.4426991442015</v>
      </c>
      <c r="N152" s="74">
        <f t="shared" si="217"/>
        <v>2152.1329677612471</v>
      </c>
      <c r="O152" s="74">
        <f t="shared" si="217"/>
        <v>1993.3311467632141</v>
      </c>
      <c r="P152" s="74">
        <f t="shared" si="217"/>
        <v>1952.3843664764202</v>
      </c>
      <c r="Q152" s="74">
        <f t="shared" si="217"/>
        <v>1984.9497340103478</v>
      </c>
      <c r="R152" s="74">
        <f t="shared" ref="R152:V152" si="218">IF(R98=0,0,R98/R$17)</f>
        <v>1727.8011694864674</v>
      </c>
      <c r="S152" s="74">
        <f t="shared" si="218"/>
        <v>1750.8142517005806</v>
      </c>
      <c r="T152" s="74">
        <f t="shared" si="218"/>
        <v>1950.0619006755785</v>
      </c>
      <c r="U152" s="74">
        <f t="shared" si="218"/>
        <v>1792.1116290369869</v>
      </c>
      <c r="V152" s="74">
        <f t="shared" si="218"/>
        <v>1796.7038609983306</v>
      </c>
      <c r="W152" s="74">
        <f t="shared" ref="W152:Y152" si="219">IF(W98=0,0,W98/W$17)</f>
        <v>1747.2335687994223</v>
      </c>
      <c r="X152" s="74">
        <f t="shared" si="219"/>
        <v>1699.6774376752726</v>
      </c>
      <c r="Y152" s="74">
        <f t="shared" si="219"/>
        <v>1650.1096365716382</v>
      </c>
      <c r="DA152" s="90" t="s">
        <v>316</v>
      </c>
    </row>
    <row r="153" spans="1:105" ht="12" customHeight="1" x14ac:dyDescent="0.25">
      <c r="A153" s="97" t="s">
        <v>56</v>
      </c>
      <c r="B153" s="74">
        <f t="shared" ref="B153:Q153" si="220">IF(B99=0,0,B99/B$17)</f>
        <v>11.380752569911188</v>
      </c>
      <c r="C153" s="74">
        <f t="shared" si="220"/>
        <v>14.304076345534945</v>
      </c>
      <c r="D153" s="74">
        <f t="shared" si="220"/>
        <v>11.477276516555628</v>
      </c>
      <c r="E153" s="74">
        <f t="shared" si="220"/>
        <v>24.008455897351691</v>
      </c>
      <c r="F153" s="74">
        <f t="shared" si="220"/>
        <v>20.770348988454387</v>
      </c>
      <c r="G153" s="74">
        <f t="shared" si="220"/>
        <v>27.82719581156519</v>
      </c>
      <c r="H153" s="74">
        <f t="shared" si="220"/>
        <v>31.85793616384202</v>
      </c>
      <c r="I153" s="74">
        <f t="shared" si="220"/>
        <v>20.908295864411091</v>
      </c>
      <c r="J153" s="74">
        <f t="shared" si="220"/>
        <v>24.696640738763875</v>
      </c>
      <c r="K153" s="74">
        <f t="shared" si="220"/>
        <v>38.016592747562278</v>
      </c>
      <c r="L153" s="74">
        <f t="shared" si="220"/>
        <v>38.001598553195144</v>
      </c>
      <c r="M153" s="74">
        <f t="shared" si="220"/>
        <v>38.068657567879903</v>
      </c>
      <c r="N153" s="74">
        <f t="shared" si="220"/>
        <v>37.437782026218862</v>
      </c>
      <c r="O153" s="74">
        <f t="shared" si="220"/>
        <v>35.509546129367521</v>
      </c>
      <c r="P153" s="74">
        <f t="shared" si="220"/>
        <v>28.399588573096036</v>
      </c>
      <c r="Q153" s="74">
        <f t="shared" si="220"/>
        <v>44.038416414456094</v>
      </c>
      <c r="R153" s="74">
        <f t="shared" ref="R153:V153" si="221">IF(R99=0,0,R99/R$17)</f>
        <v>42.029058690855123</v>
      </c>
      <c r="S153" s="74">
        <f t="shared" si="221"/>
        <v>46.593447364529105</v>
      </c>
      <c r="T153" s="74">
        <f t="shared" si="221"/>
        <v>37.535716231342555</v>
      </c>
      <c r="U153" s="74">
        <f t="shared" si="221"/>
        <v>36.309137999838626</v>
      </c>
      <c r="V153" s="74">
        <f t="shared" si="221"/>
        <v>36.122772740353177</v>
      </c>
      <c r="W153" s="74">
        <f t="shared" ref="W153:Y153" si="222">IF(W99=0,0,W99/W$17)</f>
        <v>36.0227761003799</v>
      </c>
      <c r="X153" s="74">
        <f t="shared" si="222"/>
        <v>35.864103569815327</v>
      </c>
      <c r="Y153" s="74">
        <f t="shared" si="222"/>
        <v>35.511206137490994</v>
      </c>
      <c r="DA153" s="90" t="s">
        <v>317</v>
      </c>
    </row>
    <row r="154" spans="1:105" ht="12" customHeight="1" x14ac:dyDescent="0.25">
      <c r="A154" s="97" t="s">
        <v>55</v>
      </c>
      <c r="B154" s="74">
        <f t="shared" ref="B154:Q154" si="223">IF(B100=0,0,B100/B$17)</f>
        <v>445.05974147321422</v>
      </c>
      <c r="C154" s="74">
        <f t="shared" si="223"/>
        <v>471.49528748617325</v>
      </c>
      <c r="D154" s="74">
        <f t="shared" si="223"/>
        <v>458.85610540895686</v>
      </c>
      <c r="E154" s="74">
        <f t="shared" si="223"/>
        <v>441.55766313852877</v>
      </c>
      <c r="F154" s="74">
        <f t="shared" si="223"/>
        <v>432.53268001990824</v>
      </c>
      <c r="G154" s="74">
        <f t="shared" si="223"/>
        <v>439.35061038411953</v>
      </c>
      <c r="H154" s="74">
        <f t="shared" si="223"/>
        <v>454.77647063826703</v>
      </c>
      <c r="I154" s="74">
        <f t="shared" si="223"/>
        <v>454.94517697514777</v>
      </c>
      <c r="J154" s="74">
        <f t="shared" si="223"/>
        <v>452.70076707638862</v>
      </c>
      <c r="K154" s="74">
        <f t="shared" si="223"/>
        <v>436.33926360219931</v>
      </c>
      <c r="L154" s="74">
        <f t="shared" si="223"/>
        <v>469.09667323202643</v>
      </c>
      <c r="M154" s="74">
        <f t="shared" si="223"/>
        <v>467.45855371620354</v>
      </c>
      <c r="N154" s="74">
        <f t="shared" si="223"/>
        <v>470.6269023582463</v>
      </c>
      <c r="O154" s="74">
        <f t="shared" si="223"/>
        <v>476.99273837490688</v>
      </c>
      <c r="P154" s="74">
        <f t="shared" si="223"/>
        <v>487.709913135585</v>
      </c>
      <c r="Q154" s="74">
        <f t="shared" si="223"/>
        <v>483.86053084048297</v>
      </c>
      <c r="R154" s="74">
        <f t="shared" ref="R154:V154" si="224">IF(R100=0,0,R100/R$17)</f>
        <v>499.26865968150992</v>
      </c>
      <c r="S154" s="74">
        <f t="shared" si="224"/>
        <v>502.72277530519523</v>
      </c>
      <c r="T154" s="74">
        <f t="shared" si="224"/>
        <v>503.22106623963538</v>
      </c>
      <c r="U154" s="74">
        <f t="shared" si="224"/>
        <v>490.5342881142854</v>
      </c>
      <c r="V154" s="74">
        <f t="shared" si="224"/>
        <v>485.46071611024644</v>
      </c>
      <c r="W154" s="74">
        <f t="shared" ref="W154:Y154" si="225">IF(W100=0,0,W100/W$17)</f>
        <v>508.23406596760293</v>
      </c>
      <c r="X154" s="74">
        <f t="shared" si="225"/>
        <v>490.26653554398769</v>
      </c>
      <c r="Y154" s="74">
        <f t="shared" si="225"/>
        <v>454.61218261228089</v>
      </c>
      <c r="DA154" s="90" t="s">
        <v>318</v>
      </c>
    </row>
    <row r="155" spans="1:105" ht="12" customHeight="1" x14ac:dyDescent="0.25">
      <c r="A155" s="107" t="s">
        <v>54</v>
      </c>
      <c r="B155" s="193">
        <f t="shared" ref="B155:Q155" si="226">IF(B101=0,0,B101/B$17)</f>
        <v>212.19415040178984</v>
      </c>
      <c r="C155" s="193">
        <f t="shared" si="226"/>
        <v>236.35194293724163</v>
      </c>
      <c r="D155" s="193">
        <f t="shared" si="226"/>
        <v>237.36561547790072</v>
      </c>
      <c r="E155" s="193">
        <f t="shared" si="226"/>
        <v>247.30136499695112</v>
      </c>
      <c r="F155" s="193">
        <f t="shared" si="226"/>
        <v>241.95818055892812</v>
      </c>
      <c r="G155" s="193">
        <f t="shared" si="226"/>
        <v>245.94405797659951</v>
      </c>
      <c r="H155" s="193">
        <f t="shared" si="226"/>
        <v>288.00465858827982</v>
      </c>
      <c r="I155" s="193">
        <f t="shared" si="226"/>
        <v>286.84594800627468</v>
      </c>
      <c r="J155" s="193">
        <f t="shared" si="226"/>
        <v>284.69915754162071</v>
      </c>
      <c r="K155" s="193">
        <f t="shared" si="226"/>
        <v>278.05495687539002</v>
      </c>
      <c r="L155" s="193">
        <f t="shared" si="226"/>
        <v>290.56896379574243</v>
      </c>
      <c r="M155" s="193">
        <f t="shared" si="226"/>
        <v>267.30453729115408</v>
      </c>
      <c r="N155" s="193">
        <f t="shared" si="226"/>
        <v>267.21262001622858</v>
      </c>
      <c r="O155" s="193">
        <f t="shared" si="226"/>
        <v>238.32410098784271</v>
      </c>
      <c r="P155" s="193">
        <f t="shared" si="226"/>
        <v>260.79852868933824</v>
      </c>
      <c r="Q155" s="193">
        <f t="shared" si="226"/>
        <v>265.45796944337491</v>
      </c>
      <c r="R155" s="193">
        <f t="shared" ref="R155:V155" si="227">IF(R101=0,0,R101/R$17)</f>
        <v>273.52180466753208</v>
      </c>
      <c r="S155" s="193">
        <f t="shared" si="227"/>
        <v>275.18965641677084</v>
      </c>
      <c r="T155" s="193">
        <f t="shared" si="227"/>
        <v>294.6796865181351</v>
      </c>
      <c r="U155" s="193">
        <f t="shared" si="227"/>
        <v>272.93180886329986</v>
      </c>
      <c r="V155" s="193">
        <f t="shared" si="227"/>
        <v>268.83283952252799</v>
      </c>
      <c r="W155" s="193">
        <f t="shared" ref="W155:Y155" si="228">IF(W101=0,0,W101/W$17)</f>
        <v>276.88973673670131</v>
      </c>
      <c r="X155" s="193">
        <f t="shared" si="228"/>
        <v>273.54292241322497</v>
      </c>
      <c r="Y155" s="193">
        <f t="shared" si="228"/>
        <v>258.93062793005112</v>
      </c>
      <c r="DA155" s="214" t="s">
        <v>319</v>
      </c>
    </row>
    <row r="156" spans="1:105" ht="12" customHeight="1" x14ac:dyDescent="0.25">
      <c r="A156" s="209" t="s">
        <v>58</v>
      </c>
      <c r="B156" s="77">
        <f t="shared" ref="B156:Q156" si="229">IF(B102=0,0,B102/B$17)</f>
        <v>788.91587108214151</v>
      </c>
      <c r="C156" s="77">
        <f t="shared" si="229"/>
        <v>809.3213358573762</v>
      </c>
      <c r="D156" s="77">
        <f t="shared" si="229"/>
        <v>837.33369105189638</v>
      </c>
      <c r="E156" s="77">
        <f t="shared" si="229"/>
        <v>873.58088363309901</v>
      </c>
      <c r="F156" s="77">
        <f t="shared" si="229"/>
        <v>910.74918341205353</v>
      </c>
      <c r="G156" s="77">
        <f t="shared" si="229"/>
        <v>939.51652694115103</v>
      </c>
      <c r="H156" s="77">
        <f t="shared" si="229"/>
        <v>962.24561386566143</v>
      </c>
      <c r="I156" s="77">
        <f t="shared" si="229"/>
        <v>978.6882779833694</v>
      </c>
      <c r="J156" s="77">
        <f t="shared" si="229"/>
        <v>998.9696600733397</v>
      </c>
      <c r="K156" s="77">
        <f t="shared" si="229"/>
        <v>1007.9216435146209</v>
      </c>
      <c r="L156" s="77">
        <f t="shared" si="229"/>
        <v>1023.7019718476564</v>
      </c>
      <c r="M156" s="77">
        <f t="shared" si="229"/>
        <v>1023.9868922965641</v>
      </c>
      <c r="N156" s="77">
        <f t="shared" si="229"/>
        <v>1033.0631708795383</v>
      </c>
      <c r="O156" s="77">
        <f t="shared" si="229"/>
        <v>1048.7510481827298</v>
      </c>
      <c r="P156" s="77">
        <f t="shared" si="229"/>
        <v>1065.7003878415126</v>
      </c>
      <c r="Q156" s="77">
        <f t="shared" si="229"/>
        <v>1074.2513342807799</v>
      </c>
      <c r="R156" s="77">
        <f t="shared" ref="R156:V156" si="230">IF(R102=0,0,R102/R$17)</f>
        <v>1064.3979725496852</v>
      </c>
      <c r="S156" s="77">
        <f t="shared" si="230"/>
        <v>1051.3424436071484</v>
      </c>
      <c r="T156" s="77">
        <f t="shared" si="230"/>
        <v>1023.6417816953551</v>
      </c>
      <c r="U156" s="77">
        <f t="shared" si="230"/>
        <v>999.46953694178205</v>
      </c>
      <c r="V156" s="77">
        <f t="shared" si="230"/>
        <v>1002.7112174595495</v>
      </c>
      <c r="W156" s="77">
        <f t="shared" ref="W156:Y156" si="231">IF(W102=0,0,W102/W$17)</f>
        <v>1018.0090941972659</v>
      </c>
      <c r="X156" s="77">
        <f t="shared" si="231"/>
        <v>960.20631438875012</v>
      </c>
      <c r="Y156" s="77">
        <f t="shared" si="231"/>
        <v>921.75012755596595</v>
      </c>
      <c r="DA156" s="92" t="s">
        <v>320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32">IF(B104=0,0,B104/B$17)</f>
        <v>1308.7082378582647</v>
      </c>
      <c r="C158" s="153">
        <f t="shared" si="232"/>
        <v>1413.6916931729156</v>
      </c>
      <c r="D158" s="153">
        <f t="shared" si="232"/>
        <v>1440.6132040096588</v>
      </c>
      <c r="E158" s="153">
        <f t="shared" si="232"/>
        <v>1553.4895456580998</v>
      </c>
      <c r="F158" s="153">
        <f t="shared" si="232"/>
        <v>1627.6900842856076</v>
      </c>
      <c r="G158" s="153">
        <f t="shared" si="232"/>
        <v>1687.5726732781416</v>
      </c>
      <c r="H158" s="153">
        <f t="shared" si="232"/>
        <v>1785.0419535823758</v>
      </c>
      <c r="I158" s="153">
        <f t="shared" si="232"/>
        <v>1758.4494918833286</v>
      </c>
      <c r="J158" s="153">
        <f t="shared" si="232"/>
        <v>1726.0428453725376</v>
      </c>
      <c r="K158" s="153">
        <f t="shared" si="232"/>
        <v>1804.1825065627579</v>
      </c>
      <c r="L158" s="153">
        <f t="shared" si="232"/>
        <v>1996.7024311011469</v>
      </c>
      <c r="M158" s="153">
        <f t="shared" si="232"/>
        <v>1848.9010661215568</v>
      </c>
      <c r="N158" s="153">
        <f t="shared" si="232"/>
        <v>1857.7275936781016</v>
      </c>
      <c r="O158" s="153">
        <f t="shared" si="232"/>
        <v>1775.1164045497887</v>
      </c>
      <c r="P158" s="153">
        <f t="shared" si="232"/>
        <v>1775.5096909602869</v>
      </c>
      <c r="Q158" s="153">
        <f t="shared" si="232"/>
        <v>1859.197983295333</v>
      </c>
      <c r="R158" s="153">
        <f t="shared" ref="R158:V158" si="233">IF(R104=0,0,R104/R$17)</f>
        <v>1747.886511796002</v>
      </c>
      <c r="S158" s="153">
        <f t="shared" si="233"/>
        <v>1828.768318354078</v>
      </c>
      <c r="T158" s="153">
        <f t="shared" si="233"/>
        <v>1986.2342289884841</v>
      </c>
      <c r="U158" s="153">
        <f t="shared" si="233"/>
        <v>1900.2896048317934</v>
      </c>
      <c r="V158" s="153">
        <f t="shared" si="233"/>
        <v>1934.1854246486846</v>
      </c>
      <c r="W158" s="153">
        <f t="shared" ref="W158:Y158" si="234">IF(W104=0,0,W104/W$17)</f>
        <v>1955.0218409905958</v>
      </c>
      <c r="X158" s="153">
        <f t="shared" si="234"/>
        <v>1947.9858848471838</v>
      </c>
      <c r="Y158" s="153">
        <f t="shared" si="234"/>
        <v>1914.7748807363155</v>
      </c>
      <c r="DA158" s="217" t="s">
        <v>321</v>
      </c>
    </row>
    <row r="159" spans="1:105" ht="12" customHeight="1" x14ac:dyDescent="0.25">
      <c r="A159" s="97" t="s">
        <v>57</v>
      </c>
      <c r="B159" s="74">
        <f t="shared" ref="B159:Q159" si="235">IF(B105=0,0,B105/B$17)</f>
        <v>913.07725513194384</v>
      </c>
      <c r="C159" s="74">
        <f t="shared" si="235"/>
        <v>976.88703796326195</v>
      </c>
      <c r="D159" s="74">
        <f t="shared" si="235"/>
        <v>1012.4663156102496</v>
      </c>
      <c r="E159" s="74">
        <f t="shared" si="235"/>
        <v>1099.136496800259</v>
      </c>
      <c r="F159" s="74">
        <f t="shared" si="235"/>
        <v>1181.9116201678785</v>
      </c>
      <c r="G159" s="74">
        <f t="shared" si="235"/>
        <v>1212.4826354398494</v>
      </c>
      <c r="H159" s="74">
        <f t="shared" si="235"/>
        <v>1255.8427895545619</v>
      </c>
      <c r="I159" s="74">
        <f t="shared" si="235"/>
        <v>1250.9526403233451</v>
      </c>
      <c r="J159" s="74">
        <f t="shared" si="235"/>
        <v>1205.2528449152567</v>
      </c>
      <c r="K159" s="74">
        <f t="shared" si="235"/>
        <v>1255.5187457120885</v>
      </c>
      <c r="L159" s="74">
        <f t="shared" si="235"/>
        <v>1411.4496050575065</v>
      </c>
      <c r="M159" s="74">
        <f t="shared" si="235"/>
        <v>1271.4755532550002</v>
      </c>
      <c r="N159" s="74">
        <f t="shared" si="235"/>
        <v>1270.7366189666029</v>
      </c>
      <c r="O159" s="74">
        <f t="shared" si="235"/>
        <v>1199.6827464223777</v>
      </c>
      <c r="P159" s="74">
        <f t="shared" si="235"/>
        <v>1190.4798299043828</v>
      </c>
      <c r="Q159" s="74">
        <f t="shared" si="235"/>
        <v>1215.6850978777247</v>
      </c>
      <c r="R159" s="74">
        <f t="shared" ref="R159:V159" si="236">IF(R105=0,0,R105/R$17)</f>
        <v>1083.8218890532323</v>
      </c>
      <c r="S159" s="74">
        <f t="shared" si="236"/>
        <v>1130.6031166929356</v>
      </c>
      <c r="T159" s="74">
        <f t="shared" si="236"/>
        <v>1290.7888358728881</v>
      </c>
      <c r="U159" s="74">
        <f t="shared" si="236"/>
        <v>1218.018638628866</v>
      </c>
      <c r="V159" s="74">
        <f t="shared" si="236"/>
        <v>1246.6315045730798</v>
      </c>
      <c r="W159" s="74">
        <f t="shared" ref="W159:Y159" si="237">IF(W105=0,0,W105/W$17)</f>
        <v>1236.4446443028544</v>
      </c>
      <c r="X159" s="74">
        <f t="shared" si="237"/>
        <v>1235.7969059656289</v>
      </c>
      <c r="Y159" s="74">
        <f t="shared" si="237"/>
        <v>1232.3606658481829</v>
      </c>
      <c r="DA159" s="90" t="s">
        <v>322</v>
      </c>
    </row>
    <row r="160" spans="1:105" ht="12" customHeight="1" x14ac:dyDescent="0.25">
      <c r="A160" s="97" t="s">
        <v>56</v>
      </c>
      <c r="B160" s="74">
        <f t="shared" ref="B160:Q160" si="238">IF(B106=0,0,B106/B$17)</f>
        <v>19.316502184379772</v>
      </c>
      <c r="C160" s="74">
        <f t="shared" si="238"/>
        <v>26.186490191653434</v>
      </c>
      <c r="D160" s="74">
        <f t="shared" si="238"/>
        <v>22.255611753728196</v>
      </c>
      <c r="E160" s="74">
        <f t="shared" si="238"/>
        <v>49.415955900636703</v>
      </c>
      <c r="F160" s="74">
        <f t="shared" si="238"/>
        <v>45.613464258204523</v>
      </c>
      <c r="G160" s="74">
        <f t="shared" si="238"/>
        <v>64.871803163662037</v>
      </c>
      <c r="H160" s="74">
        <f t="shared" si="238"/>
        <v>77.249733951899444</v>
      </c>
      <c r="I160" s="74">
        <f t="shared" si="238"/>
        <v>52.300914827681403</v>
      </c>
      <c r="J160" s="74">
        <f t="shared" si="238"/>
        <v>63.21538468021992</v>
      </c>
      <c r="K160" s="74">
        <f t="shared" si="238"/>
        <v>100.30737460835806</v>
      </c>
      <c r="L160" s="74">
        <f t="shared" si="238"/>
        <v>103.52425055525251</v>
      </c>
      <c r="M160" s="74">
        <f t="shared" si="238"/>
        <v>107.1601701005069</v>
      </c>
      <c r="N160" s="74">
        <f t="shared" si="238"/>
        <v>109.95991817493835</v>
      </c>
      <c r="O160" s="74">
        <f t="shared" si="238"/>
        <v>108.61482197478928</v>
      </c>
      <c r="P160" s="74">
        <f t="shared" si="238"/>
        <v>89.73762017419223</v>
      </c>
      <c r="Q160" s="74">
        <f t="shared" si="238"/>
        <v>143.6628816123324</v>
      </c>
      <c r="R160" s="74">
        <f t="shared" ref="R160:V160" si="239">IF(R106=0,0,R106/R$17)</f>
        <v>141.47231287061138</v>
      </c>
      <c r="S160" s="74">
        <f t="shared" si="239"/>
        <v>161.64660910750618</v>
      </c>
      <c r="T160" s="74">
        <f t="shared" si="239"/>
        <v>133.66954584612296</v>
      </c>
      <c r="U160" s="74">
        <f t="shared" si="239"/>
        <v>131.7985727361868</v>
      </c>
      <c r="V160" s="74">
        <f t="shared" si="239"/>
        <v>132.94213010672257</v>
      </c>
      <c r="W160" s="74">
        <f t="shared" ref="W160:Y160" si="240">IF(W106=0,0,W106/W$17)</f>
        <v>133.62029315334016</v>
      </c>
      <c r="X160" s="74">
        <f t="shared" si="240"/>
        <v>133.76952558622992</v>
      </c>
      <c r="Y160" s="74">
        <f t="shared" si="240"/>
        <v>133.15805513902322</v>
      </c>
      <c r="DA160" s="90" t="s">
        <v>323</v>
      </c>
    </row>
    <row r="161" spans="1:105" ht="12" customHeight="1" x14ac:dyDescent="0.25">
      <c r="A161" s="97" t="s">
        <v>55</v>
      </c>
      <c r="B161" s="74">
        <f t="shared" ref="B161:Q161" si="241">IF(B107=0,0,B107/B$17)</f>
        <v>240.21685870980866</v>
      </c>
      <c r="C161" s="74">
        <f t="shared" si="241"/>
        <v>257.65499457537027</v>
      </c>
      <c r="D161" s="74">
        <f t="shared" si="241"/>
        <v>252.55397364734097</v>
      </c>
      <c r="E161" s="74">
        <f t="shared" si="241"/>
        <v>245.07301364059748</v>
      </c>
      <c r="F161" s="74">
        <f t="shared" si="241"/>
        <v>243.01701849820287</v>
      </c>
      <c r="G161" s="74">
        <f t="shared" si="241"/>
        <v>249.84071694529536</v>
      </c>
      <c r="H161" s="74">
        <f t="shared" si="241"/>
        <v>262.56527829217424</v>
      </c>
      <c r="I161" s="74">
        <f t="shared" si="241"/>
        <v>266.33084045126367</v>
      </c>
      <c r="J161" s="74">
        <f t="shared" si="241"/>
        <v>269.62336374937814</v>
      </c>
      <c r="K161" s="74">
        <f t="shared" si="241"/>
        <v>264.57383106029073</v>
      </c>
      <c r="L161" s="74">
        <f t="shared" si="241"/>
        <v>288.38087762987846</v>
      </c>
      <c r="M161" s="74">
        <f t="shared" si="241"/>
        <v>291.35975549543241</v>
      </c>
      <c r="N161" s="74">
        <f t="shared" si="241"/>
        <v>298.20919809687138</v>
      </c>
      <c r="O161" s="74">
        <f t="shared" si="241"/>
        <v>307.53965592677037</v>
      </c>
      <c r="P161" s="74">
        <f t="shared" si="241"/>
        <v>319.02202944537265</v>
      </c>
      <c r="Q161" s="74">
        <f t="shared" si="241"/>
        <v>321.08063614716707</v>
      </c>
      <c r="R161" s="74">
        <f t="shared" ref="R161:V161" si="242">IF(R107=0,0,R107/R$17)</f>
        <v>338.17005220213105</v>
      </c>
      <c r="S161" s="74">
        <f t="shared" si="242"/>
        <v>349.09282515123436</v>
      </c>
      <c r="T161" s="74">
        <f t="shared" si="242"/>
        <v>358.2542303176416</v>
      </c>
      <c r="U161" s="74">
        <f t="shared" si="242"/>
        <v>358.52597477032475</v>
      </c>
      <c r="V161" s="74">
        <f t="shared" si="242"/>
        <v>362.50991365526698</v>
      </c>
      <c r="W161" s="74">
        <f t="shared" ref="W161:Y161" si="243">IF(W107=0,0,W107/W$17)</f>
        <v>385.2777780140168</v>
      </c>
      <c r="X161" s="74">
        <f t="shared" si="243"/>
        <v>378.38839938934831</v>
      </c>
      <c r="Y161" s="74">
        <f t="shared" si="243"/>
        <v>356.34450120593652</v>
      </c>
      <c r="DA161" s="90" t="s">
        <v>324</v>
      </c>
    </row>
    <row r="162" spans="1:105" ht="12" customHeight="1" x14ac:dyDescent="0.25">
      <c r="A162" s="109" t="s">
        <v>54</v>
      </c>
      <c r="B162" s="77">
        <f t="shared" ref="B162:Q162" si="244">IF(B108=0,0,B108/B$17)</f>
        <v>136.0976218321326</v>
      </c>
      <c r="C162" s="77">
        <f t="shared" si="244"/>
        <v>152.96317044262992</v>
      </c>
      <c r="D162" s="77">
        <f t="shared" si="244"/>
        <v>153.33730299833996</v>
      </c>
      <c r="E162" s="77">
        <f t="shared" si="244"/>
        <v>159.86407931660662</v>
      </c>
      <c r="F162" s="77">
        <f t="shared" si="244"/>
        <v>157.1479813613218</v>
      </c>
      <c r="G162" s="77">
        <f t="shared" si="244"/>
        <v>160.37751772933447</v>
      </c>
      <c r="H162" s="77">
        <f t="shared" si="244"/>
        <v>189.38415178374038</v>
      </c>
      <c r="I162" s="77">
        <f t="shared" si="244"/>
        <v>188.8650962810386</v>
      </c>
      <c r="J162" s="77">
        <f t="shared" si="244"/>
        <v>187.95125202768301</v>
      </c>
      <c r="K162" s="77">
        <f t="shared" si="244"/>
        <v>183.78255518202064</v>
      </c>
      <c r="L162" s="77">
        <f t="shared" si="244"/>
        <v>193.34769785850935</v>
      </c>
      <c r="M162" s="77">
        <f t="shared" si="244"/>
        <v>178.90558727061685</v>
      </c>
      <c r="N162" s="77">
        <f t="shared" si="244"/>
        <v>178.82185843968878</v>
      </c>
      <c r="O162" s="77">
        <f t="shared" si="244"/>
        <v>159.27918022585143</v>
      </c>
      <c r="P162" s="77">
        <f t="shared" si="244"/>
        <v>176.27021143633914</v>
      </c>
      <c r="Q162" s="77">
        <f t="shared" si="244"/>
        <v>178.76936765810873</v>
      </c>
      <c r="R162" s="77">
        <f t="shared" ref="R162:V162" si="245">IF(R108=0,0,R108/R$17)</f>
        <v>184.42225767002731</v>
      </c>
      <c r="S162" s="77">
        <f t="shared" si="245"/>
        <v>187.42576740240179</v>
      </c>
      <c r="T162" s="77">
        <f t="shared" si="245"/>
        <v>203.52161695183145</v>
      </c>
      <c r="U162" s="77">
        <f t="shared" si="245"/>
        <v>191.94641869641583</v>
      </c>
      <c r="V162" s="77">
        <f t="shared" si="245"/>
        <v>192.10187631361507</v>
      </c>
      <c r="W162" s="77">
        <f t="shared" ref="W162:Y162" si="246">IF(W108=0,0,W108/W$17)</f>
        <v>199.67912552038447</v>
      </c>
      <c r="X162" s="77">
        <f t="shared" si="246"/>
        <v>200.03105390597682</v>
      </c>
      <c r="Y162" s="77">
        <f t="shared" si="246"/>
        <v>192.91165854317248</v>
      </c>
      <c r="DA162" s="92" t="s">
        <v>325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47">IF(B110=0,0,B110/B$17)</f>
        <v>427.89175167960366</v>
      </c>
      <c r="C164" s="203">
        <f t="shared" si="247"/>
        <v>429.89889002663995</v>
      </c>
      <c r="D164" s="203">
        <f t="shared" si="247"/>
        <v>441.11712433261238</v>
      </c>
      <c r="E164" s="203">
        <f t="shared" si="247"/>
        <v>471.86553864064189</v>
      </c>
      <c r="F164" s="203">
        <f t="shared" si="247"/>
        <v>494.83381233039989</v>
      </c>
      <c r="G164" s="203">
        <f t="shared" si="247"/>
        <v>488.31633109939838</v>
      </c>
      <c r="H164" s="203">
        <f t="shared" si="247"/>
        <v>473.27442566039679</v>
      </c>
      <c r="I164" s="203">
        <f t="shared" si="247"/>
        <v>459.47268322480028</v>
      </c>
      <c r="J164" s="203">
        <f t="shared" si="247"/>
        <v>434.56782195161725</v>
      </c>
      <c r="K164" s="203">
        <f t="shared" si="247"/>
        <v>420.89356428366136</v>
      </c>
      <c r="L164" s="203">
        <f t="shared" si="247"/>
        <v>446.90533783855921</v>
      </c>
      <c r="M164" s="203">
        <f t="shared" si="247"/>
        <v>371.93719265523345</v>
      </c>
      <c r="N164" s="203">
        <f t="shared" si="247"/>
        <v>364.35364711749952</v>
      </c>
      <c r="O164" s="203">
        <f t="shared" si="247"/>
        <v>346.31510389193443</v>
      </c>
      <c r="P164" s="203">
        <f t="shared" si="247"/>
        <v>338.00281993592296</v>
      </c>
      <c r="Q164" s="203">
        <f t="shared" si="247"/>
        <v>369.70243632475854</v>
      </c>
      <c r="R164" s="203">
        <f t="shared" ref="R164:V164" si="248">IF(R110=0,0,R110/R$17)</f>
        <v>353.1413998487858</v>
      </c>
      <c r="S164" s="203">
        <f t="shared" si="248"/>
        <v>352.58286993063592</v>
      </c>
      <c r="T164" s="203">
        <f t="shared" si="248"/>
        <v>377.9814025383817</v>
      </c>
      <c r="U164" s="203">
        <f t="shared" si="248"/>
        <v>334.48400644129453</v>
      </c>
      <c r="V164" s="203">
        <f t="shared" si="248"/>
        <v>336.27555892020445</v>
      </c>
      <c r="W164" s="203">
        <f t="shared" ref="W164:Y164" si="249">IF(W110=0,0,W110/W$17)</f>
        <v>339.54985087373092</v>
      </c>
      <c r="X164" s="203">
        <f t="shared" si="249"/>
        <v>313.75068382555389</v>
      </c>
      <c r="Y164" s="203">
        <f t="shared" si="249"/>
        <v>288.29990798029803</v>
      </c>
      <c r="DA164" s="216" t="s">
        <v>326</v>
      </c>
    </row>
    <row r="165" spans="1:105" ht="12" customHeight="1" x14ac:dyDescent="0.25">
      <c r="A165" s="208" t="s">
        <v>39</v>
      </c>
      <c r="B165" s="192">
        <f t="shared" ref="B165:Q165" si="250">IF(B111=0,0,B111/B$17)</f>
        <v>427.89175167960366</v>
      </c>
      <c r="C165" s="192">
        <f t="shared" si="250"/>
        <v>429.89889002663995</v>
      </c>
      <c r="D165" s="192">
        <f t="shared" si="250"/>
        <v>441.11712433261238</v>
      </c>
      <c r="E165" s="192">
        <f t="shared" si="250"/>
        <v>471.86553864064189</v>
      </c>
      <c r="F165" s="192">
        <f t="shared" si="250"/>
        <v>494.83381233039989</v>
      </c>
      <c r="G165" s="192">
        <f t="shared" si="250"/>
        <v>488.31633109939838</v>
      </c>
      <c r="H165" s="192">
        <f t="shared" si="250"/>
        <v>473.27442566039679</v>
      </c>
      <c r="I165" s="192">
        <f t="shared" si="250"/>
        <v>459.47268322480028</v>
      </c>
      <c r="J165" s="192">
        <f t="shared" si="250"/>
        <v>434.56782195161725</v>
      </c>
      <c r="K165" s="192">
        <f t="shared" si="250"/>
        <v>420.89356428366136</v>
      </c>
      <c r="L165" s="192">
        <f t="shared" si="250"/>
        <v>446.90533783855921</v>
      </c>
      <c r="M165" s="192">
        <f t="shared" si="250"/>
        <v>371.93719265523345</v>
      </c>
      <c r="N165" s="192">
        <f t="shared" si="250"/>
        <v>364.35364711749952</v>
      </c>
      <c r="O165" s="192">
        <f t="shared" si="250"/>
        <v>346.31510389193443</v>
      </c>
      <c r="P165" s="192">
        <f t="shared" si="250"/>
        <v>338.00281993592296</v>
      </c>
      <c r="Q165" s="192">
        <f t="shared" si="250"/>
        <v>369.70243632475854</v>
      </c>
      <c r="R165" s="192">
        <f t="shared" ref="R165:V165" si="251">IF(R111=0,0,R111/R$17)</f>
        <v>353.1413998487858</v>
      </c>
      <c r="S165" s="192">
        <f t="shared" si="251"/>
        <v>352.58286993063592</v>
      </c>
      <c r="T165" s="192">
        <f t="shared" si="251"/>
        <v>377.9814025383817</v>
      </c>
      <c r="U165" s="192">
        <f t="shared" si="251"/>
        <v>334.48400644129453</v>
      </c>
      <c r="V165" s="192">
        <f t="shared" si="251"/>
        <v>336.27555892020445</v>
      </c>
      <c r="W165" s="192">
        <f t="shared" ref="W165:Y165" si="252">IF(W111=0,0,W111/W$17)</f>
        <v>339.54985087373092</v>
      </c>
      <c r="X165" s="192">
        <f t="shared" si="252"/>
        <v>313.75068382555389</v>
      </c>
      <c r="Y165" s="192">
        <f t="shared" si="252"/>
        <v>288.29990798029803</v>
      </c>
      <c r="DA165" s="213" t="s">
        <v>327</v>
      </c>
    </row>
    <row r="166" spans="1:105" ht="12" customHeight="1" x14ac:dyDescent="0.25">
      <c r="A166" s="97" t="s">
        <v>57</v>
      </c>
      <c r="B166" s="74">
        <f t="shared" ref="B166:Q166" si="253">IF(B112=0,0,B112/B$17)</f>
        <v>323.84289015343637</v>
      </c>
      <c r="C166" s="74">
        <f t="shared" si="253"/>
        <v>324.82766795454052</v>
      </c>
      <c r="D166" s="74">
        <f t="shared" si="253"/>
        <v>336.70021419971516</v>
      </c>
      <c r="E166" s="74">
        <f t="shared" si="253"/>
        <v>368.8974924209607</v>
      </c>
      <c r="F166" s="74">
        <f t="shared" si="253"/>
        <v>395.60542113414084</v>
      </c>
      <c r="G166" s="74">
        <f t="shared" si="253"/>
        <v>389.55522390587186</v>
      </c>
      <c r="H166" s="74">
        <f t="shared" si="253"/>
        <v>371.99003020818145</v>
      </c>
      <c r="I166" s="74">
        <f t="shared" si="253"/>
        <v>359.2409388317364</v>
      </c>
      <c r="J166" s="74">
        <f t="shared" si="253"/>
        <v>336.65431664015614</v>
      </c>
      <c r="K166" s="74">
        <f t="shared" si="253"/>
        <v>327.19656615865011</v>
      </c>
      <c r="L166" s="74">
        <f t="shared" si="253"/>
        <v>349.39577935839986</v>
      </c>
      <c r="M166" s="74">
        <f t="shared" si="253"/>
        <v>281.38785669123109</v>
      </c>
      <c r="N166" s="74">
        <f t="shared" si="253"/>
        <v>273.21609828011429</v>
      </c>
      <c r="O166" s="74">
        <f t="shared" si="253"/>
        <v>255.53987456735297</v>
      </c>
      <c r="P166" s="74">
        <f t="shared" si="253"/>
        <v>246.38173276108864</v>
      </c>
      <c r="Q166" s="74">
        <f t="shared" si="253"/>
        <v>274.65180316279049</v>
      </c>
      <c r="R166" s="74">
        <f t="shared" ref="R166:V166" si="254">IF(R112=0,0,R112/R$17)</f>
        <v>253.42017525920409</v>
      </c>
      <c r="S166" s="74">
        <f t="shared" si="254"/>
        <v>253.33180320954776</v>
      </c>
      <c r="T166" s="74">
        <f t="shared" si="254"/>
        <v>278.43129181785417</v>
      </c>
      <c r="U166" s="74">
        <f t="shared" si="254"/>
        <v>242.39405701109993</v>
      </c>
      <c r="V166" s="74">
        <f t="shared" si="254"/>
        <v>246.49494450056065</v>
      </c>
      <c r="W166" s="74">
        <f t="shared" ref="W166:Y166" si="255">IF(W112=0,0,W112/W$17)</f>
        <v>243.98217823521907</v>
      </c>
      <c r="X166" s="74">
        <f t="shared" si="255"/>
        <v>222.48650593319101</v>
      </c>
      <c r="Y166" s="74">
        <f t="shared" si="255"/>
        <v>207.58943959431298</v>
      </c>
      <c r="DA166" s="90" t="s">
        <v>328</v>
      </c>
    </row>
    <row r="167" spans="1:105" ht="12" customHeight="1" x14ac:dyDescent="0.25">
      <c r="A167" s="97" t="s">
        <v>56</v>
      </c>
      <c r="B167" s="74">
        <f t="shared" ref="B167:Q167" si="256">IF(B113=0,0,B113/B$17)</f>
        <v>0</v>
      </c>
      <c r="C167" s="74">
        <f t="shared" si="256"/>
        <v>0</v>
      </c>
      <c r="D167" s="74">
        <f t="shared" si="256"/>
        <v>0</v>
      </c>
      <c r="E167" s="74">
        <f t="shared" si="256"/>
        <v>0</v>
      </c>
      <c r="F167" s="74">
        <f t="shared" si="256"/>
        <v>0</v>
      </c>
      <c r="G167" s="74">
        <f t="shared" si="256"/>
        <v>0</v>
      </c>
      <c r="H167" s="74">
        <f t="shared" si="256"/>
        <v>0</v>
      </c>
      <c r="I167" s="74">
        <f t="shared" si="256"/>
        <v>0</v>
      </c>
      <c r="J167" s="74">
        <f t="shared" si="256"/>
        <v>0</v>
      </c>
      <c r="K167" s="74">
        <f t="shared" si="256"/>
        <v>0</v>
      </c>
      <c r="L167" s="74">
        <f t="shared" si="256"/>
        <v>0</v>
      </c>
      <c r="M167" s="74">
        <f t="shared" si="256"/>
        <v>0</v>
      </c>
      <c r="N167" s="74">
        <f t="shared" si="256"/>
        <v>0</v>
      </c>
      <c r="O167" s="74">
        <f t="shared" si="256"/>
        <v>0</v>
      </c>
      <c r="P167" s="74">
        <f t="shared" si="256"/>
        <v>0</v>
      </c>
      <c r="Q167" s="74">
        <f t="shared" si="256"/>
        <v>0</v>
      </c>
      <c r="R167" s="74">
        <f t="shared" ref="R167:V167" si="257">IF(R113=0,0,R113/R$17)</f>
        <v>0</v>
      </c>
      <c r="S167" s="74">
        <f t="shared" si="257"/>
        <v>0</v>
      </c>
      <c r="T167" s="74">
        <f t="shared" si="257"/>
        <v>0</v>
      </c>
      <c r="U167" s="74">
        <f t="shared" si="257"/>
        <v>0</v>
      </c>
      <c r="V167" s="74">
        <f t="shared" si="257"/>
        <v>0</v>
      </c>
      <c r="W167" s="74">
        <f t="shared" ref="W167:Y167" si="258">IF(W113=0,0,W113/W$17)</f>
        <v>0</v>
      </c>
      <c r="X167" s="74">
        <f t="shared" si="258"/>
        <v>0</v>
      </c>
      <c r="Y167" s="74">
        <f t="shared" si="258"/>
        <v>0</v>
      </c>
      <c r="DA167" s="90" t="s">
        <v>329</v>
      </c>
    </row>
    <row r="168" spans="1:105" ht="12" customHeight="1" x14ac:dyDescent="0.25">
      <c r="A168" s="97" t="s">
        <v>55</v>
      </c>
      <c r="B168" s="74">
        <f t="shared" ref="B168:Q168" si="259">IF(B114=0,0,B114/B$17)</f>
        <v>80.452249404385697</v>
      </c>
      <c r="C168" s="74">
        <f t="shared" si="259"/>
        <v>80.320065411777165</v>
      </c>
      <c r="D168" s="74">
        <f t="shared" si="259"/>
        <v>78.70082444613324</v>
      </c>
      <c r="E168" s="74">
        <f t="shared" si="259"/>
        <v>75.879109527932158</v>
      </c>
      <c r="F168" s="74">
        <f t="shared" si="259"/>
        <v>72.931487398135744</v>
      </c>
      <c r="G168" s="74">
        <f t="shared" si="259"/>
        <v>72.240468649250985</v>
      </c>
      <c r="H168" s="74">
        <f t="shared" si="259"/>
        <v>71.662741548896818</v>
      </c>
      <c r="I168" s="74">
        <f t="shared" si="259"/>
        <v>70.579023429545472</v>
      </c>
      <c r="J168" s="74">
        <f t="shared" si="259"/>
        <v>68.765333088412618</v>
      </c>
      <c r="K168" s="74">
        <f t="shared" si="259"/>
        <v>65.079342429752046</v>
      </c>
      <c r="L168" s="74">
        <f t="shared" si="259"/>
        <v>68.784076035042233</v>
      </c>
      <c r="M168" s="74">
        <f t="shared" si="259"/>
        <v>64.813711435417886</v>
      </c>
      <c r="N168" s="74">
        <f t="shared" si="259"/>
        <v>64.985064976442942</v>
      </c>
      <c r="O168" s="74">
        <f t="shared" si="259"/>
        <v>66.761750879103985</v>
      </c>
      <c r="P168" s="74">
        <f t="shared" si="259"/>
        <v>67.042842850181728</v>
      </c>
      <c r="Q168" s="74">
        <f t="shared" si="259"/>
        <v>68.59823092015246</v>
      </c>
      <c r="R168" s="74">
        <f t="shared" ref="R168:V168" si="260">IF(R114=0,0,R114/R$17)</f>
        <v>71.27246941555201</v>
      </c>
      <c r="S168" s="74">
        <f t="shared" si="260"/>
        <v>70.875257843109026</v>
      </c>
      <c r="T168" s="74">
        <f t="shared" si="260"/>
        <v>69.781098197608173</v>
      </c>
      <c r="U168" s="74">
        <f t="shared" si="260"/>
        <v>65.534095828031823</v>
      </c>
      <c r="V168" s="74">
        <f t="shared" si="260"/>
        <v>64.022168066593409</v>
      </c>
      <c r="W168" s="74">
        <f t="shared" ref="W168:Y168" si="261">IF(W114=0,0,W114/W$17)</f>
        <v>68.195083858428902</v>
      </c>
      <c r="X168" s="74">
        <f t="shared" si="261"/>
        <v>64.387925110850574</v>
      </c>
      <c r="Y168" s="74">
        <f t="shared" si="261"/>
        <v>56.699954054803065</v>
      </c>
      <c r="DA168" s="90" t="s">
        <v>330</v>
      </c>
    </row>
    <row r="169" spans="1:105" ht="12" customHeight="1" x14ac:dyDescent="0.25">
      <c r="A169" s="107" t="s">
        <v>54</v>
      </c>
      <c r="B169" s="193">
        <f t="shared" ref="B169:Q169" si="262">IF(B115=0,0,B115/B$17)</f>
        <v>23.596612121781533</v>
      </c>
      <c r="C169" s="193">
        <f t="shared" si="262"/>
        <v>24.751156660322192</v>
      </c>
      <c r="D169" s="193">
        <f t="shared" si="262"/>
        <v>25.71608568676406</v>
      </c>
      <c r="E169" s="193">
        <f t="shared" si="262"/>
        <v>27.088936691749108</v>
      </c>
      <c r="F169" s="193">
        <f t="shared" si="262"/>
        <v>26.296903798123289</v>
      </c>
      <c r="G169" s="193">
        <f t="shared" si="262"/>
        <v>26.520638544275613</v>
      </c>
      <c r="H169" s="193">
        <f t="shared" si="262"/>
        <v>29.621653903318517</v>
      </c>
      <c r="I169" s="193">
        <f t="shared" si="262"/>
        <v>29.652720963518398</v>
      </c>
      <c r="J169" s="193">
        <f t="shared" si="262"/>
        <v>29.14817222304854</v>
      </c>
      <c r="K169" s="193">
        <f t="shared" si="262"/>
        <v>28.617655695259177</v>
      </c>
      <c r="L169" s="193">
        <f t="shared" si="262"/>
        <v>28.725482445117127</v>
      </c>
      <c r="M169" s="193">
        <f t="shared" si="262"/>
        <v>25.735624528584498</v>
      </c>
      <c r="N169" s="193">
        <f t="shared" si="262"/>
        <v>26.152483860942279</v>
      </c>
      <c r="O169" s="193">
        <f t="shared" si="262"/>
        <v>24.013478445477464</v>
      </c>
      <c r="P169" s="193">
        <f t="shared" si="262"/>
        <v>24.578244324652577</v>
      </c>
      <c r="Q169" s="193">
        <f t="shared" si="262"/>
        <v>26.452402241815605</v>
      </c>
      <c r="R169" s="193">
        <f t="shared" ref="R169:V169" si="263">IF(R115=0,0,R115/R$17)</f>
        <v>28.448755174029667</v>
      </c>
      <c r="S169" s="193">
        <f t="shared" si="263"/>
        <v>28.375808877979122</v>
      </c>
      <c r="T169" s="193">
        <f t="shared" si="263"/>
        <v>29.769012522919411</v>
      </c>
      <c r="U169" s="193">
        <f t="shared" si="263"/>
        <v>26.555853602162806</v>
      </c>
      <c r="V169" s="193">
        <f t="shared" si="263"/>
        <v>25.758446353050417</v>
      </c>
      <c r="W169" s="193">
        <f t="shared" ref="W169:Y169" si="264">IF(W115=0,0,W115/W$17)</f>
        <v>27.372588780082943</v>
      </c>
      <c r="X169" s="193">
        <f t="shared" si="264"/>
        <v>26.876252781512267</v>
      </c>
      <c r="Y169" s="193">
        <f t="shared" si="264"/>
        <v>24.010514331182009</v>
      </c>
      <c r="DA169" s="214" t="s">
        <v>331</v>
      </c>
    </row>
    <row r="170" spans="1:105" ht="12" customHeight="1" x14ac:dyDescent="0.25">
      <c r="A170" s="209" t="s">
        <v>58</v>
      </c>
      <c r="B170" s="77">
        <f t="shared" ref="B170:Q170" si="265">IF(B116=0,0,B116/B$17)</f>
        <v>0</v>
      </c>
      <c r="C170" s="77">
        <f t="shared" si="265"/>
        <v>0</v>
      </c>
      <c r="D170" s="77">
        <f t="shared" si="265"/>
        <v>0</v>
      </c>
      <c r="E170" s="77">
        <f t="shared" si="265"/>
        <v>0</v>
      </c>
      <c r="F170" s="77">
        <f t="shared" si="265"/>
        <v>0</v>
      </c>
      <c r="G170" s="77">
        <f t="shared" si="265"/>
        <v>0</v>
      </c>
      <c r="H170" s="77">
        <f t="shared" si="265"/>
        <v>0</v>
      </c>
      <c r="I170" s="77">
        <f t="shared" si="265"/>
        <v>0</v>
      </c>
      <c r="J170" s="77">
        <f t="shared" si="265"/>
        <v>0</v>
      </c>
      <c r="K170" s="77">
        <f t="shared" si="265"/>
        <v>0</v>
      </c>
      <c r="L170" s="77">
        <f t="shared" si="265"/>
        <v>0</v>
      </c>
      <c r="M170" s="77">
        <f t="shared" si="265"/>
        <v>0</v>
      </c>
      <c r="N170" s="77">
        <f t="shared" si="265"/>
        <v>0</v>
      </c>
      <c r="O170" s="77">
        <f t="shared" si="265"/>
        <v>0</v>
      </c>
      <c r="P170" s="77">
        <f t="shared" si="265"/>
        <v>0</v>
      </c>
      <c r="Q170" s="77">
        <f t="shared" si="265"/>
        <v>0</v>
      </c>
      <c r="R170" s="77">
        <f t="shared" ref="R170:V170" si="266">IF(R116=0,0,R116/R$17)</f>
        <v>0</v>
      </c>
      <c r="S170" s="77">
        <f t="shared" si="266"/>
        <v>0</v>
      </c>
      <c r="T170" s="77">
        <f t="shared" si="266"/>
        <v>0</v>
      </c>
      <c r="U170" s="77">
        <f t="shared" si="266"/>
        <v>0</v>
      </c>
      <c r="V170" s="77">
        <f t="shared" si="266"/>
        <v>0</v>
      </c>
      <c r="W170" s="77">
        <f t="shared" ref="W170:Y170" si="267">IF(W116=0,0,W116/W$17)</f>
        <v>0</v>
      </c>
      <c r="X170" s="77">
        <f t="shared" si="267"/>
        <v>0</v>
      </c>
      <c r="Y170" s="77">
        <f t="shared" si="267"/>
        <v>0</v>
      </c>
      <c r="DA170" s="92" t="s">
        <v>332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28:Y28 B30:Y30 B34:Y34 B45:Y45 B79:Y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Y3" si="0">B4</f>
        <v>14471308</v>
      </c>
      <c r="C3" s="67">
        <f t="shared" si="0"/>
        <v>14622972</v>
      </c>
      <c r="D3" s="67">
        <f t="shared" si="0"/>
        <v>14839410</v>
      </c>
      <c r="E3" s="67">
        <f t="shared" si="0"/>
        <v>15212086</v>
      </c>
      <c r="F3" s="67">
        <f t="shared" si="0"/>
        <v>15562345</v>
      </c>
      <c r="G3" s="67">
        <f t="shared" si="0"/>
        <v>15784301</v>
      </c>
      <c r="H3" s="67">
        <f t="shared" si="0"/>
        <v>16215907</v>
      </c>
      <c r="I3" s="67">
        <f t="shared" si="0"/>
        <v>16611523</v>
      </c>
      <c r="J3" s="67">
        <f t="shared" si="0"/>
        <v>17130135</v>
      </c>
      <c r="K3" s="67">
        <f t="shared" si="0"/>
        <v>17475160</v>
      </c>
      <c r="L3" s="67">
        <f t="shared" si="0"/>
        <v>17763324</v>
      </c>
      <c r="M3" s="67">
        <f t="shared" si="0"/>
        <v>18011260</v>
      </c>
      <c r="N3" s="67">
        <f t="shared" si="0"/>
        <v>18281226</v>
      </c>
      <c r="O3" s="67">
        <f t="shared" si="0"/>
        <v>18441630</v>
      </c>
      <c r="P3" s="67">
        <f t="shared" si="0"/>
        <v>18509452</v>
      </c>
      <c r="Q3" s="67">
        <f t="shared" si="0"/>
        <v>18570289</v>
      </c>
      <c r="R3" s="67">
        <f t="shared" si="0"/>
        <v>18664610</v>
      </c>
      <c r="S3" s="67">
        <f t="shared" si="0"/>
        <v>18718757</v>
      </c>
      <c r="T3" s="67">
        <f t="shared" si="0"/>
        <v>18755557</v>
      </c>
      <c r="U3" s="67">
        <f t="shared" si="0"/>
        <v>18865682</v>
      </c>
      <c r="V3" s="67">
        <f t="shared" si="0"/>
        <v>19018509</v>
      </c>
      <c r="W3" s="67">
        <f t="shared" si="0"/>
        <v>19090132</v>
      </c>
      <c r="X3" s="67">
        <f t="shared" si="0"/>
        <v>19202120</v>
      </c>
      <c r="Y3" s="67">
        <f t="shared" si="0"/>
        <v>19531016</v>
      </c>
      <c r="DA3" s="87" t="s">
        <v>334</v>
      </c>
    </row>
    <row r="4" spans="1:105" ht="12.95" customHeight="1" x14ac:dyDescent="0.25">
      <c r="A4" s="68" t="s">
        <v>57</v>
      </c>
      <c r="B4" s="71">
        <f t="shared" ref="B4:Q4" si="1">SUM(B5:B13)</f>
        <v>14471308</v>
      </c>
      <c r="C4" s="71">
        <f t="shared" si="1"/>
        <v>14622972</v>
      </c>
      <c r="D4" s="71">
        <f t="shared" si="1"/>
        <v>14839410</v>
      </c>
      <c r="E4" s="71">
        <f t="shared" si="1"/>
        <v>15212086</v>
      </c>
      <c r="F4" s="71">
        <f t="shared" si="1"/>
        <v>15562345</v>
      </c>
      <c r="G4" s="71">
        <f t="shared" si="1"/>
        <v>15784301</v>
      </c>
      <c r="H4" s="71">
        <f t="shared" si="1"/>
        <v>16215907</v>
      </c>
      <c r="I4" s="71">
        <f t="shared" si="1"/>
        <v>16611523</v>
      </c>
      <c r="J4" s="71">
        <f t="shared" si="1"/>
        <v>17130135</v>
      </c>
      <c r="K4" s="71">
        <f t="shared" si="1"/>
        <v>17475160</v>
      </c>
      <c r="L4" s="71">
        <f t="shared" si="1"/>
        <v>17763324</v>
      </c>
      <c r="M4" s="71">
        <f t="shared" si="1"/>
        <v>18011260</v>
      </c>
      <c r="N4" s="71">
        <f t="shared" si="1"/>
        <v>18281226</v>
      </c>
      <c r="O4" s="71">
        <f t="shared" si="1"/>
        <v>18441630</v>
      </c>
      <c r="P4" s="71">
        <f t="shared" si="1"/>
        <v>18509452</v>
      </c>
      <c r="Q4" s="71">
        <f t="shared" si="1"/>
        <v>18570289</v>
      </c>
      <c r="R4" s="71">
        <f t="shared" ref="R4:V4" si="2">SUM(R5:R13)</f>
        <v>18664610</v>
      </c>
      <c r="S4" s="71">
        <f t="shared" si="2"/>
        <v>18718757</v>
      </c>
      <c r="T4" s="71">
        <f t="shared" si="2"/>
        <v>18755557</v>
      </c>
      <c r="U4" s="71">
        <f t="shared" si="2"/>
        <v>18865682</v>
      </c>
      <c r="V4" s="71">
        <f t="shared" si="2"/>
        <v>19018509</v>
      </c>
      <c r="W4" s="71">
        <f t="shared" ref="W4:Y4" si="3">SUM(W5:W13)</f>
        <v>19090132</v>
      </c>
      <c r="X4" s="71">
        <f t="shared" si="3"/>
        <v>19202120</v>
      </c>
      <c r="Y4" s="71">
        <f t="shared" si="3"/>
        <v>19531016</v>
      </c>
      <c r="DA4" s="88" t="s">
        <v>335</v>
      </c>
    </row>
    <row r="5" spans="1:105" ht="12" customHeight="1" x14ac:dyDescent="0.25">
      <c r="A5" s="28" t="s">
        <v>51</v>
      </c>
      <c r="B5" s="82">
        <v>374938</v>
      </c>
      <c r="C5" s="82">
        <v>387478</v>
      </c>
      <c r="D5" s="82">
        <v>391108</v>
      </c>
      <c r="E5" s="82">
        <v>390132</v>
      </c>
      <c r="F5" s="82">
        <v>417101</v>
      </c>
      <c r="G5" s="82">
        <v>425323</v>
      </c>
      <c r="H5" s="82">
        <v>426228</v>
      </c>
      <c r="I5" s="82">
        <v>409560</v>
      </c>
      <c r="J5" s="82">
        <v>410453</v>
      </c>
      <c r="K5" s="82">
        <v>409551</v>
      </c>
      <c r="L5" s="82">
        <v>383019</v>
      </c>
      <c r="M5" s="82">
        <v>360673</v>
      </c>
      <c r="N5" s="82">
        <v>327821</v>
      </c>
      <c r="O5" s="82">
        <v>297744</v>
      </c>
      <c r="P5" s="82">
        <v>279935</v>
      </c>
      <c r="Q5" s="82">
        <v>283551</v>
      </c>
      <c r="R5" s="82">
        <v>306455</v>
      </c>
      <c r="S5" s="82">
        <v>359042</v>
      </c>
      <c r="T5" s="82">
        <v>363201</v>
      </c>
      <c r="U5" s="82">
        <v>339519</v>
      </c>
      <c r="V5" s="82">
        <v>283139</v>
      </c>
      <c r="W5" s="82">
        <v>227440</v>
      </c>
      <c r="X5" s="82">
        <v>204008</v>
      </c>
      <c r="Y5" s="82">
        <v>207971</v>
      </c>
      <c r="DA5" s="89" t="s">
        <v>336</v>
      </c>
    </row>
    <row r="6" spans="1:105" ht="12" customHeight="1" x14ac:dyDescent="0.25">
      <c r="A6" s="28" t="s">
        <v>74</v>
      </c>
      <c r="B6" s="82">
        <v>2026182</v>
      </c>
      <c r="C6" s="82">
        <v>1863783</v>
      </c>
      <c r="D6" s="82">
        <v>1773845</v>
      </c>
      <c r="E6" s="82">
        <v>1686970</v>
      </c>
      <c r="F6" s="82">
        <v>1633350</v>
      </c>
      <c r="G6" s="82">
        <v>1566396</v>
      </c>
      <c r="H6" s="82">
        <v>1493550</v>
      </c>
      <c r="I6" s="82">
        <v>1448837</v>
      </c>
      <c r="J6" s="82">
        <v>1398657</v>
      </c>
      <c r="K6" s="82">
        <v>1295634</v>
      </c>
      <c r="L6" s="82">
        <v>1187510</v>
      </c>
      <c r="M6" s="82">
        <v>1086600</v>
      </c>
      <c r="N6" s="82">
        <v>1023667</v>
      </c>
      <c r="O6" s="82">
        <v>963354</v>
      </c>
      <c r="P6" s="82">
        <v>921393</v>
      </c>
      <c r="Q6" s="82">
        <v>912303</v>
      </c>
      <c r="R6" s="82">
        <v>895858</v>
      </c>
      <c r="S6" s="82">
        <v>901043</v>
      </c>
      <c r="T6" s="82">
        <v>870927</v>
      </c>
      <c r="U6" s="82">
        <v>806226</v>
      </c>
      <c r="V6" s="82">
        <v>796040</v>
      </c>
      <c r="W6" s="82">
        <v>821200</v>
      </c>
      <c r="X6" s="82">
        <v>869956</v>
      </c>
      <c r="Y6" s="82">
        <v>871003</v>
      </c>
      <c r="DA6" s="89" t="s">
        <v>337</v>
      </c>
    </row>
    <row r="7" spans="1:105" ht="12" customHeight="1" x14ac:dyDescent="0.25">
      <c r="A7" s="28" t="s">
        <v>200</v>
      </c>
      <c r="B7" s="82">
        <v>3842512</v>
      </c>
      <c r="C7" s="82">
        <v>3758163</v>
      </c>
      <c r="D7" s="82">
        <v>3775152</v>
      </c>
      <c r="E7" s="82">
        <v>3835819</v>
      </c>
      <c r="F7" s="82">
        <v>3852758</v>
      </c>
      <c r="G7" s="82">
        <v>3704334</v>
      </c>
      <c r="H7" s="82">
        <v>3427372</v>
      </c>
      <c r="I7" s="82">
        <v>3238368</v>
      </c>
      <c r="J7" s="82">
        <v>3109432</v>
      </c>
      <c r="K7" s="82">
        <v>2973837</v>
      </c>
      <c r="L7" s="82">
        <v>2826098</v>
      </c>
      <c r="M7" s="82">
        <v>2754453</v>
      </c>
      <c r="N7" s="82">
        <v>2786420</v>
      </c>
      <c r="O7" s="82">
        <v>3031729</v>
      </c>
      <c r="P7" s="82">
        <v>3296507</v>
      </c>
      <c r="Q7" s="82">
        <v>3616920</v>
      </c>
      <c r="R7" s="82">
        <v>3690857</v>
      </c>
      <c r="S7" s="82">
        <v>3609961</v>
      </c>
      <c r="T7" s="82">
        <v>3449900</v>
      </c>
      <c r="U7" s="82">
        <v>3334526</v>
      </c>
      <c r="V7" s="82">
        <v>3333269</v>
      </c>
      <c r="W7" s="82">
        <v>3308740</v>
      </c>
      <c r="X7" s="82">
        <v>3243091</v>
      </c>
      <c r="Y7" s="82">
        <v>3179315</v>
      </c>
      <c r="DA7" s="89" t="s">
        <v>338</v>
      </c>
    </row>
    <row r="8" spans="1:105" ht="12" customHeight="1" x14ac:dyDescent="0.25">
      <c r="A8" s="28" t="s">
        <v>189</v>
      </c>
      <c r="B8" s="82">
        <v>3326022</v>
      </c>
      <c r="C8" s="82">
        <v>3505104</v>
      </c>
      <c r="D8" s="82">
        <v>3778264</v>
      </c>
      <c r="E8" s="82">
        <v>4135356</v>
      </c>
      <c r="F8" s="82">
        <v>4349864</v>
      </c>
      <c r="G8" s="82">
        <v>4466487</v>
      </c>
      <c r="H8" s="82">
        <v>4803375</v>
      </c>
      <c r="I8" s="82">
        <v>5028495</v>
      </c>
      <c r="J8" s="82">
        <v>5286855</v>
      </c>
      <c r="K8" s="82">
        <v>5322100</v>
      </c>
      <c r="L8" s="82">
        <v>5453905</v>
      </c>
      <c r="M8" s="82">
        <v>5409695</v>
      </c>
      <c r="N8" s="82">
        <v>5290691</v>
      </c>
      <c r="O8" s="82">
        <v>5149646</v>
      </c>
      <c r="P8" s="82">
        <v>5251217</v>
      </c>
      <c r="Q8" s="82">
        <v>5296919</v>
      </c>
      <c r="R8" s="82">
        <v>5711168</v>
      </c>
      <c r="S8" s="82">
        <v>6059988</v>
      </c>
      <c r="T8" s="82">
        <v>6368880</v>
      </c>
      <c r="U8" s="82">
        <v>6467952</v>
      </c>
      <c r="V8" s="82">
        <v>6451606</v>
      </c>
      <c r="W8" s="82">
        <v>6182021</v>
      </c>
      <c r="X8" s="82">
        <v>5994810</v>
      </c>
      <c r="Y8" s="82">
        <v>5878606</v>
      </c>
      <c r="DA8" s="89" t="s">
        <v>339</v>
      </c>
    </row>
    <row r="9" spans="1:105" ht="12" customHeight="1" x14ac:dyDescent="0.25">
      <c r="A9" s="28" t="s">
        <v>202</v>
      </c>
      <c r="B9" s="82">
        <v>3716549</v>
      </c>
      <c r="C9" s="82">
        <v>3618260</v>
      </c>
      <c r="D9" s="82">
        <v>3480672</v>
      </c>
      <c r="E9" s="82">
        <v>3335383</v>
      </c>
      <c r="F9" s="82">
        <v>3239720</v>
      </c>
      <c r="G9" s="82">
        <v>3214460</v>
      </c>
      <c r="H9" s="82">
        <v>3284853</v>
      </c>
      <c r="I9" s="82">
        <v>3510420</v>
      </c>
      <c r="J9" s="82">
        <v>3819206</v>
      </c>
      <c r="K9" s="82">
        <v>4233304</v>
      </c>
      <c r="L9" s="82">
        <v>4493106</v>
      </c>
      <c r="M9" s="82">
        <v>4929265</v>
      </c>
      <c r="N9" s="82">
        <v>5363533</v>
      </c>
      <c r="O9" s="82">
        <v>5748144</v>
      </c>
      <c r="P9" s="82">
        <v>5785407</v>
      </c>
      <c r="Q9" s="82">
        <v>5569944</v>
      </c>
      <c r="R9" s="82">
        <v>5046421</v>
      </c>
      <c r="S9" s="82">
        <v>4669345</v>
      </c>
      <c r="T9" s="82">
        <v>4363446</v>
      </c>
      <c r="U9" s="82">
        <v>4364877</v>
      </c>
      <c r="V9" s="82">
        <v>4401295</v>
      </c>
      <c r="W9" s="82">
        <v>4528099</v>
      </c>
      <c r="X9" s="82">
        <v>4653427</v>
      </c>
      <c r="Y9" s="82">
        <v>4752791</v>
      </c>
      <c r="DA9" s="89" t="s">
        <v>340</v>
      </c>
    </row>
    <row r="10" spans="1:105" ht="12" customHeight="1" x14ac:dyDescent="0.25">
      <c r="A10" s="28" t="s">
        <v>197</v>
      </c>
      <c r="B10" s="82">
        <v>249</v>
      </c>
      <c r="C10" s="82">
        <v>242</v>
      </c>
      <c r="D10" s="82">
        <v>232</v>
      </c>
      <c r="E10" s="82">
        <v>222</v>
      </c>
      <c r="F10" s="82">
        <v>213</v>
      </c>
      <c r="G10" s="82">
        <v>207</v>
      </c>
      <c r="H10" s="82">
        <v>206</v>
      </c>
      <c r="I10" s="82">
        <v>208</v>
      </c>
      <c r="J10" s="82">
        <v>210</v>
      </c>
      <c r="K10" s="82">
        <v>210</v>
      </c>
      <c r="L10" s="82">
        <v>211</v>
      </c>
      <c r="M10" s="82">
        <v>217</v>
      </c>
      <c r="N10" s="82">
        <v>225</v>
      </c>
      <c r="O10" s="82">
        <v>235</v>
      </c>
      <c r="P10" s="82">
        <v>241</v>
      </c>
      <c r="Q10" s="82">
        <v>246</v>
      </c>
      <c r="R10" s="82">
        <v>251</v>
      </c>
      <c r="S10" s="82">
        <v>248</v>
      </c>
      <c r="T10" s="82">
        <v>240</v>
      </c>
      <c r="U10" s="82">
        <v>238</v>
      </c>
      <c r="V10" s="82">
        <v>238</v>
      </c>
      <c r="W10" s="82">
        <v>241</v>
      </c>
      <c r="X10" s="82">
        <v>244</v>
      </c>
      <c r="Y10" s="82">
        <v>247</v>
      </c>
      <c r="DA10" s="89" t="s">
        <v>341</v>
      </c>
    </row>
    <row r="11" spans="1:105" ht="12" customHeight="1" x14ac:dyDescent="0.25">
      <c r="A11" s="28" t="s">
        <v>198</v>
      </c>
      <c r="B11" s="82">
        <v>0</v>
      </c>
      <c r="C11" s="82">
        <v>0</v>
      </c>
      <c r="D11" s="82">
        <v>0</v>
      </c>
      <c r="E11" s="82">
        <v>0</v>
      </c>
      <c r="F11" s="82">
        <v>0</v>
      </c>
      <c r="G11" s="82">
        <v>0</v>
      </c>
      <c r="H11" s="82">
        <v>0</v>
      </c>
      <c r="I11" s="82">
        <v>0</v>
      </c>
      <c r="J11" s="82">
        <v>0</v>
      </c>
      <c r="K11" s="82">
        <v>0</v>
      </c>
      <c r="L11" s="82">
        <v>0</v>
      </c>
      <c r="M11" s="82">
        <v>0</v>
      </c>
      <c r="N11" s="82">
        <v>0</v>
      </c>
      <c r="O11" s="82">
        <v>0</v>
      </c>
      <c r="P11" s="82">
        <v>0</v>
      </c>
      <c r="Q11" s="82">
        <v>0</v>
      </c>
      <c r="R11" s="82">
        <v>0</v>
      </c>
      <c r="S11" s="82">
        <v>0</v>
      </c>
      <c r="T11" s="82">
        <v>0</v>
      </c>
      <c r="U11" s="82">
        <v>0</v>
      </c>
      <c r="V11" s="82">
        <v>0</v>
      </c>
      <c r="W11" s="82">
        <v>0</v>
      </c>
      <c r="X11" s="82">
        <v>0</v>
      </c>
      <c r="Y11" s="82">
        <v>0</v>
      </c>
      <c r="DA11" s="89" t="s">
        <v>342</v>
      </c>
    </row>
    <row r="12" spans="1:105" ht="12" customHeight="1" x14ac:dyDescent="0.25">
      <c r="A12" s="28" t="s">
        <v>95</v>
      </c>
      <c r="B12" s="82">
        <v>83849</v>
      </c>
      <c r="C12" s="82">
        <v>109473</v>
      </c>
      <c r="D12" s="82">
        <v>139560</v>
      </c>
      <c r="E12" s="82">
        <v>174039</v>
      </c>
      <c r="F12" s="82">
        <v>212588</v>
      </c>
      <c r="G12" s="82">
        <v>258054</v>
      </c>
      <c r="H12" s="82">
        <v>301482</v>
      </c>
      <c r="I12" s="82">
        <v>334902</v>
      </c>
      <c r="J12" s="82">
        <v>358365</v>
      </c>
      <c r="K12" s="82">
        <v>378221</v>
      </c>
      <c r="L12" s="82">
        <v>402016</v>
      </c>
      <c r="M12" s="82">
        <v>422007</v>
      </c>
      <c r="N12" s="82">
        <v>442149</v>
      </c>
      <c r="O12" s="82">
        <v>470487</v>
      </c>
      <c r="P12" s="82">
        <v>524851</v>
      </c>
      <c r="Q12" s="82">
        <v>604778</v>
      </c>
      <c r="R12" s="82">
        <v>701953</v>
      </c>
      <c r="S12" s="82">
        <v>780200</v>
      </c>
      <c r="T12" s="82">
        <v>836162</v>
      </c>
      <c r="U12" s="82">
        <v>911513</v>
      </c>
      <c r="V12" s="82">
        <v>983392</v>
      </c>
      <c r="W12" s="82">
        <v>1071394</v>
      </c>
      <c r="X12" s="82">
        <v>1158620</v>
      </c>
      <c r="Y12" s="82">
        <v>1227823</v>
      </c>
      <c r="DA12" s="89" t="s">
        <v>343</v>
      </c>
    </row>
    <row r="13" spans="1:105" ht="12" customHeight="1" x14ac:dyDescent="0.25">
      <c r="A13" s="73" t="s">
        <v>94</v>
      </c>
      <c r="B13" s="83">
        <v>1101007</v>
      </c>
      <c r="C13" s="83">
        <v>1380469</v>
      </c>
      <c r="D13" s="83">
        <v>1500577</v>
      </c>
      <c r="E13" s="83">
        <v>1654165</v>
      </c>
      <c r="F13" s="83">
        <v>1856751</v>
      </c>
      <c r="G13" s="83">
        <v>2149040</v>
      </c>
      <c r="H13" s="83">
        <v>2478841</v>
      </c>
      <c r="I13" s="83">
        <v>2640733</v>
      </c>
      <c r="J13" s="83">
        <v>2746957</v>
      </c>
      <c r="K13" s="83">
        <v>2862303</v>
      </c>
      <c r="L13" s="83">
        <v>3017459</v>
      </c>
      <c r="M13" s="83">
        <v>3048350</v>
      </c>
      <c r="N13" s="83">
        <v>3046720</v>
      </c>
      <c r="O13" s="83">
        <v>2780291</v>
      </c>
      <c r="P13" s="83">
        <v>2449901</v>
      </c>
      <c r="Q13" s="83">
        <v>2285628</v>
      </c>
      <c r="R13" s="83">
        <v>2311647</v>
      </c>
      <c r="S13" s="83">
        <v>2338930</v>
      </c>
      <c r="T13" s="83">
        <v>2502801</v>
      </c>
      <c r="U13" s="83">
        <v>2640831</v>
      </c>
      <c r="V13" s="83">
        <v>2769530</v>
      </c>
      <c r="W13" s="83">
        <v>2950997</v>
      </c>
      <c r="X13" s="83">
        <v>3077964</v>
      </c>
      <c r="Y13" s="83">
        <v>3413260</v>
      </c>
      <c r="DA13" s="90" t="s">
        <v>344</v>
      </c>
    </row>
    <row r="14" spans="1:105" ht="12" hidden="1" customHeight="1" x14ac:dyDescent="0.25">
      <c r="A14" s="84" t="s">
        <v>93</v>
      </c>
      <c r="B14" s="85">
        <f t="shared" ref="B14:Q14" si="4">SUM(B5:B11)</f>
        <v>13286452</v>
      </c>
      <c r="C14" s="85">
        <f t="shared" si="4"/>
        <v>13133030</v>
      </c>
      <c r="D14" s="85">
        <f t="shared" si="4"/>
        <v>13199273</v>
      </c>
      <c r="E14" s="85">
        <f t="shared" si="4"/>
        <v>13383882</v>
      </c>
      <c r="F14" s="85">
        <f t="shared" si="4"/>
        <v>13493006</v>
      </c>
      <c r="G14" s="85">
        <f t="shared" si="4"/>
        <v>13377207</v>
      </c>
      <c r="H14" s="85">
        <f t="shared" si="4"/>
        <v>13435584</v>
      </c>
      <c r="I14" s="85">
        <f t="shared" si="4"/>
        <v>13635888</v>
      </c>
      <c r="J14" s="85">
        <f t="shared" si="4"/>
        <v>14024813</v>
      </c>
      <c r="K14" s="85">
        <f t="shared" si="4"/>
        <v>14234636</v>
      </c>
      <c r="L14" s="85">
        <f t="shared" si="4"/>
        <v>14343849</v>
      </c>
      <c r="M14" s="85">
        <f t="shared" si="4"/>
        <v>14540903</v>
      </c>
      <c r="N14" s="85">
        <f t="shared" si="4"/>
        <v>14792357</v>
      </c>
      <c r="O14" s="85">
        <f t="shared" si="4"/>
        <v>15190852</v>
      </c>
      <c r="P14" s="85">
        <f t="shared" si="4"/>
        <v>15534700</v>
      </c>
      <c r="Q14" s="85">
        <f t="shared" si="4"/>
        <v>15679883</v>
      </c>
      <c r="R14" s="85">
        <f t="shared" ref="R14:V14" si="5">SUM(R5:R11)</f>
        <v>15651010</v>
      </c>
      <c r="S14" s="85">
        <f t="shared" si="5"/>
        <v>15599627</v>
      </c>
      <c r="T14" s="85">
        <f t="shared" si="5"/>
        <v>15416594</v>
      </c>
      <c r="U14" s="85">
        <f t="shared" si="5"/>
        <v>15313338</v>
      </c>
      <c r="V14" s="85">
        <f t="shared" si="5"/>
        <v>15265587</v>
      </c>
      <c r="W14" s="85">
        <f t="shared" ref="W14:Y14" si="6">SUM(W5:W11)</f>
        <v>15067741</v>
      </c>
      <c r="X14" s="85">
        <f t="shared" si="6"/>
        <v>14965536</v>
      </c>
      <c r="Y14" s="85">
        <f t="shared" si="6"/>
        <v>14889933</v>
      </c>
      <c r="DA14" s="93"/>
    </row>
    <row r="15" spans="1:105" ht="12.95" customHeight="1" x14ac:dyDescent="0.25">
      <c r="A15" s="68" t="s">
        <v>92</v>
      </c>
      <c r="B15" s="71">
        <f t="shared" ref="B15:Y15" si="7">B16</f>
        <v>1157704</v>
      </c>
      <c r="C15" s="71">
        <f t="shared" si="7"/>
        <v>1462297</v>
      </c>
      <c r="D15" s="71">
        <f t="shared" si="7"/>
        <v>1706532</v>
      </c>
      <c r="E15" s="71">
        <f t="shared" si="7"/>
        <v>2053636</v>
      </c>
      <c r="F15" s="71">
        <f t="shared" si="7"/>
        <v>2661161</v>
      </c>
      <c r="G15" s="71">
        <f t="shared" si="7"/>
        <v>3567250</v>
      </c>
      <c r="H15" s="71">
        <f t="shared" si="7"/>
        <v>3908033</v>
      </c>
      <c r="I15" s="71">
        <f t="shared" si="7"/>
        <v>4418668</v>
      </c>
      <c r="J15" s="71">
        <f t="shared" si="7"/>
        <v>4796441</v>
      </c>
      <c r="K15" s="71">
        <f t="shared" si="7"/>
        <v>5137695</v>
      </c>
      <c r="L15" s="71">
        <f t="shared" si="7"/>
        <v>5577682</v>
      </c>
      <c r="M15" s="71">
        <f t="shared" si="7"/>
        <v>5817642</v>
      </c>
      <c r="N15" s="71">
        <f t="shared" si="7"/>
        <v>6215614</v>
      </c>
      <c r="O15" s="71">
        <f t="shared" si="7"/>
        <v>6251707</v>
      </c>
      <c r="P15" s="71">
        <f t="shared" si="7"/>
        <v>6237672</v>
      </c>
      <c r="Q15" s="71">
        <f t="shared" si="7"/>
        <v>6183914</v>
      </c>
      <c r="R15" s="71">
        <f t="shared" si="7"/>
        <v>6271289</v>
      </c>
      <c r="S15" s="71">
        <f t="shared" si="7"/>
        <v>6364374</v>
      </c>
      <c r="T15" s="71">
        <f t="shared" si="7"/>
        <v>6545680</v>
      </c>
      <c r="U15" s="71">
        <f t="shared" si="7"/>
        <v>6640745</v>
      </c>
      <c r="V15" s="71">
        <f t="shared" si="7"/>
        <v>6751576</v>
      </c>
      <c r="W15" s="71">
        <f t="shared" si="7"/>
        <v>6872457</v>
      </c>
      <c r="X15" s="71">
        <f t="shared" si="7"/>
        <v>7047193</v>
      </c>
      <c r="Y15" s="71">
        <f t="shared" si="7"/>
        <v>7099108</v>
      </c>
      <c r="DA15" s="88" t="s">
        <v>345</v>
      </c>
    </row>
    <row r="16" spans="1:105" ht="12" customHeight="1" x14ac:dyDescent="0.25">
      <c r="A16" s="28" t="s">
        <v>91</v>
      </c>
      <c r="B16" s="82">
        <v>1157704</v>
      </c>
      <c r="C16" s="82">
        <v>1462297</v>
      </c>
      <c r="D16" s="82">
        <v>1706532</v>
      </c>
      <c r="E16" s="82">
        <v>2053636</v>
      </c>
      <c r="F16" s="82">
        <v>2661161</v>
      </c>
      <c r="G16" s="82">
        <v>3567250</v>
      </c>
      <c r="H16" s="82">
        <v>3908033</v>
      </c>
      <c r="I16" s="82">
        <v>4418668</v>
      </c>
      <c r="J16" s="82">
        <v>4796441</v>
      </c>
      <c r="K16" s="82">
        <v>5137695</v>
      </c>
      <c r="L16" s="82">
        <v>5577682</v>
      </c>
      <c r="M16" s="82">
        <v>5817642</v>
      </c>
      <c r="N16" s="82">
        <v>6215614</v>
      </c>
      <c r="O16" s="82">
        <v>6251707</v>
      </c>
      <c r="P16" s="82">
        <v>6237672</v>
      </c>
      <c r="Q16" s="82">
        <v>6183914</v>
      </c>
      <c r="R16" s="82">
        <v>6271289</v>
      </c>
      <c r="S16" s="82">
        <v>6364374</v>
      </c>
      <c r="T16" s="82">
        <v>6545680</v>
      </c>
      <c r="U16" s="82">
        <v>6640745</v>
      </c>
      <c r="V16" s="82">
        <v>6751576</v>
      </c>
      <c r="W16" s="82">
        <v>6872457</v>
      </c>
      <c r="X16" s="82">
        <v>7047193</v>
      </c>
      <c r="Y16" s="82">
        <v>7099108</v>
      </c>
      <c r="DA16" s="89" t="s">
        <v>346</v>
      </c>
    </row>
    <row r="17" spans="1:105" ht="12.95" customHeight="1" x14ac:dyDescent="0.25">
      <c r="A17" s="68" t="s">
        <v>55</v>
      </c>
      <c r="B17" s="71">
        <f t="shared" ref="B17:Q17" si="8">SUM(B18:B25)</f>
        <v>14471308</v>
      </c>
      <c r="C17" s="71">
        <f t="shared" si="8"/>
        <v>14622972</v>
      </c>
      <c r="D17" s="71">
        <f t="shared" si="8"/>
        <v>14839410</v>
      </c>
      <c r="E17" s="71">
        <f t="shared" si="8"/>
        <v>15212086</v>
      </c>
      <c r="F17" s="71">
        <f t="shared" si="8"/>
        <v>15562345</v>
      </c>
      <c r="G17" s="71">
        <f t="shared" si="8"/>
        <v>15784301</v>
      </c>
      <c r="H17" s="71">
        <f t="shared" si="8"/>
        <v>16215907</v>
      </c>
      <c r="I17" s="71">
        <f t="shared" si="8"/>
        <v>16611523</v>
      </c>
      <c r="J17" s="71">
        <f t="shared" si="8"/>
        <v>17130135</v>
      </c>
      <c r="K17" s="71">
        <f t="shared" si="8"/>
        <v>17475160</v>
      </c>
      <c r="L17" s="71">
        <f t="shared" si="8"/>
        <v>17763324</v>
      </c>
      <c r="M17" s="71">
        <f t="shared" si="8"/>
        <v>18011260</v>
      </c>
      <c r="N17" s="71">
        <f t="shared" si="8"/>
        <v>18281226</v>
      </c>
      <c r="O17" s="71">
        <f t="shared" si="8"/>
        <v>18441630</v>
      </c>
      <c r="P17" s="71">
        <f t="shared" si="8"/>
        <v>18509452</v>
      </c>
      <c r="Q17" s="71">
        <f t="shared" si="8"/>
        <v>18570289</v>
      </c>
      <c r="R17" s="71">
        <f t="shared" ref="R17:V17" si="9">SUM(R18:R25)</f>
        <v>18664610</v>
      </c>
      <c r="S17" s="71">
        <f t="shared" si="9"/>
        <v>18718757</v>
      </c>
      <c r="T17" s="71">
        <f t="shared" si="9"/>
        <v>18755557</v>
      </c>
      <c r="U17" s="71">
        <f t="shared" si="9"/>
        <v>18865682</v>
      </c>
      <c r="V17" s="71">
        <f t="shared" si="9"/>
        <v>19018509</v>
      </c>
      <c r="W17" s="71">
        <f t="shared" ref="W17:Y17" si="10">SUM(W18:W25)</f>
        <v>19090132</v>
      </c>
      <c r="X17" s="71">
        <f t="shared" si="10"/>
        <v>19202120</v>
      </c>
      <c r="Y17" s="71">
        <f t="shared" si="10"/>
        <v>19531016</v>
      </c>
      <c r="DA17" s="88" t="s">
        <v>347</v>
      </c>
    </row>
    <row r="18" spans="1:105" ht="12" customHeight="1" x14ac:dyDescent="0.25">
      <c r="A18" s="28" t="s">
        <v>51</v>
      </c>
      <c r="B18" s="82">
        <v>119756</v>
      </c>
      <c r="C18" s="82">
        <v>119134</v>
      </c>
      <c r="D18" s="82">
        <v>118404</v>
      </c>
      <c r="E18" s="82">
        <v>118916</v>
      </c>
      <c r="F18" s="82">
        <v>119068</v>
      </c>
      <c r="G18" s="82">
        <v>115331</v>
      </c>
      <c r="H18" s="82">
        <v>107175</v>
      </c>
      <c r="I18" s="82">
        <v>97406</v>
      </c>
      <c r="J18" s="82">
        <v>91764</v>
      </c>
      <c r="K18" s="82">
        <v>86500</v>
      </c>
      <c r="L18" s="82">
        <v>79079</v>
      </c>
      <c r="M18" s="82">
        <v>70023</v>
      </c>
      <c r="N18" s="82">
        <v>62271</v>
      </c>
      <c r="O18" s="82">
        <v>55988</v>
      </c>
      <c r="P18" s="82">
        <v>50972</v>
      </c>
      <c r="Q18" s="82">
        <v>46255</v>
      </c>
      <c r="R18" s="82">
        <v>41132</v>
      </c>
      <c r="S18" s="82">
        <v>37781</v>
      </c>
      <c r="T18" s="82">
        <v>33491</v>
      </c>
      <c r="U18" s="82">
        <v>28157</v>
      </c>
      <c r="V18" s="82">
        <v>19409</v>
      </c>
      <c r="W18" s="82">
        <v>8334</v>
      </c>
      <c r="X18" s="82">
        <v>1480</v>
      </c>
      <c r="Y18" s="82">
        <v>0</v>
      </c>
      <c r="DA18" s="89" t="s">
        <v>348</v>
      </c>
    </row>
    <row r="19" spans="1:105" s="2" customFormat="1" ht="12" customHeight="1" x14ac:dyDescent="0.25">
      <c r="A19" s="28" t="s">
        <v>74</v>
      </c>
      <c r="B19" s="82">
        <v>5990952</v>
      </c>
      <c r="C19" s="82">
        <v>5717087</v>
      </c>
      <c r="D19" s="82">
        <v>5493990</v>
      </c>
      <c r="E19" s="82">
        <v>5411741</v>
      </c>
      <c r="F19" s="82">
        <v>5318770</v>
      </c>
      <c r="G19" s="82">
        <v>5006865</v>
      </c>
      <c r="H19" s="82">
        <v>4794566</v>
      </c>
      <c r="I19" s="82">
        <v>4608075</v>
      </c>
      <c r="J19" s="82">
        <v>4489650</v>
      </c>
      <c r="K19" s="82">
        <v>4442526</v>
      </c>
      <c r="L19" s="82">
        <v>4389120</v>
      </c>
      <c r="M19" s="82">
        <v>4419374</v>
      </c>
      <c r="N19" s="82">
        <v>4451713</v>
      </c>
      <c r="O19" s="82">
        <v>4504590</v>
      </c>
      <c r="P19" s="82">
        <v>4467256</v>
      </c>
      <c r="Q19" s="82">
        <v>4394177</v>
      </c>
      <c r="R19" s="82">
        <v>4302679</v>
      </c>
      <c r="S19" s="82">
        <v>4195163</v>
      </c>
      <c r="T19" s="82">
        <v>4010727</v>
      </c>
      <c r="U19" s="82">
        <v>3800585</v>
      </c>
      <c r="V19" s="82">
        <v>3721133</v>
      </c>
      <c r="W19" s="82">
        <v>3784654</v>
      </c>
      <c r="X19" s="82">
        <v>3928464</v>
      </c>
      <c r="Y19" s="82">
        <v>4039709</v>
      </c>
      <c r="DA19" s="89" t="s">
        <v>349</v>
      </c>
    </row>
    <row r="20" spans="1:105" ht="12" customHeight="1" x14ac:dyDescent="0.25">
      <c r="A20" s="28" t="s">
        <v>200</v>
      </c>
      <c r="B20" s="82">
        <v>1513530</v>
      </c>
      <c r="C20" s="82">
        <v>1470120</v>
      </c>
      <c r="D20" s="82">
        <v>1446617</v>
      </c>
      <c r="E20" s="82">
        <v>1436613</v>
      </c>
      <c r="F20" s="82">
        <v>1421596</v>
      </c>
      <c r="G20" s="82">
        <v>1382452</v>
      </c>
      <c r="H20" s="82">
        <v>1321700</v>
      </c>
      <c r="I20" s="82">
        <v>1276835</v>
      </c>
      <c r="J20" s="82">
        <v>1237576</v>
      </c>
      <c r="K20" s="82">
        <v>1182240</v>
      </c>
      <c r="L20" s="82">
        <v>1105093</v>
      </c>
      <c r="M20" s="82">
        <v>1061178</v>
      </c>
      <c r="N20" s="82">
        <v>1043294</v>
      </c>
      <c r="O20" s="82">
        <v>1082383</v>
      </c>
      <c r="P20" s="82">
        <v>1090997</v>
      </c>
      <c r="Q20" s="82">
        <v>1080404</v>
      </c>
      <c r="R20" s="82">
        <v>1071505</v>
      </c>
      <c r="S20" s="82">
        <v>1077081</v>
      </c>
      <c r="T20" s="82">
        <v>1048317</v>
      </c>
      <c r="U20" s="82">
        <v>1034629</v>
      </c>
      <c r="V20" s="82">
        <v>1045433</v>
      </c>
      <c r="W20" s="82">
        <v>1029609</v>
      </c>
      <c r="X20" s="82">
        <v>1012337</v>
      </c>
      <c r="Y20" s="82">
        <v>1027232</v>
      </c>
      <c r="DA20" s="89" t="s">
        <v>350</v>
      </c>
    </row>
    <row r="21" spans="1:105" ht="12" customHeight="1" x14ac:dyDescent="0.25">
      <c r="A21" s="28" t="s">
        <v>189</v>
      </c>
      <c r="B21" s="82">
        <v>3246335</v>
      </c>
      <c r="C21" s="82">
        <v>3421317</v>
      </c>
      <c r="D21" s="82">
        <v>3754197</v>
      </c>
      <c r="E21" s="82">
        <v>4032815</v>
      </c>
      <c r="F21" s="82">
        <v>4217219</v>
      </c>
      <c r="G21" s="82">
        <v>4429324</v>
      </c>
      <c r="H21" s="82">
        <v>4711154</v>
      </c>
      <c r="I21" s="82">
        <v>4940049</v>
      </c>
      <c r="J21" s="82">
        <v>5103003</v>
      </c>
      <c r="K21" s="82">
        <v>5154706</v>
      </c>
      <c r="L21" s="82">
        <v>5209047</v>
      </c>
      <c r="M21" s="82">
        <v>5079958</v>
      </c>
      <c r="N21" s="82">
        <v>5066772</v>
      </c>
      <c r="O21" s="82">
        <v>5036156</v>
      </c>
      <c r="P21" s="82">
        <v>5145415</v>
      </c>
      <c r="Q21" s="82">
        <v>5236438</v>
      </c>
      <c r="R21" s="82">
        <v>5609947</v>
      </c>
      <c r="S21" s="82">
        <v>5895679</v>
      </c>
      <c r="T21" s="82">
        <v>6027319</v>
      </c>
      <c r="U21" s="82">
        <v>6139367</v>
      </c>
      <c r="V21" s="82">
        <v>6180935</v>
      </c>
      <c r="W21" s="82">
        <v>6165736</v>
      </c>
      <c r="X21" s="82">
        <v>5986432</v>
      </c>
      <c r="Y21" s="82">
        <v>5628711</v>
      </c>
      <c r="DA21" s="89" t="s">
        <v>351</v>
      </c>
    </row>
    <row r="22" spans="1:105" ht="12" customHeight="1" x14ac:dyDescent="0.25">
      <c r="A22" s="28" t="s">
        <v>202</v>
      </c>
      <c r="B22" s="82">
        <v>231589</v>
      </c>
      <c r="C22" s="82">
        <v>233729</v>
      </c>
      <c r="D22" s="82">
        <v>237936</v>
      </c>
      <c r="E22" s="82">
        <v>241971</v>
      </c>
      <c r="F22" s="82">
        <v>248752</v>
      </c>
      <c r="G22" s="82">
        <v>259822</v>
      </c>
      <c r="H22" s="82">
        <v>278015</v>
      </c>
      <c r="I22" s="82">
        <v>307279</v>
      </c>
      <c r="J22" s="82">
        <v>345429</v>
      </c>
      <c r="K22" s="82">
        <v>389818</v>
      </c>
      <c r="L22" s="82">
        <v>430495</v>
      </c>
      <c r="M22" s="82">
        <v>457884</v>
      </c>
      <c r="N22" s="82">
        <v>464540</v>
      </c>
      <c r="O22" s="82">
        <v>470442</v>
      </c>
      <c r="P22" s="82">
        <v>464231</v>
      </c>
      <c r="Q22" s="82">
        <v>453166</v>
      </c>
      <c r="R22" s="82">
        <v>402295</v>
      </c>
      <c r="S22" s="82">
        <v>364742</v>
      </c>
      <c r="T22" s="82">
        <v>343709</v>
      </c>
      <c r="U22" s="82">
        <v>345283</v>
      </c>
      <c r="V22" s="82">
        <v>345340</v>
      </c>
      <c r="W22" s="82">
        <v>347731</v>
      </c>
      <c r="X22" s="82">
        <v>355068</v>
      </c>
      <c r="Y22" s="82">
        <v>373411</v>
      </c>
      <c r="DA22" s="89" t="s">
        <v>352</v>
      </c>
    </row>
    <row r="23" spans="1:105" ht="12" customHeight="1" x14ac:dyDescent="0.25">
      <c r="A23" s="28" t="s">
        <v>197</v>
      </c>
      <c r="B23" s="82">
        <v>169</v>
      </c>
      <c r="C23" s="82">
        <v>164</v>
      </c>
      <c r="D23" s="82">
        <v>158</v>
      </c>
      <c r="E23" s="82">
        <v>152</v>
      </c>
      <c r="F23" s="82">
        <v>147</v>
      </c>
      <c r="G23" s="82">
        <v>143</v>
      </c>
      <c r="H23" s="82">
        <v>145</v>
      </c>
      <c r="I23" s="82">
        <v>143</v>
      </c>
      <c r="J23" s="82">
        <v>146</v>
      </c>
      <c r="K23" s="82">
        <v>148</v>
      </c>
      <c r="L23" s="82">
        <v>149</v>
      </c>
      <c r="M23" s="82">
        <v>151</v>
      </c>
      <c r="N23" s="82">
        <v>153</v>
      </c>
      <c r="O23" s="82">
        <v>163</v>
      </c>
      <c r="P23" s="82">
        <v>163</v>
      </c>
      <c r="Q23" s="82">
        <v>172</v>
      </c>
      <c r="R23" s="82">
        <v>170</v>
      </c>
      <c r="S23" s="82">
        <v>167</v>
      </c>
      <c r="T23" s="82">
        <v>160</v>
      </c>
      <c r="U23" s="82">
        <v>156</v>
      </c>
      <c r="V23" s="82">
        <v>157</v>
      </c>
      <c r="W23" s="82">
        <v>148</v>
      </c>
      <c r="X23" s="82">
        <v>148</v>
      </c>
      <c r="Y23" s="82">
        <v>155</v>
      </c>
      <c r="DA23" s="89" t="s">
        <v>353</v>
      </c>
    </row>
    <row r="24" spans="1:105" ht="12" customHeight="1" x14ac:dyDescent="0.25">
      <c r="A24" s="28" t="s">
        <v>198</v>
      </c>
      <c r="B24" s="82">
        <v>0</v>
      </c>
      <c r="C24" s="82">
        <v>0</v>
      </c>
      <c r="D24" s="82">
        <v>0</v>
      </c>
      <c r="E24" s="82">
        <v>0</v>
      </c>
      <c r="F24" s="82">
        <v>0</v>
      </c>
      <c r="G24" s="82">
        <v>0</v>
      </c>
      <c r="H24" s="82">
        <v>0</v>
      </c>
      <c r="I24" s="82">
        <v>0</v>
      </c>
      <c r="J24" s="82">
        <v>0</v>
      </c>
      <c r="K24" s="82">
        <v>0</v>
      </c>
      <c r="L24" s="82">
        <v>0</v>
      </c>
      <c r="M24" s="82">
        <v>0</v>
      </c>
      <c r="N24" s="82">
        <v>0</v>
      </c>
      <c r="O24" s="82">
        <v>0</v>
      </c>
      <c r="P24" s="82">
        <v>0</v>
      </c>
      <c r="Q24" s="82">
        <v>0</v>
      </c>
      <c r="R24" s="82">
        <v>0</v>
      </c>
      <c r="S24" s="82">
        <v>0</v>
      </c>
      <c r="T24" s="82">
        <v>0</v>
      </c>
      <c r="U24" s="82">
        <v>0</v>
      </c>
      <c r="V24" s="82">
        <v>0</v>
      </c>
      <c r="W24" s="82">
        <v>0</v>
      </c>
      <c r="X24" s="82">
        <v>0</v>
      </c>
      <c r="Y24" s="82">
        <v>0</v>
      </c>
      <c r="DA24" s="89" t="s">
        <v>354</v>
      </c>
    </row>
    <row r="25" spans="1:105" ht="12" customHeight="1" x14ac:dyDescent="0.25">
      <c r="A25" s="73" t="s">
        <v>53</v>
      </c>
      <c r="B25" s="83">
        <v>3368977</v>
      </c>
      <c r="C25" s="83">
        <v>3661421</v>
      </c>
      <c r="D25" s="83">
        <v>3788108</v>
      </c>
      <c r="E25" s="83">
        <v>3969878</v>
      </c>
      <c r="F25" s="83">
        <v>4236793</v>
      </c>
      <c r="G25" s="83">
        <v>4590364</v>
      </c>
      <c r="H25" s="83">
        <v>5003152</v>
      </c>
      <c r="I25" s="83">
        <v>5381736</v>
      </c>
      <c r="J25" s="83">
        <v>5862567</v>
      </c>
      <c r="K25" s="83">
        <v>6219222</v>
      </c>
      <c r="L25" s="83">
        <v>6550341</v>
      </c>
      <c r="M25" s="83">
        <v>6922692</v>
      </c>
      <c r="N25" s="83">
        <v>7192483</v>
      </c>
      <c r="O25" s="83">
        <v>7291908</v>
      </c>
      <c r="P25" s="83">
        <v>7290418</v>
      </c>
      <c r="Q25" s="83">
        <v>7359677</v>
      </c>
      <c r="R25" s="83">
        <v>7236882</v>
      </c>
      <c r="S25" s="83">
        <v>7148144</v>
      </c>
      <c r="T25" s="83">
        <v>7291834</v>
      </c>
      <c r="U25" s="83">
        <v>7517505</v>
      </c>
      <c r="V25" s="83">
        <v>7706102</v>
      </c>
      <c r="W25" s="83">
        <v>7753920</v>
      </c>
      <c r="X25" s="83">
        <v>7918191</v>
      </c>
      <c r="Y25" s="83">
        <v>8461798</v>
      </c>
      <c r="DA25" s="90" t="s">
        <v>355</v>
      </c>
    </row>
    <row r="26" spans="1:105" ht="12" customHeight="1" x14ac:dyDescent="0.25">
      <c r="A26" s="84" t="s">
        <v>52</v>
      </c>
      <c r="B26" s="85">
        <v>518704</v>
      </c>
      <c r="C26" s="85">
        <v>536368</v>
      </c>
      <c r="D26" s="85">
        <v>541859</v>
      </c>
      <c r="E26" s="85">
        <v>616047</v>
      </c>
      <c r="F26" s="85">
        <v>692600</v>
      </c>
      <c r="G26" s="85">
        <v>749441</v>
      </c>
      <c r="H26" s="85">
        <v>867630</v>
      </c>
      <c r="I26" s="85">
        <v>1147558</v>
      </c>
      <c r="J26" s="85">
        <v>1613706</v>
      </c>
      <c r="K26" s="85">
        <v>2084210</v>
      </c>
      <c r="L26" s="85">
        <v>2358694</v>
      </c>
      <c r="M26" s="85">
        <v>2361695</v>
      </c>
      <c r="N26" s="85">
        <v>2540503</v>
      </c>
      <c r="O26" s="85">
        <v>2747697</v>
      </c>
      <c r="P26" s="85">
        <v>2969451</v>
      </c>
      <c r="Q26" s="85">
        <v>3097445</v>
      </c>
      <c r="R26" s="85">
        <v>3204570</v>
      </c>
      <c r="S26" s="85">
        <v>3312709</v>
      </c>
      <c r="T26" s="85">
        <v>3451404</v>
      </c>
      <c r="U26" s="85">
        <v>3655452</v>
      </c>
      <c r="V26" s="85">
        <v>3742480</v>
      </c>
      <c r="W26" s="85">
        <v>3833085</v>
      </c>
      <c r="X26" s="85">
        <v>3979357</v>
      </c>
      <c r="Y26" s="85">
        <v>4197011</v>
      </c>
      <c r="DA26" s="93" t="s">
        <v>356</v>
      </c>
    </row>
    <row r="27" spans="1:105" ht="12.95" customHeight="1" x14ac:dyDescent="0.25">
      <c r="A27" s="68" t="s">
        <v>54</v>
      </c>
      <c r="B27" s="71">
        <f t="shared" ref="B27:Q27" si="11">SUM(B28:B32)</f>
        <v>14471308</v>
      </c>
      <c r="C27" s="71">
        <f t="shared" si="11"/>
        <v>14622972</v>
      </c>
      <c r="D27" s="71">
        <f t="shared" si="11"/>
        <v>14839410</v>
      </c>
      <c r="E27" s="71">
        <f t="shared" si="11"/>
        <v>15212086</v>
      </c>
      <c r="F27" s="71">
        <f t="shared" si="11"/>
        <v>15562345</v>
      </c>
      <c r="G27" s="71">
        <f t="shared" si="11"/>
        <v>15784301</v>
      </c>
      <c r="H27" s="71">
        <f t="shared" si="11"/>
        <v>16215907</v>
      </c>
      <c r="I27" s="71">
        <f t="shared" si="11"/>
        <v>16611523</v>
      </c>
      <c r="J27" s="71">
        <f t="shared" si="11"/>
        <v>17130135</v>
      </c>
      <c r="K27" s="71">
        <f t="shared" si="11"/>
        <v>17475160</v>
      </c>
      <c r="L27" s="71">
        <f t="shared" si="11"/>
        <v>17763324</v>
      </c>
      <c r="M27" s="71">
        <f t="shared" si="11"/>
        <v>18011260</v>
      </c>
      <c r="N27" s="71">
        <f t="shared" si="11"/>
        <v>18281226</v>
      </c>
      <c r="O27" s="71">
        <f t="shared" si="11"/>
        <v>18441630</v>
      </c>
      <c r="P27" s="71">
        <f t="shared" si="11"/>
        <v>18509452</v>
      </c>
      <c r="Q27" s="71">
        <f t="shared" si="11"/>
        <v>18570289</v>
      </c>
      <c r="R27" s="71">
        <f t="shared" ref="R27:V27" si="12">SUM(R28:R32)</f>
        <v>18664610</v>
      </c>
      <c r="S27" s="71">
        <f t="shared" si="12"/>
        <v>18718757</v>
      </c>
      <c r="T27" s="71">
        <f t="shared" si="12"/>
        <v>18755557</v>
      </c>
      <c r="U27" s="71">
        <f t="shared" si="12"/>
        <v>18865682</v>
      </c>
      <c r="V27" s="71">
        <f t="shared" si="12"/>
        <v>19018509</v>
      </c>
      <c r="W27" s="71">
        <f t="shared" ref="W27:Y27" si="13">SUM(W28:W32)</f>
        <v>19090132</v>
      </c>
      <c r="X27" s="71">
        <f t="shared" si="13"/>
        <v>19202120</v>
      </c>
      <c r="Y27" s="71">
        <f t="shared" si="13"/>
        <v>19531016</v>
      </c>
      <c r="DA27" s="88" t="s">
        <v>357</v>
      </c>
    </row>
    <row r="28" spans="1:105" ht="12" customHeight="1" x14ac:dyDescent="0.25">
      <c r="A28" s="28" t="s">
        <v>51</v>
      </c>
      <c r="B28" s="82">
        <v>239464</v>
      </c>
      <c r="C28" s="82">
        <v>230113</v>
      </c>
      <c r="D28" s="82">
        <v>225279</v>
      </c>
      <c r="E28" s="82">
        <v>220560</v>
      </c>
      <c r="F28" s="82">
        <v>218251</v>
      </c>
      <c r="G28" s="82">
        <v>209418</v>
      </c>
      <c r="H28" s="82">
        <v>194107</v>
      </c>
      <c r="I28" s="82">
        <v>184344</v>
      </c>
      <c r="J28" s="82">
        <v>182037</v>
      </c>
      <c r="K28" s="82">
        <v>187151</v>
      </c>
      <c r="L28" s="82">
        <v>186226</v>
      </c>
      <c r="M28" s="82">
        <v>189656</v>
      </c>
      <c r="N28" s="82">
        <v>181786</v>
      </c>
      <c r="O28" s="82">
        <v>172882</v>
      </c>
      <c r="P28" s="82">
        <v>157183</v>
      </c>
      <c r="Q28" s="82">
        <v>144503</v>
      </c>
      <c r="R28" s="82">
        <v>129279</v>
      </c>
      <c r="S28" s="82">
        <v>119595</v>
      </c>
      <c r="T28" s="82">
        <v>105238</v>
      </c>
      <c r="U28" s="82">
        <v>87639</v>
      </c>
      <c r="V28" s="82">
        <v>59555</v>
      </c>
      <c r="W28" s="82">
        <v>25395</v>
      </c>
      <c r="X28" s="82">
        <v>3379</v>
      </c>
      <c r="Y28" s="82">
        <v>0</v>
      </c>
      <c r="DA28" s="89" t="s">
        <v>358</v>
      </c>
    </row>
    <row r="29" spans="1:105" s="2" customFormat="1" ht="12" customHeight="1" x14ac:dyDescent="0.25">
      <c r="A29" s="28" t="s">
        <v>74</v>
      </c>
      <c r="B29" s="82">
        <v>3409938</v>
      </c>
      <c r="C29" s="82">
        <v>3222903</v>
      </c>
      <c r="D29" s="82">
        <v>3138534</v>
      </c>
      <c r="E29" s="82">
        <v>3060826</v>
      </c>
      <c r="F29" s="82">
        <v>3012832</v>
      </c>
      <c r="G29" s="82">
        <v>2890244</v>
      </c>
      <c r="H29" s="82">
        <v>2692035</v>
      </c>
      <c r="I29" s="82">
        <v>2618340</v>
      </c>
      <c r="J29" s="82">
        <v>2602914</v>
      </c>
      <c r="K29" s="82">
        <v>2650674</v>
      </c>
      <c r="L29" s="82">
        <v>2679822</v>
      </c>
      <c r="M29" s="82">
        <v>2800584</v>
      </c>
      <c r="N29" s="82">
        <v>2894268</v>
      </c>
      <c r="O29" s="82">
        <v>2961784</v>
      </c>
      <c r="P29" s="82">
        <v>2958484</v>
      </c>
      <c r="Q29" s="82">
        <v>2907841</v>
      </c>
      <c r="R29" s="82">
        <v>2814924</v>
      </c>
      <c r="S29" s="82">
        <v>2717473</v>
      </c>
      <c r="T29" s="82">
        <v>2550858</v>
      </c>
      <c r="U29" s="82">
        <v>2379301</v>
      </c>
      <c r="V29" s="82">
        <v>2297834</v>
      </c>
      <c r="W29" s="82">
        <v>2310871</v>
      </c>
      <c r="X29" s="82">
        <v>2320181</v>
      </c>
      <c r="Y29" s="82">
        <v>2382991</v>
      </c>
      <c r="DA29" s="89" t="s">
        <v>359</v>
      </c>
    </row>
    <row r="30" spans="1:105" ht="12" customHeight="1" x14ac:dyDescent="0.25">
      <c r="A30" s="28" t="s">
        <v>189</v>
      </c>
      <c r="B30" s="82">
        <v>2641014</v>
      </c>
      <c r="C30" s="82">
        <v>2792043</v>
      </c>
      <c r="D30" s="82">
        <v>3085127</v>
      </c>
      <c r="E30" s="82">
        <v>3340210</v>
      </c>
      <c r="F30" s="82">
        <v>3509939</v>
      </c>
      <c r="G30" s="82">
        <v>3704506</v>
      </c>
      <c r="H30" s="82">
        <v>3950626</v>
      </c>
      <c r="I30" s="82">
        <v>4149543</v>
      </c>
      <c r="J30" s="82">
        <v>4267918</v>
      </c>
      <c r="K30" s="82">
        <v>4273289</v>
      </c>
      <c r="L30" s="82">
        <v>4201733</v>
      </c>
      <c r="M30" s="82">
        <v>4060897</v>
      </c>
      <c r="N30" s="82">
        <v>4024962</v>
      </c>
      <c r="O30" s="82">
        <v>4005014</v>
      </c>
      <c r="P30" s="82">
        <v>4090286</v>
      </c>
      <c r="Q30" s="82">
        <v>4350809</v>
      </c>
      <c r="R30" s="82">
        <v>4638846</v>
      </c>
      <c r="S30" s="82">
        <v>4775810</v>
      </c>
      <c r="T30" s="82">
        <v>4844728</v>
      </c>
      <c r="U30" s="82">
        <v>4891052</v>
      </c>
      <c r="V30" s="82">
        <v>4953540</v>
      </c>
      <c r="W30" s="82">
        <v>5006753</v>
      </c>
      <c r="X30" s="82">
        <v>5017458</v>
      </c>
      <c r="Y30" s="82">
        <v>4783588</v>
      </c>
      <c r="DA30" s="89" t="s">
        <v>360</v>
      </c>
    </row>
    <row r="31" spans="1:105" ht="12" customHeight="1" x14ac:dyDescent="0.25">
      <c r="A31" s="28" t="s">
        <v>202</v>
      </c>
      <c r="B31" s="82">
        <v>332937</v>
      </c>
      <c r="C31" s="82">
        <v>335073</v>
      </c>
      <c r="D31" s="82">
        <v>333997</v>
      </c>
      <c r="E31" s="82">
        <v>333821</v>
      </c>
      <c r="F31" s="82">
        <v>330932</v>
      </c>
      <c r="G31" s="82">
        <v>329301</v>
      </c>
      <c r="H31" s="82">
        <v>327425</v>
      </c>
      <c r="I31" s="82">
        <v>326545</v>
      </c>
      <c r="J31" s="82">
        <v>328646</v>
      </c>
      <c r="K31" s="82">
        <v>336345</v>
      </c>
      <c r="L31" s="82">
        <v>346790</v>
      </c>
      <c r="M31" s="82">
        <v>353515</v>
      </c>
      <c r="N31" s="82">
        <v>356434</v>
      </c>
      <c r="O31" s="82">
        <v>360250</v>
      </c>
      <c r="P31" s="82">
        <v>354808</v>
      </c>
      <c r="Q31" s="82">
        <v>342076</v>
      </c>
      <c r="R31" s="82">
        <v>308752</v>
      </c>
      <c r="S31" s="82">
        <v>281692</v>
      </c>
      <c r="T31" s="82">
        <v>270091</v>
      </c>
      <c r="U31" s="82">
        <v>267155</v>
      </c>
      <c r="V31" s="82">
        <v>267729</v>
      </c>
      <c r="W31" s="82">
        <v>268209</v>
      </c>
      <c r="X31" s="82">
        <v>268664</v>
      </c>
      <c r="Y31" s="82">
        <v>274461</v>
      </c>
      <c r="DA31" s="89" t="s">
        <v>361</v>
      </c>
    </row>
    <row r="32" spans="1:105" ht="12" customHeight="1" x14ac:dyDescent="0.25">
      <c r="A32" s="32" t="s">
        <v>53</v>
      </c>
      <c r="B32" s="86">
        <v>7847955</v>
      </c>
      <c r="C32" s="86">
        <v>8042840</v>
      </c>
      <c r="D32" s="86">
        <v>8056473</v>
      </c>
      <c r="E32" s="86">
        <v>8256669</v>
      </c>
      <c r="F32" s="86">
        <v>8490391</v>
      </c>
      <c r="G32" s="86">
        <v>8650832</v>
      </c>
      <c r="H32" s="86">
        <v>9051714</v>
      </c>
      <c r="I32" s="86">
        <v>9332751</v>
      </c>
      <c r="J32" s="86">
        <v>9748620</v>
      </c>
      <c r="K32" s="86">
        <v>10027701</v>
      </c>
      <c r="L32" s="86">
        <v>10348753</v>
      </c>
      <c r="M32" s="86">
        <v>10606608</v>
      </c>
      <c r="N32" s="86">
        <v>10823776</v>
      </c>
      <c r="O32" s="86">
        <v>10941700</v>
      </c>
      <c r="P32" s="86">
        <v>10948691</v>
      </c>
      <c r="Q32" s="86">
        <v>10825060</v>
      </c>
      <c r="R32" s="86">
        <v>10772809</v>
      </c>
      <c r="S32" s="86">
        <v>10824187</v>
      </c>
      <c r="T32" s="86">
        <v>10984642</v>
      </c>
      <c r="U32" s="86">
        <v>11240535</v>
      </c>
      <c r="V32" s="86">
        <v>11439851</v>
      </c>
      <c r="W32" s="86">
        <v>11478904</v>
      </c>
      <c r="X32" s="86">
        <v>11592438</v>
      </c>
      <c r="Y32" s="86">
        <v>12089976</v>
      </c>
      <c r="DA32" s="92" t="s">
        <v>362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Y14 B17:Y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9336.9533202594303</v>
      </c>
      <c r="C3" s="65">
        <f t="shared" si="0"/>
        <v>9853.9317108539763</v>
      </c>
      <c r="D3" s="65">
        <f t="shared" si="0"/>
        <v>10072.950146940611</v>
      </c>
      <c r="E3" s="65">
        <f t="shared" si="0"/>
        <v>10831.31851414427</v>
      </c>
      <c r="F3" s="65">
        <f t="shared" si="0"/>
        <v>11432.22431173565</v>
      </c>
      <c r="G3" s="65">
        <f t="shared" si="0"/>
        <v>11735.007471450543</v>
      </c>
      <c r="H3" s="65">
        <f t="shared" si="0"/>
        <v>12193.342514092437</v>
      </c>
      <c r="I3" s="65">
        <f t="shared" si="0"/>
        <v>12154.040700980189</v>
      </c>
      <c r="J3" s="65">
        <f t="shared" si="0"/>
        <v>11883.570982911424</v>
      </c>
      <c r="K3" s="65">
        <f t="shared" si="0"/>
        <v>12172.494837740216</v>
      </c>
      <c r="L3" s="65">
        <f t="shared" si="0"/>
        <v>13267.19952409022</v>
      </c>
      <c r="M3" s="65">
        <f t="shared" si="0"/>
        <v>11942.761609929232</v>
      </c>
      <c r="N3" s="65">
        <f t="shared" si="0"/>
        <v>11784.706382194958</v>
      </c>
      <c r="O3" s="65">
        <f t="shared" si="0"/>
        <v>11022.086874385812</v>
      </c>
      <c r="P3" s="65">
        <f t="shared" si="0"/>
        <v>10911.477264507337</v>
      </c>
      <c r="Q3" s="65">
        <f t="shared" si="0"/>
        <v>11090.704402111043</v>
      </c>
      <c r="R3" s="65">
        <f t="shared" ref="R3:V3" si="1">SUM(R4,R15,R17,R27)</f>
        <v>10148.376180772226</v>
      </c>
      <c r="S3" s="65">
        <f t="shared" si="1"/>
        <v>10296.274481686851</v>
      </c>
      <c r="T3" s="65">
        <f t="shared" si="1"/>
        <v>11171.948962845692</v>
      </c>
      <c r="U3" s="65">
        <f t="shared" si="1"/>
        <v>10456.458535703854</v>
      </c>
      <c r="V3" s="65">
        <f t="shared" si="1"/>
        <v>10526.008811409127</v>
      </c>
      <c r="W3" s="65">
        <f t="shared" ref="W3:Y3" si="2">SUM(W4,W15,W17,W27)</f>
        <v>10468.036849853175</v>
      </c>
      <c r="X3" s="65">
        <f t="shared" si="2"/>
        <v>10205.18387798906</v>
      </c>
      <c r="Y3" s="65">
        <f t="shared" si="2"/>
        <v>9919.5744079686447</v>
      </c>
      <c r="DA3" s="87" t="s">
        <v>245</v>
      </c>
    </row>
    <row r="4" spans="1:105" ht="12.95" customHeight="1" x14ac:dyDescent="0.25">
      <c r="A4" s="68" t="s">
        <v>57</v>
      </c>
      <c r="B4" s="69">
        <f t="shared" ref="B4:Q4" si="3">SUM(B5:B14)</f>
        <v>7010.2322753590852</v>
      </c>
      <c r="C4" s="69">
        <f t="shared" si="3"/>
        <v>7328.8520494419781</v>
      </c>
      <c r="D4" s="69">
        <f t="shared" si="3"/>
        <v>7575.9058564186553</v>
      </c>
      <c r="E4" s="69">
        <f t="shared" si="3"/>
        <v>8267.4573243254508</v>
      </c>
      <c r="F4" s="69">
        <f t="shared" si="3"/>
        <v>8888.6652191935154</v>
      </c>
      <c r="G4" s="69">
        <f t="shared" si="3"/>
        <v>9080.1867262748492</v>
      </c>
      <c r="H4" s="69">
        <f t="shared" si="3"/>
        <v>9261.971679758979</v>
      </c>
      <c r="I4" s="69">
        <f t="shared" si="3"/>
        <v>9217.0468212747655</v>
      </c>
      <c r="J4" s="69">
        <f t="shared" si="3"/>
        <v>8890.9534802985272</v>
      </c>
      <c r="K4" s="69">
        <f t="shared" si="3"/>
        <v>9181.01341032235</v>
      </c>
      <c r="L4" s="69">
        <f t="shared" si="3"/>
        <v>10078.820085634885</v>
      </c>
      <c r="M4" s="69">
        <f t="shared" si="3"/>
        <v>8841.6546723982883</v>
      </c>
      <c r="N4" s="69">
        <f t="shared" si="3"/>
        <v>8663.7173346316431</v>
      </c>
      <c r="O4" s="69">
        <f t="shared" si="3"/>
        <v>8006.3439546731433</v>
      </c>
      <c r="P4" s="69">
        <f t="shared" si="3"/>
        <v>7805.4654938340336</v>
      </c>
      <c r="Q4" s="69">
        <f t="shared" si="3"/>
        <v>7923.7080425742352</v>
      </c>
      <c r="R4" s="69">
        <f t="shared" ref="R4:V4" si="4">SUM(R5:R14)</f>
        <v>6896.1824644416747</v>
      </c>
      <c r="S4" s="69">
        <f t="shared" si="4"/>
        <v>6999.8536828308524</v>
      </c>
      <c r="T4" s="69">
        <f t="shared" si="4"/>
        <v>7821.2187327038173</v>
      </c>
      <c r="U4" s="69">
        <f t="shared" si="4"/>
        <v>7229.922416966172</v>
      </c>
      <c r="V4" s="69">
        <f t="shared" si="4"/>
        <v>7310.1051702417944</v>
      </c>
      <c r="W4" s="69">
        <f t="shared" ref="W4:Y4" si="5">SUM(W5:W14)</f>
        <v>7121.2610020189604</v>
      </c>
      <c r="X4" s="69">
        <f t="shared" si="5"/>
        <v>6940.0099426937195</v>
      </c>
      <c r="Y4" s="69">
        <f t="shared" si="5"/>
        <v>6822.5380536651783</v>
      </c>
      <c r="DA4" s="88" t="s">
        <v>246</v>
      </c>
    </row>
    <row r="5" spans="1:105" ht="12" customHeight="1" x14ac:dyDescent="0.25">
      <c r="A5" s="28" t="s">
        <v>51</v>
      </c>
      <c r="B5" s="72">
        <v>140.79207978626351</v>
      </c>
      <c r="C5" s="72">
        <v>154.01848890087962</v>
      </c>
      <c r="D5" s="72">
        <v>169.82385461764616</v>
      </c>
      <c r="E5" s="72">
        <v>153.05574184768884</v>
      </c>
      <c r="F5" s="72">
        <v>202.63549813413124</v>
      </c>
      <c r="G5" s="72">
        <v>212.99258019889237</v>
      </c>
      <c r="H5" s="72">
        <v>218.13095710315645</v>
      </c>
      <c r="I5" s="72">
        <v>176.71144377921004</v>
      </c>
      <c r="J5" s="72">
        <v>187.54728509350969</v>
      </c>
      <c r="K5" s="72">
        <v>211.38816475276167</v>
      </c>
      <c r="L5" s="72">
        <v>181.98949319012371</v>
      </c>
      <c r="M5" s="72">
        <v>167.14500700551835</v>
      </c>
      <c r="N5" s="72">
        <v>154.61494320426849</v>
      </c>
      <c r="O5" s="72">
        <v>110.24467333347279</v>
      </c>
      <c r="P5" s="72">
        <v>101.81234618063471</v>
      </c>
      <c r="Q5" s="72">
        <v>92.979315687560558</v>
      </c>
      <c r="R5" s="72">
        <v>85.552226596607724</v>
      </c>
      <c r="S5" s="72">
        <v>164.01727344412481</v>
      </c>
      <c r="T5" s="72">
        <v>187.44137809078995</v>
      </c>
      <c r="U5" s="72">
        <v>115.89474990592313</v>
      </c>
      <c r="V5" s="72">
        <v>110.38866794041355</v>
      </c>
      <c r="W5" s="72">
        <v>71.384564960735361</v>
      </c>
      <c r="X5" s="72">
        <v>77.825804910671664</v>
      </c>
      <c r="Y5" s="72">
        <v>75.50877042132413</v>
      </c>
      <c r="DA5" s="89" t="s">
        <v>364</v>
      </c>
    </row>
    <row r="6" spans="1:105" ht="12" customHeight="1" x14ac:dyDescent="0.25">
      <c r="A6" s="28" t="s">
        <v>74</v>
      </c>
      <c r="B6" s="72">
        <v>1041.475903101199</v>
      </c>
      <c r="C6" s="72">
        <v>908.36807073384341</v>
      </c>
      <c r="D6" s="72">
        <v>931.81434970878138</v>
      </c>
      <c r="E6" s="72">
        <v>946.66789908589988</v>
      </c>
      <c r="F6" s="72">
        <v>994.340035865902</v>
      </c>
      <c r="G6" s="72">
        <v>979.80358020830806</v>
      </c>
      <c r="H6" s="72">
        <v>891.62297650722951</v>
      </c>
      <c r="I6" s="72">
        <v>879.94667108842839</v>
      </c>
      <c r="J6" s="72">
        <v>842.16763240562375</v>
      </c>
      <c r="K6" s="72">
        <v>752.2265621743361</v>
      </c>
      <c r="L6" s="72">
        <v>746.61218936918351</v>
      </c>
      <c r="M6" s="72">
        <v>576.51260855158284</v>
      </c>
      <c r="N6" s="72">
        <v>548.13415252305458</v>
      </c>
      <c r="O6" s="72">
        <v>467.56135329134423</v>
      </c>
      <c r="P6" s="72">
        <v>396.9626881555223</v>
      </c>
      <c r="Q6" s="72">
        <v>403.60961154249173</v>
      </c>
      <c r="R6" s="72">
        <v>437.49879083979567</v>
      </c>
      <c r="S6" s="72">
        <v>357.213110166094</v>
      </c>
      <c r="T6" s="72">
        <v>427.54979984713799</v>
      </c>
      <c r="U6" s="72">
        <v>338.66131890704139</v>
      </c>
      <c r="V6" s="72">
        <v>316.56586175599494</v>
      </c>
      <c r="W6" s="72">
        <v>336.997212668386</v>
      </c>
      <c r="X6" s="72">
        <v>379.90817091812397</v>
      </c>
      <c r="Y6" s="72">
        <v>323.43017817903899</v>
      </c>
      <c r="DA6" s="89" t="s">
        <v>365</v>
      </c>
    </row>
    <row r="7" spans="1:105" ht="12" customHeight="1" x14ac:dyDescent="0.25">
      <c r="A7" s="28" t="s">
        <v>200</v>
      </c>
      <c r="B7" s="72">
        <v>2016.0488686742365</v>
      </c>
      <c r="C7" s="72">
        <v>2014.0006661156717</v>
      </c>
      <c r="D7" s="72">
        <v>1997.695717875248</v>
      </c>
      <c r="E7" s="72">
        <v>2251.6906744464563</v>
      </c>
      <c r="F7" s="72">
        <v>2522.7335791164351</v>
      </c>
      <c r="G7" s="72">
        <v>2445.0556672465195</v>
      </c>
      <c r="H7" s="72">
        <v>2098.5520972856257</v>
      </c>
      <c r="I7" s="72">
        <v>2011.7613944272966</v>
      </c>
      <c r="J7" s="72">
        <v>1904.6894915773262</v>
      </c>
      <c r="K7" s="72">
        <v>1817.5484407234883</v>
      </c>
      <c r="L7" s="72">
        <v>1848.6763351485608</v>
      </c>
      <c r="M7" s="72">
        <v>1548.5761297410907</v>
      </c>
      <c r="N7" s="72">
        <v>1437.842848953856</v>
      </c>
      <c r="O7" s="72">
        <v>1493.7816315563207</v>
      </c>
      <c r="P7" s="72">
        <v>1494.4002006305534</v>
      </c>
      <c r="Q7" s="72">
        <v>1800.5769513709752</v>
      </c>
      <c r="R7" s="72">
        <v>1546.1551829559573</v>
      </c>
      <c r="S7" s="72">
        <v>1511.2240135664467</v>
      </c>
      <c r="T7" s="72">
        <v>1588.6727775389311</v>
      </c>
      <c r="U7" s="72">
        <v>1376.1955861278288</v>
      </c>
      <c r="V7" s="72">
        <v>1483.5848476163185</v>
      </c>
      <c r="W7" s="72">
        <v>1441.5087704213238</v>
      </c>
      <c r="X7" s="72">
        <v>1349.4177175886102</v>
      </c>
      <c r="Y7" s="72">
        <v>1298.8358316614128</v>
      </c>
      <c r="DA7" s="89" t="s">
        <v>366</v>
      </c>
    </row>
    <row r="8" spans="1:105" ht="12" customHeight="1" x14ac:dyDescent="0.25">
      <c r="A8" s="28" t="s">
        <v>189</v>
      </c>
      <c r="B8" s="72">
        <v>1503.658848140265</v>
      </c>
      <c r="C8" s="72">
        <v>1673.8113736545736</v>
      </c>
      <c r="D8" s="72">
        <v>1898.1980201646479</v>
      </c>
      <c r="E8" s="72">
        <v>2262.490009745346</v>
      </c>
      <c r="F8" s="72">
        <v>2361.4771897927835</v>
      </c>
      <c r="G8" s="72">
        <v>2478.230238828427</v>
      </c>
      <c r="H8" s="72">
        <v>2807.6356309184375</v>
      </c>
      <c r="I8" s="72">
        <v>2888.7598705945638</v>
      </c>
      <c r="J8" s="72">
        <v>2749.9054147367319</v>
      </c>
      <c r="K8" s="72">
        <v>2821.2691433546934</v>
      </c>
      <c r="L8" s="72">
        <v>3309.8779371619112</v>
      </c>
      <c r="M8" s="72">
        <v>2595.4435289701623</v>
      </c>
      <c r="N8" s="72">
        <v>2654.6572171334533</v>
      </c>
      <c r="O8" s="72">
        <v>2388.3136108518379</v>
      </c>
      <c r="P8" s="72">
        <v>2278.3512734609481</v>
      </c>
      <c r="Q8" s="72">
        <v>2433.7062843277031</v>
      </c>
      <c r="R8" s="72">
        <v>2324.4092163230243</v>
      </c>
      <c r="S8" s="72">
        <v>2317.3689515204192</v>
      </c>
      <c r="T8" s="72">
        <v>2601.4584430691398</v>
      </c>
      <c r="U8" s="72">
        <v>2431.4111882198308</v>
      </c>
      <c r="V8" s="72">
        <v>2445.7054450134451</v>
      </c>
      <c r="W8" s="72">
        <v>2504.9740868020235</v>
      </c>
      <c r="X8" s="72">
        <v>2141.3490157168421</v>
      </c>
      <c r="Y8" s="72">
        <v>2027.8299783136622</v>
      </c>
      <c r="DA8" s="89" t="s">
        <v>367</v>
      </c>
    </row>
    <row r="9" spans="1:105" ht="12" customHeight="1" x14ac:dyDescent="0.25">
      <c r="A9" s="28" t="s">
        <v>202</v>
      </c>
      <c r="B9" s="72">
        <v>1948.6132189556959</v>
      </c>
      <c r="C9" s="72">
        <v>1944.3247611172042</v>
      </c>
      <c r="D9" s="72">
        <v>1945.4655704206307</v>
      </c>
      <c r="E9" s="72">
        <v>1946.2865653125564</v>
      </c>
      <c r="F9" s="72">
        <v>1975.4493341963434</v>
      </c>
      <c r="G9" s="72">
        <v>1977.775066932463</v>
      </c>
      <c r="H9" s="72">
        <v>1980.5145668853575</v>
      </c>
      <c r="I9" s="72">
        <v>1984.5090762224952</v>
      </c>
      <c r="J9" s="72">
        <v>1999.4639745143688</v>
      </c>
      <c r="K9" s="72">
        <v>2378.0232946462265</v>
      </c>
      <c r="L9" s="72">
        <v>2393.8943145122757</v>
      </c>
      <c r="M9" s="72">
        <v>2396.6800324830415</v>
      </c>
      <c r="N9" s="72">
        <v>2434.4560523550208</v>
      </c>
      <c r="O9" s="72">
        <v>2443.2262969332187</v>
      </c>
      <c r="P9" s="72">
        <v>2460.6526356644699</v>
      </c>
      <c r="Q9" s="72">
        <v>2438.9518152288142</v>
      </c>
      <c r="R9" s="72">
        <v>1760.8511034680428</v>
      </c>
      <c r="S9" s="72">
        <v>1766.2897391802815</v>
      </c>
      <c r="T9" s="72">
        <v>1772.8038549727719</v>
      </c>
      <c r="U9" s="72">
        <v>1777.4678274577252</v>
      </c>
      <c r="V9" s="72">
        <v>1780.4300659214671</v>
      </c>
      <c r="W9" s="72">
        <v>1785.845514474061</v>
      </c>
      <c r="X9" s="72">
        <v>1788.2061574472143</v>
      </c>
      <c r="Y9" s="72">
        <v>1795.5192653100214</v>
      </c>
      <c r="DA9" s="89" t="s">
        <v>368</v>
      </c>
    </row>
    <row r="10" spans="1:105" ht="12" customHeight="1" x14ac:dyDescent="0.25">
      <c r="A10" s="28" t="s">
        <v>197</v>
      </c>
      <c r="B10" s="72">
        <v>7.7996385650554917E-2</v>
      </c>
      <c r="C10" s="72">
        <v>7.790367154237432E-2</v>
      </c>
      <c r="D10" s="72">
        <v>7.8645398778808023E-2</v>
      </c>
      <c r="E10" s="72">
        <v>7.9788555068062178E-2</v>
      </c>
      <c r="F10" s="72">
        <v>8.0479167485808328E-2</v>
      </c>
      <c r="G10" s="72">
        <v>8.054685955513001E-2</v>
      </c>
      <c r="H10" s="72">
        <v>8.0453157369524311E-2</v>
      </c>
      <c r="I10" s="72">
        <v>8.0313842922619422E-2</v>
      </c>
      <c r="J10" s="72">
        <v>7.9826574687450955E-2</v>
      </c>
      <c r="K10" s="72">
        <v>8.033062872275723E-2</v>
      </c>
      <c r="L10" s="72">
        <v>8.1195722537775877E-2</v>
      </c>
      <c r="M10" s="72">
        <v>7.9679172089903424E-2</v>
      </c>
      <c r="N10" s="72">
        <v>7.9374283166446055E-2</v>
      </c>
      <c r="O10" s="72">
        <v>7.8382866035564477E-2</v>
      </c>
      <c r="P10" s="72">
        <v>7.7930769206956546E-2</v>
      </c>
      <c r="Q10" s="72">
        <v>7.7883130436194214E-2</v>
      </c>
      <c r="R10" s="72">
        <v>7.5779964344287049E-2</v>
      </c>
      <c r="S10" s="72">
        <v>7.6023142901181201E-2</v>
      </c>
      <c r="T10" s="72">
        <v>7.7459419235951996E-2</v>
      </c>
      <c r="U10" s="72">
        <v>7.69833536642308E-2</v>
      </c>
      <c r="V10" s="72">
        <v>7.7251450618177064E-2</v>
      </c>
      <c r="W10" s="72">
        <v>7.7511197409664709E-2</v>
      </c>
      <c r="X10" s="72">
        <v>7.7758706953044918E-2</v>
      </c>
      <c r="Y10" s="72">
        <v>7.7963624524741149E-2</v>
      </c>
      <c r="DA10" s="89" t="s">
        <v>369</v>
      </c>
    </row>
    <row r="11" spans="1:105" ht="12" customHeight="1" x14ac:dyDescent="0.25">
      <c r="A11" s="28" t="s">
        <v>198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370</v>
      </c>
    </row>
    <row r="12" spans="1:105" ht="12" customHeight="1" x14ac:dyDescent="0.25">
      <c r="A12" s="28" t="s">
        <v>95</v>
      </c>
      <c r="B12" s="72">
        <v>10.59801652598467</v>
      </c>
      <c r="C12" s="72">
        <v>18.66643614482275</v>
      </c>
      <c r="D12" s="72">
        <v>21.760904077004383</v>
      </c>
      <c r="E12" s="72">
        <v>27.880218077337958</v>
      </c>
      <c r="F12" s="72">
        <v>34.554510994216571</v>
      </c>
      <c r="G12" s="72">
        <v>42.905623899959586</v>
      </c>
      <c r="H12" s="72">
        <v>51.0258945051065</v>
      </c>
      <c r="I12" s="72">
        <v>54.539108238291163</v>
      </c>
      <c r="J12" s="72">
        <v>52.565684203722725</v>
      </c>
      <c r="K12" s="72">
        <v>54.479261967598212</v>
      </c>
      <c r="L12" s="72">
        <v>65.200053824304078</v>
      </c>
      <c r="M12" s="72">
        <v>58.792672998782677</v>
      </c>
      <c r="N12" s="72">
        <v>57.359400800856541</v>
      </c>
      <c r="O12" s="72">
        <v>53.663505753756183</v>
      </c>
      <c r="P12" s="72">
        <v>55.133914765637805</v>
      </c>
      <c r="Q12" s="72">
        <v>59.951284658993799</v>
      </c>
      <c r="R12" s="72">
        <v>63.914178812801481</v>
      </c>
      <c r="S12" s="72">
        <v>69.058300847664626</v>
      </c>
      <c r="T12" s="72">
        <v>74.34257692188973</v>
      </c>
      <c r="U12" s="72">
        <v>78.312434823768257</v>
      </c>
      <c r="V12" s="72">
        <v>82.026830767419312</v>
      </c>
      <c r="W12" s="72">
        <v>86.353169485459318</v>
      </c>
      <c r="X12" s="72">
        <v>90.487180767175758</v>
      </c>
      <c r="Y12" s="72">
        <v>97.232683170053193</v>
      </c>
      <c r="DA12" s="89" t="s">
        <v>371</v>
      </c>
    </row>
    <row r="13" spans="1:105" ht="12" customHeight="1" x14ac:dyDescent="0.25">
      <c r="A13" s="73" t="s">
        <v>94</v>
      </c>
      <c r="B13" s="74">
        <v>296.6604358335519</v>
      </c>
      <c r="C13" s="74">
        <v>562.35347486780927</v>
      </c>
      <c r="D13" s="74">
        <v>556.58836903769247</v>
      </c>
      <c r="E13" s="74">
        <v>622.00575100905792</v>
      </c>
      <c r="F13" s="74">
        <v>735.45939159747638</v>
      </c>
      <c r="G13" s="74">
        <v>882.4796503582495</v>
      </c>
      <c r="H13" s="74">
        <v>1155.7688914076944</v>
      </c>
      <c r="I13" s="74">
        <v>1161.9102339944297</v>
      </c>
      <c r="J13" s="74">
        <v>1098.5082509251063</v>
      </c>
      <c r="K13" s="74">
        <v>1090.4412818147775</v>
      </c>
      <c r="L13" s="74">
        <v>1471.6686928162555</v>
      </c>
      <c r="M13" s="74">
        <v>1446.3998612398573</v>
      </c>
      <c r="N13" s="74">
        <v>1324.3519452417261</v>
      </c>
      <c r="O13" s="74">
        <v>997.87745834572092</v>
      </c>
      <c r="P13" s="74">
        <v>966.75146387074119</v>
      </c>
      <c r="Q13" s="74">
        <v>639.59335679655419</v>
      </c>
      <c r="R13" s="74">
        <v>628.18377950971023</v>
      </c>
      <c r="S13" s="74">
        <v>765.36417815784534</v>
      </c>
      <c r="T13" s="74">
        <v>1113.4130036639067</v>
      </c>
      <c r="U13" s="74">
        <v>1060.9555093530219</v>
      </c>
      <c r="V13" s="74">
        <v>1038.308370629773</v>
      </c>
      <c r="W13" s="74">
        <v>839.59941350861641</v>
      </c>
      <c r="X13" s="74">
        <v>1061.0253768083737</v>
      </c>
      <c r="Y13" s="74">
        <v>1153.9616079244033</v>
      </c>
      <c r="DA13" s="90" t="s">
        <v>372</v>
      </c>
    </row>
    <row r="14" spans="1:105" ht="12" customHeight="1" x14ac:dyDescent="0.25">
      <c r="A14" s="75" t="s">
        <v>97</v>
      </c>
      <c r="B14" s="76">
        <v>52.306907956239506</v>
      </c>
      <c r="C14" s="76">
        <v>53.230874235630502</v>
      </c>
      <c r="D14" s="76">
        <v>54.480425118225845</v>
      </c>
      <c r="E14" s="76">
        <v>57.300676246039814</v>
      </c>
      <c r="F14" s="76">
        <v>61.935200328742837</v>
      </c>
      <c r="G14" s="76">
        <v>60.863771742475819</v>
      </c>
      <c r="H14" s="76">
        <v>58.640211989001024</v>
      </c>
      <c r="I14" s="76">
        <v>58.82870908712728</v>
      </c>
      <c r="J14" s="76">
        <v>56.025920267451433</v>
      </c>
      <c r="K14" s="76">
        <v>55.556930259747624</v>
      </c>
      <c r="L14" s="76">
        <v>60.819873889731774</v>
      </c>
      <c r="M14" s="76">
        <v>52.025152236162995</v>
      </c>
      <c r="N14" s="76">
        <v>52.221400136240796</v>
      </c>
      <c r="O14" s="76">
        <v>51.5970417414363</v>
      </c>
      <c r="P14" s="76">
        <v>51.32304033631975</v>
      </c>
      <c r="Q14" s="76">
        <v>54.26153983070617</v>
      </c>
      <c r="R14" s="76">
        <v>49.542205971389791</v>
      </c>
      <c r="S14" s="76">
        <v>49.242092805075167</v>
      </c>
      <c r="T14" s="76">
        <v>55.459439180014236</v>
      </c>
      <c r="U14" s="76">
        <v>50.946818817368417</v>
      </c>
      <c r="V14" s="76">
        <v>53.017829146344717</v>
      </c>
      <c r="W14" s="76">
        <v>54.520758500945121</v>
      </c>
      <c r="X14" s="76">
        <v>51.712759829753949</v>
      </c>
      <c r="Y14" s="76">
        <v>50.141775060737395</v>
      </c>
      <c r="DA14" s="91" t="s">
        <v>373</v>
      </c>
    </row>
    <row r="15" spans="1:105" ht="12.95" customHeight="1" x14ac:dyDescent="0.25">
      <c r="A15" s="68" t="s">
        <v>92</v>
      </c>
      <c r="B15" s="69">
        <f t="shared" ref="B15:Y15" si="6">B16</f>
        <v>39.602848478183446</v>
      </c>
      <c r="C15" s="69">
        <f t="shared" si="6"/>
        <v>50.015740353636026</v>
      </c>
      <c r="D15" s="69">
        <f t="shared" si="6"/>
        <v>40.496408644860864</v>
      </c>
      <c r="E15" s="69">
        <f t="shared" si="6"/>
        <v>86.347532579928725</v>
      </c>
      <c r="F15" s="69">
        <f t="shared" si="6"/>
        <v>75.986707294854909</v>
      </c>
      <c r="G15" s="69">
        <f t="shared" si="6"/>
        <v>103.59550089851339</v>
      </c>
      <c r="H15" s="69">
        <f t="shared" si="6"/>
        <v>120.5560487266155</v>
      </c>
      <c r="I15" s="69">
        <f t="shared" si="6"/>
        <v>80.513417619676019</v>
      </c>
      <c r="J15" s="69">
        <f t="shared" si="6"/>
        <v>96.979310352839406</v>
      </c>
      <c r="K15" s="69">
        <f t="shared" si="6"/>
        <v>151.14871974070095</v>
      </c>
      <c r="L15" s="69">
        <f t="shared" si="6"/>
        <v>151.89732014903987</v>
      </c>
      <c r="M15" s="69">
        <f t="shared" si="6"/>
        <v>152.75637718544007</v>
      </c>
      <c r="N15" s="69">
        <f t="shared" si="6"/>
        <v>150.7111158880291</v>
      </c>
      <c r="O15" s="69">
        <f t="shared" si="6"/>
        <v>142.62639724849527</v>
      </c>
      <c r="P15" s="69">
        <f t="shared" si="6"/>
        <v>113.53912295786746</v>
      </c>
      <c r="Q15" s="69">
        <f t="shared" si="6"/>
        <v>175.79667048820079</v>
      </c>
      <c r="R15" s="69">
        <f t="shared" si="6"/>
        <v>167.75081685296615</v>
      </c>
      <c r="S15" s="69">
        <f t="shared" si="6"/>
        <v>186.28321868730217</v>
      </c>
      <c r="T15" s="69">
        <f t="shared" si="6"/>
        <v>150.54652718066291</v>
      </c>
      <c r="U15" s="69">
        <f t="shared" si="6"/>
        <v>146.48208655775292</v>
      </c>
      <c r="V15" s="69">
        <f t="shared" si="6"/>
        <v>146.9698337632561</v>
      </c>
      <c r="W15" s="69">
        <f t="shared" si="6"/>
        <v>146.81928919461183</v>
      </c>
      <c r="X15" s="69">
        <f t="shared" si="6"/>
        <v>146.4379239514669</v>
      </c>
      <c r="Y15" s="69">
        <f t="shared" si="6"/>
        <v>146.82451991974807</v>
      </c>
      <c r="DA15" s="88" t="s">
        <v>247</v>
      </c>
    </row>
    <row r="16" spans="1:105" ht="12" customHeight="1" x14ac:dyDescent="0.25">
      <c r="A16" s="28" t="s">
        <v>91</v>
      </c>
      <c r="B16" s="72">
        <v>39.602848478183446</v>
      </c>
      <c r="C16" s="72">
        <v>50.015740353636026</v>
      </c>
      <c r="D16" s="72">
        <v>40.496408644860864</v>
      </c>
      <c r="E16" s="72">
        <v>86.347532579928725</v>
      </c>
      <c r="F16" s="72">
        <v>75.986707294854909</v>
      </c>
      <c r="G16" s="72">
        <v>103.59550089851339</v>
      </c>
      <c r="H16" s="72">
        <v>120.5560487266155</v>
      </c>
      <c r="I16" s="72">
        <v>80.513417619676019</v>
      </c>
      <c r="J16" s="72">
        <v>96.979310352839406</v>
      </c>
      <c r="K16" s="72">
        <v>151.14871974070095</v>
      </c>
      <c r="L16" s="72">
        <v>151.89732014903987</v>
      </c>
      <c r="M16" s="72">
        <v>152.75637718544007</v>
      </c>
      <c r="N16" s="72">
        <v>150.7111158880291</v>
      </c>
      <c r="O16" s="72">
        <v>142.62639724849527</v>
      </c>
      <c r="P16" s="72">
        <v>113.53912295786746</v>
      </c>
      <c r="Q16" s="72">
        <v>175.79667048820079</v>
      </c>
      <c r="R16" s="72">
        <v>167.75081685296615</v>
      </c>
      <c r="S16" s="72">
        <v>186.28321868730217</v>
      </c>
      <c r="T16" s="72">
        <v>150.54652718066291</v>
      </c>
      <c r="U16" s="72">
        <v>146.48208655775292</v>
      </c>
      <c r="V16" s="72">
        <v>146.9698337632561</v>
      </c>
      <c r="W16" s="72">
        <v>146.81928919461183</v>
      </c>
      <c r="X16" s="72">
        <v>146.4379239514669</v>
      </c>
      <c r="Y16" s="72">
        <v>146.82451991974807</v>
      </c>
      <c r="DA16" s="89" t="s">
        <v>374</v>
      </c>
    </row>
    <row r="17" spans="1:105" ht="12.95" customHeight="1" x14ac:dyDescent="0.25">
      <c r="A17" s="68" t="s">
        <v>55</v>
      </c>
      <c r="B17" s="69">
        <f t="shared" ref="B17:Q17" si="7">SUM(B18:B26)</f>
        <v>1548.7230213494349</v>
      </c>
      <c r="C17" s="69">
        <f t="shared" si="7"/>
        <v>1648.6339493170176</v>
      </c>
      <c r="D17" s="69">
        <f t="shared" si="7"/>
        <v>1619.0273299616381</v>
      </c>
      <c r="E17" s="69">
        <f t="shared" si="7"/>
        <v>1588.0827516265651</v>
      </c>
      <c r="F17" s="69">
        <f t="shared" si="7"/>
        <v>1582.3871890838971</v>
      </c>
      <c r="G17" s="69">
        <f t="shared" si="7"/>
        <v>1635.6210255973474</v>
      </c>
      <c r="H17" s="69">
        <f t="shared" si="7"/>
        <v>1720.9543666614343</v>
      </c>
      <c r="I17" s="69">
        <f t="shared" si="7"/>
        <v>1751.8974891782357</v>
      </c>
      <c r="J17" s="69">
        <f t="shared" si="7"/>
        <v>1777.6752980967153</v>
      </c>
      <c r="K17" s="69">
        <f t="shared" si="7"/>
        <v>1734.8246199760151</v>
      </c>
      <c r="L17" s="69">
        <f t="shared" si="7"/>
        <v>1875.0402685042748</v>
      </c>
      <c r="M17" s="69">
        <f t="shared" si="7"/>
        <v>1875.7497561532607</v>
      </c>
      <c r="N17" s="69">
        <f t="shared" si="7"/>
        <v>1894.5755272484946</v>
      </c>
      <c r="O17" s="69">
        <f t="shared" si="7"/>
        <v>1915.8722992475148</v>
      </c>
      <c r="P17" s="69">
        <f t="shared" si="7"/>
        <v>1949.8224649539463</v>
      </c>
      <c r="Q17" s="69">
        <f t="shared" si="7"/>
        <v>1931.5197327233611</v>
      </c>
      <c r="R17" s="69">
        <f t="shared" ref="R17:V17" si="8">SUM(R18:R26)</f>
        <v>1992.7337917963446</v>
      </c>
      <c r="S17" s="69">
        <f t="shared" si="8"/>
        <v>2009.9138824949575</v>
      </c>
      <c r="T17" s="69">
        <f t="shared" si="8"/>
        <v>2018.2959467087214</v>
      </c>
      <c r="U17" s="69">
        <f t="shared" si="8"/>
        <v>1978.9642500304421</v>
      </c>
      <c r="V17" s="69">
        <f t="shared" si="8"/>
        <v>1975.1551537352059</v>
      </c>
      <c r="W17" s="69">
        <f t="shared" ref="W17:Y17" si="9">SUM(W18:W26)</f>
        <v>2071.427368671455</v>
      </c>
      <c r="X17" s="69">
        <f t="shared" si="9"/>
        <v>2001.8237318599538</v>
      </c>
      <c r="Y17" s="69">
        <f t="shared" si="9"/>
        <v>1879.6380839131084</v>
      </c>
      <c r="DA17" s="88" t="s">
        <v>248</v>
      </c>
    </row>
    <row r="18" spans="1:105" ht="12" customHeight="1" x14ac:dyDescent="0.25">
      <c r="A18" s="28" t="s">
        <v>51</v>
      </c>
      <c r="B18" s="72">
        <v>12.560565018114866</v>
      </c>
      <c r="C18" s="72">
        <v>13.405563549445821</v>
      </c>
      <c r="D18" s="72">
        <v>12.63693385768619</v>
      </c>
      <c r="E18" s="72">
        <v>12.227191065792503</v>
      </c>
      <c r="F18" s="72">
        <v>12.417363874827123</v>
      </c>
      <c r="G18" s="72">
        <v>12.6299117429995</v>
      </c>
      <c r="H18" s="72">
        <v>11.80648912706145</v>
      </c>
      <c r="I18" s="72">
        <v>9.832435403486361</v>
      </c>
      <c r="J18" s="72">
        <v>9.8672862819043186</v>
      </c>
      <c r="K18" s="72">
        <v>9.4368030860082825</v>
      </c>
      <c r="L18" s="72">
        <v>8.8373306697518661</v>
      </c>
      <c r="M18" s="72">
        <v>7.3695023502567167</v>
      </c>
      <c r="N18" s="72">
        <v>6.6053702509824905</v>
      </c>
      <c r="O18" s="72">
        <v>5.8848951542339085</v>
      </c>
      <c r="P18" s="72">
        <v>5.6722600673924592</v>
      </c>
      <c r="Q18" s="72">
        <v>5.1755748852857417</v>
      </c>
      <c r="R18" s="72">
        <v>4.453216504593005</v>
      </c>
      <c r="S18" s="72">
        <v>4.5524480179094136</v>
      </c>
      <c r="T18" s="72">
        <v>3.8226254360413798</v>
      </c>
      <c r="U18" s="72">
        <v>3.7596193565187628</v>
      </c>
      <c r="V18" s="72">
        <v>2.6697655726193235</v>
      </c>
      <c r="W18" s="72">
        <v>4.9285115830116494E-2</v>
      </c>
      <c r="X18" s="72">
        <v>8.104041272570936E-2</v>
      </c>
      <c r="Y18" s="72">
        <v>0</v>
      </c>
      <c r="DA18" s="89" t="s">
        <v>375</v>
      </c>
    </row>
    <row r="19" spans="1:105" s="2" customFormat="1" ht="12" customHeight="1" x14ac:dyDescent="0.25">
      <c r="A19" s="28" t="s">
        <v>74</v>
      </c>
      <c r="B19" s="72">
        <v>673.41834074396786</v>
      </c>
      <c r="C19" s="72">
        <v>635.21160932910266</v>
      </c>
      <c r="D19" s="72">
        <v>608.78557689852175</v>
      </c>
      <c r="E19" s="72">
        <v>568.1442169417694</v>
      </c>
      <c r="F19" s="72">
        <v>558.11707870712428</v>
      </c>
      <c r="G19" s="72">
        <v>547.76003275193261</v>
      </c>
      <c r="H19" s="72">
        <v>506.37656142046984</v>
      </c>
      <c r="I19" s="72">
        <v>493.65764450655769</v>
      </c>
      <c r="J19" s="72">
        <v>485.48715679950431</v>
      </c>
      <c r="K19" s="72">
        <v>469.99200474969399</v>
      </c>
      <c r="L19" s="72">
        <v>483.07201955518366</v>
      </c>
      <c r="M19" s="72">
        <v>491.90888250090967</v>
      </c>
      <c r="N19" s="72">
        <v>490.06961051593578</v>
      </c>
      <c r="O19" s="72">
        <v>511.34598899056908</v>
      </c>
      <c r="P19" s="72">
        <v>505.90826981084467</v>
      </c>
      <c r="Q19" s="72">
        <v>480.28468338718466</v>
      </c>
      <c r="R19" s="72">
        <v>480.99120619009068</v>
      </c>
      <c r="S19" s="72">
        <v>481.47498386774976</v>
      </c>
      <c r="T19" s="72">
        <v>453.65160217827457</v>
      </c>
      <c r="U19" s="72">
        <v>400.62087751982421</v>
      </c>
      <c r="V19" s="72">
        <v>374.48205789624535</v>
      </c>
      <c r="W19" s="72">
        <v>398.65173879812744</v>
      </c>
      <c r="X19" s="72">
        <v>449.4143952421897</v>
      </c>
      <c r="Y19" s="72">
        <v>382.60376659978994</v>
      </c>
      <c r="DA19" s="89" t="s">
        <v>376</v>
      </c>
    </row>
    <row r="20" spans="1:105" ht="12" customHeight="1" x14ac:dyDescent="0.25">
      <c r="A20" s="28" t="s">
        <v>200</v>
      </c>
      <c r="B20" s="72">
        <v>183.37073579695871</v>
      </c>
      <c r="C20" s="72">
        <v>185.16812150255652</v>
      </c>
      <c r="D20" s="72">
        <v>174.86576105854405</v>
      </c>
      <c r="E20" s="72">
        <v>170.22583458191821</v>
      </c>
      <c r="F20" s="72">
        <v>168.84948193257608</v>
      </c>
      <c r="G20" s="72">
        <v>168.68758296844197</v>
      </c>
      <c r="H20" s="72">
        <v>159.51135929218975</v>
      </c>
      <c r="I20" s="72">
        <v>155.9538248332351</v>
      </c>
      <c r="J20" s="72">
        <v>156.21618340117729</v>
      </c>
      <c r="K20" s="72">
        <v>143.04906572535123</v>
      </c>
      <c r="L20" s="72">
        <v>135.69357026846279</v>
      </c>
      <c r="M20" s="72">
        <v>130.33135091239131</v>
      </c>
      <c r="N20" s="72">
        <v>119.75250788191458</v>
      </c>
      <c r="O20" s="72">
        <v>134.80409501289765</v>
      </c>
      <c r="P20" s="72">
        <v>139.15835482946403</v>
      </c>
      <c r="Q20" s="72">
        <v>159.95211139772618</v>
      </c>
      <c r="R20" s="72">
        <v>136.76330371644215</v>
      </c>
      <c r="S20" s="72">
        <v>133.63196235788669</v>
      </c>
      <c r="T20" s="72">
        <v>134.26668935702685</v>
      </c>
      <c r="U20" s="72">
        <v>122.96847234164518</v>
      </c>
      <c r="V20" s="72">
        <v>132.78565969236647</v>
      </c>
      <c r="W20" s="72">
        <v>128.95829750644882</v>
      </c>
      <c r="X20" s="72">
        <v>120.45502531766505</v>
      </c>
      <c r="Y20" s="72">
        <v>116.16941339447787</v>
      </c>
      <c r="DA20" s="89" t="s">
        <v>377</v>
      </c>
    </row>
    <row r="21" spans="1:105" ht="12" customHeight="1" x14ac:dyDescent="0.25">
      <c r="A21" s="28" t="s">
        <v>189</v>
      </c>
      <c r="B21" s="72">
        <v>366.10938550660433</v>
      </c>
      <c r="C21" s="72">
        <v>408.72460118897362</v>
      </c>
      <c r="D21" s="72">
        <v>437.542758769096</v>
      </c>
      <c r="E21" s="72">
        <v>466.4565248153973</v>
      </c>
      <c r="F21" s="72">
        <v>449.11290778255091</v>
      </c>
      <c r="G21" s="72">
        <v>471.24754402415977</v>
      </c>
      <c r="H21" s="72">
        <v>541.85017616153618</v>
      </c>
      <c r="I21" s="72">
        <v>567.35343161207766</v>
      </c>
      <c r="J21" s="72">
        <v>567.45777392715854</v>
      </c>
      <c r="K21" s="72">
        <v>547.17215321840956</v>
      </c>
      <c r="L21" s="72">
        <v>622.94386234852686</v>
      </c>
      <c r="M21" s="72">
        <v>548.81026434926127</v>
      </c>
      <c r="N21" s="72">
        <v>573.94759436934305</v>
      </c>
      <c r="O21" s="72">
        <v>564.05134952466756</v>
      </c>
      <c r="P21" s="72">
        <v>564.36106487674726</v>
      </c>
      <c r="Q21" s="72">
        <v>595.36060090163699</v>
      </c>
      <c r="R21" s="72">
        <v>679.11003655044999</v>
      </c>
      <c r="S21" s="72">
        <v>676.84732009490529</v>
      </c>
      <c r="T21" s="72">
        <v>691.30955204211557</v>
      </c>
      <c r="U21" s="72">
        <v>689.32767302924276</v>
      </c>
      <c r="V21" s="72">
        <v>688.40412186197113</v>
      </c>
      <c r="W21" s="72">
        <v>757.60455646989226</v>
      </c>
      <c r="X21" s="72">
        <v>637.27883849162265</v>
      </c>
      <c r="Y21" s="72">
        <v>577.42453587378475</v>
      </c>
      <c r="DA21" s="89" t="s">
        <v>378</v>
      </c>
    </row>
    <row r="22" spans="1:105" ht="12" customHeight="1" x14ac:dyDescent="0.25">
      <c r="A22" s="28" t="s">
        <v>202</v>
      </c>
      <c r="B22" s="72">
        <v>30.448737407465494</v>
      </c>
      <c r="C22" s="72">
        <v>31.954722981977699</v>
      </c>
      <c r="D22" s="72">
        <v>31.463998429701466</v>
      </c>
      <c r="E22" s="72">
        <v>29.676103673850349</v>
      </c>
      <c r="F22" s="72">
        <v>29.188975406191872</v>
      </c>
      <c r="G22" s="72">
        <v>30.529678420820908</v>
      </c>
      <c r="H22" s="72">
        <v>32.087685703530582</v>
      </c>
      <c r="I22" s="72">
        <v>34.130288859316096</v>
      </c>
      <c r="J22" s="72">
        <v>37.633867158062777</v>
      </c>
      <c r="K22" s="72">
        <v>40.252962781193368</v>
      </c>
      <c r="L22" s="72">
        <v>43.963701156014132</v>
      </c>
      <c r="M22" s="72">
        <v>50.137957389892037</v>
      </c>
      <c r="N22" s="72">
        <v>50.932621572561381</v>
      </c>
      <c r="O22" s="72">
        <v>53.690541702493547</v>
      </c>
      <c r="P22" s="72">
        <v>54.033444396675264</v>
      </c>
      <c r="Q22" s="72">
        <v>51.039361803764216</v>
      </c>
      <c r="R22" s="72">
        <v>37.034656539600633</v>
      </c>
      <c r="S22" s="72">
        <v>37.149708608006115</v>
      </c>
      <c r="T22" s="72">
        <v>35.385707461545799</v>
      </c>
      <c r="U22" s="72">
        <v>37.386189930256997</v>
      </c>
      <c r="V22" s="72">
        <v>37.448863093532054</v>
      </c>
      <c r="W22" s="72">
        <v>37.563437470144258</v>
      </c>
      <c r="X22" s="72">
        <v>37.613380147129071</v>
      </c>
      <c r="Y22" s="72">
        <v>37.768104518964378</v>
      </c>
      <c r="DA22" s="89" t="s">
        <v>379</v>
      </c>
    </row>
    <row r="23" spans="1:105" ht="12" customHeight="1" x14ac:dyDescent="0.25">
      <c r="A23" s="28" t="s">
        <v>197</v>
      </c>
      <c r="B23" s="72">
        <v>1.443697634428601E-2</v>
      </c>
      <c r="C23" s="72">
        <v>1.4529690452466605E-2</v>
      </c>
      <c r="D23" s="72">
        <v>1.3787963216032909E-2</v>
      </c>
      <c r="E23" s="72">
        <v>1.2644806926778752E-2</v>
      </c>
      <c r="F23" s="72">
        <v>1.1954194509032611E-2</v>
      </c>
      <c r="G23" s="72">
        <v>1.1886502439710926E-2</v>
      </c>
      <c r="H23" s="72">
        <v>1.198020462531661E-2</v>
      </c>
      <c r="I23" s="72">
        <v>1.2119519072221495E-2</v>
      </c>
      <c r="J23" s="72">
        <v>1.2606787307389948E-2</v>
      </c>
      <c r="K23" s="72">
        <v>1.2102733272083697E-2</v>
      </c>
      <c r="L23" s="72">
        <v>1.1237639457065043E-2</v>
      </c>
      <c r="M23" s="72">
        <v>1.2754189904937509E-2</v>
      </c>
      <c r="N23" s="72">
        <v>1.3059078828394882E-2</v>
      </c>
      <c r="O23" s="72">
        <v>1.4050495959276427E-2</v>
      </c>
      <c r="P23" s="72">
        <v>1.4502592787884377E-2</v>
      </c>
      <c r="Q23" s="72">
        <v>1.4550231558646723E-2</v>
      </c>
      <c r="R23" s="72">
        <v>1.665339765055391E-2</v>
      </c>
      <c r="S23" s="72">
        <v>1.6410219093659754E-2</v>
      </c>
      <c r="T23" s="72">
        <v>1.4973942758888944E-2</v>
      </c>
      <c r="U23" s="72">
        <v>1.5450008330610131E-2</v>
      </c>
      <c r="V23" s="72">
        <v>1.5181911376663861E-2</v>
      </c>
      <c r="W23" s="72">
        <v>1.4922164585176223E-2</v>
      </c>
      <c r="X23" s="72">
        <v>1.4674655041796058E-2</v>
      </c>
      <c r="Y23" s="72">
        <v>1.4469737470099798E-2</v>
      </c>
      <c r="DA23" s="89" t="s">
        <v>380</v>
      </c>
    </row>
    <row r="24" spans="1:105" ht="12" customHeight="1" x14ac:dyDescent="0.25">
      <c r="A24" s="28" t="s">
        <v>198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381</v>
      </c>
    </row>
    <row r="25" spans="1:105" ht="12" customHeight="1" x14ac:dyDescent="0.25">
      <c r="A25" s="73" t="s">
        <v>53</v>
      </c>
      <c r="B25" s="74">
        <v>258.05722574692675</v>
      </c>
      <c r="C25" s="74">
        <v>347.02960760933246</v>
      </c>
      <c r="D25" s="74">
        <v>324.04817764523358</v>
      </c>
      <c r="E25" s="74">
        <v>308.58004657496048</v>
      </c>
      <c r="F25" s="74">
        <v>328.2522818722739</v>
      </c>
      <c r="G25" s="74">
        <v>364.01638402748154</v>
      </c>
      <c r="H25" s="74">
        <v>420.21166247343149</v>
      </c>
      <c r="I25" s="74">
        <v>425.42016920803286</v>
      </c>
      <c r="J25" s="74">
        <v>428.57583216808433</v>
      </c>
      <c r="K25" s="74">
        <v>408.18304444906852</v>
      </c>
      <c r="L25" s="74">
        <v>440.08019776971605</v>
      </c>
      <c r="M25" s="74">
        <v>505.3394055956407</v>
      </c>
      <c r="N25" s="74">
        <v>497.19672402604857</v>
      </c>
      <c r="O25" s="74">
        <v>473.57467157391613</v>
      </c>
      <c r="P25" s="74">
        <v>492.16253054684449</v>
      </c>
      <c r="Q25" s="74">
        <v>437.05045974647152</v>
      </c>
      <c r="R25" s="74">
        <v>435.9169974873713</v>
      </c>
      <c r="S25" s="74">
        <v>444.19040444548568</v>
      </c>
      <c r="T25" s="74">
        <v>453.54230273979755</v>
      </c>
      <c r="U25" s="74">
        <v>464.60230490395293</v>
      </c>
      <c r="V25" s="74">
        <v>465.72173070623512</v>
      </c>
      <c r="W25" s="74">
        <v>464.4150537603565</v>
      </c>
      <c r="X25" s="74">
        <v>464.30412479908313</v>
      </c>
      <c r="Y25" s="74">
        <v>465.77086343608511</v>
      </c>
      <c r="DA25" s="90" t="s">
        <v>382</v>
      </c>
    </row>
    <row r="26" spans="1:105" ht="12" customHeight="1" x14ac:dyDescent="0.25">
      <c r="A26" s="32" t="s">
        <v>52</v>
      </c>
      <c r="B26" s="77">
        <v>24.743594153052452</v>
      </c>
      <c r="C26" s="77">
        <v>27.12519346517627</v>
      </c>
      <c r="D26" s="77">
        <v>29.670335339638861</v>
      </c>
      <c r="E26" s="77">
        <v>32.760189165950123</v>
      </c>
      <c r="F26" s="77">
        <v>36.437145313843509</v>
      </c>
      <c r="G26" s="77">
        <v>40.738005159071371</v>
      </c>
      <c r="H26" s="77">
        <v>49.098452278589846</v>
      </c>
      <c r="I26" s="77">
        <v>65.537575236457442</v>
      </c>
      <c r="J26" s="77">
        <v>92.42459157351675</v>
      </c>
      <c r="K26" s="77">
        <v>116.72648323301803</v>
      </c>
      <c r="L26" s="77">
        <v>140.4383490971625</v>
      </c>
      <c r="M26" s="77">
        <v>141.83963886500428</v>
      </c>
      <c r="N26" s="77">
        <v>156.05803955288047</v>
      </c>
      <c r="O26" s="77">
        <v>172.50670679277724</v>
      </c>
      <c r="P26" s="77">
        <v>188.51203783319002</v>
      </c>
      <c r="Q26" s="77">
        <v>202.64239036973342</v>
      </c>
      <c r="R26" s="77">
        <v>218.44772141014619</v>
      </c>
      <c r="S26" s="77">
        <v>232.05064488392085</v>
      </c>
      <c r="T26" s="77">
        <v>246.30249355116084</v>
      </c>
      <c r="U26" s="77">
        <v>260.28366294067064</v>
      </c>
      <c r="V26" s="77">
        <v>273.62777300085986</v>
      </c>
      <c r="W26" s="77">
        <v>284.17007738607049</v>
      </c>
      <c r="X26" s="77">
        <v>292.66225279449691</v>
      </c>
      <c r="Y26" s="77">
        <v>299.88693035253647</v>
      </c>
      <c r="DA26" s="92" t="s">
        <v>383</v>
      </c>
    </row>
    <row r="27" spans="1:105" ht="12.95" customHeight="1" x14ac:dyDescent="0.25">
      <c r="A27" s="68" t="s">
        <v>54</v>
      </c>
      <c r="B27" s="69">
        <f t="shared" ref="B27:Q27" si="10">SUM(B28:B32)</f>
        <v>738.39517507272626</v>
      </c>
      <c r="C27" s="69">
        <f t="shared" si="10"/>
        <v>826.42997174134416</v>
      </c>
      <c r="D27" s="69">
        <f t="shared" si="10"/>
        <v>837.52055191545651</v>
      </c>
      <c r="E27" s="69">
        <f t="shared" si="10"/>
        <v>889.43090561232509</v>
      </c>
      <c r="F27" s="69">
        <f t="shared" si="10"/>
        <v>885.18519616338313</v>
      </c>
      <c r="G27" s="69">
        <f t="shared" si="10"/>
        <v>915.60421867983223</v>
      </c>
      <c r="H27" s="69">
        <f t="shared" si="10"/>
        <v>1089.8604189454081</v>
      </c>
      <c r="I27" s="69">
        <f t="shared" si="10"/>
        <v>1104.5829729075131</v>
      </c>
      <c r="J27" s="69">
        <f t="shared" si="10"/>
        <v>1117.9628941633418</v>
      </c>
      <c r="K27" s="69">
        <f t="shared" si="10"/>
        <v>1105.508087701151</v>
      </c>
      <c r="L27" s="69">
        <f t="shared" si="10"/>
        <v>1161.4418498020182</v>
      </c>
      <c r="M27" s="69">
        <f t="shared" si="10"/>
        <v>1072.6008041922423</v>
      </c>
      <c r="N27" s="69">
        <f t="shared" si="10"/>
        <v>1075.7024044267905</v>
      </c>
      <c r="O27" s="69">
        <f t="shared" si="10"/>
        <v>957.24422321665975</v>
      </c>
      <c r="P27" s="69">
        <f t="shared" si="10"/>
        <v>1042.6501827614898</v>
      </c>
      <c r="Q27" s="69">
        <f t="shared" si="10"/>
        <v>1059.6799563252466</v>
      </c>
      <c r="R27" s="69">
        <f t="shared" ref="R27:V27" si="11">SUM(R28:R32)</f>
        <v>1091.7091076812408</v>
      </c>
      <c r="S27" s="69">
        <f t="shared" si="11"/>
        <v>1100.2236976737377</v>
      </c>
      <c r="T27" s="69">
        <f t="shared" si="11"/>
        <v>1181.8877562524908</v>
      </c>
      <c r="U27" s="69">
        <f t="shared" si="11"/>
        <v>1101.0897821494868</v>
      </c>
      <c r="V27" s="69">
        <f t="shared" si="11"/>
        <v>1093.77865366887</v>
      </c>
      <c r="W27" s="69">
        <f t="shared" ref="W27:Y27" si="12">SUM(W28:W32)</f>
        <v>1128.5291899681479</v>
      </c>
      <c r="X27" s="69">
        <f t="shared" si="12"/>
        <v>1116.9122794839204</v>
      </c>
      <c r="Y27" s="69">
        <f t="shared" si="12"/>
        <v>1070.5737504706096</v>
      </c>
      <c r="DA27" s="88" t="s">
        <v>249</v>
      </c>
    </row>
    <row r="28" spans="1:105" ht="12" customHeight="1" x14ac:dyDescent="0.25">
      <c r="A28" s="28" t="s">
        <v>51</v>
      </c>
      <c r="B28" s="72">
        <v>14.208748144890745</v>
      </c>
      <c r="C28" s="72">
        <v>14.338114359648696</v>
      </c>
      <c r="D28" s="72">
        <v>14.406279452440598</v>
      </c>
      <c r="E28" s="72">
        <v>14.211908015151412</v>
      </c>
      <c r="F28" s="72">
        <v>14.454102737387256</v>
      </c>
      <c r="G28" s="72">
        <v>14.507172718469132</v>
      </c>
      <c r="H28" s="72">
        <v>14.381556349317744</v>
      </c>
      <c r="I28" s="72">
        <v>13.143137154362728</v>
      </c>
      <c r="J28" s="72">
        <v>13.390759664998617</v>
      </c>
      <c r="K28" s="72">
        <v>14.230836116517905</v>
      </c>
      <c r="L28" s="72">
        <v>13.249100473744239</v>
      </c>
      <c r="M28" s="72">
        <v>13.88953191679585</v>
      </c>
      <c r="N28" s="72">
        <v>12.44933400820563</v>
      </c>
      <c r="O28" s="72">
        <v>10.563294796902118</v>
      </c>
      <c r="P28" s="72">
        <v>10.18160183451799</v>
      </c>
      <c r="Q28" s="72">
        <v>9.7545677246601894</v>
      </c>
      <c r="R28" s="72">
        <v>8.3930951619118748</v>
      </c>
      <c r="S28" s="72">
        <v>8.5801495611815817</v>
      </c>
      <c r="T28" s="72">
        <v>7.5838038678375792</v>
      </c>
      <c r="U28" s="72">
        <v>7.0858714942218182</v>
      </c>
      <c r="V28" s="72">
        <v>5.0317642513694203</v>
      </c>
      <c r="W28" s="72">
        <v>9.5212692136178653E-2</v>
      </c>
      <c r="X28" s="72">
        <v>0.15274195089328363</v>
      </c>
      <c r="Y28" s="72">
        <v>0</v>
      </c>
      <c r="DA28" s="89" t="s">
        <v>384</v>
      </c>
    </row>
    <row r="29" spans="1:105" s="2" customFormat="1" ht="12" customHeight="1" x14ac:dyDescent="0.25">
      <c r="A29" s="28" t="s">
        <v>74</v>
      </c>
      <c r="B29" s="72">
        <v>206.79535202757597</v>
      </c>
      <c r="C29" s="72">
        <v>200.74052629990899</v>
      </c>
      <c r="D29" s="72">
        <v>201.46086445030701</v>
      </c>
      <c r="E29" s="72">
        <v>200.13483152177164</v>
      </c>
      <c r="F29" s="72">
        <v>202.03076160926074</v>
      </c>
      <c r="G29" s="72">
        <v>200.94025634328457</v>
      </c>
      <c r="H29" s="72">
        <v>193.80562114366782</v>
      </c>
      <c r="I29" s="72">
        <v>195.6060885322714</v>
      </c>
      <c r="J29" s="72">
        <v>196.36593306486378</v>
      </c>
      <c r="K29" s="72">
        <v>195.60654055662388</v>
      </c>
      <c r="L29" s="72">
        <v>196.04906708595115</v>
      </c>
      <c r="M29" s="72">
        <v>194.62906784690549</v>
      </c>
      <c r="N29" s="72">
        <v>194.34378640211057</v>
      </c>
      <c r="O29" s="72">
        <v>193.76393888747594</v>
      </c>
      <c r="P29" s="72">
        <v>192.97788124257497</v>
      </c>
      <c r="Q29" s="72">
        <v>192.74895528528458</v>
      </c>
      <c r="R29" s="72">
        <v>192.04551457802475</v>
      </c>
      <c r="S29" s="72">
        <v>192.76556030837395</v>
      </c>
      <c r="T29" s="72">
        <v>192.05259625489634</v>
      </c>
      <c r="U29" s="72">
        <v>161.12141492309161</v>
      </c>
      <c r="V29" s="72">
        <v>150.60917407088945</v>
      </c>
      <c r="W29" s="72">
        <v>160.32946641826692</v>
      </c>
      <c r="X29" s="72">
        <v>180.74501767459637</v>
      </c>
      <c r="Y29" s="72">
        <v>153.8752555651094</v>
      </c>
      <c r="DA29" s="89" t="s">
        <v>385</v>
      </c>
    </row>
    <row r="30" spans="1:105" ht="12" customHeight="1" x14ac:dyDescent="0.25">
      <c r="A30" s="28" t="s">
        <v>189</v>
      </c>
      <c r="B30" s="72">
        <v>150.16383858012921</v>
      </c>
      <c r="C30" s="72">
        <v>178.40856513925507</v>
      </c>
      <c r="D30" s="72">
        <v>198.11631478938602</v>
      </c>
      <c r="E30" s="72">
        <v>233.21743792420799</v>
      </c>
      <c r="F30" s="72">
        <v>224.31617929482815</v>
      </c>
      <c r="G30" s="72">
        <v>237.98532978713783</v>
      </c>
      <c r="H30" s="72">
        <v>312.3499624815052</v>
      </c>
      <c r="I30" s="72">
        <v>322.8754338208725</v>
      </c>
      <c r="J30" s="72">
        <v>322.96200480128573</v>
      </c>
      <c r="K30" s="72">
        <v>318.94176447590661</v>
      </c>
      <c r="L30" s="72">
        <v>324.99109816797932</v>
      </c>
      <c r="M30" s="72">
        <v>267.82703213199517</v>
      </c>
      <c r="N30" s="72">
        <v>280.95649546195068</v>
      </c>
      <c r="O30" s="72">
        <v>241.20374125719957</v>
      </c>
      <c r="P30" s="72">
        <v>251.63366338199506</v>
      </c>
      <c r="Q30" s="72">
        <v>288.95271924185641</v>
      </c>
      <c r="R30" s="72">
        <v>331.54686922454761</v>
      </c>
      <c r="S30" s="72">
        <v>329.293960542886</v>
      </c>
      <c r="T30" s="72">
        <v>361.10130841410864</v>
      </c>
      <c r="U30" s="72">
        <v>336.35486188076266</v>
      </c>
      <c r="V30" s="72">
        <v>340.27658961641396</v>
      </c>
      <c r="W30" s="72">
        <v>371.9871348880165</v>
      </c>
      <c r="X30" s="72">
        <v>339.92330658259289</v>
      </c>
      <c r="Y30" s="72">
        <v>318.71367153912297</v>
      </c>
      <c r="DA30" s="89" t="s">
        <v>386</v>
      </c>
    </row>
    <row r="31" spans="1:105" ht="12" customHeight="1" x14ac:dyDescent="0.25">
      <c r="A31" s="28" t="s">
        <v>202</v>
      </c>
      <c r="B31" s="72">
        <v>19.170545786451228</v>
      </c>
      <c r="C31" s="72">
        <v>21.976921747765729</v>
      </c>
      <c r="D31" s="72">
        <v>21.446269498764341</v>
      </c>
      <c r="E31" s="72">
        <v>22.484794470170979</v>
      </c>
      <c r="F31" s="72">
        <v>21.419729950345076</v>
      </c>
      <c r="G31" s="72">
        <v>21.933087836741645</v>
      </c>
      <c r="H31" s="72">
        <v>25.517523851353005</v>
      </c>
      <c r="I31" s="72">
        <v>24.78281892506655</v>
      </c>
      <c r="J31" s="72">
        <v>24.596053426449693</v>
      </c>
      <c r="K31" s="72">
        <v>24.634834576018999</v>
      </c>
      <c r="L31" s="72">
        <v>25.713265501098697</v>
      </c>
      <c r="M31" s="72">
        <v>25.805483901786566</v>
      </c>
      <c r="N31" s="72">
        <v>26.214507499761151</v>
      </c>
      <c r="O31" s="72">
        <v>26.318071080538839</v>
      </c>
      <c r="P31" s="72">
        <v>26.486146937995606</v>
      </c>
      <c r="Q31" s="72">
        <v>26.269442055985476</v>
      </c>
      <c r="R31" s="72">
        <v>19.061359510843598</v>
      </c>
      <c r="S31" s="72">
        <v>19.120569408617559</v>
      </c>
      <c r="T31" s="72">
        <v>19.171228623292251</v>
      </c>
      <c r="U31" s="72">
        <v>19.242285277538929</v>
      </c>
      <c r="V31" s="72">
        <v>19.274553358173304</v>
      </c>
      <c r="W31" s="72">
        <v>19.333524410050636</v>
      </c>
      <c r="X31" s="72">
        <v>19.359224228527754</v>
      </c>
      <c r="Y31" s="72">
        <v>19.438855450463368</v>
      </c>
      <c r="DA31" s="89" t="s">
        <v>387</v>
      </c>
    </row>
    <row r="32" spans="1:105" ht="12" customHeight="1" x14ac:dyDescent="0.25">
      <c r="A32" s="32" t="s">
        <v>53</v>
      </c>
      <c r="B32" s="77">
        <v>348.05669053367922</v>
      </c>
      <c r="C32" s="77">
        <v>410.96584419476574</v>
      </c>
      <c r="D32" s="77">
        <v>402.09082372455845</v>
      </c>
      <c r="E32" s="77">
        <v>419.38193368102304</v>
      </c>
      <c r="F32" s="77">
        <v>422.9644225715619</v>
      </c>
      <c r="G32" s="77">
        <v>440.2383719941991</v>
      </c>
      <c r="H32" s="77">
        <v>543.80575511956454</v>
      </c>
      <c r="I32" s="77">
        <v>548.1754944749398</v>
      </c>
      <c r="J32" s="77">
        <v>560.64814320574419</v>
      </c>
      <c r="K32" s="77">
        <v>552.09411197608358</v>
      </c>
      <c r="L32" s="77">
        <v>601.43931857324469</v>
      </c>
      <c r="M32" s="77">
        <v>570.44968839475916</v>
      </c>
      <c r="N32" s="77">
        <v>561.73828105476264</v>
      </c>
      <c r="O32" s="77">
        <v>485.39517719454329</v>
      </c>
      <c r="P32" s="77">
        <v>561.37088936440603</v>
      </c>
      <c r="Q32" s="77">
        <v>541.95427201745986</v>
      </c>
      <c r="R32" s="77">
        <v>540.66226920591316</v>
      </c>
      <c r="S32" s="77">
        <v>550.4634578526784</v>
      </c>
      <c r="T32" s="77">
        <v>601.97881909235605</v>
      </c>
      <c r="U32" s="77">
        <v>577.28534857387172</v>
      </c>
      <c r="V32" s="77">
        <v>578.58657237202385</v>
      </c>
      <c r="W32" s="77">
        <v>576.7838515596776</v>
      </c>
      <c r="X32" s="77">
        <v>576.73198904731009</v>
      </c>
      <c r="Y32" s="77">
        <v>578.54596791591393</v>
      </c>
      <c r="DA32" s="92" t="s">
        <v>388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4554.0550791937458</v>
      </c>
      <c r="C3" s="65">
        <f t="shared" si="0"/>
        <v>4943.1249496861037</v>
      </c>
      <c r="D3" s="65">
        <f t="shared" si="0"/>
        <v>5083.0578948415359</v>
      </c>
      <c r="E3" s="65">
        <f t="shared" si="0"/>
        <v>5587.1976827584358</v>
      </c>
      <c r="F3" s="65">
        <f t="shared" si="0"/>
        <v>5954.7776529946486</v>
      </c>
      <c r="G3" s="65">
        <f t="shared" si="0"/>
        <v>6282.5207963726534</v>
      </c>
      <c r="H3" s="65">
        <f t="shared" si="0"/>
        <v>6754.9135521017797</v>
      </c>
      <c r="I3" s="65">
        <f t="shared" si="0"/>
        <v>6771.4164378215473</v>
      </c>
      <c r="J3" s="65">
        <f t="shared" si="0"/>
        <v>6777.862890516325</v>
      </c>
      <c r="K3" s="65">
        <f t="shared" si="0"/>
        <v>7173.1803493361685</v>
      </c>
      <c r="L3" s="65">
        <f t="shared" si="0"/>
        <v>7981.0786905393597</v>
      </c>
      <c r="M3" s="65">
        <f t="shared" si="0"/>
        <v>7419.0015272123983</v>
      </c>
      <c r="N3" s="65">
        <f t="shared" si="0"/>
        <v>7478.5466313984834</v>
      </c>
      <c r="O3" s="65">
        <f t="shared" si="0"/>
        <v>7129.870276439613</v>
      </c>
      <c r="P3" s="65">
        <f t="shared" si="0"/>
        <v>7098.3356887711607</v>
      </c>
      <c r="Q3" s="65">
        <f t="shared" si="0"/>
        <v>7421.7204398477879</v>
      </c>
      <c r="R3" s="65">
        <f t="shared" ref="R3:V3" si="1">SUM(R4,R15,R17,R27)</f>
        <v>6976.3492034585779</v>
      </c>
      <c r="S3" s="65">
        <f t="shared" si="1"/>
        <v>7311.5184182681578</v>
      </c>
      <c r="T3" s="65">
        <f t="shared" si="1"/>
        <v>7966.2970462221729</v>
      </c>
      <c r="U3" s="65">
        <f t="shared" si="1"/>
        <v>7666.3452153836879</v>
      </c>
      <c r="V3" s="65">
        <f t="shared" si="1"/>
        <v>7869.4654026481239</v>
      </c>
      <c r="W3" s="65">
        <f t="shared" ref="W3:Y3" si="2">SUM(W4,W15,W17,W27)</f>
        <v>7968.1509346847261</v>
      </c>
      <c r="X3" s="65">
        <f t="shared" si="2"/>
        <v>7953.8864901078487</v>
      </c>
      <c r="Y3" s="65">
        <f t="shared" si="2"/>
        <v>7916.8221301752073</v>
      </c>
      <c r="DA3" s="87" t="s">
        <v>390</v>
      </c>
    </row>
    <row r="4" spans="1:105" ht="12.95" customHeight="1" x14ac:dyDescent="0.25">
      <c r="A4" s="68" t="s">
        <v>57</v>
      </c>
      <c r="B4" s="69">
        <f t="shared" ref="B4:Q4" si="3">SUM(B5:B14)</f>
        <v>3177.334711543439</v>
      </c>
      <c r="C4" s="69">
        <f t="shared" si="3"/>
        <v>3415.7905246957639</v>
      </c>
      <c r="D4" s="69">
        <f t="shared" si="3"/>
        <v>3572.3849292091427</v>
      </c>
      <c r="E4" s="69">
        <f t="shared" si="3"/>
        <v>3953.0957289809762</v>
      </c>
      <c r="F4" s="69">
        <f t="shared" si="3"/>
        <v>4323.9317923837853</v>
      </c>
      <c r="G4" s="69">
        <f t="shared" si="3"/>
        <v>4513.8484955403692</v>
      </c>
      <c r="H4" s="69">
        <f t="shared" si="3"/>
        <v>4752.3305888955601</v>
      </c>
      <c r="I4" s="69">
        <f t="shared" si="3"/>
        <v>4817.1535837230567</v>
      </c>
      <c r="J4" s="69">
        <f t="shared" si="3"/>
        <v>4732.8132978513604</v>
      </c>
      <c r="K4" s="69">
        <f t="shared" si="3"/>
        <v>4991.7690489766837</v>
      </c>
      <c r="L4" s="69">
        <f t="shared" si="3"/>
        <v>5641.7472079113304</v>
      </c>
      <c r="M4" s="69">
        <f t="shared" si="3"/>
        <v>5101.9923371020959</v>
      </c>
      <c r="N4" s="69">
        <f t="shared" si="3"/>
        <v>5115.5309817797051</v>
      </c>
      <c r="O4" s="69">
        <f t="shared" si="3"/>
        <v>4818.6036323875569</v>
      </c>
      <c r="P4" s="69">
        <f t="shared" si="3"/>
        <v>4759.4364065690206</v>
      </c>
      <c r="Q4" s="69">
        <f t="shared" si="3"/>
        <v>4852.8855024603645</v>
      </c>
      <c r="R4" s="69">
        <f t="shared" ref="R4:V4" si="4">SUM(R5:R14)</f>
        <v>4325.8643632521807</v>
      </c>
      <c r="S4" s="69">
        <f t="shared" si="4"/>
        <v>4520.2147415216068</v>
      </c>
      <c r="T4" s="69">
        <f t="shared" si="4"/>
        <v>5177.0365954006338</v>
      </c>
      <c r="U4" s="69">
        <f t="shared" si="4"/>
        <v>4913.8569925119928</v>
      </c>
      <c r="V4" s="69">
        <f t="shared" si="4"/>
        <v>5072.0698078215137</v>
      </c>
      <c r="W4" s="69">
        <f t="shared" ref="W4:Y4" si="5">SUM(W5:W14)</f>
        <v>5039.4207070319389</v>
      </c>
      <c r="X4" s="69">
        <f t="shared" si="5"/>
        <v>5045.9237879170742</v>
      </c>
      <c r="Y4" s="69">
        <f t="shared" si="5"/>
        <v>5095.3144883499781</v>
      </c>
      <c r="DA4" s="88" t="s">
        <v>391</v>
      </c>
    </row>
    <row r="5" spans="1:105" ht="12" customHeight="1" x14ac:dyDescent="0.25">
      <c r="A5" s="28" t="s">
        <v>51</v>
      </c>
      <c r="B5" s="72">
        <v>80.676898833725545</v>
      </c>
      <c r="C5" s="72">
        <v>88.789530696882167</v>
      </c>
      <c r="D5" s="72">
        <v>98.421592115036049</v>
      </c>
      <c r="E5" s="72">
        <v>89.16991955530078</v>
      </c>
      <c r="F5" s="72">
        <v>119.20969416757745</v>
      </c>
      <c r="G5" s="72">
        <v>126.23206132384696</v>
      </c>
      <c r="H5" s="72">
        <v>130.18202611554858</v>
      </c>
      <c r="I5" s="72">
        <v>106.01288570104209</v>
      </c>
      <c r="J5" s="72">
        <v>113.51157809396931</v>
      </c>
      <c r="K5" s="72">
        <v>129.16315549946961</v>
      </c>
      <c r="L5" s="72">
        <v>111.94725429910737</v>
      </c>
      <c r="M5" s="72">
        <v>103.76526759657949</v>
      </c>
      <c r="N5" s="72">
        <v>96.909226814937668</v>
      </c>
      <c r="O5" s="72">
        <v>69.808006486208384</v>
      </c>
      <c r="P5" s="72">
        <v>64.589824429598664</v>
      </c>
      <c r="Q5" s="72">
        <v>59.531044488033196</v>
      </c>
      <c r="R5" s="72">
        <v>55.76859327546682</v>
      </c>
      <c r="S5" s="72">
        <v>110.07676503971869</v>
      </c>
      <c r="T5" s="72">
        <v>127.87677840929084</v>
      </c>
      <c r="U5" s="72">
        <v>79.851922028610389</v>
      </c>
      <c r="V5" s="72">
        <v>76.717023352092653</v>
      </c>
      <c r="W5" s="72">
        <v>49.889170019321945</v>
      </c>
      <c r="X5" s="72">
        <v>54.616900920335866</v>
      </c>
      <c r="Y5" s="72">
        <v>53.734159637401156</v>
      </c>
      <c r="DA5" s="89" t="s">
        <v>392</v>
      </c>
    </row>
    <row r="6" spans="1:105" ht="12" customHeight="1" x14ac:dyDescent="0.25">
      <c r="A6" s="28" t="s">
        <v>74</v>
      </c>
      <c r="B6" s="72">
        <v>463.10734892398716</v>
      </c>
      <c r="C6" s="72">
        <v>403.91902283299476</v>
      </c>
      <c r="D6" s="72">
        <v>416.03010729368259</v>
      </c>
      <c r="E6" s="72">
        <v>424.93996641874946</v>
      </c>
      <c r="F6" s="72">
        <v>450.26207794260324</v>
      </c>
      <c r="G6" s="72">
        <v>447.74229209006535</v>
      </c>
      <c r="H6" s="72">
        <v>411.61032684162689</v>
      </c>
      <c r="I6" s="72">
        <v>412.04173755992576</v>
      </c>
      <c r="J6" s="72">
        <v>400.65071702099743</v>
      </c>
      <c r="K6" s="72">
        <v>362.94967767490476</v>
      </c>
      <c r="L6" s="72">
        <v>366.50699992654125</v>
      </c>
      <c r="M6" s="72">
        <v>289.75151634991528</v>
      </c>
      <c r="N6" s="72">
        <v>285.79155338095489</v>
      </c>
      <c r="O6" s="72">
        <v>253.52525513756655</v>
      </c>
      <c r="P6" s="72">
        <v>215.66735134732912</v>
      </c>
      <c r="Q6" s="72">
        <v>221.29143755863882</v>
      </c>
      <c r="R6" s="72">
        <v>242.96793497438048</v>
      </c>
      <c r="S6" s="72">
        <v>202.83410305102825</v>
      </c>
      <c r="T6" s="72">
        <v>247.74116683994095</v>
      </c>
      <c r="U6" s="72">
        <v>199.35554016507515</v>
      </c>
      <c r="V6" s="72">
        <v>191.66517700362411</v>
      </c>
      <c r="W6" s="72">
        <v>210.6572942533839</v>
      </c>
      <c r="X6" s="72">
        <v>245.06135111534155</v>
      </c>
      <c r="Y6" s="72">
        <v>213.61334671906417</v>
      </c>
      <c r="DA6" s="89" t="s">
        <v>393</v>
      </c>
    </row>
    <row r="7" spans="1:105" ht="12" customHeight="1" x14ac:dyDescent="0.25">
      <c r="A7" s="28" t="s">
        <v>200</v>
      </c>
      <c r="B7" s="72">
        <v>852.09972236501847</v>
      </c>
      <c r="C7" s="72">
        <v>856.31079933215938</v>
      </c>
      <c r="D7" s="72">
        <v>857.51213241313314</v>
      </c>
      <c r="E7" s="72">
        <v>977.71934589163106</v>
      </c>
      <c r="F7" s="72">
        <v>1107.5851997542147</v>
      </c>
      <c r="G7" s="72">
        <v>1081.7011911985378</v>
      </c>
      <c r="H7" s="72">
        <v>933.02134908124651</v>
      </c>
      <c r="I7" s="72">
        <v>902.60781660264684</v>
      </c>
      <c r="J7" s="72">
        <v>865.7908284893424</v>
      </c>
      <c r="K7" s="72">
        <v>838.80178141851013</v>
      </c>
      <c r="L7" s="72">
        <v>868.46820471893705</v>
      </c>
      <c r="M7" s="72">
        <v>746.35220656239085</v>
      </c>
      <c r="N7" s="72">
        <v>719.00821595128491</v>
      </c>
      <c r="O7" s="72">
        <v>783.12585839004907</v>
      </c>
      <c r="P7" s="72">
        <v>801.83667643911338</v>
      </c>
      <c r="Q7" s="72">
        <v>994.73673965572152</v>
      </c>
      <c r="R7" s="72">
        <v>871.46962883342474</v>
      </c>
      <c r="S7" s="72">
        <v>866.78519917736367</v>
      </c>
      <c r="T7" s="72">
        <v>925.06688252232232</v>
      </c>
      <c r="U7" s="72">
        <v>813.89595803501129</v>
      </c>
      <c r="V7" s="72">
        <v>892.02926820428354</v>
      </c>
      <c r="W7" s="72">
        <v>877.81815126324204</v>
      </c>
      <c r="X7" s="72">
        <v>831.13205460111112</v>
      </c>
      <c r="Y7" s="72">
        <v>811.19172508721363</v>
      </c>
      <c r="DA7" s="89" t="s">
        <v>394</v>
      </c>
    </row>
    <row r="8" spans="1:105" ht="12" customHeight="1" x14ac:dyDescent="0.25">
      <c r="A8" s="28" t="s">
        <v>189</v>
      </c>
      <c r="B8" s="72">
        <v>700.82616466421916</v>
      </c>
      <c r="C8" s="72">
        <v>789.37710822932422</v>
      </c>
      <c r="D8" s="72">
        <v>907.68133965452523</v>
      </c>
      <c r="E8" s="72">
        <v>1098.1757140764503</v>
      </c>
      <c r="F8" s="72">
        <v>1159.7183092757627</v>
      </c>
      <c r="G8" s="72">
        <v>1229.5730895869106</v>
      </c>
      <c r="H8" s="72">
        <v>1412.7861409298425</v>
      </c>
      <c r="I8" s="72">
        <v>1471.5548642804217</v>
      </c>
      <c r="J8" s="72">
        <v>1419.2138279154046</v>
      </c>
      <c r="K8" s="72">
        <v>1471.5964021839909</v>
      </c>
      <c r="L8" s="72">
        <v>1749.4947201837626</v>
      </c>
      <c r="M8" s="72">
        <v>1389.6689039888142</v>
      </c>
      <c r="N8" s="72">
        <v>1443.085141361212</v>
      </c>
      <c r="O8" s="72">
        <v>1320.3033725396247</v>
      </c>
      <c r="P8" s="72">
        <v>1280.0897991610473</v>
      </c>
      <c r="Q8" s="72">
        <v>1394.6635311158288</v>
      </c>
      <c r="R8" s="72">
        <v>1384.7028737196813</v>
      </c>
      <c r="S8" s="72">
        <v>1436.299496901481</v>
      </c>
      <c r="T8" s="72">
        <v>1672.8869635421338</v>
      </c>
      <c r="U8" s="72">
        <v>1610.424742460795</v>
      </c>
      <c r="V8" s="72">
        <v>1660.7709904012288</v>
      </c>
      <c r="W8" s="72">
        <v>1734.7419512145711</v>
      </c>
      <c r="X8" s="72">
        <v>1516.8951714980515</v>
      </c>
      <c r="Y8" s="72">
        <v>1467.5774220857281</v>
      </c>
      <c r="DA8" s="89" t="s">
        <v>395</v>
      </c>
    </row>
    <row r="9" spans="1:105" ht="12" customHeight="1" x14ac:dyDescent="0.25">
      <c r="A9" s="28" t="s">
        <v>202</v>
      </c>
      <c r="B9" s="72">
        <v>823.02453533255323</v>
      </c>
      <c r="C9" s="72">
        <v>830.49817977791463</v>
      </c>
      <c r="D9" s="72">
        <v>839.8019171153154</v>
      </c>
      <c r="E9" s="72">
        <v>850.11876312725246</v>
      </c>
      <c r="F9" s="72">
        <v>877.72886001169923</v>
      </c>
      <c r="G9" s="72">
        <v>900.36315160059939</v>
      </c>
      <c r="H9" s="72">
        <v>931.5865669932333</v>
      </c>
      <c r="I9" s="72">
        <v>974.18090248153578</v>
      </c>
      <c r="J9" s="72">
        <v>1026.6694516076768</v>
      </c>
      <c r="K9" s="72">
        <v>1278.4968404193789</v>
      </c>
      <c r="L9" s="72">
        <v>1337.2429254463636</v>
      </c>
      <c r="M9" s="72">
        <v>1395.3964373828298</v>
      </c>
      <c r="N9" s="72">
        <v>1472.8439291614279</v>
      </c>
      <c r="O9" s="72">
        <v>1523.1758247349555</v>
      </c>
      <c r="P9" s="72">
        <v>1540.1297556017428</v>
      </c>
      <c r="Q9" s="72">
        <v>1530.2395451549867</v>
      </c>
      <c r="R9" s="72">
        <v>1108.1588928357507</v>
      </c>
      <c r="S9" s="72">
        <v>1115.044426258778</v>
      </c>
      <c r="T9" s="72">
        <v>1122.6736971269463</v>
      </c>
      <c r="U9" s="72">
        <v>1136.5239118202376</v>
      </c>
      <c r="V9" s="72">
        <v>1156.3793409585046</v>
      </c>
      <c r="W9" s="72">
        <v>1184.209617982973</v>
      </c>
      <c r="X9" s="72">
        <v>1212.7909268559226</v>
      </c>
      <c r="Y9" s="72">
        <v>1245.55567968074</v>
      </c>
      <c r="DA9" s="89" t="s">
        <v>396</v>
      </c>
    </row>
    <row r="10" spans="1:105" ht="12" customHeight="1" x14ac:dyDescent="0.25">
      <c r="A10" s="28" t="s">
        <v>197</v>
      </c>
      <c r="B10" s="72">
        <v>5.549121387394583E-2</v>
      </c>
      <c r="C10" s="72">
        <v>5.5603436148939339E-2</v>
      </c>
      <c r="D10" s="72">
        <v>5.6311356049019781E-2</v>
      </c>
      <c r="E10" s="72">
        <v>5.7323067924340276E-2</v>
      </c>
      <c r="F10" s="72">
        <v>5.8087613727541947E-2</v>
      </c>
      <c r="G10" s="72">
        <v>5.8482082130656719E-2</v>
      </c>
      <c r="H10" s="72">
        <v>5.892631339283011E-2</v>
      </c>
      <c r="I10" s="72">
        <v>5.9403468019379978E-2</v>
      </c>
      <c r="J10" s="72">
        <v>5.9690656443560239E-2</v>
      </c>
      <c r="K10" s="72">
        <v>6.0692726931066081E-2</v>
      </c>
      <c r="L10" s="72">
        <v>6.2075037574187551E-2</v>
      </c>
      <c r="M10" s="72">
        <v>6.1735672882298274E-2</v>
      </c>
      <c r="N10" s="72">
        <v>6.2375254955851493E-2</v>
      </c>
      <c r="O10" s="72">
        <v>6.2336130882483874E-2</v>
      </c>
      <c r="P10" s="72">
        <v>6.2101280464305984E-2</v>
      </c>
      <c r="Q10" s="72">
        <v>6.2276285686147147E-2</v>
      </c>
      <c r="R10" s="72">
        <v>6.0803403970573683E-2</v>
      </c>
      <c r="S10" s="72">
        <v>6.116146012179946E-2</v>
      </c>
      <c r="T10" s="72">
        <v>6.249765477818827E-2</v>
      </c>
      <c r="U10" s="72">
        <v>6.2324675333299002E-2</v>
      </c>
      <c r="V10" s="72">
        <v>6.2857328719083325E-2</v>
      </c>
      <c r="W10" s="72">
        <v>6.335626313153167E-2</v>
      </c>
      <c r="X10" s="72">
        <v>6.389040631151173E-2</v>
      </c>
      <c r="Y10" s="72">
        <v>6.4432138148536475E-2</v>
      </c>
      <c r="DA10" s="89" t="s">
        <v>397</v>
      </c>
    </row>
    <row r="11" spans="1:105" ht="12" customHeight="1" x14ac:dyDescent="0.25">
      <c r="A11" s="28" t="s">
        <v>198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398</v>
      </c>
    </row>
    <row r="12" spans="1:105" ht="12" customHeight="1" x14ac:dyDescent="0.25">
      <c r="A12" s="28" t="s">
        <v>95</v>
      </c>
      <c r="B12" s="72">
        <v>14.828664935313931</v>
      </c>
      <c r="C12" s="72">
        <v>27.20640018161804</v>
      </c>
      <c r="D12" s="72">
        <v>33.080301914713083</v>
      </c>
      <c r="E12" s="72">
        <v>44.195559044756166</v>
      </c>
      <c r="F12" s="72">
        <v>57.049960808299637</v>
      </c>
      <c r="G12" s="72">
        <v>73.82315770228378</v>
      </c>
      <c r="H12" s="72">
        <v>91.058439127108628</v>
      </c>
      <c r="I12" s="72">
        <v>100.27722107781925</v>
      </c>
      <c r="J12" s="72">
        <v>99.118806555456061</v>
      </c>
      <c r="K12" s="72">
        <v>105.33500791814099</v>
      </c>
      <c r="L12" s="72">
        <v>129.84455149709734</v>
      </c>
      <c r="M12" s="72">
        <v>120.73940425922818</v>
      </c>
      <c r="N12" s="72">
        <v>122.03960772621751</v>
      </c>
      <c r="O12" s="72">
        <v>119.26694278914843</v>
      </c>
      <c r="P12" s="72">
        <v>129.27768088773584</v>
      </c>
      <c r="Q12" s="72">
        <v>150.27020125400671</v>
      </c>
      <c r="R12" s="72">
        <v>171.12879618167503</v>
      </c>
      <c r="S12" s="72">
        <v>195.34480127758718</v>
      </c>
      <c r="T12" s="72">
        <v>219.54059927786574</v>
      </c>
      <c r="U12" s="72">
        <v>240.60323447983015</v>
      </c>
      <c r="V12" s="72">
        <v>260.40825811049763</v>
      </c>
      <c r="W12" s="72">
        <v>281.82831995837438</v>
      </c>
      <c r="X12" s="72">
        <v>302.21976890131168</v>
      </c>
      <c r="Y12" s="72">
        <v>330.45804860427495</v>
      </c>
      <c r="DA12" s="89" t="s">
        <v>399</v>
      </c>
    </row>
    <row r="13" spans="1:105" ht="12" customHeight="1" x14ac:dyDescent="0.25">
      <c r="A13" s="73" t="s">
        <v>94</v>
      </c>
      <c r="B13" s="74">
        <v>190.40897731850779</v>
      </c>
      <c r="C13" s="74">
        <v>366.40300597309164</v>
      </c>
      <c r="D13" s="74">
        <v>365.32080222846241</v>
      </c>
      <c r="E13" s="74">
        <v>411.41846155287203</v>
      </c>
      <c r="F13" s="74">
        <v>490.38440248115751</v>
      </c>
      <c r="G13" s="74">
        <v>593.49129821351926</v>
      </c>
      <c r="H13" s="74">
        <v>783.38660150455996</v>
      </c>
      <c r="I13" s="74">
        <v>791.59004346451877</v>
      </c>
      <c r="J13" s="74">
        <v>751.77247724461881</v>
      </c>
      <c r="K13" s="74">
        <v>749.80856087560994</v>
      </c>
      <c r="L13" s="74">
        <v>1017.3606029122153</v>
      </c>
      <c r="M13" s="74">
        <v>1004.2317130532923</v>
      </c>
      <c r="N13" s="74">
        <v>923.56953199247448</v>
      </c>
      <c r="O13" s="74">
        <v>697.73899443768528</v>
      </c>
      <c r="P13" s="74">
        <v>676.4601770856699</v>
      </c>
      <c r="Q13" s="74">
        <v>447.82918711675558</v>
      </c>
      <c r="R13" s="74">
        <v>442.06463405644104</v>
      </c>
      <c r="S13" s="74">
        <v>544.52669555045327</v>
      </c>
      <c r="T13" s="74">
        <v>805.7285708473413</v>
      </c>
      <c r="U13" s="74">
        <v>782.19254002973128</v>
      </c>
      <c r="V13" s="74">
        <v>781.01906331621922</v>
      </c>
      <c r="W13" s="74">
        <v>645.69208757599642</v>
      </c>
      <c r="X13" s="74">
        <v>831.43096378893438</v>
      </c>
      <c r="Y13" s="74">
        <v>922.97789933667059</v>
      </c>
      <c r="DA13" s="90" t="s">
        <v>400</v>
      </c>
    </row>
    <row r="14" spans="1:105" ht="12" customHeight="1" x14ac:dyDescent="0.25">
      <c r="A14" s="75" t="s">
        <v>97</v>
      </c>
      <c r="B14" s="76">
        <v>52.306907956239506</v>
      </c>
      <c r="C14" s="76">
        <v>53.230874235630502</v>
      </c>
      <c r="D14" s="76">
        <v>54.480425118225845</v>
      </c>
      <c r="E14" s="76">
        <v>57.300676246039814</v>
      </c>
      <c r="F14" s="76">
        <v>61.935200328742837</v>
      </c>
      <c r="G14" s="76">
        <v>60.863771742475819</v>
      </c>
      <c r="H14" s="76">
        <v>58.640211989001024</v>
      </c>
      <c r="I14" s="76">
        <v>58.82870908712728</v>
      </c>
      <c r="J14" s="76">
        <v>56.025920267451433</v>
      </c>
      <c r="K14" s="76">
        <v>55.556930259747624</v>
      </c>
      <c r="L14" s="76">
        <v>60.819873889731774</v>
      </c>
      <c r="M14" s="76">
        <v>52.025152236162995</v>
      </c>
      <c r="N14" s="76">
        <v>52.221400136240796</v>
      </c>
      <c r="O14" s="76">
        <v>51.5970417414363</v>
      </c>
      <c r="P14" s="76">
        <v>51.32304033631975</v>
      </c>
      <c r="Q14" s="76">
        <v>54.26153983070617</v>
      </c>
      <c r="R14" s="76">
        <v>49.542205971389791</v>
      </c>
      <c r="S14" s="76">
        <v>49.242092805075167</v>
      </c>
      <c r="T14" s="76">
        <v>55.459439180014236</v>
      </c>
      <c r="U14" s="76">
        <v>50.946818817368417</v>
      </c>
      <c r="V14" s="76">
        <v>53.017829146344717</v>
      </c>
      <c r="W14" s="76">
        <v>54.520758500945121</v>
      </c>
      <c r="X14" s="76">
        <v>51.712759829753949</v>
      </c>
      <c r="Y14" s="76">
        <v>50.141775060737395</v>
      </c>
      <c r="DA14" s="91" t="s">
        <v>401</v>
      </c>
    </row>
    <row r="15" spans="1:105" ht="12.95" customHeight="1" x14ac:dyDescent="0.25">
      <c r="A15" s="68" t="s">
        <v>92</v>
      </c>
      <c r="B15" s="69">
        <f t="shared" ref="B15:Y15" si="6">B16</f>
        <v>67.217743680588725</v>
      </c>
      <c r="C15" s="69">
        <f t="shared" si="6"/>
        <v>91.563877496194451</v>
      </c>
      <c r="D15" s="69">
        <f t="shared" si="6"/>
        <v>78.5266737209204</v>
      </c>
      <c r="E15" s="69">
        <f t="shared" si="6"/>
        <v>177.72679260765054</v>
      </c>
      <c r="F15" s="69">
        <f t="shared" si="6"/>
        <v>166.87331345367224</v>
      </c>
      <c r="G15" s="69">
        <f t="shared" si="6"/>
        <v>241.50571938464148</v>
      </c>
      <c r="H15" s="69">
        <f t="shared" si="6"/>
        <v>292.32661659336281</v>
      </c>
      <c r="I15" s="69">
        <f t="shared" si="6"/>
        <v>201.39974222288561</v>
      </c>
      <c r="J15" s="69">
        <f t="shared" si="6"/>
        <v>248.23555862618213</v>
      </c>
      <c r="K15" s="69">
        <f t="shared" si="6"/>
        <v>398.80826125787928</v>
      </c>
      <c r="L15" s="69">
        <f t="shared" si="6"/>
        <v>413.79986180761483</v>
      </c>
      <c r="M15" s="69">
        <f t="shared" si="6"/>
        <v>429.99675872312582</v>
      </c>
      <c r="N15" s="69">
        <f t="shared" si="6"/>
        <v>442.65928893691699</v>
      </c>
      <c r="O15" s="69">
        <f t="shared" si="6"/>
        <v>436.25848355293556</v>
      </c>
      <c r="P15" s="69">
        <f t="shared" si="6"/>
        <v>358.7633202741597</v>
      </c>
      <c r="Q15" s="69">
        <f t="shared" si="6"/>
        <v>573.48693064944598</v>
      </c>
      <c r="R15" s="69">
        <f t="shared" si="6"/>
        <v>564.65923304837634</v>
      </c>
      <c r="S15" s="69">
        <f t="shared" si="6"/>
        <v>646.27221932838302</v>
      </c>
      <c r="T15" s="69">
        <f t="shared" si="6"/>
        <v>536.11567694416283</v>
      </c>
      <c r="U15" s="69">
        <f t="shared" si="6"/>
        <v>531.71545796036844</v>
      </c>
      <c r="V15" s="69">
        <f t="shared" si="6"/>
        <v>540.89100253623428</v>
      </c>
      <c r="W15" s="69">
        <f t="shared" si="6"/>
        <v>544.60090494086501</v>
      </c>
      <c r="X15" s="69">
        <f t="shared" si="6"/>
        <v>546.1988357435755</v>
      </c>
      <c r="Y15" s="69">
        <f t="shared" si="6"/>
        <v>550.55487114512789</v>
      </c>
      <c r="DA15" s="88" t="s">
        <v>402</v>
      </c>
    </row>
    <row r="16" spans="1:105" ht="12" customHeight="1" x14ac:dyDescent="0.25">
      <c r="A16" s="28" t="s">
        <v>91</v>
      </c>
      <c r="B16" s="72">
        <v>67.217743680588725</v>
      </c>
      <c r="C16" s="72">
        <v>91.563877496194451</v>
      </c>
      <c r="D16" s="72">
        <v>78.5266737209204</v>
      </c>
      <c r="E16" s="72">
        <v>177.72679260765054</v>
      </c>
      <c r="F16" s="72">
        <v>166.87331345367224</v>
      </c>
      <c r="G16" s="72">
        <v>241.50571938464148</v>
      </c>
      <c r="H16" s="72">
        <v>292.32661659336281</v>
      </c>
      <c r="I16" s="72">
        <v>201.39974222288561</v>
      </c>
      <c r="J16" s="72">
        <v>248.23555862618213</v>
      </c>
      <c r="K16" s="72">
        <v>398.80826125787928</v>
      </c>
      <c r="L16" s="72">
        <v>413.79986180761483</v>
      </c>
      <c r="M16" s="72">
        <v>429.99675872312582</v>
      </c>
      <c r="N16" s="72">
        <v>442.65928893691699</v>
      </c>
      <c r="O16" s="72">
        <v>436.25848355293556</v>
      </c>
      <c r="P16" s="72">
        <v>358.7633202741597</v>
      </c>
      <c r="Q16" s="72">
        <v>573.48693064944598</v>
      </c>
      <c r="R16" s="72">
        <v>564.65923304837634</v>
      </c>
      <c r="S16" s="72">
        <v>646.27221932838302</v>
      </c>
      <c r="T16" s="72">
        <v>536.11567694416283</v>
      </c>
      <c r="U16" s="72">
        <v>531.71545796036844</v>
      </c>
      <c r="V16" s="72">
        <v>540.89100253623428</v>
      </c>
      <c r="W16" s="72">
        <v>544.60090494086501</v>
      </c>
      <c r="X16" s="72">
        <v>546.1988357435755</v>
      </c>
      <c r="Y16" s="72">
        <v>550.55487114512789</v>
      </c>
      <c r="DA16" s="89" t="s">
        <v>403</v>
      </c>
    </row>
    <row r="17" spans="1:105" ht="12.95" customHeight="1" x14ac:dyDescent="0.25">
      <c r="A17" s="68" t="s">
        <v>55</v>
      </c>
      <c r="B17" s="69">
        <f t="shared" ref="B17:Q17" si="7">SUM(B18:B26)</f>
        <v>835.90885567104374</v>
      </c>
      <c r="C17" s="69">
        <f t="shared" si="7"/>
        <v>900.91838145997224</v>
      </c>
      <c r="D17" s="69">
        <f t="shared" si="7"/>
        <v>891.11113659701743</v>
      </c>
      <c r="E17" s="69">
        <f t="shared" si="7"/>
        <v>881.41653591837496</v>
      </c>
      <c r="F17" s="69">
        <f t="shared" si="7"/>
        <v>889.0588724607378</v>
      </c>
      <c r="G17" s="69">
        <f t="shared" si="7"/>
        <v>930.11075898760396</v>
      </c>
      <c r="H17" s="69">
        <f t="shared" si="7"/>
        <v>993.5933175619532</v>
      </c>
      <c r="I17" s="69">
        <f t="shared" si="7"/>
        <v>1025.5836401641559</v>
      </c>
      <c r="J17" s="69">
        <f t="shared" si="7"/>
        <v>1058.7629365473049</v>
      </c>
      <c r="K17" s="69">
        <f t="shared" si="7"/>
        <v>1051.9089942435648</v>
      </c>
      <c r="L17" s="69">
        <f t="shared" si="7"/>
        <v>1152.6957854914688</v>
      </c>
      <c r="M17" s="69">
        <f t="shared" si="7"/>
        <v>1169.1260882461565</v>
      </c>
      <c r="N17" s="69">
        <f t="shared" si="7"/>
        <v>1200.4835377741792</v>
      </c>
      <c r="O17" s="69">
        <f t="shared" si="7"/>
        <v>1235.2529929860407</v>
      </c>
      <c r="P17" s="69">
        <f t="shared" si="7"/>
        <v>1275.4227524894675</v>
      </c>
      <c r="Q17" s="69">
        <f t="shared" si="7"/>
        <v>1281.7197208384805</v>
      </c>
      <c r="R17" s="69">
        <f t="shared" ref="R17:V17" si="8">SUM(R18:R26)</f>
        <v>1349.7400193847523</v>
      </c>
      <c r="S17" s="69">
        <f t="shared" si="8"/>
        <v>1395.6927157813611</v>
      </c>
      <c r="T17" s="69">
        <f t="shared" si="8"/>
        <v>1436.8696174516353</v>
      </c>
      <c r="U17" s="69">
        <f t="shared" si="8"/>
        <v>1446.4026347786848</v>
      </c>
      <c r="V17" s="69">
        <f t="shared" si="8"/>
        <v>1474.9150661939475</v>
      </c>
      <c r="W17" s="69">
        <f t="shared" ref="W17:Y17" si="9">SUM(W18:W26)</f>
        <v>1570.2901229175627</v>
      </c>
      <c r="X17" s="69">
        <f t="shared" si="9"/>
        <v>1545.0103624095677</v>
      </c>
      <c r="Y17" s="69">
        <f t="shared" si="9"/>
        <v>1473.3408410019256</v>
      </c>
      <c r="DA17" s="88" t="s">
        <v>404</v>
      </c>
    </row>
    <row r="18" spans="1:105" ht="12" customHeight="1" x14ac:dyDescent="0.25">
      <c r="A18" s="28" t="s">
        <v>51</v>
      </c>
      <c r="B18" s="72">
        <v>6.9067131869069938</v>
      </c>
      <c r="C18" s="72">
        <v>7.4011247874695911</v>
      </c>
      <c r="D18" s="72">
        <v>7.0084269048173571</v>
      </c>
      <c r="E18" s="72">
        <v>6.8198491582390837</v>
      </c>
      <c r="F18" s="72">
        <v>6.9681958893215334</v>
      </c>
      <c r="G18" s="72">
        <v>7.1214660205838562</v>
      </c>
      <c r="H18" s="72">
        <v>6.6774372778823867</v>
      </c>
      <c r="I18" s="72">
        <v>5.5755426629512259</v>
      </c>
      <c r="J18" s="72">
        <v>5.658290582462385</v>
      </c>
      <c r="K18" s="72">
        <v>5.4724445603585599</v>
      </c>
      <c r="L18" s="72">
        <v>5.1940301290512503</v>
      </c>
      <c r="M18" s="72">
        <v>4.4067836490752716</v>
      </c>
      <c r="N18" s="72">
        <v>4.0367402164875408</v>
      </c>
      <c r="O18" s="72">
        <v>3.6686596784942047</v>
      </c>
      <c r="P18" s="72">
        <v>3.5457440065459327</v>
      </c>
      <c r="Q18" s="72">
        <v>3.2466426923825629</v>
      </c>
      <c r="R18" s="72">
        <v>2.8113173062536161</v>
      </c>
      <c r="S18" s="72">
        <v>2.9065783337202435</v>
      </c>
      <c r="T18" s="72">
        <v>2.4782032101115634</v>
      </c>
      <c r="U18" s="72">
        <v>2.488911561950236</v>
      </c>
      <c r="V18" s="72">
        <v>1.8453328205994421</v>
      </c>
      <c r="W18" s="72">
        <v>3.5708692264365662E-2</v>
      </c>
      <c r="X18" s="72">
        <v>6.050202421244015E-2</v>
      </c>
      <c r="Y18" s="72">
        <v>0</v>
      </c>
      <c r="DA18" s="89" t="s">
        <v>405</v>
      </c>
    </row>
    <row r="19" spans="1:105" s="2" customFormat="1" ht="12" customHeight="1" x14ac:dyDescent="0.25">
      <c r="A19" s="28" t="s">
        <v>74</v>
      </c>
      <c r="B19" s="72">
        <v>361.96039674894183</v>
      </c>
      <c r="C19" s="72">
        <v>342.92139504461755</v>
      </c>
      <c r="D19" s="72">
        <v>330.48897413418086</v>
      </c>
      <c r="E19" s="72">
        <v>310.71168597416727</v>
      </c>
      <c r="F19" s="72">
        <v>307.78554720853236</v>
      </c>
      <c r="G19" s="72">
        <v>304.73519961555473</v>
      </c>
      <c r="H19" s="72">
        <v>284.94938356397614</v>
      </c>
      <c r="I19" s="72">
        <v>279.50883213102298</v>
      </c>
      <c r="J19" s="72">
        <v>275.72468464943705</v>
      </c>
      <c r="K19" s="72">
        <v>268.3959766873711</v>
      </c>
      <c r="L19" s="72">
        <v>277.73163673580672</v>
      </c>
      <c r="M19" s="72">
        <v>285.67055007424773</v>
      </c>
      <c r="N19" s="72">
        <v>288.56634855145307</v>
      </c>
      <c r="O19" s="72">
        <v>306.63103131432177</v>
      </c>
      <c r="P19" s="72">
        <v>308.95699290028182</v>
      </c>
      <c r="Q19" s="72">
        <v>299.23515230519007</v>
      </c>
      <c r="R19" s="72">
        <v>307.52209904099811</v>
      </c>
      <c r="S19" s="72">
        <v>317.71091182286676</v>
      </c>
      <c r="T19" s="72">
        <v>309.31863729379012</v>
      </c>
      <c r="U19" s="72">
        <v>282.42439013398825</v>
      </c>
      <c r="V19" s="72">
        <v>272.51192933913245</v>
      </c>
      <c r="W19" s="72">
        <v>297.51341826515051</v>
      </c>
      <c r="X19" s="72">
        <v>340.95792931897313</v>
      </c>
      <c r="Y19" s="72">
        <v>293.54270270193803</v>
      </c>
      <c r="DA19" s="89" t="s">
        <v>406</v>
      </c>
    </row>
    <row r="20" spans="1:105" ht="12" customHeight="1" x14ac:dyDescent="0.25">
      <c r="A20" s="28" t="s">
        <v>200</v>
      </c>
      <c r="B20" s="72">
        <v>88.822720458577663</v>
      </c>
      <c r="C20" s="72">
        <v>89.870184627876355</v>
      </c>
      <c r="D20" s="72">
        <v>85.113694751029669</v>
      </c>
      <c r="E20" s="72">
        <v>83.160540045378099</v>
      </c>
      <c r="F20" s="72">
        <v>82.8182605696867</v>
      </c>
      <c r="G20" s="72">
        <v>83.052639151570105</v>
      </c>
      <c r="H20" s="72">
        <v>78.823656778018133</v>
      </c>
      <c r="I20" s="72">
        <v>77.449505704498378</v>
      </c>
      <c r="J20" s="72">
        <v>78.300548222150425</v>
      </c>
      <c r="K20" s="72">
        <v>72.338242615427262</v>
      </c>
      <c r="L20" s="72">
        <v>69.339295869308344</v>
      </c>
      <c r="M20" s="72">
        <v>67.680445207331886</v>
      </c>
      <c r="N20" s="72">
        <v>63.816264214985615</v>
      </c>
      <c r="O20" s="72">
        <v>74.324250014079894</v>
      </c>
      <c r="P20" s="72">
        <v>77.262112439877697</v>
      </c>
      <c r="Q20" s="72">
        <v>89.503712516419554</v>
      </c>
      <c r="R20" s="72">
        <v>77.549139662013943</v>
      </c>
      <c r="S20" s="72">
        <v>77.721447423809281</v>
      </c>
      <c r="T20" s="72">
        <v>80.224811567472386</v>
      </c>
      <c r="U20" s="72">
        <v>75.630594314006956</v>
      </c>
      <c r="V20" s="72">
        <v>84.200859601215853</v>
      </c>
      <c r="W20" s="72">
        <v>83.349293332107763</v>
      </c>
      <c r="X20" s="72">
        <v>79.122678970199672</v>
      </c>
      <c r="Y20" s="72">
        <v>78.196440362280384</v>
      </c>
      <c r="DA20" s="89" t="s">
        <v>407</v>
      </c>
    </row>
    <row r="21" spans="1:105" ht="12" customHeight="1" x14ac:dyDescent="0.25">
      <c r="A21" s="28" t="s">
        <v>189</v>
      </c>
      <c r="B21" s="72">
        <v>183.6407961429129</v>
      </c>
      <c r="C21" s="72">
        <v>207.42522959430815</v>
      </c>
      <c r="D21" s="72">
        <v>225.42404672183494</v>
      </c>
      <c r="E21" s="72">
        <v>243.53773725769344</v>
      </c>
      <c r="F21" s="72">
        <v>237.15523227913874</v>
      </c>
      <c r="G21" s="72">
        <v>251.8341148211791</v>
      </c>
      <c r="H21" s="72">
        <v>293.3686125633979</v>
      </c>
      <c r="I21" s="72">
        <v>310.94970382114769</v>
      </c>
      <c r="J21" s="72">
        <v>314.63409400279068</v>
      </c>
      <c r="K21" s="72">
        <v>306.6814250230388</v>
      </c>
      <c r="L21" s="72">
        <v>353.36193209386914</v>
      </c>
      <c r="M21" s="72">
        <v>314.80947625030228</v>
      </c>
      <c r="N21" s="72">
        <v>334.56930996185969</v>
      </c>
      <c r="O21" s="72">
        <v>334.23600920466947</v>
      </c>
      <c r="P21" s="72">
        <v>338.67122775776352</v>
      </c>
      <c r="Q21" s="72">
        <v>363.13601064923517</v>
      </c>
      <c r="R21" s="72">
        <v>425.99846106167723</v>
      </c>
      <c r="S21" s="72">
        <v>437.0005994411876</v>
      </c>
      <c r="T21" s="72">
        <v>457.55561721244209</v>
      </c>
      <c r="U21" s="72">
        <v>467.00092269232937</v>
      </c>
      <c r="V21" s="72">
        <v>475.78957822526723</v>
      </c>
      <c r="W21" s="72">
        <v>533.32850316077941</v>
      </c>
      <c r="X21" s="72">
        <v>455.80015310336267</v>
      </c>
      <c r="Y21" s="72">
        <v>418.0397698553366</v>
      </c>
      <c r="DA21" s="89" t="s">
        <v>408</v>
      </c>
    </row>
    <row r="22" spans="1:105" ht="12" customHeight="1" x14ac:dyDescent="0.25">
      <c r="A22" s="28" t="s">
        <v>202</v>
      </c>
      <c r="B22" s="72">
        <v>13.346856310690656</v>
      </c>
      <c r="C22" s="72">
        <v>14.272089343517974</v>
      </c>
      <c r="D22" s="72">
        <v>14.368361428643613</v>
      </c>
      <c r="E22" s="72">
        <v>13.87410321375855</v>
      </c>
      <c r="F22" s="72">
        <v>14.023369703286937</v>
      </c>
      <c r="G22" s="72">
        <v>15.138893657945605</v>
      </c>
      <c r="H22" s="72">
        <v>16.508393822009182</v>
      </c>
      <c r="I22" s="72">
        <v>18.312359579590183</v>
      </c>
      <c r="J22" s="72">
        <v>21.269319675445889</v>
      </c>
      <c r="K22" s="72">
        <v>23.721563601256843</v>
      </c>
      <c r="L22" s="72">
        <v>26.933645587031858</v>
      </c>
      <c r="M22" s="72">
        <v>31.862403104085491</v>
      </c>
      <c r="N22" s="72">
        <v>33.580248029420616</v>
      </c>
      <c r="O22" s="72">
        <v>36.600041727879535</v>
      </c>
      <c r="P22" s="72">
        <v>36.884197360565615</v>
      </c>
      <c r="Q22" s="72">
        <v>34.928312510537481</v>
      </c>
      <c r="R22" s="72">
        <v>25.655914369680715</v>
      </c>
      <c r="S22" s="72">
        <v>26.109546278529145</v>
      </c>
      <c r="T22" s="72">
        <v>25.134223816083562</v>
      </c>
      <c r="U22" s="72">
        <v>26.695127007627551</v>
      </c>
      <c r="V22" s="72">
        <v>26.943087824136612</v>
      </c>
      <c r="W22" s="72">
        <v>27.359380301615698</v>
      </c>
      <c r="X22" s="72">
        <v>27.927141081440428</v>
      </c>
      <c r="Y22" s="72">
        <v>28.8167019689804</v>
      </c>
      <c r="DA22" s="89" t="s">
        <v>409</v>
      </c>
    </row>
    <row r="23" spans="1:105" ht="12" customHeight="1" x14ac:dyDescent="0.25">
      <c r="A23" s="28" t="s">
        <v>197</v>
      </c>
      <c r="B23" s="72">
        <v>9.9316310934385796E-3</v>
      </c>
      <c r="C23" s="72">
        <v>1.0027067669628428E-2</v>
      </c>
      <c r="D23" s="72">
        <v>9.5461068274004784E-3</v>
      </c>
      <c r="E23" s="72">
        <v>8.7920803347457631E-3</v>
      </c>
      <c r="F23" s="72">
        <v>8.3520599334962198E-3</v>
      </c>
      <c r="G23" s="72">
        <v>8.3544264464653125E-3</v>
      </c>
      <c r="H23" s="72">
        <v>8.4997162225388442E-3</v>
      </c>
      <c r="I23" s="72">
        <v>8.6746422706233221E-3</v>
      </c>
      <c r="J23" s="72">
        <v>9.1640042235640352E-3</v>
      </c>
      <c r="K23" s="72">
        <v>8.9102854685488651E-3</v>
      </c>
      <c r="L23" s="72">
        <v>8.3763268186566684E-3</v>
      </c>
      <c r="M23" s="72">
        <v>9.637299487458598E-3</v>
      </c>
      <c r="N23" s="72">
        <v>1.0000158065132384E-2</v>
      </c>
      <c r="O23" s="72">
        <v>1.0863146835931755E-2</v>
      </c>
      <c r="P23" s="72">
        <v>1.1232575798646617E-2</v>
      </c>
      <c r="Q23" s="72">
        <v>1.1320021436755451E-2</v>
      </c>
      <c r="R23" s="72">
        <v>1.2989241825595693E-2</v>
      </c>
      <c r="S23" s="72">
        <v>1.2829729398908075E-2</v>
      </c>
      <c r="T23" s="72">
        <v>1.17450894350124E-2</v>
      </c>
      <c r="U23" s="72">
        <v>1.2159650591012174E-2</v>
      </c>
      <c r="V23" s="72">
        <v>1.2016629759636056E-2</v>
      </c>
      <c r="W23" s="72">
        <v>1.1838154239915735E-2</v>
      </c>
      <c r="X23" s="72">
        <v>1.1710893681129916E-2</v>
      </c>
      <c r="Y23" s="72">
        <v>1.1619788299779273E-2</v>
      </c>
      <c r="DA23" s="89" t="s">
        <v>410</v>
      </c>
    </row>
    <row r="24" spans="1:105" ht="12" customHeight="1" x14ac:dyDescent="0.25">
      <c r="A24" s="28" t="s">
        <v>198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411</v>
      </c>
    </row>
    <row r="25" spans="1:105" ht="12" customHeight="1" x14ac:dyDescent="0.25">
      <c r="A25" s="73" t="s">
        <v>53</v>
      </c>
      <c r="B25" s="74">
        <v>156.47784703886779</v>
      </c>
      <c r="C25" s="74">
        <v>211.8931375293366</v>
      </c>
      <c r="D25" s="74">
        <v>199.02775121004458</v>
      </c>
      <c r="E25" s="74">
        <v>190.54363902285365</v>
      </c>
      <c r="F25" s="74">
        <v>203.86276943699457</v>
      </c>
      <c r="G25" s="74">
        <v>227.48208613525279</v>
      </c>
      <c r="H25" s="74">
        <v>264.15888156185719</v>
      </c>
      <c r="I25" s="74">
        <v>268.24144638621738</v>
      </c>
      <c r="J25" s="74">
        <v>270.74224383727824</v>
      </c>
      <c r="K25" s="74">
        <v>258.5639482376256</v>
      </c>
      <c r="L25" s="74">
        <v>279.68851965242061</v>
      </c>
      <c r="M25" s="74">
        <v>322.84715379662237</v>
      </c>
      <c r="N25" s="74">
        <v>319.84658708902759</v>
      </c>
      <c r="O25" s="74">
        <v>307.27543110698156</v>
      </c>
      <c r="P25" s="74">
        <v>321.57920761544324</v>
      </c>
      <c r="Q25" s="74">
        <v>289.01617977354482</v>
      </c>
      <c r="R25" s="74">
        <v>291.7423772921569</v>
      </c>
      <c r="S25" s="74">
        <v>302.18015786792699</v>
      </c>
      <c r="T25" s="74">
        <v>315.84388571114022</v>
      </c>
      <c r="U25" s="74">
        <v>331.86686647751782</v>
      </c>
      <c r="V25" s="74">
        <v>339.98448875297504</v>
      </c>
      <c r="W25" s="74">
        <v>344.5219036253331</v>
      </c>
      <c r="X25" s="74">
        <v>348.46799422320186</v>
      </c>
      <c r="Y25" s="74">
        <v>354.84667597254906</v>
      </c>
      <c r="DA25" s="90" t="s">
        <v>412</v>
      </c>
    </row>
    <row r="26" spans="1:105" ht="12" customHeight="1" x14ac:dyDescent="0.25">
      <c r="A26" s="32" t="s">
        <v>52</v>
      </c>
      <c r="B26" s="77">
        <v>24.743594153052459</v>
      </c>
      <c r="C26" s="77">
        <v>27.125193465176274</v>
      </c>
      <c r="D26" s="77">
        <v>29.670335339638875</v>
      </c>
      <c r="E26" s="77">
        <v>32.760189165950131</v>
      </c>
      <c r="F26" s="77">
        <v>36.437145313843487</v>
      </c>
      <c r="G26" s="77">
        <v>40.738005159071378</v>
      </c>
      <c r="H26" s="77">
        <v>49.098452278589782</v>
      </c>
      <c r="I26" s="77">
        <v>65.5375752364573</v>
      </c>
      <c r="J26" s="77">
        <v>92.424591573516835</v>
      </c>
      <c r="K26" s="77">
        <v>116.72648323301823</v>
      </c>
      <c r="L26" s="77">
        <v>140.43834909716227</v>
      </c>
      <c r="M26" s="77">
        <v>141.83963886500405</v>
      </c>
      <c r="N26" s="77">
        <v>156.05803955288002</v>
      </c>
      <c r="O26" s="77">
        <v>172.50670679277823</v>
      </c>
      <c r="P26" s="77">
        <v>188.51203783319104</v>
      </c>
      <c r="Q26" s="77">
        <v>202.64239036973422</v>
      </c>
      <c r="R26" s="77">
        <v>218.44772141014602</v>
      </c>
      <c r="S26" s="77">
        <v>232.05064488392213</v>
      </c>
      <c r="T26" s="77">
        <v>246.30249355116024</v>
      </c>
      <c r="U26" s="77">
        <v>260.28366294067354</v>
      </c>
      <c r="V26" s="77">
        <v>273.62777300086117</v>
      </c>
      <c r="W26" s="77">
        <v>284.17007738607174</v>
      </c>
      <c r="X26" s="77">
        <v>292.6622527944964</v>
      </c>
      <c r="Y26" s="77">
        <v>299.88693035254107</v>
      </c>
      <c r="DA26" s="92" t="s">
        <v>413</v>
      </c>
    </row>
    <row r="27" spans="1:105" ht="12.95" customHeight="1" x14ac:dyDescent="0.25">
      <c r="A27" s="68" t="s">
        <v>54</v>
      </c>
      <c r="B27" s="69">
        <f t="shared" ref="B27:Q27" si="10">SUM(B28:B32)</f>
        <v>473.59376829867415</v>
      </c>
      <c r="C27" s="69">
        <f t="shared" si="10"/>
        <v>534.85216603417337</v>
      </c>
      <c r="D27" s="69">
        <f t="shared" si="10"/>
        <v>541.03515531445532</v>
      </c>
      <c r="E27" s="69">
        <f t="shared" si="10"/>
        <v>574.95862525143366</v>
      </c>
      <c r="F27" s="69">
        <f t="shared" si="10"/>
        <v>574.9136746964532</v>
      </c>
      <c r="G27" s="69">
        <f t="shared" si="10"/>
        <v>597.05582246003951</v>
      </c>
      <c r="H27" s="69">
        <f t="shared" si="10"/>
        <v>716.6630290509039</v>
      </c>
      <c r="I27" s="69">
        <f t="shared" si="10"/>
        <v>727.27947171144933</v>
      </c>
      <c r="J27" s="69">
        <f t="shared" si="10"/>
        <v>738.05109749147755</v>
      </c>
      <c r="K27" s="69">
        <f t="shared" si="10"/>
        <v>730.69404485804091</v>
      </c>
      <c r="L27" s="69">
        <f t="shared" si="10"/>
        <v>772.83583532894579</v>
      </c>
      <c r="M27" s="69">
        <f t="shared" si="10"/>
        <v>717.88634314102001</v>
      </c>
      <c r="N27" s="69">
        <f t="shared" si="10"/>
        <v>719.87282290768246</v>
      </c>
      <c r="O27" s="69">
        <f t="shared" si="10"/>
        <v>639.75516751307987</v>
      </c>
      <c r="P27" s="69">
        <f t="shared" si="10"/>
        <v>704.71320943851219</v>
      </c>
      <c r="Q27" s="69">
        <f t="shared" si="10"/>
        <v>713.62828589949686</v>
      </c>
      <c r="R27" s="69">
        <f t="shared" ref="R27:V27" si="11">SUM(R28:R32)</f>
        <v>736.08558777326812</v>
      </c>
      <c r="S27" s="69">
        <f t="shared" si="11"/>
        <v>749.33874163680707</v>
      </c>
      <c r="T27" s="69">
        <f t="shared" si="11"/>
        <v>816.27515642574076</v>
      </c>
      <c r="U27" s="69">
        <f t="shared" si="11"/>
        <v>774.37013013264163</v>
      </c>
      <c r="V27" s="69">
        <f t="shared" si="11"/>
        <v>781.58952609642756</v>
      </c>
      <c r="W27" s="69">
        <f t="shared" ref="W27:Y27" si="12">SUM(W28:W32)</f>
        <v>813.83919979435871</v>
      </c>
      <c r="X27" s="69">
        <f t="shared" si="12"/>
        <v>816.75350403763173</v>
      </c>
      <c r="Y27" s="69">
        <f t="shared" si="12"/>
        <v>797.61192967817578</v>
      </c>
      <c r="DA27" s="88" t="s">
        <v>414</v>
      </c>
    </row>
    <row r="28" spans="1:105" ht="12" customHeight="1" x14ac:dyDescent="0.25">
      <c r="A28" s="28" t="s">
        <v>51</v>
      </c>
      <c r="B28" s="72">
        <v>8.0956974606277523</v>
      </c>
      <c r="C28" s="72">
        <v>8.1799453900024179</v>
      </c>
      <c r="D28" s="72">
        <v>8.232328712880598</v>
      </c>
      <c r="E28" s="72">
        <v>8.1359266938558861</v>
      </c>
      <c r="F28" s="72">
        <v>8.2914996343548797</v>
      </c>
      <c r="G28" s="72">
        <v>8.3393060278075417</v>
      </c>
      <c r="H28" s="72">
        <v>8.2863968895342826</v>
      </c>
      <c r="I28" s="72">
        <v>7.5818723832690784</v>
      </c>
      <c r="J28" s="72">
        <v>7.727992287878017</v>
      </c>
      <c r="K28" s="72">
        <v>8.2181750392875621</v>
      </c>
      <c r="L28" s="72">
        <v>7.6560708398977937</v>
      </c>
      <c r="M28" s="72">
        <v>8.0313975268751268</v>
      </c>
      <c r="N28" s="72">
        <v>7.2023579269902296</v>
      </c>
      <c r="O28" s="72">
        <v>6.1137289821735559</v>
      </c>
      <c r="P28" s="72">
        <v>5.8937572831134526</v>
      </c>
      <c r="Q28" s="72">
        <v>5.6484473862056523</v>
      </c>
      <c r="R28" s="72">
        <v>4.8644980409881384</v>
      </c>
      <c r="S28" s="72">
        <v>4.9856479741566009</v>
      </c>
      <c r="T28" s="72">
        <v>4.4201971019965844</v>
      </c>
      <c r="U28" s="72">
        <v>4.1435830489909682</v>
      </c>
      <c r="V28" s="72">
        <v>2.9514147188443585</v>
      </c>
      <c r="W28" s="72">
        <v>5.5970659965928107E-2</v>
      </c>
      <c r="X28" s="72">
        <v>8.984152060039366E-2</v>
      </c>
      <c r="Y28" s="72">
        <v>0</v>
      </c>
      <c r="DA28" s="89" t="s">
        <v>415</v>
      </c>
    </row>
    <row r="29" spans="1:105" s="2" customFormat="1" ht="12" customHeight="1" x14ac:dyDescent="0.25">
      <c r="A29" s="28" t="s">
        <v>74</v>
      </c>
      <c r="B29" s="72">
        <v>116.6665270754463</v>
      </c>
      <c r="C29" s="72">
        <v>113.3862142140202</v>
      </c>
      <c r="D29" s="72">
        <v>113.99724131266194</v>
      </c>
      <c r="E29" s="72">
        <v>113.48332249530053</v>
      </c>
      <c r="F29" s="72">
        <v>114.84063698220794</v>
      </c>
      <c r="G29" s="72">
        <v>114.52224430945283</v>
      </c>
      <c r="H29" s="72">
        <v>110.79275091160355</v>
      </c>
      <c r="I29" s="72">
        <v>112.01398020002756</v>
      </c>
      <c r="J29" s="72">
        <v>112.5359963039691</v>
      </c>
      <c r="K29" s="72">
        <v>112.23819052032133</v>
      </c>
      <c r="L29" s="72">
        <v>112.64024205686995</v>
      </c>
      <c r="M29" s="72">
        <v>111.97764148773689</v>
      </c>
      <c r="N29" s="72">
        <v>111.94364323304805</v>
      </c>
      <c r="O29" s="72">
        <v>111.70564015416637</v>
      </c>
      <c r="P29" s="72">
        <v>111.31119784342029</v>
      </c>
      <c r="Q29" s="72">
        <v>111.27019669365912</v>
      </c>
      <c r="R29" s="72">
        <v>111.07719902360706</v>
      </c>
      <c r="S29" s="72">
        <v>111.93281968258989</v>
      </c>
      <c r="T29" s="72">
        <v>112.12503534839186</v>
      </c>
      <c r="U29" s="72">
        <v>94.779002392057123</v>
      </c>
      <c r="V29" s="72">
        <v>89.446631886640688</v>
      </c>
      <c r="W29" s="72">
        <v>96.149025746019916</v>
      </c>
      <c r="X29" s="72">
        <v>109.19704434172851</v>
      </c>
      <c r="Y29" s="72">
        <v>93.55553579579184</v>
      </c>
      <c r="DA29" s="89" t="s">
        <v>416</v>
      </c>
    </row>
    <row r="30" spans="1:105" ht="12" customHeight="1" x14ac:dyDescent="0.25">
      <c r="A30" s="28" t="s">
        <v>189</v>
      </c>
      <c r="B30" s="72">
        <v>84.585198861423692</v>
      </c>
      <c r="C30" s="72">
        <v>100.72366972224833</v>
      </c>
      <c r="D30" s="72">
        <v>112.14675964211958</v>
      </c>
      <c r="E30" s="72">
        <v>132.331920274102</v>
      </c>
      <c r="F30" s="72">
        <v>127.55843962796298</v>
      </c>
      <c r="G30" s="72">
        <v>135.63864766933895</v>
      </c>
      <c r="H30" s="72">
        <v>178.45077763467182</v>
      </c>
      <c r="I30" s="72">
        <v>184.71665546872418</v>
      </c>
      <c r="J30" s="72">
        <v>184.93642990227312</v>
      </c>
      <c r="K30" s="72">
        <v>182.85110093783297</v>
      </c>
      <c r="L30" s="72">
        <v>186.54788790329002</v>
      </c>
      <c r="M30" s="72">
        <v>153.90991769626703</v>
      </c>
      <c r="N30" s="72">
        <v>161.64495566203036</v>
      </c>
      <c r="O30" s="72">
        <v>138.92216192050793</v>
      </c>
      <c r="P30" s="72">
        <v>145.05102430516604</v>
      </c>
      <c r="Q30" s="72">
        <v>166.80790596999915</v>
      </c>
      <c r="R30" s="72">
        <v>191.98324672751312</v>
      </c>
      <c r="S30" s="72">
        <v>191.5452521474237</v>
      </c>
      <c r="T30" s="72">
        <v>211.30969885645598</v>
      </c>
      <c r="U30" s="72">
        <v>198.30673343065862</v>
      </c>
      <c r="V30" s="72">
        <v>202.43695177254429</v>
      </c>
      <c r="W30" s="72">
        <v>223.3114362853571</v>
      </c>
      <c r="X30" s="72">
        <v>205.76079058420692</v>
      </c>
      <c r="Y30" s="72">
        <v>194.25261351402551</v>
      </c>
      <c r="DA30" s="89" t="s">
        <v>417</v>
      </c>
    </row>
    <row r="31" spans="1:105" ht="12" customHeight="1" x14ac:dyDescent="0.25">
      <c r="A31" s="28" t="s">
        <v>202</v>
      </c>
      <c r="B31" s="72">
        <v>10.79697428731143</v>
      </c>
      <c r="C31" s="72">
        <v>12.398573804249521</v>
      </c>
      <c r="D31" s="72">
        <v>12.119616234291939</v>
      </c>
      <c r="E31" s="72">
        <v>12.729332181723048</v>
      </c>
      <c r="F31" s="72">
        <v>12.148766595003249</v>
      </c>
      <c r="G31" s="72">
        <v>12.464745282363307</v>
      </c>
      <c r="H31" s="72">
        <v>14.532871184868005</v>
      </c>
      <c r="I31" s="72">
        <v>14.128985282362439</v>
      </c>
      <c r="J31" s="72">
        <v>14.028088907423671</v>
      </c>
      <c r="K31" s="72">
        <v>14.057723206203814</v>
      </c>
      <c r="L31" s="72">
        <v>14.681066637885056</v>
      </c>
      <c r="M31" s="72">
        <v>14.741250620643534</v>
      </c>
      <c r="N31" s="72">
        <v>14.98199339386478</v>
      </c>
      <c r="O31" s="72">
        <v>15.047451844203241</v>
      </c>
      <c r="P31" s="72">
        <v>15.146433637601403</v>
      </c>
      <c r="Q31" s="72">
        <v>15.027408517021428</v>
      </c>
      <c r="R31" s="72">
        <v>10.911594117762419</v>
      </c>
      <c r="S31" s="72">
        <v>10.96116232122572</v>
      </c>
      <c r="T31" s="72">
        <v>11.022940801773974</v>
      </c>
      <c r="U31" s="72">
        <v>11.111291090650285</v>
      </c>
      <c r="V31" s="72">
        <v>11.182252501814006</v>
      </c>
      <c r="W31" s="72">
        <v>11.262169313464694</v>
      </c>
      <c r="X31" s="72">
        <v>11.308720848350825</v>
      </c>
      <c r="Y31" s="72">
        <v>11.384102885716464</v>
      </c>
      <c r="DA31" s="89" t="s">
        <v>418</v>
      </c>
    </row>
    <row r="32" spans="1:105" ht="12" customHeight="1" x14ac:dyDescent="0.25">
      <c r="A32" s="32" t="s">
        <v>53</v>
      </c>
      <c r="B32" s="77">
        <v>253.44937061386503</v>
      </c>
      <c r="C32" s="77">
        <v>300.16376290365292</v>
      </c>
      <c r="D32" s="77">
        <v>294.53920941250124</v>
      </c>
      <c r="E32" s="77">
        <v>308.27812360645214</v>
      </c>
      <c r="F32" s="77">
        <v>312.07433185692423</v>
      </c>
      <c r="G32" s="77">
        <v>326.09087917107684</v>
      </c>
      <c r="H32" s="77">
        <v>404.60023243022624</v>
      </c>
      <c r="I32" s="77">
        <v>408.83797837706612</v>
      </c>
      <c r="J32" s="77">
        <v>418.82259008993356</v>
      </c>
      <c r="K32" s="77">
        <v>413.32885515439523</v>
      </c>
      <c r="L32" s="77">
        <v>451.31056789100296</v>
      </c>
      <c r="M32" s="77">
        <v>429.22613580949746</v>
      </c>
      <c r="N32" s="77">
        <v>424.099872691749</v>
      </c>
      <c r="O32" s="77">
        <v>367.96618461202877</v>
      </c>
      <c r="P32" s="77">
        <v>427.310796369211</v>
      </c>
      <c r="Q32" s="77">
        <v>414.87432733261153</v>
      </c>
      <c r="R32" s="77">
        <v>417.24904986339743</v>
      </c>
      <c r="S32" s="77">
        <v>429.91385951141115</v>
      </c>
      <c r="T32" s="77">
        <v>477.39728431712228</v>
      </c>
      <c r="U32" s="77">
        <v>466.02952017028457</v>
      </c>
      <c r="V32" s="77">
        <v>475.57227521658427</v>
      </c>
      <c r="W32" s="77">
        <v>483.06059778955103</v>
      </c>
      <c r="X32" s="77">
        <v>490.39710674274505</v>
      </c>
      <c r="Y32" s="77">
        <v>498.41967748264199</v>
      </c>
      <c r="DA32" s="92" t="s">
        <v>419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0.48774529795627275</v>
      </c>
      <c r="C3" s="66">
        <f>IF(RES_hh_tes!C3=0,"",RES_hh_tes!C3/RES_hh_fec!C3)</f>
        <v>0.50163986261862525</v>
      </c>
      <c r="D3" s="66">
        <f>IF(RES_hh_tes!D3=0,"",RES_hh_tes!D3/RES_hh_fec!D3)</f>
        <v>0.50462454600605544</v>
      </c>
      <c r="E3" s="66">
        <f>IF(RES_hh_tes!E3=0,"",RES_hh_tes!E3/RES_hh_fec!E3)</f>
        <v>0.51583726168354238</v>
      </c>
      <c r="F3" s="66">
        <f>IF(RES_hh_tes!F3=0,"",RES_hh_tes!F3/RES_hh_fec!F3)</f>
        <v>0.52087655828112323</v>
      </c>
      <c r="G3" s="66">
        <f>IF(RES_hh_tes!G3=0,"",RES_hh_tes!G3/RES_hh_fec!G3)</f>
        <v>0.53536572615373734</v>
      </c>
      <c r="H3" s="66">
        <f>IF(RES_hh_tes!H3=0,"",RES_hh_tes!H3/RES_hh_fec!H3)</f>
        <v>0.55398374517034998</v>
      </c>
      <c r="I3" s="66">
        <f>IF(RES_hh_tes!I3=0,"",RES_hh_tes!I3/RES_hh_fec!I3)</f>
        <v>0.55713294075734432</v>
      </c>
      <c r="J3" s="66">
        <f>IF(RES_hh_tes!J3=0,"",RES_hh_tes!J3/RES_hh_fec!J3)</f>
        <v>0.57035573736740353</v>
      </c>
      <c r="K3" s="66">
        <f>IF(RES_hh_tes!K3=0,"",RES_hh_tes!K3/RES_hh_fec!K3)</f>
        <v>0.5892941787985877</v>
      </c>
      <c r="L3" s="66">
        <f>IF(RES_hh_tes!L3=0,"",RES_hh_tes!L3/RES_hh_fec!L3)</f>
        <v>0.60156468409535369</v>
      </c>
      <c r="M3" s="66">
        <f>IF(RES_hh_tes!M3=0,"",RES_hh_tes!M3/RES_hh_fec!M3)</f>
        <v>0.62121323103730286</v>
      </c>
      <c r="N3" s="66">
        <f>IF(RES_hh_tes!N3=0,"",RES_hh_tes!N3/RES_hh_fec!N3)</f>
        <v>0.634597620751716</v>
      </c>
      <c r="O3" s="66">
        <f>IF(RES_hh_tes!O3=0,"",RES_hh_tes!O3/RES_hh_fec!O3)</f>
        <v>0.64687117400686556</v>
      </c>
      <c r="P3" s="66">
        <f>IF(RES_hh_tes!P3=0,"",RES_hh_tes!P3/RES_hh_fec!P3)</f>
        <v>0.65053846667128223</v>
      </c>
      <c r="Q3" s="66">
        <f>IF(RES_hh_tes!Q3=0,"",RES_hh_tes!Q3/RES_hh_fec!Q3)</f>
        <v>0.66918386522276363</v>
      </c>
      <c r="R3" s="66">
        <f>IF(RES_hh_tes!R3=0,"",RES_hh_tes!R3/RES_hh_fec!R3)</f>
        <v>0.68743502203598084</v>
      </c>
      <c r="S3" s="66">
        <f>IF(RES_hh_tes!S3=0,"",RES_hh_tes!S3/RES_hh_fec!S3)</f>
        <v>0.71011300556065815</v>
      </c>
      <c r="T3" s="66">
        <f>IF(RES_hh_tes!T3=0,"",RES_hh_tes!T3/RES_hh_fec!T3)</f>
        <v>0.71306242739879266</v>
      </c>
      <c r="U3" s="66">
        <f>IF(RES_hh_tes!U3=0,"",RES_hh_tes!U3/RES_hh_fec!U3)</f>
        <v>0.73316842305707519</v>
      </c>
      <c r="V3" s="66">
        <f>IF(RES_hh_tes!V3=0,"",RES_hh_tes!V3/RES_hh_fec!V3)</f>
        <v>0.74762101606056242</v>
      </c>
      <c r="W3" s="66">
        <f>IF(RES_hh_tes!W3=0,"",RES_hh_tes!W3/RES_hh_fec!W3)</f>
        <v>0.7611886592466941</v>
      </c>
      <c r="X3" s="66">
        <f>IF(RES_hh_tes!X3=0,"",RES_hh_tes!X3/RES_hh_fec!X3)</f>
        <v>0.77939668556713637</v>
      </c>
      <c r="Y3" s="66">
        <f>IF(RES_hh_tes!Y3=0,"",RES_hh_tes!Y3/RES_hh_fec!Y3)</f>
        <v>0.79810098745924263</v>
      </c>
      <c r="DA3" s="87" t="s">
        <v>290</v>
      </c>
    </row>
    <row r="4" spans="1:105" ht="12.95" customHeight="1" x14ac:dyDescent="0.25">
      <c r="A4" s="68" t="s">
        <v>57</v>
      </c>
      <c r="B4" s="70">
        <f>IF(RES_hh_tes!B4=0,"",RES_hh_tes!B4/RES_hh_fec!B4)</f>
        <v>0.4532424300278533</v>
      </c>
      <c r="C4" s="70">
        <f>IF(RES_hh_tes!C4=0,"",RES_hh_tes!C4/RES_hh_fec!C4)</f>
        <v>0.46607442770738478</v>
      </c>
      <c r="D4" s="70">
        <f>IF(RES_hh_tes!D4=0,"",RES_hh_tes!D4/RES_hh_fec!D4)</f>
        <v>0.47154558107166211</v>
      </c>
      <c r="E4" s="70">
        <f>IF(RES_hh_tes!E4=0,"",RES_hh_tes!E4/RES_hh_fec!E4)</f>
        <v>0.47815133164942136</v>
      </c>
      <c r="F4" s="70">
        <f>IF(RES_hh_tes!F4=0,"",RES_hh_tes!F4/RES_hh_fec!F4)</f>
        <v>0.486454567221973</v>
      </c>
      <c r="G4" s="70">
        <f>IF(RES_hh_tes!G4=0,"",RES_hh_tes!G4/RES_hh_fec!G4)</f>
        <v>0.49710965551830427</v>
      </c>
      <c r="H4" s="70">
        <f>IF(RES_hh_tes!H4=0,"",RES_hh_tes!H4/RES_hh_fec!H4)</f>
        <v>0.51310139495257323</v>
      </c>
      <c r="I4" s="70">
        <f>IF(RES_hh_tes!I4=0,"",RES_hh_tes!I4/RES_hh_fec!I4)</f>
        <v>0.52263525152157353</v>
      </c>
      <c r="J4" s="70">
        <f>IF(RES_hh_tes!J4=0,"",RES_hh_tes!J4/RES_hh_fec!J4)</f>
        <v>0.5323178563850105</v>
      </c>
      <c r="K4" s="70">
        <f>IF(RES_hh_tes!K4=0,"",RES_hh_tes!K4/RES_hh_fec!K4)</f>
        <v>0.5437056701566696</v>
      </c>
      <c r="L4" s="70">
        <f>IF(RES_hh_tes!L4=0,"",RES_hh_tes!L4/RES_hh_fec!L4)</f>
        <v>0.55976266665900565</v>
      </c>
      <c r="M4" s="70">
        <f>IF(RES_hh_tes!M4=0,"",RES_hh_tes!M4/RES_hh_fec!M4)</f>
        <v>0.57704044391480247</v>
      </c>
      <c r="N4" s="70">
        <f>IF(RES_hh_tes!N4=0,"",RES_hh_tes!N4/RES_hh_fec!N4)</f>
        <v>0.59045451094431434</v>
      </c>
      <c r="O4" s="70">
        <f>IF(RES_hh_tes!O4=0,"",RES_hh_tes!O4/RES_hh_fec!O4)</f>
        <v>0.60184819184229954</v>
      </c>
      <c r="P4" s="70">
        <f>IF(RES_hh_tes!P4=0,"",RES_hh_tes!P4/RES_hh_fec!P4)</f>
        <v>0.609756895386798</v>
      </c>
      <c r="Q4" s="70">
        <f>IF(RES_hh_tes!Q4=0,"",RES_hh_tes!Q4/RES_hh_fec!Q4)</f>
        <v>0.61245132662456991</v>
      </c>
      <c r="R4" s="70">
        <f>IF(RES_hh_tes!R4=0,"",RES_hh_tes!R4/RES_hh_fec!R4)</f>
        <v>0.62728391911863501</v>
      </c>
      <c r="S4" s="70">
        <f>IF(RES_hh_tes!S4=0,"",RES_hh_tes!S4/RES_hh_fec!S4)</f>
        <v>0.64575846101022494</v>
      </c>
      <c r="T4" s="70">
        <f>IF(RES_hh_tes!T4=0,"",RES_hh_tes!T4/RES_hh_fec!T4)</f>
        <v>0.66192198074620501</v>
      </c>
      <c r="U4" s="70">
        <f>IF(RES_hh_tes!U4=0,"",RES_hh_tes!U4/RES_hh_fec!U4)</f>
        <v>0.67965556324378251</v>
      </c>
      <c r="V4" s="70">
        <f>IF(RES_hh_tes!V4=0,"",RES_hh_tes!V4/RES_hh_fec!V4)</f>
        <v>0.69384361643236747</v>
      </c>
      <c r="W4" s="70">
        <f>IF(RES_hh_tes!W4=0,"",RES_hh_tes!W4/RES_hh_fec!W4)</f>
        <v>0.70765847587993258</v>
      </c>
      <c r="X4" s="70">
        <f>IF(RES_hh_tes!X4=0,"",RES_hh_tes!X4/RES_hh_fec!X4)</f>
        <v>0.7270773139495722</v>
      </c>
      <c r="Y4" s="70">
        <f>IF(RES_hh_tes!Y4=0,"",RES_hh_tes!Y4/RES_hh_fec!Y4)</f>
        <v>0.74683562748509591</v>
      </c>
      <c r="DA4" s="88" t="s">
        <v>291</v>
      </c>
    </row>
    <row r="5" spans="1:105" ht="12" customHeight="1" x14ac:dyDescent="0.25">
      <c r="A5" s="28" t="s">
        <v>51</v>
      </c>
      <c r="B5" s="78">
        <f>IF(RES_hh_tes!B5=0,"",RES_hh_tes!B5/RES_hh_fec!B5)</f>
        <v>0.5730215716409699</v>
      </c>
      <c r="C5" s="78">
        <f>IF(RES_hh_tes!C5=0,"",RES_hh_tes!C5/RES_hh_fec!C5)</f>
        <v>0.57648618247399963</v>
      </c>
      <c r="D5" s="78">
        <f>IF(RES_hh_tes!D5=0,"",RES_hh_tes!D5/RES_hh_fec!D5)</f>
        <v>0.5795510432655625</v>
      </c>
      <c r="E5" s="78">
        <f>IF(RES_hh_tes!E5=0,"",RES_hh_tes!E5/RES_hh_fec!E5)</f>
        <v>0.58259767636837112</v>
      </c>
      <c r="F5" s="78">
        <f>IF(RES_hh_tes!F5=0,"",RES_hh_tes!F5/RES_hh_fec!F5)</f>
        <v>0.58829620310982511</v>
      </c>
      <c r="G5" s="78">
        <f>IF(RES_hh_tes!G5=0,"",RES_hh_tes!G5/RES_hh_fec!G5)</f>
        <v>0.59265943069928317</v>
      </c>
      <c r="H5" s="78">
        <f>IF(RES_hh_tes!H5=0,"",RES_hh_tes!H5/RES_hh_fec!H5)</f>
        <v>0.59680674327204331</v>
      </c>
      <c r="I5" s="78">
        <f>IF(RES_hh_tes!I5=0,"",RES_hh_tes!I5/RES_hh_fec!I5)</f>
        <v>0.59992088477019401</v>
      </c>
      <c r="J5" s="78">
        <f>IF(RES_hh_tes!J5=0,"",RES_hh_tes!J5/RES_hh_fec!J5)</f>
        <v>0.6052424487903052</v>
      </c>
      <c r="K5" s="78">
        <f>IF(RES_hh_tes!K5=0,"",RES_hh_tes!K5/RES_hh_fec!K5)</f>
        <v>0.61102359089279223</v>
      </c>
      <c r="L5" s="78">
        <f>IF(RES_hh_tes!L5=0,"",RES_hh_tes!L5/RES_hh_fec!L5)</f>
        <v>0.61513031514493266</v>
      </c>
      <c r="M5" s="78">
        <f>IF(RES_hh_tes!M5=0,"",RES_hh_tes!M5/RES_hh_fec!M5)</f>
        <v>0.6208098552004826</v>
      </c>
      <c r="N5" s="78">
        <f>IF(RES_hh_tes!N5=0,"",RES_hh_tes!N5/RES_hh_fec!N5)</f>
        <v>0.6267778832147336</v>
      </c>
      <c r="O5" s="78">
        <f>IF(RES_hh_tes!O5=0,"",RES_hh_tes!O5/RES_hh_fec!O5)</f>
        <v>0.63320979032746694</v>
      </c>
      <c r="P5" s="78">
        <f>IF(RES_hh_tes!P5=0,"",RES_hh_tes!P5/RES_hh_fec!P5)</f>
        <v>0.63440070730718534</v>
      </c>
      <c r="Q5" s="78">
        <f>IF(RES_hh_tes!Q5=0,"",RES_hh_tes!Q5/RES_hh_fec!Q5)</f>
        <v>0.64026115967637398</v>
      </c>
      <c r="R5" s="78">
        <f>IF(RES_hh_tes!R5=0,"",RES_hh_tes!R5/RES_hh_fec!R5)</f>
        <v>0.65186606467210439</v>
      </c>
      <c r="S5" s="78">
        <f>IF(RES_hh_tes!S5=0,"",RES_hh_tes!S5/RES_hh_fec!S5)</f>
        <v>0.6711290995653465</v>
      </c>
      <c r="T5" s="78">
        <f>IF(RES_hh_tes!T5=0,"",RES_hh_tes!T5/RES_hh_fec!T5)</f>
        <v>0.68222278192679453</v>
      </c>
      <c r="U5" s="78">
        <f>IF(RES_hh_tes!U5=0,"",RES_hh_tes!U5/RES_hh_fec!U5)</f>
        <v>0.68900379088293218</v>
      </c>
      <c r="V5" s="78">
        <f>IF(RES_hh_tes!V5=0,"",RES_hh_tes!V5/RES_hh_fec!V5)</f>
        <v>0.69497190955781407</v>
      </c>
      <c r="W5" s="78">
        <f>IF(RES_hh_tes!W5=0,"",RES_hh_tes!W5/RES_hh_fec!W5)</f>
        <v>0.69887895298883129</v>
      </c>
      <c r="X5" s="78">
        <f>IF(RES_hh_tes!X5=0,"",RES_hh_tes!X5/RES_hh_fec!X5)</f>
        <v>0.7017839517757003</v>
      </c>
      <c r="Y5" s="78">
        <f>IF(RES_hh_tes!Y5=0,"",RES_hh_tes!Y5/RES_hh_fec!Y5)</f>
        <v>0.71162805774183691</v>
      </c>
      <c r="DA5" s="89" t="s">
        <v>421</v>
      </c>
    </row>
    <row r="6" spans="1:105" ht="12" customHeight="1" x14ac:dyDescent="0.25">
      <c r="A6" s="28" t="s">
        <v>74</v>
      </c>
      <c r="B6" s="78">
        <f>IF(RES_hh_tes!B6=0,"",RES_hh_tes!B6/RES_hh_fec!B6)</f>
        <v>0.44466448771881717</v>
      </c>
      <c r="C6" s="78">
        <f>IF(RES_hh_tes!C6=0,"",RES_hh_tes!C6/RES_hh_fec!C6)</f>
        <v>0.44466448771881717</v>
      </c>
      <c r="D6" s="78">
        <f>IF(RES_hh_tes!D6=0,"",RES_hh_tes!D6/RES_hh_fec!D6)</f>
        <v>0.44647317078096499</v>
      </c>
      <c r="E6" s="78">
        <f>IF(RES_hh_tes!E6=0,"",RES_hh_tes!E6/RES_hh_fec!E6)</f>
        <v>0.44887966184241634</v>
      </c>
      <c r="F6" s="78">
        <f>IF(RES_hh_tes!F6=0,"",RES_hh_tes!F6/RES_hh_fec!F6)</f>
        <v>0.45282505149307511</v>
      </c>
      <c r="G6" s="78">
        <f>IF(RES_hh_tes!G6=0,"",RES_hh_tes!G6/RES_hh_fec!G6)</f>
        <v>0.45697147993159454</v>
      </c>
      <c r="H6" s="78">
        <f>IF(RES_hh_tes!H6=0,"",RES_hh_tes!H6/RES_hh_fec!H6)</f>
        <v>0.4616416778020182</v>
      </c>
      <c r="I6" s="78">
        <f>IF(RES_hh_tes!I6=0,"",RES_hh_tes!I6/RES_hh_fec!I6)</f>
        <v>0.46825762412426752</v>
      </c>
      <c r="J6" s="78">
        <f>IF(RES_hh_tes!J6=0,"",RES_hh_tes!J6/RES_hh_fec!J6)</f>
        <v>0.47573749168743523</v>
      </c>
      <c r="K6" s="78">
        <f>IF(RES_hh_tes!K6=0,"",RES_hh_tes!K6/RES_hh_fec!K6)</f>
        <v>0.48250048047464122</v>
      </c>
      <c r="L6" s="78">
        <f>IF(RES_hh_tes!L6=0,"",RES_hh_tes!L6/RES_hh_fec!L6)</f>
        <v>0.4908934050972365</v>
      </c>
      <c r="M6" s="78">
        <f>IF(RES_hh_tes!M6=0,"",RES_hh_tes!M6/RES_hh_fec!M6)</f>
        <v>0.50259354618085528</v>
      </c>
      <c r="N6" s="78">
        <f>IF(RES_hh_tes!N6=0,"",RES_hh_tes!N6/RES_hh_fec!N6)</f>
        <v>0.52138979493516324</v>
      </c>
      <c r="O6" s="78">
        <f>IF(RES_hh_tes!O6=0,"",RES_hh_tes!O6/RES_hh_fec!O6)</f>
        <v>0.54222885050893266</v>
      </c>
      <c r="P6" s="78">
        <f>IF(RES_hh_tes!P6=0,"",RES_hh_tes!P6/RES_hh_fec!P6)</f>
        <v>0.54329375979748207</v>
      </c>
      <c r="Q6" s="78">
        <f>IF(RES_hh_tes!Q6=0,"",RES_hh_tes!Q6/RES_hh_fec!Q6)</f>
        <v>0.54828089131207769</v>
      </c>
      <c r="R6" s="78">
        <f>IF(RES_hh_tes!R6=0,"",RES_hh_tes!R6/RES_hh_fec!R6)</f>
        <v>0.55535681483369181</v>
      </c>
      <c r="S6" s="78">
        <f>IF(RES_hh_tes!S6=0,"",RES_hh_tes!S6/RES_hh_fec!S6)</f>
        <v>0.56782379279617179</v>
      </c>
      <c r="T6" s="78">
        <f>IF(RES_hh_tes!T6=0,"",RES_hh_tes!T6/RES_hh_fec!T6)</f>
        <v>0.57944400144384567</v>
      </c>
      <c r="U6" s="78">
        <f>IF(RES_hh_tes!U6=0,"",RES_hh_tes!U6/RES_hh_fec!U6)</f>
        <v>0.58865754379169577</v>
      </c>
      <c r="V6" s="78">
        <f>IF(RES_hh_tes!V6=0,"",RES_hh_tes!V6/RES_hh_fec!V6)</f>
        <v>0.60545118775743811</v>
      </c>
      <c r="W6" s="78">
        <f>IF(RES_hh_tes!W6=0,"",RES_hh_tes!W6/RES_hh_fec!W6)</f>
        <v>0.62510099886397619</v>
      </c>
      <c r="X6" s="78">
        <f>IF(RES_hh_tes!X6=0,"",RES_hh_tes!X6/RES_hh_fec!X6)</f>
        <v>0.64505417328377501</v>
      </c>
      <c r="Y6" s="78">
        <f>IF(RES_hh_tes!Y6=0,"",RES_hh_tes!Y6/RES_hh_fec!Y6)</f>
        <v>0.6604620135379442</v>
      </c>
      <c r="DA6" s="89" t="s">
        <v>422</v>
      </c>
    </row>
    <row r="7" spans="1:105" ht="12" customHeight="1" x14ac:dyDescent="0.25">
      <c r="A7" s="28" t="s">
        <v>200</v>
      </c>
      <c r="B7" s="78">
        <f>IF(RES_hh_tes!B7=0,"",RES_hh_tes!B7/RES_hh_fec!B7)</f>
        <v>0.4226582676665786</v>
      </c>
      <c r="C7" s="78">
        <f>IF(RES_hh_tes!C7=0,"",RES_hh_tes!C7/RES_hh_fec!C7)</f>
        <v>0.42517900502172834</v>
      </c>
      <c r="D7" s="78">
        <f>IF(RES_hh_tes!D7=0,"",RES_hh_tes!D7/RES_hh_fec!D7)</f>
        <v>0.42925062347592369</v>
      </c>
      <c r="E7" s="78">
        <f>IF(RES_hh_tes!E7=0,"",RES_hh_tes!E7/RES_hh_fec!E7)</f>
        <v>0.43421565714482002</v>
      </c>
      <c r="F7" s="78">
        <f>IF(RES_hh_tes!F7=0,"",RES_hh_tes!F7/RES_hh_fec!F7)</f>
        <v>0.4390416843550069</v>
      </c>
      <c r="G7" s="78">
        <f>IF(RES_hh_tes!G7=0,"",RES_hh_tes!G7/RES_hh_fec!G7)</f>
        <v>0.44240350258228978</v>
      </c>
      <c r="H7" s="78">
        <f>IF(RES_hh_tes!H7=0,"",RES_hh_tes!H7/RES_hh_fec!H7)</f>
        <v>0.44460242387504412</v>
      </c>
      <c r="I7" s="78">
        <f>IF(RES_hh_tes!I7=0,"",RES_hh_tes!I7/RES_hh_fec!I7)</f>
        <v>0.44866544268267911</v>
      </c>
      <c r="J7" s="78">
        <f>IF(RES_hh_tes!J7=0,"",RES_hh_tes!J7/RES_hh_fec!J7)</f>
        <v>0.45455746583258411</v>
      </c>
      <c r="K7" s="78">
        <f>IF(RES_hh_tes!K7=0,"",RES_hh_tes!K7/RES_hh_fec!K7)</f>
        <v>0.46150174742226902</v>
      </c>
      <c r="L7" s="78">
        <f>IF(RES_hh_tes!L7=0,"",RES_hh_tes!L7/RES_hh_fec!L7)</f>
        <v>0.4697783966868091</v>
      </c>
      <c r="M7" s="78">
        <f>IF(RES_hh_tes!M7=0,"",RES_hh_tes!M7/RES_hh_fec!M7)</f>
        <v>0.48196029386503259</v>
      </c>
      <c r="N7" s="78">
        <f>IF(RES_hh_tes!N7=0,"",RES_hh_tes!N7/RES_hh_fec!N7)</f>
        <v>0.50006036228119088</v>
      </c>
      <c r="O7" s="78">
        <f>IF(RES_hh_tes!O7=0,"",RES_hh_tes!O7/RES_hh_fec!O7)</f>
        <v>0.52425725544244151</v>
      </c>
      <c r="P7" s="78">
        <f>IF(RES_hh_tes!P7=0,"",RES_hh_tes!P7/RES_hh_fec!P7)</f>
        <v>0.53656087311871548</v>
      </c>
      <c r="Q7" s="78">
        <f>IF(RES_hh_tes!Q7=0,"",RES_hh_tes!Q7/RES_hh_fec!Q7)</f>
        <v>0.55245444461472204</v>
      </c>
      <c r="R7" s="78">
        <f>IF(RES_hh_tes!R7=0,"",RES_hh_tes!R7/RES_hh_fec!R7)</f>
        <v>0.56363658605557243</v>
      </c>
      <c r="S7" s="78">
        <f>IF(RES_hh_tes!S7=0,"",RES_hh_tes!S7/RES_hh_fec!S7)</f>
        <v>0.57356499856813059</v>
      </c>
      <c r="T7" s="78">
        <f>IF(RES_hh_tes!T7=0,"",RES_hh_tes!T7/RES_hh_fec!T7)</f>
        <v>0.58228912561551915</v>
      </c>
      <c r="U7" s="78">
        <f>IF(RES_hh_tes!U7=0,"",RES_hh_tes!U7/RES_hh_fec!U7)</f>
        <v>0.59141009187876581</v>
      </c>
      <c r="V7" s="78">
        <f>IF(RES_hh_tes!V7=0,"",RES_hh_tes!V7/RES_hh_fec!V7)</f>
        <v>0.60126609518660856</v>
      </c>
      <c r="W7" s="78">
        <f>IF(RES_hh_tes!W7=0,"",RES_hh_tes!W7/RES_hh_fec!W7)</f>
        <v>0.60895789833222702</v>
      </c>
      <c r="X7" s="78">
        <f>IF(RES_hh_tes!X7=0,"",RES_hh_tes!X7/RES_hh_fec!X7)</f>
        <v>0.6159190321632444</v>
      </c>
      <c r="Y7" s="78">
        <f>IF(RES_hh_tes!Y7=0,"",RES_hh_tes!Y7/RES_hh_fec!Y7)</f>
        <v>0.62455293064218387</v>
      </c>
      <c r="DA7" s="89" t="s">
        <v>423</v>
      </c>
    </row>
    <row r="8" spans="1:105" ht="12" customHeight="1" x14ac:dyDescent="0.25">
      <c r="A8" s="28" t="s">
        <v>189</v>
      </c>
      <c r="B8" s="78">
        <f>IF(RES_hh_tes!B8=0,"",RES_hh_tes!B8/RES_hh_fec!B8)</f>
        <v>0.46608056443853968</v>
      </c>
      <c r="C8" s="78">
        <f>IF(RES_hh_tes!C8=0,"",RES_hh_tes!C8/RES_hh_fec!C8)</f>
        <v>0.47160457901884761</v>
      </c>
      <c r="D8" s="78">
        <f>IF(RES_hh_tes!D8=0,"",RES_hh_tes!D8/RES_hh_fec!D8)</f>
        <v>0.47818053227965845</v>
      </c>
      <c r="E8" s="78">
        <f>IF(RES_hh_tes!E8=0,"",RES_hh_tes!E8/RES_hh_fec!E8)</f>
        <v>0.48538367433501073</v>
      </c>
      <c r="F8" s="78">
        <f>IF(RES_hh_tes!F8=0,"",RES_hh_tes!F8/RES_hh_fec!F8)</f>
        <v>0.49109867090332832</v>
      </c>
      <c r="G8" s="78">
        <f>IF(RES_hh_tes!G8=0,"",RES_hh_tes!G8/RES_hh_fec!G8)</f>
        <v>0.49614965967334257</v>
      </c>
      <c r="H8" s="78">
        <f>IF(RES_hh_tes!H8=0,"",RES_hh_tes!H8/RES_hh_fec!H8)</f>
        <v>0.50319426259300248</v>
      </c>
      <c r="I8" s="78">
        <f>IF(RES_hh_tes!I8=0,"",RES_hh_tes!I8/RES_hh_fec!I8)</f>
        <v>0.50940712631041452</v>
      </c>
      <c r="J8" s="78">
        <f>IF(RES_hh_tes!J8=0,"",RES_hh_tes!J8/RES_hh_fec!J8)</f>
        <v>0.51609550652536762</v>
      </c>
      <c r="K8" s="78">
        <f>IF(RES_hh_tes!K8=0,"",RES_hh_tes!K8/RES_hh_fec!K8)</f>
        <v>0.52160794571841385</v>
      </c>
      <c r="L8" s="78">
        <f>IF(RES_hh_tes!L8=0,"",RES_hh_tes!L8/RES_hh_fec!L8)</f>
        <v>0.52856774581961918</v>
      </c>
      <c r="M8" s="78">
        <f>IF(RES_hh_tes!M8=0,"",RES_hh_tes!M8/RES_hh_fec!M8)</f>
        <v>0.53542636874099758</v>
      </c>
      <c r="N8" s="78">
        <f>IF(RES_hh_tes!N8=0,"",RES_hh_tes!N8/RES_hh_fec!N8)</f>
        <v>0.54360507716302497</v>
      </c>
      <c r="O8" s="78">
        <f>IF(RES_hh_tes!O8=0,"",RES_hh_tes!O8/RES_hh_fec!O8)</f>
        <v>0.55281825910153948</v>
      </c>
      <c r="P8" s="78">
        <f>IF(RES_hh_tes!P8=0,"",RES_hh_tes!P8/RES_hh_fec!P8)</f>
        <v>0.56184918193783018</v>
      </c>
      <c r="Q8" s="78">
        <f>IF(RES_hh_tes!Q8=0,"",RES_hh_tes!Q8/RES_hh_fec!Q8)</f>
        <v>0.57306156461731628</v>
      </c>
      <c r="R8" s="78">
        <f>IF(RES_hh_tes!R8=0,"",RES_hh_tes!R8/RES_hh_fec!R8)</f>
        <v>0.59572250187087905</v>
      </c>
      <c r="S8" s="78">
        <f>IF(RES_hh_tes!S8=0,"",RES_hh_tes!S8/RES_hh_fec!S8)</f>
        <v>0.61979750611534212</v>
      </c>
      <c r="T8" s="78">
        <f>IF(RES_hh_tes!T8=0,"",RES_hh_tes!T8/RES_hh_fec!T8)</f>
        <v>0.64305734654308022</v>
      </c>
      <c r="U8" s="78">
        <f>IF(RES_hh_tes!U8=0,"",RES_hh_tes!U8/RES_hh_fec!U8)</f>
        <v>0.66234158593301329</v>
      </c>
      <c r="V8" s="78">
        <f>IF(RES_hh_tes!V8=0,"",RES_hh_tes!V8/RES_hh_fec!V8)</f>
        <v>0.67905601379241265</v>
      </c>
      <c r="W8" s="78">
        <f>IF(RES_hh_tes!W8=0,"",RES_hh_tes!W8/RES_hh_fec!W8)</f>
        <v>0.69251892079619493</v>
      </c>
      <c r="X8" s="78">
        <f>IF(RES_hh_tes!X8=0,"",RES_hh_tes!X8/RES_hh_fec!X8)</f>
        <v>0.70838296810305479</v>
      </c>
      <c r="Y8" s="78">
        <f>IF(RES_hh_tes!Y8=0,"",RES_hh_tes!Y8/RES_hh_fec!Y8)</f>
        <v>0.72371818040985936</v>
      </c>
      <c r="DA8" s="89" t="s">
        <v>424</v>
      </c>
    </row>
    <row r="9" spans="1:105" ht="12" customHeight="1" x14ac:dyDescent="0.25">
      <c r="A9" s="28" t="s">
        <v>202</v>
      </c>
      <c r="B9" s="78">
        <f>IF(RES_hh_tes!B9=0,"",RES_hh_tes!B9/RES_hh_fec!B9)</f>
        <v>0.42236423694879272</v>
      </c>
      <c r="C9" s="78">
        <f>IF(RES_hh_tes!C9=0,"",RES_hh_tes!C9/RES_hh_fec!C9)</f>
        <v>0.42713964065381366</v>
      </c>
      <c r="D9" s="78">
        <f>IF(RES_hh_tes!D9=0,"",RES_hh_tes!D9/RES_hh_fec!D9)</f>
        <v>0.43167143633065741</v>
      </c>
      <c r="E9" s="78">
        <f>IF(RES_hh_tes!E9=0,"",RES_hh_tes!E9/RES_hh_fec!E9)</f>
        <v>0.43679013064077277</v>
      </c>
      <c r="F9" s="78">
        <f>IF(RES_hh_tes!F9=0,"",RES_hh_tes!F9/RES_hh_fec!F9)</f>
        <v>0.44431858859532775</v>
      </c>
      <c r="G9" s="78">
        <f>IF(RES_hh_tes!G9=0,"",RES_hh_tes!G9/RES_hh_fec!G9)</f>
        <v>0.45524041972936097</v>
      </c>
      <c r="H9" s="78">
        <f>IF(RES_hh_tes!H9=0,"",RES_hh_tes!H9/RES_hh_fec!H9)</f>
        <v>0.470376023771583</v>
      </c>
      <c r="I9" s="78">
        <f>IF(RES_hh_tes!I9=0,"",RES_hh_tes!I9/RES_hh_fec!I9)</f>
        <v>0.49089264148687345</v>
      </c>
      <c r="J9" s="78">
        <f>IF(RES_hh_tes!J9=0,"",RES_hh_tes!J9/RES_hh_fec!J9)</f>
        <v>0.51347234293482835</v>
      </c>
      <c r="K9" s="78">
        <f>IF(RES_hh_tes!K9=0,"",RES_hh_tes!K9/RES_hh_fec!K9)</f>
        <v>0.53763007422918374</v>
      </c>
      <c r="L9" s="78">
        <f>IF(RES_hh_tes!L9=0,"",RES_hh_tes!L9/RES_hh_fec!L9)</f>
        <v>0.55860566497849307</v>
      </c>
      <c r="M9" s="78">
        <f>IF(RES_hh_tes!M9=0,"",RES_hh_tes!M9/RES_hh_fec!M9)</f>
        <v>0.58222057949769457</v>
      </c>
      <c r="N9" s="78">
        <f>IF(RES_hh_tes!N9=0,"",RES_hh_tes!N9/RES_hh_fec!N9)</f>
        <v>0.60499918564421906</v>
      </c>
      <c r="O9" s="78">
        <f>IF(RES_hh_tes!O9=0,"",RES_hh_tes!O9/RES_hh_fec!O9)</f>
        <v>0.62342805766574838</v>
      </c>
      <c r="P9" s="78">
        <f>IF(RES_hh_tes!P9=0,"",RES_hh_tes!P9/RES_hh_fec!P9)</f>
        <v>0.62590295488247538</v>
      </c>
      <c r="Q9" s="78">
        <f>IF(RES_hh_tes!Q9=0,"",RES_hh_tes!Q9/RES_hh_fec!Q9)</f>
        <v>0.62741688277733554</v>
      </c>
      <c r="R9" s="78">
        <f>IF(RES_hh_tes!R9=0,"",RES_hh_tes!R9/RES_hh_fec!R9)</f>
        <v>0.62933140153258982</v>
      </c>
      <c r="S9" s="78">
        <f>IF(RES_hh_tes!S9=0,"",RES_hh_tes!S9/RES_hh_fec!S9)</f>
        <v>0.63129191181072009</v>
      </c>
      <c r="T9" s="78">
        <f>IF(RES_hh_tes!T9=0,"",RES_hh_tes!T9/RES_hh_fec!T9)</f>
        <v>0.63327575353461152</v>
      </c>
      <c r="U9" s="78">
        <f>IF(RES_hh_tes!U9=0,"",RES_hh_tes!U9/RES_hh_fec!U9)</f>
        <v>0.6394061789831571</v>
      </c>
      <c r="V9" s="78">
        <f>IF(RES_hh_tes!V9=0,"",RES_hh_tes!V9/RES_hh_fec!V9)</f>
        <v>0.64949439076115401</v>
      </c>
      <c r="W9" s="78">
        <f>IF(RES_hh_tes!W9=0,"",RES_hh_tes!W9/RES_hh_fec!W9)</f>
        <v>0.66310865547165077</v>
      </c>
      <c r="X9" s="78">
        <f>IF(RES_hh_tes!X9=0,"",RES_hh_tes!X9/RES_hh_fec!X9)</f>
        <v>0.67821650306095804</v>
      </c>
      <c r="Y9" s="78">
        <f>IF(RES_hh_tes!Y9=0,"",RES_hh_tes!Y9/RES_hh_fec!Y9)</f>
        <v>0.69370220846150454</v>
      </c>
      <c r="DA9" s="89" t="s">
        <v>425</v>
      </c>
    </row>
    <row r="10" spans="1:105" ht="12" customHeight="1" x14ac:dyDescent="0.25">
      <c r="A10" s="28" t="s">
        <v>197</v>
      </c>
      <c r="B10" s="78">
        <f>IF(RES_hh_tes!B10=0,"",RES_hh_tes!B10/RES_hh_fec!B10)</f>
        <v>0.71145878634122361</v>
      </c>
      <c r="C10" s="78">
        <f>IF(RES_hh_tes!C10=0,"",RES_hh_tes!C10/RES_hh_fec!C10)</f>
        <v>0.71374602824328803</v>
      </c>
      <c r="D10" s="78">
        <f>IF(RES_hh_tes!D10=0,"",RES_hh_tes!D10/RES_hh_fec!D10)</f>
        <v>0.71601590078266053</v>
      </c>
      <c r="E10" s="78">
        <f>IF(RES_hh_tes!E10=0,"",RES_hh_tes!E10/RES_hh_fec!E10)</f>
        <v>0.71843722292554202</v>
      </c>
      <c r="F10" s="78">
        <f>IF(RES_hh_tes!F10=0,"",RES_hh_tes!F10/RES_hh_fec!F10)</f>
        <v>0.72177205036054948</v>
      </c>
      <c r="G10" s="78">
        <f>IF(RES_hh_tes!G10=0,"",RES_hh_tes!G10/RES_hh_fec!G10)</f>
        <v>0.726062846567331</v>
      </c>
      <c r="H10" s="78">
        <f>IF(RES_hh_tes!H10=0,"",RES_hh_tes!H10/RES_hh_fec!H10)</f>
        <v>0.73243009124153302</v>
      </c>
      <c r="I10" s="78">
        <f>IF(RES_hh_tes!I10=0,"",RES_hh_tes!I10/RES_hh_fec!I10)</f>
        <v>0.7396417087974968</v>
      </c>
      <c r="J10" s="78">
        <f>IF(RES_hh_tes!J10=0,"",RES_hh_tes!J10/RES_hh_fec!J10)</f>
        <v>0.74775419936618981</v>
      </c>
      <c r="K10" s="78">
        <f>IF(RES_hh_tes!K10=0,"",RES_hh_tes!K10/RES_hh_fec!K10)</f>
        <v>0.7555365605382367</v>
      </c>
      <c r="L10" s="78">
        <f>IF(RES_hh_tes!L10=0,"",RES_hh_tes!L10/RES_hh_fec!L10)</f>
        <v>0.76451117908714306</v>
      </c>
      <c r="M10" s="78">
        <f>IF(RES_hh_tes!M10=0,"",RES_hh_tes!M10/RES_hh_fec!M10)</f>
        <v>0.77480314193828248</v>
      </c>
      <c r="N10" s="78">
        <f>IF(RES_hh_tes!N10=0,"",RES_hh_tes!N10/RES_hh_fec!N10)</f>
        <v>0.7858370805699374</v>
      </c>
      <c r="O10" s="78">
        <f>IF(RES_hh_tes!O10=0,"",RES_hh_tes!O10/RES_hh_fec!O10)</f>
        <v>0.79527751452977291</v>
      </c>
      <c r="P10" s="78">
        <f>IF(RES_hh_tes!P10=0,"",RES_hh_tes!P10/RES_hh_fec!P10)</f>
        <v>0.79687755037277974</v>
      </c>
      <c r="Q10" s="78">
        <f>IF(RES_hh_tes!Q10=0,"",RES_hh_tes!Q10/RES_hh_fec!Q10)</f>
        <v>0.79961199989472709</v>
      </c>
      <c r="R10" s="78">
        <f>IF(RES_hh_tes!R10=0,"",RES_hh_tes!R10/RES_hh_fec!R10)</f>
        <v>0.80236780917880668</v>
      </c>
      <c r="S10" s="78">
        <f>IF(RES_hh_tes!S10=0,"",RES_hh_tes!S10/RES_hh_fec!S10)</f>
        <v>0.80451107107345299</v>
      </c>
      <c r="T10" s="78">
        <f>IF(RES_hh_tes!T10=0,"",RES_hh_tes!T10/RES_hh_fec!T10)</f>
        <v>0.80684383377329305</v>
      </c>
      <c r="U10" s="78">
        <f>IF(RES_hh_tes!U10=0,"",RES_hh_tes!U10/RES_hh_fec!U10)</f>
        <v>0.80958638935286165</v>
      </c>
      <c r="V10" s="78">
        <f>IF(RES_hh_tes!V10=0,"",RES_hh_tes!V10/RES_hh_fec!V10)</f>
        <v>0.81367182384395453</v>
      </c>
      <c r="W10" s="78">
        <f>IF(RES_hh_tes!W10=0,"",RES_hh_tes!W10/RES_hh_fec!W10)</f>
        <v>0.81738207186606959</v>
      </c>
      <c r="X10" s="78">
        <f>IF(RES_hh_tes!X10=0,"",RES_hh_tes!X10/RES_hh_fec!X10)</f>
        <v>0.82164954659151357</v>
      </c>
      <c r="Y10" s="78">
        <f>IF(RES_hh_tes!Y10=0,"",RES_hh_tes!Y10/RES_hh_fec!Y10)</f>
        <v>0.82643846462127268</v>
      </c>
      <c r="DA10" s="89" t="s">
        <v>426</v>
      </c>
    </row>
    <row r="11" spans="1:105" ht="12" customHeight="1" x14ac:dyDescent="0.25">
      <c r="A11" s="28" t="s">
        <v>198</v>
      </c>
      <c r="B11" s="78" t="str">
        <f>IF(RES_hh_tes!B11=0,"",RES_hh_tes!B11/RES_hh_fec!B11)</f>
        <v/>
      </c>
      <c r="C11" s="78" t="str">
        <f>IF(RES_hh_tes!C11=0,"",RES_hh_tes!C11/RES_hh_fec!C11)</f>
        <v/>
      </c>
      <c r="D11" s="78" t="str">
        <f>IF(RES_hh_tes!D11=0,"",RES_hh_tes!D11/RES_hh_fec!D11)</f>
        <v/>
      </c>
      <c r="E11" s="78" t="str">
        <f>IF(RES_hh_tes!E11=0,"",RES_hh_tes!E11/RES_hh_fec!E11)</f>
        <v/>
      </c>
      <c r="F11" s="78" t="str">
        <f>IF(RES_hh_tes!F11=0,"",RES_hh_tes!F11/RES_hh_fec!F11)</f>
        <v/>
      </c>
      <c r="G11" s="78" t="str">
        <f>IF(RES_hh_tes!G11=0,"",RES_hh_tes!G11/RES_hh_fec!G11)</f>
        <v/>
      </c>
      <c r="H11" s="78" t="str">
        <f>IF(RES_hh_tes!H11=0,"",RES_hh_tes!H11/RES_hh_fec!H11)</f>
        <v/>
      </c>
      <c r="I11" s="78" t="str">
        <f>IF(RES_hh_tes!I11=0,"",RES_hh_tes!I11/RES_hh_fec!I11)</f>
        <v/>
      </c>
      <c r="J11" s="78" t="str">
        <f>IF(RES_hh_tes!J11=0,"",RES_hh_tes!J11/RES_hh_fec!J11)</f>
        <v/>
      </c>
      <c r="K11" s="78" t="str">
        <f>IF(RES_hh_tes!K11=0,"",RES_hh_tes!K11/RES_hh_fec!K11)</f>
        <v/>
      </c>
      <c r="L11" s="78" t="str">
        <f>IF(RES_hh_tes!L11=0,"",RES_hh_tes!L11/RES_hh_fec!L11)</f>
        <v/>
      </c>
      <c r="M11" s="78" t="str">
        <f>IF(RES_hh_tes!M11=0,"",RES_hh_tes!M11/RES_hh_fec!M11)</f>
        <v/>
      </c>
      <c r="N11" s="78" t="str">
        <f>IF(RES_hh_tes!N11=0,"",RES_hh_tes!N11/RES_hh_fec!N11)</f>
        <v/>
      </c>
      <c r="O11" s="78" t="str">
        <f>IF(RES_hh_tes!O11=0,"",RES_hh_tes!O11/RES_hh_fec!O11)</f>
        <v/>
      </c>
      <c r="P11" s="78" t="str">
        <f>IF(RES_hh_tes!P11=0,"",RES_hh_tes!P11/RES_hh_fec!P11)</f>
        <v/>
      </c>
      <c r="Q11" s="78" t="str">
        <f>IF(RES_hh_tes!Q11=0,"",RES_hh_tes!Q11/RES_hh_fec!Q11)</f>
        <v/>
      </c>
      <c r="R11" s="78" t="str">
        <f>IF(RES_hh_tes!R11=0,"",RES_hh_tes!R11/RES_hh_fec!R11)</f>
        <v/>
      </c>
      <c r="S11" s="78" t="str">
        <f>IF(RES_hh_tes!S11=0,"",RES_hh_tes!S11/RES_hh_fec!S11)</f>
        <v/>
      </c>
      <c r="T11" s="78" t="str">
        <f>IF(RES_hh_tes!T11=0,"",RES_hh_tes!T11/RES_hh_fec!T11)</f>
        <v/>
      </c>
      <c r="U11" s="78" t="str">
        <f>IF(RES_hh_tes!U11=0,"",RES_hh_tes!U11/RES_hh_fec!U11)</f>
        <v/>
      </c>
      <c r="V11" s="78" t="str">
        <f>IF(RES_hh_tes!V11=0,"",RES_hh_tes!V11/RES_hh_fec!V11)</f>
        <v/>
      </c>
      <c r="W11" s="78" t="str">
        <f>IF(RES_hh_tes!W11=0,"",RES_hh_tes!W11/RES_hh_fec!W11)</f>
        <v/>
      </c>
      <c r="X11" s="78" t="str">
        <f>IF(RES_hh_tes!X11=0,"",RES_hh_tes!X11/RES_hh_fec!X11)</f>
        <v/>
      </c>
      <c r="Y11" s="78" t="str">
        <f>IF(RES_hh_tes!Y11=0,"",RES_hh_tes!Y11/RES_hh_fec!Y11)</f>
        <v/>
      </c>
      <c r="DA11" s="89" t="s">
        <v>427</v>
      </c>
    </row>
    <row r="12" spans="1:105" ht="12" customHeight="1" x14ac:dyDescent="0.25">
      <c r="A12" s="28" t="s">
        <v>95</v>
      </c>
      <c r="B12" s="78">
        <f>IF(RES_hh_tes!B12=0,"",RES_hh_tes!B12/RES_hh_fec!B12)</f>
        <v>1.3991924714361763</v>
      </c>
      <c r="C12" s="78">
        <f>IF(RES_hh_tes!C12=0,"",RES_hh_tes!C12/RES_hh_fec!C12)</f>
        <v>1.4575037232891348</v>
      </c>
      <c r="D12" s="78">
        <f>IF(RES_hh_tes!D12=0,"",RES_hh_tes!D12/RES_hh_fec!D12)</f>
        <v>1.5201713034372666</v>
      </c>
      <c r="E12" s="78">
        <f>IF(RES_hh_tes!E12=0,"",RES_hh_tes!E12/RES_hh_fec!E12)</f>
        <v>1.585194166062851</v>
      </c>
      <c r="F12" s="78">
        <f>IF(RES_hh_tes!F12=0,"",RES_hh_tes!F12/RES_hh_fec!F12)</f>
        <v>1.6510134036580102</v>
      </c>
      <c r="G12" s="78">
        <f>IF(RES_hh_tes!G12=0,"",RES_hh_tes!G12/RES_hh_fec!G12)</f>
        <v>1.7205939686231508</v>
      </c>
      <c r="H12" s="78">
        <f>IF(RES_hh_tes!H12=0,"",RES_hh_tes!H12/RES_hh_fec!H12)</f>
        <v>1.7845535097477969</v>
      </c>
      <c r="I12" s="78">
        <f>IF(RES_hh_tes!I12=0,"",RES_hh_tes!I12/RES_hh_fec!I12)</f>
        <v>1.8386296424153115</v>
      </c>
      <c r="J12" s="78">
        <f>IF(RES_hh_tes!J12=0,"",RES_hh_tes!J12/RES_hh_fec!J12)</f>
        <v>1.8856181186820056</v>
      </c>
      <c r="K12" s="78">
        <f>IF(RES_hh_tes!K12=0,"",RES_hh_tes!K12/RES_hh_fec!K12)</f>
        <v>1.9334881588665696</v>
      </c>
      <c r="L12" s="78">
        <f>IF(RES_hh_tes!L12=0,"",RES_hh_tes!L12/RES_hh_fec!L12)</f>
        <v>1.9914792071643395</v>
      </c>
      <c r="M12" s="78">
        <f>IF(RES_hh_tes!M12=0,"",RES_hh_tes!M12/RES_hh_fec!M12)</f>
        <v>2.0536471315350493</v>
      </c>
      <c r="N12" s="78">
        <f>IF(RES_hh_tes!N12=0,"",RES_hh_tes!N12/RES_hh_fec!N12)</f>
        <v>2.1276304498005687</v>
      </c>
      <c r="O12" s="78">
        <f>IF(RES_hh_tes!O12=0,"",RES_hh_tes!O12/RES_hh_fec!O12)</f>
        <v>2.2224962963922708</v>
      </c>
      <c r="P12" s="78">
        <f>IF(RES_hh_tes!P12=0,"",RES_hh_tes!P12/RES_hh_fec!P12)</f>
        <v>2.3447941514268837</v>
      </c>
      <c r="Q12" s="78">
        <f>IF(RES_hh_tes!Q12=0,"",RES_hh_tes!Q12/RES_hh_fec!Q12)</f>
        <v>2.5065384688376882</v>
      </c>
      <c r="R12" s="78">
        <f>IF(RES_hh_tes!R12=0,"",RES_hh_tes!R12/RES_hh_fec!R12)</f>
        <v>2.6774778204206444</v>
      </c>
      <c r="S12" s="78">
        <f>IF(RES_hh_tes!S12=0,"",RES_hh_tes!S12/RES_hh_fec!S12)</f>
        <v>2.8286940002838663</v>
      </c>
      <c r="T12" s="78">
        <f>IF(RES_hh_tes!T12=0,"",RES_hh_tes!T12/RES_hh_fec!T12)</f>
        <v>2.9530937501471421</v>
      </c>
      <c r="U12" s="78">
        <f>IF(RES_hh_tes!U12=0,"",RES_hh_tes!U12/RES_hh_fec!U12)</f>
        <v>3.0723503236909413</v>
      </c>
      <c r="V12" s="78">
        <f>IF(RES_hh_tes!V12=0,"",RES_hh_tes!V12/RES_hh_fec!V12)</f>
        <v>3.1746716979577689</v>
      </c>
      <c r="W12" s="78">
        <f>IF(RES_hh_tes!W12=0,"",RES_hh_tes!W12/RES_hh_fec!W12)</f>
        <v>3.2636708257226204</v>
      </c>
      <c r="X12" s="78">
        <f>IF(RES_hh_tes!X12=0,"",RES_hh_tes!X12/RES_hh_fec!X12)</f>
        <v>3.3399180562263906</v>
      </c>
      <c r="Y12" s="78">
        <f>IF(RES_hh_tes!Y12=0,"",RES_hh_tes!Y12/RES_hh_fec!Y12)</f>
        <v>3.398631384329144</v>
      </c>
      <c r="DA12" s="89" t="s">
        <v>428</v>
      </c>
    </row>
    <row r="13" spans="1:105" ht="12" customHeight="1" x14ac:dyDescent="0.25">
      <c r="A13" s="73" t="s">
        <v>94</v>
      </c>
      <c r="B13" s="79">
        <f>IF(RES_hh_tes!B13=0,"",RES_hh_tes!B13/RES_hh_fec!B13)</f>
        <v>0.64184149390699707</v>
      </c>
      <c r="C13" s="79">
        <f>IF(RES_hh_tes!C13=0,"",RES_hh_tes!C13/RES_hh_fec!C13)</f>
        <v>0.65155284415948689</v>
      </c>
      <c r="D13" s="79">
        <f>IF(RES_hh_tes!D13=0,"",RES_hh_tes!D13/RES_hh_fec!D13)</f>
        <v>0.65635723373106036</v>
      </c>
      <c r="E13" s="79">
        <f>IF(RES_hh_tes!E13=0,"",RES_hh_tes!E13/RES_hh_fec!E13)</f>
        <v>0.66143835629404135</v>
      </c>
      <c r="F13" s="79">
        <f>IF(RES_hh_tes!F13=0,"",RES_hh_tes!F13/RES_hh_fec!F13)</f>
        <v>0.66677291511092618</v>
      </c>
      <c r="G13" s="79">
        <f>IF(RES_hh_tes!G13=0,"",RES_hh_tes!G13/RES_hh_fec!G13)</f>
        <v>0.67252689393187348</v>
      </c>
      <c r="H13" s="79">
        <f>IF(RES_hh_tes!H13=0,"",RES_hh_tes!H13/RES_hh_fec!H13)</f>
        <v>0.67780557802556607</v>
      </c>
      <c r="I13" s="79">
        <f>IF(RES_hh_tes!I13=0,"",RES_hh_tes!I13/RES_hh_fec!I13)</f>
        <v>0.68128330425594108</v>
      </c>
      <c r="J13" s="79">
        <f>IF(RES_hh_tes!J13=0,"",RES_hh_tes!J13/RES_hh_fec!J13)</f>
        <v>0.68435760642809496</v>
      </c>
      <c r="K13" s="79">
        <f>IF(RES_hh_tes!K13=0,"",RES_hh_tes!K13/RES_hh_fec!K13)</f>
        <v>0.68761938251983057</v>
      </c>
      <c r="L13" s="79">
        <f>IF(RES_hh_tes!L13=0,"",RES_hh_tes!L13/RES_hh_fec!L13)</f>
        <v>0.69129730616565976</v>
      </c>
      <c r="M13" s="79">
        <f>IF(RES_hh_tes!M13=0,"",RES_hh_tes!M13/RES_hh_fec!M13)</f>
        <v>0.6942974345921622</v>
      </c>
      <c r="N13" s="79">
        <f>IF(RES_hh_tes!N13=0,"",RES_hh_tes!N13/RES_hh_fec!N13)</f>
        <v>0.69737469357052273</v>
      </c>
      <c r="O13" s="79">
        <f>IF(RES_hh_tes!O13=0,"",RES_hh_tes!O13/RES_hh_fec!O13)</f>
        <v>0.69922312464538028</v>
      </c>
      <c r="P13" s="79">
        <f>IF(RES_hh_tes!P13=0,"",RES_hh_tes!P13/RES_hh_fec!P13)</f>
        <v>0.69972500933923132</v>
      </c>
      <c r="Q13" s="79">
        <f>IF(RES_hh_tes!Q13=0,"",RES_hh_tes!Q13/RES_hh_fec!Q13)</f>
        <v>0.70017798396114961</v>
      </c>
      <c r="R13" s="79">
        <f>IF(RES_hh_tes!R13=0,"",RES_hh_tes!R13/RES_hh_fec!R13)</f>
        <v>0.70371863851923566</v>
      </c>
      <c r="S13" s="79">
        <f>IF(RES_hh_tes!S13=0,"",RES_hh_tes!S13/RES_hh_fec!S13)</f>
        <v>0.71146091114569054</v>
      </c>
      <c r="T13" s="79">
        <f>IF(RES_hh_tes!T13=0,"",RES_hh_tes!T13/RES_hh_fec!T13)</f>
        <v>0.72365651218005478</v>
      </c>
      <c r="U13" s="79">
        <f>IF(RES_hh_tes!U13=0,"",RES_hh_tes!U13/RES_hh_fec!U13)</f>
        <v>0.73725291318456676</v>
      </c>
      <c r="V13" s="79">
        <f>IF(RES_hh_tes!V13=0,"",RES_hh_tes!V13/RES_hh_fec!V13)</f>
        <v>0.7522033775404332</v>
      </c>
      <c r="W13" s="79">
        <f>IF(RES_hh_tes!W13=0,"",RES_hh_tes!W13/RES_hh_fec!W13)</f>
        <v>0.76904780683171592</v>
      </c>
      <c r="X13" s="79">
        <f>IF(RES_hh_tes!X13=0,"",RES_hh_tes!X13/RES_hh_fec!X13)</f>
        <v>0.78361081832927248</v>
      </c>
      <c r="Y13" s="79">
        <f>IF(RES_hh_tes!Y13=0,"",RES_hh_tes!Y13/RES_hh_fec!Y13)</f>
        <v>0.79983414785939344</v>
      </c>
      <c r="DA13" s="90" t="s">
        <v>429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X14" s="80">
        <f>IF(RES_hh_tes!X14=0,"",RES_hh_tes!X14/RES_hh_fec!X14)</f>
        <v>1</v>
      </c>
      <c r="Y14" s="80">
        <f>IF(RES_hh_tes!Y14=0,"",RES_hh_tes!Y14/RES_hh_fec!Y14)</f>
        <v>1</v>
      </c>
      <c r="DA14" s="91" t="s">
        <v>430</v>
      </c>
    </row>
    <row r="15" spans="1:105" ht="12.95" customHeight="1" x14ac:dyDescent="0.25">
      <c r="A15" s="68" t="s">
        <v>92</v>
      </c>
      <c r="B15" s="70">
        <f>IF(RES_hh_tes!B15=0,"",RES_hh_tes!B15/RES_hh_fec!B15)</f>
        <v>1.6972956810825834</v>
      </c>
      <c r="C15" s="70">
        <f>IF(RES_hh_tes!C15=0,"",RES_hh_tes!C15/RES_hh_fec!C15)</f>
        <v>1.8307012322279455</v>
      </c>
      <c r="D15" s="70">
        <f>IF(RES_hh_tes!D15=0,"",RES_hh_tes!D15/RES_hh_fec!D15)</f>
        <v>1.9391021660604886</v>
      </c>
      <c r="E15" s="70">
        <f>IF(RES_hh_tes!E15=0,"",RES_hh_tes!E15/RES_hh_fec!E15)</f>
        <v>2.0582729731522487</v>
      </c>
      <c r="F15" s="70">
        <f>IF(RES_hh_tes!F15=0,"",RES_hh_tes!F15/RES_hh_fec!F15)</f>
        <v>2.196085596999823</v>
      </c>
      <c r="G15" s="70">
        <f>IF(RES_hh_tes!G15=0,"",RES_hh_tes!G15/RES_hh_fec!G15)</f>
        <v>2.3312375275952464</v>
      </c>
      <c r="H15" s="70">
        <f>IF(RES_hh_tes!H15=0,"",RES_hh_tes!H15/RES_hh_fec!H15)</f>
        <v>2.4248191582346132</v>
      </c>
      <c r="I15" s="70">
        <f>IF(RES_hh_tes!I15=0,"",RES_hh_tes!I15/RES_hh_fec!I15)</f>
        <v>2.5014432150209354</v>
      </c>
      <c r="J15" s="70">
        <f>IF(RES_hh_tes!J15=0,"",RES_hh_tes!J15/RES_hh_fec!J15)</f>
        <v>2.5596754371940547</v>
      </c>
      <c r="K15" s="70">
        <f>IF(RES_hh_tes!K15=0,"",RES_hh_tes!K15/RES_hh_fec!K15)</f>
        <v>2.6385156416941133</v>
      </c>
      <c r="L15" s="70">
        <f>IF(RES_hh_tes!L15=0,"",RES_hh_tes!L15/RES_hh_fec!L15)</f>
        <v>2.7242077832683238</v>
      </c>
      <c r="M15" s="70">
        <f>IF(RES_hh_tes!M15=0,"",RES_hh_tes!M15/RES_hh_fec!M15)</f>
        <v>2.8149185431461703</v>
      </c>
      <c r="N15" s="70">
        <f>IF(RES_hh_tes!N15=0,"",RES_hh_tes!N15/RES_hh_fec!N15)</f>
        <v>2.9371376247110463</v>
      </c>
      <c r="O15" s="70">
        <f>IF(RES_hh_tes!O15=0,"",RES_hh_tes!O15/RES_hh_fec!O15)</f>
        <v>3.0587499366814312</v>
      </c>
      <c r="P15" s="70">
        <f>IF(RES_hh_tes!P15=0,"",RES_hh_tes!P15/RES_hh_fec!P15)</f>
        <v>3.1598211341414975</v>
      </c>
      <c r="Q15" s="70">
        <f>IF(RES_hh_tes!Q15=0,"",RES_hh_tes!Q15/RES_hh_fec!Q15)</f>
        <v>3.2622172482381431</v>
      </c>
      <c r="R15" s="70">
        <f>IF(RES_hh_tes!R15=0,"",RES_hh_tes!R15/RES_hh_fec!R15)</f>
        <v>3.3660595139951002</v>
      </c>
      <c r="S15" s="70">
        <f>IF(RES_hh_tes!S15=0,"",RES_hh_tes!S15/RES_hh_fec!S15)</f>
        <v>3.4692991879919433</v>
      </c>
      <c r="T15" s="70">
        <f>IF(RES_hh_tes!T15=0,"",RES_hh_tes!T15/RES_hh_fec!T15)</f>
        <v>3.5611294859083586</v>
      </c>
      <c r="U15" s="70">
        <f>IF(RES_hh_tes!U15=0,"",RES_hh_tes!U15/RES_hh_fec!U15)</f>
        <v>3.6299009008909158</v>
      </c>
      <c r="V15" s="70">
        <f>IF(RES_hh_tes!V15=0,"",RES_hh_tes!V15/RES_hh_fec!V15)</f>
        <v>3.6802858701433894</v>
      </c>
      <c r="W15" s="70">
        <f>IF(RES_hh_tes!W15=0,"",RES_hh_tes!W15/RES_hh_fec!W15)</f>
        <v>3.7093280312710539</v>
      </c>
      <c r="X15" s="70">
        <f>IF(RES_hh_tes!X15=0,"",RES_hh_tes!X15/RES_hh_fec!X15)</f>
        <v>3.7299001584084128</v>
      </c>
      <c r="Y15" s="70">
        <f>IF(RES_hh_tes!Y15=0,"",RES_hh_tes!Y15/RES_hh_fec!Y15)</f>
        <v>3.7497474634758032</v>
      </c>
      <c r="DA15" s="88" t="s">
        <v>292</v>
      </c>
    </row>
    <row r="16" spans="1:105" ht="12" customHeight="1" x14ac:dyDescent="0.25">
      <c r="A16" s="28" t="s">
        <v>91</v>
      </c>
      <c r="B16" s="78">
        <f>IF(RES_hh_tes!B16=0,"",RES_hh_tes!B16/RES_hh_fec!B16)</f>
        <v>1.6972956810825834</v>
      </c>
      <c r="C16" s="78">
        <f>IF(RES_hh_tes!C16=0,"",RES_hh_tes!C16/RES_hh_fec!C16)</f>
        <v>1.8307012322279455</v>
      </c>
      <c r="D16" s="78">
        <f>IF(RES_hh_tes!D16=0,"",RES_hh_tes!D16/RES_hh_fec!D16)</f>
        <v>1.9391021660604886</v>
      </c>
      <c r="E16" s="78">
        <f>IF(RES_hh_tes!E16=0,"",RES_hh_tes!E16/RES_hh_fec!E16)</f>
        <v>2.0582729731522487</v>
      </c>
      <c r="F16" s="78">
        <f>IF(RES_hh_tes!F16=0,"",RES_hh_tes!F16/RES_hh_fec!F16)</f>
        <v>2.196085596999823</v>
      </c>
      <c r="G16" s="78">
        <f>IF(RES_hh_tes!G16=0,"",RES_hh_tes!G16/RES_hh_fec!G16)</f>
        <v>2.3312375275952464</v>
      </c>
      <c r="H16" s="78">
        <f>IF(RES_hh_tes!H16=0,"",RES_hh_tes!H16/RES_hh_fec!H16)</f>
        <v>2.4248191582346132</v>
      </c>
      <c r="I16" s="78">
        <f>IF(RES_hh_tes!I16=0,"",RES_hh_tes!I16/RES_hh_fec!I16)</f>
        <v>2.5014432150209354</v>
      </c>
      <c r="J16" s="78">
        <f>IF(RES_hh_tes!J16=0,"",RES_hh_tes!J16/RES_hh_fec!J16)</f>
        <v>2.5596754371940547</v>
      </c>
      <c r="K16" s="78">
        <f>IF(RES_hh_tes!K16=0,"",RES_hh_tes!K16/RES_hh_fec!K16)</f>
        <v>2.6385156416941133</v>
      </c>
      <c r="L16" s="78">
        <f>IF(RES_hh_tes!L16=0,"",RES_hh_tes!L16/RES_hh_fec!L16)</f>
        <v>2.7242077832683238</v>
      </c>
      <c r="M16" s="78">
        <f>IF(RES_hh_tes!M16=0,"",RES_hh_tes!M16/RES_hh_fec!M16)</f>
        <v>2.8149185431461703</v>
      </c>
      <c r="N16" s="78">
        <f>IF(RES_hh_tes!N16=0,"",RES_hh_tes!N16/RES_hh_fec!N16)</f>
        <v>2.9371376247110463</v>
      </c>
      <c r="O16" s="78">
        <f>IF(RES_hh_tes!O16=0,"",RES_hh_tes!O16/RES_hh_fec!O16)</f>
        <v>3.0587499366814312</v>
      </c>
      <c r="P16" s="78">
        <f>IF(RES_hh_tes!P16=0,"",RES_hh_tes!P16/RES_hh_fec!P16)</f>
        <v>3.1598211341414975</v>
      </c>
      <c r="Q16" s="78">
        <f>IF(RES_hh_tes!Q16=0,"",RES_hh_tes!Q16/RES_hh_fec!Q16)</f>
        <v>3.2622172482381431</v>
      </c>
      <c r="R16" s="78">
        <f>IF(RES_hh_tes!R16=0,"",RES_hh_tes!R16/RES_hh_fec!R16)</f>
        <v>3.3660595139951002</v>
      </c>
      <c r="S16" s="78">
        <f>IF(RES_hh_tes!S16=0,"",RES_hh_tes!S16/RES_hh_fec!S16)</f>
        <v>3.4692991879919433</v>
      </c>
      <c r="T16" s="78">
        <f>IF(RES_hh_tes!T16=0,"",RES_hh_tes!T16/RES_hh_fec!T16)</f>
        <v>3.5611294859083586</v>
      </c>
      <c r="U16" s="78">
        <f>IF(RES_hh_tes!U16=0,"",RES_hh_tes!U16/RES_hh_fec!U16)</f>
        <v>3.6299009008909158</v>
      </c>
      <c r="V16" s="78">
        <f>IF(RES_hh_tes!V16=0,"",RES_hh_tes!V16/RES_hh_fec!V16)</f>
        <v>3.6802858701433894</v>
      </c>
      <c r="W16" s="78">
        <f>IF(RES_hh_tes!W16=0,"",RES_hh_tes!W16/RES_hh_fec!W16)</f>
        <v>3.7093280312710539</v>
      </c>
      <c r="X16" s="78">
        <f>IF(RES_hh_tes!X16=0,"",RES_hh_tes!X16/RES_hh_fec!X16)</f>
        <v>3.7299001584084128</v>
      </c>
      <c r="Y16" s="78">
        <f>IF(RES_hh_tes!Y16=0,"",RES_hh_tes!Y16/RES_hh_fec!Y16)</f>
        <v>3.7497474634758032</v>
      </c>
      <c r="DA16" s="89" t="s">
        <v>431</v>
      </c>
    </row>
    <row r="17" spans="1:105" ht="12.95" customHeight="1" x14ac:dyDescent="0.25">
      <c r="A17" s="68" t="s">
        <v>55</v>
      </c>
      <c r="B17" s="70">
        <f>IF(RES_hh_tes!B17=0,"",RES_hh_tes!B17/RES_hh_fec!B17)</f>
        <v>0.53974070517961226</v>
      </c>
      <c r="C17" s="70">
        <f>IF(RES_hh_tes!C17=0,"",RES_hh_tes!C17/RES_hh_fec!C17)</f>
        <v>0.54646356265634177</v>
      </c>
      <c r="D17" s="70">
        <f>IF(RES_hh_tes!D17=0,"",RES_hh_tes!D17/RES_hh_fec!D17)</f>
        <v>0.55039906992683796</v>
      </c>
      <c r="E17" s="70">
        <f>IF(RES_hh_tes!E17=0,"",RES_hh_tes!E17/RES_hh_fec!E17)</f>
        <v>0.55501927403694795</v>
      </c>
      <c r="F17" s="70">
        <f>IF(RES_hh_tes!F17=0,"",RES_hh_tes!F17/RES_hh_fec!F17)</f>
        <v>0.56184660656627738</v>
      </c>
      <c r="G17" s="70">
        <f>IF(RES_hh_tes!G17=0,"",RES_hh_tes!G17/RES_hh_fec!G17)</f>
        <v>0.5686590869348338</v>
      </c>
      <c r="H17" s="70">
        <f>IF(RES_hh_tes!H17=0,"",RES_hh_tes!H17/RES_hh_fec!H17)</f>
        <v>0.57735018243945346</v>
      </c>
      <c r="I17" s="70">
        <f>IF(RES_hh_tes!I17=0,"",RES_hh_tes!I17/RES_hh_fec!I17)</f>
        <v>0.58541304300015151</v>
      </c>
      <c r="J17" s="70">
        <f>IF(RES_hh_tes!J17=0,"",RES_hh_tes!J17/RES_hh_fec!J17)</f>
        <v>0.59558848439919221</v>
      </c>
      <c r="K17" s="70">
        <f>IF(RES_hh_tes!K17=0,"",RES_hh_tes!K17/RES_hh_fec!K17)</f>
        <v>0.60634889667297209</v>
      </c>
      <c r="L17" s="70">
        <f>IF(RES_hh_tes!L17=0,"",RES_hh_tes!L17/RES_hh_fec!L17)</f>
        <v>0.61475788272588816</v>
      </c>
      <c r="M17" s="70">
        <f>IF(RES_hh_tes!M17=0,"",RES_hh_tes!M17/RES_hh_fec!M17)</f>
        <v>0.62328468091808276</v>
      </c>
      <c r="N17" s="70">
        <f>IF(RES_hh_tes!N17=0,"",RES_hh_tes!N17/RES_hh_fec!N17)</f>
        <v>0.63364248113013999</v>
      </c>
      <c r="O17" s="70">
        <f>IF(RES_hh_tes!O17=0,"",RES_hh_tes!O17/RES_hh_fec!O17)</f>
        <v>0.64474703949276957</v>
      </c>
      <c r="P17" s="70">
        <f>IF(RES_hh_tes!P17=0,"",RES_hh_tes!P17/RES_hh_fec!P17)</f>
        <v>0.65412250367091351</v>
      </c>
      <c r="Q17" s="70">
        <f>IF(RES_hh_tes!Q17=0,"",RES_hh_tes!Q17/RES_hh_fec!Q17)</f>
        <v>0.66358096121094756</v>
      </c>
      <c r="R17" s="70">
        <f>IF(RES_hh_tes!R17=0,"",RES_hh_tes!R17/RES_hh_fec!R17)</f>
        <v>0.67733082308401704</v>
      </c>
      <c r="S17" s="70">
        <f>IF(RES_hh_tes!S17=0,"",RES_hh_tes!S17/RES_hh_fec!S17)</f>
        <v>0.69440423688643416</v>
      </c>
      <c r="T17" s="70">
        <f>IF(RES_hh_tes!T17=0,"",RES_hh_tes!T17/RES_hh_fec!T17)</f>
        <v>0.71192216374153128</v>
      </c>
      <c r="U17" s="70">
        <f>IF(RES_hh_tes!U17=0,"",RES_hh_tes!U17/RES_hh_fec!U17)</f>
        <v>0.73088871350578211</v>
      </c>
      <c r="V17" s="70">
        <f>IF(RES_hh_tes!V17=0,"",RES_hh_tes!V17/RES_hh_fec!V17)</f>
        <v>0.74673377603007196</v>
      </c>
      <c r="W17" s="70">
        <f>IF(RES_hh_tes!W17=0,"",RES_hh_tes!W17/RES_hh_fec!W17)</f>
        <v>0.75807153398996308</v>
      </c>
      <c r="X17" s="70">
        <f>IF(RES_hh_tes!X17=0,"",RES_hh_tes!X17/RES_hh_fec!X17)</f>
        <v>0.77180140180177237</v>
      </c>
      <c r="Y17" s="70">
        <f>IF(RES_hh_tes!Y17=0,"",RES_hh_tes!Y17/RES_hh_fec!Y17)</f>
        <v>0.78384283315576564</v>
      </c>
      <c r="DA17" s="88" t="s">
        <v>293</v>
      </c>
    </row>
    <row r="18" spans="1:105" ht="12" customHeight="1" x14ac:dyDescent="0.25">
      <c r="A18" s="28" t="s">
        <v>51</v>
      </c>
      <c r="B18" s="78">
        <f>IF(RES_hh_tes!B18=0,"",RES_hh_tes!B18/RES_hh_fec!B18)</f>
        <v>0.54987281041466851</v>
      </c>
      <c r="C18" s="78">
        <f>IF(RES_hh_tes!C18=0,"",RES_hh_tes!C18/RES_hh_fec!C18)</f>
        <v>0.55209352148239599</v>
      </c>
      <c r="D18" s="78">
        <f>IF(RES_hh_tes!D18=0,"",RES_hh_tes!D18/RES_hh_fec!D18)</f>
        <v>0.5545986853887509</v>
      </c>
      <c r="E18" s="78">
        <f>IF(RES_hh_tes!E18=0,"",RES_hh_tes!E18/RES_hh_fec!E18)</f>
        <v>0.55776090530871703</v>
      </c>
      <c r="F18" s="78">
        <f>IF(RES_hh_tes!F18=0,"",RES_hh_tes!F18/RES_hh_fec!F18)</f>
        <v>0.56116547437638375</v>
      </c>
      <c r="G18" s="78">
        <f>IF(RES_hh_tes!G18=0,"",RES_hh_tes!G18/RES_hh_fec!G18)</f>
        <v>0.56385714845007828</v>
      </c>
      <c r="H18" s="78">
        <f>IF(RES_hh_tes!H18=0,"",RES_hh_tes!H18/RES_hh_fec!H18)</f>
        <v>0.56557349149436376</v>
      </c>
      <c r="I18" s="78">
        <f>IF(RES_hh_tes!I18=0,"",RES_hh_tes!I18/RES_hh_fec!I18)</f>
        <v>0.56705611927786104</v>
      </c>
      <c r="J18" s="78">
        <f>IF(RES_hh_tes!J18=0,"",RES_hh_tes!J18/RES_hh_fec!J18)</f>
        <v>0.5734393855420169</v>
      </c>
      <c r="K18" s="78">
        <f>IF(RES_hh_tes!K18=0,"",RES_hh_tes!K18/RES_hh_fec!K18)</f>
        <v>0.57990449842833103</v>
      </c>
      <c r="L18" s="78">
        <f>IF(RES_hh_tes!L18=0,"",RES_hh_tes!L18/RES_hh_fec!L18)</f>
        <v>0.5877374428037655</v>
      </c>
      <c r="M18" s="78">
        <f>IF(RES_hh_tes!M18=0,"",RES_hh_tes!M18/RES_hh_fec!M18)</f>
        <v>0.59797574376535223</v>
      </c>
      <c r="N18" s="78">
        <f>IF(RES_hh_tes!N18=0,"",RES_hh_tes!N18/RES_hh_fec!N18)</f>
        <v>0.61113004466132859</v>
      </c>
      <c r="O18" s="78">
        <f>IF(RES_hh_tes!O18=0,"",RES_hh_tes!O18/RES_hh_fec!O18)</f>
        <v>0.62340272551071274</v>
      </c>
      <c r="P18" s="78">
        <f>IF(RES_hh_tes!P18=0,"",RES_hh_tes!P18/RES_hh_fec!P18)</f>
        <v>0.62510251018443042</v>
      </c>
      <c r="Q18" s="78">
        <f>IF(RES_hh_tes!Q18=0,"",RES_hh_tes!Q18/RES_hh_fec!Q18)</f>
        <v>0.62730088238368076</v>
      </c>
      <c r="R18" s="78">
        <f>IF(RES_hh_tes!R18=0,"",RES_hh_tes!R18/RES_hh_fec!R18)</f>
        <v>0.63130038778802922</v>
      </c>
      <c r="S18" s="78">
        <f>IF(RES_hh_tes!S18=0,"",RES_hh_tes!S18/RES_hh_fec!S18)</f>
        <v>0.63846491432427377</v>
      </c>
      <c r="T18" s="78">
        <f>IF(RES_hh_tes!T18=0,"",RES_hh_tes!T18/RES_hh_fec!T18)</f>
        <v>0.64829872860311732</v>
      </c>
      <c r="U18" s="78">
        <f>IF(RES_hh_tes!U18=0,"",RES_hh_tes!U18/RES_hh_fec!U18)</f>
        <v>0.66201158307016894</v>
      </c>
      <c r="V18" s="78">
        <f>IF(RES_hh_tes!V18=0,"",RES_hh_tes!V18/RES_hh_fec!V18)</f>
        <v>0.69119657528169209</v>
      </c>
      <c r="W18" s="78">
        <f>IF(RES_hh_tes!W18=0,"",RES_hh_tes!W18/RES_hh_fec!W18)</f>
        <v>0.72453298856904114</v>
      </c>
      <c r="X18" s="78">
        <f>IF(RES_hh_tes!X18=0,"",RES_hh_tes!X18/RES_hh_fec!X18)</f>
        <v>0.74656609187339951</v>
      </c>
      <c r="Y18" s="78" t="str">
        <f>IF(RES_hh_tes!Y18=0,"",RES_hh_tes!Y18/RES_hh_fec!Y18)</f>
        <v/>
      </c>
      <c r="DA18" s="89" t="s">
        <v>432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0.53749708739601787</v>
      </c>
      <c r="C19" s="78">
        <f>IF(RES_hh_tes!C19=0,"",RES_hh_tes!C19/RES_hh_fec!C19)</f>
        <v>0.53985379046646209</v>
      </c>
      <c r="D19" s="78">
        <f>IF(RES_hh_tes!D19=0,"",RES_hh_tes!D19/RES_hh_fec!D19)</f>
        <v>0.5428659723146988</v>
      </c>
      <c r="E19" s="78">
        <f>IF(RES_hh_tes!E19=0,"",RES_hh_tes!E19/RES_hh_fec!E19)</f>
        <v>0.54688875941865467</v>
      </c>
      <c r="F19" s="78">
        <f>IF(RES_hh_tes!F19=0,"",RES_hh_tes!F19/RES_hh_fec!F19)</f>
        <v>0.55147129330196487</v>
      </c>
      <c r="G19" s="78">
        <f>IF(RES_hh_tes!G19=0,"",RES_hh_tes!G19/RES_hh_fec!G19)</f>
        <v>0.5563297454992705</v>
      </c>
      <c r="H19" s="78">
        <f>IF(RES_hh_tes!H19=0,"",RES_hh_tes!H19/RES_hh_fec!H19)</f>
        <v>0.56272230050428496</v>
      </c>
      <c r="I19" s="78">
        <f>IF(RES_hh_tes!I19=0,"",RES_hh_tes!I19/RES_hh_fec!I19)</f>
        <v>0.5661997443803588</v>
      </c>
      <c r="J19" s="78">
        <f>IF(RES_hh_tes!J19=0,"",RES_hh_tes!J19/RES_hh_fec!J19)</f>
        <v>0.56793404477907827</v>
      </c>
      <c r="K19" s="78">
        <f>IF(RES_hh_tes!K19=0,"",RES_hh_tes!K19/RES_hh_fec!K19)</f>
        <v>0.57106498403161576</v>
      </c>
      <c r="L19" s="78">
        <f>IF(RES_hh_tes!L19=0,"",RES_hh_tes!L19/RES_hh_fec!L19)</f>
        <v>0.5749280138219226</v>
      </c>
      <c r="M19" s="78">
        <f>IF(RES_hh_tes!M19=0,"",RES_hh_tes!M19/RES_hh_fec!M19)</f>
        <v>0.58073875109120321</v>
      </c>
      <c r="N19" s="78">
        <f>IF(RES_hh_tes!N19=0,"",RES_hh_tes!N19/RES_hh_fec!N19)</f>
        <v>0.58882726526881768</v>
      </c>
      <c r="O19" s="78">
        <f>IF(RES_hh_tes!O19=0,"",RES_hh_tes!O19/RES_hh_fec!O19)</f>
        <v>0.59965471112745361</v>
      </c>
      <c r="P19" s="78">
        <f>IF(RES_hh_tes!P19=0,"",RES_hh_tes!P19/RES_hh_fec!P19)</f>
        <v>0.61069765278950383</v>
      </c>
      <c r="Q19" s="78">
        <f>IF(RES_hh_tes!Q19=0,"",RES_hh_tes!Q19/RES_hh_fec!Q19)</f>
        <v>0.62303705001552112</v>
      </c>
      <c r="R19" s="78">
        <f>IF(RES_hh_tes!R19=0,"",RES_hh_tes!R19/RES_hh_fec!R19)</f>
        <v>0.63935077207932045</v>
      </c>
      <c r="S19" s="78">
        <f>IF(RES_hh_tes!S19=0,"",RES_hh_tes!S19/RES_hh_fec!S19)</f>
        <v>0.65987002953020446</v>
      </c>
      <c r="T19" s="78">
        <f>IF(RES_hh_tes!T19=0,"",RES_hh_tes!T19/RES_hh_fec!T19)</f>
        <v>0.68184182709495877</v>
      </c>
      <c r="U19" s="78">
        <f>IF(RES_hh_tes!U19=0,"",RES_hh_tes!U19/RES_hh_fec!U19)</f>
        <v>0.70496673034722923</v>
      </c>
      <c r="V19" s="78">
        <f>IF(RES_hh_tes!V19=0,"",RES_hh_tes!V19/RES_hh_fec!V19)</f>
        <v>0.72770356708153716</v>
      </c>
      <c r="W19" s="78">
        <f>IF(RES_hh_tes!W19=0,"",RES_hh_tes!W19/RES_hh_fec!W19)</f>
        <v>0.74629906083466957</v>
      </c>
      <c r="X19" s="78">
        <f>IF(RES_hh_tes!X19=0,"",RES_hh_tes!X19/RES_hh_fec!X19)</f>
        <v>0.75867158001298707</v>
      </c>
      <c r="Y19" s="78">
        <f>IF(RES_hh_tes!Y19=0,"",RES_hh_tes!Y19/RES_hh_fec!Y19)</f>
        <v>0.76722376601427633</v>
      </c>
      <c r="DA19" s="89" t="s">
        <v>433</v>
      </c>
    </row>
    <row r="20" spans="1:105" ht="12" customHeight="1" x14ac:dyDescent="0.25">
      <c r="A20" s="28" t="s">
        <v>200</v>
      </c>
      <c r="B20" s="78">
        <f>IF(RES_hh_tes!B20=0,"",RES_hh_tes!B20/RES_hh_fec!B20)</f>
        <v>0.48438874432465917</v>
      </c>
      <c r="C20" s="78">
        <f>IF(RES_hh_tes!C20=0,"",RES_hh_tes!C20/RES_hh_fec!C20)</f>
        <v>0.48534371844689028</v>
      </c>
      <c r="D20" s="78">
        <f>IF(RES_hh_tes!D20=0,"",RES_hh_tes!D20/RES_hh_fec!D20)</f>
        <v>0.48673733631899552</v>
      </c>
      <c r="E20" s="78">
        <f>IF(RES_hh_tes!E20=0,"",RES_hh_tes!E20/RES_hh_fec!E20)</f>
        <v>0.48853066427680542</v>
      </c>
      <c r="F20" s="78">
        <f>IF(RES_hh_tes!F20=0,"",RES_hh_tes!F20/RES_hh_fec!F20)</f>
        <v>0.49048572504804705</v>
      </c>
      <c r="G20" s="78">
        <f>IF(RES_hh_tes!G20=0,"",RES_hh_tes!G20/RES_hh_fec!G20)</f>
        <v>0.49234589582748112</v>
      </c>
      <c r="H20" s="78">
        <f>IF(RES_hh_tes!H20=0,"",RES_hh_tes!H20/RES_hh_fec!H20)</f>
        <v>0.49415701256504574</v>
      </c>
      <c r="I20" s="78">
        <f>IF(RES_hh_tes!I20=0,"",RES_hh_tes!I20/RES_hh_fec!I20)</f>
        <v>0.49661818674416519</v>
      </c>
      <c r="J20" s="78">
        <f>IF(RES_hh_tes!J20=0,"",RES_hh_tes!J20/RES_hh_fec!J20)</f>
        <v>0.5012319883725973</v>
      </c>
      <c r="K20" s="78">
        <f>IF(RES_hh_tes!K20=0,"",RES_hh_tes!K20/RES_hh_fec!K20)</f>
        <v>0.50568832623006388</v>
      </c>
      <c r="L20" s="78">
        <f>IF(RES_hh_tes!L20=0,"",RES_hh_tes!L20/RES_hh_fec!L20)</f>
        <v>0.51099912642967604</v>
      </c>
      <c r="M20" s="78">
        <f>IF(RES_hh_tes!M20=0,"",RES_hh_tes!M20/RES_hh_fec!M20)</f>
        <v>0.51929520206405788</v>
      </c>
      <c r="N20" s="78">
        <f>IF(RES_hh_tes!N20=0,"",RES_hh_tes!N20/RES_hh_fec!N20)</f>
        <v>0.53290127567026391</v>
      </c>
      <c r="O20" s="78">
        <f>IF(RES_hh_tes!O20=0,"",RES_hh_tes!O20/RES_hh_fec!O20)</f>
        <v>0.55135009071474261</v>
      </c>
      <c r="P20" s="78">
        <f>IF(RES_hh_tes!P20=0,"",RES_hh_tes!P20/RES_hh_fec!P20)</f>
        <v>0.5552100162046395</v>
      </c>
      <c r="Q20" s="78">
        <f>IF(RES_hh_tes!Q20=0,"",RES_hh_tes!Q20/RES_hh_fec!Q20)</f>
        <v>0.5595656833429703</v>
      </c>
      <c r="R20" s="78">
        <f>IF(RES_hh_tes!R20=0,"",RES_hh_tes!R20/RES_hh_fec!R20)</f>
        <v>0.56703178085548633</v>
      </c>
      <c r="S20" s="78">
        <f>IF(RES_hh_tes!S20=0,"",RES_hh_tes!S20/RES_hh_fec!S20)</f>
        <v>0.58160821746865798</v>
      </c>
      <c r="T20" s="78">
        <f>IF(RES_hh_tes!T20=0,"",RES_hh_tes!T20/RES_hh_fec!T20)</f>
        <v>0.59750346084833905</v>
      </c>
      <c r="U20" s="78">
        <f>IF(RES_hh_tes!U20=0,"",RES_hh_tes!U20/RES_hh_fec!U20)</f>
        <v>0.61504052928202058</v>
      </c>
      <c r="V20" s="78">
        <f>IF(RES_hh_tes!V20=0,"",RES_hh_tes!V20/RES_hh_fec!V20)</f>
        <v>0.63411109148600597</v>
      </c>
      <c r="W20" s="78">
        <f>IF(RES_hh_tes!W20=0,"",RES_hh_tes!W20/RES_hh_fec!W20)</f>
        <v>0.6463274945758315</v>
      </c>
      <c r="X20" s="78">
        <f>IF(RES_hh_tes!X20=0,"",RES_hh_tes!X20/RES_hh_fec!X20)</f>
        <v>0.65686490672793973</v>
      </c>
      <c r="Y20" s="78">
        <f>IF(RES_hh_tes!Y20=0,"",RES_hh_tes!Y20/RES_hh_fec!Y20)</f>
        <v>0.67312417337210606</v>
      </c>
      <c r="DA20" s="89" t="s">
        <v>434</v>
      </c>
    </row>
    <row r="21" spans="1:105" ht="12" customHeight="1" x14ac:dyDescent="0.25">
      <c r="A21" s="28" t="s">
        <v>189</v>
      </c>
      <c r="B21" s="78">
        <f>IF(RES_hh_tes!B21=0,"",RES_hh_tes!B21/RES_hh_fec!B21)</f>
        <v>0.50160089692538123</v>
      </c>
      <c r="C21" s="78">
        <f>IF(RES_hh_tes!C21=0,"",RES_hh_tes!C21/RES_hh_fec!C21)</f>
        <v>0.50749386993322965</v>
      </c>
      <c r="D21" s="78">
        <f>IF(RES_hh_tes!D21=0,"",RES_hh_tes!D21/RES_hh_fec!D21)</f>
        <v>0.51520461075850588</v>
      </c>
      <c r="E21" s="78">
        <f>IF(RES_hh_tes!E21=0,"",RES_hh_tes!E21/RES_hh_fec!E21)</f>
        <v>0.52210168429753412</v>
      </c>
      <c r="F21" s="78">
        <f>IF(RES_hh_tes!F21=0,"",RES_hh_tes!F21/RES_hh_fec!F21)</f>
        <v>0.52805258581871639</v>
      </c>
      <c r="G21" s="78">
        <f>IF(RES_hh_tes!G21=0,"",RES_hh_tes!G21/RES_hh_fec!G21)</f>
        <v>0.53439878470383739</v>
      </c>
      <c r="H21" s="78">
        <f>IF(RES_hh_tes!H21=0,"",RES_hh_tes!H21/RES_hh_fec!H21)</f>
        <v>0.54142016644087787</v>
      </c>
      <c r="I21" s="78">
        <f>IF(RES_hh_tes!I21=0,"",RES_hh_tes!I21/RES_hh_fec!I21)</f>
        <v>0.54807054385414644</v>
      </c>
      <c r="J21" s="78">
        <f>IF(RES_hh_tes!J21=0,"",RES_hh_tes!J21/RES_hh_fec!J21)</f>
        <v>0.55446256701239327</v>
      </c>
      <c r="K21" s="78">
        <f>IF(RES_hh_tes!K21=0,"",RES_hh_tes!K21/RES_hh_fec!K21)</f>
        <v>0.56048434339936826</v>
      </c>
      <c r="L21" s="78">
        <f>IF(RES_hh_tes!L21=0,"",RES_hh_tes!L21/RES_hh_fec!L21)</f>
        <v>0.56724522617765027</v>
      </c>
      <c r="M21" s="78">
        <f>IF(RES_hh_tes!M21=0,"",RES_hh_tes!M21/RES_hh_fec!M21)</f>
        <v>0.57362169897383408</v>
      </c>
      <c r="N21" s="78">
        <f>IF(RES_hh_tes!N21=0,"",RES_hh_tes!N21/RES_hh_fec!N21)</f>
        <v>0.58292658292171495</v>
      </c>
      <c r="O21" s="78">
        <f>IF(RES_hh_tes!O21=0,"",RES_hh_tes!O21/RES_hh_fec!O21)</f>
        <v>0.59256308753863263</v>
      </c>
      <c r="P21" s="78">
        <f>IF(RES_hh_tes!P21=0,"",RES_hh_tes!P21/RES_hh_fec!P21)</f>
        <v>0.60009672678558557</v>
      </c>
      <c r="Q21" s="78">
        <f>IF(RES_hh_tes!Q21=0,"",RES_hh_tes!Q21/RES_hh_fec!Q21)</f>
        <v>0.60994296582489338</v>
      </c>
      <c r="R21" s="78">
        <f>IF(RES_hh_tes!R21=0,"",RES_hh_tes!R21/RES_hh_fec!R21)</f>
        <v>0.62728930237217972</v>
      </c>
      <c r="S21" s="78">
        <f>IF(RES_hh_tes!S21=0,"",RES_hh_tes!S21/RES_hh_fec!S21)</f>
        <v>0.64564132333406121</v>
      </c>
      <c r="T21" s="78">
        <f>IF(RES_hh_tes!T21=0,"",RES_hh_tes!T21/RES_hh_fec!T21)</f>
        <v>0.66186792278629925</v>
      </c>
      <c r="U21" s="78">
        <f>IF(RES_hh_tes!U21=0,"",RES_hh_tes!U21/RES_hh_fec!U21)</f>
        <v>0.67747305231501742</v>
      </c>
      <c r="V21" s="78">
        <f>IF(RES_hh_tes!V21=0,"",RES_hh_tes!V21/RES_hh_fec!V21)</f>
        <v>0.69114864817829447</v>
      </c>
      <c r="W21" s="78">
        <f>IF(RES_hh_tes!W21=0,"",RES_hh_tes!W21/RES_hh_fec!W21)</f>
        <v>0.70396686319556767</v>
      </c>
      <c r="X21" s="78">
        <f>IF(RES_hh_tes!X21=0,"",RES_hh_tes!X21/RES_hh_fec!X21)</f>
        <v>0.71522875948964115</v>
      </c>
      <c r="Y21" s="78">
        <f>IF(RES_hh_tes!Y21=0,"",RES_hh_tes!Y21/RES_hh_fec!Y21)</f>
        <v>0.72397299367048895</v>
      </c>
      <c r="DA21" s="89" t="s">
        <v>435</v>
      </c>
    </row>
    <row r="22" spans="1:105" ht="12" customHeight="1" x14ac:dyDescent="0.25">
      <c r="A22" s="28" t="s">
        <v>202</v>
      </c>
      <c r="B22" s="78">
        <f>IF(RES_hh_tes!B22=0,"",RES_hh_tes!B22/RES_hh_fec!B22)</f>
        <v>0.43833857976055984</v>
      </c>
      <c r="C22" s="78">
        <f>IF(RES_hh_tes!C22=0,"",RES_hh_tes!C22/RES_hh_fec!C22)</f>
        <v>0.44663473851947832</v>
      </c>
      <c r="D22" s="78">
        <f>IF(RES_hh_tes!D22=0,"",RES_hh_tes!D22/RES_hh_fec!D22)</f>
        <v>0.4566603783923448</v>
      </c>
      <c r="E22" s="78">
        <f>IF(RES_hh_tes!E22=0,"",RES_hh_tes!E22/RES_hh_fec!E22)</f>
        <v>0.46751768245047526</v>
      </c>
      <c r="F22" s="78">
        <f>IF(RES_hh_tes!F22=0,"",RES_hh_tes!F22/RES_hh_fec!F22)</f>
        <v>0.48043377707297502</v>
      </c>
      <c r="G22" s="78">
        <f>IF(RES_hh_tes!G22=0,"",RES_hh_tes!G22/RES_hh_fec!G22)</f>
        <v>0.49587465184766061</v>
      </c>
      <c r="H22" s="78">
        <f>IF(RES_hh_tes!H22=0,"",RES_hh_tes!H22/RES_hh_fec!H22)</f>
        <v>0.51447754676158453</v>
      </c>
      <c r="I22" s="78">
        <f>IF(RES_hh_tes!I22=0,"",RES_hh_tes!I22/RES_hh_fec!I22)</f>
        <v>0.53654276572557336</v>
      </c>
      <c r="J22" s="78">
        <f>IF(RES_hh_tes!J22=0,"",RES_hh_tes!J22/RES_hh_fec!J22)</f>
        <v>0.56516433950607425</v>
      </c>
      <c r="K22" s="78">
        <f>IF(RES_hh_tes!K22=0,"",RES_hh_tes!K22/RES_hh_fec!K22)</f>
        <v>0.58931223846061398</v>
      </c>
      <c r="L22" s="78">
        <f>IF(RES_hh_tes!L22=0,"",RES_hh_tes!L22/RES_hh_fec!L22)</f>
        <v>0.61263371551572376</v>
      </c>
      <c r="M22" s="78">
        <f>IF(RES_hh_tes!M22=0,"",RES_hh_tes!M22/RES_hh_fec!M22)</f>
        <v>0.63549463844949228</v>
      </c>
      <c r="N22" s="78">
        <f>IF(RES_hh_tes!N22=0,"",RES_hh_tes!N22/RES_hh_fec!N22)</f>
        <v>0.65930727680255707</v>
      </c>
      <c r="O22" s="78">
        <f>IF(RES_hh_tes!O22=0,"",RES_hh_tes!O22/RES_hh_fec!O22)</f>
        <v>0.68168508953933171</v>
      </c>
      <c r="P22" s="78">
        <f>IF(RES_hh_tes!P22=0,"",RES_hh_tes!P22/RES_hh_fec!P22)</f>
        <v>0.68261791881687151</v>
      </c>
      <c r="Q22" s="78">
        <f>IF(RES_hh_tes!Q22=0,"",RES_hh_tes!Q22/RES_hh_fec!Q22)</f>
        <v>0.68434069855398294</v>
      </c>
      <c r="R22" s="78">
        <f>IF(RES_hh_tes!R22=0,"",RES_hh_tes!R22/RES_hh_fec!R22)</f>
        <v>0.69275421367138135</v>
      </c>
      <c r="S22" s="78">
        <f>IF(RES_hh_tes!S22=0,"",RES_hh_tes!S22/RES_hh_fec!S22)</f>
        <v>0.70281967899210629</v>
      </c>
      <c r="T22" s="78">
        <f>IF(RES_hh_tes!T22=0,"",RES_hh_tes!T22/RES_hh_fec!T22)</f>
        <v>0.71029309908237148</v>
      </c>
      <c r="U22" s="78">
        <f>IF(RES_hh_tes!U22=0,"",RES_hh_tes!U22/RES_hh_fec!U22)</f>
        <v>0.71403710989075497</v>
      </c>
      <c r="V22" s="78">
        <f>IF(RES_hh_tes!V22=0,"",RES_hh_tes!V22/RES_hh_fec!V22)</f>
        <v>0.71946343889916542</v>
      </c>
      <c r="W22" s="78">
        <f>IF(RES_hh_tes!W22=0,"",RES_hh_tes!W22/RES_hh_fec!W22)</f>
        <v>0.72835134759328579</v>
      </c>
      <c r="X22" s="78">
        <f>IF(RES_hh_tes!X22=0,"",RES_hh_tes!X22/RES_hh_fec!X22)</f>
        <v>0.74247889905667075</v>
      </c>
      <c r="Y22" s="78">
        <f>IF(RES_hh_tes!Y22=0,"",RES_hh_tes!Y22/RES_hh_fec!Y22)</f>
        <v>0.7629904210445817</v>
      </c>
      <c r="DA22" s="89" t="s">
        <v>436</v>
      </c>
    </row>
    <row r="23" spans="1:105" ht="12" customHeight="1" x14ac:dyDescent="0.25">
      <c r="A23" s="28" t="s">
        <v>197</v>
      </c>
      <c r="B23" s="78">
        <f>IF(RES_hh_tes!B23=0,"",RES_hh_tes!B23/RES_hh_fec!B23)</f>
        <v>0.68793013554873661</v>
      </c>
      <c r="C23" s="78">
        <f>IF(RES_hh_tes!C23=0,"",RES_hh_tes!C23/RES_hh_fec!C23)</f>
        <v>0.69010882939534346</v>
      </c>
      <c r="D23" s="78">
        <f>IF(RES_hh_tes!D23=0,"",RES_hh_tes!D23/RES_hh_fec!D23)</f>
        <v>0.6923507611552141</v>
      </c>
      <c r="E23" s="78">
        <f>IF(RES_hh_tes!E23=0,"",RES_hh_tes!E23/RES_hh_fec!E23)</f>
        <v>0.69531155245448528</v>
      </c>
      <c r="F23" s="78">
        <f>IF(RES_hh_tes!F23=0,"",RES_hh_tes!F23/RES_hh_fec!F23)</f>
        <v>0.69867191195403322</v>
      </c>
      <c r="G23" s="78">
        <f>IF(RES_hh_tes!G23=0,"",RES_hh_tes!G23/RES_hh_fec!G23)</f>
        <v>0.70284984913261739</v>
      </c>
      <c r="H23" s="78">
        <f>IF(RES_hh_tes!H23=0,"",RES_hh_tes!H23/RES_hh_fec!H23)</f>
        <v>0.70948005383624368</v>
      </c>
      <c r="I23" s="78">
        <f>IF(RES_hh_tes!I23=0,"",RES_hh_tes!I23/RES_hh_fec!I23)</f>
        <v>0.7157579619232588</v>
      </c>
      <c r="J23" s="78">
        <f>IF(RES_hh_tes!J23=0,"",RES_hh_tes!J23/RES_hh_fec!J23)</f>
        <v>0.72691035393229853</v>
      </c>
      <c r="K23" s="78">
        <f>IF(RES_hh_tes!K23=0,"",RES_hh_tes!K23/RES_hh_fec!K23)</f>
        <v>0.73622092367361602</v>
      </c>
      <c r="L23" s="78">
        <f>IF(RES_hh_tes!L23=0,"",RES_hh_tes!L23/RES_hh_fec!L23)</f>
        <v>0.74538134549160295</v>
      </c>
      <c r="M23" s="78">
        <f>IF(RES_hh_tes!M23=0,"",RES_hh_tes!M23/RES_hh_fec!M23)</f>
        <v>0.75561831518030986</v>
      </c>
      <c r="N23" s="78">
        <f>IF(RES_hh_tes!N23=0,"",RES_hh_tes!N23/RES_hh_fec!N23)</f>
        <v>0.76576289924742902</v>
      </c>
      <c r="O23" s="78">
        <f>IF(RES_hh_tes!O23=0,"",RES_hh_tes!O23/RES_hh_fec!O23)</f>
        <v>0.77315041884764801</v>
      </c>
      <c r="P23" s="78">
        <f>IF(RES_hh_tes!P23=0,"",RES_hh_tes!P23/RES_hh_fec!P23)</f>
        <v>0.77452190535408483</v>
      </c>
      <c r="Q23" s="78">
        <f>IF(RES_hh_tes!Q23=0,"",RES_hh_tes!Q23/RES_hh_fec!Q23)</f>
        <v>0.77799596460912235</v>
      </c>
      <c r="R23" s="78">
        <f>IF(RES_hh_tes!R23=0,"",RES_hh_tes!R23/RES_hh_fec!R23)</f>
        <v>0.77997547996841698</v>
      </c>
      <c r="S23" s="78">
        <f>IF(RES_hh_tes!S23=0,"",RES_hh_tes!S23/RES_hh_fec!S23)</f>
        <v>0.7818134130741109</v>
      </c>
      <c r="T23" s="78">
        <f>IF(RES_hh_tes!T23=0,"",RES_hh_tes!T23/RES_hh_fec!T23)</f>
        <v>0.7843685276571658</v>
      </c>
      <c r="U23" s="78">
        <f>IF(RES_hh_tes!U23=0,"",RES_hh_tes!U23/RES_hh_fec!U23)</f>
        <v>0.78703197634664201</v>
      </c>
      <c r="V23" s="78">
        <f>IF(RES_hh_tes!V23=0,"",RES_hh_tes!V23/RES_hh_fec!V23)</f>
        <v>0.79150967631828206</v>
      </c>
      <c r="W23" s="78">
        <f>IF(RES_hh_tes!W23=0,"",RES_hh_tes!W23/RES_hh_fec!W23)</f>
        <v>0.79332687776918343</v>
      </c>
      <c r="X23" s="78">
        <f>IF(RES_hh_tes!X23=0,"",RES_hh_tes!X23/RES_hh_fec!X23)</f>
        <v>0.79803536422322596</v>
      </c>
      <c r="Y23" s="78">
        <f>IF(RES_hh_tes!Y23=0,"",RES_hh_tes!Y23/RES_hh_fec!Y23)</f>
        <v>0.80304071333639282</v>
      </c>
      <c r="DA23" s="89" t="s">
        <v>437</v>
      </c>
    </row>
    <row r="24" spans="1:105" ht="12" customHeight="1" x14ac:dyDescent="0.25">
      <c r="A24" s="28" t="s">
        <v>198</v>
      </c>
      <c r="B24" s="78" t="str">
        <f>IF(RES_hh_tes!B24=0,"",RES_hh_tes!B24/RES_hh_fec!B24)</f>
        <v/>
      </c>
      <c r="C24" s="78" t="str">
        <f>IF(RES_hh_tes!C24=0,"",RES_hh_tes!C24/RES_hh_fec!C24)</f>
        <v/>
      </c>
      <c r="D24" s="78" t="str">
        <f>IF(RES_hh_tes!D24=0,"",RES_hh_tes!D24/RES_hh_fec!D24)</f>
        <v/>
      </c>
      <c r="E24" s="78" t="str">
        <f>IF(RES_hh_tes!E24=0,"",RES_hh_tes!E24/RES_hh_fec!E24)</f>
        <v/>
      </c>
      <c r="F24" s="78" t="str">
        <f>IF(RES_hh_tes!F24=0,"",RES_hh_tes!F24/RES_hh_fec!F24)</f>
        <v/>
      </c>
      <c r="G24" s="78" t="str">
        <f>IF(RES_hh_tes!G24=0,"",RES_hh_tes!G24/RES_hh_fec!G24)</f>
        <v/>
      </c>
      <c r="H24" s="78" t="str">
        <f>IF(RES_hh_tes!H24=0,"",RES_hh_tes!H24/RES_hh_fec!H24)</f>
        <v/>
      </c>
      <c r="I24" s="78" t="str">
        <f>IF(RES_hh_tes!I24=0,"",RES_hh_tes!I24/RES_hh_fec!I24)</f>
        <v/>
      </c>
      <c r="J24" s="78" t="str">
        <f>IF(RES_hh_tes!J24=0,"",RES_hh_tes!J24/RES_hh_fec!J24)</f>
        <v/>
      </c>
      <c r="K24" s="78" t="str">
        <f>IF(RES_hh_tes!K24=0,"",RES_hh_tes!K24/RES_hh_fec!K24)</f>
        <v/>
      </c>
      <c r="L24" s="78" t="str">
        <f>IF(RES_hh_tes!L24=0,"",RES_hh_tes!L24/RES_hh_fec!L24)</f>
        <v/>
      </c>
      <c r="M24" s="78" t="str">
        <f>IF(RES_hh_tes!M24=0,"",RES_hh_tes!M24/RES_hh_fec!M24)</f>
        <v/>
      </c>
      <c r="N24" s="78" t="str">
        <f>IF(RES_hh_tes!N24=0,"",RES_hh_tes!N24/RES_hh_fec!N24)</f>
        <v/>
      </c>
      <c r="O24" s="78" t="str">
        <f>IF(RES_hh_tes!O24=0,"",RES_hh_tes!O24/RES_hh_fec!O24)</f>
        <v/>
      </c>
      <c r="P24" s="78" t="str">
        <f>IF(RES_hh_tes!P24=0,"",RES_hh_tes!P24/RES_hh_fec!P24)</f>
        <v/>
      </c>
      <c r="Q24" s="78" t="str">
        <f>IF(RES_hh_tes!Q24=0,"",RES_hh_tes!Q24/RES_hh_fec!Q24)</f>
        <v/>
      </c>
      <c r="R24" s="78" t="str">
        <f>IF(RES_hh_tes!R24=0,"",RES_hh_tes!R24/RES_hh_fec!R24)</f>
        <v/>
      </c>
      <c r="S24" s="78" t="str">
        <f>IF(RES_hh_tes!S24=0,"",RES_hh_tes!S24/RES_hh_fec!S24)</f>
        <v/>
      </c>
      <c r="T24" s="78" t="str">
        <f>IF(RES_hh_tes!T24=0,"",RES_hh_tes!T24/RES_hh_fec!T24)</f>
        <v/>
      </c>
      <c r="U24" s="78" t="str">
        <f>IF(RES_hh_tes!U24=0,"",RES_hh_tes!U24/RES_hh_fec!U24)</f>
        <v/>
      </c>
      <c r="V24" s="78" t="str">
        <f>IF(RES_hh_tes!V24=0,"",RES_hh_tes!V24/RES_hh_fec!V24)</f>
        <v/>
      </c>
      <c r="W24" s="78" t="str">
        <f>IF(RES_hh_tes!W24=0,"",RES_hh_tes!W24/RES_hh_fec!W24)</f>
        <v/>
      </c>
      <c r="X24" s="78" t="str">
        <f>IF(RES_hh_tes!X24=0,"",RES_hh_tes!X24/RES_hh_fec!X24)</f>
        <v/>
      </c>
      <c r="Y24" s="78" t="str">
        <f>IF(RES_hh_tes!Y24=0,"",RES_hh_tes!Y24/RES_hh_fec!Y24)</f>
        <v/>
      </c>
      <c r="DA24" s="89" t="s">
        <v>438</v>
      </c>
    </row>
    <row r="25" spans="1:105" ht="12" customHeight="1" x14ac:dyDescent="0.25">
      <c r="A25" s="73" t="s">
        <v>53</v>
      </c>
      <c r="B25" s="79">
        <f>IF(RES_hh_tes!B25=0,"",RES_hh_tes!B25/RES_hh_fec!B25)</f>
        <v>0.60636878733371924</v>
      </c>
      <c r="C25" s="79">
        <f>IF(RES_hh_tes!C25=0,"",RES_hh_tes!C25/RES_hh_fec!C25)</f>
        <v>0.61059094925374402</v>
      </c>
      <c r="D25" s="79">
        <f>IF(RES_hh_tes!D25=0,"",RES_hh_tes!D25/RES_hh_fec!D25)</f>
        <v>0.61419185460730852</v>
      </c>
      <c r="E25" s="79">
        <f>IF(RES_hh_tes!E25=0,"",RES_hh_tes!E25/RES_hh_fec!E25)</f>
        <v>0.61748528829963301</v>
      </c>
      <c r="F25" s="79">
        <f>IF(RES_hh_tes!F25=0,"",RES_hh_tes!F25/RES_hh_fec!F25)</f>
        <v>0.62105514780951177</v>
      </c>
      <c r="G25" s="79">
        <f>IF(RES_hh_tes!G25=0,"",RES_hh_tes!G25/RES_hh_fec!G25)</f>
        <v>0.6249226576518021</v>
      </c>
      <c r="H25" s="79">
        <f>IF(RES_hh_tes!H25=0,"",RES_hh_tes!H25/RES_hh_fec!H25)</f>
        <v>0.62863291324894877</v>
      </c>
      <c r="I25" s="79">
        <f>IF(RES_hh_tes!I25=0,"",RES_hh_tes!I25/RES_hh_fec!I25)</f>
        <v>0.63053297845651934</v>
      </c>
      <c r="J25" s="79">
        <f>IF(RES_hh_tes!J25=0,"",RES_hh_tes!J25/RES_hh_fec!J25)</f>
        <v>0.63172541127119619</v>
      </c>
      <c r="K25" s="79">
        <f>IF(RES_hh_tes!K25=0,"",RES_hh_tes!K25/RES_hh_fec!K25)</f>
        <v>0.63345097684450291</v>
      </c>
      <c r="L25" s="79">
        <f>IF(RES_hh_tes!L25=0,"",RES_hh_tes!L25/RES_hh_fec!L25)</f>
        <v>0.63553988811551854</v>
      </c>
      <c r="M25" s="79">
        <f>IF(RES_hh_tes!M25=0,"",RES_hh_tes!M25/RES_hh_fec!M25)</f>
        <v>0.63887191503715057</v>
      </c>
      <c r="N25" s="79">
        <f>IF(RES_hh_tes!N25=0,"",RES_hh_tes!N25/RES_hh_fec!N25)</f>
        <v>0.64329986830780195</v>
      </c>
      <c r="O25" s="79">
        <f>IF(RES_hh_tes!O25=0,"",RES_hh_tes!O25/RES_hh_fec!O25)</f>
        <v>0.64884262092344946</v>
      </c>
      <c r="P25" s="79">
        <f>IF(RES_hh_tes!P25=0,"",RES_hh_tes!P25/RES_hh_fec!P25)</f>
        <v>0.65340042700555612</v>
      </c>
      <c r="Q25" s="79">
        <f>IF(RES_hh_tes!Q25=0,"",RES_hh_tes!Q25/RES_hh_fec!Q25)</f>
        <v>0.66128789783495512</v>
      </c>
      <c r="R25" s="79">
        <f>IF(RES_hh_tes!R25=0,"",RES_hh_tes!R25/RES_hh_fec!R25)</f>
        <v>0.66926130197666545</v>
      </c>
      <c r="S25" s="79">
        <f>IF(RES_hh_tes!S25=0,"",RES_hh_tes!S25/RES_hh_fec!S25)</f>
        <v>0.68029420456562961</v>
      </c>
      <c r="T25" s="79">
        <f>IF(RES_hh_tes!T25=0,"",RES_hh_tes!T25/RES_hh_fec!T25)</f>
        <v>0.6963934429118589</v>
      </c>
      <c r="U25" s="79">
        <f>IF(RES_hh_tes!U25=0,"",RES_hh_tes!U25/RES_hh_fec!U25)</f>
        <v>0.71430309960714577</v>
      </c>
      <c r="V25" s="79">
        <f>IF(RES_hh_tes!V25=0,"",RES_hh_tes!V25/RES_hh_fec!V25)</f>
        <v>0.73001637316217094</v>
      </c>
      <c r="W25" s="79">
        <f>IF(RES_hh_tes!W25=0,"",RES_hh_tes!W25/RES_hh_fec!W25)</f>
        <v>0.74184051708864363</v>
      </c>
      <c r="X25" s="79">
        <f>IF(RES_hh_tes!X25=0,"",RES_hh_tes!X25/RES_hh_fec!X25)</f>
        <v>0.75051668854760512</v>
      </c>
      <c r="Y25" s="79">
        <f>IF(RES_hh_tes!Y25=0,"",RES_hh_tes!Y25/RES_hh_fec!Y25)</f>
        <v>0.76184816146457501</v>
      </c>
      <c r="DA25" s="90" t="s">
        <v>439</v>
      </c>
    </row>
    <row r="26" spans="1:105" ht="12" customHeight="1" x14ac:dyDescent="0.25">
      <c r="A26" s="32" t="s">
        <v>52</v>
      </c>
      <c r="B26" s="81">
        <f>IF(RES_hh_tes!B26=0,"",RES_hh_tes!B26/RES_hh_fec!B26)</f>
        <v>1.0000000000000002</v>
      </c>
      <c r="C26" s="81">
        <f>IF(RES_hh_tes!C26=0,"",RES_hh_tes!C26/RES_hh_fec!C26)</f>
        <v>1.0000000000000002</v>
      </c>
      <c r="D26" s="81">
        <f>IF(RES_hh_tes!D26=0,"",RES_hh_tes!D26/RES_hh_fec!D26)</f>
        <v>1.0000000000000004</v>
      </c>
      <c r="E26" s="81">
        <f>IF(RES_hh_tes!E26=0,"",RES_hh_tes!E26/RES_hh_fec!E26)</f>
        <v>1.0000000000000002</v>
      </c>
      <c r="F26" s="81">
        <f>IF(RES_hh_tes!F26=0,"",RES_hh_tes!F26/RES_hh_fec!F26)</f>
        <v>0.99999999999999944</v>
      </c>
      <c r="G26" s="81">
        <f>IF(RES_hh_tes!G26=0,"",RES_hh_tes!G26/RES_hh_fec!G26)</f>
        <v>1.0000000000000002</v>
      </c>
      <c r="H26" s="81">
        <f>IF(RES_hh_tes!H26=0,"",RES_hh_tes!H26/RES_hh_fec!H26)</f>
        <v>0.99999999999999867</v>
      </c>
      <c r="I26" s="81">
        <f>IF(RES_hh_tes!I26=0,"",RES_hh_tes!I26/RES_hh_fec!I26)</f>
        <v>0.99999999999999778</v>
      </c>
      <c r="J26" s="81">
        <f>IF(RES_hh_tes!J26=0,"",RES_hh_tes!J26/RES_hh_fec!J26)</f>
        <v>1.0000000000000009</v>
      </c>
      <c r="K26" s="81">
        <f>IF(RES_hh_tes!K26=0,"",RES_hh_tes!K26/RES_hh_fec!K26)</f>
        <v>1.0000000000000018</v>
      </c>
      <c r="L26" s="81">
        <f>IF(RES_hh_tes!L26=0,"",RES_hh_tes!L26/RES_hh_fec!L26)</f>
        <v>0.99999999999999833</v>
      </c>
      <c r="M26" s="81">
        <f>IF(RES_hh_tes!M26=0,"",RES_hh_tes!M26/RES_hh_fec!M26)</f>
        <v>0.99999999999999845</v>
      </c>
      <c r="N26" s="81">
        <f>IF(RES_hh_tes!N26=0,"",RES_hh_tes!N26/RES_hh_fec!N26)</f>
        <v>0.99999999999999711</v>
      </c>
      <c r="O26" s="81">
        <f>IF(RES_hh_tes!O26=0,"",RES_hh_tes!O26/RES_hh_fec!O26)</f>
        <v>1.0000000000000058</v>
      </c>
      <c r="P26" s="81">
        <f>IF(RES_hh_tes!P26=0,"",RES_hh_tes!P26/RES_hh_fec!P26)</f>
        <v>1.0000000000000053</v>
      </c>
      <c r="Q26" s="81">
        <f>IF(RES_hh_tes!Q26=0,"",RES_hh_tes!Q26/RES_hh_fec!Q26)</f>
        <v>1.000000000000004</v>
      </c>
      <c r="R26" s="81">
        <f>IF(RES_hh_tes!R26=0,"",RES_hh_tes!R26/RES_hh_fec!R26)</f>
        <v>0.99999999999999922</v>
      </c>
      <c r="S26" s="81">
        <f>IF(RES_hh_tes!S26=0,"",RES_hh_tes!S26/RES_hh_fec!S26)</f>
        <v>1.0000000000000056</v>
      </c>
      <c r="T26" s="81">
        <f>IF(RES_hh_tes!T26=0,"",RES_hh_tes!T26/RES_hh_fec!T26)</f>
        <v>0.99999999999999756</v>
      </c>
      <c r="U26" s="81">
        <f>IF(RES_hh_tes!U26=0,"",RES_hh_tes!U26/RES_hh_fec!U26)</f>
        <v>1.0000000000000111</v>
      </c>
      <c r="V26" s="81">
        <f>IF(RES_hh_tes!V26=0,"",RES_hh_tes!V26/RES_hh_fec!V26)</f>
        <v>1.0000000000000049</v>
      </c>
      <c r="W26" s="81">
        <f>IF(RES_hh_tes!W26=0,"",RES_hh_tes!W26/RES_hh_fec!W26)</f>
        <v>1.0000000000000044</v>
      </c>
      <c r="X26" s="81">
        <f>IF(RES_hh_tes!X26=0,"",RES_hh_tes!X26/RES_hh_fec!X26)</f>
        <v>0.99999999999999822</v>
      </c>
      <c r="Y26" s="81">
        <f>IF(RES_hh_tes!Y26=0,"",RES_hh_tes!Y26/RES_hh_fec!Y26)</f>
        <v>1.0000000000000153</v>
      </c>
      <c r="DA26" s="92" t="s">
        <v>440</v>
      </c>
    </row>
    <row r="27" spans="1:105" ht="12.95" customHeight="1" x14ac:dyDescent="0.25">
      <c r="A27" s="68" t="s">
        <v>54</v>
      </c>
      <c r="B27" s="70">
        <f>IF(RES_hh_tes!B27=0,"",RES_hh_tes!B27/RES_hh_fec!B27)</f>
        <v>0.64138253375237564</v>
      </c>
      <c r="C27" s="70">
        <f>IF(RES_hh_tes!C27=0,"",RES_hh_tes!C27/RES_hh_fec!C27)</f>
        <v>0.64718389255317477</v>
      </c>
      <c r="D27" s="70">
        <f>IF(RES_hh_tes!D27=0,"",RES_hh_tes!D27/RES_hh_fec!D27)</f>
        <v>0.64599627325810405</v>
      </c>
      <c r="E27" s="70">
        <f>IF(RES_hh_tes!E27=0,"",RES_hh_tes!E27/RES_hh_fec!E27)</f>
        <v>0.64643427794495822</v>
      </c>
      <c r="F27" s="70">
        <f>IF(RES_hh_tes!F27=0,"",RES_hh_tes!F27/RES_hh_fec!F27)</f>
        <v>0.64948405959371525</v>
      </c>
      <c r="G27" s="70">
        <f>IF(RES_hh_tes!G27=0,"",RES_hh_tes!G27/RES_hh_fec!G27)</f>
        <v>0.65208941841804413</v>
      </c>
      <c r="H27" s="70">
        <f>IF(RES_hh_tes!H27=0,"",RES_hh_tes!H27/RES_hh_fec!H27)</f>
        <v>0.65757322368342841</v>
      </c>
      <c r="I27" s="70">
        <f>IF(RES_hh_tes!I27=0,"",RES_hh_tes!I27/RES_hh_fec!I27)</f>
        <v>0.65841995535843245</v>
      </c>
      <c r="J27" s="70">
        <f>IF(RES_hh_tes!J27=0,"",RES_hh_tes!J27/RES_hh_fec!J27)</f>
        <v>0.66017494976326407</v>
      </c>
      <c r="K27" s="70">
        <f>IF(RES_hh_tes!K27=0,"",RES_hh_tes!K27/RES_hh_fec!K27)</f>
        <v>0.66095766551783697</v>
      </c>
      <c r="L27" s="70">
        <f>IF(RES_hh_tes!L27=0,"",RES_hh_tes!L27/RES_hh_fec!L27)</f>
        <v>0.66541070089792698</v>
      </c>
      <c r="M27" s="70">
        <f>IF(RES_hh_tes!M27=0,"",RES_hh_tes!M27/RES_hh_fec!M27)</f>
        <v>0.66929498871823812</v>
      </c>
      <c r="N27" s="70">
        <f>IF(RES_hh_tes!N27=0,"",RES_hh_tes!N27/RES_hh_fec!N27)</f>
        <v>0.66921187490631395</v>
      </c>
      <c r="O27" s="70">
        <f>IF(RES_hh_tes!O27=0,"",RES_hh_tes!O27/RES_hh_fec!O27)</f>
        <v>0.66833014187673989</v>
      </c>
      <c r="P27" s="70">
        <f>IF(RES_hh_tes!P27=0,"",RES_hh_tes!P27/RES_hh_fec!P27)</f>
        <v>0.67588652559582207</v>
      </c>
      <c r="Q27" s="70">
        <f>IF(RES_hh_tes!Q27=0,"",RES_hh_tes!Q27/RES_hh_fec!Q27)</f>
        <v>0.67343756163343305</v>
      </c>
      <c r="R27" s="70">
        <f>IF(RES_hh_tes!R27=0,"",RES_hh_tes!R27/RES_hh_fec!R27)</f>
        <v>0.67425066127431421</v>
      </c>
      <c r="S27" s="70">
        <f>IF(RES_hh_tes!S27=0,"",RES_hh_tes!S27/RES_hh_fec!S27)</f>
        <v>0.68107853268492069</v>
      </c>
      <c r="T27" s="70">
        <f>IF(RES_hh_tes!T27=0,"",RES_hh_tes!T27/RES_hh_fec!T27)</f>
        <v>0.6906537038796069</v>
      </c>
      <c r="U27" s="70">
        <f>IF(RES_hh_tes!U27=0,"",RES_hh_tes!U27/RES_hh_fec!U27)</f>
        <v>0.70327610217302983</v>
      </c>
      <c r="V27" s="70">
        <f>IF(RES_hh_tes!V27=0,"",RES_hh_tes!V27/RES_hh_fec!V27)</f>
        <v>0.71457741790328044</v>
      </c>
      <c r="W27" s="70">
        <f>IF(RES_hh_tes!W27=0,"",RES_hh_tes!W27/RES_hh_fec!W27)</f>
        <v>0.72115033180251975</v>
      </c>
      <c r="X27" s="70">
        <f>IF(RES_hh_tes!X27=0,"",RES_hh_tes!X27/RES_hh_fec!X27)</f>
        <v>0.73126020641031919</v>
      </c>
      <c r="Y27" s="70">
        <f>IF(RES_hh_tes!Y27=0,"",RES_hh_tes!Y27/RES_hh_fec!Y27)</f>
        <v>0.7450322122390507</v>
      </c>
      <c r="DA27" s="88" t="s">
        <v>294</v>
      </c>
    </row>
    <row r="28" spans="1:105" ht="12" customHeight="1" x14ac:dyDescent="0.25">
      <c r="A28" s="28" t="s">
        <v>51</v>
      </c>
      <c r="B28" s="78">
        <f>IF(RES_hh_tes!B28=0,"",RES_hh_tes!B28/RES_hh_fec!B28)</f>
        <v>0.56976852415663692</v>
      </c>
      <c r="C28" s="78">
        <f>IF(RES_hh_tes!C28=0,"",RES_hh_tes!C28/RES_hh_fec!C28)</f>
        <v>0.57050356726286</v>
      </c>
      <c r="D28" s="78">
        <f>IF(RES_hh_tes!D28=0,"",RES_hh_tes!D28/RES_hh_fec!D28)</f>
        <v>0.57144030421303138</v>
      </c>
      <c r="E28" s="78">
        <f>IF(RES_hh_tes!E28=0,"",RES_hh_tes!E28/RES_hh_fec!E28)</f>
        <v>0.5724725128520477</v>
      </c>
      <c r="F28" s="78">
        <f>IF(RES_hh_tes!F28=0,"",RES_hh_tes!F28/RES_hh_fec!F28)</f>
        <v>0.5736433305477987</v>
      </c>
      <c r="G28" s="78">
        <f>IF(RES_hh_tes!G28=0,"",RES_hh_tes!G28/RES_hh_fec!G28)</f>
        <v>0.57484019730396829</v>
      </c>
      <c r="H28" s="78">
        <f>IF(RES_hh_tes!H28=0,"",RES_hh_tes!H28/RES_hh_fec!H28)</f>
        <v>0.57618220784062679</v>
      </c>
      <c r="I28" s="78">
        <f>IF(RES_hh_tes!I28=0,"",RES_hh_tes!I28/RES_hh_fec!I28)</f>
        <v>0.57686930404985959</v>
      </c>
      <c r="J28" s="78">
        <f>IF(RES_hh_tes!J28=0,"",RES_hh_tes!J28/RES_hh_fec!J28)</f>
        <v>0.57711380692447178</v>
      </c>
      <c r="K28" s="78">
        <f>IF(RES_hh_tes!K28=0,"",RES_hh_tes!K28/RES_hh_fec!K28)</f>
        <v>0.57749066688700224</v>
      </c>
      <c r="L28" s="78">
        <f>IF(RES_hh_tes!L28=0,"",RES_hh_tes!L28/RES_hh_fec!L28)</f>
        <v>0.57785589709051122</v>
      </c>
      <c r="M28" s="78">
        <f>IF(RES_hh_tes!M28=0,"",RES_hh_tes!M28/RES_hh_fec!M28)</f>
        <v>0.57823385085880386</v>
      </c>
      <c r="N28" s="78">
        <f>IF(RES_hh_tes!N28=0,"",RES_hh_tes!N28/RES_hh_fec!N28)</f>
        <v>0.57853359241891955</v>
      </c>
      <c r="O28" s="78">
        <f>IF(RES_hh_tes!O28=0,"",RES_hh_tes!O28/RES_hh_fec!O28)</f>
        <v>0.57877102738498976</v>
      </c>
      <c r="P28" s="78">
        <f>IF(RES_hh_tes!P28=0,"",RES_hh_tes!P28/RES_hh_fec!P28)</f>
        <v>0.57886346165416225</v>
      </c>
      <c r="Q28" s="78">
        <f>IF(RES_hh_tes!Q28=0,"",RES_hh_tes!Q28/RES_hh_fec!Q28)</f>
        <v>0.57905665793123828</v>
      </c>
      <c r="R28" s="78">
        <f>IF(RES_hh_tes!R28=0,"",RES_hh_tes!R28/RES_hh_fec!R28)</f>
        <v>0.57958332976651816</v>
      </c>
      <c r="S28" s="78">
        <f>IF(RES_hh_tes!S28=0,"",RES_hh_tes!S28/RES_hh_fec!S28)</f>
        <v>0.58106772365749082</v>
      </c>
      <c r="T28" s="78">
        <f>IF(RES_hh_tes!T28=0,"",RES_hh_tes!T28/RES_hh_fec!T28)</f>
        <v>0.5828469695455013</v>
      </c>
      <c r="U28" s="78">
        <f>IF(RES_hh_tes!U28=0,"",RES_hh_tes!U28/RES_hh_fec!U28)</f>
        <v>0.58476689174646446</v>
      </c>
      <c r="V28" s="78">
        <f>IF(RES_hh_tes!V28=0,"",RES_hh_tes!V28/RES_hh_fec!V28)</f>
        <v>0.58655663727510998</v>
      </c>
      <c r="W28" s="78">
        <f>IF(RES_hh_tes!W28=0,"",RES_hh_tes!W28/RES_hh_fec!W28)</f>
        <v>0.58784872804432065</v>
      </c>
      <c r="X28" s="78">
        <f>IF(RES_hh_tes!X28=0,"",RES_hh_tes!X28/RES_hh_fec!X28)</f>
        <v>0.58819152220442261</v>
      </c>
      <c r="Y28" s="78" t="str">
        <f>IF(RES_hh_tes!Y28=0,"",RES_hh_tes!Y28/RES_hh_fec!Y28)</f>
        <v/>
      </c>
      <c r="DA28" s="89" t="s">
        <v>441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0.56416416486908716</v>
      </c>
      <c r="C29" s="78">
        <f>IF(RES_hh_tes!C29=0,"",RES_hh_tes!C29/RES_hh_fec!C29)</f>
        <v>0.56483967788656542</v>
      </c>
      <c r="D29" s="78">
        <f>IF(RES_hh_tes!D29=0,"",RES_hh_tes!D29/RES_hh_fec!D29)</f>
        <v>0.56585303365845963</v>
      </c>
      <c r="E29" s="78">
        <f>IF(RES_hh_tes!E29=0,"",RES_hh_tes!E29/RES_hh_fec!E29)</f>
        <v>0.56703434196038616</v>
      </c>
      <c r="F29" s="78">
        <f>IF(RES_hh_tes!F29=0,"",RES_hh_tes!F29/RES_hh_fec!F29)</f>
        <v>0.56843144116991662</v>
      </c>
      <c r="G29" s="78">
        <f>IF(RES_hh_tes!G29=0,"",RES_hh_tes!G29/RES_hh_fec!G29)</f>
        <v>0.56993181154205375</v>
      </c>
      <c r="H29" s="78">
        <f>IF(RES_hh_tes!H29=0,"",RES_hh_tes!H29/RES_hh_fec!H29)</f>
        <v>0.57166944001832143</v>
      </c>
      <c r="I29" s="78">
        <f>IF(RES_hh_tes!I29=0,"",RES_hh_tes!I29/RES_hh_fec!I29)</f>
        <v>0.57265078526196955</v>
      </c>
      <c r="J29" s="78">
        <f>IF(RES_hh_tes!J29=0,"",RES_hh_tes!J29/RES_hh_fec!J29)</f>
        <v>0.57309327818484734</v>
      </c>
      <c r="K29" s="78">
        <f>IF(RES_hh_tes!K29=0,"",RES_hh_tes!K29/RES_hh_fec!K29)</f>
        <v>0.57379569313445722</v>
      </c>
      <c r="L29" s="78">
        <f>IF(RES_hh_tes!L29=0,"",RES_hh_tes!L29/RES_hh_fec!L29)</f>
        <v>0.57455127806084694</v>
      </c>
      <c r="M29" s="78">
        <f>IF(RES_hh_tes!M29=0,"",RES_hh_tes!M29/RES_hh_fec!M29)</f>
        <v>0.57533873396453861</v>
      </c>
      <c r="N29" s="78">
        <f>IF(RES_hh_tes!N29=0,"",RES_hh_tes!N29/RES_hh_fec!N29)</f>
        <v>0.57600834740056472</v>
      </c>
      <c r="O29" s="78">
        <f>IF(RES_hh_tes!O29=0,"",RES_hh_tes!O29/RES_hh_fec!O29)</f>
        <v>0.5765037642996973</v>
      </c>
      <c r="P29" s="78">
        <f>IF(RES_hh_tes!P29=0,"",RES_hh_tes!P29/RES_hh_fec!P29)</f>
        <v>0.57680806280332764</v>
      </c>
      <c r="Q29" s="78">
        <f>IF(RES_hh_tes!Q29=0,"",RES_hh_tes!Q29/RES_hh_fec!Q29)</f>
        <v>0.57728041394035012</v>
      </c>
      <c r="R29" s="78">
        <f>IF(RES_hh_tes!R29=0,"",RES_hh_tes!R29/RES_hh_fec!R29)</f>
        <v>0.57838996795980013</v>
      </c>
      <c r="S29" s="78">
        <f>IF(RES_hh_tes!S29=0,"",RES_hh_tes!S29/RES_hh_fec!S29)</f>
        <v>0.58066814167181613</v>
      </c>
      <c r="T29" s="78">
        <f>IF(RES_hh_tes!T29=0,"",RES_hh_tes!T29/RES_hh_fec!T29)</f>
        <v>0.58382462687240688</v>
      </c>
      <c r="U29" s="78">
        <f>IF(RES_hh_tes!U29=0,"",RES_hh_tes!U29/RES_hh_fec!U29)</f>
        <v>0.58824584203967034</v>
      </c>
      <c r="V29" s="78">
        <f>IF(RES_hh_tes!V29=0,"",RES_hh_tes!V29/RES_hh_fec!V29)</f>
        <v>0.59389896026213862</v>
      </c>
      <c r="W29" s="78">
        <f>IF(RES_hh_tes!W29=0,"",RES_hh_tes!W29/RES_hh_fec!W29)</f>
        <v>0.59969653672511258</v>
      </c>
      <c r="X29" s="78">
        <f>IF(RES_hh_tes!X29=0,"",RES_hh_tes!X29/RES_hh_fec!X29)</f>
        <v>0.60414967862804947</v>
      </c>
      <c r="Y29" s="78">
        <f>IF(RES_hh_tes!Y29=0,"",RES_hh_tes!Y29/RES_hh_fec!Y29)</f>
        <v>0.6079959734410032</v>
      </c>
      <c r="DA29" s="89" t="s">
        <v>442</v>
      </c>
    </row>
    <row r="30" spans="1:105" ht="12" customHeight="1" x14ac:dyDescent="0.25">
      <c r="A30" s="28" t="s">
        <v>189</v>
      </c>
      <c r="B30" s="78">
        <f>IF(RES_hh_tes!B30=0,"",RES_hh_tes!B30/RES_hh_fec!B30)</f>
        <v>0.56328607247401996</v>
      </c>
      <c r="C30" s="78">
        <f>IF(RES_hh_tes!C30=0,"",RES_hh_tes!C30/RES_hh_fec!C30)</f>
        <v>0.56456745584848711</v>
      </c>
      <c r="D30" s="78">
        <f>IF(RES_hh_tes!D30=0,"",RES_hh_tes!D30/RES_hh_fec!D30)</f>
        <v>0.56606524183200579</v>
      </c>
      <c r="E30" s="78">
        <f>IF(RES_hh_tes!E30=0,"",RES_hh_tes!E30/RES_hh_fec!E30)</f>
        <v>0.56741863495262224</v>
      </c>
      <c r="F30" s="78">
        <f>IF(RES_hh_tes!F30=0,"",RES_hh_tes!F30/RES_hh_fec!F30)</f>
        <v>0.56865465535728288</v>
      </c>
      <c r="G30" s="78">
        <f>IF(RES_hh_tes!G30=0,"",RES_hh_tes!G30/RES_hh_fec!G30)</f>
        <v>0.56994541550379918</v>
      </c>
      <c r="H30" s="78">
        <f>IF(RES_hh_tes!H30=0,"",RES_hh_tes!H30/RES_hh_fec!H30)</f>
        <v>0.57131678908153616</v>
      </c>
      <c r="I30" s="78">
        <f>IF(RES_hh_tes!I30=0,"",RES_hh_tes!I30/RES_hh_fec!I30)</f>
        <v>0.57209882239353893</v>
      </c>
      <c r="J30" s="78">
        <f>IF(RES_hh_tes!J30=0,"",RES_hh_tes!J30/RES_hh_fec!J30)</f>
        <v>0.57262596575737157</v>
      </c>
      <c r="K30" s="78">
        <f>IF(RES_hh_tes!K30=0,"",RES_hh_tes!K30/RES_hh_fec!K30)</f>
        <v>0.57330560404435793</v>
      </c>
      <c r="L30" s="78">
        <f>IF(RES_hh_tes!L30=0,"",RES_hh_tes!L30/RES_hh_fec!L30)</f>
        <v>0.57400922349838746</v>
      </c>
      <c r="M30" s="78">
        <f>IF(RES_hh_tes!M30=0,"",RES_hh_tes!M30/RES_hh_fec!M30)</f>
        <v>0.57466162571825263</v>
      </c>
      <c r="N30" s="78">
        <f>IF(RES_hh_tes!N30=0,"",RES_hh_tes!N30/RES_hh_fec!N30)</f>
        <v>0.57533802660889743</v>
      </c>
      <c r="O30" s="78">
        <f>IF(RES_hh_tes!O30=0,"",RES_hh_tes!O30/RES_hh_fec!O30)</f>
        <v>0.57595359506622623</v>
      </c>
      <c r="P30" s="78">
        <f>IF(RES_hh_tes!P30=0,"",RES_hh_tes!P30/RES_hh_fec!P30)</f>
        <v>0.57643727931969835</v>
      </c>
      <c r="Q30" s="78">
        <f>IF(RES_hh_tes!Q30=0,"",RES_hh_tes!Q30/RES_hh_fec!Q30)</f>
        <v>0.57728443050359124</v>
      </c>
      <c r="R30" s="78">
        <f>IF(RES_hh_tes!R30=0,"",RES_hh_tes!R30/RES_hh_fec!R30)</f>
        <v>0.57905311299286655</v>
      </c>
      <c r="S30" s="78">
        <f>IF(RES_hh_tes!S30=0,"",RES_hh_tes!S30/RES_hh_fec!S30)</f>
        <v>0.58168468025236553</v>
      </c>
      <c r="T30" s="78">
        <f>IF(RES_hh_tes!T30=0,"",RES_hh_tes!T30/RES_hh_fec!T30)</f>
        <v>0.5851812051983134</v>
      </c>
      <c r="U30" s="78">
        <f>IF(RES_hh_tes!U30=0,"",RES_hh_tes!U30/RES_hh_fec!U30)</f>
        <v>0.58957593870297043</v>
      </c>
      <c r="V30" s="78">
        <f>IF(RES_hh_tes!V30=0,"",RES_hh_tes!V30/RES_hh_fec!V30)</f>
        <v>0.59491883353111907</v>
      </c>
      <c r="W30" s="78">
        <f>IF(RES_hh_tes!W30=0,"",RES_hh_tes!W30/RES_hh_fec!W30)</f>
        <v>0.6003203211653626</v>
      </c>
      <c r="X30" s="78">
        <f>IF(RES_hh_tes!X30=0,"",RES_hh_tes!X30/RES_hh_fec!X30)</f>
        <v>0.60531533613512956</v>
      </c>
      <c r="Y30" s="78">
        <f>IF(RES_hh_tes!Y30=0,"",RES_hh_tes!Y30/RES_hh_fec!Y30)</f>
        <v>0.60948942847649534</v>
      </c>
      <c r="DA30" s="89" t="s">
        <v>443</v>
      </c>
    </row>
    <row r="31" spans="1:105" ht="12" customHeight="1" x14ac:dyDescent="0.25">
      <c r="A31" s="28" t="s">
        <v>202</v>
      </c>
      <c r="B31" s="78">
        <f>IF(RES_hh_tes!B31=0,"",RES_hh_tes!B31/RES_hh_fec!B31)</f>
        <v>0.56320641089635459</v>
      </c>
      <c r="C31" s="78">
        <f>IF(RES_hh_tes!C31=0,"",RES_hh_tes!C31/RES_hh_fec!C31)</f>
        <v>0.56416335037958698</v>
      </c>
      <c r="D31" s="78">
        <f>IF(RES_hh_tes!D31=0,"",RES_hh_tes!D31/RES_hh_fec!D31)</f>
        <v>0.565115356542089</v>
      </c>
      <c r="E31" s="78">
        <f>IF(RES_hh_tes!E31=0,"",RES_hh_tes!E31/RES_hh_fec!E31)</f>
        <v>0.56613068883552276</v>
      </c>
      <c r="F31" s="78">
        <f>IF(RES_hh_tes!F31=0,"",RES_hh_tes!F31/RES_hh_fec!F31)</f>
        <v>0.56717645942158712</v>
      </c>
      <c r="G31" s="78">
        <f>IF(RES_hh_tes!G31=0,"",RES_hh_tes!G31/RES_hh_fec!G31)</f>
        <v>0.56830781762897709</v>
      </c>
      <c r="H31" s="78">
        <f>IF(RES_hh_tes!H31=0,"",RES_hh_tes!H31/RES_hh_fec!H31)</f>
        <v>0.5695251337679238</v>
      </c>
      <c r="I31" s="78">
        <f>IF(RES_hh_tes!I31=0,"",RES_hh_tes!I31/RES_hh_fec!I31)</f>
        <v>0.57011211376247817</v>
      </c>
      <c r="J31" s="78">
        <f>IF(RES_hh_tes!J31=0,"",RES_hh_tes!J31/RES_hh_fec!J31)</f>
        <v>0.57033901594710223</v>
      </c>
      <c r="K31" s="78">
        <f>IF(RES_hh_tes!K31=0,"",RES_hh_tes!K31/RES_hh_fec!K31)</f>
        <v>0.57064410815603495</v>
      </c>
      <c r="L31" s="78">
        <f>IF(RES_hh_tes!L31=0,"",RES_hh_tes!L31/RES_hh_fec!L31)</f>
        <v>0.57095302178782981</v>
      </c>
      <c r="M31" s="78">
        <f>IF(RES_hh_tes!M31=0,"",RES_hh_tes!M31/RES_hh_fec!M31)</f>
        <v>0.57124488255083516</v>
      </c>
      <c r="N31" s="78">
        <f>IF(RES_hh_tes!N31=0,"",RES_hh_tes!N31/RES_hh_fec!N31)</f>
        <v>0.57151534866719456</v>
      </c>
      <c r="O31" s="78">
        <f>IF(RES_hh_tes!O31=0,"",RES_hh_tes!O31/RES_hh_fec!O31)</f>
        <v>0.57175359843640783</v>
      </c>
      <c r="P31" s="78">
        <f>IF(RES_hh_tes!P31=0,"",RES_hh_tes!P31/RES_hh_fec!P31)</f>
        <v>0.57186247864060369</v>
      </c>
      <c r="Q31" s="78">
        <f>IF(RES_hh_tes!Q31=0,"",RES_hh_tes!Q31/RES_hh_fec!Q31)</f>
        <v>0.57204901744753434</v>
      </c>
      <c r="R31" s="78">
        <f>IF(RES_hh_tes!R31=0,"",RES_hh_tes!R31/RES_hh_fec!R31)</f>
        <v>0.5724457435239626</v>
      </c>
      <c r="S31" s="78">
        <f>IF(RES_hh_tes!S31=0,"",RES_hh_tes!S31/RES_hh_fec!S31)</f>
        <v>0.57326547588512555</v>
      </c>
      <c r="T31" s="78">
        <f>IF(RES_hh_tes!T31=0,"",RES_hh_tes!T31/RES_hh_fec!T31)</f>
        <v>0.57497310257838952</v>
      </c>
      <c r="U31" s="78">
        <f>IF(RES_hh_tes!U31=0,"",RES_hh_tes!U31/RES_hh_fec!U31)</f>
        <v>0.57744134495398192</v>
      </c>
      <c r="V31" s="78">
        <f>IF(RES_hh_tes!V31=0,"",RES_hh_tes!V31/RES_hh_fec!V31)</f>
        <v>0.58015624507699481</v>
      </c>
      <c r="W31" s="78">
        <f>IF(RES_hh_tes!W31=0,"",RES_hh_tes!W31/RES_hh_fec!W31)</f>
        <v>0.58252024176254147</v>
      </c>
      <c r="X31" s="78">
        <f>IF(RES_hh_tes!X31=0,"",RES_hh_tes!X31/RES_hh_fec!X31)</f>
        <v>0.58415155043693812</v>
      </c>
      <c r="Y31" s="78">
        <f>IF(RES_hh_tes!Y31=0,"",RES_hh_tes!Y31/RES_hh_fec!Y31)</f>
        <v>0.58563648023037795</v>
      </c>
      <c r="DA31" s="89" t="s">
        <v>444</v>
      </c>
    </row>
    <row r="32" spans="1:105" ht="12" customHeight="1" x14ac:dyDescent="0.25">
      <c r="A32" s="32" t="s">
        <v>53</v>
      </c>
      <c r="B32" s="81">
        <f>IF(RES_hh_tes!B32=0,"",RES_hh_tes!B32/RES_hh_fec!B32)</f>
        <v>0.72818416512910089</v>
      </c>
      <c r="C32" s="81">
        <f>IF(RES_hh_tes!C32=0,"",RES_hh_tes!C32/RES_hh_fec!C32)</f>
        <v>0.73038615530637319</v>
      </c>
      <c r="D32" s="81">
        <f>IF(RES_hh_tes!D32=0,"",RES_hh_tes!D32/RES_hh_fec!D32)</f>
        <v>0.73251910273452903</v>
      </c>
      <c r="E32" s="81">
        <f>IF(RES_hh_tes!E32=0,"",RES_hh_tes!E32/RES_hh_fec!E32)</f>
        <v>0.73507726215246283</v>
      </c>
      <c r="F32" s="81">
        <f>IF(RES_hh_tes!F32=0,"",RES_hh_tes!F32/RES_hh_fec!F32)</f>
        <v>0.73782643457234032</v>
      </c>
      <c r="G32" s="81">
        <f>IF(RES_hh_tes!G32=0,"",RES_hh_tes!G32/RES_hh_fec!G32)</f>
        <v>0.74071434912396428</v>
      </c>
      <c r="H32" s="81">
        <f>IF(RES_hh_tes!H32=0,"",RES_hh_tes!H32/RES_hh_fec!H32)</f>
        <v>0.74401609144660175</v>
      </c>
      <c r="I32" s="81">
        <f>IF(RES_hh_tes!I32=0,"",RES_hh_tes!I32/RES_hh_fec!I32)</f>
        <v>0.74581586097471275</v>
      </c>
      <c r="J32" s="81">
        <f>IF(RES_hh_tes!J32=0,"",RES_hh_tes!J32/RES_hh_fec!J32)</f>
        <v>0.74703286752210984</v>
      </c>
      <c r="K32" s="81">
        <f>IF(RES_hh_tes!K32=0,"",RES_hh_tes!K32/RES_hh_fec!K32)</f>
        <v>0.74865651740966299</v>
      </c>
      <c r="L32" s="81">
        <f>IF(RES_hh_tes!L32=0,"",RES_hh_tes!L32/RES_hh_fec!L32)</f>
        <v>0.75038420993429167</v>
      </c>
      <c r="M32" s="81">
        <f>IF(RES_hh_tes!M32=0,"",RES_hh_tes!M32/RES_hh_fec!M32)</f>
        <v>0.75243469238687177</v>
      </c>
      <c r="N32" s="81">
        <f>IF(RES_hh_tes!N32=0,"",RES_hh_tes!N32/RES_hh_fec!N32)</f>
        <v>0.7549776951206294</v>
      </c>
      <c r="O32" s="81">
        <f>IF(RES_hh_tes!O32=0,"",RES_hh_tes!O32/RES_hh_fec!O32)</f>
        <v>0.75807548550188886</v>
      </c>
      <c r="P32" s="81">
        <f>IF(RES_hh_tes!P32=0,"",RES_hh_tes!P32/RES_hh_fec!P32)</f>
        <v>0.76119158379056628</v>
      </c>
      <c r="Q32" s="81">
        <f>IF(RES_hh_tes!Q32=0,"",RES_hh_tes!Q32/RES_hh_fec!Q32)</f>
        <v>0.76551537418132154</v>
      </c>
      <c r="R32" s="81">
        <f>IF(RES_hh_tes!R32=0,"",RES_hh_tes!R32/RES_hh_fec!R32)</f>
        <v>0.77173694860605602</v>
      </c>
      <c r="S32" s="81">
        <f>IF(RES_hh_tes!S32=0,"",RES_hh_tes!S32/RES_hh_fec!S32)</f>
        <v>0.7810034496903332</v>
      </c>
      <c r="T32" s="81">
        <f>IF(RES_hh_tes!T32=0,"",RES_hh_tes!T32/RES_hh_fec!T32)</f>
        <v>0.79304664745003206</v>
      </c>
      <c r="U32" s="81">
        <f>IF(RES_hh_tes!U32=0,"",RES_hh_tes!U32/RES_hh_fec!U32)</f>
        <v>0.80727758173937025</v>
      </c>
      <c r="V32" s="81">
        <f>IF(RES_hh_tes!V32=0,"",RES_hh_tes!V32/RES_hh_fec!V32)</f>
        <v>0.82195525773591116</v>
      </c>
      <c r="W32" s="81">
        <f>IF(RES_hh_tes!W32=0,"",RES_hh_tes!W32/RES_hh_fec!W32)</f>
        <v>0.83750714671242943</v>
      </c>
      <c r="X32" s="81">
        <f>IF(RES_hh_tes!X32=0,"",RES_hh_tes!X32/RES_hh_fec!X32)</f>
        <v>0.85030328827922375</v>
      </c>
      <c r="Y32" s="81">
        <f>IF(RES_hh_tes!Y32=0,"",RES_hh_tes!Y32/RES_hh_fec!Y32)</f>
        <v>0.8615040206365806</v>
      </c>
      <c r="DA32" s="92" t="s">
        <v>445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17316.857066772365</v>
      </c>
      <c r="C3" s="65">
        <f t="shared" si="0"/>
        <v>17482.072657828376</v>
      </c>
      <c r="D3" s="65">
        <f t="shared" si="0"/>
        <v>18101.363827549314</v>
      </c>
      <c r="E3" s="65">
        <f t="shared" si="0"/>
        <v>19737.115308043511</v>
      </c>
      <c r="F3" s="65">
        <f t="shared" si="0"/>
        <v>21053.917383270888</v>
      </c>
      <c r="G3" s="65">
        <f t="shared" si="0"/>
        <v>21142.308922199463</v>
      </c>
      <c r="H3" s="65">
        <f t="shared" si="0"/>
        <v>20828.793748355718</v>
      </c>
      <c r="I3" s="65">
        <f t="shared" si="0"/>
        <v>20577.330654346486</v>
      </c>
      <c r="J3" s="65">
        <f t="shared" si="0"/>
        <v>19846.251352071271</v>
      </c>
      <c r="K3" s="65">
        <f t="shared" si="0"/>
        <v>19461.812422855266</v>
      </c>
      <c r="L3" s="65">
        <f t="shared" si="0"/>
        <v>20775.118169167385</v>
      </c>
      <c r="M3" s="65">
        <f t="shared" si="0"/>
        <v>17357.257686713303</v>
      </c>
      <c r="N3" s="65">
        <f t="shared" si="0"/>
        <v>17058.388844195812</v>
      </c>
      <c r="O3" s="65">
        <f t="shared" si="0"/>
        <v>16177.296237817571</v>
      </c>
      <c r="P3" s="65">
        <f t="shared" si="0"/>
        <v>15715.69258701877</v>
      </c>
      <c r="Q3" s="65">
        <f t="shared" si="0"/>
        <v>17163.702531535942</v>
      </c>
      <c r="R3" s="65">
        <f t="shared" ref="R3:V3" si="1">SUM(R4,R15,R17,R27)</f>
        <v>16392.429675178406</v>
      </c>
      <c r="S3" s="65">
        <f t="shared" si="1"/>
        <v>16394.184268232661</v>
      </c>
      <c r="T3" s="65">
        <f t="shared" si="1"/>
        <v>17630.968980100992</v>
      </c>
      <c r="U3" s="65">
        <f t="shared" si="1"/>
        <v>15693.638708502785</v>
      </c>
      <c r="V3" s="65">
        <f t="shared" si="1"/>
        <v>15911.903710764182</v>
      </c>
      <c r="W3" s="65">
        <f t="shared" ref="W3:Y3" si="2">SUM(W4,W15,W17,W27)</f>
        <v>16094.933892195846</v>
      </c>
      <c r="X3" s="65">
        <f t="shared" si="2"/>
        <v>14899.029463966715</v>
      </c>
      <c r="Y3" s="65">
        <f t="shared" si="2"/>
        <v>13863.005151499412</v>
      </c>
      <c r="DA3" s="87" t="s">
        <v>265</v>
      </c>
    </row>
    <row r="4" spans="1:105" ht="12.95" customHeight="1" x14ac:dyDescent="0.25">
      <c r="A4" s="68" t="s">
        <v>57</v>
      </c>
      <c r="B4" s="69">
        <f t="shared" ref="B4:Q4" si="3">SUM(B5:B14)</f>
        <v>13105.980703915578</v>
      </c>
      <c r="C4" s="69">
        <f t="shared" si="3"/>
        <v>13209.294148450426</v>
      </c>
      <c r="D4" s="69">
        <f t="shared" si="3"/>
        <v>13816.586892344858</v>
      </c>
      <c r="E4" s="69">
        <f t="shared" si="3"/>
        <v>15430.18455159017</v>
      </c>
      <c r="F4" s="69">
        <f t="shared" si="3"/>
        <v>16832.002271039222</v>
      </c>
      <c r="G4" s="69">
        <f t="shared" si="3"/>
        <v>16866.314643894308</v>
      </c>
      <c r="H4" s="69">
        <f t="shared" si="3"/>
        <v>16371.270441751189</v>
      </c>
      <c r="I4" s="69">
        <f t="shared" si="3"/>
        <v>16088.485459105745</v>
      </c>
      <c r="J4" s="69">
        <f t="shared" si="3"/>
        <v>15374.645450725977</v>
      </c>
      <c r="K4" s="69">
        <f t="shared" si="3"/>
        <v>15129.331347272382</v>
      </c>
      <c r="L4" s="69">
        <f t="shared" si="3"/>
        <v>16242.228475241998</v>
      </c>
      <c r="M4" s="69">
        <f t="shared" si="3"/>
        <v>13131.576069696746</v>
      </c>
      <c r="N4" s="69">
        <f t="shared" si="3"/>
        <v>12791.491123603915</v>
      </c>
      <c r="O4" s="69">
        <f t="shared" si="3"/>
        <v>11936.944721708662</v>
      </c>
      <c r="P4" s="69">
        <f t="shared" si="3"/>
        <v>11455.701972735991</v>
      </c>
      <c r="Q4" s="69">
        <f t="shared" si="3"/>
        <v>12750.908260434433</v>
      </c>
      <c r="R4" s="69">
        <f t="shared" ref="R4:V4" si="4">SUM(R5:R14)</f>
        <v>11763.481718616666</v>
      </c>
      <c r="S4" s="69">
        <f t="shared" si="4"/>
        <v>11779.268413233003</v>
      </c>
      <c r="T4" s="69">
        <f t="shared" si="4"/>
        <v>12987.447097034234</v>
      </c>
      <c r="U4" s="69">
        <f t="shared" si="4"/>
        <v>11372.874883595005</v>
      </c>
      <c r="V4" s="69">
        <f t="shared" si="4"/>
        <v>11663.660108624754</v>
      </c>
      <c r="W4" s="69">
        <f t="shared" ref="W4:Y4" si="5">SUM(W5:W14)</f>
        <v>11564.949946127617</v>
      </c>
      <c r="X4" s="69">
        <f t="shared" si="5"/>
        <v>10565.18177686801</v>
      </c>
      <c r="Y4" s="69">
        <f t="shared" si="5"/>
        <v>9982.0131426802327</v>
      </c>
      <c r="DA4" s="88" t="s">
        <v>266</v>
      </c>
    </row>
    <row r="5" spans="1:105" ht="12" customHeight="1" x14ac:dyDescent="0.25">
      <c r="A5" s="28" t="s">
        <v>51</v>
      </c>
      <c r="B5" s="72">
        <v>571.40642073007996</v>
      </c>
      <c r="C5" s="72">
        <v>622.97944318939597</v>
      </c>
      <c r="D5" s="72">
        <v>689.91533070902267</v>
      </c>
      <c r="E5" s="72">
        <v>618.14902827409969</v>
      </c>
      <c r="F5" s="72">
        <v>828.93514431666472</v>
      </c>
      <c r="G5" s="72">
        <v>871.88796057967818</v>
      </c>
      <c r="H5" s="72">
        <v>895.33471542288498</v>
      </c>
      <c r="I5" s="72">
        <v>724.12876202629855</v>
      </c>
      <c r="J5" s="72">
        <v>768.91701763611354</v>
      </c>
      <c r="K5" s="72">
        <v>865.75722348081979</v>
      </c>
      <c r="L5" s="72">
        <v>744.31150220378913</v>
      </c>
      <c r="M5" s="72">
        <v>695.06581628893161</v>
      </c>
      <c r="N5" s="72">
        <v>634.3581266087059</v>
      </c>
      <c r="O5" s="72">
        <v>451.86038609564281</v>
      </c>
      <c r="P5" s="72">
        <v>419.23774425894771</v>
      </c>
      <c r="Q5" s="72">
        <v>382.83240970585615</v>
      </c>
      <c r="R5" s="72">
        <v>351.30208955976536</v>
      </c>
      <c r="S5" s="72">
        <v>705.44075373765065</v>
      </c>
      <c r="T5" s="72">
        <v>822.56501728901992</v>
      </c>
      <c r="U5" s="72">
        <v>498.6101191714265</v>
      </c>
      <c r="V5" s="72">
        <v>481.52625865688526</v>
      </c>
      <c r="W5" s="72">
        <v>320.02568455792681</v>
      </c>
      <c r="X5" s="72">
        <v>347.53806828515008</v>
      </c>
      <c r="Y5" s="72">
        <v>338.61113070166647</v>
      </c>
      <c r="DA5" s="89" t="s">
        <v>447</v>
      </c>
    </row>
    <row r="6" spans="1:105" ht="12" customHeight="1" x14ac:dyDescent="0.25">
      <c r="A6" s="28" t="s">
        <v>74</v>
      </c>
      <c r="B6" s="72">
        <v>2751.4447773066877</v>
      </c>
      <c r="C6" s="72">
        <v>2399.7910817240759</v>
      </c>
      <c r="D6" s="72">
        <v>2461.7331215166182</v>
      </c>
      <c r="E6" s="72">
        <v>2500.9742798923862</v>
      </c>
      <c r="F6" s="72">
        <v>2626.9179060250794</v>
      </c>
      <c r="G6" s="72">
        <v>2588.5144682877872</v>
      </c>
      <c r="H6" s="72">
        <v>2355.5527062435358</v>
      </c>
      <c r="I6" s="72">
        <v>2324.7054159057234</v>
      </c>
      <c r="J6" s="72">
        <v>2224.8980767575513</v>
      </c>
      <c r="K6" s="72">
        <v>1987.2853895927633</v>
      </c>
      <c r="L6" s="72">
        <v>1972.4529420185168</v>
      </c>
      <c r="M6" s="72">
        <v>1523.0718263642573</v>
      </c>
      <c r="N6" s="72">
        <v>1448.0996120334044</v>
      </c>
      <c r="O6" s="72">
        <v>1235.2366864688863</v>
      </c>
      <c r="P6" s="72">
        <v>1048.7241345275804</v>
      </c>
      <c r="Q6" s="72">
        <v>1066.2844473334521</v>
      </c>
      <c r="R6" s="72">
        <v>1155.8152805549639</v>
      </c>
      <c r="S6" s="72">
        <v>943.71088512498704</v>
      </c>
      <c r="T6" s="72">
        <v>1129.5313317619984</v>
      </c>
      <c r="U6" s="72">
        <v>894.69944951000082</v>
      </c>
      <c r="V6" s="72">
        <v>836.32610644999988</v>
      </c>
      <c r="W6" s="72">
        <v>890.30309582999917</v>
      </c>
      <c r="X6" s="72">
        <v>1003.6683034300011</v>
      </c>
      <c r="Y6" s="72">
        <v>854.46074357000043</v>
      </c>
      <c r="DA6" s="89" t="s">
        <v>448</v>
      </c>
    </row>
    <row r="7" spans="1:105" ht="12" customHeight="1" x14ac:dyDescent="0.25">
      <c r="A7" s="28" t="s">
        <v>200</v>
      </c>
      <c r="B7" s="72">
        <v>6268.7452112514811</v>
      </c>
      <c r="C7" s="72">
        <v>6263.0745788236864</v>
      </c>
      <c r="D7" s="72">
        <v>6214.3886219070591</v>
      </c>
      <c r="E7" s="72">
        <v>7005.0516339537808</v>
      </c>
      <c r="F7" s="72">
        <v>7838.7251220741182</v>
      </c>
      <c r="G7" s="72">
        <v>7595.2179853868402</v>
      </c>
      <c r="H7" s="72">
        <v>6535.1481228405946</v>
      </c>
      <c r="I7" s="72">
        <v>6263.5383131054823</v>
      </c>
      <c r="J7" s="72">
        <v>5931.0541183908135</v>
      </c>
      <c r="K7" s="72">
        <v>5657.8436599453307</v>
      </c>
      <c r="L7" s="72">
        <v>5752.3613791906519</v>
      </c>
      <c r="M7" s="72">
        <v>4817.3302309721876</v>
      </c>
      <c r="N7" s="72">
        <v>4473.8361073791366</v>
      </c>
      <c r="O7" s="72">
        <v>4640.1890592061118</v>
      </c>
      <c r="P7" s="72">
        <v>4636.3604702710081</v>
      </c>
      <c r="Q7" s="72">
        <v>5585.5147380388944</v>
      </c>
      <c r="R7" s="72">
        <v>4796.804068130341</v>
      </c>
      <c r="S7" s="72">
        <v>4688.5554374295907</v>
      </c>
      <c r="T7" s="72">
        <v>4926.7444984555332</v>
      </c>
      <c r="U7" s="72">
        <v>4270.1469800076075</v>
      </c>
      <c r="V7" s="72">
        <v>4603.0686293571607</v>
      </c>
      <c r="W7" s="72">
        <v>4472.5368028975909</v>
      </c>
      <c r="X7" s="72">
        <v>4186.4570347338167</v>
      </c>
      <c r="Y7" s="72">
        <v>4029.5306667210189</v>
      </c>
      <c r="DA7" s="89" t="s">
        <v>449</v>
      </c>
    </row>
    <row r="8" spans="1:105" ht="12" customHeight="1" x14ac:dyDescent="0.25">
      <c r="A8" s="28" t="s">
        <v>189</v>
      </c>
      <c r="B8" s="72">
        <v>3514.3842946273298</v>
      </c>
      <c r="C8" s="72">
        <v>3923.4490447132694</v>
      </c>
      <c r="D8" s="72">
        <v>4450.5498182121573</v>
      </c>
      <c r="E8" s="72">
        <v>5306.0096094699029</v>
      </c>
      <c r="F8" s="72">
        <v>5537.4240986233581</v>
      </c>
      <c r="G8" s="72">
        <v>5810.694229640003</v>
      </c>
      <c r="H8" s="72">
        <v>6585.2348972441723</v>
      </c>
      <c r="I8" s="72">
        <v>6776.1129680682398</v>
      </c>
      <c r="J8" s="72">
        <v>6449.776237941498</v>
      </c>
      <c r="K8" s="72">
        <v>6618.4450742534691</v>
      </c>
      <c r="L8" s="72">
        <v>7773.1026518290391</v>
      </c>
      <c r="M8" s="72">
        <v>6096.10819607137</v>
      </c>
      <c r="N8" s="72">
        <v>6235.1972775826689</v>
      </c>
      <c r="O8" s="72">
        <v>5609.6585899380207</v>
      </c>
      <c r="P8" s="72">
        <v>5351.3796236784538</v>
      </c>
      <c r="Q8" s="72">
        <v>5716.2766653562312</v>
      </c>
      <c r="R8" s="72">
        <v>5459.5602803715956</v>
      </c>
      <c r="S8" s="72">
        <v>5441.5613369407738</v>
      </c>
      <c r="T8" s="72">
        <v>6108.606249527681</v>
      </c>
      <c r="U8" s="72">
        <v>5709.4183349059695</v>
      </c>
      <c r="V8" s="72">
        <v>5742.7391141607077</v>
      </c>
      <c r="W8" s="72">
        <v>5882.0843628420998</v>
      </c>
      <c r="X8" s="72">
        <v>5027.5183704190422</v>
      </c>
      <c r="Y8" s="72">
        <v>4759.4106016875457</v>
      </c>
      <c r="DA8" s="89" t="s">
        <v>450</v>
      </c>
    </row>
    <row r="9" spans="1:105" ht="12" customHeight="1" x14ac:dyDescent="0.25">
      <c r="A9" s="28" t="s">
        <v>202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DA9" s="89" t="s">
        <v>451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452</v>
      </c>
    </row>
    <row r="11" spans="1:105" ht="12" customHeight="1" x14ac:dyDescent="0.25">
      <c r="A11" s="28" t="s">
        <v>198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453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454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DA13" s="90" t="s">
        <v>455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  <c r="DA14" s="91" t="s">
        <v>456</v>
      </c>
    </row>
    <row r="15" spans="1:105" ht="12.95" customHeight="1" x14ac:dyDescent="0.25">
      <c r="A15" s="68" t="s">
        <v>92</v>
      </c>
      <c r="B15" s="69">
        <f t="shared" ref="B15:Y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X15" s="69">
        <f t="shared" si="6"/>
        <v>0</v>
      </c>
      <c r="Y15" s="69">
        <f t="shared" si="6"/>
        <v>0</v>
      </c>
      <c r="DA15" s="88" t="s">
        <v>267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  <c r="DA16" s="89" t="s">
        <v>457</v>
      </c>
    </row>
    <row r="17" spans="1:105" ht="12.95" customHeight="1" x14ac:dyDescent="0.25">
      <c r="A17" s="68" t="s">
        <v>55</v>
      </c>
      <c r="B17" s="69">
        <f t="shared" ref="B17:Q17" si="7">SUM(B18:B26)</f>
        <v>3255.9171757048807</v>
      </c>
      <c r="C17" s="69">
        <f t="shared" si="7"/>
        <v>3266.2592344055674</v>
      </c>
      <c r="D17" s="69">
        <f t="shared" si="7"/>
        <v>3229.5102099762739</v>
      </c>
      <c r="E17" s="69">
        <f t="shared" si="7"/>
        <v>3173.8591009186039</v>
      </c>
      <c r="F17" s="69">
        <f t="shared" si="7"/>
        <v>3103.0488864292984</v>
      </c>
      <c r="G17" s="69">
        <f t="shared" si="7"/>
        <v>3127.7477479163736</v>
      </c>
      <c r="H17" s="69">
        <f t="shared" si="7"/>
        <v>3153.8751773474437</v>
      </c>
      <c r="I17" s="69">
        <f t="shared" si="7"/>
        <v>3160.8579908983693</v>
      </c>
      <c r="J17" s="69">
        <f t="shared" si="7"/>
        <v>3140.4398021293982</v>
      </c>
      <c r="K17" s="69">
        <f t="shared" si="7"/>
        <v>3009.221481269788</v>
      </c>
      <c r="L17" s="69">
        <f t="shared" si="7"/>
        <v>3197.5391359080386</v>
      </c>
      <c r="M17" s="69">
        <f t="shared" si="7"/>
        <v>3024.6727491424358</v>
      </c>
      <c r="N17" s="69">
        <f t="shared" si="7"/>
        <v>3042.4850037963351</v>
      </c>
      <c r="O17" s="69">
        <f t="shared" si="7"/>
        <v>3118.6183022027762</v>
      </c>
      <c r="P17" s="69">
        <f t="shared" si="7"/>
        <v>3117.2068581942799</v>
      </c>
      <c r="Q17" s="69">
        <f t="shared" si="7"/>
        <v>3184.722398390802</v>
      </c>
      <c r="R17" s="69">
        <f t="shared" ref="R17:V17" si="8">SUM(R18:R26)</f>
        <v>3308.3884901940573</v>
      </c>
      <c r="S17" s="69">
        <f t="shared" si="8"/>
        <v>3295.5147179073729</v>
      </c>
      <c r="T17" s="69">
        <f t="shared" si="8"/>
        <v>3254.9442101043069</v>
      </c>
      <c r="U17" s="69">
        <f t="shared" si="8"/>
        <v>3074.7910309847293</v>
      </c>
      <c r="V17" s="69">
        <f t="shared" si="8"/>
        <v>3029.4041496834707</v>
      </c>
      <c r="W17" s="69">
        <f t="shared" ref="W17:Y17" si="9">SUM(W18:W26)</f>
        <v>3232.5013945664496</v>
      </c>
      <c r="X17" s="69">
        <f t="shared" si="9"/>
        <v>3057.5792908347194</v>
      </c>
      <c r="Y17" s="69">
        <f t="shared" si="9"/>
        <v>2726.4377594086191</v>
      </c>
      <c r="DA17" s="88" t="s">
        <v>268</v>
      </c>
    </row>
    <row r="18" spans="1:105" ht="12" customHeight="1" x14ac:dyDescent="0.25">
      <c r="A18" s="28" t="s">
        <v>51</v>
      </c>
      <c r="B18" s="72">
        <v>50.977210580624686</v>
      </c>
      <c r="C18" s="72">
        <v>54.223298613509023</v>
      </c>
      <c r="D18" s="72">
        <v>51.337984414515191</v>
      </c>
      <c r="E18" s="72">
        <v>49.382180535003037</v>
      </c>
      <c r="F18" s="72">
        <v>50.796575182493207</v>
      </c>
      <c r="G18" s="72">
        <v>51.700711741330551</v>
      </c>
      <c r="H18" s="72">
        <v>48.460611566114999</v>
      </c>
      <c r="I18" s="72">
        <v>40.29138760999578</v>
      </c>
      <c r="J18" s="72">
        <v>40.454461051039594</v>
      </c>
      <c r="K18" s="72">
        <v>38.649185718762112</v>
      </c>
      <c r="L18" s="72">
        <v>36.14344295911031</v>
      </c>
      <c r="M18" s="72">
        <v>30.645780322682779</v>
      </c>
      <c r="N18" s="72">
        <v>27.10068128689424</v>
      </c>
      <c r="O18" s="72">
        <v>24.12044878105814</v>
      </c>
      <c r="P18" s="72">
        <v>23.356946428526925</v>
      </c>
      <c r="Q18" s="72">
        <v>21.309877259207806</v>
      </c>
      <c r="R18" s="72">
        <v>18.286189916506373</v>
      </c>
      <c r="S18" s="72">
        <v>19.580147222722449</v>
      </c>
      <c r="T18" s="72">
        <v>16.77515386364589</v>
      </c>
      <c r="U18" s="72">
        <v>16.174885030725722</v>
      </c>
      <c r="V18" s="72">
        <v>11.645780782211006</v>
      </c>
      <c r="W18" s="72">
        <v>0.22095116697461586</v>
      </c>
      <c r="X18" s="72">
        <v>0.36189318599469217</v>
      </c>
      <c r="Y18" s="72">
        <v>0</v>
      </c>
      <c r="DA18" s="89" t="s">
        <v>458</v>
      </c>
    </row>
    <row r="19" spans="1:105" s="2" customFormat="1" ht="12" customHeight="1" x14ac:dyDescent="0.25">
      <c r="A19" s="28" t="s">
        <v>74</v>
      </c>
      <c r="B19" s="72">
        <v>1779.084250595939</v>
      </c>
      <c r="C19" s="72">
        <v>1678.1470025075641</v>
      </c>
      <c r="D19" s="72">
        <v>1608.33283906936</v>
      </c>
      <c r="E19" s="72">
        <v>1500.9636169273274</v>
      </c>
      <c r="F19" s="72">
        <v>1474.4732132176543</v>
      </c>
      <c r="G19" s="72">
        <v>1447.1112359343742</v>
      </c>
      <c r="H19" s="72">
        <v>1337.7814514211473</v>
      </c>
      <c r="I19" s="72">
        <v>1304.1797162186572</v>
      </c>
      <c r="J19" s="72">
        <v>1282.5943433236323</v>
      </c>
      <c r="K19" s="72">
        <v>1241.6581535816792</v>
      </c>
      <c r="L19" s="72">
        <v>1276.2138627598683</v>
      </c>
      <c r="M19" s="72">
        <v>1299.5597129397827</v>
      </c>
      <c r="N19" s="72">
        <v>1294.7005939894248</v>
      </c>
      <c r="O19" s="72">
        <v>1350.9100370113067</v>
      </c>
      <c r="P19" s="72">
        <v>1336.5442854917931</v>
      </c>
      <c r="Q19" s="72">
        <v>1268.8500807278472</v>
      </c>
      <c r="R19" s="72">
        <v>1270.7166226903839</v>
      </c>
      <c r="S19" s="72">
        <v>1271.9947008106831</v>
      </c>
      <c r="T19" s="72">
        <v>1198.4889211679986</v>
      </c>
      <c r="U19" s="72">
        <v>1058.3885981899987</v>
      </c>
      <c r="V19" s="72">
        <v>989.33321387999786</v>
      </c>
      <c r="W19" s="72">
        <v>1053.1863881000013</v>
      </c>
      <c r="X19" s="72">
        <v>1187.294767890005</v>
      </c>
      <c r="Y19" s="72">
        <v>1010.7897189500021</v>
      </c>
      <c r="DA19" s="89" t="s">
        <v>459</v>
      </c>
    </row>
    <row r="20" spans="1:105" ht="12" customHeight="1" x14ac:dyDescent="0.25">
      <c r="A20" s="28" t="s">
        <v>200</v>
      </c>
      <c r="B20" s="72">
        <v>570.17686414851903</v>
      </c>
      <c r="C20" s="72">
        <v>575.82987637631197</v>
      </c>
      <c r="D20" s="72">
        <v>543.96862653293999</v>
      </c>
      <c r="E20" s="72">
        <v>529.57574244622015</v>
      </c>
      <c r="F20" s="72">
        <v>524.65495636588389</v>
      </c>
      <c r="G20" s="72">
        <v>524.00400581316012</v>
      </c>
      <c r="H20" s="72">
        <v>496.73789923940296</v>
      </c>
      <c r="I20" s="72">
        <v>485.55597081451532</v>
      </c>
      <c r="J20" s="72">
        <v>486.44497804918564</v>
      </c>
      <c r="K20" s="72">
        <v>445.29720993467157</v>
      </c>
      <c r="L20" s="72">
        <v>422.22558820934626</v>
      </c>
      <c r="M20" s="72">
        <v>405.43641654781203</v>
      </c>
      <c r="N20" s="72">
        <v>372.60893574086828</v>
      </c>
      <c r="O20" s="72">
        <v>418.74693971388893</v>
      </c>
      <c r="P20" s="72">
        <v>431.73729176899218</v>
      </c>
      <c r="Q20" s="72">
        <v>496.18255688110668</v>
      </c>
      <c r="R20" s="72">
        <v>424.29555510966009</v>
      </c>
      <c r="S20" s="72">
        <v>414.59165425040896</v>
      </c>
      <c r="T20" s="72">
        <v>416.38384094446377</v>
      </c>
      <c r="U20" s="72">
        <v>381.55437795238697</v>
      </c>
      <c r="V20" s="72">
        <v>411.98958424284245</v>
      </c>
      <c r="W20" s="72">
        <v>400.11600586240587</v>
      </c>
      <c r="X20" s="72">
        <v>373.70176894617867</v>
      </c>
      <c r="Y20" s="72">
        <v>360.40599003898581</v>
      </c>
      <c r="DA20" s="89" t="s">
        <v>460</v>
      </c>
    </row>
    <row r="21" spans="1:105" ht="12" customHeight="1" x14ac:dyDescent="0.25">
      <c r="A21" s="28" t="s">
        <v>189</v>
      </c>
      <c r="B21" s="72">
        <v>855.67885037979772</v>
      </c>
      <c r="C21" s="72">
        <v>958.05905690818236</v>
      </c>
      <c r="D21" s="72">
        <v>1025.8707599594586</v>
      </c>
      <c r="E21" s="72">
        <v>1093.9375610100531</v>
      </c>
      <c r="F21" s="72">
        <v>1053.1241416632668</v>
      </c>
      <c r="G21" s="72">
        <v>1104.9317944275087</v>
      </c>
      <c r="H21" s="72">
        <v>1270.8952151207786</v>
      </c>
      <c r="I21" s="72">
        <v>1330.8309162552007</v>
      </c>
      <c r="J21" s="72">
        <v>1330.9460197055405</v>
      </c>
      <c r="K21" s="72">
        <v>1283.6169320346751</v>
      </c>
      <c r="L21" s="72">
        <v>1462.9562419797137</v>
      </c>
      <c r="M21" s="72">
        <v>1289.0308393321582</v>
      </c>
      <c r="N21" s="72">
        <v>1348.0747927791476</v>
      </c>
      <c r="O21" s="72">
        <v>1324.8408766965229</v>
      </c>
      <c r="P21" s="72">
        <v>1325.5683345049677</v>
      </c>
      <c r="Q21" s="72">
        <v>1398.3798835226405</v>
      </c>
      <c r="R21" s="72">
        <v>1595.0901224775068</v>
      </c>
      <c r="S21" s="72">
        <v>1589.3482156235584</v>
      </c>
      <c r="T21" s="72">
        <v>1623.2962941281987</v>
      </c>
      <c r="U21" s="72">
        <v>1618.6731698116178</v>
      </c>
      <c r="V21" s="72">
        <v>1616.4355707784191</v>
      </c>
      <c r="W21" s="72">
        <v>1778.9780494370677</v>
      </c>
      <c r="X21" s="72">
        <v>1496.2208608125409</v>
      </c>
      <c r="Y21" s="72">
        <v>1355.2420504196314</v>
      </c>
      <c r="DA21" s="89" t="s">
        <v>461</v>
      </c>
    </row>
    <row r="22" spans="1:105" ht="12" customHeight="1" x14ac:dyDescent="0.25">
      <c r="A22" s="28" t="s">
        <v>202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462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463</v>
      </c>
    </row>
    <row r="24" spans="1:105" ht="12" customHeight="1" x14ac:dyDescent="0.25">
      <c r="A24" s="28" t="s">
        <v>198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464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  <c r="DA25" s="90" t="s">
        <v>465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466</v>
      </c>
    </row>
    <row r="27" spans="1:105" ht="12.95" customHeight="1" x14ac:dyDescent="0.25">
      <c r="A27" s="68" t="s">
        <v>54</v>
      </c>
      <c r="B27" s="69">
        <f t="shared" ref="B27:Q27" si="10">SUM(B28:B32)</f>
        <v>954.95918715190464</v>
      </c>
      <c r="C27" s="69">
        <f t="shared" si="10"/>
        <v>1006.5192749723818</v>
      </c>
      <c r="D27" s="69">
        <f t="shared" si="10"/>
        <v>1055.2667252281842</v>
      </c>
      <c r="E27" s="69">
        <f t="shared" si="10"/>
        <v>1133.0716555347376</v>
      </c>
      <c r="F27" s="69">
        <f t="shared" si="10"/>
        <v>1118.8662258023646</v>
      </c>
      <c r="G27" s="69">
        <f t="shared" si="10"/>
        <v>1148.2465303887848</v>
      </c>
      <c r="H27" s="69">
        <f t="shared" si="10"/>
        <v>1303.6481292570847</v>
      </c>
      <c r="I27" s="69">
        <f t="shared" si="10"/>
        <v>1327.9872043423698</v>
      </c>
      <c r="J27" s="69">
        <f t="shared" si="10"/>
        <v>1331.1660992158982</v>
      </c>
      <c r="K27" s="69">
        <f t="shared" si="10"/>
        <v>1323.2595943130941</v>
      </c>
      <c r="L27" s="69">
        <f t="shared" si="10"/>
        <v>1335.3505580173485</v>
      </c>
      <c r="M27" s="69">
        <f t="shared" si="10"/>
        <v>1201.0088678741208</v>
      </c>
      <c r="N27" s="69">
        <f t="shared" si="10"/>
        <v>1224.4127167955612</v>
      </c>
      <c r="O27" s="69">
        <f t="shared" si="10"/>
        <v>1121.7332139061332</v>
      </c>
      <c r="P27" s="69">
        <f t="shared" si="10"/>
        <v>1142.7837560884991</v>
      </c>
      <c r="Q27" s="69">
        <f t="shared" si="10"/>
        <v>1228.0718727107078</v>
      </c>
      <c r="R27" s="69">
        <f t="shared" ref="R27:V27" si="11">SUM(R28:R32)</f>
        <v>1320.5594663676829</v>
      </c>
      <c r="S27" s="69">
        <f t="shared" si="11"/>
        <v>1319.4011370922844</v>
      </c>
      <c r="T27" s="69">
        <f t="shared" si="11"/>
        <v>1388.5776729624527</v>
      </c>
      <c r="U27" s="69">
        <f t="shared" si="11"/>
        <v>1245.9727939230502</v>
      </c>
      <c r="V27" s="69">
        <f t="shared" si="11"/>
        <v>1218.8394524559574</v>
      </c>
      <c r="W27" s="69">
        <f t="shared" ref="W27:Y27" si="12">SUM(W28:W32)</f>
        <v>1297.4825515017778</v>
      </c>
      <c r="X27" s="69">
        <f t="shared" si="12"/>
        <v>1276.2683962639865</v>
      </c>
      <c r="Y27" s="69">
        <f t="shared" si="12"/>
        <v>1154.5542494105603</v>
      </c>
      <c r="DA27" s="88" t="s">
        <v>269</v>
      </c>
    </row>
    <row r="28" spans="1:105" ht="12" customHeight="1" x14ac:dyDescent="0.25">
      <c r="A28" s="28" t="s">
        <v>51</v>
      </c>
      <c r="B28" s="72">
        <v>57.66638246165973</v>
      </c>
      <c r="C28" s="72">
        <v>57.995313185473101</v>
      </c>
      <c r="D28" s="72">
        <v>58.526012585774815</v>
      </c>
      <c r="E28" s="72">
        <v>57.397893234407867</v>
      </c>
      <c r="F28" s="72">
        <v>59.128404691724064</v>
      </c>
      <c r="G28" s="72">
        <v>59.38530451845746</v>
      </c>
      <c r="H28" s="72">
        <v>59.030166246715936</v>
      </c>
      <c r="I28" s="72">
        <v>53.857992630187766</v>
      </c>
      <c r="J28" s="72">
        <v>54.900197464116886</v>
      </c>
      <c r="K28" s="72">
        <v>58.283533415681269</v>
      </c>
      <c r="L28" s="72">
        <v>54.186962684484669</v>
      </c>
      <c r="M28" s="72">
        <v>57.759062101688372</v>
      </c>
      <c r="N28" s="72">
        <v>51.077444620199785</v>
      </c>
      <c r="O28" s="72">
        <v>43.295828460866289</v>
      </c>
      <c r="P28" s="72">
        <v>41.925286531290759</v>
      </c>
      <c r="Q28" s="72">
        <v>40.16339161087452</v>
      </c>
      <c r="R28" s="72">
        <v>34.464466742125737</v>
      </c>
      <c r="S28" s="72">
        <v>36.903351985567923</v>
      </c>
      <c r="T28" s="72">
        <v>33.280654587605518</v>
      </c>
      <c r="U28" s="72">
        <v>30.485308722227138</v>
      </c>
      <c r="V28" s="72">
        <v>21.949052014227153</v>
      </c>
      <c r="W28" s="72">
        <v>0.42685007601074204</v>
      </c>
      <c r="X28" s="72">
        <v>0.68208279529503613</v>
      </c>
      <c r="Y28" s="72">
        <v>0</v>
      </c>
      <c r="DA28" s="89" t="s">
        <v>467</v>
      </c>
    </row>
    <row r="29" spans="1:105" s="2" customFormat="1" ht="12" customHeight="1" x14ac:dyDescent="0.25">
      <c r="A29" s="28" t="s">
        <v>74</v>
      </c>
      <c r="B29" s="72">
        <v>546.32660209737367</v>
      </c>
      <c r="C29" s="72">
        <v>530.33053480836179</v>
      </c>
      <c r="D29" s="72">
        <v>532.23357513402448</v>
      </c>
      <c r="E29" s="72">
        <v>528.73036746028833</v>
      </c>
      <c r="F29" s="72">
        <v>533.73916979726698</v>
      </c>
      <c r="G29" s="72">
        <v>530.85819577783832</v>
      </c>
      <c r="H29" s="72">
        <v>512.0094113753189</v>
      </c>
      <c r="I29" s="72">
        <v>516.76601359562324</v>
      </c>
      <c r="J29" s="72">
        <v>518.77342467881783</v>
      </c>
      <c r="K29" s="72">
        <v>516.76720778555978</v>
      </c>
      <c r="L29" s="72">
        <v>517.93630570161497</v>
      </c>
      <c r="M29" s="72">
        <v>514.18485117595856</v>
      </c>
      <c r="N29" s="72">
        <v>513.43117445717473</v>
      </c>
      <c r="O29" s="72">
        <v>511.89929223981039</v>
      </c>
      <c r="P29" s="72">
        <v>509.8226295006283</v>
      </c>
      <c r="Q29" s="72">
        <v>509.21783669870138</v>
      </c>
      <c r="R29" s="72">
        <v>507.35943723466005</v>
      </c>
      <c r="S29" s="72">
        <v>509.26170502433433</v>
      </c>
      <c r="T29" s="72">
        <v>507.37814611000056</v>
      </c>
      <c r="U29" s="72">
        <v>425.66196134000057</v>
      </c>
      <c r="V29" s="72">
        <v>397.88997918999928</v>
      </c>
      <c r="W29" s="72">
        <v>423.56973571000026</v>
      </c>
      <c r="X29" s="72">
        <v>477.50498444000448</v>
      </c>
      <c r="Y29" s="72">
        <v>406.51854452000384</v>
      </c>
      <c r="DA29" s="89" t="s">
        <v>468</v>
      </c>
    </row>
    <row r="30" spans="1:105" ht="12" customHeight="1" x14ac:dyDescent="0.25">
      <c r="A30" s="28" t="s">
        <v>189</v>
      </c>
      <c r="B30" s="72">
        <v>350.96620259287118</v>
      </c>
      <c r="C30" s="72">
        <v>418.19342697854688</v>
      </c>
      <c r="D30" s="72">
        <v>464.50713750838497</v>
      </c>
      <c r="E30" s="72">
        <v>546.94339484004138</v>
      </c>
      <c r="F30" s="72">
        <v>525.99865131337356</v>
      </c>
      <c r="G30" s="72">
        <v>558.0030300924891</v>
      </c>
      <c r="H30" s="72">
        <v>732.60855163504993</v>
      </c>
      <c r="I30" s="72">
        <v>757.36319811655892</v>
      </c>
      <c r="J30" s="72">
        <v>757.49247707296331</v>
      </c>
      <c r="K30" s="72">
        <v>748.20885311185293</v>
      </c>
      <c r="L30" s="72">
        <v>763.22728963124882</v>
      </c>
      <c r="M30" s="72">
        <v>629.06495459647385</v>
      </c>
      <c r="N30" s="72">
        <v>659.90409771818656</v>
      </c>
      <c r="O30" s="72">
        <v>566.53809320545645</v>
      </c>
      <c r="P30" s="72">
        <v>591.03584005658001</v>
      </c>
      <c r="Q30" s="72">
        <v>678.69064440113186</v>
      </c>
      <c r="R30" s="72">
        <v>778.73556239089726</v>
      </c>
      <c r="S30" s="72">
        <v>773.23608008238216</v>
      </c>
      <c r="T30" s="72">
        <v>847.91887226484641</v>
      </c>
      <c r="U30" s="72">
        <v>789.8255238608225</v>
      </c>
      <c r="V30" s="72">
        <v>799.00042125173093</v>
      </c>
      <c r="W30" s="72">
        <v>873.48596571576672</v>
      </c>
      <c r="X30" s="72">
        <v>798.08132902868692</v>
      </c>
      <c r="Y30" s="72">
        <v>748.03570489055642</v>
      </c>
      <c r="DA30" s="89" t="s">
        <v>469</v>
      </c>
    </row>
    <row r="31" spans="1:105" ht="12" customHeight="1" x14ac:dyDescent="0.25">
      <c r="A31" s="28" t="s">
        <v>202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470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DA32" s="92" t="s">
        <v>471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7503.728558235176</v>
      </c>
      <c r="C3" s="65">
        <f>IF(RES_hh_fec!C3=0,0,1000*11630*RES_hh_fec!C3/RES_hh_num!C3)</f>
        <v>7837.0679911875477</v>
      </c>
      <c r="D3" s="65">
        <f>IF(RES_hh_fec!D3=0,0,1000*11630*RES_hh_fec!D3/RES_hh_num!D3)</f>
        <v>7894.4115843500049</v>
      </c>
      <c r="E3" s="65">
        <f>IF(RES_hh_fec!E3=0,0,1000*11630*RES_hh_fec!E3/RES_hh_num!E3)</f>
        <v>8280.7995116184502</v>
      </c>
      <c r="F3" s="65">
        <f>IF(RES_hh_fec!F3=0,0,1000*11630*RES_hh_fec!F3/RES_hh_num!F3)</f>
        <v>8543.4919188262193</v>
      </c>
      <c r="G3" s="65">
        <f>IF(RES_hh_fec!G3=0,0,1000*11630*RES_hh_fec!G3/RES_hh_num!G3)</f>
        <v>8646.4479417219572</v>
      </c>
      <c r="H3" s="65">
        <f>IF(RES_hh_fec!H3=0,0,1000*11630*RES_hh_fec!H3/RES_hh_num!H3)</f>
        <v>8745.0287818556826</v>
      </c>
      <c r="I3" s="65">
        <f>IF(RES_hh_fec!I3=0,0,1000*11630*RES_hh_fec!I3/RES_hh_num!I3)</f>
        <v>8509.2434542214814</v>
      </c>
      <c r="J3" s="65">
        <f>IF(RES_hh_fec!J3=0,0,1000*11630*RES_hh_fec!J3/RES_hh_num!J3)</f>
        <v>8068.0000788820316</v>
      </c>
      <c r="K3" s="65">
        <f>IF(RES_hh_fec!K3=0,0,1000*11630*RES_hh_fec!K3/RES_hh_num!K3)</f>
        <v>8100.9910617653113</v>
      </c>
      <c r="L3" s="65">
        <f>IF(RES_hh_fec!L3=0,0,1000*11630*RES_hh_fec!L3/RES_hh_num!L3)</f>
        <v>8686.2982663137409</v>
      </c>
      <c r="M3" s="65">
        <f>IF(RES_hh_fec!M3=0,0,1000*11630*RES_hh_fec!M3/RES_hh_num!M3)</f>
        <v>7711.5269849792276</v>
      </c>
      <c r="N3" s="65">
        <f>IF(RES_hh_fec!N3=0,0,1000*11630*RES_hh_fec!N3/RES_hh_num!N3)</f>
        <v>7497.0975811429362</v>
      </c>
      <c r="O3" s="65">
        <f>IF(RES_hh_fec!O3=0,0,1000*11630*RES_hh_fec!O3/RES_hh_num!O3)</f>
        <v>6950.9512092535742</v>
      </c>
      <c r="P3" s="65">
        <f>IF(RES_hh_fec!P3=0,0,1000*11630*RES_hh_fec!P3/RES_hh_num!P3)</f>
        <v>6855.982585882085</v>
      </c>
      <c r="Q3" s="65">
        <f>IF(RES_hh_fec!Q3=0,0,1000*11630*RES_hh_fec!Q3/RES_hh_num!Q3)</f>
        <v>6945.7665519665006</v>
      </c>
      <c r="R3" s="65">
        <f>IF(RES_hh_fec!R3=0,0,1000*11630*RES_hh_fec!R3/RES_hh_num!R3)</f>
        <v>6323.4975165503583</v>
      </c>
      <c r="S3" s="65">
        <f>IF(RES_hh_fec!S3=0,0,1000*11630*RES_hh_fec!S3/RES_hh_num!S3)</f>
        <v>6397.0952890738463</v>
      </c>
      <c r="T3" s="65">
        <f>IF(RES_hh_fec!T3=0,0,1000*11630*RES_hh_fec!T3/RES_hh_num!T3)</f>
        <v>6927.5344068904697</v>
      </c>
      <c r="U3" s="65">
        <f>IF(RES_hh_fec!U3=0,0,1000*11630*RES_hh_fec!U3/RES_hh_num!U3)</f>
        <v>6446.022612394072</v>
      </c>
      <c r="V3" s="65">
        <f>IF(RES_hh_fec!V3=0,0,1000*11630*RES_hh_fec!V3/RES_hh_num!V3)</f>
        <v>6436.7549778317607</v>
      </c>
      <c r="W3" s="65">
        <f>IF(RES_hh_fec!W3=0,0,1000*11630*RES_hh_fec!W3/RES_hh_num!W3)</f>
        <v>6377.2879393286767</v>
      </c>
      <c r="X3" s="65">
        <f>IF(RES_hh_fec!X3=0,0,1000*11630*RES_hh_fec!X3/RES_hh_num!X3)</f>
        <v>6180.8950522657278</v>
      </c>
      <c r="Y3" s="65">
        <f>IF(RES_hh_fec!Y3=0,0,1000*11630*RES_hh_fec!Y3/RES_hh_num!Y3)</f>
        <v>5906.7408661523468</v>
      </c>
      <c r="DA3" s="87" t="s">
        <v>272</v>
      </c>
    </row>
    <row r="4" spans="1:105" ht="12.95" customHeight="1" x14ac:dyDescent="0.25">
      <c r="A4" s="68" t="s">
        <v>57</v>
      </c>
      <c r="B4" s="69">
        <f>IF(RES_hh_fec!B4=0,0,1000*11630*RES_hh_fec!B4/RES_hh_num!B4)</f>
        <v>5633.8377541564423</v>
      </c>
      <c r="C4" s="69">
        <f>IF(RES_hh_fec!C4=0,0,1000*11630*RES_hh_fec!C4/RES_hh_num!C4)</f>
        <v>5828.8116352141142</v>
      </c>
      <c r="D4" s="69">
        <f>IF(RES_hh_fec!D4=0,0,1000*11630*RES_hh_fec!D4/RES_hh_num!D4)</f>
        <v>5937.4183414400541</v>
      </c>
      <c r="E4" s="69">
        <f>IF(RES_hh_fec!E4=0,0,1000*11630*RES_hh_fec!E4/RES_hh_num!E4)</f>
        <v>6320.6669145773303</v>
      </c>
      <c r="F4" s="69">
        <f>IF(RES_hh_fec!F4=0,0,1000*11630*RES_hh_fec!F4/RES_hh_num!F4)</f>
        <v>6642.6477821446952</v>
      </c>
      <c r="G4" s="69">
        <f>IF(RES_hh_fec!G4=0,0,1000*11630*RES_hh_fec!G4/RES_hh_num!G4)</f>
        <v>6690.3546521684102</v>
      </c>
      <c r="H4" s="69">
        <f>IF(RES_hh_fec!H4=0,0,1000*11630*RES_hh_fec!H4/RES_hh_num!H4)</f>
        <v>6642.6583869528185</v>
      </c>
      <c r="I4" s="69">
        <f>IF(RES_hh_fec!I4=0,0,1000*11630*RES_hh_fec!I4/RES_hh_num!I4)</f>
        <v>6453.0058159884265</v>
      </c>
      <c r="J4" s="69">
        <f>IF(RES_hh_fec!J4=0,0,1000*11630*RES_hh_fec!J4/RES_hh_num!J4)</f>
        <v>6036.2506761255454</v>
      </c>
      <c r="K4" s="69">
        <f>IF(RES_hh_fec!K4=0,0,1000*11630*RES_hh_fec!K4/RES_hh_num!K4)</f>
        <v>6110.1120654717288</v>
      </c>
      <c r="L4" s="69">
        <f>IF(RES_hh_fec!L4=0,0,1000*11630*RES_hh_fec!L4/RES_hh_num!L4)</f>
        <v>6598.8031066670692</v>
      </c>
      <c r="M4" s="69">
        <f>IF(RES_hh_fec!M4=0,0,1000*11630*RES_hh_fec!M4/RES_hh_num!M4)</f>
        <v>5709.1199527402359</v>
      </c>
      <c r="N4" s="69">
        <f>IF(RES_hh_fec!N4=0,0,1000*11630*RES_hh_fec!N4/RES_hh_num!N4)</f>
        <v>5511.612437905751</v>
      </c>
      <c r="O4" s="69">
        <f>IF(RES_hh_fec!O4=0,0,1000*11630*RES_hh_fec!O4/RES_hh_num!O4)</f>
        <v>5049.1079255385048</v>
      </c>
      <c r="P4" s="69">
        <f>IF(RES_hh_fec!P4=0,0,1000*11630*RES_hh_fec!P4/RES_hh_num!P4)</f>
        <v>4904.3895893454765</v>
      </c>
      <c r="Q4" s="69">
        <f>IF(RES_hh_fec!Q4=0,0,1000*11630*RES_hh_fec!Q4/RES_hh_num!Q4)</f>
        <v>4962.3742815816358</v>
      </c>
      <c r="R4" s="69">
        <f>IF(RES_hh_fec!R4=0,0,1000*11630*RES_hh_fec!R4/RES_hh_num!R4)</f>
        <v>4297.0414094619</v>
      </c>
      <c r="S4" s="69">
        <f>IF(RES_hh_fec!S4=0,0,1000*11630*RES_hh_fec!S4/RES_hh_num!S4)</f>
        <v>4349.0226584662014</v>
      </c>
      <c r="T4" s="69">
        <f>IF(RES_hh_fec!T4=0,0,1000*11630*RES_hh_fec!T4/RES_hh_num!T4)</f>
        <v>4849.8039200512894</v>
      </c>
      <c r="U4" s="69">
        <f>IF(RES_hh_fec!U4=0,0,1000*11630*RES_hh_fec!U4/RES_hh_num!U4)</f>
        <v>4456.9816086858973</v>
      </c>
      <c r="V4" s="69">
        <f>IF(RES_hh_fec!V4=0,0,1000*11630*RES_hh_fec!V4/RES_hh_num!V4)</f>
        <v>4470.199169131085</v>
      </c>
      <c r="W4" s="69">
        <f>IF(RES_hh_fec!W4=0,0,1000*11630*RES_hh_fec!W4/RES_hh_num!W4)</f>
        <v>4338.3809736611838</v>
      </c>
      <c r="X4" s="69">
        <f>IF(RES_hh_fec!X4=0,0,1000*11630*RES_hh_fec!X4/RES_hh_num!X4)</f>
        <v>4203.3023246145713</v>
      </c>
      <c r="Y4" s="69">
        <f>IF(RES_hh_fec!Y4=0,0,1000*11630*RES_hh_fec!Y4/RES_hh_num!Y4)</f>
        <v>4062.5698921206158</v>
      </c>
      <c r="DA4" s="88" t="s">
        <v>273</v>
      </c>
    </row>
    <row r="5" spans="1:105" ht="12" customHeight="1" x14ac:dyDescent="0.25">
      <c r="A5" s="28" t="s">
        <v>51</v>
      </c>
      <c r="B5" s="72">
        <f>IF(RES_hh_fec!B5=0,0,1000*11630*RES_hh_fec!B5/RES_hh_num!B5)</f>
        <v>4367.1537371892009</v>
      </c>
      <c r="C5" s="72">
        <f>IF(RES_hh_fec!C5=0,0,1000*11630*RES_hh_fec!C5/RES_hh_num!C5)</f>
        <v>4622.8044583621004</v>
      </c>
      <c r="D5" s="72">
        <f>IF(RES_hh_fec!D5=0,0,1000*11630*RES_hh_fec!D5/RES_hh_num!D5)</f>
        <v>5049.8875737730368</v>
      </c>
      <c r="E5" s="72">
        <f>IF(RES_hh_fec!E5=0,0,1000*11630*RES_hh_fec!E5/RES_hh_num!E5)</f>
        <v>4562.6564283079088</v>
      </c>
      <c r="F5" s="72">
        <f>IF(RES_hh_fec!F5=0,0,1000*11630*RES_hh_fec!F5/RES_hh_num!F5)</f>
        <v>5650.0723884621384</v>
      </c>
      <c r="G5" s="72">
        <f>IF(RES_hh_fec!G5=0,0,1000*11630*RES_hh_fec!G5/RES_hh_num!G5)</f>
        <v>5824.0530319618692</v>
      </c>
      <c r="H5" s="72">
        <f>IF(RES_hh_fec!H5=0,0,1000*11630*RES_hh_fec!H5/RES_hh_num!H5)</f>
        <v>5951.8920181445355</v>
      </c>
      <c r="I5" s="72">
        <f>IF(RES_hh_fec!I5=0,0,1000*11630*RES_hh_fec!I5/RES_hh_num!I5)</f>
        <v>5017.9560776252874</v>
      </c>
      <c r="J5" s="72">
        <f>IF(RES_hh_fec!J5=0,0,1000*11630*RES_hh_fec!J5/RES_hh_num!J5)</f>
        <v>5314.0674465469065</v>
      </c>
      <c r="K5" s="72">
        <f>IF(RES_hh_fec!K5=0,0,1000*11630*RES_hh_fec!K5/RES_hh_num!K5)</f>
        <v>6002.779522146493</v>
      </c>
      <c r="L5" s="72">
        <f>IF(RES_hh_fec!L5=0,0,1000*11630*RES_hh_fec!L5/RES_hh_num!L5)</f>
        <v>5525.9342377300827</v>
      </c>
      <c r="M5" s="72">
        <f>IF(RES_hh_fec!M5=0,0,1000*11630*RES_hh_fec!M5/RES_hh_num!M5)</f>
        <v>5389.6366832953345</v>
      </c>
      <c r="N5" s="72">
        <f>IF(RES_hh_fec!N5=0,0,1000*11630*RES_hh_fec!N5/RES_hh_num!N5)</f>
        <v>5485.2245263898358</v>
      </c>
      <c r="O5" s="72">
        <f>IF(RES_hh_fec!O5=0,0,1000*11630*RES_hh_fec!O5/RES_hh_num!O5)</f>
        <v>4306.2011354327497</v>
      </c>
      <c r="P5" s="72">
        <f>IF(RES_hh_fec!P5=0,0,1000*11630*RES_hh_fec!P5/RES_hh_num!P5)</f>
        <v>4229.8304466421905</v>
      </c>
      <c r="Q5" s="72">
        <f>IF(RES_hh_fec!Q5=0,0,1000*11630*RES_hh_fec!Q5/RES_hh_num!Q5)</f>
        <v>3813.5977000480666</v>
      </c>
      <c r="R5" s="72">
        <f>IF(RES_hh_fec!R5=0,0,1000*11630*RES_hh_fec!R5/RES_hh_num!R5)</f>
        <v>3246.7161420715856</v>
      </c>
      <c r="S5" s="72">
        <f>IF(RES_hh_fec!S5=0,0,1000*11630*RES_hh_fec!S5/RES_hh_num!S5)</f>
        <v>5312.807109349802</v>
      </c>
      <c r="T5" s="72">
        <f>IF(RES_hh_fec!T5=0,0,1000*11630*RES_hh_fec!T5/RES_hh_num!T5)</f>
        <v>6002.0298049726935</v>
      </c>
      <c r="U5" s="72">
        <f>IF(RES_hh_fec!U5=0,0,1000*11630*RES_hh_fec!U5/RES_hh_num!U5)</f>
        <v>3969.8984192516064</v>
      </c>
      <c r="V5" s="72">
        <f>IF(RES_hh_fec!V5=0,0,1000*11630*RES_hh_fec!V5/RES_hh_num!V5)</f>
        <v>4534.2401016709446</v>
      </c>
      <c r="W5" s="72">
        <f>IF(RES_hh_fec!W5=0,0,1000*11630*RES_hh_fec!W5/RES_hh_num!W5)</f>
        <v>3650.2044077266632</v>
      </c>
      <c r="X5" s="72">
        <f>IF(RES_hh_fec!X5=0,0,1000*11630*RES_hh_fec!X5/RES_hh_num!X5)</f>
        <v>4436.6598913332391</v>
      </c>
      <c r="Y5" s="72">
        <f>IF(RES_hh_fec!Y5=0,0,1000*11630*RES_hh_fec!Y5/RES_hh_num!Y5)</f>
        <v>4222.5454510484615</v>
      </c>
      <c r="DA5" s="89" t="s">
        <v>473</v>
      </c>
    </row>
    <row r="6" spans="1:105" ht="12" customHeight="1" x14ac:dyDescent="0.25">
      <c r="A6" s="28" t="s">
        <v>74</v>
      </c>
      <c r="B6" s="72">
        <f>IF(RES_hh_fec!B6=0,0,1000*11630*RES_hh_fec!B6/RES_hh_num!B6)</f>
        <v>5977.9253557019774</v>
      </c>
      <c r="C6" s="72">
        <f>IF(RES_hh_fec!C6=0,0,1000*11630*RES_hh_fec!C6/RES_hh_num!C6)</f>
        <v>5668.2138760974858</v>
      </c>
      <c r="D6" s="72">
        <f>IF(RES_hh_fec!D6=0,0,1000*11630*RES_hh_fec!D6/RES_hh_num!D6)</f>
        <v>6109.3279779874383</v>
      </c>
      <c r="E6" s="72">
        <f>IF(RES_hh_fec!E6=0,0,1000*11630*RES_hh_fec!E6/RES_hh_num!E6)</f>
        <v>6526.3446690628843</v>
      </c>
      <c r="F6" s="72">
        <f>IF(RES_hh_fec!F6=0,0,1000*11630*RES_hh_fec!F6/RES_hh_num!F6)</f>
        <v>7080.0346631894199</v>
      </c>
      <c r="G6" s="72">
        <f>IF(RES_hh_fec!G6=0,0,1000*11630*RES_hh_fec!G6/RES_hh_num!G6)</f>
        <v>7274.734893234292</v>
      </c>
      <c r="H6" s="72">
        <f>IF(RES_hh_fec!H6=0,0,1000*11630*RES_hh_fec!H6/RES_hh_num!H6)</f>
        <v>6942.9046344475109</v>
      </c>
      <c r="I6" s="72">
        <f>IF(RES_hh_fec!I6=0,0,1000*11630*RES_hh_fec!I6/RES_hh_num!I6)</f>
        <v>7063.4445315507701</v>
      </c>
      <c r="J6" s="72">
        <f>IF(RES_hh_fec!J6=0,0,1000*11630*RES_hh_fec!J6/RES_hh_num!J6)</f>
        <v>7002.7244455770096</v>
      </c>
      <c r="K6" s="72">
        <f>IF(RES_hh_fec!K6=0,0,1000*11630*RES_hh_fec!K6/RES_hh_num!K6)</f>
        <v>6752.2115953174498</v>
      </c>
      <c r="L6" s="72">
        <f>IF(RES_hh_fec!L6=0,0,1000*11630*RES_hh_fec!L6/RES_hh_num!L6)</f>
        <v>7312.0224354856828</v>
      </c>
      <c r="M6" s="72">
        <f>IF(RES_hh_fec!M6=0,0,1000*11630*RES_hh_fec!M6/RES_hh_num!M6)</f>
        <v>6170.478223315763</v>
      </c>
      <c r="N6" s="72">
        <f>IF(RES_hh_fec!N6=0,0,1000*11630*RES_hh_fec!N6/RES_hh_num!N6)</f>
        <v>6227.415940772853</v>
      </c>
      <c r="O6" s="72">
        <f>IF(RES_hh_fec!O6=0,0,1000*11630*RES_hh_fec!O6/RES_hh_num!O6)</f>
        <v>5644.5901909145896</v>
      </c>
      <c r="P6" s="72">
        <f>IF(RES_hh_fec!P6=0,0,1000*11630*RES_hh_fec!P6/RES_hh_num!P6)</f>
        <v>5010.539545284937</v>
      </c>
      <c r="Q6" s="72">
        <f>IF(RES_hh_fec!Q6=0,0,1000*11630*RES_hh_fec!Q6/RES_hh_num!Q6)</f>
        <v>5145.1982315515552</v>
      </c>
      <c r="R6" s="72">
        <f>IF(RES_hh_fec!R6=0,0,1000*11630*RES_hh_fec!R6/RES_hh_num!R6)</f>
        <v>5679.5953571512709</v>
      </c>
      <c r="S6" s="72">
        <f>IF(RES_hh_fec!S6=0,0,1000*11630*RES_hh_fec!S6/RES_hh_num!S6)</f>
        <v>4610.6439661943696</v>
      </c>
      <c r="T6" s="72">
        <f>IF(RES_hh_fec!T6=0,0,1000*11630*RES_hh_fec!T6/RES_hh_num!T6)</f>
        <v>5709.3237116569062</v>
      </c>
      <c r="U6" s="72">
        <f>IF(RES_hh_fec!U6=0,0,1000*11630*RES_hh_fec!U6/RES_hh_num!U6)</f>
        <v>4885.2693151658359</v>
      </c>
      <c r="V6" s="72">
        <f>IF(RES_hh_fec!V6=0,0,1000*11630*RES_hh_fec!V6/RES_hh_num!V6)</f>
        <v>4624.969815866315</v>
      </c>
      <c r="W6" s="72">
        <f>IF(RES_hh_fec!W6=0,0,1000*11630*RES_hh_fec!W6/RES_hh_num!W6)</f>
        <v>4772.6224833576825</v>
      </c>
      <c r="X6" s="72">
        <f>IF(RES_hh_fec!X6=0,0,1000*11630*RES_hh_fec!X6/RES_hh_num!X6)</f>
        <v>5078.7994194853318</v>
      </c>
      <c r="Y6" s="72">
        <f>IF(RES_hh_fec!Y6=0,0,1000*11630*RES_hh_fec!Y6/RES_hh_num!Y6)</f>
        <v>4318.5763679599531</v>
      </c>
      <c r="DA6" s="89" t="s">
        <v>474</v>
      </c>
    </row>
    <row r="7" spans="1:105" ht="12" customHeight="1" x14ac:dyDescent="0.25">
      <c r="A7" s="28" t="s">
        <v>200</v>
      </c>
      <c r="B7" s="72">
        <f>IF(RES_hh_fec!B7=0,0,1000*11630*RES_hh_fec!B7/RES_hh_num!B7)</f>
        <v>6101.906342174434</v>
      </c>
      <c r="C7" s="72">
        <f>IF(RES_hh_fec!C7=0,0,1000*11630*RES_hh_fec!C7/RES_hh_num!C7)</f>
        <v>6232.5204486674111</v>
      </c>
      <c r="D7" s="72">
        <f>IF(RES_hh_fec!D7=0,0,1000*11630*RES_hh_fec!D7/RES_hh_num!D7)</f>
        <v>6154.242583845401</v>
      </c>
      <c r="E7" s="72">
        <f>IF(RES_hh_fec!E7=0,0,1000*11630*RES_hh_fec!E7/RES_hh_num!E7)</f>
        <v>6827.006838386349</v>
      </c>
      <c r="F7" s="72">
        <f>IF(RES_hh_fec!F7=0,0,1000*11630*RES_hh_fec!F7/RES_hh_num!F7)</f>
        <v>7615.1659473873369</v>
      </c>
      <c r="G7" s="72">
        <f>IF(RES_hh_fec!G7=0,0,1000*11630*RES_hh_fec!G7/RES_hh_num!G7)</f>
        <v>7676.4129287685782</v>
      </c>
      <c r="H7" s="72">
        <f>IF(RES_hh_fec!H7=0,0,1000*11630*RES_hh_fec!H7/RES_hh_num!H7)</f>
        <v>7120.9547406677266</v>
      </c>
      <c r="I7" s="72">
        <f>IF(RES_hh_fec!I7=0,0,1000*11630*RES_hh_fec!I7/RES_hh_num!I7)</f>
        <v>7224.8691369200351</v>
      </c>
      <c r="J7" s="72">
        <f>IF(RES_hh_fec!J7=0,0,1000*11630*RES_hh_fec!J7/RES_hh_num!J7)</f>
        <v>7123.982382327159</v>
      </c>
      <c r="K7" s="72">
        <f>IF(RES_hh_fec!K7=0,0,1000*11630*RES_hh_fec!K7/RES_hh_num!K7)</f>
        <v>7108.0184844072392</v>
      </c>
      <c r="L7" s="72">
        <f>IF(RES_hh_fec!L7=0,0,1000*11630*RES_hh_fec!L7/RES_hh_num!L7)</f>
        <v>7607.7000082013301</v>
      </c>
      <c r="M7" s="72">
        <f>IF(RES_hh_fec!M7=0,0,1000*11630*RES_hh_fec!M7/RES_hh_num!M7)</f>
        <v>6538.4816473139626</v>
      </c>
      <c r="N7" s="72">
        <f>IF(RES_hh_fec!N7=0,0,1000*11630*RES_hh_fec!N7/RES_hh_num!N7)</f>
        <v>6001.2892289508927</v>
      </c>
      <c r="O7" s="72">
        <f>IF(RES_hh_fec!O7=0,0,1000*11630*RES_hh_fec!O7/RES_hh_num!O7)</f>
        <v>5730.2880221154373</v>
      </c>
      <c r="P7" s="72">
        <f>IF(RES_hh_fec!P7=0,0,1000*11630*RES_hh_fec!P7/RES_hh_num!P7)</f>
        <v>5272.2091393506325</v>
      </c>
      <c r="Q7" s="72">
        <f>IF(RES_hh_fec!Q7=0,0,1000*11630*RES_hh_fec!Q7/RES_hh_num!Q7)</f>
        <v>5789.6525066754148</v>
      </c>
      <c r="R7" s="72">
        <f>IF(RES_hh_fec!R7=0,0,1000*11630*RES_hh_fec!R7/RES_hh_num!R7)</f>
        <v>4871.9808916405545</v>
      </c>
      <c r="S7" s="72">
        <f>IF(RES_hh_fec!S7=0,0,1000*11630*RES_hh_fec!S7/RES_hh_num!S7)</f>
        <v>4868.6219263249031</v>
      </c>
      <c r="T7" s="72">
        <f>IF(RES_hh_fec!T7=0,0,1000*11630*RES_hh_fec!T7/RES_hh_num!T7)</f>
        <v>5355.594191941148</v>
      </c>
      <c r="U7" s="72">
        <f>IF(RES_hh_fec!U7=0,0,1000*11630*RES_hh_fec!U7/RES_hh_num!U7)</f>
        <v>4799.8290211762178</v>
      </c>
      <c r="V7" s="72">
        <f>IF(RES_hh_fec!V7=0,0,1000*11630*RES_hh_fec!V7/RES_hh_num!V7)</f>
        <v>5176.3274364528579</v>
      </c>
      <c r="W7" s="72">
        <f>IF(RES_hh_fec!W7=0,0,1000*11630*RES_hh_fec!W7/RES_hh_num!W7)</f>
        <v>5066.8070020612067</v>
      </c>
      <c r="X7" s="72">
        <f>IF(RES_hh_fec!X7=0,0,1000*11630*RES_hh_fec!X7/RES_hh_num!X7)</f>
        <v>4839.1266404660046</v>
      </c>
      <c r="Y7" s="72">
        <f>IF(RES_hh_fec!Y7=0,0,1000*11630*RES_hh_fec!Y7/RES_hh_num!Y7)</f>
        <v>4751.1683246932853</v>
      </c>
      <c r="DA7" s="89" t="s">
        <v>475</v>
      </c>
    </row>
    <row r="8" spans="1:105" ht="12" customHeight="1" x14ac:dyDescent="0.25">
      <c r="A8" s="28" t="s">
        <v>189</v>
      </c>
      <c r="B8" s="72">
        <f>IF(RES_hh_fec!B8=0,0,1000*11630*RES_hh_fec!B8/RES_hh_num!B8)</f>
        <v>5257.7981756799209</v>
      </c>
      <c r="C8" s="72">
        <f>IF(RES_hh_fec!C8=0,0,1000*11630*RES_hh_fec!C8/RES_hh_num!C8)</f>
        <v>5553.7371432067894</v>
      </c>
      <c r="D8" s="72">
        <f>IF(RES_hh_fec!D8=0,0,1000*11630*RES_hh_fec!D8/RES_hh_num!D8)</f>
        <v>5842.9064180043679</v>
      </c>
      <c r="E8" s="72">
        <f>IF(RES_hh_fec!E8=0,0,1000*11630*RES_hh_fec!E8/RES_hh_num!E8)</f>
        <v>6362.8763311643243</v>
      </c>
      <c r="F8" s="72">
        <f>IF(RES_hh_fec!F8=0,0,1000*11630*RES_hh_fec!F8/RES_hh_num!F8)</f>
        <v>6313.7559512872294</v>
      </c>
      <c r="G8" s="72">
        <f>IF(RES_hh_fec!G8=0,0,1000*11630*RES_hh_fec!G8/RES_hh_num!G8)</f>
        <v>6452.9053096034095</v>
      </c>
      <c r="H8" s="72">
        <f>IF(RES_hh_fec!H8=0,0,1000*11630*RES_hh_fec!H8/RES_hh_num!H8)</f>
        <v>6797.8873995016893</v>
      </c>
      <c r="I8" s="72">
        <f>IF(RES_hh_fec!I8=0,0,1000*11630*RES_hh_fec!I8/RES_hh_num!I8)</f>
        <v>6681.179417502608</v>
      </c>
      <c r="J8" s="72">
        <f>IF(RES_hh_fec!J8=0,0,1000*11630*RES_hh_fec!J8/RES_hh_num!J8)</f>
        <v>6049.2296409468754</v>
      </c>
      <c r="K8" s="72">
        <f>IF(RES_hh_fec!K8=0,0,1000*11630*RES_hh_fec!K8/RES_hh_num!K8)</f>
        <v>6165.1152998280913</v>
      </c>
      <c r="L8" s="72">
        <f>IF(RES_hh_fec!L8=0,0,1000*11630*RES_hh_fec!L8/RES_hh_num!L8)</f>
        <v>7058.0401398984804</v>
      </c>
      <c r="M8" s="72">
        <f>IF(RES_hh_fec!M8=0,0,1000*11630*RES_hh_fec!M8/RES_hh_num!M8)</f>
        <v>5579.7985361324418</v>
      </c>
      <c r="N8" s="72">
        <f>IF(RES_hh_fec!N8=0,0,1000*11630*RES_hh_fec!N8/RES_hh_num!N8)</f>
        <v>5835.4690219599033</v>
      </c>
      <c r="O8" s="72">
        <f>IF(RES_hh_fec!O8=0,0,1000*11630*RES_hh_fec!O8/RES_hh_num!O8)</f>
        <v>5393.7857658966996</v>
      </c>
      <c r="P8" s="72">
        <f>IF(RES_hh_fec!P8=0,0,1000*11630*RES_hh_fec!P8/RES_hh_num!P8)</f>
        <v>5045.9208427971698</v>
      </c>
      <c r="Q8" s="72">
        <f>IF(RES_hh_fec!Q8=0,0,1000*11630*RES_hh_fec!Q8/RES_hh_num!Q8)</f>
        <v>5343.4844079607765</v>
      </c>
      <c r="R8" s="72">
        <f>IF(RES_hh_fec!R8=0,0,1000*11630*RES_hh_fec!R8/RES_hh_num!R8)</f>
        <v>4733.3363658426388</v>
      </c>
      <c r="S8" s="72">
        <f>IF(RES_hh_fec!S8=0,0,1000*11630*RES_hh_fec!S8/RES_hh_num!S8)</f>
        <v>4447.3686921793369</v>
      </c>
      <c r="T8" s="72">
        <f>IF(RES_hh_fec!T8=0,0,1000*11630*RES_hh_fec!T8/RES_hh_num!T8)</f>
        <v>4750.4367632761332</v>
      </c>
      <c r="U8" s="72">
        <f>IF(RES_hh_fec!U8=0,0,1000*11630*RES_hh_fec!U8/RES_hh_num!U8)</f>
        <v>4371.9112508869321</v>
      </c>
      <c r="V8" s="72">
        <f>IF(RES_hh_fec!V8=0,0,1000*11630*RES_hh_fec!V8/RES_hh_num!V8)</f>
        <v>4408.7556378220197</v>
      </c>
      <c r="W8" s="72">
        <f>IF(RES_hh_fec!W8=0,0,1000*11630*RES_hh_fec!W8/RES_hh_num!W8)</f>
        <v>4712.5120780902453</v>
      </c>
      <c r="X8" s="72">
        <f>IF(RES_hh_fec!X8=0,0,1000*11630*RES_hh_fec!X8/RES_hh_num!X8)</f>
        <v>4154.2415944436725</v>
      </c>
      <c r="Y8" s="72">
        <f>IF(RES_hh_fec!Y8=0,0,1000*11630*RES_hh_fec!Y8/RES_hh_num!Y8)</f>
        <v>4011.7780725205757</v>
      </c>
      <c r="DA8" s="89" t="s">
        <v>476</v>
      </c>
    </row>
    <row r="9" spans="1:105" ht="12" customHeight="1" x14ac:dyDescent="0.25">
      <c r="A9" s="28" t="s">
        <v>202</v>
      </c>
      <c r="B9" s="72">
        <f>IF(RES_hh_fec!B9=0,0,1000*11630*RES_hh_fec!B9/RES_hh_num!B9)</f>
        <v>6097.6921699282702</v>
      </c>
      <c r="C9" s="72">
        <f>IF(RES_hh_fec!C9=0,0,1000*11630*RES_hh_fec!C9/RES_hh_num!C9)</f>
        <v>6249.5500521778649</v>
      </c>
      <c r="D9" s="72">
        <f>IF(RES_hh_fec!D9=0,0,1000*11630*RES_hh_fec!D9/RES_hh_num!D9)</f>
        <v>6500.401239758281</v>
      </c>
      <c r="E9" s="72">
        <f>IF(RES_hh_fec!E9=0,0,1000*11630*RES_hh_fec!E9/RES_hh_num!E9)</f>
        <v>6786.4208561910373</v>
      </c>
      <c r="F9" s="72">
        <f>IF(RES_hh_fec!F9=0,0,1000*11630*RES_hh_fec!F9/RES_hh_num!F9)</f>
        <v>7091.500424945204</v>
      </c>
      <c r="G9" s="72">
        <f>IF(RES_hh_fec!G9=0,0,1000*11630*RES_hh_fec!G9/RES_hh_num!G9)</f>
        <v>7155.6417029375216</v>
      </c>
      <c r="H9" s="72">
        <f>IF(RES_hh_fec!H9=0,0,1000*11630*RES_hh_fec!H9/RES_hh_num!H9)</f>
        <v>7011.9985317080273</v>
      </c>
      <c r="I9" s="72">
        <f>IF(RES_hh_fec!I9=0,0,1000*11630*RES_hh_fec!I9/RES_hh_num!I9)</f>
        <v>6574.6664377674524</v>
      </c>
      <c r="J9" s="72">
        <f>IF(RES_hh_fec!J9=0,0,1000*11630*RES_hh_fec!J9/RES_hh_num!J9)</f>
        <v>6088.6388489131268</v>
      </c>
      <c r="K9" s="72">
        <f>IF(RES_hh_fec!K9=0,0,1000*11630*RES_hh_fec!K9/RES_hh_num!K9)</f>
        <v>6533.0557211897885</v>
      </c>
      <c r="L9" s="72">
        <f>IF(RES_hh_fec!L9=0,0,1000*11630*RES_hh_fec!L9/RES_hh_num!L9)</f>
        <v>6196.3797154524655</v>
      </c>
      <c r="M9" s="72">
        <f>IF(RES_hh_fec!M9=0,0,1000*11630*RES_hh_fec!M9/RES_hh_num!M9)</f>
        <v>5654.6744347844497</v>
      </c>
      <c r="N9" s="72">
        <f>IF(RES_hh_fec!N9=0,0,1000*11630*RES_hh_fec!N9/RES_hh_num!N9)</f>
        <v>5278.7451645937281</v>
      </c>
      <c r="O9" s="72">
        <f>IF(RES_hh_fec!O9=0,0,1000*11630*RES_hh_fec!O9/RES_hh_num!O9)</f>
        <v>4943.2863604901568</v>
      </c>
      <c r="P9" s="72">
        <f>IF(RES_hh_fec!P9=0,0,1000*11630*RES_hh_fec!P9/RES_hh_num!P9)</f>
        <v>4946.4782949199225</v>
      </c>
      <c r="Q9" s="72">
        <f>IF(RES_hh_fec!Q9=0,0,1000*11630*RES_hh_fec!Q9/RES_hh_num!Q9)</f>
        <v>5092.5125299484362</v>
      </c>
      <c r="R9" s="72">
        <f>IF(RES_hh_fec!R9=0,0,1000*11630*RES_hh_fec!R9/RES_hh_num!R9)</f>
        <v>4058.0637908199369</v>
      </c>
      <c r="S9" s="72">
        <f>IF(RES_hh_fec!S9=0,0,1000*11630*RES_hh_fec!S9/RES_hh_num!S9)</f>
        <v>4399.3214608615708</v>
      </c>
      <c r="T9" s="72">
        <f>IF(RES_hh_fec!T9=0,0,1000*11630*RES_hh_fec!T9/RES_hh_num!T9)</f>
        <v>4725.097740027798</v>
      </c>
      <c r="U9" s="72">
        <f>IF(RES_hh_fec!U9=0,0,1000*11630*RES_hh_fec!U9/RES_hh_num!U9)</f>
        <v>4735.9755689182866</v>
      </c>
      <c r="V9" s="72">
        <f>IF(RES_hh_fec!V9=0,0,1000*11630*RES_hh_fec!V9/RES_hh_num!V9)</f>
        <v>4704.6157248415884</v>
      </c>
      <c r="W9" s="72">
        <f>IF(RES_hh_fec!W9=0,0,1000*11630*RES_hh_fec!W9/RES_hh_num!W9)</f>
        <v>4586.7776595284968</v>
      </c>
      <c r="X9" s="72">
        <f>IF(RES_hh_fec!X9=0,0,1000*11630*RES_hh_fec!X9/RES_hh_num!X9)</f>
        <v>4469.144484508106</v>
      </c>
      <c r="Y9" s="72">
        <f>IF(RES_hh_fec!Y9=0,0,1000*11630*RES_hh_fec!Y9/RES_hh_num!Y9)</f>
        <v>4393.6055794491176</v>
      </c>
      <c r="DA9" s="89" t="s">
        <v>477</v>
      </c>
    </row>
    <row r="10" spans="1:105" ht="12" customHeight="1" x14ac:dyDescent="0.25">
      <c r="A10" s="28" t="s">
        <v>197</v>
      </c>
      <c r="B10" s="72">
        <f>IF(RES_hh_fec!B10=0,0,1000*11630*RES_hh_fec!B10/RES_hh_num!B10)</f>
        <v>3642.9637153251151</v>
      </c>
      <c r="C10" s="72">
        <f>IF(RES_hh_fec!C10=0,0,1000*11630*RES_hh_fec!C10/RES_hh_num!C10)</f>
        <v>3743.8830580074932</v>
      </c>
      <c r="D10" s="72">
        <f>IF(RES_hh_fec!D10=0,0,1000*11630*RES_hh_fec!D10/RES_hh_num!D10)</f>
        <v>3942.4396025755918</v>
      </c>
      <c r="E10" s="72">
        <f>IF(RES_hh_fec!E10=0,0,1000*11630*RES_hh_fec!E10/RES_hh_num!E10)</f>
        <v>4179.9139434304643</v>
      </c>
      <c r="F10" s="72">
        <f>IF(RES_hh_fec!F10=0,0,1000*11630*RES_hh_fec!F10/RES_hh_num!F10)</f>
        <v>4394.2381120185482</v>
      </c>
      <c r="G10" s="72">
        <f>IF(RES_hh_fec!G10=0,0,1000*11630*RES_hh_fec!G10/RES_hh_num!G10)</f>
        <v>4525.4105151022322</v>
      </c>
      <c r="H10" s="72">
        <f>IF(RES_hh_fec!H10=0,0,1000*11630*RES_hh_fec!H10/RES_hh_num!H10)</f>
        <v>4542.0884476095525</v>
      </c>
      <c r="I10" s="72">
        <f>IF(RES_hh_fec!I10=0,0,1000*11630*RES_hh_fec!I10/RES_hh_num!I10)</f>
        <v>4490.6249672599224</v>
      </c>
      <c r="J10" s="72">
        <f>IF(RES_hh_fec!J10=0,0,1000*11630*RES_hh_fec!J10/RES_hh_num!J10)</f>
        <v>4420.8717315002596</v>
      </c>
      <c r="K10" s="72">
        <f>IF(RES_hh_fec!K10=0,0,1000*11630*RES_hh_fec!K10/RES_hh_num!K10)</f>
        <v>4448.7867240269843</v>
      </c>
      <c r="L10" s="72">
        <f>IF(RES_hh_fec!L10=0,0,1000*11630*RES_hh_fec!L10/RES_hh_num!L10)</f>
        <v>4475.3850858499218</v>
      </c>
      <c r="M10" s="72">
        <f>IF(RES_hh_fec!M10=0,0,1000*11630*RES_hh_fec!M10/RES_hh_num!M10)</f>
        <v>4270.3630018690174</v>
      </c>
      <c r="N10" s="72">
        <f>IF(RES_hh_fec!N10=0,0,1000*11630*RES_hh_fec!N10/RES_hh_num!N10)</f>
        <v>4102.768503225634</v>
      </c>
      <c r="O10" s="72">
        <f>IF(RES_hh_fec!O10=0,0,1000*11630*RES_hh_fec!O10/RES_hh_num!O10)</f>
        <v>3879.1180084834677</v>
      </c>
      <c r="P10" s="72">
        <f>IF(RES_hh_fec!P10=0,0,1000*11630*RES_hh_fec!P10/RES_hh_num!P10)</f>
        <v>3760.7255015639198</v>
      </c>
      <c r="Q10" s="72">
        <f>IF(RES_hh_fec!Q10=0,0,1000*11630*RES_hh_fec!Q10/RES_hh_num!Q10)</f>
        <v>3682.0358007030027</v>
      </c>
      <c r="R10" s="72">
        <f>IF(RES_hh_fec!R10=0,0,1000*11630*RES_hh_fec!R10/RES_hh_num!R10)</f>
        <v>3511.2389853548138</v>
      </c>
      <c r="S10" s="72">
        <f>IF(RES_hh_fec!S10=0,0,1000*11630*RES_hh_fec!S10/RES_hh_num!S10)</f>
        <v>3565.1175481481346</v>
      </c>
      <c r="T10" s="72">
        <f>IF(RES_hh_fec!T10=0,0,1000*11630*RES_hh_fec!T10/RES_hh_num!T10)</f>
        <v>3753.5543571421736</v>
      </c>
      <c r="U10" s="72">
        <f>IF(RES_hh_fec!U10=0,0,1000*11630*RES_hh_fec!U10/RES_hh_num!U10)</f>
        <v>3761.8336265336311</v>
      </c>
      <c r="V10" s="72">
        <f>IF(RES_hh_fec!V10=0,0,1000*11630*RES_hh_fec!V10/RES_hh_num!V10)</f>
        <v>3774.9343306277283</v>
      </c>
      <c r="W10" s="72">
        <f>IF(RES_hh_fec!W10=0,0,1000*11630*RES_hh_fec!W10/RES_hh_num!W10)</f>
        <v>3740.4781156614131</v>
      </c>
      <c r="X10" s="72">
        <f>IF(RES_hh_fec!X10=0,0,1000*11630*RES_hh_fec!X10/RES_hh_num!X10)</f>
        <v>3706.2859092783292</v>
      </c>
      <c r="Y10" s="72">
        <f>IF(RES_hh_fec!Y10=0,0,1000*11630*RES_hh_fec!Y10/RES_hh_num!Y10)</f>
        <v>3670.9188389584597</v>
      </c>
      <c r="DA10" s="89" t="s">
        <v>478</v>
      </c>
    </row>
    <row r="11" spans="1:105" ht="12" customHeight="1" x14ac:dyDescent="0.25">
      <c r="A11" s="28" t="s">
        <v>198</v>
      </c>
      <c r="B11" s="72">
        <f>IF(RES_hh_fec!B11=0,0,1000*11630*RES_hh_fec!B11/RES_hh_num!B11)</f>
        <v>0</v>
      </c>
      <c r="C11" s="72">
        <f>IF(RES_hh_fec!C11=0,0,1000*11630*RES_hh_fec!C11/RES_hh_num!C11)</f>
        <v>0</v>
      </c>
      <c r="D11" s="72">
        <f>IF(RES_hh_fec!D11=0,0,1000*11630*RES_hh_fec!D11/RES_hh_num!D11)</f>
        <v>0</v>
      </c>
      <c r="E11" s="72">
        <f>IF(RES_hh_fec!E11=0,0,1000*11630*RES_hh_fec!E11/RES_hh_num!E11)</f>
        <v>0</v>
      </c>
      <c r="F11" s="72">
        <f>IF(RES_hh_fec!F11=0,0,1000*11630*RES_hh_fec!F11/RES_hh_num!F11)</f>
        <v>0</v>
      </c>
      <c r="G11" s="72">
        <f>IF(RES_hh_fec!G11=0,0,1000*11630*RES_hh_fec!G11/RES_hh_num!G11)</f>
        <v>0</v>
      </c>
      <c r="H11" s="72">
        <f>IF(RES_hh_fec!H11=0,0,1000*11630*RES_hh_fec!H11/RES_hh_num!H11)</f>
        <v>0</v>
      </c>
      <c r="I11" s="72">
        <f>IF(RES_hh_fec!I11=0,0,1000*11630*RES_hh_fec!I11/RES_hh_num!I11)</f>
        <v>0</v>
      </c>
      <c r="J11" s="72">
        <f>IF(RES_hh_fec!J11=0,0,1000*11630*RES_hh_fec!J11/RES_hh_num!J11)</f>
        <v>0</v>
      </c>
      <c r="K11" s="72">
        <f>IF(RES_hh_fec!K11=0,0,1000*11630*RES_hh_fec!K11/RES_hh_num!K11)</f>
        <v>0</v>
      </c>
      <c r="L11" s="72">
        <f>IF(RES_hh_fec!L11=0,0,1000*11630*RES_hh_fec!L11/RES_hh_num!L11)</f>
        <v>0</v>
      </c>
      <c r="M11" s="72">
        <f>IF(RES_hh_fec!M11=0,0,1000*11630*RES_hh_fec!M11/RES_hh_num!M11)</f>
        <v>0</v>
      </c>
      <c r="N11" s="72">
        <f>IF(RES_hh_fec!N11=0,0,1000*11630*RES_hh_fec!N11/RES_hh_num!N11)</f>
        <v>0</v>
      </c>
      <c r="O11" s="72">
        <f>IF(RES_hh_fec!O11=0,0,1000*11630*RES_hh_fec!O11/RES_hh_num!O11)</f>
        <v>0</v>
      </c>
      <c r="P11" s="72">
        <f>IF(RES_hh_fec!P11=0,0,1000*11630*RES_hh_fec!P11/RES_hh_num!P11)</f>
        <v>0</v>
      </c>
      <c r="Q11" s="72">
        <f>IF(RES_hh_fec!Q11=0,0,1000*11630*RES_hh_fec!Q11/RES_hh_num!Q11)</f>
        <v>0</v>
      </c>
      <c r="R11" s="72">
        <f>IF(RES_hh_fec!R11=0,0,1000*11630*RES_hh_fec!R11/RES_hh_num!R11)</f>
        <v>0</v>
      </c>
      <c r="S11" s="72">
        <f>IF(RES_hh_fec!S11=0,0,1000*11630*RES_hh_fec!S11/RES_hh_num!S11)</f>
        <v>0</v>
      </c>
      <c r="T11" s="72">
        <f>IF(RES_hh_fec!T11=0,0,1000*11630*RES_hh_fec!T11/RES_hh_num!T11)</f>
        <v>0</v>
      </c>
      <c r="U11" s="72">
        <f>IF(RES_hh_fec!U11=0,0,1000*11630*RES_hh_fec!U11/RES_hh_num!U11)</f>
        <v>0</v>
      </c>
      <c r="V11" s="72">
        <f>IF(RES_hh_fec!V11=0,0,1000*11630*RES_hh_fec!V11/RES_hh_num!V11)</f>
        <v>0</v>
      </c>
      <c r="W11" s="72">
        <f>IF(RES_hh_fec!W11=0,0,1000*11630*RES_hh_fec!W11/RES_hh_num!W11)</f>
        <v>0</v>
      </c>
      <c r="X11" s="72">
        <f>IF(RES_hh_fec!X11=0,0,1000*11630*RES_hh_fec!X11/RES_hh_num!X11)</f>
        <v>0</v>
      </c>
      <c r="Y11" s="72">
        <f>IF(RES_hh_fec!Y11=0,0,1000*11630*RES_hh_fec!Y11/RES_hh_num!Y11)</f>
        <v>0</v>
      </c>
      <c r="DA11" s="89" t="s">
        <v>479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1469.9630549821907</v>
      </c>
      <c r="C12" s="72">
        <f>IF(RES_hh_fec!C12=0,0,1000*11630*RES_hh_fec!C12/RES_hh_num!C12)</f>
        <v>1983.0520070180646</v>
      </c>
      <c r="D12" s="72">
        <f>IF(RES_hh_fec!D12=0,0,1000*11630*RES_hh_fec!D12/RES_hh_num!D12)</f>
        <v>1813.4086730836987</v>
      </c>
      <c r="E12" s="72">
        <f>IF(RES_hh_fec!E12=0,0,1000*11630*RES_hh_fec!E12/RES_hh_num!E12)</f>
        <v>1863.0705545276658</v>
      </c>
      <c r="F12" s="72">
        <f>IF(RES_hh_fec!F12=0,0,1000*11630*RES_hh_fec!F12/RES_hh_num!F12)</f>
        <v>1890.365226930677</v>
      </c>
      <c r="G12" s="72">
        <f>IF(RES_hh_fec!G12=0,0,1000*11630*RES_hh_fec!G12/RES_hh_num!G12)</f>
        <v>1933.6743703121438</v>
      </c>
      <c r="H12" s="72">
        <f>IF(RES_hh_fec!H12=0,0,1000*11630*RES_hh_fec!H12/RES_hh_num!H12)</f>
        <v>1968.3800462196371</v>
      </c>
      <c r="I12" s="72">
        <f>IF(RES_hh_fec!I12=0,0,1000*11630*RES_hh_fec!I12/RES_hh_num!I12)</f>
        <v>1893.956527017833</v>
      </c>
      <c r="J12" s="72">
        <f>IF(RES_hh_fec!J12=0,0,1000*11630*RES_hh_fec!J12/RES_hh_num!J12)</f>
        <v>1705.9113119007027</v>
      </c>
      <c r="K12" s="72">
        <f>IF(RES_hh_fec!K12=0,0,1000*11630*RES_hh_fec!K12/RES_hh_num!K12)</f>
        <v>1675.1947054319226</v>
      </c>
      <c r="L12" s="72">
        <f>IF(RES_hh_fec!L12=0,0,1000*11630*RES_hh_fec!L12/RES_hh_num!L12)</f>
        <v>1886.1851915760976</v>
      </c>
      <c r="M12" s="72">
        <f>IF(RES_hh_fec!M12=0,0,1000*11630*RES_hh_fec!M12/RES_hh_num!M12)</f>
        <v>1620.2546094634511</v>
      </c>
      <c r="N12" s="72">
        <f>IF(RES_hh_fec!N12=0,0,1000*11630*RES_hh_fec!N12/RES_hh_num!N12)</f>
        <v>1508.7444081383462</v>
      </c>
      <c r="O12" s="72">
        <f>IF(RES_hh_fec!O12=0,0,1000*11630*RES_hh_fec!O12/RES_hh_num!O12)</f>
        <v>1326.5118311795743</v>
      </c>
      <c r="P12" s="72">
        <f>IF(RES_hh_fec!P12=0,0,1000*11630*RES_hh_fec!P12/RES_hh_num!P12)</f>
        <v>1221.6942117369836</v>
      </c>
      <c r="Q12" s="72">
        <f>IF(RES_hh_fec!Q12=0,0,1000*11630*RES_hh_fec!Q12/RES_hh_num!Q12)</f>
        <v>1152.8750063396781</v>
      </c>
      <c r="R12" s="72">
        <f>IF(RES_hh_fec!R12=0,0,1000*11630*RES_hh_fec!R12/RES_hh_num!R12)</f>
        <v>1058.9340021239045</v>
      </c>
      <c r="S12" s="72">
        <f>IF(RES_hh_fec!S12=0,0,1000*11630*RES_hh_fec!S12/RES_hh_num!S12)</f>
        <v>1029.4130208386819</v>
      </c>
      <c r="T12" s="72">
        <f>IF(RES_hh_fec!T12=0,0,1000*11630*RES_hh_fec!T12/RES_hh_num!T12)</f>
        <v>1034.0151425221159</v>
      </c>
      <c r="U12" s="72">
        <f>IF(RES_hh_fec!U12=0,0,1000*11630*RES_hh_fec!U12/RES_hh_num!U12)</f>
        <v>999.18883987439006</v>
      </c>
      <c r="V12" s="72">
        <f>IF(RES_hh_fec!V12=0,0,1000*11630*RES_hh_fec!V12/RES_hh_num!V12)</f>
        <v>970.08318333389593</v>
      </c>
      <c r="W12" s="72">
        <f>IF(RES_hh_fec!W12=0,0,1000*11630*RES_hh_fec!W12/RES_hh_num!W12)</f>
        <v>937.36511602257599</v>
      </c>
      <c r="X12" s="72">
        <f>IF(RES_hh_fec!X12=0,0,1000*11630*RES_hh_fec!X12/RES_hh_num!X12)</f>
        <v>908.29254830941466</v>
      </c>
      <c r="Y12" s="72">
        <f>IF(RES_hh_fec!Y12=0,0,1000*11630*RES_hh_fec!Y12/RES_hh_num!Y12)</f>
        <v>920.99276953414176</v>
      </c>
      <c r="DA12" s="89" t="s">
        <v>480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3133.6411746194244</v>
      </c>
      <c r="C13" s="74">
        <f>IF(RES_hh_fec!C13=0,0,1000*11630*RES_hh_fec!C13/RES_hh_num!C13)</f>
        <v>4737.6441721709225</v>
      </c>
      <c r="D13" s="74">
        <f>IF(RES_hh_fec!D13=0,0,1000*11630*RES_hh_fec!D13/RES_hh_num!D13)</f>
        <v>4313.7557965425058</v>
      </c>
      <c r="E13" s="74">
        <f>IF(RES_hh_fec!E13=0,0,1000*11630*RES_hh_fec!E13/RES_hh_num!E13)</f>
        <v>4373.1591976830268</v>
      </c>
      <c r="F13" s="74">
        <f>IF(RES_hh_fec!F13=0,0,1000*11630*RES_hh_fec!F13/RES_hh_num!F13)</f>
        <v>4606.6450074773893</v>
      </c>
      <c r="G13" s="74">
        <f>IF(RES_hh_fec!G13=0,0,1000*11630*RES_hh_fec!G13/RES_hh_num!G13)</f>
        <v>4775.7316446722452</v>
      </c>
      <c r="H13" s="74">
        <f>IF(RES_hh_fec!H13=0,0,1000*11630*RES_hh_fec!H13/RES_hh_num!H13)</f>
        <v>5422.5310163384765</v>
      </c>
      <c r="I13" s="74">
        <f>IF(RES_hh_fec!I13=0,0,1000*11630*RES_hh_fec!I13/RES_hh_num!I13)</f>
        <v>5117.1458914457535</v>
      </c>
      <c r="J13" s="74">
        <f>IF(RES_hh_fec!J13=0,0,1000*11630*RES_hh_fec!J13/RES_hh_num!J13)</f>
        <v>4650.8376207778228</v>
      </c>
      <c r="K13" s="74">
        <f>IF(RES_hh_fec!K13=0,0,1000*11630*RES_hh_fec!K13/RES_hh_num!K13)</f>
        <v>4430.6392815526042</v>
      </c>
      <c r="L13" s="74">
        <f>IF(RES_hh_fec!L13=0,0,1000*11630*RES_hh_fec!L13/RES_hh_num!L13)</f>
        <v>5672.158891787114</v>
      </c>
      <c r="M13" s="74">
        <f>IF(RES_hh_fec!M13=0,0,1000*11630*RES_hh_fec!M13/RES_hh_num!M13)</f>
        <v>5518.2739469613198</v>
      </c>
      <c r="N13" s="74">
        <f>IF(RES_hh_fec!N13=0,0,1000*11630*RES_hh_fec!N13/RES_hh_num!N13)</f>
        <v>5055.3425070768808</v>
      </c>
      <c r="O13" s="74">
        <f>IF(RES_hh_fec!O13=0,0,1000*11630*RES_hh_fec!O13/RES_hh_num!O13)</f>
        <v>4174.136750635359</v>
      </c>
      <c r="P13" s="74">
        <f>IF(RES_hh_fec!P13=0,0,1000*11630*RES_hh_fec!P13/RES_hh_num!P13)</f>
        <v>4589.2954551292978</v>
      </c>
      <c r="Q13" s="74">
        <f>IF(RES_hh_fec!Q13=0,0,1000*11630*RES_hh_fec!Q13/RES_hh_num!Q13)</f>
        <v>3254.4538041815754</v>
      </c>
      <c r="R13" s="74">
        <f>IF(RES_hh_fec!R13=0,0,1000*11630*RES_hh_fec!R13/RES_hh_num!R13)</f>
        <v>3160.4208409406497</v>
      </c>
      <c r="S13" s="74">
        <f>IF(RES_hh_fec!S13=0,0,1000*11630*RES_hh_fec!S13/RES_hh_num!S13)</f>
        <v>3805.6655786944202</v>
      </c>
      <c r="T13" s="74">
        <f>IF(RES_hh_fec!T13=0,0,1000*11630*RES_hh_fec!T13/RES_hh_num!T13)</f>
        <v>5173.8005668893511</v>
      </c>
      <c r="U13" s="74">
        <f>IF(RES_hh_fec!U13=0,0,1000*11630*RES_hh_fec!U13/RES_hh_num!U13)</f>
        <v>4672.3597889359999</v>
      </c>
      <c r="V13" s="74">
        <f>IF(RES_hh_fec!V13=0,0,1000*11630*RES_hh_fec!V13/RES_hh_num!V13)</f>
        <v>4360.1356007785653</v>
      </c>
      <c r="W13" s="74">
        <f>IF(RES_hh_fec!W13=0,0,1000*11630*RES_hh_fec!W13/RES_hh_num!W13)</f>
        <v>3308.8956644500854</v>
      </c>
      <c r="X13" s="74">
        <f>IF(RES_hh_fec!X13=0,0,1000*11630*RES_hh_fec!X13/RES_hh_num!X13)</f>
        <v>4009.054404886278</v>
      </c>
      <c r="Y13" s="74">
        <f>IF(RES_hh_fec!Y13=0,0,1000*11630*RES_hh_fec!Y13/RES_hh_num!Y13)</f>
        <v>3931.8931168914205</v>
      </c>
      <c r="DA13" s="90" t="s">
        <v>481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45.785687520721517</v>
      </c>
      <c r="C14" s="76">
        <f>IF(RES_hh_fec!C14=0,0,1000*11630*RES_hh_fec!C14/RES_hh_num!C14)</f>
        <v>47.138784222710434</v>
      </c>
      <c r="D14" s="76">
        <f>IF(RES_hh_fec!D14=0,0,1000*11630*RES_hh_fec!D14/RES_hh_num!D14)</f>
        <v>48.00320018571982</v>
      </c>
      <c r="E14" s="76">
        <f>IF(RES_hh_fec!E14=0,0,1000*11630*RES_hh_fec!E14/RES_hh_num!E14)</f>
        <v>49.791746874445174</v>
      </c>
      <c r="F14" s="76">
        <f>IF(RES_hh_fec!F14=0,0,1000*11630*RES_hh_fec!F14/RES_hh_num!F14)</f>
        <v>53.383684838150899</v>
      </c>
      <c r="G14" s="76">
        <f>IF(RES_hh_fec!G14=0,0,1000*11630*RES_hh_fec!G14/RES_hh_num!G14)</f>
        <v>52.914309045602252</v>
      </c>
      <c r="H14" s="76">
        <f>IF(RES_hh_fec!H14=0,0,1000*11630*RES_hh_fec!H14/RES_hh_num!H14)</f>
        <v>50.759659232682552</v>
      </c>
      <c r="I14" s="76">
        <f>IF(RES_hh_fec!I14=0,0,1000*11630*RES_hh_fec!I14/RES_hh_num!I14)</f>
        <v>50.17479512029508</v>
      </c>
      <c r="J14" s="76">
        <f>IF(RES_hh_fec!J14=0,0,1000*11630*RES_hh_fec!J14/RES_hh_num!J14)</f>
        <v>46.45919005910882</v>
      </c>
      <c r="K14" s="76">
        <f>IF(RES_hh_fec!K14=0,0,1000*11630*RES_hh_fec!K14/RES_hh_num!K14)</f>
        <v>45.391192224435159</v>
      </c>
      <c r="L14" s="76">
        <f>IF(RES_hh_fec!L14=0,0,1000*11630*RES_hh_fec!L14/RES_hh_num!L14)</f>
        <v>49.312784409371609</v>
      </c>
      <c r="M14" s="76">
        <f>IF(RES_hh_fec!M14=0,0,1000*11630*RES_hh_fec!M14/RES_hh_num!M14)</f>
        <v>41.610381453378487</v>
      </c>
      <c r="N14" s="76">
        <f>IF(RES_hh_fec!N14=0,0,1000*11630*RES_hh_fec!N14/RES_hh_num!N14)</f>
        <v>41.057343571716153</v>
      </c>
      <c r="O14" s="76">
        <f>IF(RES_hh_fec!O14=0,0,1000*11630*RES_hh_fec!O14/RES_hh_num!O14)</f>
        <v>39.502300164131952</v>
      </c>
      <c r="P14" s="76">
        <f>IF(RES_hh_fec!P14=0,0,1000*11630*RES_hh_fec!P14/RES_hh_num!P14)</f>
        <v>38.422818536012841</v>
      </c>
      <c r="Q14" s="76">
        <f>IF(RES_hh_fec!Q14=0,0,1000*11630*RES_hh_fec!Q14/RES_hh_num!Q14)</f>
        <v>40.246582722021124</v>
      </c>
      <c r="R14" s="76">
        <f>IF(RES_hh_fec!R14=0,0,1000*11630*RES_hh_fec!R14/RES_hh_num!R14)</f>
        <v>36.813972737047848</v>
      </c>
      <c r="S14" s="76">
        <f>IF(RES_hh_fec!S14=0,0,1000*11630*RES_hh_fec!S14/RES_hh_num!S14)</f>
        <v>36.71148927618745</v>
      </c>
      <c r="T14" s="76">
        <f>IF(RES_hh_fec!T14=0,0,1000*11630*RES_hh_fec!T14/RES_hh_num!T14)</f>
        <v>41.837598996481681</v>
      </c>
      <c r="U14" s="76">
        <f>IF(RES_hh_fec!U14=0,0,1000*11630*RES_hh_fec!U14/RES_hh_num!U14)</f>
        <v>38.692511250388044</v>
      </c>
      <c r="V14" s="76">
        <f>IF(RES_hh_fec!V14=0,0,1000*11630*RES_hh_fec!V14/RES_hh_num!V14)</f>
        <v>40.391329398076145</v>
      </c>
      <c r="W14" s="76">
        <f>IF(RES_hh_fec!W14=0,0,1000*11630*RES_hh_fec!W14/RES_hh_num!W14)</f>
        <v>42.081717582349718</v>
      </c>
      <c r="X14" s="76">
        <f>IF(RES_hh_fec!X14=0,0,1000*11630*RES_hh_fec!X14/RES_hh_num!X14)</f>
        <v>40.186960013997393</v>
      </c>
      <c r="Y14" s="76">
        <f>IF(RES_hh_fec!Y14=0,0,1000*11630*RES_hh_fec!Y14/RES_hh_num!Y14)</f>
        <v>39.163966953805364</v>
      </c>
      <c r="DA14" s="91" t="s">
        <v>482</v>
      </c>
    </row>
    <row r="15" spans="1:105" ht="12.95" customHeight="1" x14ac:dyDescent="0.25">
      <c r="A15" s="68" t="s">
        <v>92</v>
      </c>
      <c r="B15" s="69">
        <f t="shared" ref="B15:Y15" si="0">B16</f>
        <v>31.827194045021603</v>
      </c>
      <c r="C15" s="69">
        <f t="shared" si="0"/>
        <v>39.778716687195114</v>
      </c>
      <c r="D15" s="69">
        <f t="shared" si="0"/>
        <v>31.738002558035113</v>
      </c>
      <c r="E15" s="69">
        <f t="shared" si="0"/>
        <v>66.014733541775342</v>
      </c>
      <c r="F15" s="69">
        <f t="shared" si="0"/>
        <v>56.786133827463829</v>
      </c>
      <c r="G15" s="69">
        <f t="shared" si="0"/>
        <v>76.329998740502404</v>
      </c>
      <c r="H15" s="69">
        <f t="shared" si="0"/>
        <v>86.462437573830329</v>
      </c>
      <c r="I15" s="69">
        <f t="shared" si="0"/>
        <v>56.36876564038301</v>
      </c>
      <c r="J15" s="69">
        <f t="shared" si="0"/>
        <v>65.841242897590845</v>
      </c>
      <c r="K15" s="69">
        <f t="shared" si="0"/>
        <v>100.5919036268825</v>
      </c>
      <c r="L15" s="69">
        <f t="shared" si="0"/>
        <v>99.450183610529976</v>
      </c>
      <c r="M15" s="69">
        <f t="shared" si="0"/>
        <v>98.635890363398673</v>
      </c>
      <c r="N15" s="69">
        <f t="shared" si="0"/>
        <v>95.878158159511756</v>
      </c>
      <c r="O15" s="69">
        <f t="shared" si="0"/>
        <v>89.945682675555247</v>
      </c>
      <c r="P15" s="69">
        <f t="shared" si="0"/>
        <v>71.339767379390736</v>
      </c>
      <c r="Q15" s="69">
        <f t="shared" si="0"/>
        <v>110.0960398504178</v>
      </c>
      <c r="R15" s="69">
        <f t="shared" si="0"/>
        <v>104.52626655472557</v>
      </c>
      <c r="S15" s="69">
        <f t="shared" si="0"/>
        <v>115.73812477683879</v>
      </c>
      <c r="T15" s="69">
        <f t="shared" si="0"/>
        <v>93.351325749009192</v>
      </c>
      <c r="U15" s="69">
        <f t="shared" si="0"/>
        <v>90.300825947700517</v>
      </c>
      <c r="V15" s="69">
        <f t="shared" si="0"/>
        <v>89.873457833454154</v>
      </c>
      <c r="W15" s="69">
        <f t="shared" si="0"/>
        <v>89.44455351766743</v>
      </c>
      <c r="X15" s="69">
        <f t="shared" si="0"/>
        <v>88.691928576405118</v>
      </c>
      <c r="Y15" s="69">
        <f t="shared" si="0"/>
        <v>87.428588797770175</v>
      </c>
      <c r="DA15" s="88" t="s">
        <v>274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31.827194045021603</v>
      </c>
      <c r="C16" s="72">
        <f>IF(RES_hh_fec!C16=0,0,1000*11630*RES_hh_fec!C16/RES_hh_num!C$3)</f>
        <v>39.778716687195114</v>
      </c>
      <c r="D16" s="72">
        <f>IF(RES_hh_fec!D16=0,0,1000*11630*RES_hh_fec!D16/RES_hh_num!D$3)</f>
        <v>31.738002558035113</v>
      </c>
      <c r="E16" s="72">
        <f>IF(RES_hh_fec!E16=0,0,1000*11630*RES_hh_fec!E16/RES_hh_num!E$3)</f>
        <v>66.014733541775342</v>
      </c>
      <c r="F16" s="72">
        <f>IF(RES_hh_fec!F16=0,0,1000*11630*RES_hh_fec!F16/RES_hh_num!F$3)</f>
        <v>56.786133827463829</v>
      </c>
      <c r="G16" s="72">
        <f>IF(RES_hh_fec!G16=0,0,1000*11630*RES_hh_fec!G16/RES_hh_num!G$3)</f>
        <v>76.329998740502404</v>
      </c>
      <c r="H16" s="72">
        <f>IF(RES_hh_fec!H16=0,0,1000*11630*RES_hh_fec!H16/RES_hh_num!H$3)</f>
        <v>86.462437573830329</v>
      </c>
      <c r="I16" s="72">
        <f>IF(RES_hh_fec!I16=0,0,1000*11630*RES_hh_fec!I16/RES_hh_num!I$3)</f>
        <v>56.36876564038301</v>
      </c>
      <c r="J16" s="72">
        <f>IF(RES_hh_fec!J16=0,0,1000*11630*RES_hh_fec!J16/RES_hh_num!J$3)</f>
        <v>65.841242897590845</v>
      </c>
      <c r="K16" s="72">
        <f>IF(RES_hh_fec!K16=0,0,1000*11630*RES_hh_fec!K16/RES_hh_num!K$3)</f>
        <v>100.5919036268825</v>
      </c>
      <c r="L16" s="72">
        <f>IF(RES_hh_fec!L16=0,0,1000*11630*RES_hh_fec!L16/RES_hh_num!L$3)</f>
        <v>99.450183610529976</v>
      </c>
      <c r="M16" s="72">
        <f>IF(RES_hh_fec!M16=0,0,1000*11630*RES_hh_fec!M16/RES_hh_num!M$3)</f>
        <v>98.635890363398673</v>
      </c>
      <c r="N16" s="72">
        <f>IF(RES_hh_fec!N16=0,0,1000*11630*RES_hh_fec!N16/RES_hh_num!N$3)</f>
        <v>95.878158159511756</v>
      </c>
      <c r="O16" s="72">
        <f>IF(RES_hh_fec!O16=0,0,1000*11630*RES_hh_fec!O16/RES_hh_num!O$3)</f>
        <v>89.945682675555247</v>
      </c>
      <c r="P16" s="72">
        <f>IF(RES_hh_fec!P16=0,0,1000*11630*RES_hh_fec!P16/RES_hh_num!P$3)</f>
        <v>71.339767379390736</v>
      </c>
      <c r="Q16" s="72">
        <f>IF(RES_hh_fec!Q16=0,0,1000*11630*RES_hh_fec!Q16/RES_hh_num!Q$3)</f>
        <v>110.0960398504178</v>
      </c>
      <c r="R16" s="72">
        <f>IF(RES_hh_fec!R16=0,0,1000*11630*RES_hh_fec!R16/RES_hh_num!R$3)</f>
        <v>104.52626655472557</v>
      </c>
      <c r="S16" s="72">
        <f>IF(RES_hh_fec!S16=0,0,1000*11630*RES_hh_fec!S16/RES_hh_num!S$3)</f>
        <v>115.73812477683879</v>
      </c>
      <c r="T16" s="72">
        <f>IF(RES_hh_fec!T16=0,0,1000*11630*RES_hh_fec!T16/RES_hh_num!T$3)</f>
        <v>93.351325749009192</v>
      </c>
      <c r="U16" s="72">
        <f>IF(RES_hh_fec!U16=0,0,1000*11630*RES_hh_fec!U16/RES_hh_num!U$3)</f>
        <v>90.300825947700517</v>
      </c>
      <c r="V16" s="72">
        <f>IF(RES_hh_fec!V16=0,0,1000*11630*RES_hh_fec!V16/RES_hh_num!V$3)</f>
        <v>89.873457833454154</v>
      </c>
      <c r="W16" s="72">
        <f>IF(RES_hh_fec!W16=0,0,1000*11630*RES_hh_fec!W16/RES_hh_num!W$3)</f>
        <v>89.44455351766743</v>
      </c>
      <c r="X16" s="72">
        <f>IF(RES_hh_fec!X16=0,0,1000*11630*RES_hh_fec!X16/RES_hh_num!X$3)</f>
        <v>88.691928576405118</v>
      </c>
      <c r="Y16" s="72">
        <f>IF(RES_hh_fec!Y16=0,0,1000*11630*RES_hh_fec!Y16/RES_hh_num!Y$3)</f>
        <v>87.428588797770175</v>
      </c>
      <c r="DA16" s="89" t="s">
        <v>483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1244.6455246681178</v>
      </c>
      <c r="C17" s="69">
        <f>IF(RES_hh_fec!C17=0,0,1000*11630*RES_hh_fec!C17/RES_hh_num!C17)</f>
        <v>1311.1980813857072</v>
      </c>
      <c r="D17" s="69">
        <f>IF(RES_hh_fec!D17=0,0,1000*11630*RES_hh_fec!D17/RES_hh_num!D17)</f>
        <v>1268.8703828153443</v>
      </c>
      <c r="E17" s="69">
        <f>IF(RES_hh_fec!E17=0,0,1000*11630*RES_hh_fec!E17/RES_hh_num!E17)</f>
        <v>1214.1268726338355</v>
      </c>
      <c r="F17" s="69">
        <f>IF(RES_hh_fec!F17=0,0,1000*11630*RES_hh_fec!F17/RES_hh_num!F17)</f>
        <v>1182.5443407819146</v>
      </c>
      <c r="G17" s="69">
        <f>IF(RES_hh_fec!G17=0,0,1000*11630*RES_hh_fec!G17/RES_hh_num!G17)</f>
        <v>1205.1387342206126</v>
      </c>
      <c r="H17" s="69">
        <f>IF(RES_hh_fec!H17=0,0,1000*11630*RES_hh_fec!H17/RES_hh_num!H17)</f>
        <v>1234.2633245412965</v>
      </c>
      <c r="I17" s="69">
        <f>IF(RES_hh_fec!I17=0,0,1000*11630*RES_hh_fec!I17/RES_hh_num!I17)</f>
        <v>1226.5321969058996</v>
      </c>
      <c r="J17" s="69">
        <f>IF(RES_hh_fec!J17=0,0,1000*11630*RES_hh_fec!J17/RES_hh_num!J17)</f>
        <v>1206.9002209769392</v>
      </c>
      <c r="K17" s="69">
        <f>IF(RES_hh_fec!K17=0,0,1000*11630*RES_hh_fec!K17/RES_hh_num!K17)</f>
        <v>1154.5536825025383</v>
      </c>
      <c r="L17" s="69">
        <f>IF(RES_hh_fec!L17=0,0,1000*11630*RES_hh_fec!L17/RES_hh_num!L17)</f>
        <v>1227.625996277764</v>
      </c>
      <c r="M17" s="69">
        <f>IF(RES_hh_fec!M17=0,0,1000*11630*RES_hh_fec!M17/RES_hh_num!M17)</f>
        <v>1211.1850955492521</v>
      </c>
      <c r="N17" s="69">
        <f>IF(RES_hh_fec!N17=0,0,1000*11630*RES_hh_fec!N17/RES_hh_num!N17)</f>
        <v>1205.2754767048989</v>
      </c>
      <c r="O17" s="69">
        <f>IF(RES_hh_fec!O17=0,0,1000*11630*RES_hh_fec!O17/RES_hh_num!O17)</f>
        <v>1208.2226376002877</v>
      </c>
      <c r="P17" s="69">
        <f>IF(RES_hh_fec!P17=0,0,1000*11630*RES_hh_fec!P17/RES_hh_num!P17)</f>
        <v>1225.1273169737492</v>
      </c>
      <c r="Q17" s="69">
        <f>IF(RES_hh_fec!Q17=0,0,1000*11630*RES_hh_fec!Q17/RES_hh_num!Q17)</f>
        <v>1209.6513140733937</v>
      </c>
      <c r="R17" s="69">
        <f>IF(RES_hh_fec!R17=0,0,1000*11630*RES_hh_fec!R17/RES_hh_num!R17)</f>
        <v>1241.681128005969</v>
      </c>
      <c r="S17" s="69">
        <f>IF(RES_hh_fec!S17=0,0,1000*11630*RES_hh_fec!S17/RES_hh_num!S17)</f>
        <v>1248.7633902943639</v>
      </c>
      <c r="T17" s="69">
        <f>IF(RES_hh_fec!T17=0,0,1000*11630*RES_hh_fec!T17/RES_hh_num!T17)</f>
        <v>1251.5107847888726</v>
      </c>
      <c r="U17" s="69">
        <f>IF(RES_hh_fec!U17=0,0,1000*11630*RES_hh_fec!U17/RES_hh_num!U17)</f>
        <v>1219.9587710560393</v>
      </c>
      <c r="V17" s="69">
        <f>IF(RES_hh_fec!V17=0,0,1000*11630*RES_hh_fec!V17/RES_hh_num!V17)</f>
        <v>1207.8262516762195</v>
      </c>
      <c r="W17" s="69">
        <f>IF(RES_hh_fec!W17=0,0,1000*11630*RES_hh_fec!W17/RES_hh_num!W17)</f>
        <v>1261.945192293538</v>
      </c>
      <c r="X17" s="69">
        <f>IF(RES_hh_fec!X17=0,0,1000*11630*RES_hh_fec!X17/RES_hh_num!X17)</f>
        <v>1212.4291485279366</v>
      </c>
      <c r="Y17" s="69">
        <f>IF(RES_hh_fec!Y17=0,0,1000*11630*RES_hh_fec!Y17/RES_hh_num!Y17)</f>
        <v>1119.2551844670779</v>
      </c>
      <c r="DA17" s="88" t="s">
        <v>275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1219.8083700246825</v>
      </c>
      <c r="C18" s="72">
        <f>IF(RES_hh_fec!C18=0,0,1000*11630*RES_hh_fec!C18/RES_hh_num!C18)</f>
        <v>1308.6667456817945</v>
      </c>
      <c r="D18" s="72">
        <f>IF(RES_hh_fec!D18=0,0,1000*11630*RES_hh_fec!D18/RES_hh_num!D18)</f>
        <v>1241.2379713936216</v>
      </c>
      <c r="E18" s="72">
        <f>IF(RES_hh_fec!E18=0,0,1000*11630*RES_hh_fec!E18/RES_hh_num!E18)</f>
        <v>1195.8208491301996</v>
      </c>
      <c r="F18" s="72">
        <f>IF(RES_hh_fec!F18=0,0,1000*11630*RES_hh_fec!F18/RES_hh_num!F18)</f>
        <v>1212.8694684066199</v>
      </c>
      <c r="G18" s="72">
        <f>IF(RES_hh_fec!G18=0,0,1000*11630*RES_hh_fec!G18/RES_hh_num!G18)</f>
        <v>1273.6027050063224</v>
      </c>
      <c r="H18" s="72">
        <f>IF(RES_hh_fec!H18=0,0,1000*11630*RES_hh_fec!H18/RES_hh_num!H18)</f>
        <v>1281.1706885721919</v>
      </c>
      <c r="I18" s="72">
        <f>IF(RES_hh_fec!I18=0,0,1000*11630*RES_hh_fec!I18/RES_hh_num!I18)</f>
        <v>1173.9648865834381</v>
      </c>
      <c r="J18" s="72">
        <f>IF(RES_hh_fec!J18=0,0,1000*11630*RES_hh_fec!J18/RES_hh_num!J18)</f>
        <v>1250.5616522661089</v>
      </c>
      <c r="K18" s="72">
        <f>IF(RES_hh_fec!K18=0,0,1000*11630*RES_hh_fec!K18/RES_hh_num!K18)</f>
        <v>1268.786357113021</v>
      </c>
      <c r="L18" s="72">
        <f>IF(RES_hh_fec!L18=0,0,1000*11630*RES_hh_fec!L18/RES_hh_num!L18)</f>
        <v>1299.6896228987998</v>
      </c>
      <c r="M18" s="72">
        <f>IF(RES_hh_fec!M18=0,0,1000*11630*RES_hh_fec!M18/RES_hh_num!M18)</f>
        <v>1223.9880087040774</v>
      </c>
      <c r="N18" s="72">
        <f>IF(RES_hh_fec!N18=0,0,1000*11630*RES_hh_fec!N18/RES_hh_num!N18)</f>
        <v>1233.6473803042566</v>
      </c>
      <c r="O18" s="72">
        <f>IF(RES_hh_fec!O18=0,0,1000*11630*RES_hh_fec!O18/RES_hh_num!O18)</f>
        <v>1222.4285676169957</v>
      </c>
      <c r="P18" s="72">
        <f>IF(RES_hh_fec!P18=0,0,1000*11630*RES_hh_fec!P18/RES_hh_num!P18)</f>
        <v>1294.2082826605647</v>
      </c>
      <c r="Q18" s="72">
        <f>IF(RES_hh_fec!Q18=0,0,1000*11630*RES_hh_fec!Q18/RES_hh_num!Q18)</f>
        <v>1301.3065812533387</v>
      </c>
      <c r="R18" s="72">
        <f>IF(RES_hh_fec!R18=0,0,1000*11630*RES_hh_fec!R18/RES_hh_num!R18)</f>
        <v>1259.1390632212547</v>
      </c>
      <c r="S18" s="72">
        <f>IF(RES_hh_fec!S18=0,0,1000*11630*RES_hh_fec!S18/RES_hh_num!S18)</f>
        <v>1401.3649836766226</v>
      </c>
      <c r="T18" s="72">
        <f>IF(RES_hh_fec!T18=0,0,1000*11630*RES_hh_fec!T18/RES_hh_num!T18)</f>
        <v>1327.4352459216282</v>
      </c>
      <c r="U18" s="72">
        <f>IF(RES_hh_fec!U18=0,0,1000*11630*RES_hh_fec!U18/RES_hh_num!U18)</f>
        <v>1552.8775479032997</v>
      </c>
      <c r="V18" s="72">
        <f>IF(RES_hh_fec!V18=0,0,1000*11630*RES_hh_fec!V18/RES_hh_num!V18)</f>
        <v>1599.7410278511377</v>
      </c>
      <c r="W18" s="72">
        <f>IF(RES_hh_fec!W18=0,0,1000*11630*RES_hh_fec!W18/RES_hh_num!W18)</f>
        <v>68.776805508069927</v>
      </c>
      <c r="X18" s="72">
        <f>IF(RES_hh_fec!X18=0,0,1000*11630*RES_hh_fec!X18/RES_hh_num!X18)</f>
        <v>636.82432432432427</v>
      </c>
      <c r="Y18" s="72">
        <f>IF(RES_hh_fec!Y18=0,0,1000*11630*RES_hh_fec!Y18/RES_hh_num!Y18)</f>
        <v>0</v>
      </c>
      <c r="DA18" s="89" t="s">
        <v>484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1307.2805962812499</v>
      </c>
      <c r="C19" s="72">
        <f>IF(RES_hh_fec!C19=0,0,1000*11630*RES_hh_fec!C19/RES_hh_num!C19)</f>
        <v>1292.1809684717871</v>
      </c>
      <c r="D19" s="72">
        <f>IF(RES_hh_fec!D19=0,0,1000*11630*RES_hh_fec!D19/RES_hh_num!D19)</f>
        <v>1288.712986250395</v>
      </c>
      <c r="E19" s="72">
        <f>IF(RES_hh_fec!E19=0,0,1000*11630*RES_hh_fec!E19/RES_hh_num!E19)</f>
        <v>1220.9596215030945</v>
      </c>
      <c r="F19" s="72">
        <f>IF(RES_hh_fec!F19=0,0,1000*11630*RES_hh_fec!F19/RES_hh_num!F19)</f>
        <v>1220.3764451863599</v>
      </c>
      <c r="G19" s="72">
        <f>IF(RES_hh_fec!G19=0,0,1000*11630*RES_hh_fec!G19/RES_hh_num!G19)</f>
        <v>1272.3429093664352</v>
      </c>
      <c r="H19" s="72">
        <f>IF(RES_hh_fec!H19=0,0,1000*11630*RES_hh_fec!H19/RES_hh_num!H19)</f>
        <v>1228.2987468146366</v>
      </c>
      <c r="I19" s="72">
        <f>IF(RES_hh_fec!I19=0,0,1000*11630*RES_hh_fec!I19/RES_hh_num!I19)</f>
        <v>1245.9081949862505</v>
      </c>
      <c r="J19" s="72">
        <f>IF(RES_hh_fec!J19=0,0,1000*11630*RES_hh_fec!J19/RES_hh_num!J19)</f>
        <v>1257.60708152712</v>
      </c>
      <c r="K19" s="72">
        <f>IF(RES_hh_fec!K19=0,0,1000*11630*RES_hh_fec!K19/RES_hh_num!K19)</f>
        <v>1230.3826731096096</v>
      </c>
      <c r="L19" s="72">
        <f>IF(RES_hh_fec!L19=0,0,1000*11630*RES_hh_fec!L19/RES_hh_num!L19)</f>
        <v>1280.0123002849741</v>
      </c>
      <c r="M19" s="72">
        <f>IF(RES_hh_fec!M19=0,0,1000*11630*RES_hh_fec!M19/RES_hh_num!M19)</f>
        <v>1294.504674980117</v>
      </c>
      <c r="N19" s="72">
        <f>IF(RES_hh_fec!N19=0,0,1000*11630*RES_hh_fec!N19/RES_hh_num!N19)</f>
        <v>1280.2958255171286</v>
      </c>
      <c r="O19" s="72">
        <f>IF(RES_hh_fec!O19=0,0,1000*11630*RES_hh_fec!O19/RES_hh_num!O19)</f>
        <v>1320.1986977639071</v>
      </c>
      <c r="P19" s="72">
        <f>IF(RES_hh_fec!P19=0,0,1000*11630*RES_hh_fec!P19/RES_hh_num!P19)</f>
        <v>1317.0754436056773</v>
      </c>
      <c r="Q19" s="72">
        <f>IF(RES_hh_fec!Q19=0,0,1000*11630*RES_hh_fec!Q19/RES_hh_num!Q19)</f>
        <v>1271.1620100403231</v>
      </c>
      <c r="R19" s="72">
        <f>IF(RES_hh_fec!R19=0,0,1000*11630*RES_hh_fec!R19/RES_hh_num!R19)</f>
        <v>1300.103430442</v>
      </c>
      <c r="S19" s="72">
        <f>IF(RES_hh_fec!S19=0,0,1000*11630*RES_hh_fec!S19/RES_hh_num!S19)</f>
        <v>1334.7643613327848</v>
      </c>
      <c r="T19" s="72">
        <f>IF(RES_hh_fec!T19=0,0,1000*11630*RES_hh_fec!T19/RES_hh_num!T19)</f>
        <v>1315.4642869817201</v>
      </c>
      <c r="U19" s="72">
        <f>IF(RES_hh_fec!U19=0,0,1000*11630*RES_hh_fec!U19/RES_hh_num!U19)</f>
        <v>1225.9220108366358</v>
      </c>
      <c r="V19" s="72">
        <f>IF(RES_hh_fec!V19=0,0,1000*11630*RES_hh_fec!V19/RES_hh_num!V19)</f>
        <v>1170.4032974186446</v>
      </c>
      <c r="W19" s="72">
        <f>IF(RES_hh_fec!W19=0,0,1000*11630*RES_hh_fec!W19/RES_hh_num!W19)</f>
        <v>1225.0313297390521</v>
      </c>
      <c r="X19" s="72">
        <f>IF(RES_hh_fec!X19=0,0,1000*11630*RES_hh_fec!X19/RES_hh_num!X19)</f>
        <v>1330.4664155422236</v>
      </c>
      <c r="Y19" s="72">
        <f>IF(RES_hh_fec!Y19=0,0,1000*11630*RES_hh_fec!Y19/RES_hh_num!Y19)</f>
        <v>1101.4857272035083</v>
      </c>
      <c r="DA19" s="89" t="s">
        <v>485</v>
      </c>
    </row>
    <row r="20" spans="1:105" ht="12" customHeight="1" x14ac:dyDescent="0.25">
      <c r="A20" s="28" t="s">
        <v>200</v>
      </c>
      <c r="B20" s="72">
        <f>IF(RES_hh_fec!B20=0,0,1000*11630*RES_hh_fec!B20/RES_hh_num!B20)</f>
        <v>1409.0250324199915</v>
      </c>
      <c r="C20" s="72">
        <f>IF(RES_hh_fec!C20=0,0,1000*11630*RES_hh_fec!C20/RES_hh_num!C20)</f>
        <v>1464.8499803245534</v>
      </c>
      <c r="D20" s="72">
        <f>IF(RES_hh_fec!D20=0,0,1000*11630*RES_hh_fec!D20/RES_hh_num!D20)</f>
        <v>1405.8239334328764</v>
      </c>
      <c r="E20" s="72">
        <f>IF(RES_hh_fec!E20=0,0,1000*11630*RES_hh_fec!E20/RES_hh_num!E20)</f>
        <v>1378.0513305863924</v>
      </c>
      <c r="F20" s="72">
        <f>IF(RES_hh_fec!F20=0,0,1000*11630*RES_hh_fec!F20/RES_hh_num!F20)</f>
        <v>1381.3484807750301</v>
      </c>
      <c r="G20" s="72">
        <f>IF(RES_hh_fec!G20=0,0,1000*11630*RES_hh_fec!G20/RES_hh_num!G20)</f>
        <v>1419.0992453430426</v>
      </c>
      <c r="H20" s="72">
        <f>IF(RES_hh_fec!H20=0,0,1000*11630*RES_hh_fec!H20/RES_hh_num!H20)</f>
        <v>1403.5841027223778</v>
      </c>
      <c r="I20" s="72">
        <f>IF(RES_hh_fec!I20=0,0,1000*11630*RES_hh_fec!I20/RES_hh_num!I20)</f>
        <v>1420.499111326463</v>
      </c>
      <c r="J20" s="72">
        <f>IF(RES_hh_fec!J20=0,0,1000*11630*RES_hh_fec!J20/RES_hh_num!J20)</f>
        <v>1468.0263781421843</v>
      </c>
      <c r="K20" s="72">
        <f>IF(RES_hh_fec!K20=0,0,1000*11630*RES_hh_fec!K20/RES_hh_num!K20)</f>
        <v>1407.2105785507467</v>
      </c>
      <c r="L20" s="72">
        <f>IF(RES_hh_fec!L20=0,0,1000*11630*RES_hh_fec!L20/RES_hh_num!L20)</f>
        <v>1428.0392892021055</v>
      </c>
      <c r="M20" s="72">
        <f>IF(RES_hh_fec!M20=0,0,1000*11630*RES_hh_fec!M20/RES_hh_num!M20)</f>
        <v>1428.3688609367241</v>
      </c>
      <c r="N20" s="72">
        <f>IF(RES_hh_fec!N20=0,0,1000*11630*RES_hh_fec!N20/RES_hh_num!N20)</f>
        <v>1334.9273231386996</v>
      </c>
      <c r="O20" s="72">
        <f>IF(RES_hh_fec!O20=0,0,1000*11630*RES_hh_fec!O20/RES_hh_num!O20)</f>
        <v>1448.4444277118168</v>
      </c>
      <c r="P20" s="72">
        <f>IF(RES_hh_fec!P20=0,0,1000*11630*RES_hh_fec!P20/RES_hh_num!P20)</f>
        <v>1483.4244884877471</v>
      </c>
      <c r="Q20" s="72">
        <f>IF(RES_hh_fec!Q20=0,0,1000*11630*RES_hh_fec!Q20/RES_hh_num!Q20)</f>
        <v>1721.8031917278681</v>
      </c>
      <c r="R20" s="72">
        <f>IF(RES_hh_fec!R20=0,0,1000*11630*RES_hh_fec!R20/RES_hh_num!R20)</f>
        <v>1484.4141858621495</v>
      </c>
      <c r="S20" s="72">
        <f>IF(RES_hh_fec!S20=0,0,1000*11630*RES_hh_fec!S20/RES_hh_num!S20)</f>
        <v>1442.9181484235839</v>
      </c>
      <c r="T20" s="72">
        <f>IF(RES_hh_fec!T20=0,0,1000*11630*RES_hh_fec!T20/RES_hh_num!T20)</f>
        <v>1489.5509633271447</v>
      </c>
      <c r="U20" s="72">
        <f>IF(RES_hh_fec!U20=0,0,1000*11630*RES_hh_fec!U20/RES_hh_num!U20)</f>
        <v>1382.2571504697175</v>
      </c>
      <c r="V20" s="72">
        <f>IF(RES_hh_fec!V20=0,0,1000*11630*RES_hh_fec!V20/RES_hh_num!V20)</f>
        <v>1477.1843075761165</v>
      </c>
      <c r="W20" s="72">
        <f>IF(RES_hh_fec!W20=0,0,1000*11630*RES_hh_fec!W20/RES_hh_num!W20)</f>
        <v>1456.6549049202169</v>
      </c>
      <c r="X20" s="72">
        <f>IF(RES_hh_fec!X20=0,0,1000*11630*RES_hh_fec!X20/RES_hh_num!X20)</f>
        <v>1383.8197600645283</v>
      </c>
      <c r="Y20" s="72">
        <f>IF(RES_hh_fec!Y20=0,0,1000*11630*RES_hh_fec!Y20/RES_hh_num!Y20)</f>
        <v>1315.2338301160571</v>
      </c>
      <c r="DA20" s="89" t="s">
        <v>486</v>
      </c>
    </row>
    <row r="21" spans="1:105" ht="12" customHeight="1" x14ac:dyDescent="0.25">
      <c r="A21" s="28" t="s">
        <v>189</v>
      </c>
      <c r="B21" s="72">
        <f>IF(RES_hh_fec!B21=0,0,1000*11630*RES_hh_fec!B21/RES_hh_num!B21)</f>
        <v>1311.5874219517727</v>
      </c>
      <c r="C21" s="72">
        <f>IF(RES_hh_fec!C21=0,0,1000*11630*RES_hh_fec!C21/RES_hh_num!C21)</f>
        <v>1389.3676358629625</v>
      </c>
      <c r="D21" s="72">
        <f>IF(RES_hh_fec!D21=0,0,1000*11630*RES_hh_fec!D21/RES_hh_num!D21)</f>
        <v>1355.4489240933779</v>
      </c>
      <c r="E21" s="72">
        <f>IF(RES_hh_fec!E21=0,0,1000*11630*RES_hh_fec!E21/RES_hh_num!E21)</f>
        <v>1345.1867699368977</v>
      </c>
      <c r="F21" s="72">
        <f>IF(RES_hh_fec!F21=0,0,1000*11630*RES_hh_fec!F21/RES_hh_num!F21)</f>
        <v>1238.5373198572488</v>
      </c>
      <c r="G21" s="72">
        <f>IF(RES_hh_fec!G21=0,0,1000*11630*RES_hh_fec!G21/RES_hh_num!G21)</f>
        <v>1237.3465876510679</v>
      </c>
      <c r="H21" s="72">
        <f>IF(RES_hh_fec!H21=0,0,1000*11630*RES_hh_fec!H21/RES_hh_num!H21)</f>
        <v>1337.6165476141655</v>
      </c>
      <c r="I21" s="72">
        <f>IF(RES_hh_fec!I21=0,0,1000*11630*RES_hh_fec!I21/RES_hh_num!I21)</f>
        <v>1335.6791419778353</v>
      </c>
      <c r="J21" s="72">
        <f>IF(RES_hh_fec!J21=0,0,1000*11630*RES_hh_fec!J21/RES_hh_num!J21)</f>
        <v>1293.264752298373</v>
      </c>
      <c r="K21" s="72">
        <f>IF(RES_hh_fec!K21=0,0,1000*11630*RES_hh_fec!K21/RES_hh_num!K21)</f>
        <v>1234.524751155566</v>
      </c>
      <c r="L21" s="72">
        <f>IF(RES_hh_fec!L21=0,0,1000*11630*RES_hh_fec!L21/RES_hh_num!L21)</f>
        <v>1390.8181514033886</v>
      </c>
      <c r="M21" s="72">
        <f>IF(RES_hh_fec!M21=0,0,1000*11630*RES_hh_fec!M21/RES_hh_num!M21)</f>
        <v>1256.4401859979764</v>
      </c>
      <c r="N21" s="72">
        <f>IF(RES_hh_fec!N21=0,0,1000*11630*RES_hh_fec!N21/RES_hh_num!N21)</f>
        <v>1317.4088991009385</v>
      </c>
      <c r="O21" s="72">
        <f>IF(RES_hh_fec!O21=0,0,1000*11630*RES_hh_fec!O21/RES_hh_num!O21)</f>
        <v>1302.5643357695599</v>
      </c>
      <c r="P21" s="72">
        <f>IF(RES_hh_fec!P21=0,0,1000*11630*RES_hh_fec!P21/RES_hh_num!P21)</f>
        <v>1275.6054049122513</v>
      </c>
      <c r="Q21" s="72">
        <f>IF(RES_hh_fec!Q21=0,0,1000*11630*RES_hh_fec!Q21/RES_hh_num!Q21)</f>
        <v>1322.2812508208897</v>
      </c>
      <c r="R21" s="72">
        <f>IF(RES_hh_fec!R21=0,0,1000*11630*RES_hh_fec!R21/RES_hh_num!R21)</f>
        <v>1407.8653015940674</v>
      </c>
      <c r="S21" s="72">
        <f>IF(RES_hh_fec!S21=0,0,1000*11630*RES_hh_fec!S21/RES_hh_num!S21)</f>
        <v>1335.1701021551121</v>
      </c>
      <c r="T21" s="72">
        <f>IF(RES_hh_fec!T21=0,0,1000*11630*RES_hh_fec!T21/RES_hh_num!T21)</f>
        <v>1333.9148119171732</v>
      </c>
      <c r="U21" s="72">
        <f>IF(RES_hh_fec!U21=0,0,1000*11630*RES_hh_fec!U21/RES_hh_num!U21)</f>
        <v>1305.8155404832605</v>
      </c>
      <c r="V21" s="72">
        <f>IF(RES_hh_fec!V21=0,0,1000*11630*RES_hh_fec!V21/RES_hh_num!V21)</f>
        <v>1295.2959280844605</v>
      </c>
      <c r="W21" s="72">
        <f>IF(RES_hh_fec!W21=0,0,1000*11630*RES_hh_fec!W21/RES_hh_num!W21)</f>
        <v>1429.0169075913802</v>
      </c>
      <c r="X21" s="72">
        <f>IF(RES_hh_fec!X21=0,0,1000*11630*RES_hh_fec!X21/RES_hh_num!X21)</f>
        <v>1238.0584781815899</v>
      </c>
      <c r="Y21" s="72">
        <f>IF(RES_hh_fec!Y21=0,0,1000*11630*RES_hh_fec!Y21/RES_hh_num!Y21)</f>
        <v>1193.0701988807236</v>
      </c>
      <c r="DA21" s="89" t="s">
        <v>487</v>
      </c>
    </row>
    <row r="22" spans="1:105" ht="12" customHeight="1" x14ac:dyDescent="0.25">
      <c r="A22" s="28" t="s">
        <v>202</v>
      </c>
      <c r="B22" s="72">
        <f>IF(RES_hh_fec!B22=0,0,1000*11630*RES_hh_fec!B22/RES_hh_num!B22)</f>
        <v>1529.0830568326808</v>
      </c>
      <c r="C22" s="72">
        <f>IF(RES_hh_fec!C22=0,0,1000*11630*RES_hh_fec!C22/RES_hh_num!C22)</f>
        <v>1590.0184755866865</v>
      </c>
      <c r="D22" s="72">
        <f>IF(RES_hh_fec!D22=0,0,1000*11630*RES_hh_fec!D22/RES_hh_num!D22)</f>
        <v>1537.9190275428186</v>
      </c>
      <c r="E22" s="72">
        <f>IF(RES_hh_fec!E22=0,0,1000*11630*RES_hh_fec!E22/RES_hh_num!E22)</f>
        <v>1426.3407008562165</v>
      </c>
      <c r="F22" s="72">
        <f>IF(RES_hh_fec!F22=0,0,1000*11630*RES_hh_fec!F22/RES_hh_num!F22)</f>
        <v>1364.6836366100031</v>
      </c>
      <c r="G22" s="72">
        <f>IF(RES_hh_fec!G22=0,0,1000*11630*RES_hh_fec!G22/RES_hh_num!G22)</f>
        <v>1366.5515623547935</v>
      </c>
      <c r="H22" s="72">
        <f>IF(RES_hh_fec!H22=0,0,1000*11630*RES_hh_fec!H22/RES_hh_num!H22)</f>
        <v>1342.3009000667614</v>
      </c>
      <c r="I22" s="72">
        <f>IF(RES_hh_fec!I22=0,0,1000*11630*RES_hh_fec!I22/RES_hh_num!I22)</f>
        <v>1291.7747696192912</v>
      </c>
      <c r="J22" s="72">
        <f>IF(RES_hh_fec!J22=0,0,1000*11630*RES_hh_fec!J22/RES_hh_num!J22)</f>
        <v>1267.0675451345141</v>
      </c>
      <c r="K22" s="72">
        <f>IF(RES_hh_fec!K22=0,0,1000*11630*RES_hh_fec!K22/RES_hh_num!K22)</f>
        <v>1200.9244240781054</v>
      </c>
      <c r="L22" s="72">
        <f>IF(RES_hh_fec!L22=0,0,1000*11630*RES_hh_fec!L22/RES_hh_num!L22)</f>
        <v>1187.697521328806</v>
      </c>
      <c r="M22" s="72">
        <f>IF(RES_hh_fec!M22=0,0,1000*11630*RES_hh_fec!M22/RES_hh_num!M22)</f>
        <v>1273.4763486919055</v>
      </c>
      <c r="N22" s="72">
        <f>IF(RES_hh_fec!N22=0,0,1000*11630*RES_hh_fec!N22/RES_hh_num!N22)</f>
        <v>1275.1246155097276</v>
      </c>
      <c r="O22" s="72">
        <f>IF(RES_hh_fec!O22=0,0,1000*11630*RES_hh_fec!O22/RES_hh_num!O22)</f>
        <v>1327.3070856768741</v>
      </c>
      <c r="P22" s="72">
        <f>IF(RES_hh_fec!P22=0,0,1000*11630*RES_hh_fec!P22/RES_hh_num!P22)</f>
        <v>1353.6557410714352</v>
      </c>
      <c r="Q22" s="72">
        <f>IF(RES_hh_fec!Q22=0,0,1000*11630*RES_hh_fec!Q22/RES_hh_num!Q22)</f>
        <v>1309.8682994262099</v>
      </c>
      <c r="R22" s="72">
        <f>IF(RES_hh_fec!R22=0,0,1000*11630*RES_hh_fec!R22/RES_hh_num!R22)</f>
        <v>1070.6398427908757</v>
      </c>
      <c r="S22" s="72">
        <f>IF(RES_hh_fec!S22=0,0,1000*11630*RES_hh_fec!S22/RES_hh_num!S22)</f>
        <v>1184.5389648329808</v>
      </c>
      <c r="T22" s="72">
        <f>IF(RES_hh_fec!T22=0,0,1000*11630*RES_hh_fec!T22/RES_hh_num!T22)</f>
        <v>1197.3377996438196</v>
      </c>
      <c r="U22" s="72">
        <f>IF(RES_hh_fec!U22=0,0,1000*11630*RES_hh_fec!U22/RES_hh_num!U22)</f>
        <v>1259.2609218782532</v>
      </c>
      <c r="V22" s="72">
        <f>IF(RES_hh_fec!V22=0,0,1000*11630*RES_hh_fec!V22/RES_hh_num!V22)</f>
        <v>1261.1637162731736</v>
      </c>
      <c r="W22" s="72">
        <f>IF(RES_hh_fec!W22=0,0,1000*11630*RES_hh_fec!W22/RES_hh_num!W22)</f>
        <v>1256.3239336664772</v>
      </c>
      <c r="X22" s="72">
        <f>IF(RES_hh_fec!X22=0,0,1000*11630*RES_hh_fec!X22/RES_hh_num!X22)</f>
        <v>1231.9995356132097</v>
      </c>
      <c r="Y22" s="72">
        <f>IF(RES_hh_fec!Y22=0,0,1000*11630*RES_hh_fec!Y22/RES_hh_num!Y22)</f>
        <v>1176.2991865680328</v>
      </c>
      <c r="DA22" s="89" t="s">
        <v>488</v>
      </c>
    </row>
    <row r="23" spans="1:105" ht="12" customHeight="1" x14ac:dyDescent="0.25">
      <c r="A23" s="28" t="s">
        <v>197</v>
      </c>
      <c r="B23" s="72">
        <f>IF(RES_hh_fec!B23=0,0,1000*11630*RES_hh_fec!B23/RES_hh_num!B23)</f>
        <v>993.50316499435678</v>
      </c>
      <c r="C23" s="72">
        <f>IF(RES_hh_fec!C23=0,0,1000*11630*RES_hh_fec!C23/RES_hh_num!C23)</f>
        <v>1030.3676826962599</v>
      </c>
      <c r="D23" s="72">
        <f>IF(RES_hh_fec!D23=0,0,1000*11630*RES_hh_fec!D23/RES_hh_num!D23)</f>
        <v>1014.898811407992</v>
      </c>
      <c r="E23" s="72">
        <f>IF(RES_hh_fec!E23=0,0,1000*11630*RES_hh_fec!E23/RES_hh_num!E23)</f>
        <v>967.49410893708489</v>
      </c>
      <c r="F23" s="72">
        <f>IF(RES_hh_fec!F23=0,0,1000*11630*RES_hh_fec!F23/RES_hh_num!F23)</f>
        <v>945.76382408196787</v>
      </c>
      <c r="G23" s="72">
        <f>IF(RES_hh_fec!G23=0,0,1000*11630*RES_hh_fec!G23/RES_hh_num!G23)</f>
        <v>966.71345016669989</v>
      </c>
      <c r="H23" s="72">
        <f>IF(RES_hh_fec!H23=0,0,1000*11630*RES_hh_fec!H23/RES_hh_num!H23)</f>
        <v>960.89503305125641</v>
      </c>
      <c r="I23" s="72">
        <f>IF(RES_hh_fec!I23=0,0,1000*11630*RES_hh_fec!I23/RES_hh_num!I23)</f>
        <v>985.66438328626566</v>
      </c>
      <c r="J23" s="72">
        <f>IF(RES_hh_fec!J23=0,0,1000*11630*RES_hh_fec!J23/RES_hh_num!J23)</f>
        <v>1004.2255916777061</v>
      </c>
      <c r="K23" s="72">
        <f>IF(RES_hh_fec!K23=0,0,1000*11630*RES_hh_fec!K23/RES_hh_num!K23)</f>
        <v>951.0458645563067</v>
      </c>
      <c r="L23" s="72">
        <f>IF(RES_hh_fec!L23=0,0,1000*11630*RES_hh_fec!L23/RES_hh_num!L23)</f>
        <v>877.13924084339897</v>
      </c>
      <c r="M23" s="72">
        <f>IF(RES_hh_fec!M23=0,0,1000*11630*RES_hh_fec!M23/RES_hh_num!M23)</f>
        <v>982.32601718161084</v>
      </c>
      <c r="N23" s="72">
        <f>IF(RES_hh_fec!N23=0,0,1000*11630*RES_hh_fec!N23/RES_hh_num!N23)</f>
        <v>992.6606978708005</v>
      </c>
      <c r="O23" s="72">
        <f>IF(RES_hh_fec!O23=0,0,1000*11630*RES_hh_fec!O23/RES_hh_num!O23)</f>
        <v>1002.4985767262873</v>
      </c>
      <c r="P23" s="72">
        <f>IF(RES_hh_fec!P23=0,0,1000*11630*RES_hh_fec!P23/RES_hh_num!P23)</f>
        <v>1034.7555467674558</v>
      </c>
      <c r="Q23" s="72">
        <f>IF(RES_hh_fec!Q23=0,0,1000*11630*RES_hh_fec!Q23/RES_hh_num!Q23)</f>
        <v>983.83251759919403</v>
      </c>
      <c r="R23" s="72">
        <f>IF(RES_hh_fec!R23=0,0,1000*11630*RES_hh_fec!R23/RES_hh_num!R23)</f>
        <v>1139.288321623188</v>
      </c>
      <c r="S23" s="72">
        <f>IF(RES_hh_fec!S23=0,0,1000*11630*RES_hh_fec!S23/RES_hh_num!S23)</f>
        <v>1142.8194494566642</v>
      </c>
      <c r="T23" s="72">
        <f>IF(RES_hh_fec!T23=0,0,1000*11630*RES_hh_fec!T23/RES_hh_num!T23)</f>
        <v>1088.4184642867401</v>
      </c>
      <c r="U23" s="72">
        <f>IF(RES_hh_fec!U23=0,0,1000*11630*RES_hh_fec!U23/RES_hh_num!U23)</f>
        <v>1151.8179287499731</v>
      </c>
      <c r="V23" s="72">
        <f>IF(RES_hh_fec!V23=0,0,1000*11630*RES_hh_fec!V23/RES_hh_num!V23)</f>
        <v>1124.6218427426795</v>
      </c>
      <c r="W23" s="72">
        <f>IF(RES_hh_fec!W23=0,0,1000*11630*RES_hh_fec!W23/RES_hh_num!W23)</f>
        <v>1172.5998251729695</v>
      </c>
      <c r="X23" s="72">
        <f>IF(RES_hh_fec!X23=0,0,1000*11630*RES_hh_fec!X23/RES_hh_num!X23)</f>
        <v>1153.1502576762714</v>
      </c>
      <c r="Y23" s="72">
        <f>IF(RES_hh_fec!Y23=0,0,1000*11630*RES_hh_fec!Y23/RES_hh_num!Y23)</f>
        <v>1085.6970759823266</v>
      </c>
      <c r="DA23" s="89" t="s">
        <v>489</v>
      </c>
    </row>
    <row r="24" spans="1:105" ht="12" customHeight="1" x14ac:dyDescent="0.25">
      <c r="A24" s="28" t="s">
        <v>198</v>
      </c>
      <c r="B24" s="72">
        <f>IF(RES_hh_fec!B24=0,0,1000*11630*RES_hh_fec!B24/RES_hh_num!B24)</f>
        <v>0</v>
      </c>
      <c r="C24" s="72">
        <f>IF(RES_hh_fec!C24=0,0,1000*11630*RES_hh_fec!C24/RES_hh_num!C24)</f>
        <v>0</v>
      </c>
      <c r="D24" s="72">
        <f>IF(RES_hh_fec!D24=0,0,1000*11630*RES_hh_fec!D24/RES_hh_num!D24)</f>
        <v>0</v>
      </c>
      <c r="E24" s="72">
        <f>IF(RES_hh_fec!E24=0,0,1000*11630*RES_hh_fec!E24/RES_hh_num!E24)</f>
        <v>0</v>
      </c>
      <c r="F24" s="72">
        <f>IF(RES_hh_fec!F24=0,0,1000*11630*RES_hh_fec!F24/RES_hh_num!F24)</f>
        <v>0</v>
      </c>
      <c r="G24" s="72">
        <f>IF(RES_hh_fec!G24=0,0,1000*11630*RES_hh_fec!G24/RES_hh_num!G24)</f>
        <v>0</v>
      </c>
      <c r="H24" s="72">
        <f>IF(RES_hh_fec!H24=0,0,1000*11630*RES_hh_fec!H24/RES_hh_num!H24)</f>
        <v>0</v>
      </c>
      <c r="I24" s="72">
        <f>IF(RES_hh_fec!I24=0,0,1000*11630*RES_hh_fec!I24/RES_hh_num!I24)</f>
        <v>0</v>
      </c>
      <c r="J24" s="72">
        <f>IF(RES_hh_fec!J24=0,0,1000*11630*RES_hh_fec!J24/RES_hh_num!J24)</f>
        <v>0</v>
      </c>
      <c r="K24" s="72">
        <f>IF(RES_hh_fec!K24=0,0,1000*11630*RES_hh_fec!K24/RES_hh_num!K24)</f>
        <v>0</v>
      </c>
      <c r="L24" s="72">
        <f>IF(RES_hh_fec!L24=0,0,1000*11630*RES_hh_fec!L24/RES_hh_num!L24)</f>
        <v>0</v>
      </c>
      <c r="M24" s="72">
        <f>IF(RES_hh_fec!M24=0,0,1000*11630*RES_hh_fec!M24/RES_hh_num!M24)</f>
        <v>0</v>
      </c>
      <c r="N24" s="72">
        <f>IF(RES_hh_fec!N24=0,0,1000*11630*RES_hh_fec!N24/RES_hh_num!N24)</f>
        <v>0</v>
      </c>
      <c r="O24" s="72">
        <f>IF(RES_hh_fec!O24=0,0,1000*11630*RES_hh_fec!O24/RES_hh_num!O24)</f>
        <v>0</v>
      </c>
      <c r="P24" s="72">
        <f>IF(RES_hh_fec!P24=0,0,1000*11630*RES_hh_fec!P24/RES_hh_num!P24)</f>
        <v>0</v>
      </c>
      <c r="Q24" s="72">
        <f>IF(RES_hh_fec!Q24=0,0,1000*11630*RES_hh_fec!Q24/RES_hh_num!Q24)</f>
        <v>0</v>
      </c>
      <c r="R24" s="72">
        <f>IF(RES_hh_fec!R24=0,0,1000*11630*RES_hh_fec!R24/RES_hh_num!R24)</f>
        <v>0</v>
      </c>
      <c r="S24" s="72">
        <f>IF(RES_hh_fec!S24=0,0,1000*11630*RES_hh_fec!S24/RES_hh_num!S24)</f>
        <v>0</v>
      </c>
      <c r="T24" s="72">
        <f>IF(RES_hh_fec!T24=0,0,1000*11630*RES_hh_fec!T24/RES_hh_num!T24)</f>
        <v>0</v>
      </c>
      <c r="U24" s="72">
        <f>IF(RES_hh_fec!U24=0,0,1000*11630*RES_hh_fec!U24/RES_hh_num!U24)</f>
        <v>0</v>
      </c>
      <c r="V24" s="72">
        <f>IF(RES_hh_fec!V24=0,0,1000*11630*RES_hh_fec!V24/RES_hh_num!V24)</f>
        <v>0</v>
      </c>
      <c r="W24" s="72">
        <f>IF(RES_hh_fec!W24=0,0,1000*11630*RES_hh_fec!W24/RES_hh_num!W24)</f>
        <v>0</v>
      </c>
      <c r="X24" s="72">
        <f>IF(RES_hh_fec!X24=0,0,1000*11630*RES_hh_fec!X24/RES_hh_num!X24)</f>
        <v>0</v>
      </c>
      <c r="Y24" s="72">
        <f>IF(RES_hh_fec!Y24=0,0,1000*11630*RES_hh_fec!Y24/RES_hh_num!Y24)</f>
        <v>0</v>
      </c>
      <c r="DA24" s="89" t="s">
        <v>490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890.835863657353</v>
      </c>
      <c r="C25" s="74">
        <f>IF(RES_hh_fec!C25=0,0,1000*11630*RES_hh_fec!C25/RES_hh_num!C25)</f>
        <v>1102.2917977737432</v>
      </c>
      <c r="D25" s="74">
        <f>IF(RES_hh_fec!D25=0,0,1000*11630*RES_hh_fec!D25/RES_hh_num!D25)</f>
        <v>994.87139912960947</v>
      </c>
      <c r="E25" s="74">
        <f>IF(RES_hh_fec!E25=0,0,1000*11630*RES_hh_fec!E25/RES_hh_num!E25)</f>
        <v>904.00408820290966</v>
      </c>
      <c r="F25" s="74">
        <f>IF(RES_hh_fec!F25=0,0,1000*11630*RES_hh_fec!F25/RES_hh_num!F25)</f>
        <v>901.05276282663453</v>
      </c>
      <c r="G25" s="74">
        <f>IF(RES_hh_fec!G25=0,0,1000*11630*RES_hh_fec!G25/RES_hh_num!G25)</f>
        <v>922.26031448477943</v>
      </c>
      <c r="H25" s="74">
        <f>IF(RES_hh_fec!H25=0,0,1000*11630*RES_hh_fec!H25/RES_hh_num!H25)</f>
        <v>976.79655436532983</v>
      </c>
      <c r="I25" s="74">
        <f>IF(RES_hh_fec!I25=0,0,1000*11630*RES_hh_fec!I25/RES_hh_num!I25)</f>
        <v>919.33840082260122</v>
      </c>
      <c r="J25" s="74">
        <f>IF(RES_hh_fec!J25=0,0,1000*11630*RES_hh_fec!J25/RES_hh_num!J25)</f>
        <v>850.19700894076277</v>
      </c>
      <c r="K25" s="74">
        <f>IF(RES_hh_fec!K25=0,0,1000*11630*RES_hh_fec!K25/RES_hh_num!K25)</f>
        <v>763.30589371832468</v>
      </c>
      <c r="L25" s="74">
        <f>IF(RES_hh_fec!L25=0,0,1000*11630*RES_hh_fec!L25/RES_hh_num!L25)</f>
        <v>781.35362724807737</v>
      </c>
      <c r="M25" s="74">
        <f>IF(RES_hh_fec!M25=0,0,1000*11630*RES_hh_fec!M25/RES_hh_num!M25)</f>
        <v>848.9612548236006</v>
      </c>
      <c r="N25" s="74">
        <f>IF(RES_hh_fec!N25=0,0,1000*11630*RES_hh_fec!N25/RES_hh_num!N25)</f>
        <v>803.95016580823972</v>
      </c>
      <c r="O25" s="74">
        <f>IF(RES_hh_fec!O25=0,0,1000*11630*RES_hh_fec!O25/RES_hh_num!O25)</f>
        <v>755.31307175085658</v>
      </c>
      <c r="P25" s="74">
        <f>IF(RES_hh_fec!P25=0,0,1000*11630*RES_hh_fec!P25/RES_hh_num!P25)</f>
        <v>785.1196228062372</v>
      </c>
      <c r="Q25" s="74">
        <f>IF(RES_hh_fec!Q25=0,0,1000*11630*RES_hh_fec!Q25/RES_hh_num!Q25)</f>
        <v>690.64129402030323</v>
      </c>
      <c r="R25" s="74">
        <f>IF(RES_hh_fec!R25=0,0,1000*11630*RES_hh_fec!R25/RES_hh_num!R25)</f>
        <v>700.53853037511578</v>
      </c>
      <c r="S25" s="74">
        <f>IF(RES_hh_fec!S25=0,0,1000*11630*RES_hh_fec!S25/RES_hh_num!S25)</f>
        <v>722.69590591641668</v>
      </c>
      <c r="T25" s="74">
        <f>IF(RES_hh_fec!T25=0,0,1000*11630*RES_hh_fec!T25/RES_hh_num!T25)</f>
        <v>723.37041420085063</v>
      </c>
      <c r="U25" s="74">
        <f>IF(RES_hh_fec!U25=0,0,1000*11630*RES_hh_fec!U25/RES_hh_num!U25)</f>
        <v>718.76570830787239</v>
      </c>
      <c r="V25" s="74">
        <f>IF(RES_hh_fec!V25=0,0,1000*11630*RES_hh_fec!V25/RES_hh_num!V25)</f>
        <v>702.86426628060656</v>
      </c>
      <c r="W25" s="74">
        <f>IF(RES_hh_fec!W25=0,0,1000*11630*RES_hh_fec!W25/RES_hh_num!W25)</f>
        <v>696.56987371973742</v>
      </c>
      <c r="X25" s="74">
        <f>IF(RES_hh_fec!X25=0,0,1000*11630*RES_hh_fec!X25/RES_hh_num!X25)</f>
        <v>681.9558875775208</v>
      </c>
      <c r="Y25" s="74">
        <f>IF(RES_hh_fec!Y25=0,0,1000*11630*RES_hh_fec!Y25/RES_hh_num!Y25)</f>
        <v>640.16124489874016</v>
      </c>
      <c r="DA25" s="90" t="s">
        <v>491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554.78268916376203</v>
      </c>
      <c r="C26" s="77">
        <f>IF(RES_hh_fec!C26=0,0,1000*11630*RES_hh_fec!C26/RES_hh_num!C26)</f>
        <v>588.15216418578291</v>
      </c>
      <c r="D26" s="77">
        <f>IF(RES_hh_fec!D26=0,0,1000*11630*RES_hh_fec!D26/RES_hh_num!D26)</f>
        <v>636.81880341564863</v>
      </c>
      <c r="E26" s="77">
        <f>IF(RES_hh_fec!E26=0,0,1000*11630*RES_hh_fec!E26/RES_hh_num!E26)</f>
        <v>618.46092911742119</v>
      </c>
      <c r="F26" s="77">
        <f>IF(RES_hh_fec!F26=0,0,1000*11630*RES_hh_fec!F26/RES_hh_num!F26)</f>
        <v>611.84522090672829</v>
      </c>
      <c r="G26" s="77">
        <f>IF(RES_hh_fec!G26=0,0,1000*11630*RES_hh_fec!G26/RES_hh_num!G26)</f>
        <v>632.18185287434244</v>
      </c>
      <c r="H26" s="77">
        <f>IF(RES_hh_fec!H26=0,0,1000*11630*RES_hh_fec!H26/RES_hh_num!H26)</f>
        <v>658.13192259373227</v>
      </c>
      <c r="I26" s="77">
        <f>IF(RES_hh_fec!I26=0,0,1000*11630*RES_hh_fec!I26/RES_hh_num!I26)</f>
        <v>664.19475094069321</v>
      </c>
      <c r="J26" s="77">
        <f>IF(RES_hh_fec!J26=0,0,1000*11630*RES_hh_fec!J26/RES_hh_num!J26)</f>
        <v>666.10522610686189</v>
      </c>
      <c r="K26" s="77">
        <f>IF(RES_hh_fec!K26=0,0,1000*11630*RES_hh_fec!K26/RES_hh_num!K26)</f>
        <v>651.33983619692822</v>
      </c>
      <c r="L26" s="77">
        <f>IF(RES_hh_fec!L26=0,0,1000*11630*RES_hh_fec!L26/RES_hh_num!L26)</f>
        <v>692.45862328898954</v>
      </c>
      <c r="M26" s="77">
        <f>IF(RES_hh_fec!M26=0,0,1000*11630*RES_hh_fec!M26/RES_hh_num!M26)</f>
        <v>698.47927018518465</v>
      </c>
      <c r="N26" s="77">
        <f>IF(RES_hh_fec!N26=0,0,1000*11630*RES_hh_fec!N26/RES_hh_num!N26)</f>
        <v>714.40773736539575</v>
      </c>
      <c r="O26" s="77">
        <f>IF(RES_hh_fec!O26=0,0,1000*11630*RES_hh_fec!O26/RES_hh_num!O26)</f>
        <v>730.15801960696513</v>
      </c>
      <c r="P26" s="77">
        <f>IF(RES_hh_fec!P26=0,0,1000*11630*RES_hh_fec!P26/RES_hh_num!P26)</f>
        <v>738.31661138708807</v>
      </c>
      <c r="Q26" s="77">
        <f>IF(RES_hh_fec!Q26=0,0,1000*11630*RES_hh_fec!Q26/RES_hh_num!Q26)</f>
        <v>760.86290474891382</v>
      </c>
      <c r="R26" s="77">
        <f>IF(RES_hh_fec!R26=0,0,1000*11630*RES_hh_fec!R26/RES_hh_num!R26)</f>
        <v>792.7887360862768</v>
      </c>
      <c r="S26" s="77">
        <f>IF(RES_hh_fec!S26=0,0,1000*11630*RES_hh_fec!S26/RES_hh_num!S26)</f>
        <v>814.66527847752388</v>
      </c>
      <c r="T26" s="77">
        <f>IF(RES_hh_fec!T26=0,0,1000*11630*RES_hh_fec!T26/RES_hh_num!T26)</f>
        <v>829.95152117804821</v>
      </c>
      <c r="U26" s="77">
        <f>IF(RES_hh_fec!U26=0,0,1000*11630*RES_hh_fec!U26/RES_hh_num!U26)</f>
        <v>828.10525210015055</v>
      </c>
      <c r="V26" s="77">
        <f>IF(RES_hh_fec!V26=0,0,1000*11630*RES_hh_fec!V26/RES_hh_num!V26)</f>
        <v>850.31610055364354</v>
      </c>
      <c r="W26" s="77">
        <f>IF(RES_hh_fec!W26=0,0,1000*11630*RES_hh_fec!W26/RES_hh_num!W26)</f>
        <v>862.20316011776413</v>
      </c>
      <c r="X26" s="77">
        <f>IF(RES_hh_fec!X26=0,0,1000*11630*RES_hh_fec!X26/RES_hh_num!X26)</f>
        <v>855.32964245228538</v>
      </c>
      <c r="Y26" s="77">
        <f>IF(RES_hh_fec!Y26=0,0,1000*11630*RES_hh_fec!Y26/RES_hh_num!Y26)</f>
        <v>830.99258019576291</v>
      </c>
      <c r="DA26" s="92" t="s">
        <v>492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593.41808536559415</v>
      </c>
      <c r="C27" s="69">
        <f>IF(RES_hh_fec!C27=0,0,1000*11630*RES_hh_fec!C27/RES_hh_num!C27)</f>
        <v>657.27955790053034</v>
      </c>
      <c r="D27" s="69">
        <f>IF(RES_hh_fec!D27=0,0,1000*11630*RES_hh_fec!D27/RES_hh_num!D27)</f>
        <v>656.38485753657051</v>
      </c>
      <c r="E27" s="69">
        <f>IF(RES_hh_fec!E27=0,0,1000*11630*RES_hh_fec!E27/RES_hh_num!E27)</f>
        <v>679.99099086550927</v>
      </c>
      <c r="F27" s="69">
        <f>IF(RES_hh_fec!F27=0,0,1000*11630*RES_hh_fec!F27/RES_hh_num!F27)</f>
        <v>661.51366207214573</v>
      </c>
      <c r="G27" s="69">
        <f>IF(RES_hh_fec!G27=0,0,1000*11630*RES_hh_fec!G27/RES_hh_num!G27)</f>
        <v>674.62455659242994</v>
      </c>
      <c r="H27" s="69">
        <f>IF(RES_hh_fec!H27=0,0,1000*11630*RES_hh_fec!H27/RES_hh_num!H27)</f>
        <v>781.64463278773712</v>
      </c>
      <c r="I27" s="69">
        <f>IF(RES_hh_fec!I27=0,0,1000*11630*RES_hh_fec!I27/RES_hh_num!I27)</f>
        <v>773.33667568677345</v>
      </c>
      <c r="J27" s="69">
        <f>IF(RES_hh_fec!J27=0,0,1000*11630*RES_hh_fec!J27/RES_hh_num!J27)</f>
        <v>759.00793888195653</v>
      </c>
      <c r="K27" s="69">
        <f>IF(RES_hh_fec!K27=0,0,1000*11630*RES_hh_fec!K27/RES_hh_num!K27)</f>
        <v>735.73341016416362</v>
      </c>
      <c r="L27" s="69">
        <f>IF(RES_hh_fec!L27=0,0,1000*11630*RES_hh_fec!L27/RES_hh_num!L27)</f>
        <v>760.41897975837583</v>
      </c>
      <c r="M27" s="69">
        <f>IF(RES_hh_fec!M27=0,0,1000*11630*RES_hh_fec!M27/RES_hh_num!M27)</f>
        <v>692.58604632634126</v>
      </c>
      <c r="N27" s="69">
        <f>IF(RES_hh_fec!N27=0,0,1000*11630*RES_hh_fec!N27/RES_hh_num!N27)</f>
        <v>684.33150837277401</v>
      </c>
      <c r="O27" s="69">
        <f>IF(RES_hh_fec!O27=0,0,1000*11630*RES_hh_fec!O27/RES_hh_num!O27)</f>
        <v>603.67496343922699</v>
      </c>
      <c r="P27" s="69">
        <f>IF(RES_hh_fec!P27=0,0,1000*11630*RES_hh_fec!P27/RES_hh_num!P27)</f>
        <v>655.12591218346859</v>
      </c>
      <c r="Q27" s="69">
        <f>IF(RES_hh_fec!Q27=0,0,1000*11630*RES_hh_fec!Q27/RES_hh_num!Q27)</f>
        <v>663.64491646105341</v>
      </c>
      <c r="R27" s="69">
        <f>IF(RES_hh_fec!R27=0,0,1000*11630*RES_hh_fec!R27/RES_hh_num!R27)</f>
        <v>680.24871252776404</v>
      </c>
      <c r="S27" s="69">
        <f>IF(RES_hh_fec!S27=0,0,1000*11630*RES_hh_fec!S27/RES_hh_num!S27)</f>
        <v>683.5711155364412</v>
      </c>
      <c r="T27" s="69">
        <f>IF(RES_hh_fec!T27=0,0,1000*11630*RES_hh_fec!T27/RES_hh_num!T27)</f>
        <v>732.86837630129935</v>
      </c>
      <c r="U27" s="69">
        <f>IF(RES_hh_fec!U27=0,0,1000*11630*RES_hh_fec!U27/RES_hh_num!U27)</f>
        <v>678.78140670443463</v>
      </c>
      <c r="V27" s="69">
        <f>IF(RES_hh_fec!V27=0,0,1000*11630*RES_hh_fec!V27/RES_hh_num!V27)</f>
        <v>668.8560991910017</v>
      </c>
      <c r="W27" s="69">
        <f>IF(RES_hh_fec!W27=0,0,1000*11630*RES_hh_fec!W27/RES_hh_num!W27)</f>
        <v>687.51721985628797</v>
      </c>
      <c r="X27" s="69">
        <f>IF(RES_hh_fec!X27=0,0,1000*11630*RES_hh_fec!X27/RES_hh_num!X27)</f>
        <v>676.47165054681432</v>
      </c>
      <c r="Y27" s="69">
        <f>IF(RES_hh_fec!Y27=0,0,1000*11630*RES_hh_fec!Y27/RES_hh_num!Y27)</f>
        <v>637.48720076688232</v>
      </c>
      <c r="DA27" s="88" t="s">
        <v>276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690.0734178209641</v>
      </c>
      <c r="C28" s="72">
        <f>IF(RES_hh_fec!C28=0,0,1000*11630*RES_hh_fec!C28/RES_hh_num!C28)</f>
        <v>724.65384399279628</v>
      </c>
      <c r="D28" s="72">
        <f>IF(RES_hh_fec!D28=0,0,1000*11630*RES_hh_fec!D28/RES_hh_num!D28)</f>
        <v>743.72236219036915</v>
      </c>
      <c r="E28" s="72">
        <f>IF(RES_hh_fec!E28=0,0,1000*11630*RES_hh_fec!E28/RES_hh_num!E28)</f>
        <v>749.38561033827955</v>
      </c>
      <c r="F28" s="72">
        <f>IF(RES_hh_fec!F28=0,0,1000*11630*RES_hh_fec!F28/RES_hh_num!F28)</f>
        <v>770.21967750807005</v>
      </c>
      <c r="G28" s="72">
        <f>IF(RES_hh_fec!G28=0,0,1000*11630*RES_hh_fec!G28/RES_hh_num!G28)</f>
        <v>805.65385361237327</v>
      </c>
      <c r="H28" s="72">
        <f>IF(RES_hh_fec!H28=0,0,1000*11630*RES_hh_fec!H28/RES_hh_num!H28)</f>
        <v>861.67680888667257</v>
      </c>
      <c r="I28" s="72">
        <f>IF(RES_hh_fec!I28=0,0,1000*11630*RES_hh_fec!I28/RES_hh_num!I28)</f>
        <v>829.18177486242314</v>
      </c>
      <c r="J28" s="72">
        <f>IF(RES_hh_fec!J28=0,0,1000*11630*RES_hh_fec!J28/RES_hh_num!J28)</f>
        <v>855.51033528312325</v>
      </c>
      <c r="K28" s="72">
        <f>IF(RES_hh_fec!K28=0,0,1000*11630*RES_hh_fec!K28/RES_hh_num!K28)</f>
        <v>884.33737482088384</v>
      </c>
      <c r="L28" s="72">
        <f>IF(RES_hh_fec!L28=0,0,1000*11630*RES_hh_fec!L28/RES_hh_num!L28)</f>
        <v>827.41957895055202</v>
      </c>
      <c r="M28" s="72">
        <f>IF(RES_hh_fec!M28=0,0,1000*11630*RES_hh_fec!M28/RES_hh_num!M28)</f>
        <v>851.72763420263914</v>
      </c>
      <c r="N28" s="72">
        <f>IF(RES_hh_fec!N28=0,0,1000*11630*RES_hh_fec!N28/RES_hh_num!N28)</f>
        <v>796.46262371927151</v>
      </c>
      <c r="O28" s="72">
        <f>IF(RES_hh_fec!O28=0,0,1000*11630*RES_hh_fec!O28/RES_hh_num!O28)</f>
        <v>710.60676350326605</v>
      </c>
      <c r="P28" s="72">
        <f>IF(RES_hh_fec!P28=0,0,1000*11630*RES_hh_fec!P28/RES_hh_num!P28)</f>
        <v>753.33865198809167</v>
      </c>
      <c r="Q28" s="72">
        <f>IF(RES_hh_fec!Q28=0,0,1000*11630*RES_hh_fec!Q28/RES_hh_num!Q28)</f>
        <v>785.07451497752982</v>
      </c>
      <c r="R28" s="72">
        <f>IF(RES_hh_fec!R28=0,0,1000*11630*RES_hh_fec!R28/RES_hh_num!R28)</f>
        <v>755.04681141589197</v>
      </c>
      <c r="S28" s="72">
        <f>IF(RES_hh_fec!S28=0,0,1000*11630*RES_hh_fec!S28/RES_hh_num!S28)</f>
        <v>834.37551232527937</v>
      </c>
      <c r="T28" s="72">
        <f>IF(RES_hh_fec!T28=0,0,1000*11630*RES_hh_fec!T28/RES_hh_num!T28)</f>
        <v>838.09687549127739</v>
      </c>
      <c r="U28" s="72">
        <f>IF(RES_hh_fec!U28=0,0,1000*11630*RES_hh_fec!U28/RES_hh_num!U28)</f>
        <v>940.31978317643677</v>
      </c>
      <c r="V28" s="72">
        <f>IF(RES_hh_fec!V28=0,0,1000*11630*RES_hh_fec!V28/RES_hh_num!V28)</f>
        <v>982.61133814837308</v>
      </c>
      <c r="W28" s="72">
        <f>IF(RES_hh_fec!W28=0,0,1000*11630*RES_hh_fec!W28/RES_hh_num!W28)</f>
        <v>43.604001163369077</v>
      </c>
      <c r="X28" s="72">
        <f>IF(RES_hh_fec!X28=0,0,1000*11630*RES_hh_fec!X28/RES_hh_num!X28)</f>
        <v>525.71437966525264</v>
      </c>
      <c r="Y28" s="72">
        <f>IF(RES_hh_fec!Y28=0,0,1000*11630*RES_hh_fec!Y28/RES_hh_num!Y28)</f>
        <v>0</v>
      </c>
      <c r="DA28" s="89" t="s">
        <v>493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705.30019727065667</v>
      </c>
      <c r="C29" s="72">
        <f>IF(RES_hh_fec!C29=0,0,1000*11630*RES_hh_fec!C29/RES_hh_num!C29)</f>
        <v>724.38181380821618</v>
      </c>
      <c r="D29" s="72">
        <f>IF(RES_hh_fec!D29=0,0,1000*11630*RES_hh_fec!D29/RES_hh_num!D29)</f>
        <v>746.5236487981557</v>
      </c>
      <c r="E29" s="72">
        <f>IF(RES_hh_fec!E29=0,0,1000*11630*RES_hh_fec!E29/RES_hh_num!E29)</f>
        <v>760.43789833143217</v>
      </c>
      <c r="F29" s="72">
        <f>IF(RES_hh_fec!F29=0,0,1000*11630*RES_hh_fec!F29/RES_hh_num!F29)</f>
        <v>779.87015456411189</v>
      </c>
      <c r="G29" s="72">
        <f>IF(RES_hh_fec!G29=0,0,1000*11630*RES_hh_fec!G29/RES_hh_num!G29)</f>
        <v>808.55982445509767</v>
      </c>
      <c r="H29" s="72">
        <f>IF(RES_hh_fec!H29=0,0,1000*11630*RES_hh_fec!H29/RES_hh_num!H29)</f>
        <v>837.26971376704125</v>
      </c>
      <c r="I29" s="72">
        <f>IF(RES_hh_fec!I29=0,0,1000*11630*RES_hh_fec!I29/RES_hh_num!I29)</f>
        <v>868.83247004984696</v>
      </c>
      <c r="J29" s="72">
        <f>IF(RES_hh_fec!J29=0,0,1000*11630*RES_hh_fec!J29/RES_hh_num!J29)</f>
        <v>877.37658698841597</v>
      </c>
      <c r="K29" s="72">
        <f>IF(RES_hh_fec!K29=0,0,1000*11630*RES_hh_fec!K29/RES_hh_num!K29)</f>
        <v>858.23608134140068</v>
      </c>
      <c r="L29" s="72">
        <f>IF(RES_hh_fec!L29=0,0,1000*11630*RES_hh_fec!L29/RES_hh_num!L29)</f>
        <v>850.82167778666337</v>
      </c>
      <c r="M29" s="72">
        <f>IF(RES_hh_fec!M29=0,0,1000*11630*RES_hh_fec!M29/RES_hh_num!M29)</f>
        <v>808.2371601992694</v>
      </c>
      <c r="N29" s="72">
        <f>IF(RES_hh_fec!N29=0,0,1000*11630*RES_hh_fec!N29/RES_hh_num!N29)</f>
        <v>780.92914542003223</v>
      </c>
      <c r="O29" s="72">
        <f>IF(RES_hh_fec!O29=0,0,1000*11630*RES_hh_fec!O29/RES_hh_num!O29)</f>
        <v>760.85042300901932</v>
      </c>
      <c r="P29" s="72">
        <f>IF(RES_hh_fec!P29=0,0,1000*11630*RES_hh_fec!P29/RES_hh_num!P29)</f>
        <v>758.60905749402286</v>
      </c>
      <c r="Q29" s="72">
        <f>IF(RES_hh_fec!Q29=0,0,1000*11630*RES_hh_fec!Q29/RES_hh_num!Q29)</f>
        <v>770.90540712778306</v>
      </c>
      <c r="R29" s="72">
        <f>IF(RES_hh_fec!R29=0,0,1000*11630*RES_hh_fec!R29/RES_hh_num!R29)</f>
        <v>793.44569677278253</v>
      </c>
      <c r="S29" s="72">
        <f>IF(RES_hh_fec!S29=0,0,1000*11630*RES_hh_fec!S29/RES_hh_num!S29)</f>
        <v>824.98095340280815</v>
      </c>
      <c r="T29" s="72">
        <f>IF(RES_hh_fec!T29=0,0,1000*11630*RES_hh_fec!T29/RES_hh_num!T29)</f>
        <v>875.61584942966044</v>
      </c>
      <c r="U29" s="72">
        <f>IF(RES_hh_fec!U29=0,0,1000*11630*RES_hh_fec!U29/RES_hh_num!U29)</f>
        <v>787.55989912817051</v>
      </c>
      <c r="V29" s="72">
        <f>IF(RES_hh_fec!V29=0,0,1000*11630*RES_hh_fec!V29/RES_hh_num!V29)</f>
        <v>762.2764283427108</v>
      </c>
      <c r="W29" s="72">
        <f>IF(RES_hh_fec!W29=0,0,1000*11630*RES_hh_fec!W29/RES_hh_num!W29)</f>
        <v>806.89562266541236</v>
      </c>
      <c r="X29" s="72">
        <f>IF(RES_hh_fec!X29=0,0,1000*11630*RES_hh_fec!X29/RES_hh_num!X29)</f>
        <v>905.99162546178763</v>
      </c>
      <c r="Y29" s="72">
        <f>IF(RES_hh_fec!Y29=0,0,1000*11630*RES_hh_fec!Y29/RES_hh_num!Y29)</f>
        <v>750.9760726004514</v>
      </c>
      <c r="DA29" s="89" t="s">
        <v>494</v>
      </c>
    </row>
    <row r="30" spans="1:105" ht="12" customHeight="1" x14ac:dyDescent="0.25">
      <c r="A30" s="28" t="s">
        <v>189</v>
      </c>
      <c r="B30" s="72">
        <f>IF(RES_hh_fec!B30=0,0,1000*11630*RES_hh_fec!B30/RES_hh_num!B30)</f>
        <v>661.26322794460873</v>
      </c>
      <c r="C30" s="72">
        <f>IF(RES_hh_fec!C30=0,0,1000*11630*RES_hh_fec!C30/RES_hh_num!C30)</f>
        <v>743.14457641574165</v>
      </c>
      <c r="D30" s="72">
        <f>IF(RES_hh_fec!D30=0,0,1000*11630*RES_hh_fec!D30/RES_hh_num!D30)</f>
        <v>746.83886303564145</v>
      </c>
      <c r="E30" s="72">
        <f>IF(RES_hh_fec!E30=0,0,1000*11630*RES_hh_fec!E30/RES_hh_num!E30)</f>
        <v>812.0204427441804</v>
      </c>
      <c r="F30" s="72">
        <f>IF(RES_hh_fec!F30=0,0,1000*11630*RES_hh_fec!F30/RES_hh_num!F30)</f>
        <v>743.25997266586432</v>
      </c>
      <c r="G30" s="72">
        <f>IF(RES_hh_fec!G30=0,0,1000*11630*RES_hh_fec!G30/RES_hh_num!G30)</f>
        <v>747.13588948821052</v>
      </c>
      <c r="H30" s="72">
        <f>IF(RES_hh_fec!H30=0,0,1000*11630*RES_hh_fec!H30/RES_hh_num!H30)</f>
        <v>919.50745620058831</v>
      </c>
      <c r="I30" s="72">
        <f>IF(RES_hh_fec!I30=0,0,1000*11630*RES_hh_fec!I30/RES_hh_num!I30)</f>
        <v>904.92887899625259</v>
      </c>
      <c r="J30" s="72">
        <f>IF(RES_hh_fec!J30=0,0,1000*11630*RES_hh_fec!J30/RES_hh_num!J30)</f>
        <v>880.06567038986054</v>
      </c>
      <c r="K30" s="72">
        <f>IF(RES_hh_fec!K30=0,0,1000*11630*RES_hh_fec!K30/RES_hh_num!K30)</f>
        <v>868.01822222994838</v>
      </c>
      <c r="L30" s="72">
        <f>IF(RES_hh_fec!L30=0,0,1000*11630*RES_hh_fec!L30/RES_hh_num!L30)</f>
        <v>899.54465733391419</v>
      </c>
      <c r="M30" s="72">
        <f>IF(RES_hh_fec!M30=0,0,1000*11630*RES_hh_fec!M30/RES_hh_num!M30)</f>
        <v>767.02964485312077</v>
      </c>
      <c r="N30" s="72">
        <f>IF(RES_hh_fec!N30=0,0,1000*11630*RES_hh_fec!N30/RES_hh_num!N30)</f>
        <v>811.81487979824067</v>
      </c>
      <c r="O30" s="72">
        <f>IF(RES_hh_fec!O30=0,0,1000*11630*RES_hh_fec!O30/RES_hh_num!O30)</f>
        <v>700.42189885509288</v>
      </c>
      <c r="P30" s="72">
        <f>IF(RES_hh_fec!P30=0,0,1000*11630*RES_hh_fec!P30/RES_hh_num!P30)</f>
        <v>715.47552057059158</v>
      </c>
      <c r="Q30" s="72">
        <f>IF(RES_hh_fec!Q30=0,0,1000*11630*RES_hh_fec!Q30/RES_hh_num!Q30)</f>
        <v>772.38971528807406</v>
      </c>
      <c r="R30" s="72">
        <f>IF(RES_hh_fec!R30=0,0,1000*11630*RES_hh_fec!R30/RES_hh_num!R30)</f>
        <v>831.21752459156619</v>
      </c>
      <c r="S30" s="72">
        <f>IF(RES_hh_fec!S30=0,0,1000*11630*RES_hh_fec!S30/RES_hh_num!S30)</f>
        <v>801.89303199117307</v>
      </c>
      <c r="T30" s="72">
        <f>IF(RES_hh_fec!T30=0,0,1000*11630*RES_hh_fec!T30/RES_hh_num!T30)</f>
        <v>866.84086637187545</v>
      </c>
      <c r="U30" s="72">
        <f>IF(RES_hh_fec!U30=0,0,1000*11630*RES_hh_fec!U30/RES_hh_num!U30)</f>
        <v>799.78847979397267</v>
      </c>
      <c r="V30" s="72">
        <f>IF(RES_hh_fec!V30=0,0,1000*11630*RES_hh_fec!V30/RES_hh_num!V30)</f>
        <v>798.90678933427296</v>
      </c>
      <c r="W30" s="72">
        <f>IF(RES_hh_fec!W30=0,0,1000*11630*RES_hh_fec!W30/RES_hh_num!W30)</f>
        <v>864.07505597892123</v>
      </c>
      <c r="X30" s="72">
        <f>IF(RES_hh_fec!X30=0,0,1000*11630*RES_hh_fec!X30/RES_hh_num!X30)</f>
        <v>787.91054266035815</v>
      </c>
      <c r="Y30" s="72">
        <f>IF(RES_hh_fec!Y30=0,0,1000*11630*RES_hh_fec!Y30/RES_hh_num!Y30)</f>
        <v>774.86606287999723</v>
      </c>
      <c r="DA30" s="89" t="s">
        <v>495</v>
      </c>
    </row>
    <row r="31" spans="1:105" ht="12" customHeight="1" x14ac:dyDescent="0.25">
      <c r="A31" s="28" t="s">
        <v>202</v>
      </c>
      <c r="B31" s="72">
        <f>IF(RES_hh_fec!B31=0,0,1000*11630*RES_hh_fec!B31/RES_hh_num!B31)</f>
        <v>669.65656414405055</v>
      </c>
      <c r="C31" s="72">
        <f>IF(RES_hh_fec!C31=0,0,1000*11630*RES_hh_fec!C31/RES_hh_num!C31)</f>
        <v>762.7937790467015</v>
      </c>
      <c r="D31" s="72">
        <f>IF(RES_hh_fec!D31=0,0,1000*11630*RES_hh_fec!D31/RES_hh_num!D31)</f>
        <v>746.77351674005843</v>
      </c>
      <c r="E31" s="72">
        <f>IF(RES_hh_fec!E31=0,0,1000*11630*RES_hh_fec!E31/RES_hh_num!E31)</f>
        <v>783.34844029611224</v>
      </c>
      <c r="F31" s="72">
        <f>IF(RES_hh_fec!F31=0,0,1000*11630*RES_hh_fec!F31/RES_hh_num!F31)</f>
        <v>752.75724113265937</v>
      </c>
      <c r="G31" s="72">
        <f>IF(RES_hh_fec!G31=0,0,1000*11630*RES_hh_fec!G31/RES_hh_num!G31)</f>
        <v>774.61596393969444</v>
      </c>
      <c r="H31" s="72">
        <f>IF(RES_hh_fec!H31=0,0,1000*11630*RES_hh_fec!H31/RES_hh_num!H31)</f>
        <v>906.37184818274557</v>
      </c>
      <c r="I31" s="72">
        <f>IF(RES_hh_fec!I31=0,0,1000*11630*RES_hh_fec!I31/RES_hh_num!I31)</f>
        <v>882.64767213867606</v>
      </c>
      <c r="J31" s="72">
        <f>IF(RES_hh_fec!J31=0,0,1000*11630*RES_hh_fec!J31/RES_hh_num!J31)</f>
        <v>870.39580992803781</v>
      </c>
      <c r="K31" s="72">
        <f>IF(RES_hh_fec!K31=0,0,1000*11630*RES_hh_fec!K31/RES_hh_num!K31)</f>
        <v>851.81324568256105</v>
      </c>
      <c r="L31" s="72">
        <f>IF(RES_hh_fec!L31=0,0,1000*11630*RES_hh_fec!L31/RES_hh_num!L31)</f>
        <v>862.32382069199764</v>
      </c>
      <c r="M31" s="72">
        <f>IF(RES_hh_fec!M31=0,0,1000*11630*RES_hh_fec!M31/RES_hh_num!M31)</f>
        <v>848.95344689129968</v>
      </c>
      <c r="N31" s="72">
        <f>IF(RES_hh_fec!N31=0,0,1000*11630*RES_hh_fec!N31/RES_hh_num!N31)</f>
        <v>855.34691477867489</v>
      </c>
      <c r="O31" s="72">
        <f>IF(RES_hh_fec!O31=0,0,1000*11630*RES_hh_fec!O31/RES_hh_num!O31)</f>
        <v>849.62988665278749</v>
      </c>
      <c r="P31" s="72">
        <f>IF(RES_hh_fec!P31=0,0,1000*11630*RES_hh_fec!P31/RES_hh_num!P31)</f>
        <v>868.17064127327706</v>
      </c>
      <c r="Q31" s="72">
        <f>IF(RES_hh_fec!Q31=0,0,1000*11630*RES_hh_fec!Q31/RES_hh_num!Q31)</f>
        <v>893.11618210897905</v>
      </c>
      <c r="R31" s="72">
        <f>IF(RES_hh_fec!R31=0,0,1000*11630*RES_hh_fec!R31/RES_hh_num!R31)</f>
        <v>717.99894773511119</v>
      </c>
      <c r="S31" s="72">
        <f>IF(RES_hh_fec!S31=0,0,1000*11630*RES_hh_fec!S31/RES_hh_num!S31)</f>
        <v>789.4161787421092</v>
      </c>
      <c r="T31" s="72">
        <f>IF(RES_hh_fec!T31=0,0,1000*11630*RES_hh_fec!T31/RES_hh_num!T31)</f>
        <v>825.5046961538477</v>
      </c>
      <c r="U31" s="72">
        <f>IF(RES_hh_fec!U31=0,0,1000*11630*RES_hh_fec!U31/RES_hh_num!U31)</f>
        <v>837.67018314378458</v>
      </c>
      <c r="V31" s="72">
        <f>IF(RES_hh_fec!V31=0,0,1000*11630*RES_hh_fec!V31/RES_hh_num!V31)</f>
        <v>837.27596022677983</v>
      </c>
      <c r="W31" s="72">
        <f>IF(RES_hh_fec!W31=0,0,1000*11630*RES_hh_fec!W31/RES_hh_num!W31)</f>
        <v>838.33461550092989</v>
      </c>
      <c r="X31" s="72">
        <f>IF(RES_hh_fec!X31=0,0,1000*11630*RES_hh_fec!X31/RES_hh_num!X31)</f>
        <v>838.02734187601538</v>
      </c>
      <c r="Y31" s="72">
        <f>IF(RES_hh_fec!Y31=0,0,1000*11630*RES_hh_fec!Y31/RES_hh_num!Y31)</f>
        <v>823.70132328049885</v>
      </c>
      <c r="DA31" s="89" t="s">
        <v>496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515.79033148211079</v>
      </c>
      <c r="C32" s="77">
        <f>IF(RES_hh_fec!C32=0,0,1000*11630*RES_hh_fec!C32/RES_hh_num!C32)</f>
        <v>594.25933724718209</v>
      </c>
      <c r="D32" s="77">
        <f>IF(RES_hh_fec!D32=0,0,1000*11630*RES_hh_fec!D32/RES_hh_num!D32)</f>
        <v>580.44212149865268</v>
      </c>
      <c r="E32" s="77">
        <f>IF(RES_hh_fec!E32=0,0,1000*11630*RES_hh_fec!E32/RES_hh_num!E32)</f>
        <v>590.72392131866945</v>
      </c>
      <c r="F32" s="77">
        <f>IF(RES_hh_fec!F32=0,0,1000*11630*RES_hh_fec!F32/RES_hh_num!F32)</f>
        <v>579.36981165028385</v>
      </c>
      <c r="G32" s="77">
        <f>IF(RES_hh_fec!G32=0,0,1000*11630*RES_hh_fec!G32/RES_hh_num!G32)</f>
        <v>591.84738141863534</v>
      </c>
      <c r="H32" s="77">
        <f>IF(RES_hh_fec!H32=0,0,1000*11630*RES_hh_fec!H32/RES_hh_num!H32)</f>
        <v>698.70313313484451</v>
      </c>
      <c r="I32" s="77">
        <f>IF(RES_hh_fec!I32=0,0,1000*11630*RES_hh_fec!I32/RES_hh_num!I32)</f>
        <v>683.10844259570945</v>
      </c>
      <c r="J32" s="77">
        <f>IF(RES_hh_fec!J32=0,0,1000*11630*RES_hh_fec!J32/RES_hh_num!J32)</f>
        <v>668.8472733046118</v>
      </c>
      <c r="K32" s="77">
        <f>IF(RES_hh_fec!K32=0,0,1000*11630*RES_hh_fec!K32/RES_hh_num!K32)</f>
        <v>640.3117247195396</v>
      </c>
      <c r="L32" s="77">
        <f>IF(RES_hh_fec!L32=0,0,1000*11630*RES_hh_fec!L32/RES_hh_num!L32)</f>
        <v>675.90165452850556</v>
      </c>
      <c r="M32" s="77">
        <f>IF(RES_hh_fec!M32=0,0,1000*11630*RES_hh_fec!M32/RES_hh_num!M32)</f>
        <v>625.49024872334758</v>
      </c>
      <c r="N32" s="77">
        <f>IF(RES_hh_fec!N32=0,0,1000*11630*RES_hh_fec!N32/RES_hh_num!N32)</f>
        <v>603.58013771412948</v>
      </c>
      <c r="O32" s="77">
        <f>IF(RES_hh_fec!O32=0,0,1000*11630*RES_hh_fec!O32/RES_hh_num!O32)</f>
        <v>515.92950919624354</v>
      </c>
      <c r="P32" s="77">
        <f>IF(RES_hh_fec!P32=0,0,1000*11630*RES_hh_fec!P32/RES_hh_num!P32)</f>
        <v>596.30356207039199</v>
      </c>
      <c r="Q32" s="77">
        <f>IF(RES_hh_fec!Q32=0,0,1000*11630*RES_hh_fec!Q32/RES_hh_num!Q32)</f>
        <v>582.25341786216961</v>
      </c>
      <c r="R32" s="77">
        <f>IF(RES_hh_fec!R32=0,0,1000*11630*RES_hh_fec!R32/RES_hh_num!R32)</f>
        <v>583.68269509510196</v>
      </c>
      <c r="S32" s="77">
        <f>IF(RES_hh_fec!S32=0,0,1000*11630*RES_hh_fec!S32/RES_hh_num!S32)</f>
        <v>591.4430353823941</v>
      </c>
      <c r="T32" s="77">
        <f>IF(RES_hh_fec!T32=0,0,1000*11630*RES_hh_fec!T32/RES_hh_num!T32)</f>
        <v>637.34563821416305</v>
      </c>
      <c r="U32" s="77">
        <f>IF(RES_hh_fec!U32=0,0,1000*11630*RES_hh_fec!U32/RES_hh_num!U32)</f>
        <v>597.28728249270421</v>
      </c>
      <c r="V32" s="77">
        <f>IF(RES_hh_fec!V32=0,0,1000*11630*RES_hh_fec!V32/RES_hh_num!V32)</f>
        <v>588.20362578906293</v>
      </c>
      <c r="W32" s="77">
        <f>IF(RES_hh_fec!W32=0,0,1000*11630*RES_hh_fec!W32/RES_hh_num!W32)</f>
        <v>584.3760165290214</v>
      </c>
      <c r="X32" s="77">
        <f>IF(RES_hh_fec!X32=0,0,1000*11630*RES_hh_fec!X32/RES_hh_num!X32)</f>
        <v>578.60072511237206</v>
      </c>
      <c r="Y32" s="77">
        <f>IF(RES_hh_fec!Y32=0,0,1000*11630*RES_hh_fec!Y32/RES_hh_num!Y32)</f>
        <v>556.53457102496145</v>
      </c>
      <c r="DA32" s="92" t="s">
        <v>497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3659.9083214194088</v>
      </c>
      <c r="C3" s="65">
        <f>IF(RES_hh_tes!C3=0,0,1000*11630*RES_hh_tes!C3/RES_hh_num!C3)</f>
        <v>3931.3857104321464</v>
      </c>
      <c r="D3" s="65">
        <f>IF(RES_hh_tes!D3=0,0,1000*11630*RES_hh_tes!D3/RES_hh_num!D3)</f>
        <v>3983.7138617375667</v>
      </c>
      <c r="E3" s="65">
        <f>IF(RES_hh_tes!E3=0,0,1000*11630*RES_hh_tes!E3/RES_hh_num!E3)</f>
        <v>4271.5449446236762</v>
      </c>
      <c r="F3" s="65">
        <f>IF(RES_hh_tes!F3=0,0,1000*11630*RES_hh_tes!F3/RES_hh_num!F3)</f>
        <v>4450.1046663807901</v>
      </c>
      <c r="G3" s="65">
        <f>IF(RES_hh_tes!G3=0,0,1000*11630*RES_hh_tes!G3/RES_hh_num!G3)</f>
        <v>4629.0118809704636</v>
      </c>
      <c r="H3" s="65">
        <f>IF(RES_hh_tes!H3=0,0,1000*11630*RES_hh_tes!H3/RES_hh_num!H3)</f>
        <v>4844.603796194915</v>
      </c>
      <c r="I3" s="65">
        <f>IF(RES_hh_tes!I3=0,0,1000*11630*RES_hh_tes!I3/RES_hh_num!I3)</f>
        <v>4740.7798292705966</v>
      </c>
      <c r="J3" s="65">
        <f>IF(RES_hh_tes!J3=0,0,1000*11630*RES_hh_tes!J3/RES_hh_num!J3)</f>
        <v>4601.6301340710315</v>
      </c>
      <c r="K3" s="65">
        <f>IF(RES_hh_tes!K3=0,0,1000*11630*RES_hh_tes!K3/RES_hh_num!K3)</f>
        <v>4773.8668751976884</v>
      </c>
      <c r="L3" s="65">
        <f>IF(RES_hh_tes!L3=0,0,1000*11630*RES_hh_tes!L3/RES_hh_num!L3)</f>
        <v>5225.3702725330431</v>
      </c>
      <c r="M3" s="65">
        <f>IF(RES_hh_tes!M3=0,0,1000*11630*RES_hh_tes!M3/RES_hh_num!M3)</f>
        <v>4790.5025945702964</v>
      </c>
      <c r="N3" s="65">
        <f>IF(RES_hh_tes!N3=0,0,1000*11630*RES_hh_tes!N3/RES_hh_num!N3)</f>
        <v>4757.640287536753</v>
      </c>
      <c r="O3" s="65">
        <f>IF(RES_hh_tes!O3=0,0,1000*11630*RES_hh_tes!O3/RES_hh_num!O3)</f>
        <v>4496.3699691943011</v>
      </c>
      <c r="P3" s="65">
        <f>IF(RES_hh_tes!P3=0,0,1000*11630*RES_hh_tes!P3/RES_hh_num!P3)</f>
        <v>4460.080398944745</v>
      </c>
      <c r="Q3" s="65">
        <f>IF(RES_hh_tes!Q3=0,0,1000*11630*RES_hh_tes!Q3/RES_hh_num!Q3)</f>
        <v>4647.9949081799305</v>
      </c>
      <c r="R3" s="65">
        <f>IF(RES_hh_tes!R3=0,0,1000*11630*RES_hh_tes!R3/RES_hh_num!R3)</f>
        <v>4346.993654634266</v>
      </c>
      <c r="S3" s="65">
        <f>IF(RES_hh_tes!S3=0,0,1000*11630*RES_hh_tes!S3/RES_hh_num!S3)</f>
        <v>4542.6605625821567</v>
      </c>
      <c r="T3" s="65">
        <f>IF(RES_hh_tes!T3=0,0,1000*11630*RES_hh_tes!T3/RES_hh_num!T3)</f>
        <v>4939.7645000659741</v>
      </c>
      <c r="U3" s="65">
        <f>IF(RES_hh_tes!U3=0,0,1000*11630*RES_hh_tes!U3/RES_hh_num!U3)</f>
        <v>4726.0202337192104</v>
      </c>
      <c r="V3" s="65">
        <f>IF(RES_hh_tes!V3=0,0,1000*11630*RES_hh_tes!V3/RES_hh_num!V3)</f>
        <v>4812.2532966594636</v>
      </c>
      <c r="W3" s="65">
        <f>IF(RES_hh_tes!W3=0,0,1000*11630*RES_hh_tes!W3/RES_hh_num!W3)</f>
        <v>4854.3192561677079</v>
      </c>
      <c r="X3" s="65">
        <f>IF(RES_hh_tes!X3=0,0,1000*11630*RES_hh_tes!X3/RES_hh_num!X3)</f>
        <v>4817.3691175742206</v>
      </c>
      <c r="Y3" s="65">
        <f>IF(RES_hh_tes!Y3=0,0,1000*11630*RES_hh_tes!Y3/RES_hh_num!Y3)</f>
        <v>4714.1757179420501</v>
      </c>
      <c r="DA3" s="87" t="s">
        <v>278</v>
      </c>
    </row>
    <row r="4" spans="1:105" ht="12.95" customHeight="1" x14ac:dyDescent="0.25">
      <c r="A4" s="68" t="s">
        <v>57</v>
      </c>
      <c r="B4" s="69">
        <f>IF(RES_hh_tes!B4=0,0,1000*11630*RES_hh_tes!B4/RES_hh_num!B4)</f>
        <v>2553.4943140765299</v>
      </c>
      <c r="C4" s="69">
        <f>IF(RES_hh_tes!C4=0,0,1000*11630*RES_hh_tes!C4/RES_hh_num!C4)</f>
        <v>2716.6600470965636</v>
      </c>
      <c r="D4" s="69">
        <f>IF(RES_hh_tes!D4=0,0,1000*11630*RES_hh_tes!D4/RES_hh_num!D4)</f>
        <v>2799.763381879895</v>
      </c>
      <c r="E4" s="69">
        <f>IF(RES_hh_tes!E4=0,0,1000*11630*RES_hh_tes!E4/RES_hh_num!E4)</f>
        <v>3022.2353021175895</v>
      </c>
      <c r="F4" s="69">
        <f>IF(RES_hh_tes!F4=0,0,1000*11630*RES_hh_tes!F4/RES_hh_num!F4)</f>
        <v>3231.3463520711966</v>
      </c>
      <c r="G4" s="69">
        <f>IF(RES_hh_tes!G4=0,0,1000*11630*RES_hh_tes!G4/RES_hh_num!G4)</f>
        <v>3325.839896434723</v>
      </c>
      <c r="H4" s="69">
        <f>IF(RES_hh_tes!H4=0,0,1000*11630*RES_hh_tes!H4/RES_hh_num!H4)</f>
        <v>3408.3572845389012</v>
      </c>
      <c r="I4" s="69">
        <f>IF(RES_hh_tes!I4=0,0,1000*11630*RES_hh_tes!I4/RES_hh_num!I4)</f>
        <v>3372.5683177092883</v>
      </c>
      <c r="J4" s="69">
        <f>IF(RES_hh_tes!J4=0,0,1000*11630*RES_hh_tes!J4/RES_hh_num!J4)</f>
        <v>3213.2040205177204</v>
      </c>
      <c r="K4" s="69">
        <f>IF(RES_hh_tes!K4=0,0,1000*11630*RES_hh_tes!K4/RES_hh_num!K4)</f>
        <v>3322.1025752896585</v>
      </c>
      <c r="L4" s="69">
        <f>IF(RES_hh_tes!L4=0,0,1000*11630*RES_hh_tes!L4/RES_hh_num!L4)</f>
        <v>3693.7636237456895</v>
      </c>
      <c r="M4" s="69">
        <f>IF(RES_hh_tes!M4=0,0,1000*11630*RES_hh_tes!M4/RES_hh_num!M4)</f>
        <v>3294.3931118920818</v>
      </c>
      <c r="N4" s="69">
        <f>IF(RES_hh_tes!N4=0,0,1000*11630*RES_hh_tes!N4/RES_hh_num!N4)</f>
        <v>3254.3564265382402</v>
      </c>
      <c r="O4" s="69">
        <f>IF(RES_hh_tes!O4=0,0,1000*11630*RES_hh_tes!O4/RES_hh_num!O4)</f>
        <v>3038.7964754019731</v>
      </c>
      <c r="P4" s="69">
        <f>IF(RES_hh_tes!P4=0,0,1000*11630*RES_hh_tes!P4/RES_hh_num!P4)</f>
        <v>2990.4853697666313</v>
      </c>
      <c r="Q4" s="69">
        <f>IF(RES_hh_tes!Q4=0,0,1000*11630*RES_hh_tes!Q4/RES_hh_num!Q4)</f>
        <v>3039.2127119623196</v>
      </c>
      <c r="R4" s="69">
        <f>IF(RES_hh_tes!R4=0,0,1000*11630*RES_hh_tes!R4/RES_hh_num!R4)</f>
        <v>2695.4649759423241</v>
      </c>
      <c r="S4" s="69">
        <f>IF(RES_hh_tes!S4=0,0,1000*11630*RES_hh_tes!S4/RES_hh_num!S4)</f>
        <v>2808.4181788297315</v>
      </c>
      <c r="T4" s="69">
        <f>IF(RES_hh_tes!T4=0,0,1000*11630*RES_hh_tes!T4/RES_hh_num!T4)</f>
        <v>3210.1918169910587</v>
      </c>
      <c r="U4" s="69">
        <f>IF(RES_hh_tes!U4=0,0,1000*11630*RES_hh_tes!U4/RES_hh_num!U4)</f>
        <v>3029.2123456185932</v>
      </c>
      <c r="V4" s="69">
        <f>IF(RES_hh_tes!V4=0,0,1000*11630*RES_hh_tes!V4/RES_hh_num!V4)</f>
        <v>3101.6191576828764</v>
      </c>
      <c r="W4" s="69">
        <f>IF(RES_hh_tes!W4=0,0,1000*11630*RES_hh_tes!W4/RES_hh_num!W4)</f>
        <v>3070.0920676075707</v>
      </c>
      <c r="X4" s="69">
        <f>IF(RES_hh_tes!X4=0,0,1000*11630*RES_hh_tes!X4/RES_hh_num!X4)</f>
        <v>3056.1257638987554</v>
      </c>
      <c r="Y4" s="69">
        <f>IF(RES_hh_tes!Y4=0,0,1000*11630*RES_hh_tes!Y4/RES_hh_num!Y4)</f>
        <v>3034.0719345839584</v>
      </c>
      <c r="DA4" s="88" t="s">
        <v>279</v>
      </c>
    </row>
    <row r="5" spans="1:105" ht="12" customHeight="1" x14ac:dyDescent="0.25">
      <c r="A5" s="28" t="s">
        <v>51</v>
      </c>
      <c r="B5" s="72">
        <f>IF(RES_hh_tes!B5=0,0,1000*11630*RES_hh_tes!B5/RES_hh_num!B5)</f>
        <v>2502.4732980818908</v>
      </c>
      <c r="C5" s="72">
        <f>IF(RES_hh_tes!C5=0,0,1000*11630*RES_hh_tes!C5/RES_hh_num!C5)</f>
        <v>2664.9828945249528</v>
      </c>
      <c r="D5" s="72">
        <f>IF(RES_hh_tes!D5=0,0,1000*11630*RES_hh_tes!D5/RES_hh_num!D5)</f>
        <v>2926.6676117539637</v>
      </c>
      <c r="E5" s="72">
        <f>IF(RES_hh_tes!E5=0,0,1000*11630*RES_hh_tes!E5/RES_hh_num!E5)</f>
        <v>2658.1930331993995</v>
      </c>
      <c r="F5" s="72">
        <f>IF(RES_hh_tes!F5=0,0,1000*11630*RES_hh_tes!F5/RES_hh_num!F5)</f>
        <v>3323.9161334279365</v>
      </c>
      <c r="G5" s="72">
        <f>IF(RES_hh_tes!G5=0,0,1000*11630*RES_hh_tes!G5/RES_hh_num!G5)</f>
        <v>3451.6799542849553</v>
      </c>
      <c r="H5" s="72">
        <f>IF(RES_hh_tes!H5=0,0,1000*11630*RES_hh_tes!H5/RES_hh_num!H5)</f>
        <v>3552.1292916557099</v>
      </c>
      <c r="I5" s="72">
        <f>IF(RES_hh_tes!I5=0,0,1000*11630*RES_hh_tes!I5/RES_hh_num!I5)</f>
        <v>3010.3766498269351</v>
      </c>
      <c r="J5" s="72">
        <f>IF(RES_hh_tes!J5=0,0,1000*11630*RES_hh_tes!J5/RES_hh_num!J5)</f>
        <v>3216.2991943848942</v>
      </c>
      <c r="K5" s="72">
        <f>IF(RES_hh_tes!K5=0,0,1000*11630*RES_hh_tes!K5/RES_hh_num!K5)</f>
        <v>3667.8398989596694</v>
      </c>
      <c r="L5" s="72">
        <f>IF(RES_hh_tes!L5=0,0,1000*11630*RES_hh_tes!L5/RES_hh_num!L5)</f>
        <v>3399.1696691250795</v>
      </c>
      <c r="M5" s="72">
        <f>IF(RES_hh_tes!M5=0,0,1000*11630*RES_hh_tes!M5/RES_hh_num!M5)</f>
        <v>3345.9395689397866</v>
      </c>
      <c r="N5" s="72">
        <f>IF(RES_hh_tes!N5=0,0,1000*11630*RES_hh_tes!N5/RES_hh_num!N5)</f>
        <v>3438.0174176081614</v>
      </c>
      <c r="O5" s="72">
        <f>IF(RES_hh_tes!O5=0,0,1000*11630*RES_hh_tes!O5/RES_hh_num!O5)</f>
        <v>2726.728718075271</v>
      </c>
      <c r="P5" s="72">
        <f>IF(RES_hh_tes!P5=0,0,1000*11630*RES_hh_tes!P5/RES_hh_num!P5)</f>
        <v>2683.4074271392733</v>
      </c>
      <c r="Q5" s="72">
        <f>IF(RES_hh_tes!Q5=0,0,1000*11630*RES_hh_tes!Q5/RES_hh_num!Q5)</f>
        <v>2441.6984859719278</v>
      </c>
      <c r="R5" s="72">
        <f>IF(RES_hh_tes!R5=0,0,1000*11630*RES_hh_tes!R5/RES_hh_num!R5)</f>
        <v>2116.4240746396017</v>
      </c>
      <c r="S5" s="72">
        <f>IF(RES_hh_tes!S5=0,0,1000*11630*RES_hh_tes!S5/RES_hh_num!S5)</f>
        <v>3565.5794514623035</v>
      </c>
      <c r="T5" s="72">
        <f>IF(RES_hh_tes!T5=0,0,1000*11630*RES_hh_tes!T5/RES_hh_num!T5)</f>
        <v>4094.7214707560065</v>
      </c>
      <c r="U5" s="72">
        <f>IF(RES_hh_tes!U5=0,0,1000*11630*RES_hh_tes!U5/RES_hh_num!U5)</f>
        <v>2735.2750602845167</v>
      </c>
      <c r="V5" s="72">
        <f>IF(RES_hh_tes!V5=0,0,1000*11630*RES_hh_tes!V5/RES_hh_num!V5)</f>
        <v>3151.1695018518735</v>
      </c>
      <c r="W5" s="72">
        <f>IF(RES_hh_tes!W5=0,0,1000*11630*RES_hh_tes!W5/RES_hh_num!W5)</f>
        <v>2551.0510346672272</v>
      </c>
      <c r="X5" s="72">
        <f>IF(RES_hh_tes!X5=0,0,1000*11630*RES_hh_tes!X5/RES_hh_num!X5)</f>
        <v>3113.5767112245899</v>
      </c>
      <c r="Y5" s="72">
        <f>IF(RES_hh_tes!Y5=0,0,1000*11630*RES_hh_tes!Y5/RES_hh_num!Y5)</f>
        <v>3004.8818180562453</v>
      </c>
      <c r="DA5" s="89" t="s">
        <v>499</v>
      </c>
    </row>
    <row r="6" spans="1:105" ht="12" customHeight="1" x14ac:dyDescent="0.25">
      <c r="A6" s="28" t="s">
        <v>74</v>
      </c>
      <c r="B6" s="72">
        <f>IF(RES_hh_tes!B6=0,0,1000*11630*RES_hh_tes!B6/RES_hh_num!B6)</f>
        <v>2658.171115914548</v>
      </c>
      <c r="C6" s="72">
        <f>IF(RES_hh_tes!C6=0,0,1000*11630*RES_hh_tes!C6/RES_hh_num!C6)</f>
        <v>2520.4534194955791</v>
      </c>
      <c r="D6" s="72">
        <f>IF(RES_hh_tes!D6=0,0,1000*11630*RES_hh_tes!D6/RES_hh_num!D6)</f>
        <v>2727.6510336729129</v>
      </c>
      <c r="E6" s="72">
        <f>IF(RES_hh_tes!E6=0,0,1000*11630*RES_hh_tes!E6/RES_hh_num!E6)</f>
        <v>2929.5433881160043</v>
      </c>
      <c r="F6" s="72">
        <f>IF(RES_hh_tes!F6=0,0,1000*11630*RES_hh_tes!F6/RES_hh_num!F6)</f>
        <v>3206.0170609315064</v>
      </c>
      <c r="G6" s="72">
        <f>IF(RES_hh_tes!G6=0,0,1000*11630*RES_hh_tes!G6/RES_hh_num!G6)</f>
        <v>3324.3463702712847</v>
      </c>
      <c r="H6" s="72">
        <f>IF(RES_hh_tes!H6=0,0,1000*11630*RES_hh_tes!H6/RES_hh_num!H6)</f>
        <v>3205.1341442657563</v>
      </c>
      <c r="I6" s="72">
        <f>IF(RES_hh_tes!I6=0,0,1000*11630*RES_hh_tes!I6/RES_hh_num!I6)</f>
        <v>3307.511754477513</v>
      </c>
      <c r="J6" s="72">
        <f>IF(RES_hh_tes!J6=0,0,1000*11630*RES_hh_tes!J6/RES_hh_num!J6)</f>
        <v>3331.4585627170918</v>
      </c>
      <c r="K6" s="72">
        <f>IF(RES_hh_tes!K6=0,0,1000*11630*RES_hh_tes!K6/RES_hh_num!K6)</f>
        <v>3257.9453390071135</v>
      </c>
      <c r="L6" s="72">
        <f>IF(RES_hh_tes!L6=0,0,1000*11630*RES_hh_tes!L6/RES_hh_num!L6)</f>
        <v>3589.4235915029553</v>
      </c>
      <c r="M6" s="72">
        <f>IF(RES_hh_tes!M6=0,0,1000*11630*RES_hh_tes!M6/RES_hh_num!M6)</f>
        <v>3101.2425318880128</v>
      </c>
      <c r="N6" s="72">
        <f>IF(RES_hh_tes!N6=0,0,1000*11630*RES_hh_tes!N6/RES_hh_num!N6)</f>
        <v>3246.9111203355246</v>
      </c>
      <c r="O6" s="72">
        <f>IF(RES_hh_tes!O6=0,0,1000*11630*RES_hh_tes!O6/RES_hh_num!O6)</f>
        <v>3060.6596508136145</v>
      </c>
      <c r="P6" s="72">
        <f>IF(RES_hh_tes!P6=0,0,1000*11630*RES_hh_tes!P6/RES_hh_num!P6)</f>
        <v>2722.1948681718195</v>
      </c>
      <c r="Q6" s="72">
        <f>IF(RES_hh_tes!Q6=0,0,1000*11630*RES_hh_tes!Q6/RES_hh_num!Q6)</f>
        <v>2821.0138723724131</v>
      </c>
      <c r="R6" s="72">
        <f>IF(RES_hh_tes!R6=0,0,1000*11630*RES_hh_tes!R6/RES_hh_num!R6)</f>
        <v>3154.2019870917547</v>
      </c>
      <c r="S6" s="72">
        <f>IF(RES_hh_tes!S6=0,0,1000*11630*RES_hh_tes!S6/RES_hh_num!S6)</f>
        <v>2618.0333441172716</v>
      </c>
      <c r="T6" s="72">
        <f>IF(RES_hh_tes!T6=0,0,1000*11630*RES_hh_tes!T6/RES_hh_num!T6)</f>
        <v>3308.2333770207069</v>
      </c>
      <c r="U6" s="72">
        <f>IF(RES_hh_tes!U6=0,0,1000*11630*RES_hh_tes!U6/RES_hh_num!U6)</f>
        <v>2875.7506358264604</v>
      </c>
      <c r="V6" s="72">
        <f>IF(RES_hh_tes!V6=0,0,1000*11630*RES_hh_tes!V6/RES_hh_num!V6)</f>
        <v>2800.1934683585605</v>
      </c>
      <c r="W6" s="72">
        <f>IF(RES_hh_tes!W6=0,0,1000*11630*RES_hh_tes!W6/RES_hh_num!W6)</f>
        <v>2983.3710815475583</v>
      </c>
      <c r="X6" s="72">
        <f>IF(RES_hh_tes!X6=0,0,1000*11630*RES_hh_tes!X6/RES_hh_num!X6)</f>
        <v>3276.1007608102273</v>
      </c>
      <c r="Y6" s="72">
        <f>IF(RES_hh_tes!Y6=0,0,1000*11630*RES_hh_tes!Y6/RES_hh_num!Y6)</f>
        <v>2852.2556436002128</v>
      </c>
      <c r="DA6" s="89" t="s">
        <v>500</v>
      </c>
    </row>
    <row r="7" spans="1:105" ht="12" customHeight="1" x14ac:dyDescent="0.25">
      <c r="A7" s="28" t="s">
        <v>200</v>
      </c>
      <c r="B7" s="72">
        <f>IF(RES_hh_tes!B7=0,0,1000*11630*RES_hh_tes!B7/RES_hh_num!B7)</f>
        <v>2579.0211640471562</v>
      </c>
      <c r="C7" s="72">
        <f>IF(RES_hh_tes!C7=0,0,1000*11630*RES_hh_tes!C7/RES_hh_num!C7)</f>
        <v>2649.9368431419853</v>
      </c>
      <c r="D7" s="72">
        <f>IF(RES_hh_tes!D7=0,0,1000*11630*RES_hh_tes!D7/RES_hh_num!D7)</f>
        <v>2641.7124661377179</v>
      </c>
      <c r="E7" s="72">
        <f>IF(RES_hh_tes!E7=0,0,1000*11630*RES_hh_tes!E7/RES_hh_num!E7)</f>
        <v>2964.3932606621088</v>
      </c>
      <c r="F7" s="72">
        <f>IF(RES_hh_tes!F7=0,0,1000*11630*RES_hh_tes!F7/RES_hh_num!F7)</f>
        <v>3343.3752841838282</v>
      </c>
      <c r="G7" s="72">
        <f>IF(RES_hh_tes!G7=0,0,1000*11630*RES_hh_tes!G7/RES_hh_num!G7)</f>
        <v>3396.0719669551918</v>
      </c>
      <c r="H7" s="72">
        <f>IF(RES_hh_tes!H7=0,0,1000*11630*RES_hh_tes!H7/RES_hh_num!H7)</f>
        <v>3165.9937380053575</v>
      </c>
      <c r="I7" s="72">
        <f>IF(RES_hh_tes!I7=0,0,1000*11630*RES_hh_tes!I7/RES_hh_num!I7)</f>
        <v>3241.5491096406531</v>
      </c>
      <c r="J7" s="72">
        <f>IF(RES_hh_tes!J7=0,0,1000*11630*RES_hh_tes!J7/RES_hh_num!J7)</f>
        <v>3238.2593783466091</v>
      </c>
      <c r="K7" s="72">
        <f>IF(RES_hh_tes!K7=0,0,1000*11630*RES_hh_tes!K7/RES_hh_num!K7)</f>
        <v>3280.3629512637285</v>
      </c>
      <c r="L7" s="72">
        <f>IF(RES_hh_tes!L7=0,0,1000*11630*RES_hh_tes!L7/RES_hh_num!L7)</f>
        <v>3573.9331123270449</v>
      </c>
      <c r="M7" s="72">
        <f>IF(RES_hh_tes!M7=0,0,1000*11630*RES_hh_tes!M7/RES_hh_num!M7)</f>
        <v>3151.2885361705594</v>
      </c>
      <c r="N7" s="72">
        <f>IF(RES_hh_tes!N7=0,0,1000*11630*RES_hh_tes!N7/RES_hh_num!N7)</f>
        <v>3001.0068659833923</v>
      </c>
      <c r="O7" s="72">
        <f>IF(RES_hh_tes!O7=0,0,1000*11630*RES_hh_tes!O7/RES_hh_num!O7)</f>
        <v>3004.1450713689355</v>
      </c>
      <c r="P7" s="72">
        <f>IF(RES_hh_tes!P7=0,0,1000*11630*RES_hh_tes!P7/RES_hh_num!P7)</f>
        <v>2828.8611390744472</v>
      </c>
      <c r="Q7" s="72">
        <f>IF(RES_hh_tes!Q7=0,0,1000*11630*RES_hh_tes!Q7/RES_hh_num!Q7)</f>
        <v>3198.5192600875998</v>
      </c>
      <c r="R7" s="72">
        <f>IF(RES_hh_tes!R7=0,0,1000*11630*RES_hh_tes!R7/RES_hh_num!R7)</f>
        <v>2746.0266770922658</v>
      </c>
      <c r="S7" s="72">
        <f>IF(RES_hh_tes!S7=0,0,1000*11630*RES_hh_tes!S7/RES_hh_num!S7)</f>
        <v>2792.4711282013127</v>
      </c>
      <c r="T7" s="72">
        <f>IF(RES_hh_tes!T7=0,0,1000*11630*RES_hh_tes!T7/RES_hh_num!T7)</f>
        <v>3118.5042591769638</v>
      </c>
      <c r="U7" s="72">
        <f>IF(RES_hh_tes!U7=0,0,1000*11630*RES_hh_tes!U7/RES_hh_num!U7)</f>
        <v>2838.6673224161941</v>
      </c>
      <c r="V7" s="72">
        <f>IF(RES_hh_tes!V7=0,0,1000*11630*RES_hh_tes!V7/RES_hh_num!V7)</f>
        <v>3112.3501851233186</v>
      </c>
      <c r="W7" s="72">
        <f>IF(RES_hh_tes!W7=0,0,1000*11630*RES_hh_tes!W7/RES_hh_num!W7)</f>
        <v>3085.472143230204</v>
      </c>
      <c r="X7" s="72">
        <f>IF(RES_hh_tes!X7=0,0,1000*11630*RES_hh_tes!X7/RES_hh_num!X7)</f>
        <v>2980.5101969111943</v>
      </c>
      <c r="Y7" s="72">
        <f>IF(RES_hh_tes!Y7=0,0,1000*11630*RES_hh_tes!Y7/RES_hh_num!Y7)</f>
        <v>2967.3561011615061</v>
      </c>
      <c r="DA7" s="89" t="s">
        <v>501</v>
      </c>
    </row>
    <row r="8" spans="1:105" ht="12" customHeight="1" x14ac:dyDescent="0.25">
      <c r="A8" s="28" t="s">
        <v>189</v>
      </c>
      <c r="B8" s="72">
        <f>IF(RES_hh_tes!B8=0,0,1000*11630*RES_hh_tes!B8/RES_hh_num!B8)</f>
        <v>2450.5575414248219</v>
      </c>
      <c r="C8" s="72">
        <f>IF(RES_hh_tes!C8=0,0,1000*11630*RES_hh_tes!C8/RES_hh_num!C8)</f>
        <v>2619.1678674033756</v>
      </c>
      <c r="D8" s="72">
        <f>IF(RES_hh_tes!D8=0,0,1000*11630*RES_hh_tes!D8/RES_hh_num!D8)</f>
        <v>2793.9641010215614</v>
      </c>
      <c r="E8" s="72">
        <f>IF(RES_hh_tes!E8=0,0,1000*11630*RES_hh_tes!E8/RES_hh_num!E8)</f>
        <v>3088.4362929598119</v>
      </c>
      <c r="F8" s="72">
        <f>IF(RES_hh_tes!F8=0,0,1000*11630*RES_hh_tes!F8/RES_hh_num!F8)</f>
        <v>3100.6771560851375</v>
      </c>
      <c r="G8" s="72">
        <f>IF(RES_hh_tes!G8=0,0,1000*11630*RES_hh_tes!G8/RES_hh_num!G8)</f>
        <v>3201.6067732640372</v>
      </c>
      <c r="H8" s="72">
        <f>IF(RES_hh_tes!H8=0,0,1000*11630*RES_hh_tes!H8/RES_hh_num!H8)</f>
        <v>3420.657937182516</v>
      </c>
      <c r="I8" s="72">
        <f>IF(RES_hh_tes!I8=0,0,1000*11630*RES_hh_tes!I8/RES_hh_num!I8)</f>
        <v>3403.4404074342929</v>
      </c>
      <c r="J8" s="72">
        <f>IF(RES_hh_tes!J8=0,0,1000*11630*RES_hh_tes!J8/RES_hh_num!J8)</f>
        <v>3121.980235632745</v>
      </c>
      <c r="K8" s="72">
        <f>IF(RES_hh_tes!K8=0,0,1000*11630*RES_hh_tes!K8/RES_hh_num!K8)</f>
        <v>3215.7731266604937</v>
      </c>
      <c r="L8" s="72">
        <f>IF(RES_hh_tes!L8=0,0,1000*11630*RES_hh_tes!L8/RES_hh_num!L8)</f>
        <v>3730.65236665053</v>
      </c>
      <c r="M8" s="72">
        <f>IF(RES_hh_tes!M8=0,0,1000*11630*RES_hh_tes!M8/RES_hh_num!M8)</f>
        <v>2987.5712685077274</v>
      </c>
      <c r="N8" s="72">
        <f>IF(RES_hh_tes!N8=0,0,1000*11630*RES_hh_tes!N8/RES_hh_num!N8)</f>
        <v>3172.1905879649548</v>
      </c>
      <c r="O8" s="72">
        <f>IF(RES_hh_tes!O8=0,0,1000*11630*RES_hh_tes!O8/RES_hh_num!O8)</f>
        <v>2981.7832570696773</v>
      </c>
      <c r="P8" s="72">
        <f>IF(RES_hh_tes!P8=0,0,1000*11630*RES_hh_tes!P8/RES_hh_num!P8)</f>
        <v>2835.0464976486364</v>
      </c>
      <c r="Q8" s="72">
        <f>IF(RES_hh_tes!Q8=0,0,1000*11630*RES_hh_tes!Q8/RES_hh_num!Q8)</f>
        <v>3062.1455353342367</v>
      </c>
      <c r="R8" s="72">
        <f>IF(RES_hh_tes!R8=0,0,1000*11630*RES_hh_tes!R8/RES_hh_num!R8)</f>
        <v>2819.7549820561912</v>
      </c>
      <c r="S8" s="72">
        <f>IF(RES_hh_tes!S8=0,0,1000*11630*RES_hh_tes!S8/RES_hh_num!S8)</f>
        <v>2756.4680241882038</v>
      </c>
      <c r="T8" s="72">
        <f>IF(RES_hh_tes!T8=0,0,1000*11630*RES_hh_tes!T8/RES_hh_num!T8)</f>
        <v>3054.8032599130484</v>
      </c>
      <c r="U8" s="72">
        <f>IF(RES_hh_tes!U8=0,0,1000*11630*RES_hh_tes!U8/RES_hh_num!U8)</f>
        <v>2895.6986314708342</v>
      </c>
      <c r="V8" s="72">
        <f>IF(RES_hh_tes!V8=0,0,1000*11630*RES_hh_tes!V8/RES_hh_num!V8)</f>
        <v>2993.7920292042463</v>
      </c>
      <c r="W8" s="72">
        <f>IF(RES_hh_tes!W8=0,0,1000*11630*RES_hh_tes!W8/RES_hh_num!W8)</f>
        <v>3263.5037785580898</v>
      </c>
      <c r="X8" s="72">
        <f>IF(RES_hh_tes!X8=0,0,1000*11630*RES_hh_tes!X8/RES_hh_num!X8)</f>
        <v>2942.7939908891758</v>
      </c>
      <c r="Y8" s="72">
        <f>IF(RES_hh_tes!Y8=0,0,1000*11630*RES_hh_tes!Y8/RES_hh_num!Y8)</f>
        <v>2903.3967268527635</v>
      </c>
      <c r="DA8" s="89" t="s">
        <v>502</v>
      </c>
    </row>
    <row r="9" spans="1:105" ht="12" customHeight="1" x14ac:dyDescent="0.25">
      <c r="A9" s="28" t="s">
        <v>202</v>
      </c>
      <c r="B9" s="72">
        <f>IF(RES_hh_tes!B9=0,0,1000*11630*RES_hh_tes!B9/RES_hh_num!B9)</f>
        <v>2575.447100500382</v>
      </c>
      <c r="C9" s="72">
        <f>IF(RES_hh_tes!C9=0,0,1000*11630*RES_hh_tes!C9/RES_hh_num!C9)</f>
        <v>2669.4305635352757</v>
      </c>
      <c r="D9" s="72">
        <f>IF(RES_hh_tes!D9=0,0,1000*11630*RES_hh_tes!D9/RES_hh_num!D9)</f>
        <v>2806.0375398920437</v>
      </c>
      <c r="E9" s="72">
        <f>IF(RES_hh_tes!E9=0,0,1000*11630*RES_hh_tes!E9/RES_hh_num!E9)</f>
        <v>2964.2416523589486</v>
      </c>
      <c r="F9" s="72">
        <f>IF(RES_hh_tes!F9=0,0,1000*11630*RES_hh_tes!F9/RES_hh_num!F9)</f>
        <v>3150.8854598348198</v>
      </c>
      <c r="G9" s="72">
        <f>IF(RES_hh_tes!G9=0,0,1000*11630*RES_hh_tes!G9/RES_hh_num!G9)</f>
        <v>3257.5373322781966</v>
      </c>
      <c r="H9" s="72">
        <f>IF(RES_hh_tes!H9=0,0,1000*11630*RES_hh_tes!H9/RES_hh_num!H9)</f>
        <v>3298.2759880369999</v>
      </c>
      <c r="I9" s="72">
        <f>IF(RES_hh_tes!I9=0,0,1000*11630*RES_hh_tes!I9/RES_hh_num!I9)</f>
        <v>3227.4553745307576</v>
      </c>
      <c r="J9" s="72">
        <f>IF(RES_hh_tes!J9=0,0,1000*11630*RES_hh_tes!J9/RES_hh_num!J9)</f>
        <v>3126.3476550354394</v>
      </c>
      <c r="K9" s="72">
        <f>IF(RES_hh_tes!K9=0,0,1000*11630*RES_hh_tes!K9/RES_hh_num!K9)</f>
        <v>3512.3672323266596</v>
      </c>
      <c r="L9" s="72">
        <f>IF(RES_hh_tes!L9=0,0,1000*11630*RES_hh_tes!L9/RES_hh_num!L9)</f>
        <v>3461.3328114095707</v>
      </c>
      <c r="M9" s="72">
        <f>IF(RES_hh_tes!M9=0,0,1000*11630*RES_hh_tes!M9/RES_hh_num!M9)</f>
        <v>3292.2678262910013</v>
      </c>
      <c r="N9" s="72">
        <f>IF(RES_hh_tes!N9=0,0,1000*11630*RES_hh_tes!N9/RES_hh_num!N9)</f>
        <v>3193.6365258025648</v>
      </c>
      <c r="O9" s="72">
        <f>IF(RES_hh_tes!O9=0,0,1000*11630*RES_hh_tes!O9/RES_hh_num!O9)</f>
        <v>3081.7834142059651</v>
      </c>
      <c r="P9" s="72">
        <f>IF(RES_hh_tes!P9=0,0,1000*11630*RES_hh_tes!P9/RES_hh_num!P9)</f>
        <v>3096.015381052408</v>
      </c>
      <c r="Q9" s="72">
        <f>IF(RES_hh_tes!Q9=0,0,1000*11630*RES_hh_tes!Q9/RES_hh_num!Q9)</f>
        <v>3195.1283370447704</v>
      </c>
      <c r="R9" s="72">
        <f>IF(RES_hh_tes!R9=0,0,1000*11630*RES_hh_tes!R9/RES_hh_num!R9)</f>
        <v>2553.8669729853655</v>
      </c>
      <c r="S9" s="72">
        <f>IF(RES_hh_tes!S9=0,0,1000*11630*RES_hh_tes!S9/RES_hh_num!S9)</f>
        <v>2777.2560556972312</v>
      </c>
      <c r="T9" s="72">
        <f>IF(RES_hh_tes!T9=0,0,1000*11630*RES_hh_tes!T9/RES_hh_num!T9)</f>
        <v>2992.2898318407942</v>
      </c>
      <c r="U9" s="72">
        <f>IF(RES_hh_tes!U9=0,0,1000*11630*RES_hh_tes!U9/RES_hh_num!U9)</f>
        <v>3028.2120422796247</v>
      </c>
      <c r="V9" s="72">
        <f>IF(RES_hh_tes!V9=0,0,1000*11630*RES_hh_tes!V9/RES_hh_num!V9)</f>
        <v>3055.6215239713329</v>
      </c>
      <c r="W9" s="72">
        <f>IF(RES_hh_tes!W9=0,0,1000*11630*RES_hh_tes!W9/RES_hh_num!W9)</f>
        <v>3041.5319667573467</v>
      </c>
      <c r="X9" s="72">
        <f>IF(RES_hh_tes!X9=0,0,1000*11630*RES_hh_tes!X9/RES_hh_num!X9)</f>
        <v>3031.047543957256</v>
      </c>
      <c r="Y9" s="72">
        <f>IF(RES_hh_tes!Y9=0,0,1000*11630*RES_hh_tes!Y9/RES_hh_num!Y9)</f>
        <v>3047.853893572641</v>
      </c>
      <c r="DA9" s="89" t="s">
        <v>503</v>
      </c>
    </row>
    <row r="10" spans="1:105" ht="12" customHeight="1" x14ac:dyDescent="0.25">
      <c r="A10" s="28" t="s">
        <v>197</v>
      </c>
      <c r="B10" s="72">
        <f>IF(RES_hh_tes!B10=0,0,1000*11630*RES_hh_tes!B10/RES_hh_num!B10)</f>
        <v>2591.8185435903215</v>
      </c>
      <c r="C10" s="72">
        <f>IF(RES_hh_tes!C10=0,0,1000*11630*RES_hh_tes!C10/RES_hh_num!C10)</f>
        <v>2672.1816628601841</v>
      </c>
      <c r="D10" s="72">
        <f>IF(RES_hh_tes!D10=0,0,1000*11630*RES_hh_tes!D10/RES_hh_num!D10)</f>
        <v>2822.8494433193964</v>
      </c>
      <c r="E10" s="72">
        <f>IF(RES_hh_tes!E10=0,0,1000*11630*RES_hh_tes!E10/RES_hh_num!E10)</f>
        <v>3003.0057655859341</v>
      </c>
      <c r="F10" s="72">
        <f>IF(RES_hh_tes!F10=0,0,1000*11630*RES_hh_tes!F10/RES_hh_num!F10)</f>
        <v>3171.6382518840978</v>
      </c>
      <c r="G10" s="72">
        <f>IF(RES_hh_tes!G10=0,0,1000*11630*RES_hh_tes!G10/RES_hh_num!G10)</f>
        <v>3285.7324404808583</v>
      </c>
      <c r="H10" s="72">
        <f>IF(RES_hh_tes!H10=0,0,1000*11630*RES_hh_tes!H10/RES_hh_num!H10)</f>
        <v>3326.7622561097774</v>
      </c>
      <c r="I10" s="72">
        <f>IF(RES_hh_tes!I10=0,0,1000*11630*RES_hh_tes!I10/RES_hh_num!I10)</f>
        <v>3321.4535243528326</v>
      </c>
      <c r="J10" s="72">
        <f>IF(RES_hh_tes!J10=0,0,1000*11630*RES_hh_tes!J10/RES_hh_num!J10)</f>
        <v>3305.725402088598</v>
      </c>
      <c r="K10" s="72">
        <f>IF(RES_hh_tes!K10=0,0,1000*11630*RES_hh_tes!K10/RES_hh_num!K10)</f>
        <v>3361.221020039517</v>
      </c>
      <c r="L10" s="72">
        <f>IF(RES_hh_tes!L10=0,0,1000*11630*RES_hh_tes!L10/RES_hh_num!L10)</f>
        <v>3421.4819288521385</v>
      </c>
      <c r="M10" s="72">
        <f>IF(RES_hh_tes!M10=0,0,1000*11630*RES_hh_tes!M10/RES_hh_num!M10)</f>
        <v>3308.6906710651106</v>
      </c>
      <c r="N10" s="72">
        <f>IF(RES_hh_tes!N10=0,0,1000*11630*RES_hh_tes!N10/RES_hh_num!N10)</f>
        <v>3224.1076228291236</v>
      </c>
      <c r="O10" s="72">
        <f>IF(RES_hh_tes!O10=0,0,1000*11630*RES_hh_tes!O10/RES_hh_num!O10)</f>
        <v>3084.9753283544146</v>
      </c>
      <c r="P10" s="72">
        <f>IF(RES_hh_tes!P10=0,0,1000*11630*RES_hh_tes!P10/RES_hh_num!P10)</f>
        <v>2996.8377253106996</v>
      </c>
      <c r="Q10" s="72">
        <f>IF(RES_hh_tes!Q10=0,0,1000*11630*RES_hh_tes!Q10/RES_hh_num!Q10)</f>
        <v>2944.2000102841107</v>
      </c>
      <c r="R10" s="72">
        <f>IF(RES_hh_tes!R10=0,0,1000*11630*RES_hh_tes!R10/RES_hh_num!R10)</f>
        <v>2817.3051321823582</v>
      </c>
      <c r="S10" s="72">
        <f>IF(RES_hh_tes!S10=0,0,1000*11630*RES_hh_tes!S10/RES_hh_num!S10)</f>
        <v>2868.1765371634183</v>
      </c>
      <c r="T10" s="72">
        <f>IF(RES_hh_tes!T10=0,0,1000*11630*RES_hh_tes!T10/RES_hh_num!T10)</f>
        <v>3028.5321877930401</v>
      </c>
      <c r="U10" s="72">
        <f>IF(RES_hh_tes!U10=0,0,1000*11630*RES_hh_tes!U10/RES_hh_num!U10)</f>
        <v>3045.5293030515436</v>
      </c>
      <c r="V10" s="72">
        <f>IF(RES_hh_tes!V10=0,0,1000*11630*RES_hh_tes!V10/RES_hh_num!V10)</f>
        <v>3071.557701693021</v>
      </c>
      <c r="W10" s="72">
        <f>IF(RES_hh_tes!W10=0,0,1000*11630*RES_hh_tes!W10/RES_hh_num!W10)</f>
        <v>3057.3997519490176</v>
      </c>
      <c r="X10" s="72">
        <f>IF(RES_hh_tes!X10=0,0,1000*11630*RES_hh_tes!X10/RES_hh_num!X10)</f>
        <v>3045.2681368970552</v>
      </c>
      <c r="Y10" s="72">
        <f>IF(RES_hh_tes!Y10=0,0,1000*11630*RES_hh_tes!Y10/RES_hh_num!Y10)</f>
        <v>3033.7885290181343</v>
      </c>
      <c r="DA10" s="89" t="s">
        <v>504</v>
      </c>
    </row>
    <row r="11" spans="1:105" ht="12" customHeight="1" x14ac:dyDescent="0.25">
      <c r="A11" s="28" t="s">
        <v>198</v>
      </c>
      <c r="B11" s="72">
        <f>IF(RES_hh_tes!B11=0,0,1000*11630*RES_hh_tes!B11/RES_hh_num!B11)</f>
        <v>0</v>
      </c>
      <c r="C11" s="72">
        <f>IF(RES_hh_tes!C11=0,0,1000*11630*RES_hh_tes!C11/RES_hh_num!C11)</f>
        <v>0</v>
      </c>
      <c r="D11" s="72">
        <f>IF(RES_hh_tes!D11=0,0,1000*11630*RES_hh_tes!D11/RES_hh_num!D11)</f>
        <v>0</v>
      </c>
      <c r="E11" s="72">
        <f>IF(RES_hh_tes!E11=0,0,1000*11630*RES_hh_tes!E11/RES_hh_num!E11)</f>
        <v>0</v>
      </c>
      <c r="F11" s="72">
        <f>IF(RES_hh_tes!F11=0,0,1000*11630*RES_hh_tes!F11/RES_hh_num!F11)</f>
        <v>0</v>
      </c>
      <c r="G11" s="72">
        <f>IF(RES_hh_tes!G11=0,0,1000*11630*RES_hh_tes!G11/RES_hh_num!G11)</f>
        <v>0</v>
      </c>
      <c r="H11" s="72">
        <f>IF(RES_hh_tes!H11=0,0,1000*11630*RES_hh_tes!H11/RES_hh_num!H11)</f>
        <v>0</v>
      </c>
      <c r="I11" s="72">
        <f>IF(RES_hh_tes!I11=0,0,1000*11630*RES_hh_tes!I11/RES_hh_num!I11)</f>
        <v>0</v>
      </c>
      <c r="J11" s="72">
        <f>IF(RES_hh_tes!J11=0,0,1000*11630*RES_hh_tes!J11/RES_hh_num!J11)</f>
        <v>0</v>
      </c>
      <c r="K11" s="72">
        <f>IF(RES_hh_tes!K11=0,0,1000*11630*RES_hh_tes!K11/RES_hh_num!K11)</f>
        <v>0</v>
      </c>
      <c r="L11" s="72">
        <f>IF(RES_hh_tes!L11=0,0,1000*11630*RES_hh_tes!L11/RES_hh_num!L11)</f>
        <v>0</v>
      </c>
      <c r="M11" s="72">
        <f>IF(RES_hh_tes!M11=0,0,1000*11630*RES_hh_tes!M11/RES_hh_num!M11)</f>
        <v>0</v>
      </c>
      <c r="N11" s="72">
        <f>IF(RES_hh_tes!N11=0,0,1000*11630*RES_hh_tes!N11/RES_hh_num!N11)</f>
        <v>0</v>
      </c>
      <c r="O11" s="72">
        <f>IF(RES_hh_tes!O11=0,0,1000*11630*RES_hh_tes!O11/RES_hh_num!O11)</f>
        <v>0</v>
      </c>
      <c r="P11" s="72">
        <f>IF(RES_hh_tes!P11=0,0,1000*11630*RES_hh_tes!P11/RES_hh_num!P11)</f>
        <v>0</v>
      </c>
      <c r="Q11" s="72">
        <f>IF(RES_hh_tes!Q11=0,0,1000*11630*RES_hh_tes!Q11/RES_hh_num!Q11)</f>
        <v>0</v>
      </c>
      <c r="R11" s="72">
        <f>IF(RES_hh_tes!R11=0,0,1000*11630*RES_hh_tes!R11/RES_hh_num!R11)</f>
        <v>0</v>
      </c>
      <c r="S11" s="72">
        <f>IF(RES_hh_tes!S11=0,0,1000*11630*RES_hh_tes!S11/RES_hh_num!S11)</f>
        <v>0</v>
      </c>
      <c r="T11" s="72">
        <f>IF(RES_hh_tes!T11=0,0,1000*11630*RES_hh_tes!T11/RES_hh_num!T11)</f>
        <v>0</v>
      </c>
      <c r="U11" s="72">
        <f>IF(RES_hh_tes!U11=0,0,1000*11630*RES_hh_tes!U11/RES_hh_num!U11)</f>
        <v>0</v>
      </c>
      <c r="V11" s="72">
        <f>IF(RES_hh_tes!V11=0,0,1000*11630*RES_hh_tes!V11/RES_hh_num!V11)</f>
        <v>0</v>
      </c>
      <c r="W11" s="72">
        <f>IF(RES_hh_tes!W11=0,0,1000*11630*RES_hh_tes!W11/RES_hh_num!W11)</f>
        <v>0</v>
      </c>
      <c r="X11" s="72">
        <f>IF(RES_hh_tes!X11=0,0,1000*11630*RES_hh_tes!X11/RES_hh_num!X11)</f>
        <v>0</v>
      </c>
      <c r="Y11" s="72">
        <f>IF(RES_hh_tes!Y11=0,0,1000*11630*RES_hh_tes!Y11/RES_hh_num!Y11)</f>
        <v>0</v>
      </c>
      <c r="DA11" s="89" t="s">
        <v>505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2056.7612398204033</v>
      </c>
      <c r="C12" s="72">
        <f>IF(RES_hh_tes!C12=0,0,1000*11630*RES_hh_tes!C12/RES_hh_num!C12)</f>
        <v>2890.3056837048202</v>
      </c>
      <c r="D12" s="72">
        <f>IF(RES_hh_tes!D12=0,0,1000*11630*RES_hh_tes!D12/RES_hh_num!D12)</f>
        <v>2756.6918262260901</v>
      </c>
      <c r="E12" s="72">
        <f>IF(RES_hh_tes!E12=0,0,1000*11630*RES_hh_tes!E12/RES_hh_num!E12)</f>
        <v>2953.3285740007368</v>
      </c>
      <c r="F12" s="72">
        <f>IF(RES_hh_tes!F12=0,0,1000*11630*RES_hh_tes!F12/RES_hh_num!F12)</f>
        <v>3121.0183274715637</v>
      </c>
      <c r="G12" s="72">
        <f>IF(RES_hh_tes!G12=0,0,1000*11630*RES_hh_tes!G12/RES_hh_num!G12)</f>
        <v>3327.0684588402441</v>
      </c>
      <c r="H12" s="72">
        <f>IF(RES_hh_tes!H12=0,0,1000*11630*RES_hh_tes!H12/RES_hh_num!H12)</f>
        <v>3512.6795199987837</v>
      </c>
      <c r="I12" s="72">
        <f>IF(RES_hh_tes!I12=0,0,1000*11630*RES_hh_tes!I12/RES_hh_num!I12)</f>
        <v>3482.2846120209433</v>
      </c>
      <c r="J12" s="72">
        <f>IF(RES_hh_tes!J12=0,0,1000*11630*RES_hh_tes!J12/RES_hh_num!J12)</f>
        <v>3216.6972785845546</v>
      </c>
      <c r="K12" s="72">
        <f>IF(RES_hh_tes!K12=0,0,1000*11630*RES_hh_tes!K12/RES_hh_num!K12)</f>
        <v>3238.9691267485937</v>
      </c>
      <c r="L12" s="72">
        <f>IF(RES_hh_tes!L12=0,0,1000*11630*RES_hh_tes!L12/RES_hh_num!L12)</f>
        <v>3756.2985898850843</v>
      </c>
      <c r="M12" s="72">
        <f>IF(RES_hh_tes!M12=0,0,1000*11630*RES_hh_tes!M12/RES_hh_num!M12)</f>
        <v>3327.4312310810569</v>
      </c>
      <c r="N12" s="72">
        <f>IF(RES_hh_tes!N12=0,0,1000*11630*RES_hh_tes!N12/RES_hh_num!N12)</f>
        <v>3210.050543721482</v>
      </c>
      <c r="O12" s="72">
        <f>IF(RES_hh_tes!O12=0,0,1000*11630*RES_hh_tes!O12/RES_hh_num!O12)</f>
        <v>2948.1676319171329</v>
      </c>
      <c r="P12" s="72">
        <f>IF(RES_hh_tes!P12=0,0,1000*11630*RES_hh_tes!P12/RES_hh_num!P12)</f>
        <v>2864.6214425129569</v>
      </c>
      <c r="Q12" s="72">
        <f>IF(RES_hh_tes!Q12=0,0,1000*11630*RES_hh_tes!Q12/RES_hh_num!Q12)</f>
        <v>2889.7255531518972</v>
      </c>
      <c r="R12" s="72">
        <f>IF(RES_hh_tes!R12=0,0,1000*11630*RES_hh_tes!R12/RES_hh_num!R12)</f>
        <v>2835.2723039760217</v>
      </c>
      <c r="S12" s="72">
        <f>IF(RES_hh_tes!S12=0,0,1000*11630*RES_hh_tes!S12/RES_hh_num!S12)</f>
        <v>2911.8944358604704</v>
      </c>
      <c r="T12" s="72">
        <f>IF(RES_hh_tes!T12=0,0,1000*11630*RES_hh_tes!T12/RES_hh_num!T12)</f>
        <v>3053.5436549395677</v>
      </c>
      <c r="U12" s="72">
        <f>IF(RES_hh_tes!U12=0,0,1000*11630*RES_hh_tes!U12/RES_hh_num!U12)</f>
        <v>3069.8581556164586</v>
      </c>
      <c r="V12" s="72">
        <f>IF(RES_hh_tes!V12=0,0,1000*11630*RES_hh_tes!V12/RES_hh_num!V12)</f>
        <v>3079.6956267948972</v>
      </c>
      <c r="W12" s="72">
        <f>IF(RES_hh_tes!W12=0,0,1000*11630*RES_hh_tes!W12/RES_hh_num!W12)</f>
        <v>3059.2511822129804</v>
      </c>
      <c r="X12" s="72">
        <f>IF(RES_hh_tes!X12=0,0,1000*11630*RES_hh_tes!X12/RES_hh_num!X12)</f>
        <v>3033.6226824344949</v>
      </c>
      <c r="Y12" s="72">
        <f>IF(RES_hh_tes!Y12=0,0,1000*11630*RES_hh_tes!Y12/RES_hh_num!Y12)</f>
        <v>3130.114931278953</v>
      </c>
      <c r="DA12" s="89" t="s">
        <v>506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2011.3009328862086</v>
      </c>
      <c r="C13" s="74">
        <f>IF(RES_hh_tes!C13=0,0,1000*11630*RES_hh_tes!C13/RES_hh_num!C13)</f>
        <v>3086.8255349935826</v>
      </c>
      <c r="D13" s="74">
        <f>IF(RES_hh_tes!D13=0,0,1000*11630*RES_hh_tes!D13/RES_hh_num!D13)</f>
        <v>2831.3648216099659</v>
      </c>
      <c r="E13" s="74">
        <f>IF(RES_hh_tes!E13=0,0,1000*11630*RES_hh_tes!E13/RES_hh_num!E13)</f>
        <v>2892.5752315276295</v>
      </c>
      <c r="F13" s="74">
        <f>IF(RES_hh_tes!F13=0,0,1000*11630*RES_hh_tes!F13/RES_hh_num!F13)</f>
        <v>3071.5861205168931</v>
      </c>
      <c r="G13" s="74">
        <f>IF(RES_hh_tes!G13=0,0,1000*11630*RES_hh_tes!G13/RES_hh_num!G13)</f>
        <v>3211.8079692435831</v>
      </c>
      <c r="H13" s="74">
        <f>IF(RES_hh_tes!H13=0,0,1000*11630*RES_hh_tes!H13/RES_hh_num!H13)</f>
        <v>3675.421769890861</v>
      </c>
      <c r="I13" s="74">
        <f>IF(RES_hh_tes!I13=0,0,1000*11630*RES_hh_tes!I13/RES_hh_num!I13)</f>
        <v>3486.2260612838759</v>
      </c>
      <c r="J13" s="74">
        <f>IF(RES_hh_tes!J13=0,0,1000*11630*RES_hh_tes!J13/RES_hh_num!J13)</f>
        <v>3182.8361020412467</v>
      </c>
      <c r="K13" s="74">
        <f>IF(RES_hh_tes!K13=0,0,1000*11630*RES_hh_tes!K13/RES_hh_num!K13)</f>
        <v>3046.5934469493072</v>
      </c>
      <c r="L13" s="74">
        <f>IF(RES_hh_tes!L13=0,0,1000*11630*RES_hh_tes!L13/RES_hh_num!L13)</f>
        <v>3921.148162036026</v>
      </c>
      <c r="M13" s="74">
        <f>IF(RES_hh_tes!M13=0,0,1000*11630*RES_hh_tes!M13/RES_hh_num!M13)</f>
        <v>3831.3234447520099</v>
      </c>
      <c r="N13" s="74">
        <f>IF(RES_hh_tes!N13=0,0,1000*11630*RES_hh_tes!N13/RES_hh_num!N13)</f>
        <v>3525.4679317667778</v>
      </c>
      <c r="O13" s="74">
        <f>IF(RES_hh_tes!O13=0,0,1000*11630*RES_hh_tes!O13/RES_hh_num!O13)</f>
        <v>2918.6529414763704</v>
      </c>
      <c r="P13" s="74">
        <f>IF(RES_hh_tes!P13=0,0,1000*11630*RES_hh_tes!P13/RES_hh_num!P13)</f>
        <v>3211.244805200839</v>
      </c>
      <c r="Q13" s="74">
        <f>IF(RES_hh_tes!Q13=0,0,1000*11630*RES_hh_tes!Q13/RES_hh_num!Q13)</f>
        <v>2278.6969035065495</v>
      </c>
      <c r="R13" s="74">
        <f>IF(RES_hh_tes!R13=0,0,1000*11630*RES_hh_tes!R13/RES_hh_num!R13)</f>
        <v>2224.0470513345722</v>
      </c>
      <c r="S13" s="74">
        <f>IF(RES_hh_tes!S13=0,0,1000*11630*RES_hh_tes!S13/RES_hh_num!S13)</f>
        <v>2707.5823001337244</v>
      </c>
      <c r="T13" s="74">
        <f>IF(RES_hh_tes!T13=0,0,1000*11630*RES_hh_tes!T13/RES_hh_num!T13)</f>
        <v>3744.0544729503376</v>
      </c>
      <c r="U13" s="74">
        <f>IF(RES_hh_tes!U13=0,0,1000*11630*RES_hh_tes!U13/RES_hh_num!U13)</f>
        <v>3444.7108658394932</v>
      </c>
      <c r="V13" s="74">
        <f>IF(RES_hh_tes!V13=0,0,1000*11630*RES_hh_tes!V13/RES_hh_num!V13)</f>
        <v>3279.708725439923</v>
      </c>
      <c r="W13" s="74">
        <f>IF(RES_hh_tes!W13=0,0,1000*11630*RES_hh_tes!W13/RES_hh_num!W13)</f>
        <v>2544.698953780312</v>
      </c>
      <c r="X13" s="74">
        <f>IF(RES_hh_tes!X13=0,0,1000*11630*RES_hh_tes!X13/RES_hh_num!X13)</f>
        <v>3141.5384029395104</v>
      </c>
      <c r="Y13" s="74">
        <f>IF(RES_hh_tes!Y13=0,0,1000*11630*RES_hh_tes!Y13/RES_hh_num!Y13)</f>
        <v>3144.8623806230639</v>
      </c>
      <c r="DA13" s="90" t="s">
        <v>507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45.785687520721517</v>
      </c>
      <c r="C14" s="76">
        <f>IF(RES_hh_tes!C14=0,0,1000*11630*RES_hh_tes!C14/RES_hh_num!C14)</f>
        <v>47.138784222710434</v>
      </c>
      <c r="D14" s="76">
        <f>IF(RES_hh_tes!D14=0,0,1000*11630*RES_hh_tes!D14/RES_hh_num!D14)</f>
        <v>48.00320018571982</v>
      </c>
      <c r="E14" s="76">
        <f>IF(RES_hh_tes!E14=0,0,1000*11630*RES_hh_tes!E14/RES_hh_num!E14)</f>
        <v>49.791746874445174</v>
      </c>
      <c r="F14" s="76">
        <f>IF(RES_hh_tes!F14=0,0,1000*11630*RES_hh_tes!F14/RES_hh_num!F14)</f>
        <v>53.383684838150899</v>
      </c>
      <c r="G14" s="76">
        <f>IF(RES_hh_tes!G14=0,0,1000*11630*RES_hh_tes!G14/RES_hh_num!G14)</f>
        <v>52.914309045602252</v>
      </c>
      <c r="H14" s="76">
        <f>IF(RES_hh_tes!H14=0,0,1000*11630*RES_hh_tes!H14/RES_hh_num!H14)</f>
        <v>50.759659232682552</v>
      </c>
      <c r="I14" s="76">
        <f>IF(RES_hh_tes!I14=0,0,1000*11630*RES_hh_tes!I14/RES_hh_num!I14)</f>
        <v>50.17479512029508</v>
      </c>
      <c r="J14" s="76">
        <f>IF(RES_hh_tes!J14=0,0,1000*11630*RES_hh_tes!J14/RES_hh_num!J14)</f>
        <v>46.45919005910882</v>
      </c>
      <c r="K14" s="76">
        <f>IF(RES_hh_tes!K14=0,0,1000*11630*RES_hh_tes!K14/RES_hh_num!K14)</f>
        <v>45.391192224435159</v>
      </c>
      <c r="L14" s="76">
        <f>IF(RES_hh_tes!L14=0,0,1000*11630*RES_hh_tes!L14/RES_hh_num!L14)</f>
        <v>49.312784409371609</v>
      </c>
      <c r="M14" s="76">
        <f>IF(RES_hh_tes!M14=0,0,1000*11630*RES_hh_tes!M14/RES_hh_num!M14)</f>
        <v>41.610381453378487</v>
      </c>
      <c r="N14" s="76">
        <f>IF(RES_hh_tes!N14=0,0,1000*11630*RES_hh_tes!N14/RES_hh_num!N14)</f>
        <v>41.057343571716153</v>
      </c>
      <c r="O14" s="76">
        <f>IF(RES_hh_tes!O14=0,0,1000*11630*RES_hh_tes!O14/RES_hh_num!O14)</f>
        <v>39.502300164131952</v>
      </c>
      <c r="P14" s="76">
        <f>IF(RES_hh_tes!P14=0,0,1000*11630*RES_hh_tes!P14/RES_hh_num!P14)</f>
        <v>38.422818536012841</v>
      </c>
      <c r="Q14" s="76">
        <f>IF(RES_hh_tes!Q14=0,0,1000*11630*RES_hh_tes!Q14/RES_hh_num!Q14)</f>
        <v>40.246582722021124</v>
      </c>
      <c r="R14" s="76">
        <f>IF(RES_hh_tes!R14=0,0,1000*11630*RES_hh_tes!R14/RES_hh_num!R14)</f>
        <v>36.813972737047848</v>
      </c>
      <c r="S14" s="76">
        <f>IF(RES_hh_tes!S14=0,0,1000*11630*RES_hh_tes!S14/RES_hh_num!S14)</f>
        <v>36.71148927618745</v>
      </c>
      <c r="T14" s="76">
        <f>IF(RES_hh_tes!T14=0,0,1000*11630*RES_hh_tes!T14/RES_hh_num!T14)</f>
        <v>41.837598996481681</v>
      </c>
      <c r="U14" s="76">
        <f>IF(RES_hh_tes!U14=0,0,1000*11630*RES_hh_tes!U14/RES_hh_num!U14)</f>
        <v>38.692511250388044</v>
      </c>
      <c r="V14" s="76">
        <f>IF(RES_hh_tes!V14=0,0,1000*11630*RES_hh_tes!V14/RES_hh_num!V14)</f>
        <v>40.391329398076145</v>
      </c>
      <c r="W14" s="76">
        <f>IF(RES_hh_tes!W14=0,0,1000*11630*RES_hh_tes!W14/RES_hh_num!W14)</f>
        <v>42.081717582349718</v>
      </c>
      <c r="X14" s="76">
        <f>IF(RES_hh_tes!X14=0,0,1000*11630*RES_hh_tes!X14/RES_hh_num!X14)</f>
        <v>40.186960013997393</v>
      </c>
      <c r="Y14" s="76">
        <f>IF(RES_hh_tes!Y14=0,0,1000*11630*RES_hh_tes!Y14/RES_hh_num!Y14)</f>
        <v>39.163966953805364</v>
      </c>
      <c r="DA14" s="91" t="s">
        <v>508</v>
      </c>
    </row>
    <row r="15" spans="1:105" ht="12.95" customHeight="1" x14ac:dyDescent="0.25">
      <c r="A15" s="68" t="s">
        <v>92</v>
      </c>
      <c r="B15" s="69">
        <f t="shared" ref="B15:Y15" si="0">B16</f>
        <v>54.020158993592482</v>
      </c>
      <c r="C15" s="69">
        <f t="shared" si="0"/>
        <v>72.82294565569444</v>
      </c>
      <c r="D15" s="69">
        <f t="shared" si="0"/>
        <v>61.543229506719221</v>
      </c>
      <c r="E15" s="69">
        <f t="shared" si="0"/>
        <v>135.87634187888341</v>
      </c>
      <c r="F15" s="69">
        <f t="shared" si="0"/>
        <v>124.70721060779775</v>
      </c>
      <c r="G15" s="69">
        <f t="shared" si="0"/>
        <v>177.94335754515708</v>
      </c>
      <c r="H15" s="69">
        <f t="shared" si="0"/>
        <v>209.65577509668807</v>
      </c>
      <c r="I15" s="69">
        <f t="shared" si="0"/>
        <v>141.00326635024132</v>
      </c>
      <c r="J15" s="69">
        <f t="shared" si="0"/>
        <v>168.5322121992908</v>
      </c>
      <c r="K15" s="69">
        <f t="shared" si="0"/>
        <v>265.41331114731634</v>
      </c>
      <c r="L15" s="69">
        <f t="shared" si="0"/>
        <v>270.92296423926967</v>
      </c>
      <c r="M15" s="69">
        <f t="shared" si="0"/>
        <v>277.65199680366356</v>
      </c>
      <c r="N15" s="69">
        <f t="shared" si="0"/>
        <v>281.60734571829835</v>
      </c>
      <c r="O15" s="69">
        <f t="shared" si="0"/>
        <v>275.12135118862273</v>
      </c>
      <c r="P15" s="69">
        <f t="shared" si="0"/>
        <v>225.42090467013705</v>
      </c>
      <c r="Q15" s="69">
        <f t="shared" si="0"/>
        <v>359.15720016274685</v>
      </c>
      <c r="R15" s="69">
        <f t="shared" si="0"/>
        <v>351.84163399892185</v>
      </c>
      <c r="S15" s="69">
        <f t="shared" si="0"/>
        <v>401.53018230799699</v>
      </c>
      <c r="T15" s="69">
        <f t="shared" si="0"/>
        <v>332.43615867343283</v>
      </c>
      <c r="U15" s="69">
        <f t="shared" si="0"/>
        <v>327.78304945875192</v>
      </c>
      <c r="V15" s="69">
        <f t="shared" si="0"/>
        <v>330.76001696538907</v>
      </c>
      <c r="W15" s="69">
        <f t="shared" si="0"/>
        <v>331.77918960760775</v>
      </c>
      <c r="X15" s="69">
        <f t="shared" si="0"/>
        <v>330.81203844668107</v>
      </c>
      <c r="Y15" s="69">
        <f t="shared" si="0"/>
        <v>327.83512907970771</v>
      </c>
      <c r="DA15" s="88" t="s">
        <v>280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54.020158993592482</v>
      </c>
      <c r="C16" s="72">
        <f>IF(RES_hh_tes!C16=0,0,1000*11630*RES_hh_tes!C16/RES_hh_num!C$3)</f>
        <v>72.82294565569444</v>
      </c>
      <c r="D16" s="72">
        <f>IF(RES_hh_tes!D16=0,0,1000*11630*RES_hh_tes!D16/RES_hh_num!D$3)</f>
        <v>61.543229506719221</v>
      </c>
      <c r="E16" s="72">
        <f>IF(RES_hh_tes!E16=0,0,1000*11630*RES_hh_tes!E16/RES_hh_num!E$3)</f>
        <v>135.87634187888341</v>
      </c>
      <c r="F16" s="72">
        <f>IF(RES_hh_tes!F16=0,0,1000*11630*RES_hh_tes!F16/RES_hh_num!F$3)</f>
        <v>124.70721060779775</v>
      </c>
      <c r="G16" s="72">
        <f>IF(RES_hh_tes!G16=0,0,1000*11630*RES_hh_tes!G16/RES_hh_num!G$3)</f>
        <v>177.94335754515708</v>
      </c>
      <c r="H16" s="72">
        <f>IF(RES_hh_tes!H16=0,0,1000*11630*RES_hh_tes!H16/RES_hh_num!H$3)</f>
        <v>209.65577509668807</v>
      </c>
      <c r="I16" s="72">
        <f>IF(RES_hh_tes!I16=0,0,1000*11630*RES_hh_tes!I16/RES_hh_num!I$3)</f>
        <v>141.00326635024132</v>
      </c>
      <c r="J16" s="72">
        <f>IF(RES_hh_tes!J16=0,0,1000*11630*RES_hh_tes!J16/RES_hh_num!J$3)</f>
        <v>168.5322121992908</v>
      </c>
      <c r="K16" s="72">
        <f>IF(RES_hh_tes!K16=0,0,1000*11630*RES_hh_tes!K16/RES_hh_num!K$3)</f>
        <v>265.41331114731634</v>
      </c>
      <c r="L16" s="72">
        <f>IF(RES_hh_tes!L16=0,0,1000*11630*RES_hh_tes!L16/RES_hh_num!L$3)</f>
        <v>270.92296423926967</v>
      </c>
      <c r="M16" s="72">
        <f>IF(RES_hh_tes!M16=0,0,1000*11630*RES_hh_tes!M16/RES_hh_num!M$3)</f>
        <v>277.65199680366356</v>
      </c>
      <c r="N16" s="72">
        <f>IF(RES_hh_tes!N16=0,0,1000*11630*RES_hh_tes!N16/RES_hh_num!N$3)</f>
        <v>281.60734571829835</v>
      </c>
      <c r="O16" s="72">
        <f>IF(RES_hh_tes!O16=0,0,1000*11630*RES_hh_tes!O16/RES_hh_num!O$3)</f>
        <v>275.12135118862273</v>
      </c>
      <c r="P16" s="72">
        <f>IF(RES_hh_tes!P16=0,0,1000*11630*RES_hh_tes!P16/RES_hh_num!P$3)</f>
        <v>225.42090467013705</v>
      </c>
      <c r="Q16" s="72">
        <f>IF(RES_hh_tes!Q16=0,0,1000*11630*RES_hh_tes!Q16/RES_hh_num!Q$3)</f>
        <v>359.15720016274685</v>
      </c>
      <c r="R16" s="72">
        <f>IF(RES_hh_tes!R16=0,0,1000*11630*RES_hh_tes!R16/RES_hh_num!R$3)</f>
        <v>351.84163399892185</v>
      </c>
      <c r="S16" s="72">
        <f>IF(RES_hh_tes!S16=0,0,1000*11630*RES_hh_tes!S16/RES_hh_num!S$3)</f>
        <v>401.53018230799699</v>
      </c>
      <c r="T16" s="72">
        <f>IF(RES_hh_tes!T16=0,0,1000*11630*RES_hh_tes!T16/RES_hh_num!T$3)</f>
        <v>332.43615867343283</v>
      </c>
      <c r="U16" s="72">
        <f>IF(RES_hh_tes!U16=0,0,1000*11630*RES_hh_tes!U16/RES_hh_num!U$3)</f>
        <v>327.78304945875192</v>
      </c>
      <c r="V16" s="72">
        <f>IF(RES_hh_tes!V16=0,0,1000*11630*RES_hh_tes!V16/RES_hh_num!V$3)</f>
        <v>330.76001696538907</v>
      </c>
      <c r="W16" s="72">
        <f>IF(RES_hh_tes!W16=0,0,1000*11630*RES_hh_tes!W16/RES_hh_num!W$3)</f>
        <v>331.77918960760775</v>
      </c>
      <c r="X16" s="72">
        <f>IF(RES_hh_tes!X16=0,0,1000*11630*RES_hh_tes!X16/RES_hh_num!X$3)</f>
        <v>330.81203844668107</v>
      </c>
      <c r="Y16" s="72">
        <f>IF(RES_hh_tes!Y16=0,0,1000*11630*RES_hh_tes!Y16/RES_hh_num!Y$3)</f>
        <v>327.83512907970771</v>
      </c>
      <c r="DA16" s="89" t="s">
        <v>509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671.78585318301839</v>
      </c>
      <c r="C17" s="69">
        <f>IF(RES_hh_tes!C17=0,0,1000*11630*RES_hh_tes!C17/RES_hh_num!C17)</f>
        <v>716.52197490219339</v>
      </c>
      <c r="D17" s="69">
        <f>IF(RES_hh_tes!D17=0,0,1000*11630*RES_hh_tes!D17/RES_hh_num!D17)</f>
        <v>698.38507855927639</v>
      </c>
      <c r="E17" s="69">
        <f>IF(RES_hh_tes!E17=0,0,1000*11630*RES_hh_tes!E17/RES_hh_num!E17)</f>
        <v>673.86381543798143</v>
      </c>
      <c r="F17" s="69">
        <f>IF(RES_hh_tes!F17=0,0,1000*11630*RES_hh_tes!F17/RES_hh_num!F17)</f>
        <v>664.40852498247409</v>
      </c>
      <c r="G17" s="69">
        <f>IF(RES_hh_tes!G17=0,0,1000*11630*RES_hh_tes!G17/RES_hh_num!G17)</f>
        <v>685.3130922316949</v>
      </c>
      <c r="H17" s="69">
        <f>IF(RES_hh_tes!H17=0,0,1000*11630*RES_hh_tes!H17/RES_hh_num!H17)</f>
        <v>712.6021556022439</v>
      </c>
      <c r="I17" s="69">
        <f>IF(RES_hh_tes!I17=0,0,1000*11630*RES_hh_tes!I17/RES_hh_num!I17)</f>
        <v>718.02794572834364</v>
      </c>
      <c r="J17" s="69">
        <f>IF(RES_hh_tes!J17=0,0,1000*11630*RES_hh_tes!J17/RES_hh_num!J17)</f>
        <v>718.81587343270542</v>
      </c>
      <c r="K17" s="69">
        <f>IF(RES_hh_tes!K17=0,0,1000*11630*RES_hh_tes!K17/RES_hh_num!K17)</f>
        <v>700.06235153513103</v>
      </c>
      <c r="L17" s="69">
        <f>IF(RES_hh_tes!L17=0,0,1000*11630*RES_hh_tes!L17/RES_hh_num!L17)</f>
        <v>754.69275825097725</v>
      </c>
      <c r="M17" s="69">
        <f>IF(RES_hh_tes!M17=0,0,1000*11630*RES_hh_tes!M17/RES_hh_num!M17)</f>
        <v>754.91311581215314</v>
      </c>
      <c r="N17" s="69">
        <f>IF(RES_hh_tes!N17=0,0,1000*11630*RES_hh_tes!N17/RES_hh_num!N17)</f>
        <v>763.71374350460439</v>
      </c>
      <c r="O17" s="69">
        <f>IF(RES_hh_tes!O17=0,0,1000*11630*RES_hh_tes!O17/RES_hh_num!O17)</f>
        <v>778.99796864093105</v>
      </c>
      <c r="P17" s="69">
        <f>IF(RES_hh_tes!P17=0,0,1000*11630*RES_hh_tes!P17/RES_hh_num!P17)</f>
        <v>801.38334789449777</v>
      </c>
      <c r="Q17" s="69">
        <f>IF(RES_hh_tes!Q17=0,0,1000*11630*RES_hh_tes!Q17/RES_hh_num!Q17)</f>
        <v>802.70158172290849</v>
      </c>
      <c r="R17" s="69">
        <f>IF(RES_hh_tes!R17=0,0,1000*11630*RES_hh_tes!R17/RES_hh_num!R17)</f>
        <v>841.02890044017352</v>
      </c>
      <c r="S17" s="69">
        <f>IF(RES_hh_tes!S17=0,0,1000*11630*RES_hh_tes!S17/RES_hh_num!S17)</f>
        <v>867.14658908907415</v>
      </c>
      <c r="T17" s="69">
        <f>IF(RES_hh_tes!T17=0,0,1000*11630*RES_hh_tes!T17/RES_hh_num!T17)</f>
        <v>890.97826585275595</v>
      </c>
      <c r="U17" s="69">
        <f>IF(RES_hh_tes!U17=0,0,1000*11630*RES_hh_tes!U17/RES_hh_num!U17)</f>
        <v>891.65409670724364</v>
      </c>
      <c r="V17" s="69">
        <f>IF(RES_hh_tes!V17=0,0,1000*11630*RES_hh_tes!V17/RES_hh_num!V17)</f>
        <v>901.92465770243132</v>
      </c>
      <c r="W17" s="69">
        <f>IF(RES_hh_tes!W17=0,0,1000*11630*RES_hh_tes!W17/RES_hh_num!W17)</f>
        <v>956.6447277332212</v>
      </c>
      <c r="X17" s="69">
        <f>IF(RES_hh_tes!X17=0,0,1000*11630*RES_hh_tes!X17/RES_hh_num!X17)</f>
        <v>935.75451641919085</v>
      </c>
      <c r="Y17" s="69">
        <f>IF(RES_hh_tes!Y17=0,0,1000*11630*RES_hh_tes!Y17/RES_hh_num!Y17)</f>
        <v>877.32015481695339</v>
      </c>
      <c r="DA17" s="88" t="s">
        <v>281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670.73945659280821</v>
      </c>
      <c r="C18" s="72">
        <f>IF(RES_hh_tes!C18=0,0,1000*11630*RES_hh_tes!C18/RES_hh_num!C18)</f>
        <v>722.5064320703691</v>
      </c>
      <c r="D18" s="72">
        <f>IF(RES_hh_tes!D18=0,0,1000*11630*RES_hh_tes!D18/RES_hh_num!D18)</f>
        <v>688.38894718950257</v>
      </c>
      <c r="E18" s="72">
        <f>IF(RES_hh_tes!E18=0,0,1000*11630*RES_hh_tes!E18/RES_hh_num!E18)</f>
        <v>666.98211939789894</v>
      </c>
      <c r="F18" s="72">
        <f>IF(RES_hh_tes!F18=0,0,1000*11630*RES_hh_tes!F18/RES_hh_num!F18)</f>
        <v>680.62047059503334</v>
      </c>
      <c r="G18" s="72">
        <f>IF(RES_hh_tes!G18=0,0,1000*11630*RES_hh_tes!G18/RES_hh_num!G18)</f>
        <v>718.12998950317137</v>
      </c>
      <c r="H18" s="72">
        <f>IF(RES_hh_tes!H18=0,0,1000*11630*RES_hh_tes!H18/RES_hh_num!H18)</f>
        <v>724.59617953601264</v>
      </c>
      <c r="I18" s="72">
        <f>IF(RES_hh_tes!I18=0,0,1000*11630*RES_hh_tes!I18/RES_hh_num!I18)</f>
        <v>665.70397275447874</v>
      </c>
      <c r="J18" s="72">
        <f>IF(RES_hh_tes!J18=0,0,1000*11630*RES_hh_tes!J18/RES_hh_num!J18)</f>
        <v>717.12130545788693</v>
      </c>
      <c r="K18" s="72">
        <f>IF(RES_hh_tes!K18=0,0,1000*11630*RES_hh_tes!K18/RES_hh_num!K18)</f>
        <v>735.77491603433589</v>
      </c>
      <c r="L18" s="72">
        <f>IF(RES_hh_tes!L18=0,0,1000*11630*RES_hh_tes!L18/RES_hh_num!L18)</f>
        <v>763.87625540113106</v>
      </c>
      <c r="M18" s="72">
        <f>IF(RES_hh_tes!M18=0,0,1000*11630*RES_hh_tes!M18/RES_hh_num!M18)</f>
        <v>731.91513986469317</v>
      </c>
      <c r="N18" s="72">
        <f>IF(RES_hh_tes!N18=0,0,1000*11630*RES_hh_tes!N18/RES_hh_num!N18)</f>
        <v>753.91897862167139</v>
      </c>
      <c r="O18" s="72">
        <f>IF(RES_hh_tes!O18=0,0,1000*11630*RES_hh_tes!O18/RES_hh_num!O18)</f>
        <v>762.06530079459162</v>
      </c>
      <c r="P18" s="72">
        <f>IF(RES_hh_tes!P18=0,0,1000*11630*RES_hh_tes!P18/RES_hh_num!P18)</f>
        <v>809.0128461925998</v>
      </c>
      <c r="Q18" s="72">
        <f>IF(RES_hh_tes!Q18=0,0,1000*11630*RES_hh_tes!Q18/RES_hh_num!Q18)</f>
        <v>816.31076667191007</v>
      </c>
      <c r="R18" s="72">
        <f>IF(RES_hh_tes!R18=0,0,1000*11630*RES_hh_tes!R18/RES_hh_num!R18)</f>
        <v>794.89497889063398</v>
      </c>
      <c r="S18" s="72">
        <f>IF(RES_hh_tes!S18=0,0,1000*11630*RES_hh_tes!S18/RES_hh_num!S18)</f>
        <v>894.72237424013201</v>
      </c>
      <c r="T18" s="72">
        <f>IF(RES_hh_tes!T18=0,0,1000*11630*RES_hh_tes!T18/RES_hh_num!T18)</f>
        <v>860.57458223395781</v>
      </c>
      <c r="U18" s="72">
        <f>IF(RES_hh_tes!U18=0,0,1000*11630*RES_hh_tes!U18/RES_hh_num!U18)</f>
        <v>1028.0229238015856</v>
      </c>
      <c r="V18" s="72">
        <f>IF(RES_hh_tes!V18=0,0,1000*11630*RES_hh_tes!V18/RES_hh_num!V18)</f>
        <v>1105.7355197883205</v>
      </c>
      <c r="W18" s="72">
        <f>IF(RES_hh_tes!W18=0,0,1000*11630*RES_hh_tes!W18/RES_hh_num!W18)</f>
        <v>49.831064438993593</v>
      </c>
      <c r="X18" s="72">
        <f>IF(RES_hh_tes!X18=0,0,1000*11630*RES_hh_tes!X18/RES_hh_num!X18)</f>
        <v>475.43144702072902</v>
      </c>
      <c r="Y18" s="72">
        <f>IF(RES_hh_tes!Y18=0,0,1000*11630*RES_hh_tes!Y18/RES_hh_num!Y18)</f>
        <v>0</v>
      </c>
      <c r="DA18" s="89" t="s">
        <v>510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702.65951291050135</v>
      </c>
      <c r="C19" s="72">
        <f>IF(RES_hh_tes!C19=0,0,1000*11630*RES_hh_tes!C19/RES_hh_num!C19)</f>
        <v>697.58879379811822</v>
      </c>
      <c r="D19" s="72">
        <f>IF(RES_hh_tes!D19=0,0,1000*11630*RES_hh_tes!D19/RES_hh_num!D19)</f>
        <v>699.59842831539981</v>
      </c>
      <c r="E19" s="72">
        <f>IF(RES_hh_tes!E19=0,0,1000*11630*RES_hh_tes!E19/RES_hh_num!E19)</f>
        <v>667.72909270409752</v>
      </c>
      <c r="F19" s="72">
        <f>IF(RES_hh_tes!F19=0,0,1000*11630*RES_hh_tes!F19/RES_hh_num!F19)</f>
        <v>673.00257654217637</v>
      </c>
      <c r="G19" s="72">
        <f>IF(RES_hh_tes!G19=0,0,1000*11630*RES_hh_tes!G19/RES_hh_num!G19)</f>
        <v>707.84220695563022</v>
      </c>
      <c r="H19" s="72">
        <f>IF(RES_hh_tes!H19=0,0,1000*11630*RES_hh_tes!H19/RES_hh_num!H19)</f>
        <v>691.19109651406245</v>
      </c>
      <c r="I19" s="72">
        <f>IF(RES_hh_tes!I19=0,0,1000*11630*RES_hh_tes!I19/RES_hh_num!I19)</f>
        <v>705.4329015226092</v>
      </c>
      <c r="J19" s="72">
        <f>IF(RES_hh_tes!J19=0,0,1000*11630*RES_hh_tes!J19/RES_hh_num!J19)</f>
        <v>714.23787655450928</v>
      </c>
      <c r="K19" s="72">
        <f>IF(RES_hh_tes!K19=0,0,1000*11630*RES_hh_tes!K19/RES_hh_num!K19)</f>
        <v>702.62846157211595</v>
      </c>
      <c r="L19" s="72">
        <f>IF(RES_hh_tes!L19=0,0,1000*11630*RES_hh_tes!L19/RES_hh_num!L19)</f>
        <v>735.91492947047061</v>
      </c>
      <c r="M19" s="72">
        <f>IF(RES_hh_tes!M19=0,0,1000*11630*RES_hh_tes!M19/RES_hh_num!M19)</f>
        <v>751.76902822967713</v>
      </c>
      <c r="N19" s="72">
        <f>IF(RES_hh_tes!N19=0,0,1000*11630*RES_hh_tes!N19/RES_hh_num!N19)</f>
        <v>753.87308967433421</v>
      </c>
      <c r="O19" s="72">
        <f>IF(RES_hh_tes!O19=0,0,1000*11630*RES_hh_tes!O19/RES_hh_num!O19)</f>
        <v>791.66336873845614</v>
      </c>
      <c r="P19" s="72">
        <f>IF(RES_hh_tes!P19=0,0,1000*11630*RES_hh_tes!P19/RES_hh_num!P19)</f>
        <v>804.33488195668156</v>
      </c>
      <c r="Q19" s="72">
        <f>IF(RES_hh_tes!Q19=0,0,1000*11630*RES_hh_tes!Q19/RES_hh_num!Q19)</f>
        <v>791.98102882732314</v>
      </c>
      <c r="R19" s="72">
        <f>IF(RES_hh_tes!R19=0,0,1000*11630*RES_hh_tes!R19/RES_hh_num!R19)</f>
        <v>831.22213203606589</v>
      </c>
      <c r="S19" s="72">
        <f>IF(RES_hh_tes!S19=0,0,1000*11630*RES_hh_tes!S19/RES_hh_num!S19)</f>
        <v>880.77099852852928</v>
      </c>
      <c r="T19" s="72">
        <f>IF(RES_hh_tes!T19=0,0,1000*11630*RES_hh_tes!T19/RES_hh_num!T19)</f>
        <v>896.93857291378322</v>
      </c>
      <c r="U19" s="72">
        <f>IF(RES_hh_tes!U19=0,0,1000*11630*RES_hh_tes!U19/RES_hh_num!U19)</f>
        <v>864.23423164020369</v>
      </c>
      <c r="V19" s="72">
        <f>IF(RES_hh_tes!V19=0,0,1000*11630*RES_hh_tes!V19/RES_hh_num!V19)</f>
        <v>851.70665445554096</v>
      </c>
      <c r="W19" s="72">
        <f>IF(RES_hh_tes!W19=0,0,1000*11630*RES_hh_tes!W19/RES_hh_num!W19)</f>
        <v>914.23973087730087</v>
      </c>
      <c r="X19" s="72">
        <f>IF(RES_hh_tes!X19=0,0,1000*11630*RES_hh_tes!X19/RES_hh_num!X19)</f>
        <v>1009.3870576336343</v>
      </c>
      <c r="Y19" s="72">
        <f>IF(RES_hh_tes!Y19=0,0,1000*11630*RES_hh_tes!Y19/RES_hh_num!Y19)</f>
        <v>845.08602783604942</v>
      </c>
      <c r="DA19" s="89" t="s">
        <v>511</v>
      </c>
    </row>
    <row r="20" spans="1:105" ht="12" customHeight="1" x14ac:dyDescent="0.25">
      <c r="A20" s="28" t="s">
        <v>200</v>
      </c>
      <c r="B20" s="72">
        <f>IF(RES_hh_tes!B20=0,0,1000*11630*RES_hh_tes!B20/RES_hh_num!B20)</f>
        <v>682.51586617593193</v>
      </c>
      <c r="C20" s="72">
        <f>IF(RES_hh_tes!C20=0,0,1000*11630*RES_hh_tes!C20/RES_hh_num!C20)</f>
        <v>710.95573641757278</v>
      </c>
      <c r="D20" s="72">
        <f>IF(RES_hh_tes!D20=0,0,1000*11630*RES_hh_tes!D20/RES_hh_num!D20)</f>
        <v>684.26699669261109</v>
      </c>
      <c r="E20" s="72">
        <f>IF(RES_hh_tes!E20=0,0,1000*11630*RES_hh_tes!E20/RES_hh_num!E20)</f>
        <v>673.22033193890582</v>
      </c>
      <c r="F20" s="72">
        <f>IF(RES_hh_tes!F20=0,0,1000*11630*RES_hh_tes!F20/RES_hh_num!F20)</f>
        <v>677.53171113695896</v>
      </c>
      <c r="G20" s="72">
        <f>IF(RES_hh_tes!G20=0,0,1000*11630*RES_hh_tes!G20/RES_hh_num!G20)</f>
        <v>698.68768921652281</v>
      </c>
      <c r="H20" s="72">
        <f>IF(RES_hh_tes!H20=0,0,1000*11630*RES_hh_tes!H20/RES_hh_num!H20)</f>
        <v>693.59092708508047</v>
      </c>
      <c r="I20" s="72">
        <f>IF(RES_hh_tes!I20=0,0,1000*11630*RES_hh_tes!I20/RES_hh_num!I20)</f>
        <v>705.44569293864606</v>
      </c>
      <c r="J20" s="72">
        <f>IF(RES_hh_tes!J20=0,0,1000*11630*RES_hh_tes!J20/RES_hh_num!J20)</f>
        <v>735.82178049962954</v>
      </c>
      <c r="K20" s="72">
        <f>IF(RES_hh_tes!K20=0,0,1000*11630*RES_hh_tes!K20/RES_hh_num!K20)</f>
        <v>711.60996212056693</v>
      </c>
      <c r="L20" s="72">
        <f>IF(RES_hh_tes!L20=0,0,1000*11630*RES_hh_tes!L20/RES_hh_num!L20)</f>
        <v>729.72682928953134</v>
      </c>
      <c r="M20" s="72">
        <f>IF(RES_hh_tes!M20=0,0,1000*11630*RES_hh_tes!M20/RES_hh_num!M20)</f>
        <v>741.74509626214433</v>
      </c>
      <c r="N20" s="72">
        <f>IF(RES_hh_tes!N20=0,0,1000*11630*RES_hh_tes!N20/RES_hh_num!N20)</f>
        <v>711.38447342770371</v>
      </c>
      <c r="O20" s="72">
        <f>IF(RES_hh_tes!O20=0,0,1000*11630*RES_hh_tes!O20/RES_hh_num!O20)</f>
        <v>798.5999666141737</v>
      </c>
      <c r="P20" s="72">
        <f>IF(RES_hh_tes!P20=0,0,1000*11630*RES_hh_tes!P20/RES_hh_num!P20)</f>
        <v>823.61213429164115</v>
      </c>
      <c r="Q20" s="72">
        <f>IF(RES_hh_tes!Q20=0,0,1000*11630*RES_hh_tes!Q20/RES_hh_num!Q20)</f>
        <v>963.46197956131175</v>
      </c>
      <c r="R20" s="72">
        <f>IF(RES_hh_tes!R20=0,0,1000*11630*RES_hh_tes!R20/RES_hh_num!R20)</f>
        <v>841.71001933656134</v>
      </c>
      <c r="S20" s="72">
        <f>IF(RES_hh_tes!S20=0,0,1000*11630*RES_hh_tes!S20/RES_hh_num!S20)</f>
        <v>839.21305225781714</v>
      </c>
      <c r="T20" s="72">
        <f>IF(RES_hh_tes!T20=0,0,1000*11630*RES_hh_tes!T20/RES_hh_num!T20)</f>
        <v>890.0118556979462</v>
      </c>
      <c r="U20" s="72">
        <f>IF(RES_hh_tes!U20=0,0,1000*11630*RES_hh_tes!U20/RES_hh_num!U20)</f>
        <v>850.14416942875266</v>
      </c>
      <c r="V20" s="72">
        <f>IF(RES_hh_tes!V20=0,0,1000*11630*RES_hh_tes!V20/RES_hh_num!V20)</f>
        <v>936.69895360309113</v>
      </c>
      <c r="W20" s="72">
        <f>IF(RES_hh_tes!W20=0,0,1000*11630*RES_hh_tes!W20/RES_hh_num!W20)</f>
        <v>941.47611515867993</v>
      </c>
      <c r="X20" s="72">
        <f>IF(RES_hh_tes!X20=0,0,1000*11630*RES_hh_tes!X20/RES_hh_num!X20)</f>
        <v>908.98263762306647</v>
      </c>
      <c r="Y20" s="72">
        <f>IF(RES_hh_tes!Y20=0,0,1000*11630*RES_hh_tes!Y20/RES_hh_num!Y20)</f>
        <v>885.31568468789999</v>
      </c>
      <c r="DA20" s="89" t="s">
        <v>512</v>
      </c>
    </row>
    <row r="21" spans="1:105" ht="12" customHeight="1" x14ac:dyDescent="0.25">
      <c r="A21" s="28" t="s">
        <v>189</v>
      </c>
      <c r="B21" s="72">
        <f>IF(RES_hh_tes!B21=0,0,1000*11630*RES_hh_tes!B21/RES_hh_num!B21)</f>
        <v>657.89342724705762</v>
      </c>
      <c r="C21" s="72">
        <f>IF(RES_hh_tes!C21=0,0,1000*11630*RES_hh_tes!C21/RES_hh_num!C21)</f>
        <v>705.09555828407701</v>
      </c>
      <c r="D21" s="72">
        <f>IF(RES_hh_tes!D21=0,0,1000*11630*RES_hh_tes!D21/RES_hh_num!D21)</f>
        <v>698.33353534056425</v>
      </c>
      <c r="E21" s="72">
        <f>IF(RES_hh_tes!E21=0,0,1000*11630*RES_hh_tes!E21/RES_hh_num!E21)</f>
        <v>702.32427827881395</v>
      </c>
      <c r="F21" s="72">
        <f>IF(RES_hh_tes!F21=0,0,1000*11630*RES_hh_tes!F21/RES_hh_num!F21)</f>
        <v>654.01283438360292</v>
      </c>
      <c r="G21" s="72">
        <f>IF(RES_hh_tes!G21=0,0,1000*11630*RES_hh_tes!G21/RES_hh_num!G21)</f>
        <v>661.23651269817083</v>
      </c>
      <c r="H21" s="72">
        <f>IF(RES_hh_tes!H21=0,0,1000*11630*RES_hh_tes!H21/RES_hh_num!H21)</f>
        <v>724.21257384333387</v>
      </c>
      <c r="I21" s="72">
        <f>IF(RES_hh_tes!I21=0,0,1000*11630*RES_hh_tes!I21/RES_hh_num!I21)</f>
        <v>732.04639375843192</v>
      </c>
      <c r="J21" s="72">
        <f>IF(RES_hh_tes!J21=0,0,1000*11630*RES_hh_tes!J21/RES_hh_num!J21)</f>
        <v>717.0668943860029</v>
      </c>
      <c r="K21" s="72">
        <f>IF(RES_hh_tes!K21=0,0,1000*11630*RES_hh_tes!K21/RES_hh_num!K21)</f>
        <v>691.93179456169582</v>
      </c>
      <c r="L21" s="72">
        <f>IF(RES_hh_tes!L21=0,0,1000*11630*RES_hh_tes!L21/RES_hh_num!L21)</f>
        <v>788.93495686479662</v>
      </c>
      <c r="M21" s="72">
        <f>IF(RES_hh_tes!M21=0,0,1000*11630*RES_hh_tes!M21/RES_hh_num!M21)</f>
        <v>720.7213541511594</v>
      </c>
      <c r="N21" s="72">
        <f>IF(RES_hh_tes!N21=0,0,1000*11630*RES_hh_tes!N21/RES_hh_num!N21)</f>
        <v>767.95266786356842</v>
      </c>
      <c r="O21" s="72">
        <f>IF(RES_hh_tes!O21=0,0,1000*11630*RES_hh_tes!O21/RES_hh_num!O21)</f>
        <v>771.8515445213186</v>
      </c>
      <c r="P21" s="72">
        <f>IF(RES_hh_tes!P21=0,0,1000*11630*RES_hh_tes!P21/RES_hh_num!P21)</f>
        <v>765.48662815784337</v>
      </c>
      <c r="Q21" s="72">
        <f>IF(RES_hh_tes!Q21=0,0,1000*11630*RES_hh_tes!Q21/RES_hh_num!Q21)</f>
        <v>806.5161477803432</v>
      </c>
      <c r="R21" s="72">
        <f>IF(RES_hh_tes!R21=0,0,1000*11630*RES_hh_tes!R21/RES_hh_num!R21)</f>
        <v>883.13884287094095</v>
      </c>
      <c r="S21" s="72">
        <f>IF(RES_hh_tes!S21=0,0,1000*11630*RES_hh_tes!S21/RES_hh_num!S21)</f>
        <v>862.04099163150022</v>
      </c>
      <c r="T21" s="72">
        <f>IF(RES_hh_tes!T21=0,0,1000*11630*RES_hh_tes!T21/RES_hh_num!T21)</f>
        <v>882.87542573749647</v>
      </c>
      <c r="U21" s="72">
        <f>IF(RES_hh_tes!U21=0,0,1000*11630*RES_hh_tes!U21/RES_hh_num!U21)</f>
        <v>884.65483997157867</v>
      </c>
      <c r="V21" s="72">
        <f>IF(RES_hh_tes!V21=0,0,1000*11630*RES_hh_tes!V21/RES_hh_num!V21)</f>
        <v>895.24202968642419</v>
      </c>
      <c r="W21" s="72">
        <f>IF(RES_hh_tes!W21=0,0,1000*11630*RES_hh_tes!W21/RES_hh_num!W21)</f>
        <v>1005.9805498905346</v>
      </c>
      <c r="X21" s="72">
        <f>IF(RES_hh_tes!X21=0,0,1000*11630*RES_hh_tes!X21/RES_hh_num!X21)</f>
        <v>885.49502952545151</v>
      </c>
      <c r="Y21" s="72">
        <f>IF(RES_hh_tes!Y21=0,0,1000*11630*RES_hh_tes!Y21/RES_hh_num!Y21)</f>
        <v>863.75060354272307</v>
      </c>
      <c r="DA21" s="89" t="s">
        <v>513</v>
      </c>
    </row>
    <row r="22" spans="1:105" ht="12" customHeight="1" x14ac:dyDescent="0.25">
      <c r="A22" s="28" t="s">
        <v>202</v>
      </c>
      <c r="B22" s="72">
        <f>IF(RES_hh_tes!B22=0,0,1000*11630*RES_hh_tes!B22/RES_hh_num!B22)</f>
        <v>670.25609546797273</v>
      </c>
      <c r="C22" s="72">
        <f>IF(RES_hh_tes!C22=0,0,1000*11630*RES_hh_tes!C22/RES_hh_num!C22)</f>
        <v>710.1574860847993</v>
      </c>
      <c r="D22" s="72">
        <f>IF(RES_hh_tes!D22=0,0,1000*11630*RES_hh_tes!D22/RES_hh_num!D22)</f>
        <v>702.30668505449034</v>
      </c>
      <c r="E22" s="72">
        <f>IF(RES_hh_tes!E22=0,0,1000*11630*RES_hh_tes!E22/RES_hh_num!E22)</f>
        <v>666.83949884908498</v>
      </c>
      <c r="F22" s="72">
        <f>IF(RES_hh_tes!F22=0,0,1000*11630*RES_hh_tes!F22/RES_hh_num!F22)</f>
        <v>655.64011404622704</v>
      </c>
      <c r="G22" s="72">
        <f>IF(RES_hh_tes!G22=0,0,1000*11630*RES_hh_tes!G22/RES_hh_num!G22)</f>
        <v>677.63828021455993</v>
      </c>
      <c r="H22" s="72">
        <f>IF(RES_hh_tes!H22=0,0,1000*11630*RES_hh_tes!H22/RES_hh_num!H22)</f>
        <v>690.5836740822142</v>
      </c>
      <c r="I22" s="72">
        <f>IF(RES_hh_tes!I22=0,0,1000*11630*RES_hh_tes!I22/RES_hh_num!I22)</f>
        <v>693.09240758604994</v>
      </c>
      <c r="J22" s="72">
        <f>IF(RES_hh_tes!J22=0,0,1000*11630*RES_hh_tes!J22/RES_hh_num!J22)</f>
        <v>716.10139225553064</v>
      </c>
      <c r="K22" s="72">
        <f>IF(RES_hh_tes!K22=0,0,1000*11630*RES_hh_tes!K22/RES_hh_num!K22)</f>
        <v>707.71946057549178</v>
      </c>
      <c r="L22" s="72">
        <f>IF(RES_hh_tes!L22=0,0,1000*11630*RES_hh_tes!L22/RES_hh_num!L22)</f>
        <v>727.62354540048204</v>
      </c>
      <c r="M22" s="72">
        <f>IF(RES_hh_tes!M22=0,0,1000*11630*RES_hh_tes!M22/RES_hh_num!M22)</f>
        <v>809.28739178594196</v>
      </c>
      <c r="N22" s="72">
        <f>IF(RES_hh_tes!N22=0,0,1000*11630*RES_hh_tes!N22/RES_hh_num!N22)</f>
        <v>840.69893783562623</v>
      </c>
      <c r="O22" s="72">
        <f>IF(RES_hh_tes!O22=0,0,1000*11630*RES_hh_tes!O22/RES_hh_num!O22)</f>
        <v>904.80544954582922</v>
      </c>
      <c r="P22" s="72">
        <f>IF(RES_hh_tes!P22=0,0,1000*11630*RES_hh_tes!P22/RES_hh_num!P22)</f>
        <v>924.02966476469282</v>
      </c>
      <c r="Q22" s="72">
        <f>IF(RES_hh_tes!Q22=0,0,1000*11630*RES_hh_tes!Q22/RES_hh_num!Q22)</f>
        <v>896.39618704305019</v>
      </c>
      <c r="R22" s="72">
        <f>IF(RES_hh_tes!R22=0,0,1000*11630*RES_hh_tes!R22/RES_hh_num!R22)</f>
        <v>741.69026241784445</v>
      </c>
      <c r="S22" s="72">
        <f>IF(RES_hh_tes!S22=0,0,1000*11630*RES_hh_tes!S22/RES_hh_num!S22)</f>
        <v>832.51729501755744</v>
      </c>
      <c r="T22" s="72">
        <f>IF(RES_hh_tes!T22=0,0,1000*11630*RES_hh_tes!T22/RES_hh_num!T22)</f>
        <v>850.46077635747622</v>
      </c>
      <c r="U22" s="72">
        <f>IF(RES_hh_tes!U22=0,0,1000*11630*RES_hh_tes!U22/RES_hh_num!U22)</f>
        <v>899.15902925631565</v>
      </c>
      <c r="V22" s="72">
        <f>IF(RES_hh_tes!V22=0,0,1000*11630*RES_hh_tes!V22/RES_hh_num!V22)</f>
        <v>907.36118432474893</v>
      </c>
      <c r="W22" s="72">
        <f>IF(RES_hh_tes!W22=0,0,1000*11630*RES_hh_tes!W22/RES_hh_num!W22)</f>
        <v>915.04523009967636</v>
      </c>
      <c r="X22" s="72">
        <f>IF(RES_hh_tes!X22=0,0,1000*11630*RES_hh_tes!X22/RES_hh_num!X22)</f>
        <v>914.73365884042539</v>
      </c>
      <c r="Y22" s="72">
        <f>IF(RES_hh_tes!Y22=0,0,1000*11630*RES_hh_tes!Y22/RES_hh_num!Y22)</f>
        <v>897.50501163394233</v>
      </c>
      <c r="DA22" s="89" t="s">
        <v>514</v>
      </c>
    </row>
    <row r="23" spans="1:105" ht="12" customHeight="1" x14ac:dyDescent="0.25">
      <c r="A23" s="28" t="s">
        <v>197</v>
      </c>
      <c r="B23" s="72">
        <f>IF(RES_hh_tes!B23=0,0,1000*11630*RES_hh_tes!B23/RES_hh_num!B23)</f>
        <v>683.46076696266675</v>
      </c>
      <c r="C23" s="72">
        <f>IF(RES_hh_tes!C23=0,0,1000*11630*RES_hh_tes!C23/RES_hh_num!C23)</f>
        <v>711.06583535230857</v>
      </c>
      <c r="D23" s="72">
        <f>IF(RES_hh_tes!D23=0,0,1000*11630*RES_hh_tes!D23/RES_hh_num!D23)</f>
        <v>702.66596457384537</v>
      </c>
      <c r="E23" s="72">
        <f>IF(RES_hh_tes!E23=0,0,1000*11630*RES_hh_tes!E23/RES_hh_num!E23)</f>
        <v>672.70983087561331</v>
      </c>
      <c r="F23" s="72">
        <f>IF(RES_hh_tes!F23=0,0,1000*11630*RES_hh_tes!F23/RES_hh_num!F23)</f>
        <v>660.77861922830641</v>
      </c>
      <c r="G23" s="72">
        <f>IF(RES_hh_tes!G23=0,0,1000*11630*RES_hh_tes!G23/RES_hh_num!G23)</f>
        <v>679.45440260413693</v>
      </c>
      <c r="H23" s="72">
        <f>IF(RES_hh_tes!H23=0,0,1000*11630*RES_hh_tes!H23/RES_hh_num!H23)</f>
        <v>681.73585978018457</v>
      </c>
      <c r="I23" s="72">
        <f>IF(RES_hh_tes!I23=0,0,1000*11630*RES_hh_tes!I23/RES_hh_num!I23)</f>
        <v>705.49713012132327</v>
      </c>
      <c r="J23" s="72">
        <f>IF(RES_hh_tes!J23=0,0,1000*11630*RES_hh_tes!J23/RES_hh_num!J23)</f>
        <v>729.98198027431317</v>
      </c>
      <c r="K23" s="72">
        <f>IF(RES_hh_tes!K23=0,0,1000*11630*RES_hh_tes!K23/RES_hh_num!K23)</f>
        <v>700.17986485961694</v>
      </c>
      <c r="L23" s="72">
        <f>IF(RES_hh_tes!L23=0,0,1000*11630*RES_hh_tes!L23/RES_hh_num!L23)</f>
        <v>653.80322752333586</v>
      </c>
      <c r="M23" s="72">
        <f>IF(RES_hh_tes!M23=0,0,1000*11630*RES_hh_tes!M23/RES_hh_num!M23)</f>
        <v>742.26353006055297</v>
      </c>
      <c r="N23" s="72">
        <f>IF(RES_hh_tes!N23=0,0,1000*11630*RES_hh_tes!N23/RES_hh_num!N23)</f>
        <v>760.14273397052045</v>
      </c>
      <c r="O23" s="72">
        <f>IF(RES_hh_tes!O23=0,0,1000*11630*RES_hh_tes!O23/RES_hh_num!O23)</f>
        <v>775.08219449010005</v>
      </c>
      <c r="P23" s="72">
        <f>IF(RES_hh_tes!P23=0,0,1000*11630*RES_hh_tes!P23/RES_hh_num!P23)</f>
        <v>801.44083765803782</v>
      </c>
      <c r="Q23" s="72">
        <f>IF(RES_hh_tes!Q23=0,0,1000*11630*RES_hh_tes!Q23/RES_hh_num!Q23)</f>
        <v>765.41772854340638</v>
      </c>
      <c r="R23" s="72">
        <f>IF(RES_hh_tes!R23=0,0,1000*11630*RES_hh_tes!R23/RES_hh_num!R23)</f>
        <v>888.61695548045839</v>
      </c>
      <c r="S23" s="72">
        <f>IF(RES_hh_tes!S23=0,0,1000*11630*RES_hh_tes!S23/RES_hh_num!S23)</f>
        <v>893.47157430719108</v>
      </c>
      <c r="T23" s="72">
        <f>IF(RES_hh_tes!T23=0,0,1000*11630*RES_hh_tes!T23/RES_hh_num!T23)</f>
        <v>853.72118830746388</v>
      </c>
      <c r="U23" s="72">
        <f>IF(RES_hh_tes!U23=0,0,1000*11630*RES_hh_tes!U23/RES_hh_num!U23)</f>
        <v>906.51754085558707</v>
      </c>
      <c r="V23" s="72">
        <f>IF(RES_hh_tes!V23=0,0,1000*11630*RES_hh_tes!V23/RES_hh_num!V23)</f>
        <v>890.14907072972824</v>
      </c>
      <c r="W23" s="72">
        <f>IF(RES_hh_tes!W23=0,0,1000*11630*RES_hh_tes!W23/RES_hh_num!W23)</f>
        <v>930.25495817716217</v>
      </c>
      <c r="X23" s="72">
        <f>IF(RES_hh_tes!X23=0,0,1000*11630*RES_hh_tes!X23/RES_hh_num!X23)</f>
        <v>920.25468588878994</v>
      </c>
      <c r="Y23" s="72">
        <f>IF(RES_hh_tes!Y23=0,0,1000*11630*RES_hh_tes!Y23/RES_hh_num!Y23)</f>
        <v>871.8589543640835</v>
      </c>
      <c r="DA23" s="89" t="s">
        <v>515</v>
      </c>
    </row>
    <row r="24" spans="1:105" ht="12" customHeight="1" x14ac:dyDescent="0.25">
      <c r="A24" s="28" t="s">
        <v>198</v>
      </c>
      <c r="B24" s="72">
        <f>IF(RES_hh_tes!B24=0,0,1000*11630*RES_hh_tes!B24/RES_hh_num!B24)</f>
        <v>0</v>
      </c>
      <c r="C24" s="72">
        <f>IF(RES_hh_tes!C24=0,0,1000*11630*RES_hh_tes!C24/RES_hh_num!C24)</f>
        <v>0</v>
      </c>
      <c r="D24" s="72">
        <f>IF(RES_hh_tes!D24=0,0,1000*11630*RES_hh_tes!D24/RES_hh_num!D24)</f>
        <v>0</v>
      </c>
      <c r="E24" s="72">
        <f>IF(RES_hh_tes!E24=0,0,1000*11630*RES_hh_tes!E24/RES_hh_num!E24)</f>
        <v>0</v>
      </c>
      <c r="F24" s="72">
        <f>IF(RES_hh_tes!F24=0,0,1000*11630*RES_hh_tes!F24/RES_hh_num!F24)</f>
        <v>0</v>
      </c>
      <c r="G24" s="72">
        <f>IF(RES_hh_tes!G24=0,0,1000*11630*RES_hh_tes!G24/RES_hh_num!G24)</f>
        <v>0</v>
      </c>
      <c r="H24" s="72">
        <f>IF(RES_hh_tes!H24=0,0,1000*11630*RES_hh_tes!H24/RES_hh_num!H24)</f>
        <v>0</v>
      </c>
      <c r="I24" s="72">
        <f>IF(RES_hh_tes!I24=0,0,1000*11630*RES_hh_tes!I24/RES_hh_num!I24)</f>
        <v>0</v>
      </c>
      <c r="J24" s="72">
        <f>IF(RES_hh_tes!J24=0,0,1000*11630*RES_hh_tes!J24/RES_hh_num!J24)</f>
        <v>0</v>
      </c>
      <c r="K24" s="72">
        <f>IF(RES_hh_tes!K24=0,0,1000*11630*RES_hh_tes!K24/RES_hh_num!K24)</f>
        <v>0</v>
      </c>
      <c r="L24" s="72">
        <f>IF(RES_hh_tes!L24=0,0,1000*11630*RES_hh_tes!L24/RES_hh_num!L24)</f>
        <v>0</v>
      </c>
      <c r="M24" s="72">
        <f>IF(RES_hh_tes!M24=0,0,1000*11630*RES_hh_tes!M24/RES_hh_num!M24)</f>
        <v>0</v>
      </c>
      <c r="N24" s="72">
        <f>IF(RES_hh_tes!N24=0,0,1000*11630*RES_hh_tes!N24/RES_hh_num!N24)</f>
        <v>0</v>
      </c>
      <c r="O24" s="72">
        <f>IF(RES_hh_tes!O24=0,0,1000*11630*RES_hh_tes!O24/RES_hh_num!O24)</f>
        <v>0</v>
      </c>
      <c r="P24" s="72">
        <f>IF(RES_hh_tes!P24=0,0,1000*11630*RES_hh_tes!P24/RES_hh_num!P24)</f>
        <v>0</v>
      </c>
      <c r="Q24" s="72">
        <f>IF(RES_hh_tes!Q24=0,0,1000*11630*RES_hh_tes!Q24/RES_hh_num!Q24)</f>
        <v>0</v>
      </c>
      <c r="R24" s="72">
        <f>IF(RES_hh_tes!R24=0,0,1000*11630*RES_hh_tes!R24/RES_hh_num!R24)</f>
        <v>0</v>
      </c>
      <c r="S24" s="72">
        <f>IF(RES_hh_tes!S24=0,0,1000*11630*RES_hh_tes!S24/RES_hh_num!S24)</f>
        <v>0</v>
      </c>
      <c r="T24" s="72">
        <f>IF(RES_hh_tes!T24=0,0,1000*11630*RES_hh_tes!T24/RES_hh_num!T24)</f>
        <v>0</v>
      </c>
      <c r="U24" s="72">
        <f>IF(RES_hh_tes!U24=0,0,1000*11630*RES_hh_tes!U24/RES_hh_num!U24)</f>
        <v>0</v>
      </c>
      <c r="V24" s="72">
        <f>IF(RES_hh_tes!V24=0,0,1000*11630*RES_hh_tes!V24/RES_hh_num!V24)</f>
        <v>0</v>
      </c>
      <c r="W24" s="72">
        <f>IF(RES_hh_tes!W24=0,0,1000*11630*RES_hh_tes!W24/RES_hh_num!W24)</f>
        <v>0</v>
      </c>
      <c r="X24" s="72">
        <f>IF(RES_hh_tes!X24=0,0,1000*11630*RES_hh_tes!X24/RES_hh_num!X24)</f>
        <v>0</v>
      </c>
      <c r="Y24" s="72">
        <f>IF(RES_hh_tes!Y24=0,0,1000*11630*RES_hh_tes!Y24/RES_hh_num!Y24)</f>
        <v>0</v>
      </c>
      <c r="DA24" s="89" t="s">
        <v>516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540.17506235929557</v>
      </c>
      <c r="C25" s="74">
        <f>IF(RES_hh_tes!C25=0,0,1000*11630*RES_hh_tes!C25/RES_hh_num!C25)</f>
        <v>673.04939515728586</v>
      </c>
      <c r="D25" s="74">
        <f>IF(RES_hh_tes!D25=0,0,1000*11630*RES_hh_tes!D25/RES_hh_num!D25)</f>
        <v>611.04190972718277</v>
      </c>
      <c r="E25" s="74">
        <f>IF(RES_hh_tes!E25=0,0,1000*11630*RES_hh_tes!E25/RES_hh_num!E25)</f>
        <v>558.20922502802046</v>
      </c>
      <c r="F25" s="74">
        <f>IF(RES_hh_tes!F25=0,0,1000*11630*RES_hh_tes!F25/RES_hh_num!F25)</f>
        <v>559.60345680146452</v>
      </c>
      <c r="G25" s="74">
        <f>IF(RES_hh_tes!G25=0,0,1000*11630*RES_hh_tes!G25/RES_hh_num!G25)</f>
        <v>576.34136677461515</v>
      </c>
      <c r="H25" s="74">
        <f>IF(RES_hh_tes!H25=0,0,1000*11630*RES_hh_tes!H25/RES_hh_num!H25)</f>
        <v>614.0464636222124</v>
      </c>
      <c r="I25" s="74">
        <f>IF(RES_hh_tes!I25=0,0,1000*11630*RES_hh_tes!I25/RES_hh_num!I25)</f>
        <v>579.67318008012808</v>
      </c>
      <c r="J25" s="74">
        <f>IF(RES_hh_tes!J25=0,0,1000*11630*RES_hh_tes!J25/RES_hh_num!J25)</f>
        <v>537.09105513464431</v>
      </c>
      <c r="K25" s="74">
        <f>IF(RES_hh_tes!K25=0,0,1000*11630*RES_hh_tes!K25/RES_hh_num!K25)</f>
        <v>483.51686400703909</v>
      </c>
      <c r="L25" s="74">
        <f>IF(RES_hh_tes!L25=0,0,1000*11630*RES_hh_tes!L25/RES_hh_num!L25)</f>
        <v>496.58139683989759</v>
      </c>
      <c r="M25" s="74">
        <f>IF(RES_hh_tes!M25=0,0,1000*11630*RES_hh_tes!M25/RES_hh_num!M25)</f>
        <v>542.37750266149612</v>
      </c>
      <c r="N25" s="74">
        <f>IF(RES_hh_tes!N25=0,0,1000*11630*RES_hh_tes!N25/RES_hh_num!N25)</f>
        <v>517.18103579047613</v>
      </c>
      <c r="O25" s="74">
        <f>IF(RES_hh_tes!O25=0,0,1000*11630*RES_hh_tes!O25/RES_hh_num!O25)</f>
        <v>490.07931309256725</v>
      </c>
      <c r="P25" s="74">
        <f>IF(RES_hh_tes!P25=0,0,1000*11630*RES_hh_tes!P25/RES_hh_num!P25)</f>
        <v>512.99749679203649</v>
      </c>
      <c r="Q25" s="74">
        <f>IF(RES_hh_tes!Q25=0,0,1000*11630*RES_hh_tes!Q25/RES_hh_num!Q25)</f>
        <v>456.71272948069952</v>
      </c>
      <c r="R25" s="74">
        <f>IF(RES_hh_tes!R25=0,0,1000*11630*RES_hh_tes!R25/RES_hh_num!R25)</f>
        <v>468.84332892366973</v>
      </c>
      <c r="S25" s="74">
        <f>IF(RES_hh_tes!S25=0,0,1000*11630*RES_hh_tes!S25/RES_hh_num!S25)</f>
        <v>491.64583645824581</v>
      </c>
      <c r="T25" s="74">
        <f>IF(RES_hh_tes!T25=0,0,1000*11630*RES_hh_tes!T25/RES_hh_num!T25)</f>
        <v>503.75041324590779</v>
      </c>
      <c r="U25" s="74">
        <f>IF(RES_hh_tes!U25=0,0,1000*11630*RES_hh_tes!U25/RES_hh_num!U25)</f>
        <v>513.41657333563887</v>
      </c>
      <c r="V25" s="74">
        <f>IF(RES_hh_tes!V25=0,0,1000*11630*RES_hh_tes!V25/RES_hh_num!V25)</f>
        <v>513.10242249545877</v>
      </c>
      <c r="W25" s="74">
        <f>IF(RES_hh_tes!W25=0,0,1000*11630*RES_hh_tes!W25/RES_hh_num!W25)</f>
        <v>516.74375530862119</v>
      </c>
      <c r="X25" s="74">
        <f>IF(RES_hh_tes!X25=0,0,1000*11630*RES_hh_tes!X25/RES_hh_num!X25)</f>
        <v>511.81927448022373</v>
      </c>
      <c r="Y25" s="74">
        <f>IF(RES_hh_tes!Y25=0,0,1000*11630*RES_hh_tes!Y25/RES_hh_num!Y25)</f>
        <v>487.70566746697875</v>
      </c>
      <c r="DA25" s="90" t="s">
        <v>517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554.78268916376226</v>
      </c>
      <c r="C26" s="77">
        <f>IF(RES_hh_tes!C26=0,0,1000*11630*RES_hh_tes!C26/RES_hh_num!C26)</f>
        <v>588.15216418578302</v>
      </c>
      <c r="D26" s="77">
        <f>IF(RES_hh_tes!D26=0,0,1000*11630*RES_hh_tes!D26/RES_hh_num!D26)</f>
        <v>636.81880341564897</v>
      </c>
      <c r="E26" s="77">
        <f>IF(RES_hh_tes!E26=0,0,1000*11630*RES_hh_tes!E26/RES_hh_num!E26)</f>
        <v>618.46092911742119</v>
      </c>
      <c r="F26" s="77">
        <f>IF(RES_hh_tes!F26=0,0,1000*11630*RES_hh_tes!F26/RES_hh_num!F26)</f>
        <v>611.84522090672795</v>
      </c>
      <c r="G26" s="77">
        <f>IF(RES_hh_tes!G26=0,0,1000*11630*RES_hh_tes!G26/RES_hh_num!G26)</f>
        <v>632.18185287434255</v>
      </c>
      <c r="H26" s="77">
        <f>IF(RES_hh_tes!H26=0,0,1000*11630*RES_hh_tes!H26/RES_hh_num!H26)</f>
        <v>658.13192259373136</v>
      </c>
      <c r="I26" s="77">
        <f>IF(RES_hh_tes!I26=0,0,1000*11630*RES_hh_tes!I26/RES_hh_num!I26)</f>
        <v>664.19475094069185</v>
      </c>
      <c r="J26" s="77">
        <f>IF(RES_hh_tes!J26=0,0,1000*11630*RES_hh_tes!J26/RES_hh_num!J26)</f>
        <v>666.10522610686257</v>
      </c>
      <c r="K26" s="77">
        <f>IF(RES_hh_tes!K26=0,0,1000*11630*RES_hh_tes!K26/RES_hh_num!K26)</f>
        <v>651.33983619692924</v>
      </c>
      <c r="L26" s="77">
        <f>IF(RES_hh_tes!L26=0,0,1000*11630*RES_hh_tes!L26/RES_hh_num!L26)</f>
        <v>692.45862328898841</v>
      </c>
      <c r="M26" s="77">
        <f>IF(RES_hh_tes!M26=0,0,1000*11630*RES_hh_tes!M26/RES_hh_num!M26)</f>
        <v>698.47927018518362</v>
      </c>
      <c r="N26" s="77">
        <f>IF(RES_hh_tes!N26=0,0,1000*11630*RES_hh_tes!N26/RES_hh_num!N26)</f>
        <v>714.40773736539359</v>
      </c>
      <c r="O26" s="77">
        <f>IF(RES_hh_tes!O26=0,0,1000*11630*RES_hh_tes!O26/RES_hh_num!O26)</f>
        <v>730.15801960696933</v>
      </c>
      <c r="P26" s="77">
        <f>IF(RES_hh_tes!P26=0,0,1000*11630*RES_hh_tes!P26/RES_hh_num!P26)</f>
        <v>738.31661138709205</v>
      </c>
      <c r="Q26" s="77">
        <f>IF(RES_hh_tes!Q26=0,0,1000*11630*RES_hh_tes!Q26/RES_hh_num!Q26)</f>
        <v>760.862904748917</v>
      </c>
      <c r="R26" s="77">
        <f>IF(RES_hh_tes!R26=0,0,1000*11630*RES_hh_tes!R26/RES_hh_num!R26)</f>
        <v>792.78873608627623</v>
      </c>
      <c r="S26" s="77">
        <f>IF(RES_hh_tes!S26=0,0,1000*11630*RES_hh_tes!S26/RES_hh_num!S26)</f>
        <v>814.66527847752832</v>
      </c>
      <c r="T26" s="77">
        <f>IF(RES_hh_tes!T26=0,0,1000*11630*RES_hh_tes!T26/RES_hh_num!T26)</f>
        <v>829.95152117804628</v>
      </c>
      <c r="U26" s="77">
        <f>IF(RES_hh_tes!U26=0,0,1000*11630*RES_hh_tes!U26/RES_hh_num!U26)</f>
        <v>828.10525210015976</v>
      </c>
      <c r="V26" s="77">
        <f>IF(RES_hh_tes!V26=0,0,1000*11630*RES_hh_tes!V26/RES_hh_num!V26)</f>
        <v>850.31610055364763</v>
      </c>
      <c r="W26" s="77">
        <f>IF(RES_hh_tes!W26=0,0,1000*11630*RES_hh_tes!W26/RES_hh_num!W26)</f>
        <v>862.20316011776788</v>
      </c>
      <c r="X26" s="77">
        <f>IF(RES_hh_tes!X26=0,0,1000*11630*RES_hh_tes!X26/RES_hh_num!X26)</f>
        <v>855.32964245228391</v>
      </c>
      <c r="Y26" s="77">
        <f>IF(RES_hh_tes!Y26=0,0,1000*11630*RES_hh_tes!Y26/RES_hh_num!Y26)</f>
        <v>830.99258019577564</v>
      </c>
      <c r="DA26" s="92" t="s">
        <v>518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380.60799516626832</v>
      </c>
      <c r="C27" s="69">
        <f>IF(RES_hh_tes!C27=0,0,1000*11630*RES_hh_tes!C27/RES_hh_num!C27)</f>
        <v>425.38074277769499</v>
      </c>
      <c r="D27" s="69">
        <f>IF(RES_hh_tes!D27=0,0,1000*11630*RES_hh_tes!D27/RES_hh_num!D27)</f>
        <v>424.02217179167604</v>
      </c>
      <c r="E27" s="69">
        <f>IF(RES_hh_tes!E27=0,0,1000*11630*RES_hh_tes!E27/RES_hh_num!E27)</f>
        <v>439.56948518922212</v>
      </c>
      <c r="F27" s="69">
        <f>IF(RES_hh_tes!F27=0,0,1000*11630*RES_hh_tes!F27/RES_hh_num!F27)</f>
        <v>429.64257871932222</v>
      </c>
      <c r="G27" s="69">
        <f>IF(RES_hh_tes!G27=0,0,1000*11630*RES_hh_tes!G27/RES_hh_num!G27)</f>
        <v>439.91553475888855</v>
      </c>
      <c r="H27" s="69">
        <f>IF(RES_hh_tes!H27=0,0,1000*11630*RES_hh_tes!H27/RES_hh_num!H27)</f>
        <v>513.98858095708192</v>
      </c>
      <c r="I27" s="69">
        <f>IF(RES_hh_tes!I27=0,0,1000*11630*RES_hh_tes!I27/RES_hh_num!I27)</f>
        <v>509.18029948272391</v>
      </c>
      <c r="J27" s="69">
        <f>IF(RES_hh_tes!J27=0,0,1000*11630*RES_hh_tes!J27/RES_hh_num!J27)</f>
        <v>501.07802792131434</v>
      </c>
      <c r="K27" s="69">
        <f>IF(RES_hh_tes!K27=0,0,1000*11630*RES_hh_tes!K27/RES_hh_num!K27)</f>
        <v>486.28863722558282</v>
      </c>
      <c r="L27" s="69">
        <f>IF(RES_hh_tes!L27=0,0,1000*11630*RES_hh_tes!L27/RES_hh_num!L27)</f>
        <v>505.99092629710742</v>
      </c>
      <c r="M27" s="69">
        <f>IF(RES_hh_tes!M27=0,0,1000*11630*RES_hh_tes!M27/RES_hh_num!M27)</f>
        <v>463.54437006239777</v>
      </c>
      <c r="N27" s="69">
        <f>IF(RES_hh_tes!N27=0,0,1000*11630*RES_hh_tes!N27/RES_hh_num!N27)</f>
        <v>457.96277177561001</v>
      </c>
      <c r="O27" s="69">
        <f>IF(RES_hh_tes!O27=0,0,1000*11630*RES_hh_tes!O27/RES_hh_num!O27)</f>
        <v>403.45417396277441</v>
      </c>
      <c r="P27" s="69">
        <f>IF(RES_hh_tes!P27=0,0,1000*11630*RES_hh_tes!P27/RES_hh_num!P27)</f>
        <v>442.79077661347816</v>
      </c>
      <c r="Q27" s="69">
        <f>IF(RES_hh_tes!Q27=0,0,1000*11630*RES_hh_tes!Q27/RES_hh_num!Q27)</f>
        <v>446.92341433195514</v>
      </c>
      <c r="R27" s="69">
        <f>IF(RES_hh_tes!R27=0,0,1000*11630*RES_hh_tes!R27/RES_hh_num!R27)</f>
        <v>458.65814425284577</v>
      </c>
      <c r="S27" s="69">
        <f>IF(RES_hh_tes!S27=0,0,1000*11630*RES_hh_tes!S27/RES_hh_num!S27)</f>
        <v>465.56561235535389</v>
      </c>
      <c r="T27" s="69">
        <f>IF(RES_hh_tes!T27=0,0,1000*11630*RES_hh_tes!T27/RES_hh_num!T27)</f>
        <v>506.15825854872588</v>
      </c>
      <c r="U27" s="69">
        <f>IF(RES_hh_tes!U27=0,0,1000*11630*RES_hh_tes!U27/RES_hh_num!U27)</f>
        <v>477.37074193462092</v>
      </c>
      <c r="V27" s="69">
        <f>IF(RES_hh_tes!V27=0,0,1000*11630*RES_hh_tes!V27/RES_hh_num!V27)</f>
        <v>477.94946430876644</v>
      </c>
      <c r="W27" s="69">
        <f>IF(RES_hh_tes!W27=0,0,1000*11630*RES_hh_tes!W27/RES_hh_num!W27)</f>
        <v>495.80327121930799</v>
      </c>
      <c r="X27" s="69">
        <f>IF(RES_hh_tes!X27=0,0,1000*11630*RES_hh_tes!X27/RES_hh_num!X27)</f>
        <v>494.67679880959275</v>
      </c>
      <c r="Y27" s="69">
        <f>IF(RES_hh_tes!Y27=0,0,1000*11630*RES_hh_tes!Y27/RES_hh_num!Y27)</f>
        <v>474.94849946143017</v>
      </c>
      <c r="DA27" s="88" t="s">
        <v>282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393.182112831577</v>
      </c>
      <c r="C28" s="72">
        <f>IF(RES_hh_tes!C28=0,0,1000*11630*RES_hh_tes!C28/RES_hh_num!C28)</f>
        <v>413.41760302863429</v>
      </c>
      <c r="D28" s="72">
        <f>IF(RES_hh_tes!D28=0,0,1000*11630*RES_hh_tes!D28/RES_hh_num!D28)</f>
        <v>424.99293290009882</v>
      </c>
      <c r="E28" s="72">
        <f>IF(RES_hh_tes!E28=0,0,1000*11630*RES_hh_tes!E28/RES_hh_num!E28)</f>
        <v>429.00266344552028</v>
      </c>
      <c r="F28" s="72">
        <f>IF(RES_hh_tes!F28=0,0,1000*11630*RES_hh_tes!F28/RES_hh_num!F28)</f>
        <v>441.83138105918073</v>
      </c>
      <c r="G28" s="72">
        <f>IF(RES_hh_tes!G28=0,0,1000*11630*RES_hh_tes!G28/RES_hh_num!G28)</f>
        <v>463.12222016923909</v>
      </c>
      <c r="H28" s="72">
        <f>IF(RES_hh_tes!H28=0,0,1000*11630*RES_hh_tes!H28/RES_hh_num!H28)</f>
        <v>496.48284618938885</v>
      </c>
      <c r="I28" s="72">
        <f>IF(RES_hh_tes!I28=0,0,1000*11630*RES_hh_tes!I28/RES_hh_num!I28)</f>
        <v>478.32951339571332</v>
      </c>
      <c r="J28" s="72">
        <f>IF(RES_hh_tes!J28=0,0,1000*11630*RES_hh_tes!J28/RES_hh_num!J28)</f>
        <v>493.72682645847459</v>
      </c>
      <c r="K28" s="72">
        <f>IF(RES_hh_tes!K28=0,0,1000*11630*RES_hh_tes!K28/RES_hh_num!K28)</f>
        <v>510.69658033841313</v>
      </c>
      <c r="L28" s="72">
        <f>IF(RES_hh_tes!L28=0,0,1000*11630*RES_hh_tes!L28/RES_hh_num!L28)</f>
        <v>478.12928306472429</v>
      </c>
      <c r="M28" s="72">
        <f>IF(RES_hh_tes!M28=0,0,1000*11630*RES_hh_tes!M28/RES_hh_num!M28)</f>
        <v>492.49774980785065</v>
      </c>
      <c r="N28" s="72">
        <f>IF(RES_hh_tes!N28=0,0,1000*11630*RES_hh_tes!N28/RES_hh_num!N28)</f>
        <v>460.78038292770827</v>
      </c>
      <c r="O28" s="72">
        <f>IF(RES_hh_tes!O28=0,0,1000*11630*RES_hh_tes!O28/RES_hh_num!O28)</f>
        <v>411.27860657950771</v>
      </c>
      <c r="P28" s="72">
        <f>IF(RES_hh_tes!P28=0,0,1000*11630*RES_hh_tes!P28/RES_hh_num!P28)</f>
        <v>436.08021988770702</v>
      </c>
      <c r="Q28" s="72">
        <f>IF(RES_hh_tes!Q28=0,0,1000*11630*RES_hh_tes!Q28/RES_hh_num!Q28)</f>
        <v>454.60262486987631</v>
      </c>
      <c r="R28" s="72">
        <f>IF(RES_hh_tes!R28=0,0,1000*11630*RES_hh_tes!R28/RES_hh_num!R28)</f>
        <v>437.61254509001503</v>
      </c>
      <c r="S28" s="72">
        <f>IF(RES_hh_tes!S28=0,0,1000*11630*RES_hh_tes!S28/RES_hh_num!S28)</f>
        <v>484.82867962240289</v>
      </c>
      <c r="T28" s="72">
        <f>IF(RES_hh_tes!T28=0,0,1000*11630*RES_hh_tes!T28/RES_hh_num!T28)</f>
        <v>488.48222406564435</v>
      </c>
      <c r="U28" s="72">
        <f>IF(RES_hh_tes!U28=0,0,1000*11630*RES_hh_tes!U28/RES_hh_num!U28)</f>
        <v>549.86787685579441</v>
      </c>
      <c r="V28" s="72">
        <f>IF(RES_hh_tes!V28=0,0,1000*11630*RES_hh_tes!V28/RES_hh_num!V28)</f>
        <v>576.35720225270575</v>
      </c>
      <c r="W28" s="72">
        <f>IF(RES_hh_tes!W28=0,0,1000*11630*RES_hh_tes!W28/RES_hh_num!W28)</f>
        <v>25.632556621529588</v>
      </c>
      <c r="X28" s="72">
        <f>IF(RES_hh_tes!X28=0,0,1000*11630*RES_hh_tes!X28/RES_hh_num!X28)</f>
        <v>309.22074122005864</v>
      </c>
      <c r="Y28" s="72">
        <f>IF(RES_hh_tes!Y28=0,0,1000*11630*RES_hh_tes!Y28/RES_hh_num!Y28)</f>
        <v>0</v>
      </c>
      <c r="DA28" s="89" t="s">
        <v>519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397.90509677520248</v>
      </c>
      <c r="C29" s="72">
        <f>IF(RES_hh_tes!C29=0,0,1000*11630*RES_hh_tes!C29/RES_hh_num!C29)</f>
        <v>409.1595903783188</v>
      </c>
      <c r="D29" s="72">
        <f>IF(RES_hh_tes!D29=0,0,1000*11630*RES_hh_tes!D29/RES_hh_num!D29)</f>
        <v>422.42267137021878</v>
      </c>
      <c r="E29" s="72">
        <f>IF(RES_hh_tes!E29=0,0,1000*11630*RES_hh_tes!E29/RES_hh_num!E29)</f>
        <v>431.19440328210266</v>
      </c>
      <c r="F29" s="72">
        <f>IF(RES_hh_tes!F29=0,0,1000*11630*RES_hh_tes!F29/RES_hh_num!F29)</f>
        <v>443.30271588428377</v>
      </c>
      <c r="G29" s="72">
        <f>IF(RES_hh_tes!G29=0,0,1000*11630*RES_hh_tes!G29/RES_hh_num!G29)</f>
        <v>460.8239654918188</v>
      </c>
      <c r="H29" s="72">
        <f>IF(RES_hh_tes!H29=0,0,1000*11630*RES_hh_tes!H29/RES_hh_num!H29)</f>
        <v>478.64150841350471</v>
      </c>
      <c r="I29" s="72">
        <f>IF(RES_hh_tes!I29=0,0,1000*11630*RES_hh_tes!I29/RES_hh_num!I29)</f>
        <v>497.53759623514156</v>
      </c>
      <c r="J29" s="72">
        <f>IF(RES_hh_tes!J29=0,0,1000*11630*RES_hh_tes!J29/RES_hh_num!J29)</f>
        <v>502.81862443982419</v>
      </c>
      <c r="K29" s="72">
        <f>IF(RES_hh_tes!K29=0,0,1000*11630*RES_hh_tes!K29/RES_hh_num!K29)</f>
        <v>492.45216716628943</v>
      </c>
      <c r="L29" s="72">
        <f>IF(RES_hh_tes!L29=0,0,1000*11630*RES_hh_tes!L29/RES_hh_num!L29)</f>
        <v>488.84068237420155</v>
      </c>
      <c r="M29" s="72">
        <f>IF(RES_hh_tes!M29=0,0,1000*11630*RES_hh_tes!M29/RES_hh_num!M29)</f>
        <v>465.01014449214171</v>
      </c>
      <c r="N29" s="72">
        <f>IF(RES_hh_tes!N29=0,0,1000*11630*RES_hh_tes!N29/RES_hh_num!N29)</f>
        <v>449.82170649032804</v>
      </c>
      <c r="O29" s="72">
        <f>IF(RES_hh_tes!O29=0,0,1000*11630*RES_hh_tes!O29/RES_hh_num!O29)</f>
        <v>438.63313293371664</v>
      </c>
      <c r="P29" s="72">
        <f>IF(RES_hh_tes!P29=0,0,1000*11630*RES_hh_tes!P29/RES_hh_num!P29)</f>
        <v>437.57182087818558</v>
      </c>
      <c r="Q29" s="72">
        <f>IF(RES_hh_tes!Q29=0,0,1000*11630*RES_hh_tes!Q29/RES_hh_num!Q29)</f>
        <v>445.02859253558069</v>
      </c>
      <c r="R29" s="72">
        <f>IF(RES_hh_tes!R29=0,0,1000*11630*RES_hh_tes!R29/RES_hh_num!R29)</f>
        <v>458.92103113425088</v>
      </c>
      <c r="S29" s="72">
        <f>IF(RES_hh_tes!S29=0,0,1000*11630*RES_hh_tes!S29/RES_hh_num!S29)</f>
        <v>479.04015712705166</v>
      </c>
      <c r="T29" s="72">
        <f>IF(RES_hh_tes!T29=0,0,1000*11630*RES_hh_tes!T29/RES_hh_num!T29)</f>
        <v>511.20609657683701</v>
      </c>
      <c r="U29" s="72">
        <f>IF(RES_hh_tes!U29=0,0,1000*11630*RES_hh_tes!U29/RES_hh_num!U29)</f>
        <v>463.27883601932854</v>
      </c>
      <c r="V29" s="72">
        <f>IF(RES_hh_tes!V29=0,0,1000*11630*RES_hh_tes!V29/RES_hh_num!V29)</f>
        <v>452.71517822507246</v>
      </c>
      <c r="W29" s="72">
        <f>IF(RES_hh_tes!W29=0,0,1000*11630*RES_hh_tes!W29/RES_hh_num!W29)</f>
        <v>483.89251041110111</v>
      </c>
      <c r="X29" s="72">
        <f>IF(RES_hh_tes!X29=0,0,1000*11630*RES_hh_tes!X29/RES_hh_num!X29)</f>
        <v>547.35454936244309</v>
      </c>
      <c r="Y29" s="72">
        <f>IF(RES_hh_tes!Y29=0,0,1000*11630*RES_hh_tes!Y29/RES_hh_num!Y29)</f>
        <v>456.59042829161302</v>
      </c>
      <c r="DA29" s="89" t="s">
        <v>520</v>
      </c>
    </row>
    <row r="30" spans="1:105" ht="12" customHeight="1" x14ac:dyDescent="0.25">
      <c r="A30" s="28" t="s">
        <v>189</v>
      </c>
      <c r="B30" s="72">
        <f>IF(RES_hh_tes!B30=0,0,1000*11630*RES_hh_tes!B30/RES_hh_num!B30)</f>
        <v>372.48036654041118</v>
      </c>
      <c r="C30" s="72">
        <f>IF(RES_hh_tes!C30=0,0,1000*11630*RES_hh_tes!C30/RES_hh_num!C30)</f>
        <v>419.55524283463689</v>
      </c>
      <c r="D30" s="72">
        <f>IF(RES_hh_tes!D30=0,0,1000*11630*RES_hh_tes!D30/RES_hh_num!D30)</f>
        <v>422.75952161381065</v>
      </c>
      <c r="E30" s="72">
        <f>IF(RES_hh_tes!E30=0,0,1000*11630*RES_hh_tes!E30/RES_hh_num!E30)</f>
        <v>460.75553117552676</v>
      </c>
      <c r="F30" s="72">
        <f>IF(RES_hh_tes!F30=0,0,1000*11630*RES_hh_tes!F30/RES_hh_num!F30)</f>
        <v>422.65824359717061</v>
      </c>
      <c r="G30" s="72">
        <f>IF(RES_hh_tes!G30=0,0,1000*11630*RES_hh_tes!G30/RES_hh_num!G30)</f>
        <v>425.8266749721588</v>
      </c>
      <c r="H30" s="72">
        <f>IF(RES_hh_tes!H30=0,0,1000*11630*RES_hh_tes!H30/RES_hh_num!H30)</f>
        <v>525.33004741305126</v>
      </c>
      <c r="I30" s="72">
        <f>IF(RES_hh_tes!I30=0,0,1000*11630*RES_hh_tes!I30/RES_hh_num!I30)</f>
        <v>517.70874602366143</v>
      </c>
      <c r="J30" s="72">
        <f>IF(RES_hh_tes!J30=0,0,1000*11630*RES_hh_tes!J30/RES_hh_num!J30)</f>
        <v>503.94845443690258</v>
      </c>
      <c r="K30" s="72">
        <f>IF(RES_hh_tes!K30=0,0,1000*11630*RES_hh_tes!K30/RES_hh_num!K30)</f>
        <v>497.63971121705026</v>
      </c>
      <c r="L30" s="72">
        <f>IF(RES_hh_tes!L30=0,0,1000*11630*RES_hh_tes!L30/RES_hh_num!L30)</f>
        <v>516.34693025836316</v>
      </c>
      <c r="M30" s="72">
        <f>IF(RES_hh_tes!M30=0,0,1000*11630*RES_hh_tes!M30/RES_hh_num!M30)</f>
        <v>440.78250268538835</v>
      </c>
      <c r="N30" s="72">
        <f>IF(RES_hh_tes!N30=0,0,1000*11630*RES_hh_tes!N30/RES_hh_num!N30)</f>
        <v>467.06797091485907</v>
      </c>
      <c r="O30" s="72">
        <f>IF(RES_hh_tes!O30=0,0,1000*11630*RES_hh_tes!O30/RES_hh_num!O30)</f>
        <v>403.4105107087035</v>
      </c>
      <c r="P30" s="72">
        <f>IF(RES_hh_tes!P30=0,0,1000*11630*RES_hh_tes!P30/RES_hh_num!P30)</f>
        <v>412.42676249755664</v>
      </c>
      <c r="Q30" s="72">
        <f>IF(RES_hh_tes!Q30=0,0,1000*11630*RES_hh_tes!Q30/RES_hh_num!Q30)</f>
        <v>445.88855691690674</v>
      </c>
      <c r="R30" s="72">
        <f>IF(RES_hh_tes!R30=0,0,1000*11630*RES_hh_tes!R30/RES_hh_num!R30)</f>
        <v>481.31909518897106</v>
      </c>
      <c r="S30" s="72">
        <f>IF(RES_hh_tes!S30=0,0,1000*11630*RES_hh_tes!S30/RES_hh_num!S30)</f>
        <v>466.44889191038533</v>
      </c>
      <c r="T30" s="72">
        <f>IF(RES_hh_tes!T30=0,0,1000*11630*RES_hh_tes!T30/RES_hh_num!T30)</f>
        <v>507.25898289864426</v>
      </c>
      <c r="U30" s="72">
        <f>IF(RES_hh_tes!U30=0,0,1000*11630*RES_hh_tes!U30/RES_hh_num!U30)</f>
        <v>471.53604373835316</v>
      </c>
      <c r="V30" s="72">
        <f>IF(RES_hh_tes!V30=0,0,1000*11630*RES_hh_tes!V30/RES_hh_num!V30)</f>
        <v>475.28469521083719</v>
      </c>
      <c r="W30" s="72">
        <f>IF(RES_hh_tes!W30=0,0,1000*11630*RES_hh_tes!W30/RES_hh_num!W30)</f>
        <v>518.72181511624456</v>
      </c>
      <c r="X30" s="72">
        <f>IF(RES_hh_tes!X30=0,0,1000*11630*RES_hh_tes!X30/RES_hh_num!X30)</f>
        <v>476.93433497486706</v>
      </c>
      <c r="Y30" s="72">
        <f>IF(RES_hh_tes!Y30=0,0,1000*11630*RES_hh_tes!Y30/RES_hh_num!Y30)</f>
        <v>472.27267381056157</v>
      </c>
      <c r="DA30" s="89" t="s">
        <v>521</v>
      </c>
    </row>
    <row r="31" spans="1:105" ht="12" customHeight="1" x14ac:dyDescent="0.25">
      <c r="A31" s="28" t="s">
        <v>202</v>
      </c>
      <c r="B31" s="72">
        <f>IF(RES_hh_tes!B31=0,0,1000*11630*RES_hh_tes!B31/RES_hh_num!B31)</f>
        <v>377.15487002475521</v>
      </c>
      <c r="C31" s="72">
        <f>IF(RES_hh_tes!C31=0,0,1000*11630*RES_hh_tes!C31/RES_hh_num!C31)</f>
        <v>430.34029403569355</v>
      </c>
      <c r="D31" s="72">
        <f>IF(RES_hh_tes!D31=0,0,1000*11630*RES_hh_tes!D31/RES_hh_num!D31)</f>
        <v>422.01318216874779</v>
      </c>
      <c r="E31" s="72">
        <f>IF(RES_hh_tes!E31=0,0,1000*11630*RES_hh_tes!E31/RES_hh_num!E31)</f>
        <v>443.47759210307038</v>
      </c>
      <c r="F31" s="72">
        <f>IF(RES_hh_tes!F31=0,0,1000*11630*RES_hh_tes!F31/RES_hh_num!F31)</f>
        <v>426.94618682958372</v>
      </c>
      <c r="G31" s="72">
        <f>IF(RES_hh_tes!G31=0,0,1000*11630*RES_hh_tes!G31/RES_hh_num!G31)</f>
        <v>440.2203079671342</v>
      </c>
      <c r="H31" s="72">
        <f>IF(RES_hh_tes!H31=0,0,1000*11630*RES_hh_tes!H31/RES_hh_num!H31)</f>
        <v>516.20154807975837</v>
      </c>
      <c r="I31" s="72">
        <f>IF(RES_hh_tes!I31=0,0,1000*11630*RES_hh_tes!I31/RES_hh_num!I31)</f>
        <v>503.20813007051152</v>
      </c>
      <c r="J31" s="72">
        <f>IF(RES_hh_tes!J31=0,0,1000*11630*RES_hh_tes!J31/RES_hh_num!J31)</f>
        <v>496.42068971883822</v>
      </c>
      <c r="K31" s="72">
        <f>IF(RES_hh_tes!K31=0,0,1000*11630*RES_hh_tes!K31/RES_hh_num!K31)</f>
        <v>486.08220989802248</v>
      </c>
      <c r="L31" s="72">
        <f>IF(RES_hh_tes!L31=0,0,1000*11630*RES_hh_tes!L31/RES_hh_num!L31)</f>
        <v>492.34639118372269</v>
      </c>
      <c r="M31" s="72">
        <f>IF(RES_hh_tes!M31=0,0,1000*11630*RES_hh_tes!M31/RES_hh_num!M31)</f>
        <v>484.9603120605471</v>
      </c>
      <c r="N31" s="72">
        <f>IF(RES_hh_tes!N31=0,0,1000*11630*RES_hh_tes!N31/RES_hh_num!N31)</f>
        <v>488.84389023114346</v>
      </c>
      <c r="O31" s="72">
        <f>IF(RES_hh_tes!O31=0,0,1000*11630*RES_hh_tes!O31/RES_hh_num!O31)</f>
        <v>485.77894503284858</v>
      </c>
      <c r="P31" s="72">
        <f>IF(RES_hh_tes!P31=0,0,1000*11630*RES_hh_tes!P31/RES_hh_num!P31)</f>
        <v>496.47421480153866</v>
      </c>
      <c r="Q31" s="72">
        <f>IF(RES_hh_tes!Q31=0,0,1000*11630*RES_hh_tes!Q31/RES_hh_num!Q31)</f>
        <v>510.90623444193454</v>
      </c>
      <c r="R31" s="72">
        <f>IF(RES_hh_tes!R31=0,0,1000*11630*RES_hh_tes!R31/RES_hh_num!R31)</f>
        <v>411.01544148564852</v>
      </c>
      <c r="S31" s="72">
        <f>IF(RES_hh_tes!S31=0,0,1000*11630*RES_hh_tes!S31/RES_hh_num!S31)</f>
        <v>452.54504137801257</v>
      </c>
      <c r="T31" s="72">
        <f>IF(RES_hh_tes!T31=0,0,1000*11630*RES_hh_tes!T31/RES_hh_num!T31)</f>
        <v>474.64299634060853</v>
      </c>
      <c r="U31" s="72">
        <f>IF(RES_hh_tes!U31=0,0,1000*11630*RES_hh_tes!U31/RES_hh_num!U31)</f>
        <v>483.7053971823953</v>
      </c>
      <c r="V31" s="72">
        <f>IF(RES_hh_tes!V31=0,0,1000*11630*RES_hh_tes!V31/RES_hh_num!V31)</f>
        <v>485.75087717840387</v>
      </c>
      <c r="W31" s="72">
        <f>IF(RES_hh_tes!W31=0,0,1000*11630*RES_hh_tes!W31/RES_hh_num!W31)</f>
        <v>488.34688289950896</v>
      </c>
      <c r="X31" s="72">
        <f>IF(RES_hh_tes!X31=0,0,1000*11630*RES_hh_tes!X31/RES_hh_num!X31)</f>
        <v>489.53497106542039</v>
      </c>
      <c r="Y31" s="72">
        <f>IF(RES_hh_tes!Y31=0,0,1000*11630*RES_hh_tes!Y31/RES_hh_num!Y31)</f>
        <v>482.38954372709594</v>
      </c>
      <c r="DA31" s="89" t="s">
        <v>522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375.59035191196307</v>
      </c>
      <c r="C32" s="77">
        <f>IF(RES_hh_tes!C32=0,0,1000*11630*RES_hh_tes!C32/RES_hh_num!C32)</f>
        <v>434.03879258688266</v>
      </c>
      <c r="D32" s="77">
        <f>IF(RES_hh_tes!D32=0,0,1000*11630*RES_hh_tes!D32/RES_hh_num!D32)</f>
        <v>425.18494202951956</v>
      </c>
      <c r="E32" s="77">
        <f>IF(RES_hh_tes!E32=0,0,1000*11630*RES_hh_tes!E32/RES_hh_num!E32)</f>
        <v>434.22772277089445</v>
      </c>
      <c r="F32" s="77">
        <f>IF(RES_hh_tes!F32=0,0,1000*11630*RES_hh_tes!F32/RES_hh_num!F32)</f>
        <v>427.47436242877728</v>
      </c>
      <c r="G32" s="77">
        <f>IF(RES_hh_tes!G32=0,0,1000*11630*RES_hh_tes!G32/RES_hh_num!G32)</f>
        <v>438.38984790822701</v>
      </c>
      <c r="H32" s="77">
        <f>IF(RES_hh_tes!H32=0,0,1000*11630*RES_hh_tes!H32/RES_hh_num!H32)</f>
        <v>519.84637419648163</v>
      </c>
      <c r="I32" s="77">
        <f>IF(RES_hh_tes!I32=0,0,1000*11630*RES_hh_tes!I32/RES_hh_num!I32)</f>
        <v>509.47311125361421</v>
      </c>
      <c r="J32" s="77">
        <f>IF(RES_hh_tes!J32=0,0,1000*11630*RES_hh_tes!J32/RES_hh_num!J32)</f>
        <v>499.65089651108843</v>
      </c>
      <c r="K32" s="77">
        <f>IF(RES_hh_tes!K32=0,0,1000*11630*RES_hh_tes!K32/RES_hh_num!K32)</f>
        <v>479.37354588510533</v>
      </c>
      <c r="L32" s="77">
        <f>IF(RES_hh_tes!L32=0,0,1000*11630*RES_hh_tes!L32/RES_hh_num!L32)</f>
        <v>507.18592902665324</v>
      </c>
      <c r="M32" s="77">
        <f>IF(RES_hh_tes!M32=0,0,1000*11630*RES_hh_tes!M32/RES_hh_num!M32)</f>
        <v>470.64056288914003</v>
      </c>
      <c r="N32" s="77">
        <f>IF(RES_hh_tes!N32=0,0,1000*11630*RES_hh_tes!N32/RES_hh_num!N32)</f>
        <v>455.68954119200549</v>
      </c>
      <c r="O32" s="77">
        <f>IF(RES_hh_tes!O32=0,0,1000*11630*RES_hh_tes!O32/RES_hh_num!O32)</f>
        <v>391.1135131686936</v>
      </c>
      <c r="P32" s="77">
        <f>IF(RES_hh_tes!P32=0,0,1000*11630*RES_hh_tes!P32/RES_hh_num!P32)</f>
        <v>453.90125283231794</v>
      </c>
      <c r="Q32" s="77">
        <f>IF(RES_hh_tes!Q32=0,0,1000*11630*RES_hh_tes!Q32/RES_hh_num!Q32)</f>
        <v>445.72394304311217</v>
      </c>
      <c r="R32" s="77">
        <f>IF(RES_hh_tes!R32=0,0,1000*11630*RES_hh_tes!R32/RES_hh_num!R32)</f>
        <v>450.44950206685297</v>
      </c>
      <c r="S32" s="77">
        <f>IF(RES_hh_tes!S32=0,0,1000*11630*RES_hh_tes!S32/RES_hh_num!S32)</f>
        <v>461.91905092897156</v>
      </c>
      <c r="T32" s="77">
        <f>IF(RES_hh_tes!T32=0,0,1000*11630*RES_hh_tes!T32/RES_hh_num!T32)</f>
        <v>505.44482165264304</v>
      </c>
      <c r="U32" s="77">
        <f>IF(RES_hh_tes!U32=0,0,1000*11630*RES_hh_tes!U32/RES_hh_num!U32)</f>
        <v>482.17663301439035</v>
      </c>
      <c r="V32" s="77">
        <f>IF(RES_hh_tes!V32=0,0,1000*11630*RES_hh_tes!V32/RES_hh_num!V32)</f>
        <v>483.47706283664667</v>
      </c>
      <c r="W32" s="77">
        <f>IF(RES_hh_tes!W32=0,0,1000*11630*RES_hh_tes!W32/RES_hh_num!W32)</f>
        <v>489.41909021039629</v>
      </c>
      <c r="X32" s="77">
        <f>IF(RES_hh_tes!X32=0,0,1000*11630*RES_hh_tes!X32/RES_hh_num!X32)</f>
        <v>491.98609916379326</v>
      </c>
      <c r="Y32" s="77">
        <f>IF(RES_hh_tes!Y32=0,0,1000*11630*RES_hh_tes!Y32/RES_hh_num!Y32)</f>
        <v>479.45677056125885</v>
      </c>
      <c r="DA32" s="92" t="s">
        <v>523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1196.6338541597183</v>
      </c>
      <c r="C3" s="65">
        <f>IF(RES_hh_emi!C3=0,0,1000000*RES_hh_emi!C3/RES_hh_num!C3)</f>
        <v>1195.5211743432442</v>
      </c>
      <c r="D3" s="65">
        <f>IF(RES_hh_emi!D3=0,0,1000000*RES_hh_emi!D3/RES_hh_num!D3)</f>
        <v>1219.8169487566765</v>
      </c>
      <c r="E3" s="65">
        <f>IF(RES_hh_emi!E3=0,0,1000000*RES_hh_emi!E3/RES_hh_num!E3)</f>
        <v>1297.4627745362147</v>
      </c>
      <c r="F3" s="65">
        <f>IF(RES_hh_emi!F3=0,0,1000000*RES_hh_emi!F3/RES_hh_num!F3)</f>
        <v>1352.8756355980343</v>
      </c>
      <c r="G3" s="65">
        <f>IF(RES_hh_emi!G3=0,0,1000000*RES_hh_emi!G3/RES_hh_num!G3)</f>
        <v>1339.4517072501001</v>
      </c>
      <c r="H3" s="65">
        <f>IF(RES_hh_emi!H3=0,0,1000000*RES_hh_emi!H3/RES_hh_num!H3)</f>
        <v>1284.4667737892007</v>
      </c>
      <c r="I3" s="65">
        <f>IF(RES_hh_emi!I3=0,0,1000000*RES_hh_emi!I3/RES_hh_num!I3)</f>
        <v>1238.7383537527826</v>
      </c>
      <c r="J3" s="65">
        <f>IF(RES_hh_emi!J3=0,0,1000000*RES_hh_emi!J3/RES_hh_num!J3)</f>
        <v>1158.5577902375708</v>
      </c>
      <c r="K3" s="65">
        <f>IF(RES_hh_emi!K3=0,0,1000000*RES_hh_emi!K3/RES_hh_num!K3)</f>
        <v>1113.6843624238786</v>
      </c>
      <c r="L3" s="65">
        <f>IF(RES_hh_emi!L3=0,0,1000000*RES_hh_emi!L3/RES_hh_num!L3)</f>
        <v>1169.5512714381264</v>
      </c>
      <c r="M3" s="65">
        <f>IF(RES_hh_emi!M3=0,0,1000000*RES_hh_emi!M3/RES_hh_num!M3)</f>
        <v>963.68925254053863</v>
      </c>
      <c r="N3" s="65">
        <f>IF(RES_hh_emi!N3=0,0,1000000*RES_hh_emi!N3/RES_hh_num!N3)</f>
        <v>933.10967460255745</v>
      </c>
      <c r="O3" s="65">
        <f>IF(RES_hh_emi!O3=0,0,1000000*RES_hh_emi!O3/RES_hh_num!O3)</f>
        <v>877.21618088084256</v>
      </c>
      <c r="P3" s="65">
        <f>IF(RES_hh_emi!P3=0,0,1000000*RES_hh_emi!P3/RES_hh_num!P3)</f>
        <v>849.06309419742786</v>
      </c>
      <c r="Q3" s="65">
        <f>IF(RES_hh_emi!Q3=0,0,1000000*RES_hh_emi!Q3/RES_hh_num!Q3)</f>
        <v>924.25608085775843</v>
      </c>
      <c r="R3" s="65">
        <f>IF(RES_hh_emi!R3=0,0,1000000*RES_hh_emi!R3/RES_hh_num!R3)</f>
        <v>878.26264117913024</v>
      </c>
      <c r="S3" s="65">
        <f>IF(RES_hh_emi!S3=0,0,1000000*RES_hh_emi!S3/RES_hh_num!S3)</f>
        <v>875.8158604352127</v>
      </c>
      <c r="T3" s="65">
        <f>IF(RES_hh_emi!T3=0,0,1000000*RES_hh_emi!T3/RES_hh_num!T3)</f>
        <v>940.03974289331904</v>
      </c>
      <c r="U3" s="65">
        <f>IF(RES_hh_emi!U3=0,0,1000000*RES_hh_emi!U3/RES_hh_num!U3)</f>
        <v>831.8617216437118</v>
      </c>
      <c r="V3" s="65">
        <f>IF(RES_hh_emi!V3=0,0,1000000*RES_hh_emi!V3/RES_hh_num!V3)</f>
        <v>836.65358366232499</v>
      </c>
      <c r="W3" s="65">
        <f>IF(RES_hh_emi!W3=0,0,1000000*RES_hh_emi!W3/RES_hh_num!W3)</f>
        <v>843.10228405942121</v>
      </c>
      <c r="X3" s="65">
        <f>IF(RES_hh_emi!X3=0,0,1000000*RES_hh_emi!X3/RES_hh_num!X3)</f>
        <v>775.90544502204523</v>
      </c>
      <c r="Y3" s="65">
        <f>IF(RES_hh_emi!Y3=0,0,1000000*RES_hh_emi!Y3/RES_hh_num!Y3)</f>
        <v>709.79436766112997</v>
      </c>
      <c r="DA3" s="87" t="s">
        <v>284</v>
      </c>
    </row>
    <row r="4" spans="1:105" ht="12.95" customHeight="1" x14ac:dyDescent="0.25">
      <c r="A4" s="68" t="s">
        <v>57</v>
      </c>
      <c r="B4" s="69">
        <f>IF(RES_hh_emi!B4=0,0,1000000*RES_hh_emi!B4/RES_hh_num!B4)</f>
        <v>905.65280649928661</v>
      </c>
      <c r="C4" s="69">
        <f>IF(RES_hh_emi!C4=0,0,1000000*RES_hh_emi!C4/RES_hh_num!C4)</f>
        <v>903.32486094143007</v>
      </c>
      <c r="D4" s="69">
        <f>IF(RES_hh_emi!D4=0,0,1000000*RES_hh_emi!D4/RES_hh_num!D4)</f>
        <v>931.07386967169577</v>
      </c>
      <c r="E4" s="69">
        <f>IF(RES_hh_emi!E4=0,0,1000000*RES_hh_emi!E4/RES_hh_num!E4)</f>
        <v>1014.3371889687036</v>
      </c>
      <c r="F4" s="69">
        <f>IF(RES_hh_emi!F4=0,0,1000000*RES_hh_emi!F4/RES_hh_num!F4)</f>
        <v>1081.5852155339842</v>
      </c>
      <c r="G4" s="69">
        <f>IF(RES_hh_emi!G4=0,0,1000000*RES_hh_emi!G4/RES_hh_num!G4)</f>
        <v>1068.5499879845365</v>
      </c>
      <c r="H4" s="69">
        <f>IF(RES_hh_emi!H4=0,0,1000000*RES_hh_emi!H4/RES_hh_num!H4)</f>
        <v>1009.5809282669904</v>
      </c>
      <c r="I4" s="69">
        <f>IF(RES_hh_emi!I4=0,0,1000000*RES_hh_emi!I4/RES_hh_num!I4)</f>
        <v>968.51357091735326</v>
      </c>
      <c r="J4" s="69">
        <f>IF(RES_hh_emi!J4=0,0,1000000*RES_hh_emi!J4/RES_hh_num!J4)</f>
        <v>897.52039027865089</v>
      </c>
      <c r="K4" s="69">
        <f>IF(RES_hh_emi!K4=0,0,1000000*RES_hh_emi!K4/RES_hh_num!K4)</f>
        <v>865.76210731531978</v>
      </c>
      <c r="L4" s="69">
        <f>IF(RES_hh_emi!L4=0,0,1000000*RES_hh_emi!L4/RES_hh_num!L4)</f>
        <v>914.36875639052687</v>
      </c>
      <c r="M4" s="69">
        <f>IF(RES_hh_emi!M4=0,0,1000000*RES_hh_emi!M4/RES_hh_num!M4)</f>
        <v>729.07592637587527</v>
      </c>
      <c r="N4" s="69">
        <f>IF(RES_hh_emi!N4=0,0,1000000*RES_hh_emi!N4/RES_hh_num!N4)</f>
        <v>699.7064159484662</v>
      </c>
      <c r="O4" s="69">
        <f>IF(RES_hh_emi!O4=0,0,1000000*RES_hh_emi!O4/RES_hh_num!O4)</f>
        <v>647.28251904569504</v>
      </c>
      <c r="P4" s="69">
        <f>IF(RES_hh_emi!P4=0,0,1000000*RES_hh_emi!P4/RES_hh_num!P4)</f>
        <v>618.91092036306588</v>
      </c>
      <c r="Q4" s="69">
        <f>IF(RES_hh_emi!Q4=0,0,1000000*RES_hh_emi!Q4/RES_hh_num!Q4)</f>
        <v>686.62950051205087</v>
      </c>
      <c r="R4" s="69">
        <f>IF(RES_hh_emi!R4=0,0,1000000*RES_hh_emi!R4/RES_hh_num!R4)</f>
        <v>630.25596134163345</v>
      </c>
      <c r="S4" s="69">
        <f>IF(RES_hh_emi!S4=0,0,1000000*RES_hh_emi!S4/RES_hh_num!S4)</f>
        <v>629.27620745506783</v>
      </c>
      <c r="T4" s="69">
        <f>IF(RES_hh_emi!T4=0,0,1000000*RES_hh_emi!T4/RES_hh_num!T4)</f>
        <v>692.45861890607853</v>
      </c>
      <c r="U4" s="69">
        <f>IF(RES_hh_emi!U4=0,0,1000000*RES_hh_emi!U4/RES_hh_num!U4)</f>
        <v>602.83401806491838</v>
      </c>
      <c r="V4" s="69">
        <f>IF(RES_hh_emi!V4=0,0,1000000*RES_hh_emi!V4/RES_hh_num!V4)</f>
        <v>613.27941683676431</v>
      </c>
      <c r="W4" s="69">
        <f>IF(RES_hh_emi!W4=0,0,1000000*RES_hh_emi!W4/RES_hh_num!W4)</f>
        <v>605.80775167650052</v>
      </c>
      <c r="X4" s="69">
        <f>IF(RES_hh_emi!X4=0,0,1000000*RES_hh_emi!X4/RES_hh_num!X4)</f>
        <v>550.20913195355558</v>
      </c>
      <c r="Y4" s="69">
        <f>IF(RES_hh_emi!Y4=0,0,1000000*RES_hh_emi!Y4/RES_hh_num!Y4)</f>
        <v>511.08519611474554</v>
      </c>
      <c r="DA4" s="88" t="s">
        <v>285</v>
      </c>
    </row>
    <row r="5" spans="1:105" ht="12" customHeight="1" x14ac:dyDescent="0.25">
      <c r="A5" s="28" t="s">
        <v>51</v>
      </c>
      <c r="B5" s="72">
        <f>IF(RES_hh_emi!B5=0,0,1000000*RES_hh_emi!B5/RES_hh_num!B5)</f>
        <v>1524.0024236809286</v>
      </c>
      <c r="C5" s="72">
        <f>IF(RES_hh_emi!C5=0,0,1000000*RES_hh_emi!C5/RES_hh_num!C5)</f>
        <v>1607.780166072386</v>
      </c>
      <c r="D5" s="72">
        <f>IF(RES_hh_emi!D5=0,0,1000000*RES_hh_emi!D5/RES_hh_num!D5)</f>
        <v>1764.002093306766</v>
      </c>
      <c r="E5" s="72">
        <f>IF(RES_hh_emi!E5=0,0,1000000*RES_hh_emi!E5/RES_hh_num!E5)</f>
        <v>1584.4612292098564</v>
      </c>
      <c r="F5" s="72">
        <f>IF(RES_hh_emi!F5=0,0,1000000*RES_hh_emi!F5/RES_hh_num!F5)</f>
        <v>1987.3727090480836</v>
      </c>
      <c r="G5" s="72">
        <f>IF(RES_hh_emi!G5=0,0,1000000*RES_hh_emi!G5/RES_hh_num!G5)</f>
        <v>2049.9431269404149</v>
      </c>
      <c r="H5" s="72">
        <f>IF(RES_hh_emi!H5=0,0,1000000*RES_hh_emi!H5/RES_hh_num!H5)</f>
        <v>2100.6004190782514</v>
      </c>
      <c r="I5" s="72">
        <f>IF(RES_hh_emi!I5=0,0,1000000*RES_hh_emi!I5/RES_hh_num!I5)</f>
        <v>1768.06514802788</v>
      </c>
      <c r="J5" s="72">
        <f>IF(RES_hh_emi!J5=0,0,1000000*RES_hh_emi!J5/RES_hh_num!J5)</f>
        <v>1873.3375505505223</v>
      </c>
      <c r="K5" s="72">
        <f>IF(RES_hh_emi!K5=0,0,1000000*RES_hh_emi!K5/RES_hh_num!K5)</f>
        <v>2113.9179820848194</v>
      </c>
      <c r="L5" s="72">
        <f>IF(RES_hh_emi!L5=0,0,1000000*RES_hh_emi!L5/RES_hh_num!L5)</f>
        <v>1943.275665707939</v>
      </c>
      <c r="M5" s="72">
        <f>IF(RES_hh_emi!M5=0,0,1000000*RES_hh_emi!M5/RES_hh_num!M5)</f>
        <v>1927.1357054421362</v>
      </c>
      <c r="N5" s="72">
        <f>IF(RES_hh_emi!N5=0,0,1000000*RES_hh_emi!N5/RES_hh_num!N5)</f>
        <v>1935.0747103105227</v>
      </c>
      <c r="O5" s="72">
        <f>IF(RES_hh_emi!O5=0,0,1000000*RES_hh_emi!O5/RES_hh_num!O5)</f>
        <v>1517.613742327781</v>
      </c>
      <c r="P5" s="72">
        <f>IF(RES_hh_emi!P5=0,0,1000000*RES_hh_emi!P5/RES_hh_num!P5)</f>
        <v>1497.6253210886375</v>
      </c>
      <c r="Q5" s="72">
        <f>IF(RES_hh_emi!Q5=0,0,1000000*RES_hh_emi!Q5/RES_hh_num!Q5)</f>
        <v>1350.1359886082439</v>
      </c>
      <c r="R5" s="72">
        <f>IF(RES_hh_emi!R5=0,0,1000000*RES_hh_emi!R5/RES_hh_num!R5)</f>
        <v>1146.3415168940476</v>
      </c>
      <c r="S5" s="72">
        <f>IF(RES_hh_emi!S5=0,0,1000000*RES_hh_emi!S5/RES_hh_num!S5)</f>
        <v>1964.7861635620641</v>
      </c>
      <c r="T5" s="72">
        <f>IF(RES_hh_emi!T5=0,0,1000000*RES_hh_emi!T5/RES_hh_num!T5)</f>
        <v>2264.7652877856062</v>
      </c>
      <c r="U5" s="72">
        <f>IF(RES_hh_emi!U5=0,0,1000000*RES_hh_emi!U5/RES_hh_num!U5)</f>
        <v>1468.5779563777771</v>
      </c>
      <c r="V5" s="72">
        <f>IF(RES_hh_emi!V5=0,0,1000000*RES_hh_emi!V5/RES_hh_num!V5)</f>
        <v>1700.6709024785891</v>
      </c>
      <c r="W5" s="72">
        <f>IF(RES_hh_emi!W5=0,0,1000000*RES_hh_emi!W5/RES_hh_num!W5)</f>
        <v>1407.0774030862067</v>
      </c>
      <c r="X5" s="72">
        <f>IF(RES_hh_emi!X5=0,0,1000000*RES_hh_emi!X5/RES_hh_num!X5)</f>
        <v>1703.5511758614862</v>
      </c>
      <c r="Y5" s="72">
        <f>IF(RES_hh_emi!Y5=0,0,1000000*RES_hh_emi!Y5/RES_hh_num!Y5)</f>
        <v>1628.1651321658619</v>
      </c>
      <c r="DA5" s="89" t="s">
        <v>525</v>
      </c>
    </row>
    <row r="6" spans="1:105" ht="12" customHeight="1" x14ac:dyDescent="0.25">
      <c r="A6" s="28" t="s">
        <v>74</v>
      </c>
      <c r="B6" s="72">
        <f>IF(RES_hh_emi!B6=0,0,1000000*RES_hh_emi!B6/RES_hh_num!B6)</f>
        <v>1357.9455238012615</v>
      </c>
      <c r="C6" s="72">
        <f>IF(RES_hh_emi!C6=0,0,1000000*RES_hh_emi!C6/RES_hh_num!C6)</f>
        <v>1287.5914640943049</v>
      </c>
      <c r="D6" s="72">
        <f>IF(RES_hh_emi!D6=0,0,1000000*RES_hh_emi!D6/RES_hh_num!D6)</f>
        <v>1387.7949434796267</v>
      </c>
      <c r="E6" s="72">
        <f>IF(RES_hh_emi!E6=0,0,1000000*RES_hh_emi!E6/RES_hh_num!E6)</f>
        <v>1482.5244550243256</v>
      </c>
      <c r="F6" s="72">
        <f>IF(RES_hh_emi!F6=0,0,1000000*RES_hh_emi!F6/RES_hh_num!F6)</f>
        <v>1608.3006740901087</v>
      </c>
      <c r="G6" s="72">
        <f>IF(RES_hh_emi!G6=0,0,1000000*RES_hh_emi!G6/RES_hh_num!G6)</f>
        <v>1652.5287783471019</v>
      </c>
      <c r="H6" s="72">
        <f>IF(RES_hh_emi!H6=0,0,1000000*RES_hh_emi!H6/RES_hh_num!H6)</f>
        <v>1577.1502167610968</v>
      </c>
      <c r="I6" s="72">
        <f>IF(RES_hh_emi!I6=0,0,1000000*RES_hh_emi!I6/RES_hh_num!I6)</f>
        <v>1604.532059787073</v>
      </c>
      <c r="J6" s="72">
        <f>IF(RES_hh_emi!J6=0,0,1000000*RES_hh_emi!J6/RES_hh_num!J6)</f>
        <v>1590.7388850572736</v>
      </c>
      <c r="K6" s="72">
        <f>IF(RES_hh_emi!K6=0,0,1000000*RES_hh_emi!K6/RES_hh_num!K6)</f>
        <v>1533.8323859923121</v>
      </c>
      <c r="L6" s="72">
        <f>IF(RES_hh_emi!L6=0,0,1000000*RES_hh_emi!L6/RES_hh_num!L6)</f>
        <v>1660.9990164449282</v>
      </c>
      <c r="M6" s="72">
        <f>IF(RES_hh_emi!M6=0,0,1000000*RES_hh_emi!M6/RES_hh_num!M6)</f>
        <v>1401.6858332084091</v>
      </c>
      <c r="N6" s="72">
        <f>IF(RES_hh_emi!N6=0,0,1000000*RES_hh_emi!N6/RES_hh_num!N6)</f>
        <v>1414.6198051059616</v>
      </c>
      <c r="O6" s="72">
        <f>IF(RES_hh_emi!O6=0,0,1000000*RES_hh_emi!O6/RES_hh_num!O6)</f>
        <v>1282.2251077681583</v>
      </c>
      <c r="P6" s="72">
        <f>IF(RES_hh_emi!P6=0,0,1000000*RES_hh_emi!P6/RES_hh_num!P6)</f>
        <v>1138.1941631069265</v>
      </c>
      <c r="Q6" s="72">
        <f>IF(RES_hh_emi!Q6=0,0,1000000*RES_hh_emi!Q6/RES_hh_num!Q6)</f>
        <v>1168.7832302792517</v>
      </c>
      <c r="R6" s="72">
        <f>IF(RES_hh_emi!R6=0,0,1000000*RES_hh_emi!R6/RES_hh_num!R6)</f>
        <v>1290.176881330483</v>
      </c>
      <c r="S6" s="72">
        <f>IF(RES_hh_emi!S6=0,0,1000000*RES_hh_emi!S6/RES_hh_num!S6)</f>
        <v>1047.3538833607131</v>
      </c>
      <c r="T6" s="72">
        <f>IF(RES_hh_emi!T6=0,0,1000000*RES_hh_emi!T6/RES_hh_num!T6)</f>
        <v>1296.9299743399831</v>
      </c>
      <c r="U6" s="72">
        <f>IF(RES_hh_emi!U6=0,0,1000000*RES_hh_emi!U6/RES_hh_num!U6)</f>
        <v>1109.7377776330716</v>
      </c>
      <c r="V6" s="72">
        <f>IF(RES_hh_emi!V6=0,0,1000000*RES_hh_emi!V6/RES_hh_num!V6)</f>
        <v>1050.6081433721922</v>
      </c>
      <c r="W6" s="72">
        <f>IF(RES_hh_emi!W6=0,0,1000000*RES_hh_emi!W6/RES_hh_num!W6)</f>
        <v>1084.1489233195314</v>
      </c>
      <c r="X6" s="72">
        <f>IF(RES_hh_emi!X6=0,0,1000000*RES_hh_emi!X6/RES_hh_num!X6)</f>
        <v>1153.7000761302882</v>
      </c>
      <c r="Y6" s="72">
        <f>IF(RES_hh_emi!Y6=0,0,1000000*RES_hh_emi!Y6/RES_hh_num!Y6)</f>
        <v>981.00780774578323</v>
      </c>
      <c r="DA6" s="89" t="s">
        <v>526</v>
      </c>
    </row>
    <row r="7" spans="1:105" ht="12" customHeight="1" x14ac:dyDescent="0.25">
      <c r="A7" s="28" t="s">
        <v>200</v>
      </c>
      <c r="B7" s="72">
        <f>IF(RES_hh_emi!B7=0,0,1000000*RES_hh_emi!B7/RES_hh_num!B7)</f>
        <v>1631.4185124864882</v>
      </c>
      <c r="C7" s="72">
        <f>IF(RES_hh_emi!C7=0,0,1000000*RES_hh_emi!C7/RES_hh_num!C7)</f>
        <v>1666.5255282497558</v>
      </c>
      <c r="D7" s="72">
        <f>IF(RES_hh_emi!D7=0,0,1000000*RES_hh_emi!D7/RES_hh_num!D7)</f>
        <v>1646.1293801963627</v>
      </c>
      <c r="E7" s="72">
        <f>IF(RES_hh_emi!E7=0,0,1000000*RES_hh_emi!E7/RES_hh_num!E7)</f>
        <v>1826.2205891241952</v>
      </c>
      <c r="F7" s="72">
        <f>IF(RES_hh_emi!F7=0,0,1000000*RES_hh_emi!F7/RES_hh_num!F7)</f>
        <v>2034.5750036919314</v>
      </c>
      <c r="G7" s="72">
        <f>IF(RES_hh_emi!G7=0,0,1000000*RES_hh_emi!G7/RES_hh_num!G7)</f>
        <v>2050.3599258022737</v>
      </c>
      <c r="H7" s="72">
        <f>IF(RES_hh_emi!H7=0,0,1000000*RES_hh_emi!H7/RES_hh_num!H7)</f>
        <v>1906.7519145399433</v>
      </c>
      <c r="I7" s="72">
        <f>IF(RES_hh_emi!I7=0,0,1000000*RES_hh_emi!I7/RES_hh_num!I7)</f>
        <v>1934.1650834943657</v>
      </c>
      <c r="J7" s="72">
        <f>IF(RES_hh_emi!J7=0,0,1000000*RES_hh_emi!J7/RES_hh_num!J7)</f>
        <v>1907.4397248085224</v>
      </c>
      <c r="K7" s="72">
        <f>IF(RES_hh_emi!K7=0,0,1000000*RES_hh_emi!K7/RES_hh_num!K7)</f>
        <v>1902.539937442883</v>
      </c>
      <c r="L7" s="72">
        <f>IF(RES_hh_emi!L7=0,0,1000000*RES_hh_emi!L7/RES_hh_num!L7)</f>
        <v>2035.4429956748322</v>
      </c>
      <c r="M7" s="72">
        <f>IF(RES_hh_emi!M7=0,0,1000000*RES_hh_emi!M7/RES_hh_num!M7)</f>
        <v>1748.9244619429658</v>
      </c>
      <c r="N7" s="72">
        <f>IF(RES_hh_emi!N7=0,0,1000000*RES_hh_emi!N7/RES_hh_num!N7)</f>
        <v>1605.585700425326</v>
      </c>
      <c r="O7" s="72">
        <f>IF(RES_hh_emi!O7=0,0,1000000*RES_hh_emi!O7/RES_hh_num!O7)</f>
        <v>1530.5421623126974</v>
      </c>
      <c r="P7" s="72">
        <f>IF(RES_hh_emi!P7=0,0,1000000*RES_hh_emi!P7/RES_hh_num!P7)</f>
        <v>1406.4464204902367</v>
      </c>
      <c r="Q7" s="72">
        <f>IF(RES_hh_emi!Q7=0,0,1000000*RES_hh_emi!Q7/RES_hh_num!Q7)</f>
        <v>1544.2737848884949</v>
      </c>
      <c r="R7" s="72">
        <f>IF(RES_hh_emi!R7=0,0,1000000*RES_hh_emi!R7/RES_hh_num!R7)</f>
        <v>1299.6450602476175</v>
      </c>
      <c r="S7" s="72">
        <f>IF(RES_hh_emi!S7=0,0,1000000*RES_hh_emi!S7/RES_hh_num!S7)</f>
        <v>1298.7828504046417</v>
      </c>
      <c r="T7" s="72">
        <f>IF(RES_hh_emi!T7=0,0,1000000*RES_hh_emi!T7/RES_hh_num!T7)</f>
        <v>1428.0832773284828</v>
      </c>
      <c r="U7" s="72">
        <f>IF(RES_hh_emi!U7=0,0,1000000*RES_hh_emi!U7/RES_hh_num!U7)</f>
        <v>1280.585900367131</v>
      </c>
      <c r="V7" s="72">
        <f>IF(RES_hh_emi!V7=0,0,1000000*RES_hh_emi!V7/RES_hh_num!V7)</f>
        <v>1380.9472410889011</v>
      </c>
      <c r="W7" s="72">
        <f>IF(RES_hh_emi!W7=0,0,1000000*RES_hh_emi!W7/RES_hh_num!W7)</f>
        <v>1351.7341353196657</v>
      </c>
      <c r="X7" s="72">
        <f>IF(RES_hh_emi!X7=0,0,1000000*RES_hh_emi!X7/RES_hh_num!X7)</f>
        <v>1290.8848486625311</v>
      </c>
      <c r="Y7" s="72">
        <f>IF(RES_hh_emi!Y7=0,0,1000000*RES_hh_emi!Y7/RES_hh_num!Y7)</f>
        <v>1267.4210220506677</v>
      </c>
      <c r="DA7" s="89" t="s">
        <v>527</v>
      </c>
    </row>
    <row r="8" spans="1:105" ht="12" customHeight="1" x14ac:dyDescent="0.25">
      <c r="A8" s="28" t="s">
        <v>189</v>
      </c>
      <c r="B8" s="72">
        <f>IF(RES_hh_emi!B8=0,0,1000000*RES_hh_emi!B8/RES_hh_num!B8)</f>
        <v>1056.6329070064269</v>
      </c>
      <c r="C8" s="72">
        <f>IF(RES_hh_emi!C8=0,0,1000000*RES_hh_emi!C8/RES_hh_num!C8)</f>
        <v>1119.3531047048159</v>
      </c>
      <c r="D8" s="72">
        <f>IF(RES_hh_emi!D8=0,0,1000000*RES_hh_emi!D8/RES_hh_num!D8)</f>
        <v>1177.9351094079602</v>
      </c>
      <c r="E8" s="72">
        <f>IF(RES_hh_emi!E8=0,0,1000000*RES_hh_emi!E8/RES_hh_num!E8)</f>
        <v>1283.0841188690654</v>
      </c>
      <c r="F8" s="72">
        <f>IF(RES_hh_emi!F8=0,0,1000000*RES_hh_emi!F8/RES_hh_num!F8)</f>
        <v>1273.010857034463</v>
      </c>
      <c r="G8" s="72">
        <f>IF(RES_hh_emi!G8=0,0,1000000*RES_hh_emi!G8/RES_hh_num!G8)</f>
        <v>1300.9540226222539</v>
      </c>
      <c r="H8" s="72">
        <f>IF(RES_hh_emi!H8=0,0,1000000*RES_hh_emi!H8/RES_hh_num!H8)</f>
        <v>1370.9599806894469</v>
      </c>
      <c r="I8" s="72">
        <f>IF(RES_hh_emi!I8=0,0,1000000*RES_hh_emi!I8/RES_hh_num!I8)</f>
        <v>1347.5429463623291</v>
      </c>
      <c r="J8" s="72">
        <f>IF(RES_hh_emi!J8=0,0,1000000*RES_hh_emi!J8/RES_hh_num!J8)</f>
        <v>1219.9646553464202</v>
      </c>
      <c r="K8" s="72">
        <f>IF(RES_hh_emi!K8=0,0,1000000*RES_hh_emi!K8/RES_hh_num!K8)</f>
        <v>1243.5777370311473</v>
      </c>
      <c r="L8" s="72">
        <f>IF(RES_hh_emi!L8=0,0,1000000*RES_hh_emi!L8/RES_hh_num!L8)</f>
        <v>1425.236165981813</v>
      </c>
      <c r="M8" s="72">
        <f>IF(RES_hh_emi!M8=0,0,1000000*RES_hh_emi!M8/RES_hh_num!M8)</f>
        <v>1126.8857479158012</v>
      </c>
      <c r="N8" s="72">
        <f>IF(RES_hh_emi!N8=0,0,1000000*RES_hh_emi!N8/RES_hh_num!N8)</f>
        <v>1178.5222908657242</v>
      </c>
      <c r="O8" s="72">
        <f>IF(RES_hh_emi!O8=0,0,1000000*RES_hh_emi!O8/RES_hh_num!O8)</f>
        <v>1089.3289732804974</v>
      </c>
      <c r="P8" s="72">
        <f>IF(RES_hh_emi!P8=0,0,1000000*RES_hh_emi!P8/RES_hh_num!P8)</f>
        <v>1019.0741734113166</v>
      </c>
      <c r="Q8" s="72">
        <f>IF(RES_hh_emi!Q8=0,0,1000000*RES_hh_emi!Q8/RES_hh_num!Q8)</f>
        <v>1079.1701110317583</v>
      </c>
      <c r="R8" s="72">
        <f>IF(RES_hh_emi!R8=0,0,1000000*RES_hh_emi!R8/RES_hh_num!R8)</f>
        <v>955.94461244557954</v>
      </c>
      <c r="S8" s="72">
        <f>IF(RES_hh_emi!S8=0,0,1000000*RES_hh_emi!S8/RES_hh_num!S8)</f>
        <v>897.94919345397614</v>
      </c>
      <c r="T8" s="72">
        <f>IF(RES_hh_emi!T8=0,0,1000000*RES_hh_emi!T8/RES_hh_num!T8)</f>
        <v>959.13351319661876</v>
      </c>
      <c r="U8" s="72">
        <f>IF(RES_hh_emi!U8=0,0,1000000*RES_hh_emi!U8/RES_hh_num!U8)</f>
        <v>882.72428968334486</v>
      </c>
      <c r="V8" s="72">
        <f>IF(RES_hh_emi!V8=0,0,1000000*RES_hh_emi!V8/RES_hh_num!V8)</f>
        <v>890.12551512921084</v>
      </c>
      <c r="W8" s="72">
        <f>IF(RES_hh_emi!W8=0,0,1000000*RES_hh_emi!W8/RES_hh_num!W8)</f>
        <v>951.48242991120549</v>
      </c>
      <c r="X8" s="72">
        <f>IF(RES_hh_emi!X8=0,0,1000000*RES_hh_emi!X8/RES_hh_num!X8)</f>
        <v>838.6451564635147</v>
      </c>
      <c r="Y8" s="72">
        <f>IF(RES_hh_emi!Y8=0,0,1000000*RES_hh_emi!Y8/RES_hh_num!Y8)</f>
        <v>809.61551117519116</v>
      </c>
      <c r="DA8" s="89" t="s">
        <v>528</v>
      </c>
    </row>
    <row r="9" spans="1:105" ht="12" customHeight="1" x14ac:dyDescent="0.25">
      <c r="A9" s="28" t="s">
        <v>202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X9" s="72">
        <f>IF(RES_hh_emi!X9=0,0,1000000*RES_hh_emi!X9/RES_hh_num!X9)</f>
        <v>0</v>
      </c>
      <c r="Y9" s="72">
        <f>IF(RES_hh_emi!Y9=0,0,1000000*RES_hh_emi!Y9/RES_hh_num!Y9)</f>
        <v>0</v>
      </c>
      <c r="DA9" s="89" t="s">
        <v>529</v>
      </c>
    </row>
    <row r="10" spans="1:105" ht="12" customHeight="1" x14ac:dyDescent="0.25">
      <c r="A10" s="28" t="s">
        <v>197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X10" s="72">
        <f>IF(RES_hh_emi!X10=0,0,1000000*RES_hh_emi!X10/RES_hh_num!X10)</f>
        <v>0</v>
      </c>
      <c r="Y10" s="72">
        <f>IF(RES_hh_emi!Y10=0,0,1000000*RES_hh_emi!Y10/RES_hh_num!Y10)</f>
        <v>0</v>
      </c>
      <c r="DA10" s="89" t="s">
        <v>530</v>
      </c>
    </row>
    <row r="11" spans="1:105" ht="12" customHeight="1" x14ac:dyDescent="0.25">
      <c r="A11" s="28" t="s">
        <v>198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X11" s="72">
        <f>IF(RES_hh_emi!X11=0,0,1000000*RES_hh_emi!X11/RES_hh_num!X11)</f>
        <v>0</v>
      </c>
      <c r="Y11" s="72">
        <f>IF(RES_hh_emi!Y11=0,0,1000000*RES_hh_emi!Y11/RES_hh_num!Y11)</f>
        <v>0</v>
      </c>
      <c r="DA11" s="89" t="s">
        <v>531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X12" s="72">
        <f>IF(RES_hh_emi!X12=0,0,1000000*RES_hh_emi!X12/RES_hh_num!X12)</f>
        <v>0</v>
      </c>
      <c r="Y12" s="72">
        <f>IF(RES_hh_emi!Y12=0,0,1000000*RES_hh_emi!Y12/RES_hh_num!Y12)</f>
        <v>0</v>
      </c>
      <c r="DA12" s="89" t="s">
        <v>532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X13" s="74">
        <f>IF(RES_hh_emi!X13=0,0,1000000*RES_hh_emi!X13/RES_hh_num!X13)</f>
        <v>0</v>
      </c>
      <c r="Y13" s="74">
        <f>IF(RES_hh_emi!Y13=0,0,1000000*RES_hh_emi!Y13/RES_hh_num!Y13)</f>
        <v>0</v>
      </c>
      <c r="DA13" s="90" t="s">
        <v>533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X14" s="76">
        <f>IF(RES_hh_emi!X14=0,0,1000000*RES_hh_emi!X14/RES_hh_num!X14)</f>
        <v>0</v>
      </c>
      <c r="Y14" s="76">
        <f>IF(RES_hh_emi!Y14=0,0,1000000*RES_hh_emi!Y14/RES_hh_num!Y14)</f>
        <v>0</v>
      </c>
      <c r="DA14" s="91" t="s">
        <v>534</v>
      </c>
    </row>
    <row r="15" spans="1:105" ht="12.95" customHeight="1" x14ac:dyDescent="0.25">
      <c r="A15" s="68" t="s">
        <v>92</v>
      </c>
      <c r="B15" s="69">
        <f t="shared" ref="B15:Y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X15" s="69">
        <f t="shared" si="0"/>
        <v>0</v>
      </c>
      <c r="Y15" s="69">
        <f t="shared" si="0"/>
        <v>0</v>
      </c>
      <c r="DA15" s="88" t="s">
        <v>286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X16" s="72">
        <f>IF(RES_hh_emi!X16=0,0,1000000*RES_hh_emi!X16/RES_hh_num!X$3)</f>
        <v>0</v>
      </c>
      <c r="Y16" s="72">
        <f>IF(RES_hh_emi!Y16=0,0,1000000*RES_hh_emi!Y16/RES_hh_num!Y$3)</f>
        <v>0</v>
      </c>
      <c r="DA16" s="89" t="s">
        <v>535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224.99121542467901</v>
      </c>
      <c r="C17" s="69">
        <f>IF(RES_hh_emi!C17=0,0,1000000*RES_hh_emi!C17/RES_hh_num!C17)</f>
        <v>223.36493801708488</v>
      </c>
      <c r="D17" s="69">
        <f>IF(RES_hh_emi!D17=0,0,1000000*RES_hh_emi!D17/RES_hh_num!D17)</f>
        <v>217.63063423520705</v>
      </c>
      <c r="E17" s="69">
        <f>IF(RES_hh_emi!E17=0,0,1000000*RES_hh_emi!E17/RES_hh_num!E17)</f>
        <v>208.64062304923885</v>
      </c>
      <c r="F17" s="69">
        <f>IF(RES_hh_emi!F17=0,0,1000000*RES_hh_emi!F17/RES_hh_num!F17)</f>
        <v>199.39468546862946</v>
      </c>
      <c r="G17" s="69">
        <f>IF(RES_hh_emi!G17=0,0,1000000*RES_hh_emi!G17/RES_hh_num!G17)</f>
        <v>198.1556071387877</v>
      </c>
      <c r="H17" s="69">
        <f>IF(RES_hh_emi!H17=0,0,1000000*RES_hh_emi!H17/RES_hh_num!H17)</f>
        <v>194.49267792097251</v>
      </c>
      <c r="I17" s="69">
        <f>IF(RES_hh_emi!I17=0,0,1000000*RES_hh_emi!I17/RES_hh_num!I17)</f>
        <v>190.28104713206426</v>
      </c>
      <c r="J17" s="69">
        <f>IF(RES_hh_emi!J17=0,0,1000000*RES_hh_emi!J17/RES_hh_num!J17)</f>
        <v>183.328374360704</v>
      </c>
      <c r="K17" s="69">
        <f>IF(RES_hh_emi!K17=0,0,1000000*RES_hh_emi!K17/RES_hh_num!K17)</f>
        <v>172.19993872844586</v>
      </c>
      <c r="L17" s="69">
        <f>IF(RES_hh_emi!L17=0,0,1000000*RES_hh_emi!L17/RES_hh_num!L17)</f>
        <v>180.00792733995274</v>
      </c>
      <c r="M17" s="69">
        <f>IF(RES_hh_emi!M17=0,0,1000000*RES_hh_emi!M17/RES_hh_num!M17)</f>
        <v>167.93232395415069</v>
      </c>
      <c r="N17" s="69">
        <f>IF(RES_hh_emi!N17=0,0,1000000*RES_hh_emi!N17/RES_hh_num!N17)</f>
        <v>166.42674861064216</v>
      </c>
      <c r="O17" s="69">
        <f>IF(RES_hh_emi!O17=0,0,1000000*RES_hh_emi!O17/RES_hh_num!O17)</f>
        <v>169.1075193571705</v>
      </c>
      <c r="P17" s="69">
        <f>IF(RES_hh_emi!P17=0,0,1000000*RES_hh_emi!P17/RES_hh_num!P17)</f>
        <v>168.41162332597852</v>
      </c>
      <c r="Q17" s="69">
        <f>IF(RES_hh_emi!Q17=0,0,1000000*RES_hh_emi!Q17/RES_hh_num!Q17)</f>
        <v>171.49557545339235</v>
      </c>
      <c r="R17" s="69">
        <f>IF(RES_hh_emi!R17=0,0,1000000*RES_hh_emi!R17/RES_hh_num!R17)</f>
        <v>177.25462735058795</v>
      </c>
      <c r="S17" s="69">
        <f>IF(RES_hh_emi!S17=0,0,1000000*RES_hh_emi!S17/RES_hh_num!S17)</f>
        <v>176.05414279951242</v>
      </c>
      <c r="T17" s="69">
        <f>IF(RES_hh_emi!T17=0,0,1000000*RES_hh_emi!T17/RES_hh_num!T17)</f>
        <v>173.54559025382753</v>
      </c>
      <c r="U17" s="69">
        <f>IF(RES_hh_emi!U17=0,0,1000000*RES_hh_emi!U17/RES_hh_num!U17)</f>
        <v>162.98329585883667</v>
      </c>
      <c r="V17" s="69">
        <f>IF(RES_hh_emi!V17=0,0,1000000*RES_hh_emi!V17/RES_hh_num!V17)</f>
        <v>159.28715283009151</v>
      </c>
      <c r="W17" s="69">
        <f>IF(RES_hh_emi!W17=0,0,1000000*RES_hh_emi!W17/RES_hh_num!W17)</f>
        <v>169.3283940921126</v>
      </c>
      <c r="X17" s="69">
        <f>IF(RES_hh_emi!X17=0,0,1000000*RES_hh_emi!X17/RES_hh_num!X17)</f>
        <v>159.2313396038937</v>
      </c>
      <c r="Y17" s="69">
        <f>IF(RES_hh_emi!Y17=0,0,1000000*RES_hh_emi!Y17/RES_hh_num!Y17)</f>
        <v>139.59528574492074</v>
      </c>
      <c r="DA17" s="88" t="s">
        <v>287</v>
      </c>
    </row>
    <row r="18" spans="1:105" ht="12" customHeight="1" x14ac:dyDescent="0.25">
      <c r="A18" s="28" t="s">
        <v>51</v>
      </c>
      <c r="B18" s="72">
        <f>IF(RES_hh_emi!B18=0,0,1000000*RES_hh_emi!B18/RES_hh_num!B18)</f>
        <v>425.67562861672639</v>
      </c>
      <c r="C18" s="72">
        <f>IF(RES_hh_emi!C18=0,0,1000000*RES_hh_emi!C18/RES_hh_num!C18)</f>
        <v>455.14545481146456</v>
      </c>
      <c r="D18" s="72">
        <f>IF(RES_hh_emi!D18=0,0,1000000*RES_hh_emi!D18/RES_hh_num!D18)</f>
        <v>433.58319325795742</v>
      </c>
      <c r="E18" s="72">
        <f>IF(RES_hh_emi!E18=0,0,1000000*RES_hh_emi!E18/RES_hh_num!E18)</f>
        <v>415.26943838510408</v>
      </c>
      <c r="F18" s="72">
        <f>IF(RES_hh_emi!F18=0,0,1000000*RES_hh_emi!F18/RES_hh_num!F18)</f>
        <v>426.61819449804489</v>
      </c>
      <c r="G18" s="72">
        <f>IF(RES_hh_emi!G18=0,0,1000000*RES_hh_emi!G18/RES_hh_num!G18)</f>
        <v>448.28113639290865</v>
      </c>
      <c r="H18" s="72">
        <f>IF(RES_hh_emi!H18=0,0,1000000*RES_hh_emi!H18/RES_hh_num!H18)</f>
        <v>452.16339226606016</v>
      </c>
      <c r="I18" s="72">
        <f>IF(RES_hh_emi!I18=0,0,1000000*RES_hh_emi!I18/RES_hh_num!I18)</f>
        <v>413.64379617267707</v>
      </c>
      <c r="J18" s="72">
        <f>IF(RES_hh_emi!J18=0,0,1000000*RES_hh_emi!J18/RES_hh_num!J18)</f>
        <v>440.85328724815389</v>
      </c>
      <c r="K18" s="72">
        <f>IF(RES_hh_emi!K18=0,0,1000000*RES_hh_emi!K18/RES_hh_num!K18)</f>
        <v>446.81139559262562</v>
      </c>
      <c r="L18" s="72">
        <f>IF(RES_hh_emi!L18=0,0,1000000*RES_hh_emi!L18/RES_hh_num!L18)</f>
        <v>457.0548813099598</v>
      </c>
      <c r="M18" s="72">
        <f>IF(RES_hh_emi!M18=0,0,1000000*RES_hh_emi!M18/RES_hh_num!M18)</f>
        <v>437.65306146098823</v>
      </c>
      <c r="N18" s="72">
        <f>IF(RES_hh_emi!N18=0,0,1000000*RES_hh_emi!N18/RES_hh_num!N18)</f>
        <v>435.20549351855982</v>
      </c>
      <c r="O18" s="72">
        <f>IF(RES_hh_emi!O18=0,0,1000000*RES_hh_emi!O18/RES_hh_num!O18)</f>
        <v>430.81461707969817</v>
      </c>
      <c r="P18" s="72">
        <f>IF(RES_hh_emi!P18=0,0,1000000*RES_hh_emi!P18/RES_hh_num!P18)</f>
        <v>458.23091949554504</v>
      </c>
      <c r="Q18" s="72">
        <f>IF(RES_hh_emi!Q18=0,0,1000000*RES_hh_emi!Q18/RES_hh_num!Q18)</f>
        <v>460.70429703184107</v>
      </c>
      <c r="R18" s="72">
        <f>IF(RES_hh_emi!R18=0,0,1000000*RES_hh_emi!R18/RES_hh_num!R18)</f>
        <v>444.57332287528862</v>
      </c>
      <c r="S18" s="72">
        <f>IF(RES_hh_emi!S18=0,0,1000000*RES_hh_emi!S18/RES_hh_num!S18)</f>
        <v>518.25381071762126</v>
      </c>
      <c r="T18" s="72">
        <f>IF(RES_hh_emi!T18=0,0,1000000*RES_hh_emi!T18/RES_hh_num!T18)</f>
        <v>500.88542783571381</v>
      </c>
      <c r="U18" s="72">
        <f>IF(RES_hh_emi!U18=0,0,1000000*RES_hh_emi!U18/RES_hh_num!U18)</f>
        <v>574.45342297566219</v>
      </c>
      <c r="V18" s="72">
        <f>IF(RES_hh_emi!V18=0,0,1000000*RES_hh_emi!V18/RES_hh_num!V18)</f>
        <v>600.01961884749369</v>
      </c>
      <c r="W18" s="72">
        <f>IF(RES_hh_emi!W18=0,0,1000000*RES_hh_emi!W18/RES_hh_num!W18)</f>
        <v>26.512019075427869</v>
      </c>
      <c r="X18" s="72">
        <f>IF(RES_hh_emi!X18=0,0,1000000*RES_hh_emi!X18/RES_hh_num!X18)</f>
        <v>244.52242296938658</v>
      </c>
      <c r="Y18" s="72">
        <f>IF(RES_hh_emi!Y18=0,0,1000000*RES_hh_emi!Y18/RES_hh_num!Y18)</f>
        <v>0</v>
      </c>
      <c r="DA18" s="89" t="s">
        <v>536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296.96186025124871</v>
      </c>
      <c r="C19" s="72">
        <f>IF(RES_hh_emi!C19=0,0,1000000*RES_hh_emi!C19/RES_hh_num!C19)</f>
        <v>293.53182879805121</v>
      </c>
      <c r="D19" s="72">
        <f>IF(RES_hh_emi!D19=0,0,1000000*RES_hh_emi!D19/RES_hh_num!D19)</f>
        <v>292.74404195663988</v>
      </c>
      <c r="E19" s="72">
        <f>IF(RES_hh_emi!E19=0,0,1000000*RES_hh_emi!E19/RES_hh_num!E19)</f>
        <v>277.35318762064321</v>
      </c>
      <c r="F19" s="72">
        <f>IF(RES_hh_emi!F19=0,0,1000000*RES_hh_emi!F19/RES_hh_num!F19)</f>
        <v>277.22071328853366</v>
      </c>
      <c r="G19" s="72">
        <f>IF(RES_hh_emi!G19=0,0,1000000*RES_hh_emi!G19/RES_hh_num!G19)</f>
        <v>289.02541529167939</v>
      </c>
      <c r="H19" s="72">
        <f>IF(RES_hh_emi!H19=0,0,1000000*RES_hh_emi!H19/RES_hh_num!H19)</f>
        <v>279.02034332641313</v>
      </c>
      <c r="I19" s="72">
        <f>IF(RES_hh_emi!I19=0,0,1000000*RES_hh_emi!I19/RES_hh_num!I19)</f>
        <v>283.02050557307712</v>
      </c>
      <c r="J19" s="72">
        <f>IF(RES_hh_emi!J19=0,0,1000000*RES_hh_emi!J19/RES_hh_num!J19)</f>
        <v>285.67802463970071</v>
      </c>
      <c r="K19" s="72">
        <f>IF(RES_hh_emi!K19=0,0,1000000*RES_hh_emi!K19/RES_hh_num!K19)</f>
        <v>279.49372802357925</v>
      </c>
      <c r="L19" s="72">
        <f>IF(RES_hh_emi!L19=0,0,1000000*RES_hh_emi!L19/RES_hh_num!L19)</f>
        <v>290.76759413273464</v>
      </c>
      <c r="M19" s="72">
        <f>IF(RES_hh_emi!M19=0,0,1000000*RES_hh_emi!M19/RES_hh_num!M19)</f>
        <v>294.05968196848301</v>
      </c>
      <c r="N19" s="72">
        <f>IF(RES_hh_emi!N19=0,0,1000000*RES_hh_emi!N19/RES_hh_num!N19)</f>
        <v>290.83199972447119</v>
      </c>
      <c r="O19" s="72">
        <f>IF(RES_hh_emi!O19=0,0,1000000*RES_hh_emi!O19/RES_hh_num!O19)</f>
        <v>299.89633618404935</v>
      </c>
      <c r="P19" s="72">
        <f>IF(RES_hh_emi!P19=0,0,1000000*RES_hh_emi!P19/RES_hh_num!P19)</f>
        <v>299.18685776946592</v>
      </c>
      <c r="Q19" s="72">
        <f>IF(RES_hh_emi!Q19=0,0,1000000*RES_hh_emi!Q19/RES_hh_num!Q19)</f>
        <v>288.75716220075958</v>
      </c>
      <c r="R19" s="72">
        <f>IF(RES_hh_emi!R19=0,0,1000000*RES_hh_emi!R19/RES_hh_num!R19)</f>
        <v>295.33149525920572</v>
      </c>
      <c r="S19" s="72">
        <f>IF(RES_hh_emi!S19=0,0,1000000*RES_hh_emi!S19/RES_hh_num!S19)</f>
        <v>303.20507232035635</v>
      </c>
      <c r="T19" s="72">
        <f>IF(RES_hh_emi!T19=0,0,1000000*RES_hh_emi!T19/RES_hh_num!T19)</f>
        <v>298.82086743076718</v>
      </c>
      <c r="U19" s="72">
        <f>IF(RES_hh_emi!U19=0,0,1000000*RES_hh_emi!U19/RES_hh_num!U19)</f>
        <v>278.48044398164984</v>
      </c>
      <c r="V19" s="72">
        <f>IF(RES_hh_emi!V19=0,0,1000000*RES_hh_emi!V19/RES_hh_num!V19)</f>
        <v>265.86881304161875</v>
      </c>
      <c r="W19" s="72">
        <f>IF(RES_hh_emi!W19=0,0,1000000*RES_hh_emi!W19/RES_hh_num!W19)</f>
        <v>278.27811686352339</v>
      </c>
      <c r="X19" s="72">
        <f>IF(RES_hh_emi!X19=0,0,1000000*RES_hh_emi!X19/RES_hh_num!X19)</f>
        <v>302.22875095457283</v>
      </c>
      <c r="Y19" s="72">
        <f>IF(RES_hh_emi!Y19=0,0,1000000*RES_hh_emi!Y19/RES_hh_num!Y19)</f>
        <v>250.21349779154937</v>
      </c>
      <c r="DA19" s="89" t="s">
        <v>537</v>
      </c>
    </row>
    <row r="20" spans="1:105" ht="12" customHeight="1" x14ac:dyDescent="0.25">
      <c r="A20" s="28" t="s">
        <v>200</v>
      </c>
      <c r="B20" s="72">
        <f>IF(RES_hh_emi!B20=0,0,1000000*RES_hh_emi!B20/RES_hh_num!B20)</f>
        <v>376.7198959706904</v>
      </c>
      <c r="C20" s="72">
        <f>IF(RES_hh_emi!C20=0,0,1000000*RES_hh_emi!C20/RES_hh_num!C20)</f>
        <v>391.68902972295598</v>
      </c>
      <c r="D20" s="72">
        <f>IF(RES_hh_emi!D20=0,0,1000000*RES_hh_emi!D20/RES_hh_num!D20)</f>
        <v>376.02808935118281</v>
      </c>
      <c r="E20" s="72">
        <f>IF(RES_hh_emi!E20=0,0,1000000*RES_hh_emi!E20/RES_hh_num!E20)</f>
        <v>368.62797597280559</v>
      </c>
      <c r="F20" s="72">
        <f>IF(RES_hh_emi!F20=0,0,1000000*RES_hh_emi!F20/RES_hh_num!F20)</f>
        <v>369.06051815416185</v>
      </c>
      <c r="G20" s="72">
        <f>IF(RES_hh_emi!G20=0,0,1000000*RES_hh_emi!G20/RES_hh_num!G20)</f>
        <v>379.03956579552863</v>
      </c>
      <c r="H20" s="72">
        <f>IF(RES_hh_emi!H20=0,0,1000000*RES_hh_emi!H20/RES_hh_num!H20)</f>
        <v>375.83256354649541</v>
      </c>
      <c r="I20" s="72">
        <f>IF(RES_hh_emi!I20=0,0,1000000*RES_hh_emi!I20/RES_hh_num!I20)</f>
        <v>380.28090615820781</v>
      </c>
      <c r="J20" s="72">
        <f>IF(RES_hh_emi!J20=0,0,1000000*RES_hh_emi!J20/RES_hh_num!J20)</f>
        <v>393.06271133989804</v>
      </c>
      <c r="K20" s="72">
        <f>IF(RES_hh_emi!K20=0,0,1000000*RES_hh_emi!K20/RES_hh_num!K20)</f>
        <v>376.65550982429249</v>
      </c>
      <c r="L20" s="72">
        <f>IF(RES_hh_emi!L20=0,0,1000000*RES_hh_emi!L20/RES_hh_num!L20)</f>
        <v>382.0724483906298</v>
      </c>
      <c r="M20" s="72">
        <f>IF(RES_hh_emi!M20=0,0,1000000*RES_hh_emi!M20/RES_hh_num!M20)</f>
        <v>382.06259133511253</v>
      </c>
      <c r="N20" s="72">
        <f>IF(RES_hh_emi!N20=0,0,1000000*RES_hh_emi!N20/RES_hh_num!N20)</f>
        <v>357.14662956066866</v>
      </c>
      <c r="O20" s="72">
        <f>IF(RES_hh_emi!O20=0,0,1000000*RES_hh_emi!O20/RES_hh_num!O20)</f>
        <v>386.87501532626521</v>
      </c>
      <c r="P20" s="72">
        <f>IF(RES_hh_emi!P20=0,0,1000000*RES_hh_emi!P20/RES_hh_num!P20)</f>
        <v>395.72729509704629</v>
      </c>
      <c r="Q20" s="72">
        <f>IF(RES_hh_emi!Q20=0,0,1000000*RES_hh_emi!Q20/RES_hh_num!Q20)</f>
        <v>459.2564974593825</v>
      </c>
      <c r="R20" s="72">
        <f>IF(RES_hh_emi!R20=0,0,1000000*RES_hh_emi!R20/RES_hh_num!R20)</f>
        <v>395.98093812876289</v>
      </c>
      <c r="S20" s="72">
        <f>IF(RES_hh_emi!S20=0,0,1000000*RES_hh_emi!S20/RES_hh_num!S20)</f>
        <v>384.9215186698205</v>
      </c>
      <c r="T20" s="72">
        <f>IF(RES_hh_emi!T20=0,0,1000000*RES_hh_emi!T20/RES_hh_num!T20)</f>
        <v>397.19268212235784</v>
      </c>
      <c r="U20" s="72">
        <f>IF(RES_hh_emi!U20=0,0,1000000*RES_hh_emi!U20/RES_hh_num!U20)</f>
        <v>368.78376495573485</v>
      </c>
      <c r="V20" s="72">
        <f>IF(RES_hh_emi!V20=0,0,1000000*RES_hh_emi!V20/RES_hh_num!V20)</f>
        <v>394.08511520378869</v>
      </c>
      <c r="W20" s="72">
        <f>IF(RES_hh_emi!W20=0,0,1000000*RES_hh_emi!W20/RES_hh_num!W20)</f>
        <v>388.6096623693129</v>
      </c>
      <c r="X20" s="72">
        <f>IF(RES_hh_emi!X20=0,0,1000000*RES_hh_emi!X20/RES_hh_num!X20)</f>
        <v>369.14759506585125</v>
      </c>
      <c r="Y20" s="72">
        <f>IF(RES_hh_emi!Y20=0,0,1000000*RES_hh_emi!Y20/RES_hh_num!Y20)</f>
        <v>350.85159928719685</v>
      </c>
      <c r="DA20" s="89" t="s">
        <v>538</v>
      </c>
    </row>
    <row r="21" spans="1:105" ht="12" customHeight="1" x14ac:dyDescent="0.25">
      <c r="A21" s="28" t="s">
        <v>189</v>
      </c>
      <c r="B21" s="72">
        <f>IF(RES_hh_emi!B21=0,0,1000000*RES_hh_emi!B21/RES_hh_num!B21)</f>
        <v>263.58304068427861</v>
      </c>
      <c r="C21" s="72">
        <f>IF(RES_hh_emi!C21=0,0,1000000*RES_hh_emi!C21/RES_hh_num!C21)</f>
        <v>280.02639244132666</v>
      </c>
      <c r="D21" s="72">
        <f>IF(RES_hh_emi!D21=0,0,1000000*RES_hh_emi!D21/RES_hh_num!D21)</f>
        <v>273.25970372877572</v>
      </c>
      <c r="E21" s="72">
        <f>IF(RES_hh_emi!E21=0,0,1000000*RES_hh_emi!E21/RES_hh_num!E21)</f>
        <v>271.25904883066869</v>
      </c>
      <c r="F21" s="72">
        <f>IF(RES_hh_emi!F21=0,0,1000000*RES_hh_emi!F21/RES_hh_num!F21)</f>
        <v>249.72005050325032</v>
      </c>
      <c r="G21" s="72">
        <f>IF(RES_hh_emi!G21=0,0,1000000*RES_hh_emi!G21/RES_hh_num!G21)</f>
        <v>249.45833595092813</v>
      </c>
      <c r="H21" s="72">
        <f>IF(RES_hh_emi!H21=0,0,1000000*RES_hh_emi!H21/RES_hh_num!H21)</f>
        <v>269.76303791401824</v>
      </c>
      <c r="I21" s="72">
        <f>IF(RES_hh_emi!I21=0,0,1000000*RES_hh_emi!I21/RES_hh_num!I21)</f>
        <v>269.39629875234044</v>
      </c>
      <c r="J21" s="72">
        <f>IF(RES_hh_emi!J21=0,0,1000000*RES_hh_emi!J21/RES_hh_num!J21)</f>
        <v>260.81623305052739</v>
      </c>
      <c r="K21" s="72">
        <f>IF(RES_hh_emi!K21=0,0,1000000*RES_hh_emi!K21/RES_hh_num!K21)</f>
        <v>249.01845653945639</v>
      </c>
      <c r="L21" s="72">
        <f>IF(RES_hh_emi!L21=0,0,1000000*RES_hh_emi!L21/RES_hh_num!L21)</f>
        <v>280.84911539091769</v>
      </c>
      <c r="M21" s="72">
        <f>IF(RES_hh_emi!M21=0,0,1000000*RES_hh_emi!M21/RES_hh_num!M21)</f>
        <v>253.74832613422356</v>
      </c>
      <c r="N21" s="72">
        <f>IF(RES_hh_emi!N21=0,0,1000000*RES_hh_emi!N21/RES_hh_num!N21)</f>
        <v>266.06186202559491</v>
      </c>
      <c r="O21" s="72">
        <f>IF(RES_hh_emi!O21=0,0,1000000*RES_hh_emi!O21/RES_hh_num!O21)</f>
        <v>263.0658932520206</v>
      </c>
      <c r="P21" s="72">
        <f>IF(RES_hh_emi!P21=0,0,1000000*RES_hh_emi!P21/RES_hh_num!P21)</f>
        <v>257.62126757607842</v>
      </c>
      <c r="Q21" s="72">
        <f>IF(RES_hh_emi!Q21=0,0,1000000*RES_hh_emi!Q21/RES_hh_num!Q21)</f>
        <v>267.0479214157869</v>
      </c>
      <c r="R21" s="72">
        <f>IF(RES_hh_emi!R21=0,0,1000000*RES_hh_emi!R21/RES_hh_num!R21)</f>
        <v>284.33247630993782</v>
      </c>
      <c r="S21" s="72">
        <f>IF(RES_hh_emi!S21=0,0,1000000*RES_hh_emi!S21/RES_hh_num!S21)</f>
        <v>269.5784854676719</v>
      </c>
      <c r="T21" s="72">
        <f>IF(RES_hh_emi!T21=0,0,1000000*RES_hh_emi!T21/RES_hh_num!T21)</f>
        <v>269.3231093506414</v>
      </c>
      <c r="U21" s="72">
        <f>IF(RES_hh_emi!U21=0,0,1000000*RES_hh_emi!U21/RES_hh_num!U21)</f>
        <v>263.65473342962196</v>
      </c>
      <c r="V21" s="72">
        <f>IF(RES_hh_emi!V21=0,0,1000000*RES_hh_emi!V21/RES_hh_num!V21)</f>
        <v>261.51958737285202</v>
      </c>
      <c r="W21" s="72">
        <f>IF(RES_hh_emi!W21=0,0,1000000*RES_hh_emi!W21/RES_hh_num!W21)</f>
        <v>288.52647103882941</v>
      </c>
      <c r="X21" s="72">
        <f>IF(RES_hh_emi!X21=0,0,1000000*RES_hh_emi!X21/RES_hh_num!X21)</f>
        <v>249.93533056293646</v>
      </c>
      <c r="Y21" s="72">
        <f>IF(RES_hh_emi!Y21=0,0,1000000*RES_hh_emi!Y21/RES_hh_num!Y21)</f>
        <v>240.77307405188</v>
      </c>
      <c r="DA21" s="89" t="s">
        <v>539</v>
      </c>
    </row>
    <row r="22" spans="1:105" ht="12" customHeight="1" x14ac:dyDescent="0.25">
      <c r="A22" s="28" t="s">
        <v>202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X22" s="72">
        <f>IF(RES_hh_emi!X22=0,0,1000000*RES_hh_emi!X22/RES_hh_num!X22)</f>
        <v>0</v>
      </c>
      <c r="Y22" s="72">
        <f>IF(RES_hh_emi!Y22=0,0,1000000*RES_hh_emi!Y22/RES_hh_num!Y22)</f>
        <v>0</v>
      </c>
      <c r="DA22" s="89" t="s">
        <v>540</v>
      </c>
    </row>
    <row r="23" spans="1:105" ht="12" customHeight="1" x14ac:dyDescent="0.25">
      <c r="A23" s="28" t="s">
        <v>197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X23" s="72">
        <f>IF(RES_hh_emi!X23=0,0,1000000*RES_hh_emi!X23/RES_hh_num!X23)</f>
        <v>0</v>
      </c>
      <c r="Y23" s="72">
        <f>IF(RES_hh_emi!Y23=0,0,1000000*RES_hh_emi!Y23/RES_hh_num!Y23)</f>
        <v>0</v>
      </c>
      <c r="DA23" s="89" t="s">
        <v>541</v>
      </c>
    </row>
    <row r="24" spans="1:105" ht="12" customHeight="1" x14ac:dyDescent="0.25">
      <c r="A24" s="28" t="s">
        <v>198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X24" s="72">
        <f>IF(RES_hh_emi!X24=0,0,1000000*RES_hh_emi!X24/RES_hh_num!X24)</f>
        <v>0</v>
      </c>
      <c r="Y24" s="72">
        <f>IF(RES_hh_emi!Y24=0,0,1000000*RES_hh_emi!Y24/RES_hh_num!Y24)</f>
        <v>0</v>
      </c>
      <c r="DA24" s="89" t="s">
        <v>542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X25" s="74">
        <f>IF(RES_hh_emi!X25=0,0,1000000*RES_hh_emi!X25/RES_hh_num!X25)</f>
        <v>0</v>
      </c>
      <c r="Y25" s="74">
        <f>IF(RES_hh_emi!Y25=0,0,1000000*RES_hh_emi!Y25/RES_hh_num!Y25)</f>
        <v>0</v>
      </c>
      <c r="DA25" s="90" t="s">
        <v>543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X26" s="77">
        <f>IF(RES_hh_emi!X26=0,0,1000000*RES_hh_emi!X26/RES_hh_num!X26)</f>
        <v>0</v>
      </c>
      <c r="Y26" s="77">
        <f>IF(RES_hh_emi!Y26=0,0,1000000*RES_hh_emi!Y26/RES_hh_num!Y26)</f>
        <v>0</v>
      </c>
      <c r="DA26" s="92" t="s">
        <v>544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65.989832235752615</v>
      </c>
      <c r="C27" s="69">
        <f>IF(RES_hh_emi!C27=0,0,1000000*RES_hh_emi!C27/RES_hh_num!C27)</f>
        <v>68.831375384729029</v>
      </c>
      <c r="D27" s="69">
        <f>IF(RES_hh_emi!D27=0,0,1000000*RES_hh_emi!D27/RES_hh_num!D27)</f>
        <v>71.112444849773965</v>
      </c>
      <c r="E27" s="69">
        <f>IF(RES_hh_emi!E27=0,0,1000000*RES_hh_emi!E27/RES_hh_num!E27)</f>
        <v>74.484962518272482</v>
      </c>
      <c r="F27" s="69">
        <f>IF(RES_hh_emi!F27=0,0,1000000*RES_hh_emi!F27/RES_hh_num!F27)</f>
        <v>71.895734595420194</v>
      </c>
      <c r="G27" s="69">
        <f>IF(RES_hh_emi!G27=0,0,1000000*RES_hh_emi!G27/RES_hh_num!G27)</f>
        <v>72.746112126776154</v>
      </c>
      <c r="H27" s="69">
        <f>IF(RES_hh_emi!H27=0,0,1000000*RES_hh_emi!H27/RES_hh_num!H27)</f>
        <v>80.393167601237778</v>
      </c>
      <c r="I27" s="69">
        <f>IF(RES_hh_emi!I27=0,0,1000000*RES_hh_emi!I27/RES_hh_num!I27)</f>
        <v>79.94373570336505</v>
      </c>
      <c r="J27" s="69">
        <f>IF(RES_hh_emi!J27=0,0,1000000*RES_hh_emi!J27/RES_hh_num!J27)</f>
        <v>77.709025598216144</v>
      </c>
      <c r="K27" s="69">
        <f>IF(RES_hh_emi!K27=0,0,1000000*RES_hh_emi!K27/RES_hh_num!K27)</f>
        <v>75.722316380112929</v>
      </c>
      <c r="L27" s="69">
        <f>IF(RES_hh_emi!L27=0,0,1000000*RES_hh_emi!L27/RES_hh_num!L27)</f>
        <v>75.174587707646864</v>
      </c>
      <c r="M27" s="69">
        <f>IF(RES_hh_emi!M27=0,0,1000000*RES_hh_emi!M27/RES_hh_num!M27)</f>
        <v>66.681002210512801</v>
      </c>
      <c r="N27" s="69">
        <f>IF(RES_hh_emi!N27=0,0,1000000*RES_hh_emi!N27/RES_hh_num!N27)</f>
        <v>66.976510043449011</v>
      </c>
      <c r="O27" s="69">
        <f>IF(RES_hh_emi!O27=0,0,1000000*RES_hh_emi!O27/RES_hh_num!O27)</f>
        <v>60.826142477976902</v>
      </c>
      <c r="P27" s="69">
        <f>IF(RES_hh_emi!P27=0,0,1000000*RES_hh_emi!P27/RES_hh_num!P27)</f>
        <v>61.74055050838345</v>
      </c>
      <c r="Q27" s="69">
        <f>IF(RES_hh_emi!Q27=0,0,1000000*RES_hh_emi!Q27/RES_hh_num!Q27)</f>
        <v>66.131004892315246</v>
      </c>
      <c r="R27" s="69">
        <f>IF(RES_hh_emi!R27=0,0,1000000*RES_hh_emi!R27/RES_hh_num!R27)</f>
        <v>70.752052486908809</v>
      </c>
      <c r="S27" s="69">
        <f>IF(RES_hh_emi!S27=0,0,1000000*RES_hh_emi!S27/RES_hh_num!S27)</f>
        <v>70.485510180632417</v>
      </c>
      <c r="T27" s="69">
        <f>IF(RES_hh_emi!T27=0,0,1000000*RES_hh_emi!T27/RES_hh_num!T27)</f>
        <v>74.035533733413118</v>
      </c>
      <c r="U27" s="69">
        <f>IF(RES_hh_emi!U27=0,0,1000000*RES_hh_emi!U27/RES_hh_num!U27)</f>
        <v>66.044407719956808</v>
      </c>
      <c r="V27" s="69">
        <f>IF(RES_hh_emi!V27=0,0,1000000*RES_hh_emi!V27/RES_hh_num!V27)</f>
        <v>64.087013995469221</v>
      </c>
      <c r="W27" s="69">
        <f>IF(RES_hh_emi!W27=0,0,1000000*RES_hh_emi!W27/RES_hh_num!W27)</f>
        <v>67.966138290807933</v>
      </c>
      <c r="X27" s="69">
        <f>IF(RES_hh_emi!X27=0,0,1000000*RES_hh_emi!X27/RES_hh_num!X27)</f>
        <v>66.4649734645959</v>
      </c>
      <c r="Y27" s="69">
        <f>IF(RES_hh_emi!Y27=0,0,1000000*RES_hh_emi!Y27/RES_hh_num!Y27)</f>
        <v>59.113885801463702</v>
      </c>
      <c r="DA27" s="88" t="s">
        <v>288</v>
      </c>
    </row>
    <row r="28" spans="1:105" ht="12" customHeight="1" x14ac:dyDescent="0.25">
      <c r="A28" s="28" t="s">
        <v>51</v>
      </c>
      <c r="B28" s="72">
        <f>IF(RES_hh_emi!B28=0,0,1000000*RES_hh_emi!B28/RES_hh_num!B28)</f>
        <v>240.81441244470872</v>
      </c>
      <c r="C28" s="72">
        <f>IF(RES_hh_emi!C28=0,0,1000000*RES_hh_emi!C28/RES_hh_num!C28)</f>
        <v>252.02971229558131</v>
      </c>
      <c r="D28" s="72">
        <f>IF(RES_hh_emi!D28=0,0,1000000*RES_hh_emi!D28/RES_hh_num!D28)</f>
        <v>259.7934675925178</v>
      </c>
      <c r="E28" s="72">
        <f>IF(RES_hh_emi!E28=0,0,1000000*RES_hh_emi!E28/RES_hh_num!E28)</f>
        <v>260.23709301055436</v>
      </c>
      <c r="F28" s="72">
        <f>IF(RES_hh_emi!F28=0,0,1000000*RES_hh_emi!F28/RES_hh_num!F28)</f>
        <v>270.91928418070967</v>
      </c>
      <c r="G28" s="72">
        <f>IF(RES_hh_emi!G28=0,0,1000000*RES_hh_emi!G28/RES_hh_num!G28)</f>
        <v>283.57306687322705</v>
      </c>
      <c r="H28" s="72">
        <f>IF(RES_hh_emi!H28=0,0,1000000*RES_hh_emi!H28/RES_hh_num!H28)</f>
        <v>304.11147587009191</v>
      </c>
      <c r="I28" s="72">
        <f>IF(RES_hh_emi!I28=0,0,1000000*RES_hh_emi!I28/RES_hh_num!I28)</f>
        <v>292.16026900896026</v>
      </c>
      <c r="J28" s="72">
        <f>IF(RES_hh_emi!J28=0,0,1000000*RES_hh_emi!J28/RES_hh_num!J28)</f>
        <v>301.58812474451287</v>
      </c>
      <c r="K28" s="72">
        <f>IF(RES_hh_emi!K28=0,0,1000000*RES_hh_emi!K28/RES_hh_num!K28)</f>
        <v>311.42517761423272</v>
      </c>
      <c r="L28" s="72">
        <f>IF(RES_hh_emi!L28=0,0,1000000*RES_hh_emi!L28/RES_hh_num!L28)</f>
        <v>290.97420706284123</v>
      </c>
      <c r="M28" s="72">
        <f>IF(RES_hh_emi!M28=0,0,1000000*RES_hh_emi!M28/RES_hh_num!M28)</f>
        <v>304.54645306074349</v>
      </c>
      <c r="N28" s="72">
        <f>IF(RES_hh_emi!N28=0,0,1000000*RES_hh_emi!N28/RES_hh_num!N28)</f>
        <v>280.97567810612361</v>
      </c>
      <c r="O28" s="72">
        <f>IF(RES_hh_emi!O28=0,0,1000000*RES_hh_emi!O28/RES_hh_num!O28)</f>
        <v>250.43572182683153</v>
      </c>
      <c r="P28" s="72">
        <f>IF(RES_hh_emi!P28=0,0,1000000*RES_hh_emi!P28/RES_hh_num!P28)</f>
        <v>266.72914075498471</v>
      </c>
      <c r="Q28" s="72">
        <f>IF(RES_hh_emi!Q28=0,0,1000000*RES_hh_emi!Q28/RES_hh_num!Q28)</f>
        <v>277.94157637470863</v>
      </c>
      <c r="R28" s="72">
        <f>IF(RES_hh_emi!R28=0,0,1000000*RES_hh_emi!R28/RES_hh_num!R28)</f>
        <v>266.58983084743642</v>
      </c>
      <c r="S28" s="72">
        <f>IF(RES_hh_emi!S28=0,0,1000000*RES_hh_emi!S28/RES_hh_num!S28)</f>
        <v>308.56935478546694</v>
      </c>
      <c r="T28" s="72">
        <f>IF(RES_hh_emi!T28=0,0,1000000*RES_hh_emi!T28/RES_hh_num!T28)</f>
        <v>316.24180037254143</v>
      </c>
      <c r="U28" s="72">
        <f>IF(RES_hh_emi!U28=0,0,1000000*RES_hh_emi!U28/RES_hh_num!U28)</f>
        <v>347.8509421858663</v>
      </c>
      <c r="V28" s="72">
        <f>IF(RES_hh_emi!V28=0,0,1000000*RES_hh_emi!V28/RES_hh_num!V28)</f>
        <v>368.55095313957099</v>
      </c>
      <c r="W28" s="72">
        <f>IF(RES_hh_emi!W28=0,0,1000000*RES_hh_emi!W28/RES_hh_num!W28)</f>
        <v>16.808429848818353</v>
      </c>
      <c r="X28" s="72">
        <f>IF(RES_hh_emi!X28=0,0,1000000*RES_hh_emi!X28/RES_hh_num!X28)</f>
        <v>201.85936528411844</v>
      </c>
      <c r="Y28" s="72">
        <f>IF(RES_hh_emi!Y28=0,0,1000000*RES_hh_emi!Y28/RES_hh_num!Y28)</f>
        <v>0</v>
      </c>
      <c r="DA28" s="89" t="s">
        <v>545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160.21599281200236</v>
      </c>
      <c r="C29" s="72">
        <f>IF(RES_hh_emi!C29=0,0,1000000*RES_hh_emi!C29/RES_hh_num!C29)</f>
        <v>164.55057282467445</v>
      </c>
      <c r="D29" s="72">
        <f>IF(RES_hh_emi!D29=0,0,1000000*RES_hh_emi!D29/RES_hh_num!D29)</f>
        <v>169.58031206098914</v>
      </c>
      <c r="E29" s="72">
        <f>IF(RES_hh_emi!E29=0,0,1000000*RES_hh_emi!E29/RES_hh_num!E29)</f>
        <v>172.74107298496821</v>
      </c>
      <c r="F29" s="72">
        <f>IF(RES_hh_emi!F29=0,0,1000000*RES_hh_emi!F29/RES_hh_num!F29)</f>
        <v>177.15530431078366</v>
      </c>
      <c r="G29" s="72">
        <f>IF(RES_hh_emi!G29=0,0,1000000*RES_hh_emi!G29/RES_hh_num!G29)</f>
        <v>183.67244972322001</v>
      </c>
      <c r="H29" s="72">
        <f>IF(RES_hh_emi!H29=0,0,1000000*RES_hh_emi!H29/RES_hh_num!H29)</f>
        <v>190.19418817932117</v>
      </c>
      <c r="I29" s="72">
        <f>IF(RES_hh_emi!I29=0,0,1000000*RES_hh_emi!I29/RES_hh_num!I29)</f>
        <v>197.36398389652348</v>
      </c>
      <c r="J29" s="72">
        <f>IF(RES_hh_emi!J29=0,0,1000000*RES_hh_emi!J29/RES_hh_num!J29)</f>
        <v>199.30486550028846</v>
      </c>
      <c r="K29" s="72">
        <f>IF(RES_hh_emi!K29=0,0,1000000*RES_hh_emi!K29/RES_hh_num!K29)</f>
        <v>194.95690823751232</v>
      </c>
      <c r="L29" s="72">
        <f>IF(RES_hh_emi!L29=0,0,1000000*RES_hh_emi!L29/RES_hh_num!L29)</f>
        <v>193.27265232601829</v>
      </c>
      <c r="M29" s="72">
        <f>IF(RES_hh_emi!M29=0,0,1000000*RES_hh_emi!M29/RES_hh_num!M29)</f>
        <v>183.59915331086609</v>
      </c>
      <c r="N29" s="72">
        <f>IF(RES_hh_emi!N29=0,0,1000000*RES_hh_emi!N29/RES_hh_num!N29)</f>
        <v>177.39586467361514</v>
      </c>
      <c r="O29" s="72">
        <f>IF(RES_hh_emi!O29=0,0,1000000*RES_hh_emi!O29/RES_hh_num!O29)</f>
        <v>172.8347820907299</v>
      </c>
      <c r="P29" s="72">
        <f>IF(RES_hh_emi!P29=0,0,1000000*RES_hh_emi!P29/RES_hh_num!P29)</f>
        <v>172.32563350034283</v>
      </c>
      <c r="Q29" s="72">
        <f>IF(RES_hh_emi!Q29=0,0,1000000*RES_hh_emi!Q29/RES_hh_num!Q29)</f>
        <v>175.11887228314799</v>
      </c>
      <c r="R29" s="72">
        <f>IF(RES_hh_emi!R29=0,0,1000000*RES_hh_emi!R29/RES_hh_num!R29)</f>
        <v>180.23912447890601</v>
      </c>
      <c r="S29" s="72">
        <f>IF(RES_hh_emi!S29=0,0,1000000*RES_hh_emi!S29/RES_hh_num!S29)</f>
        <v>187.40267337498267</v>
      </c>
      <c r="T29" s="72">
        <f>IF(RES_hh_emi!T29=0,0,1000000*RES_hh_emi!T29/RES_hh_num!T29)</f>
        <v>198.90489635644184</v>
      </c>
      <c r="U29" s="72">
        <f>IF(RES_hh_emi!U29=0,0,1000000*RES_hh_emi!U29/RES_hh_num!U29)</f>
        <v>178.90210668595549</v>
      </c>
      <c r="V29" s="72">
        <f>IF(RES_hh_emi!V29=0,0,1000000*RES_hh_emi!V29/RES_hh_num!V29)</f>
        <v>173.15871346232987</v>
      </c>
      <c r="W29" s="72">
        <f>IF(RES_hh_emi!W29=0,0,1000000*RES_hh_emi!W29/RES_hh_num!W29)</f>
        <v>183.29440964467523</v>
      </c>
      <c r="X29" s="72">
        <f>IF(RES_hh_emi!X29=0,0,1000000*RES_hh_emi!X29/RES_hh_num!X29)</f>
        <v>205.80505763990158</v>
      </c>
      <c r="Y29" s="72">
        <f>IF(RES_hh_emi!Y29=0,0,1000000*RES_hh_emi!Y29/RES_hh_num!Y29)</f>
        <v>170.59172465192015</v>
      </c>
      <c r="DA29" s="89" t="s">
        <v>546</v>
      </c>
    </row>
    <row r="30" spans="1:105" ht="12" customHeight="1" x14ac:dyDescent="0.25">
      <c r="A30" s="28" t="s">
        <v>189</v>
      </c>
      <c r="B30" s="72">
        <f>IF(RES_hh_emi!B30=0,0,1000000*RES_hh_emi!B30/RES_hh_num!B30)</f>
        <v>132.89070129612006</v>
      </c>
      <c r="C30" s="72">
        <f>IF(RES_hh_emi!C30=0,0,1000000*RES_hh_emi!C30/RES_hh_num!C30)</f>
        <v>149.78043926205538</v>
      </c>
      <c r="D30" s="72">
        <f>IF(RES_hh_emi!D30=0,0,1000000*RES_hh_emi!D30/RES_hh_num!D30)</f>
        <v>150.56337632401679</v>
      </c>
      <c r="E30" s="72">
        <f>IF(RES_hh_emi!E30=0,0,1000000*RES_hh_emi!E30/RES_hh_num!E30)</f>
        <v>163.74521207949243</v>
      </c>
      <c r="F30" s="72">
        <f>IF(RES_hh_emi!F30=0,0,1000000*RES_hh_emi!F30/RES_hh_num!F30)</f>
        <v>149.85977001690731</v>
      </c>
      <c r="G30" s="72">
        <f>IF(RES_hh_emi!G30=0,0,1000000*RES_hh_emi!G30/RES_hh_num!G30)</f>
        <v>150.62818904666076</v>
      </c>
      <c r="H30" s="72">
        <f>IF(RES_hh_emi!H30=0,0,1000000*RES_hh_emi!H30/RES_hh_num!H30)</f>
        <v>185.44113050312785</v>
      </c>
      <c r="I30" s="72">
        <f>IF(RES_hh_emi!I30=0,0,1000000*RES_hh_emi!I30/RES_hh_num!I30)</f>
        <v>182.51725506075221</v>
      </c>
      <c r="J30" s="72">
        <f>IF(RES_hh_emi!J30=0,0,1000000*RES_hh_emi!J30/RES_hh_num!J30)</f>
        <v>177.48524621910809</v>
      </c>
      <c r="K30" s="72">
        <f>IF(RES_hh_emi!K30=0,0,1000000*RES_hh_emi!K30/RES_hh_num!K30)</f>
        <v>175.08969159629805</v>
      </c>
      <c r="L30" s="72">
        <f>IF(RES_hh_emi!L30=0,0,1000000*RES_hh_emi!L30/RES_hh_num!L30)</f>
        <v>181.64583271503659</v>
      </c>
      <c r="M30" s="72">
        <f>IF(RES_hh_emi!M30=0,0,1000000*RES_hh_emi!M30/RES_hh_num!M30)</f>
        <v>154.90788232168256</v>
      </c>
      <c r="N30" s="72">
        <f>IF(RES_hh_emi!N30=0,0,1000000*RES_hh_emi!N30/RES_hh_num!N30)</f>
        <v>163.95287650372515</v>
      </c>
      <c r="O30" s="72">
        <f>IF(RES_hh_emi!O30=0,0,1000000*RES_hh_emi!O30/RES_hh_num!O30)</f>
        <v>141.45720669277472</v>
      </c>
      <c r="P30" s="72">
        <f>IF(RES_hh_emi!P30=0,0,1000000*RES_hh_emi!P30/RES_hh_num!P30)</f>
        <v>144.49743613443658</v>
      </c>
      <c r="Q30" s="72">
        <f>IF(RES_hh_emi!Q30=0,0,1000000*RES_hh_emi!Q30/RES_hh_num!Q30)</f>
        <v>155.99182689957934</v>
      </c>
      <c r="R30" s="72">
        <f>IF(RES_hh_emi!R30=0,0,1000000*RES_hh_emi!R30/RES_hh_num!R30)</f>
        <v>167.87269126651267</v>
      </c>
      <c r="S30" s="72">
        <f>IF(RES_hh_emi!S30=0,0,1000000*RES_hh_emi!S30/RES_hh_num!S30)</f>
        <v>161.90679279166932</v>
      </c>
      <c r="T30" s="72">
        <f>IF(RES_hh_emi!T30=0,0,1000000*RES_hh_emi!T30/RES_hh_num!T30)</f>
        <v>175.01888078440038</v>
      </c>
      <c r="U30" s="72">
        <f>IF(RES_hh_emi!U30=0,0,1000000*RES_hh_emi!U30/RES_hh_num!U30)</f>
        <v>161.48377156096942</v>
      </c>
      <c r="V30" s="72">
        <f>IF(RES_hh_emi!V30=0,0,1000000*RES_hh_emi!V30/RES_hh_num!V30)</f>
        <v>161.29887338180995</v>
      </c>
      <c r="W30" s="72">
        <f>IF(RES_hh_emi!W30=0,0,1000000*RES_hh_emi!W30/RES_hh_num!W30)</f>
        <v>174.46156535298758</v>
      </c>
      <c r="X30" s="72">
        <f>IF(RES_hh_emi!X30=0,0,1000000*RES_hh_emi!X30/RES_hh_num!X30)</f>
        <v>159.06088880638103</v>
      </c>
      <c r="Y30" s="72">
        <f>IF(RES_hh_emi!Y30=0,0,1000000*RES_hh_emi!Y30/RES_hh_num!Y30)</f>
        <v>156.37544556315393</v>
      </c>
      <c r="DA30" s="89" t="s">
        <v>547</v>
      </c>
    </row>
    <row r="31" spans="1:105" ht="12" customHeight="1" x14ac:dyDescent="0.25">
      <c r="A31" s="28" t="s">
        <v>202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X31" s="72">
        <f>IF(RES_hh_emi!X31=0,0,1000000*RES_hh_emi!X31/RES_hh_num!X31)</f>
        <v>0</v>
      </c>
      <c r="Y31" s="72">
        <f>IF(RES_hh_emi!Y31=0,0,1000000*RES_hh_emi!Y31/RES_hh_num!Y31)</f>
        <v>0</v>
      </c>
      <c r="DA31" s="89" t="s">
        <v>548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X32" s="77">
        <f>IF(RES_hh_emi!X32=0,0,1000000*RES_hh_emi!X32/RES_hh_num!X32)</f>
        <v>0</v>
      </c>
      <c r="Y32" s="77">
        <f>IF(RES_hh_emi!Y32=0,0,1000000*RES_hh_emi!Y32/RES_hh_num!Y32)</f>
        <v>0</v>
      </c>
      <c r="DA32" s="92" t="s">
        <v>549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78.904590484149608</v>
      </c>
      <c r="C3" s="65">
        <f>IF(RES_hh_fech!C3=0,0,RES_hh_fech!C3/RES_summary!C$19)</f>
        <v>82.392002286072625</v>
      </c>
      <c r="D3" s="65">
        <f>IF(RES_hh_fech!D3=0,0,RES_hh_fech!D3/RES_summary!D$19)</f>
        <v>82.93500718849063</v>
      </c>
      <c r="E3" s="65">
        <f>IF(RES_hh_fech!E3=0,0,RES_hh_fech!E3/RES_summary!E$19)</f>
        <v>86.848461919189532</v>
      </c>
      <c r="F3" s="65">
        <f>IF(RES_hh_fech!F3=0,0,RES_hh_fech!F3/RES_summary!F$19)</f>
        <v>89.440156430631575</v>
      </c>
      <c r="G3" s="65">
        <f>IF(RES_hh_fech!G3=0,0,RES_hh_fech!G3/RES_summary!G$19)</f>
        <v>90.306362752137119</v>
      </c>
      <c r="H3" s="65">
        <f>IF(RES_hh_fech!H3=0,0,RES_hh_fech!H3/RES_summary!H$19)</f>
        <v>90.993021059793506</v>
      </c>
      <c r="I3" s="65">
        <f>IF(RES_hh_fech!I3=0,0,RES_hh_fech!I3/RES_summary!I$19)</f>
        <v>88.153935687836011</v>
      </c>
      <c r="J3" s="65">
        <f>IF(RES_hh_fech!J3=0,0,RES_hh_fech!J3/RES_summary!J$19)</f>
        <v>83.150536298846404</v>
      </c>
      <c r="K3" s="65">
        <f>IF(RES_hh_fech!K3=0,0,RES_hh_fech!K3/RES_summary!K$19)</f>
        <v>83.132380357021233</v>
      </c>
      <c r="L3" s="65">
        <f>IF(RES_hh_fech!L3=0,0,RES_hh_fech!L3/RES_summary!L$19)</f>
        <v>88.723804484646877</v>
      </c>
      <c r="M3" s="65">
        <f>IF(RES_hh_fech!M3=0,0,RES_hh_fech!M3/RES_summary!M$19)</f>
        <v>78.31236157326984</v>
      </c>
      <c r="N3" s="65">
        <f>IF(RES_hh_fech!N3=0,0,RES_hh_fech!N3/RES_summary!N$19)</f>
        <v>75.65184239296606</v>
      </c>
      <c r="O3" s="65">
        <f>IF(RES_hh_fech!O3=0,0,RES_hh_fech!O3/RES_summary!O$19)</f>
        <v>69.731492004686274</v>
      </c>
      <c r="P3" s="65">
        <f>IF(RES_hh_fech!P3=0,0,RES_hh_fech!P3/RES_summary!P$19)</f>
        <v>68.414067147519432</v>
      </c>
      <c r="Q3" s="65">
        <f>IF(RES_hh_fech!Q3=0,0,RES_hh_fech!Q3/RES_summary!Q$19)</f>
        <v>68.93460390646176</v>
      </c>
      <c r="R3" s="65">
        <f>IF(RES_hh_fech!R3=0,0,RES_hh_fech!R3/RES_summary!R$19)</f>
        <v>62.389473237400196</v>
      </c>
      <c r="S3" s="65">
        <f>IF(RES_hh_fech!S3=0,0,RES_hh_fech!S3/RES_summary!S$19)</f>
        <v>62.756508975101141</v>
      </c>
      <c r="T3" s="65">
        <f>IF(RES_hh_fech!T3=0,0,RES_hh_fech!T3/RES_summary!T$19)</f>
        <v>67.575190690524593</v>
      </c>
      <c r="U3" s="65">
        <f>IF(RES_hh_fech!U3=0,0,RES_hh_fech!U3/RES_summary!U$19)</f>
        <v>62.473481159326255</v>
      </c>
      <c r="V3" s="65">
        <f>IF(RES_hh_fech!V3=0,0,RES_hh_fech!V3/RES_summary!V$19)</f>
        <v>61.953862401093801</v>
      </c>
      <c r="W3" s="65">
        <f>IF(RES_hh_fech!W3=0,0,RES_hh_fech!W3/RES_summary!W$19)</f>
        <v>60.986367406581302</v>
      </c>
      <c r="X3" s="65">
        <f>IF(RES_hh_fech!X3=0,0,RES_hh_fech!X3/RES_summary!X$19)</f>
        <v>58.693292173305665</v>
      </c>
      <c r="Y3" s="65">
        <f>IF(RES_hh_fech!Y3=0,0,RES_hh_fech!Y3/RES_summary!Y$19)</f>
        <v>55.583545982324551</v>
      </c>
      <c r="DA3" s="87" t="s">
        <v>296</v>
      </c>
    </row>
    <row r="4" spans="1:105" ht="12.95" customHeight="1" x14ac:dyDescent="0.25">
      <c r="A4" s="68" t="s">
        <v>57</v>
      </c>
      <c r="B4" s="69">
        <f>IF(RES_hh_fech!B4=0,0,RES_hh_fech!B4/RES_summary!B$19)</f>
        <v>59.241969828184573</v>
      </c>
      <c r="C4" s="69">
        <f>IF(RES_hh_fech!C4=0,0,RES_hh_fech!C4/RES_summary!C$19)</f>
        <v>61.278970925563748</v>
      </c>
      <c r="D4" s="69">
        <f>IF(RES_hh_fech!D4=0,0,RES_hh_fech!D4/RES_summary!D$19)</f>
        <v>62.375748663090633</v>
      </c>
      <c r="E4" s="69">
        <f>IF(RES_hh_fech!E4=0,0,RES_hh_fech!E4/RES_summary!E$19)</f>
        <v>66.290724593000348</v>
      </c>
      <c r="F4" s="69">
        <f>IF(RES_hh_fech!F4=0,0,RES_hh_fech!F4/RES_summary!F$19)</f>
        <v>69.540588601649304</v>
      </c>
      <c r="G4" s="69">
        <f>IF(RES_hh_fech!G4=0,0,RES_hh_fech!G4/RES_summary!G$19)</f>
        <v>69.876277314270709</v>
      </c>
      <c r="H4" s="69">
        <f>IF(RES_hh_fech!H4=0,0,RES_hh_fech!H4/RES_summary!H$19)</f>
        <v>69.11761751443332</v>
      </c>
      <c r="I4" s="69">
        <f>IF(RES_hh_fech!I4=0,0,RES_hh_fech!I4/RES_summary!I$19)</f>
        <v>66.851755124442008</v>
      </c>
      <c r="J4" s="69">
        <f>IF(RES_hh_fech!J4=0,0,RES_hh_fech!J4/RES_summary!J$19)</f>
        <v>62.210891924490802</v>
      </c>
      <c r="K4" s="69">
        <f>IF(RES_hh_fech!K4=0,0,RES_hh_fech!K4/RES_summary!K$19)</f>
        <v>62.701977619529906</v>
      </c>
      <c r="L4" s="69">
        <f>IF(RES_hh_fech!L4=0,0,RES_hh_fech!L4/RES_summary!L$19)</f>
        <v>67.401659339642904</v>
      </c>
      <c r="M4" s="69">
        <f>IF(RES_hh_fech!M4=0,0,RES_hh_fech!M4/RES_summary!M$19)</f>
        <v>57.977449456512133</v>
      </c>
      <c r="N4" s="69">
        <f>IF(RES_hh_fech!N4=0,0,RES_hh_fech!N4/RES_summary!N$19)</f>
        <v>55.616674449099406</v>
      </c>
      <c r="O4" s="69">
        <f>IF(RES_hh_fech!O4=0,0,RES_hh_fech!O4/RES_summary!O$19)</f>
        <v>50.652323450605053</v>
      </c>
      <c r="P4" s="69">
        <f>IF(RES_hh_fech!P4=0,0,RES_hh_fech!P4/RES_summary!P$19)</f>
        <v>48.939628197714825</v>
      </c>
      <c r="Q4" s="69">
        <f>IF(RES_hh_fech!Q4=0,0,RES_hh_fech!Q4/RES_summary!Q$19)</f>
        <v>49.250043602400162</v>
      </c>
      <c r="R4" s="69">
        <f>IF(RES_hh_fech!R4=0,0,RES_hh_fech!R4/RES_summary!R$19)</f>
        <v>42.395865470644509</v>
      </c>
      <c r="S4" s="69">
        <f>IF(RES_hh_fech!S4=0,0,RES_hh_fech!S4/RES_summary!S$19)</f>
        <v>42.664594970956948</v>
      </c>
      <c r="T4" s="69">
        <f>IF(RES_hh_fech!T4=0,0,RES_hh_fech!T4/RES_summary!T$19)</f>
        <v>47.307801803646996</v>
      </c>
      <c r="U4" s="69">
        <f>IF(RES_hh_fech!U4=0,0,RES_hh_fech!U4/RES_summary!U$19)</f>
        <v>43.196118490544265</v>
      </c>
      <c r="V4" s="69">
        <f>IF(RES_hh_fech!V4=0,0,RES_hh_fech!V4/RES_summary!V$19)</f>
        <v>43.025733492052417</v>
      </c>
      <c r="W4" s="69">
        <f>IF(RES_hh_fech!W4=0,0,RES_hh_fech!W4/RES_summary!W$19)</f>
        <v>41.488184088058418</v>
      </c>
      <c r="X4" s="69">
        <f>IF(RES_hh_fech!X4=0,0,RES_hh_fech!X4/RES_summary!X$19)</f>
        <v>39.91422752614173</v>
      </c>
      <c r="Y4" s="69">
        <f>IF(RES_hh_fech!Y4=0,0,RES_hh_fech!Y4/RES_summary!Y$19)</f>
        <v>38.229549174752876</v>
      </c>
      <c r="DA4" s="88" t="s">
        <v>297</v>
      </c>
    </row>
    <row r="5" spans="1:105" ht="12" customHeight="1" x14ac:dyDescent="0.25">
      <c r="A5" s="28" t="s">
        <v>51</v>
      </c>
      <c r="B5" s="72">
        <f>IF(RES_hh_fech!B5=0,0,RES_hh_fech!B5/RES_summary!B$19)</f>
        <v>45.922300432370939</v>
      </c>
      <c r="C5" s="72">
        <f>IF(RES_hh_fech!C5=0,0,RES_hh_fech!C5/RES_summary!C$19)</f>
        <v>48.600077979382441</v>
      </c>
      <c r="D5" s="72">
        <f>IF(RES_hh_fech!D5=0,0,RES_hh_fech!D5/RES_summary!D$19)</f>
        <v>53.051764245760403</v>
      </c>
      <c r="E5" s="72">
        <f>IF(RES_hh_fech!E5=0,0,RES_hh_fech!E5/RES_summary!E$19)</f>
        <v>47.852830213830082</v>
      </c>
      <c r="F5" s="72">
        <f>IF(RES_hh_fech!F5=0,0,RES_hh_fech!F5/RES_summary!F$19)</f>
        <v>59.149509716850581</v>
      </c>
      <c r="G5" s="72">
        <f>IF(RES_hh_fech!G5=0,0,RES_hh_fech!G5/RES_summary!G$19)</f>
        <v>60.828336599837186</v>
      </c>
      <c r="H5" s="72">
        <f>IF(RES_hh_fech!H5=0,0,RES_hh_fech!H5/RES_summary!H$19)</f>
        <v>61.930114727160451</v>
      </c>
      <c r="I5" s="72">
        <f>IF(RES_hh_fech!I5=0,0,RES_hh_fech!I5/RES_summary!I$19)</f>
        <v>51.984947866535883</v>
      </c>
      <c r="J5" s="72">
        <f>IF(RES_hh_fech!J5=0,0,RES_hh_fech!J5/RES_summary!J$19)</f>
        <v>54.767916929649488</v>
      </c>
      <c r="K5" s="72">
        <f>IF(RES_hh_fech!K5=0,0,RES_hh_fech!K5/RES_summary!K$19)</f>
        <v>61.600530926357578</v>
      </c>
      <c r="L5" s="72">
        <f>IF(RES_hh_fech!L5=0,0,RES_hh_fech!L5/RES_summary!L$19)</f>
        <v>56.443135369267495</v>
      </c>
      <c r="M5" s="72">
        <f>IF(RES_hh_fech!M5=0,0,RES_hh_fech!M5/RES_summary!M$19)</f>
        <v>54.73302207369764</v>
      </c>
      <c r="N5" s="72">
        <f>IF(RES_hh_fech!N5=0,0,RES_hh_fech!N5/RES_summary!N$19)</f>
        <v>55.350398853580586</v>
      </c>
      <c r="O5" s="72">
        <f>IF(RES_hh_fech!O5=0,0,RES_hh_fech!O5/RES_summary!O$19)</f>
        <v>43.199530683836436</v>
      </c>
      <c r="P5" s="72">
        <f>IF(RES_hh_fech!P5=0,0,RES_hh_fech!P5/RES_summary!P$19)</f>
        <v>42.208377949368661</v>
      </c>
      <c r="Q5" s="72">
        <f>IF(RES_hh_fech!Q5=0,0,RES_hh_fech!Q5/RES_summary!Q$19)</f>
        <v>37.848788171116595</v>
      </c>
      <c r="R5" s="72">
        <f>IF(RES_hh_fech!R5=0,0,RES_hh_fech!R5/RES_summary!R$19)</f>
        <v>32.033049641444777</v>
      </c>
      <c r="S5" s="72">
        <f>IF(RES_hh_fech!S5=0,0,RES_hh_fech!S5/RES_summary!S$19)</f>
        <v>52.119471724980762</v>
      </c>
      <c r="T5" s="72">
        <f>IF(RES_hh_fech!T5=0,0,RES_hh_fech!T5/RES_summary!T$19)</f>
        <v>58.547281728088365</v>
      </c>
      <c r="U5" s="72">
        <f>IF(RES_hh_fech!U5=0,0,RES_hh_fech!U5/RES_summary!U$19)</f>
        <v>38.47541174036332</v>
      </c>
      <c r="V5" s="72">
        <f>IF(RES_hh_fech!V5=0,0,RES_hh_fech!V5/RES_summary!V$19)</f>
        <v>43.642128420285133</v>
      </c>
      <c r="W5" s="72">
        <f>IF(RES_hh_fech!W5=0,0,RES_hh_fech!W5/RES_summary!W$19)</f>
        <v>34.907112433467248</v>
      </c>
      <c r="X5" s="72">
        <f>IF(RES_hh_fech!X5=0,0,RES_hh_fech!X5/RES_summary!X$19)</f>
        <v>42.130172584009955</v>
      </c>
      <c r="Y5" s="72">
        <f>IF(RES_hh_fech!Y5=0,0,RES_hh_fech!Y5/RES_summary!Y$19)</f>
        <v>39.73494936704305</v>
      </c>
      <c r="DA5" s="89" t="s">
        <v>551</v>
      </c>
    </row>
    <row r="6" spans="1:105" ht="12" customHeight="1" x14ac:dyDescent="0.25">
      <c r="A6" s="28" t="s">
        <v>74</v>
      </c>
      <c r="B6" s="72">
        <f>IF(RES_hh_fech!B6=0,0,RES_hh_fech!B6/RES_summary!B$19)</f>
        <v>62.860183237680452</v>
      </c>
      <c r="C6" s="72">
        <f>IF(RES_hh_fech!C6=0,0,RES_hh_fech!C6/RES_summary!C$19)</f>
        <v>59.590588108015886</v>
      </c>
      <c r="D6" s="72">
        <f>IF(RES_hh_fech!D6=0,0,RES_hh_fech!D6/RES_summary!D$19)</f>
        <v>64.181751148582023</v>
      </c>
      <c r="E6" s="72">
        <f>IF(RES_hh_fech!E6=0,0,RES_hh_fech!E6/RES_summary!E$19)</f>
        <v>68.447858889392933</v>
      </c>
      <c r="F6" s="72">
        <f>IF(RES_hh_fech!F6=0,0,RES_hh_fech!F6/RES_summary!F$19)</f>
        <v>74.119506851123205</v>
      </c>
      <c r="G6" s="72">
        <f>IF(RES_hh_fech!G6=0,0,RES_hh_fech!G6/RES_summary!G$19)</f>
        <v>75.979737878721522</v>
      </c>
      <c r="H6" s="72">
        <f>IF(RES_hh_fech!H6=0,0,RES_hh_fech!H6/RES_summary!H$19)</f>
        <v>72.241713935715893</v>
      </c>
      <c r="I6" s="72">
        <f>IF(RES_hh_fech!I6=0,0,RES_hh_fech!I6/RES_summary!I$19)</f>
        <v>73.175769187801691</v>
      </c>
      <c r="J6" s="72">
        <f>IF(RES_hh_fech!J6=0,0,RES_hh_fech!J6/RES_summary!J$19)</f>
        <v>72.17157752971363</v>
      </c>
      <c r="K6" s="72">
        <f>IF(RES_hh_fech!K6=0,0,RES_hh_fech!K6/RES_summary!K$19)</f>
        <v>69.291203793860106</v>
      </c>
      <c r="L6" s="72">
        <f>IF(RES_hh_fech!L6=0,0,RES_hh_fech!L6/RES_summary!L$19)</f>
        <v>74.686642003682607</v>
      </c>
      <c r="M6" s="72">
        <f>IF(RES_hh_fech!M6=0,0,RES_hh_fech!M6/RES_summary!M$19)</f>
        <v>62.662650684557434</v>
      </c>
      <c r="N6" s="72">
        <f>IF(RES_hh_fech!N6=0,0,RES_hh_fech!N6/RES_summary!N$19)</f>
        <v>62.839716859463707</v>
      </c>
      <c r="O6" s="72">
        <f>IF(RES_hh_fech!O6=0,0,RES_hh_fech!O6/RES_summary!O$19)</f>
        <v>56.626162940619828</v>
      </c>
      <c r="P6" s="72">
        <f>IF(RES_hh_fech!P6=0,0,RES_hh_fech!P6/RES_summary!P$19)</f>
        <v>49.998871000971469</v>
      </c>
      <c r="Q6" s="72">
        <f>IF(RES_hh_fech!Q6=0,0,RES_hh_fech!Q6/RES_summary!Q$19)</f>
        <v>51.064515263879052</v>
      </c>
      <c r="R6" s="72">
        <f>IF(RES_hh_fech!R6=0,0,RES_hh_fech!R6/RES_summary!R$19)</f>
        <v>56.036546485046721</v>
      </c>
      <c r="S6" s="72">
        <f>IF(RES_hh_fech!S6=0,0,RES_hh_fech!S6/RES_summary!S$19)</f>
        <v>45.231141067989917</v>
      </c>
      <c r="T6" s="72">
        <f>IF(RES_hh_fech!T6=0,0,RES_hh_fech!T6/RES_summary!T$19)</f>
        <v>55.692056634955811</v>
      </c>
      <c r="U6" s="72">
        <f>IF(RES_hh_fech!U6=0,0,RES_hh_fech!U6/RES_summary!U$19)</f>
        <v>47.346991915980176</v>
      </c>
      <c r="V6" s="72">
        <f>IF(RES_hh_fech!V6=0,0,RES_hh_fech!V6/RES_summary!V$19)</f>
        <v>44.515403268917638</v>
      </c>
      <c r="W6" s="72">
        <f>IF(RES_hh_fech!W6=0,0,RES_hh_fech!W6/RES_summary!W$19)</f>
        <v>45.640860351932275</v>
      </c>
      <c r="X6" s="72">
        <f>IF(RES_hh_fech!X6=0,0,RES_hh_fech!X6/RES_summary!X$19)</f>
        <v>48.227878923166074</v>
      </c>
      <c r="Y6" s="72">
        <f>IF(RES_hh_fech!Y6=0,0,RES_hh_fech!Y6/RES_summary!Y$19)</f>
        <v>40.638618413447603</v>
      </c>
      <c r="DA6" s="89" t="s">
        <v>552</v>
      </c>
    </row>
    <row r="7" spans="1:105" ht="12" customHeight="1" x14ac:dyDescent="0.25">
      <c r="A7" s="28" t="s">
        <v>200</v>
      </c>
      <c r="B7" s="72">
        <f>IF(RES_hh_fech!B7=0,0,RES_hh_fech!B7/RES_summary!B$19)</f>
        <v>64.16389097304274</v>
      </c>
      <c r="C7" s="72">
        <f>IF(RES_hh_fech!C7=0,0,RES_hh_fech!C7/RES_summary!C$19)</f>
        <v>65.523208377421241</v>
      </c>
      <c r="D7" s="72">
        <f>IF(RES_hh_fech!D7=0,0,RES_hh_fech!D7/RES_summary!D$19)</f>
        <v>64.653603055452805</v>
      </c>
      <c r="E7" s="72">
        <f>IF(RES_hh_fech!E7=0,0,RES_hh_fech!E7/RES_summary!E$19)</f>
        <v>71.601183266633683</v>
      </c>
      <c r="F7" s="72">
        <f>IF(RES_hh_fech!F7=0,0,RES_hh_fech!F7/RES_summary!F$19)</f>
        <v>79.721692260126574</v>
      </c>
      <c r="G7" s="72">
        <f>IF(RES_hh_fech!G7=0,0,RES_hh_fech!G7/RES_summary!G$19)</f>
        <v>80.1749961664041</v>
      </c>
      <c r="H7" s="72">
        <f>IF(RES_hh_fech!H7=0,0,RES_hh_fech!H7/RES_summary!H$19)</f>
        <v>74.094345581549845</v>
      </c>
      <c r="I7" s="72">
        <f>IF(RES_hh_fech!I7=0,0,RES_hh_fech!I7/RES_summary!I$19)</f>
        <v>74.848093449848378</v>
      </c>
      <c r="J7" s="72">
        <f>IF(RES_hh_fech!J7=0,0,RES_hh_fech!J7/RES_summary!J$19)</f>
        <v>73.421287789094748</v>
      </c>
      <c r="K7" s="72">
        <f>IF(RES_hh_fech!K7=0,0,RES_hh_fech!K7/RES_summary!K$19)</f>
        <v>72.94249453247933</v>
      </c>
      <c r="L7" s="72">
        <f>IF(RES_hh_fech!L7=0,0,RES_hh_fech!L7/RES_summary!L$19)</f>
        <v>77.706759244401184</v>
      </c>
      <c r="M7" s="72">
        <f>IF(RES_hh_fech!M7=0,0,RES_hh_fech!M7/RES_summary!M$19)</f>
        <v>66.399811593996432</v>
      </c>
      <c r="N7" s="72">
        <f>IF(RES_hh_fech!N7=0,0,RES_hh_fech!N7/RES_summary!N$19)</f>
        <v>60.557913511108907</v>
      </c>
      <c r="O7" s="72">
        <f>IF(RES_hh_fech!O7=0,0,RES_hh_fech!O7/RES_summary!O$19)</f>
        <v>57.485878028713877</v>
      </c>
      <c r="P7" s="72">
        <f>IF(RES_hh_fech!P7=0,0,RES_hh_fech!P7/RES_summary!P$19)</f>
        <v>52.610003826153722</v>
      </c>
      <c r="Q7" s="72">
        <f>IF(RES_hh_fech!Q7=0,0,RES_hh_fech!Q7/RES_summary!Q$19)</f>
        <v>57.460526396575617</v>
      </c>
      <c r="R7" s="72">
        <f>IF(RES_hh_fech!R7=0,0,RES_hh_fech!R7/RES_summary!R$19)</f>
        <v>48.068386309409391</v>
      </c>
      <c r="S7" s="72">
        <f>IF(RES_hh_fech!S7=0,0,RES_hh_fech!S7/RES_summary!S$19)</f>
        <v>47.761945353172607</v>
      </c>
      <c r="T7" s="72">
        <f>IF(RES_hh_fech!T7=0,0,RES_hh_fech!T7/RES_summary!T$19)</f>
        <v>52.241573628493285</v>
      </c>
      <c r="U7" s="72">
        <f>IF(RES_hh_fech!U7=0,0,RES_hh_fech!U7/RES_summary!U$19)</f>
        <v>46.518922745613857</v>
      </c>
      <c r="V7" s="72">
        <f>IF(RES_hh_fech!V7=0,0,RES_hh_fech!V7/RES_summary!V$19)</f>
        <v>49.822228567885226</v>
      </c>
      <c r="W7" s="72">
        <f>IF(RES_hh_fech!W7=0,0,RES_hh_fech!W7/RES_summary!W$19)</f>
        <v>48.454163642244431</v>
      </c>
      <c r="X7" s="72">
        <f>IF(RES_hh_fech!X7=0,0,RES_hh_fech!X7/RES_summary!X$19)</f>
        <v>45.951965107122085</v>
      </c>
      <c r="Y7" s="72">
        <f>IF(RES_hh_fech!Y7=0,0,RES_hh_fech!Y7/RES_summary!Y$19)</f>
        <v>44.709390343947717</v>
      </c>
      <c r="DA7" s="89" t="s">
        <v>553</v>
      </c>
    </row>
    <row r="8" spans="1:105" ht="12" customHeight="1" x14ac:dyDescent="0.25">
      <c r="A8" s="28" t="s">
        <v>189</v>
      </c>
      <c r="B8" s="72">
        <f>IF(RES_hh_fech!B8=0,0,RES_hh_fech!B8/RES_summary!B$19)</f>
        <v>55.287769097807853</v>
      </c>
      <c r="C8" s="72">
        <f>IF(RES_hh_fech!C8=0,0,RES_hh_fech!C8/RES_summary!C$19)</f>
        <v>58.387080973888914</v>
      </c>
      <c r="D8" s="72">
        <f>IF(RES_hh_fech!D8=0,0,RES_hh_fech!D8/RES_summary!D$19)</f>
        <v>61.382850463422962</v>
      </c>
      <c r="E8" s="72">
        <f>IF(RES_hh_fech!E8=0,0,RES_hh_fech!E8/RES_summary!E$19)</f>
        <v>66.733414082577227</v>
      </c>
      <c r="F8" s="72">
        <f>IF(RES_hh_fech!F8=0,0,RES_hh_fech!F8/RES_summary!F$19)</f>
        <v>66.097483946066035</v>
      </c>
      <c r="G8" s="72">
        <f>IF(RES_hh_fech!G8=0,0,RES_hh_fech!G8/RES_summary!G$19)</f>
        <v>67.396277826682166</v>
      </c>
      <c r="H8" s="72">
        <f>IF(RES_hh_fech!H8=0,0,RES_hh_fech!H8/RES_summary!H$19)</f>
        <v>70.732793079922203</v>
      </c>
      <c r="I8" s="72">
        <f>IF(RES_hh_fech!I8=0,0,RES_hh_fech!I8/RES_summary!I$19)</f>
        <v>69.215584658965923</v>
      </c>
      <c r="J8" s="72">
        <f>IF(RES_hh_fech!J8=0,0,RES_hh_fech!J8/RES_summary!J$19)</f>
        <v>62.344655914940219</v>
      </c>
      <c r="K8" s="72">
        <f>IF(RES_hh_fech!K8=0,0,RES_hh_fech!K8/RES_summary!K$19)</f>
        <v>63.266420878943045</v>
      </c>
      <c r="L8" s="72">
        <f>IF(RES_hh_fech!L8=0,0,RES_hh_fech!L8/RES_summary!L$19)</f>
        <v>72.092409702953219</v>
      </c>
      <c r="M8" s="72">
        <f>IF(RES_hh_fech!M8=0,0,RES_hh_fech!M8/RES_summary!M$19)</f>
        <v>56.664160200534212</v>
      </c>
      <c r="N8" s="72">
        <f>IF(RES_hh_fech!N8=0,0,RES_hh_fech!N8/RES_summary!N$19)</f>
        <v>58.884652088394589</v>
      </c>
      <c r="O8" s="72">
        <f>IF(RES_hh_fech!O8=0,0,RES_hh_fech!O8/RES_summary!O$19)</f>
        <v>54.110109204752362</v>
      </c>
      <c r="P8" s="72">
        <f>IF(RES_hh_fech!P8=0,0,RES_hh_fech!P8/RES_summary!P$19)</f>
        <v>50.351931767017277</v>
      </c>
      <c r="Q8" s="72">
        <f>IF(RES_hh_fech!Q8=0,0,RES_hh_fech!Q8/RES_summary!Q$19)</f>
        <v>53.032444783051638</v>
      </c>
      <c r="R8" s="72">
        <f>IF(RES_hh_fech!R8=0,0,RES_hh_fech!R8/RES_summary!R$19)</f>
        <v>46.700478927593906</v>
      </c>
      <c r="S8" s="72">
        <f>IF(RES_hh_fech!S8=0,0,RES_hh_fech!S8/RES_summary!S$19)</f>
        <v>43.629384999632215</v>
      </c>
      <c r="T8" s="72">
        <f>IF(RES_hh_fech!T8=0,0,RES_hh_fech!T8/RES_summary!T$19)</f>
        <v>46.338516893163167</v>
      </c>
      <c r="U8" s="72">
        <f>IF(RES_hh_fech!U8=0,0,RES_hh_fech!U8/RES_summary!U$19)</f>
        <v>42.371634663113674</v>
      </c>
      <c r="V8" s="72">
        <f>IF(RES_hh_fech!V8=0,0,RES_hh_fech!V8/RES_summary!V$19)</f>
        <v>42.434338589299507</v>
      </c>
      <c r="W8" s="72">
        <f>IF(RES_hh_fech!W8=0,0,RES_hh_fech!W8/RES_summary!W$19)</f>
        <v>45.066021126312435</v>
      </c>
      <c r="X8" s="72">
        <f>IF(RES_hh_fech!X8=0,0,RES_hh_fech!X8/RES_summary!X$19)</f>
        <v>39.448350699920461</v>
      </c>
      <c r="Y8" s="72">
        <f>IF(RES_hh_fech!Y8=0,0,RES_hh_fech!Y8/RES_summary!Y$19)</f>
        <v>37.751588569363427</v>
      </c>
      <c r="DA8" s="89" t="s">
        <v>554</v>
      </c>
    </row>
    <row r="9" spans="1:105" ht="12" customHeight="1" x14ac:dyDescent="0.25">
      <c r="A9" s="28" t="s">
        <v>202</v>
      </c>
      <c r="B9" s="72">
        <f>IF(RES_hh_fech!B9=0,0,RES_hh_fech!B9/RES_summary!B$19)</f>
        <v>64.119577331799903</v>
      </c>
      <c r="C9" s="72">
        <f>IF(RES_hh_fech!C9=0,0,RES_hh_fech!C9/RES_summary!C$19)</f>
        <v>65.70224256889972</v>
      </c>
      <c r="D9" s="72">
        <f>IF(RES_hh_fech!D9=0,0,RES_hh_fech!D9/RES_summary!D$19)</f>
        <v>68.29018449154178</v>
      </c>
      <c r="E9" s="72">
        <f>IF(RES_hh_fech!E9=0,0,RES_hh_fech!E9/RES_summary!E$19)</f>
        <v>71.175520246511425</v>
      </c>
      <c r="F9" s="72">
        <f>IF(RES_hh_fech!F9=0,0,RES_hh_fech!F9/RES_summary!F$19)</f>
        <v>74.23953968252016</v>
      </c>
      <c r="G9" s="72">
        <f>IF(RES_hh_fech!G9=0,0,RES_hh_fech!G9/RES_summary!G$19)</f>
        <v>74.735889200427437</v>
      </c>
      <c r="H9" s="72">
        <f>IF(RES_hh_fech!H9=0,0,RES_hh_fech!H9/RES_summary!H$19)</f>
        <v>72.960643810660841</v>
      </c>
      <c r="I9" s="72">
        <f>IF(RES_hh_fech!I9=0,0,RES_hh_fech!I9/RES_summary!I$19)</f>
        <v>68.112133051780503</v>
      </c>
      <c r="J9" s="72">
        <f>IF(RES_hh_fech!J9=0,0,RES_hh_fech!J9/RES_summary!J$19)</f>
        <v>62.750815650372523</v>
      </c>
      <c r="K9" s="72">
        <f>IF(RES_hh_fech!K9=0,0,RES_hh_fech!K9/RES_summary!K$19)</f>
        <v>67.042225940836019</v>
      </c>
      <c r="L9" s="72">
        <f>IF(RES_hh_fech!L9=0,0,RES_hh_fech!L9/RES_summary!L$19)</f>
        <v>63.291216296184615</v>
      </c>
      <c r="M9" s="72">
        <f>IF(RES_hh_fech!M9=0,0,RES_hh_fech!M9/RES_summary!M$19)</f>
        <v>57.424542477582726</v>
      </c>
      <c r="N9" s="72">
        <f>IF(RES_hh_fech!N9=0,0,RES_hh_fech!N9/RES_summary!N$19)</f>
        <v>53.266853325870116</v>
      </c>
      <c r="O9" s="72">
        <f>IF(RES_hh_fech!O9=0,0,RES_hh_fech!O9/RES_summary!O$19)</f>
        <v>49.590728368874551</v>
      </c>
      <c r="P9" s="72">
        <f>IF(RES_hh_fech!P9=0,0,RES_hh_fech!P9/RES_summary!P$19)</f>
        <v>49.359620444377136</v>
      </c>
      <c r="Q9" s="72">
        <f>IF(RES_hh_fech!Q9=0,0,RES_hh_fech!Q9/RES_summary!Q$19)</f>
        <v>50.541625825489163</v>
      </c>
      <c r="R9" s="72">
        <f>IF(RES_hh_fech!R9=0,0,RES_hh_fech!R9/RES_summary!R$19)</f>
        <v>40.038042493158144</v>
      </c>
      <c r="S9" s="72">
        <f>IF(RES_hh_fech!S9=0,0,RES_hh_fech!S9/RES_summary!S$19)</f>
        <v>43.158034118151335</v>
      </c>
      <c r="T9" s="72">
        <f>IF(RES_hh_fech!T9=0,0,RES_hh_fech!T9/RES_summary!T$19)</f>
        <v>46.091345356026558</v>
      </c>
      <c r="U9" s="72">
        <f>IF(RES_hh_fech!U9=0,0,RES_hh_fech!U9/RES_summary!U$19)</f>
        <v>45.900068657369786</v>
      </c>
      <c r="V9" s="72">
        <f>IF(RES_hh_fech!V9=0,0,RES_hh_fech!V9/RES_summary!V$19)</f>
        <v>45.281996327447615</v>
      </c>
      <c r="W9" s="72">
        <f>IF(RES_hh_fech!W9=0,0,RES_hh_fech!W9/RES_summary!W$19)</f>
        <v>43.863615727808998</v>
      </c>
      <c r="X9" s="72">
        <f>IF(RES_hh_fech!X9=0,0,RES_hh_fech!X9/RES_summary!X$19)</f>
        <v>42.438643720021972</v>
      </c>
      <c r="Y9" s="72">
        <f>IF(RES_hh_fech!Y9=0,0,RES_hh_fech!Y9/RES_summary!Y$19)</f>
        <v>41.344657449411287</v>
      </c>
      <c r="DA9" s="89" t="s">
        <v>555</v>
      </c>
    </row>
    <row r="10" spans="1:105" ht="12" customHeight="1" x14ac:dyDescent="0.25">
      <c r="A10" s="28" t="s">
        <v>197</v>
      </c>
      <c r="B10" s="72">
        <f>IF(RES_hh_fech!B10=0,0,RES_hh_fech!B10/RES_summary!B$19)</f>
        <v>38.307163948631661</v>
      </c>
      <c r="C10" s="72">
        <f>IF(RES_hh_fech!C10=0,0,RES_hh_fech!C10/RES_summary!C$19)</f>
        <v>39.359875634739801</v>
      </c>
      <c r="D10" s="72">
        <f>IF(RES_hh_fech!D10=0,0,RES_hh_fech!D10/RES_summary!D$19)</f>
        <v>41.417432228638738</v>
      </c>
      <c r="E10" s="72">
        <f>IF(RES_hh_fech!E10=0,0,RES_hh_fech!E10/RES_summary!E$19)</f>
        <v>43.838653071140392</v>
      </c>
      <c r="F10" s="72">
        <f>IF(RES_hh_fech!F10=0,0,RES_hh_fech!F10/RES_summary!F$19)</f>
        <v>46.002424754020119</v>
      </c>
      <c r="G10" s="72">
        <f>IF(RES_hh_fech!G10=0,0,RES_hh_fech!G10/RES_summary!G$19)</f>
        <v>47.264884532198984</v>
      </c>
      <c r="H10" s="72">
        <f>IF(RES_hh_fech!H10=0,0,RES_hh_fech!H10/RES_summary!H$19)</f>
        <v>47.260947914350886</v>
      </c>
      <c r="I10" s="72">
        <f>IF(RES_hh_fech!I10=0,0,RES_hh_fech!I10/RES_summary!I$19)</f>
        <v>46.52191075407891</v>
      </c>
      <c r="J10" s="72">
        <f>IF(RES_hh_fech!J10=0,0,RES_hh_fech!J10/RES_summary!J$19)</f>
        <v>45.562450643108285</v>
      </c>
      <c r="K10" s="72">
        <f>IF(RES_hh_fech!K10=0,0,RES_hh_fech!K10/RES_summary!K$19)</f>
        <v>45.653454898206633</v>
      </c>
      <c r="L10" s="72">
        <f>IF(RES_hh_fech!L10=0,0,RES_hh_fech!L10/RES_summary!L$19)</f>
        <v>45.71259000975585</v>
      </c>
      <c r="M10" s="72">
        <f>IF(RES_hh_fech!M10=0,0,RES_hh_fech!M10/RES_summary!M$19)</f>
        <v>43.36653584988801</v>
      </c>
      <c r="N10" s="72">
        <f>IF(RES_hh_fech!N10=0,0,RES_hh_fech!N10/RES_summary!N$19)</f>
        <v>41.40028762084394</v>
      </c>
      <c r="O10" s="72">
        <f>IF(RES_hh_fech!O10=0,0,RES_hh_fech!O10/RES_summary!O$19)</f>
        <v>38.91506043571362</v>
      </c>
      <c r="P10" s="72">
        <f>IF(RES_hh_fech!P10=0,0,RES_hh_fech!P10/RES_summary!P$19)</f>
        <v>37.527301705402515</v>
      </c>
      <c r="Q10" s="72">
        <f>IF(RES_hh_fech!Q10=0,0,RES_hh_fech!Q10/RES_summary!Q$19)</f>
        <v>36.543076648467441</v>
      </c>
      <c r="R10" s="72">
        <f>IF(RES_hh_fech!R10=0,0,RES_hh_fech!R10/RES_summary!R$19)</f>
        <v>34.642909265569855</v>
      </c>
      <c r="S10" s="72">
        <f>IF(RES_hh_fech!S10=0,0,RES_hh_fech!S10/RES_summary!S$19)</f>
        <v>34.974362784588223</v>
      </c>
      <c r="T10" s="72">
        <f>IF(RES_hh_fech!T10=0,0,RES_hh_fech!T10/RES_summary!T$19)</f>
        <v>36.614347407476139</v>
      </c>
      <c r="U10" s="72">
        <f>IF(RES_hh_fech!U10=0,0,RES_hh_fech!U10/RES_summary!U$19)</f>
        <v>36.458891990216515</v>
      </c>
      <c r="V10" s="72">
        <f>IF(RES_hh_fech!V10=0,0,RES_hh_fech!V10/RES_summary!V$19)</f>
        <v>36.333799080178096</v>
      </c>
      <c r="W10" s="72">
        <f>IF(RES_hh_fech!W10=0,0,RES_hh_fech!W10/RES_summary!W$19)</f>
        <v>35.770405038668734</v>
      </c>
      <c r="X10" s="72">
        <f>IF(RES_hh_fech!X10=0,0,RES_hh_fech!X10/RES_summary!X$19)</f>
        <v>35.19459882615827</v>
      </c>
      <c r="Y10" s="72">
        <f>IF(RES_hh_fech!Y10=0,0,RES_hh_fech!Y10/RES_summary!Y$19)</f>
        <v>34.54403887122654</v>
      </c>
      <c r="DA10" s="89" t="s">
        <v>556</v>
      </c>
    </row>
    <row r="11" spans="1:105" ht="12" customHeight="1" x14ac:dyDescent="0.25">
      <c r="A11" s="28" t="s">
        <v>198</v>
      </c>
      <c r="B11" s="72">
        <f>IF(RES_hh_fech!B11=0,0,RES_hh_fech!B11/RES_summary!B$19)</f>
        <v>0</v>
      </c>
      <c r="C11" s="72">
        <f>IF(RES_hh_fech!C11=0,0,RES_hh_fech!C11/RES_summary!C$19)</f>
        <v>0</v>
      </c>
      <c r="D11" s="72">
        <f>IF(RES_hh_fech!D11=0,0,RES_hh_fech!D11/RES_summary!D$19)</f>
        <v>0</v>
      </c>
      <c r="E11" s="72">
        <f>IF(RES_hh_fech!E11=0,0,RES_hh_fech!E11/RES_summary!E$19)</f>
        <v>0</v>
      </c>
      <c r="F11" s="72">
        <f>IF(RES_hh_fech!F11=0,0,RES_hh_fech!F11/RES_summary!F$19)</f>
        <v>0</v>
      </c>
      <c r="G11" s="72">
        <f>IF(RES_hh_fech!G11=0,0,RES_hh_fech!G11/RES_summary!G$19)</f>
        <v>0</v>
      </c>
      <c r="H11" s="72">
        <f>IF(RES_hh_fech!H11=0,0,RES_hh_fech!H11/RES_summary!H$19)</f>
        <v>0</v>
      </c>
      <c r="I11" s="72">
        <f>IF(RES_hh_fech!I11=0,0,RES_hh_fech!I11/RES_summary!I$19)</f>
        <v>0</v>
      </c>
      <c r="J11" s="72">
        <f>IF(RES_hh_fech!J11=0,0,RES_hh_fech!J11/RES_summary!J$19)</f>
        <v>0</v>
      </c>
      <c r="K11" s="72">
        <f>IF(RES_hh_fech!K11=0,0,RES_hh_fech!K11/RES_summary!K$19)</f>
        <v>0</v>
      </c>
      <c r="L11" s="72">
        <f>IF(RES_hh_fech!L11=0,0,RES_hh_fech!L11/RES_summary!L$19)</f>
        <v>0</v>
      </c>
      <c r="M11" s="72">
        <f>IF(RES_hh_fech!M11=0,0,RES_hh_fech!M11/RES_summary!M$19)</f>
        <v>0</v>
      </c>
      <c r="N11" s="72">
        <f>IF(RES_hh_fech!N11=0,0,RES_hh_fech!N11/RES_summary!N$19)</f>
        <v>0</v>
      </c>
      <c r="O11" s="72">
        <f>IF(RES_hh_fech!O11=0,0,RES_hh_fech!O11/RES_summary!O$19)</f>
        <v>0</v>
      </c>
      <c r="P11" s="72">
        <f>IF(RES_hh_fech!P11=0,0,RES_hh_fech!P11/RES_summary!P$19)</f>
        <v>0</v>
      </c>
      <c r="Q11" s="72">
        <f>IF(RES_hh_fech!Q11=0,0,RES_hh_fech!Q11/RES_summary!Q$19)</f>
        <v>0</v>
      </c>
      <c r="R11" s="72">
        <f>IF(RES_hh_fech!R11=0,0,RES_hh_fech!R11/RES_summary!R$19)</f>
        <v>0</v>
      </c>
      <c r="S11" s="72">
        <f>IF(RES_hh_fech!S11=0,0,RES_hh_fech!S11/RES_summary!S$19)</f>
        <v>0</v>
      </c>
      <c r="T11" s="72">
        <f>IF(RES_hh_fech!T11=0,0,RES_hh_fech!T11/RES_summary!T$19)</f>
        <v>0</v>
      </c>
      <c r="U11" s="72">
        <f>IF(RES_hh_fech!U11=0,0,RES_hh_fech!U11/RES_summary!U$19)</f>
        <v>0</v>
      </c>
      <c r="V11" s="72">
        <f>IF(RES_hh_fech!V11=0,0,RES_hh_fech!V11/RES_summary!V$19)</f>
        <v>0</v>
      </c>
      <c r="W11" s="72">
        <f>IF(RES_hh_fech!W11=0,0,RES_hh_fech!W11/RES_summary!W$19)</f>
        <v>0</v>
      </c>
      <c r="X11" s="72">
        <f>IF(RES_hh_fech!X11=0,0,RES_hh_fech!X11/RES_summary!X$19)</f>
        <v>0</v>
      </c>
      <c r="Y11" s="72">
        <f>IF(RES_hh_fech!Y11=0,0,RES_hh_fech!Y11/RES_summary!Y$19)</f>
        <v>0</v>
      </c>
      <c r="DA11" s="89" t="s">
        <v>557</v>
      </c>
    </row>
    <row r="12" spans="1:105" ht="12" customHeight="1" x14ac:dyDescent="0.25">
      <c r="A12" s="28" t="s">
        <v>95</v>
      </c>
      <c r="B12" s="72">
        <f>IF(RES_hh_fech!B12=0,0,RES_hh_fech!B12/RES_summary!B$19)</f>
        <v>15.457226628074954</v>
      </c>
      <c r="C12" s="72">
        <f>IF(RES_hh_fech!C12=0,0,RES_hh_fech!C12/RES_summary!C$19)</f>
        <v>20.848055124614945</v>
      </c>
      <c r="D12" s="72">
        <f>IF(RES_hh_fech!D12=0,0,RES_hh_fech!D12/RES_summary!D$19)</f>
        <v>19.050825983789995</v>
      </c>
      <c r="E12" s="72">
        <f>IF(RES_hh_fech!E12=0,0,RES_hh_fech!E12/RES_summary!E$19)</f>
        <v>19.539757227624897</v>
      </c>
      <c r="F12" s="72">
        <f>IF(RES_hh_fech!F12=0,0,RES_hh_fech!F12/RES_summary!F$19)</f>
        <v>19.789866159425721</v>
      </c>
      <c r="G12" s="72">
        <f>IF(RES_hh_fech!G12=0,0,RES_hh_fech!G12/RES_summary!G$19)</f>
        <v>20.195934828602258</v>
      </c>
      <c r="H12" s="72">
        <f>IF(RES_hh_fech!H12=0,0,RES_hh_fech!H12/RES_summary!H$19)</f>
        <v>20.481218697754144</v>
      </c>
      <c r="I12" s="72">
        <f>IF(RES_hh_fech!I12=0,0,RES_hh_fech!I12/RES_summary!I$19)</f>
        <v>19.620983084631064</v>
      </c>
      <c r="J12" s="72">
        <f>IF(RES_hh_fech!J12=0,0,RES_hh_fech!J12/RES_summary!J$19)</f>
        <v>17.581487242928688</v>
      </c>
      <c r="K12" s="72">
        <f>IF(RES_hh_fech!K12=0,0,RES_hh_fech!K12/RES_summary!K$19)</f>
        <v>17.190850151819266</v>
      </c>
      <c r="L12" s="72">
        <f>IF(RES_hh_fech!L12=0,0,RES_hh_fech!L12/RES_summary!L$19)</f>
        <v>19.265919846228474</v>
      </c>
      <c r="M12" s="72">
        <f>IF(RES_hh_fech!M12=0,0,RES_hh_fech!M12/RES_summary!M$19)</f>
        <v>16.454064812871906</v>
      </c>
      <c r="N12" s="72">
        <f>IF(RES_hh_fech!N12=0,0,RES_hh_fech!N12/RES_summary!N$19)</f>
        <v>15.224464259720952</v>
      </c>
      <c r="O12" s="72">
        <f>IF(RES_hh_fech!O12=0,0,RES_hh_fech!O12/RES_summary!O$19)</f>
        <v>13.307480712406452</v>
      </c>
      <c r="P12" s="72">
        <f>IF(RES_hh_fech!P12=0,0,RES_hh_fech!P12/RES_summary!P$19)</f>
        <v>12.190968805495638</v>
      </c>
      <c r="Q12" s="72">
        <f>IF(RES_hh_fech!Q12=0,0,RES_hh_fech!Q12/RES_summary!Q$19)</f>
        <v>11.441931041172802</v>
      </c>
      <c r="R12" s="72">
        <f>IF(RES_hh_fech!R12=0,0,RES_hh_fech!R12/RES_summary!R$19)</f>
        <v>10.447752120210119</v>
      </c>
      <c r="S12" s="72">
        <f>IF(RES_hh_fech!S12=0,0,RES_hh_fech!S12/RES_summary!S$19)</f>
        <v>10.098703327381836</v>
      </c>
      <c r="T12" s="72">
        <f>IF(RES_hh_fech!T12=0,0,RES_hh_fech!T12/RES_summary!T$19)</f>
        <v>10.086383744745032</v>
      </c>
      <c r="U12" s="72">
        <f>IF(RES_hh_fech!U12=0,0,RES_hh_fech!U12/RES_summary!U$19)</f>
        <v>9.6839258743024725</v>
      </c>
      <c r="V12" s="72">
        <f>IF(RES_hh_fech!V12=0,0,RES_hh_fech!V12/RES_summary!V$19)</f>
        <v>9.3370650684808627</v>
      </c>
      <c r="W12" s="72">
        <f>IF(RES_hh_fech!W12=0,0,RES_hh_fech!W12/RES_summary!W$19)</f>
        <v>8.9640759369386913</v>
      </c>
      <c r="X12" s="72">
        <f>IF(RES_hh_fech!X12=0,0,RES_hh_fech!X12/RES_summary!X$19)</f>
        <v>8.625074437596016</v>
      </c>
      <c r="Y12" s="72">
        <f>IF(RES_hh_fech!Y12=0,0,RES_hh_fech!Y12/RES_summary!Y$19)</f>
        <v>8.6667157261185093</v>
      </c>
      <c r="DA12" s="89" t="s">
        <v>558</v>
      </c>
    </row>
    <row r="13" spans="1:105" ht="12" customHeight="1" x14ac:dyDescent="0.25">
      <c r="A13" s="73" t="s">
        <v>94</v>
      </c>
      <c r="B13" s="74">
        <f>IF(RES_hh_fech!B13=0,0,RES_hh_fech!B13/RES_summary!B$19)</f>
        <v>32.951441631807739</v>
      </c>
      <c r="C13" s="74">
        <f>IF(RES_hh_fech!C13=0,0,RES_hh_fech!C13/RES_summary!C$19)</f>
        <v>49.807401173886795</v>
      </c>
      <c r="D13" s="74">
        <f>IF(RES_hh_fech!D13=0,0,RES_hh_fech!D13/RES_summary!D$19)</f>
        <v>45.318307029351892</v>
      </c>
      <c r="E13" s="74">
        <f>IF(RES_hh_fech!E13=0,0,RES_hh_fech!E13/RES_summary!E$19)</f>
        <v>45.865396150896181</v>
      </c>
      <c r="F13" s="74">
        <f>IF(RES_hh_fech!F13=0,0,RES_hh_fech!F13/RES_summary!F$19)</f>
        <v>48.226071260306469</v>
      </c>
      <c r="G13" s="74">
        <f>IF(RES_hh_fech!G13=0,0,RES_hh_fech!G13/RES_summary!G$19)</f>
        <v>49.879321221558428</v>
      </c>
      <c r="H13" s="74">
        <f>IF(RES_hh_fech!H13=0,0,RES_hh_fech!H13/RES_summary!H$19)</f>
        <v>56.422053177321743</v>
      </c>
      <c r="I13" s="74">
        <f>IF(RES_hh_fech!I13=0,0,RES_hh_fech!I13/RES_summary!I$19)</f>
        <v>53.012533046753035</v>
      </c>
      <c r="J13" s="74">
        <f>IF(RES_hh_fech!J13=0,0,RES_hh_fech!J13/RES_summary!J$19)</f>
        <v>47.93252833732172</v>
      </c>
      <c r="K13" s="74">
        <f>IF(RES_hh_fech!K13=0,0,RES_hh_fech!K13/RES_summary!K$19)</f>
        <v>45.467225820951164</v>
      </c>
      <c r="L13" s="74">
        <f>IF(RES_hh_fech!L13=0,0,RES_hh_fech!L13/RES_summary!L$19)</f>
        <v>57.93670687920563</v>
      </c>
      <c r="M13" s="74">
        <f>IF(RES_hh_fech!M13=0,0,RES_hh_fech!M13/RES_summary!M$19)</f>
        <v>56.039363596411484</v>
      </c>
      <c r="N13" s="74">
        <f>IF(RES_hh_fech!N13=0,0,RES_hh_fech!N13/RES_summary!N$19)</f>
        <v>51.012537911976601</v>
      </c>
      <c r="O13" s="74">
        <f>IF(RES_hh_fech!O13=0,0,RES_hh_fech!O13/RES_summary!O$19)</f>
        <v>41.87466933531433</v>
      </c>
      <c r="P13" s="74">
        <f>IF(RES_hh_fech!P13=0,0,RES_hh_fech!P13/RES_summary!P$19)</f>
        <v>45.795385780815266</v>
      </c>
      <c r="Q13" s="74">
        <f>IF(RES_hh_fech!Q13=0,0,RES_hh_fech!Q13/RES_summary!Q$19)</f>
        <v>32.299456401916885</v>
      </c>
      <c r="R13" s="74">
        <f>IF(RES_hh_fech!R13=0,0,RES_hh_fech!R13/RES_summary!R$19)</f>
        <v>31.181634998467423</v>
      </c>
      <c r="S13" s="74">
        <f>IF(RES_hh_fech!S13=0,0,RES_hh_fech!S13/RES_summary!S$19)</f>
        <v>37.334176724471938</v>
      </c>
      <c r="T13" s="74">
        <f>IF(RES_hh_fech!T13=0,0,RES_hh_fech!T13/RES_summary!T$19)</f>
        <v>50.468253113913391</v>
      </c>
      <c r="U13" s="74">
        <f>IF(RES_hh_fech!U13=0,0,RES_hh_fech!U13/RES_summary!U$19)</f>
        <v>45.283518038307783</v>
      </c>
      <c r="V13" s="74">
        <f>IF(RES_hh_fech!V13=0,0,RES_hh_fech!V13/RES_summary!V$19)</f>
        <v>41.966370009588097</v>
      </c>
      <c r="W13" s="74">
        <f>IF(RES_hh_fech!W13=0,0,RES_hh_fech!W13/RES_summary!W$19)</f>
        <v>31.643157502378614</v>
      </c>
      <c r="X13" s="74">
        <f>IF(RES_hh_fech!X13=0,0,RES_hh_fech!X13/RES_summary!X$19)</f>
        <v>38.069664593061304</v>
      </c>
      <c r="Y13" s="74">
        <f>IF(RES_hh_fech!Y13=0,0,RES_hh_fech!Y13/RES_summary!Y$19)</f>
        <v>36.999856064903398</v>
      </c>
      <c r="DA13" s="90" t="s">
        <v>559</v>
      </c>
    </row>
    <row r="14" spans="1:105" ht="12" customHeight="1" x14ac:dyDescent="0.25">
      <c r="A14" s="75" t="s">
        <v>97</v>
      </c>
      <c r="B14" s="76">
        <f>IF(RES_hh_fech!B14=0,0,RES_hh_fech!B14/RES_summary!B$19)</f>
        <v>0.48145410589151855</v>
      </c>
      <c r="C14" s="76">
        <f>IF(RES_hh_fech!C14=0,0,RES_hh_fech!C14/RES_summary!C$19)</f>
        <v>0.49557549096262504</v>
      </c>
      <c r="D14" s="76">
        <f>IF(RES_hh_fech!D14=0,0,RES_hh_fech!D14/RES_summary!D$19)</f>
        <v>0.50429923876347016</v>
      </c>
      <c r="E14" s="76">
        <f>IF(RES_hh_fech!E14=0,0,RES_hh_fech!E14/RES_summary!E$19)</f>
        <v>0.52221245379119219</v>
      </c>
      <c r="F14" s="76">
        <f>IF(RES_hh_fech!F14=0,0,RES_hh_fech!F14/RES_summary!F$19)</f>
        <v>0.5588634212021043</v>
      </c>
      <c r="G14" s="76">
        <f>IF(RES_hh_fech!G14=0,0,RES_hh_fech!G14/RES_summary!G$19)</f>
        <v>0.55265454897299715</v>
      </c>
      <c r="H14" s="76">
        <f>IF(RES_hh_fech!H14=0,0,RES_hh_fech!H14/RES_summary!H$19)</f>
        <v>0.52816003889324281</v>
      </c>
      <c r="I14" s="76">
        <f>IF(RES_hh_fech!I14=0,0,RES_hh_fech!I14/RES_summary!I$19)</f>
        <v>0.51980010749257788</v>
      </c>
      <c r="J14" s="76">
        <f>IF(RES_hh_fech!J14=0,0,RES_hh_fech!J14/RES_summary!J$19)</f>
        <v>0.47881836039350112</v>
      </c>
      <c r="K14" s="76">
        <f>IF(RES_hh_fech!K14=0,0,RES_hh_fech!K14/RES_summary!K$19)</f>
        <v>0.46580447109370321</v>
      </c>
      <c r="L14" s="76">
        <f>IF(RES_hh_fech!L14=0,0,RES_hh_fech!L14/RES_summary!L$19)</f>
        <v>0.50369187292337458</v>
      </c>
      <c r="M14" s="76">
        <f>IF(RES_hh_fech!M14=0,0,RES_hh_fech!M14/RES_summary!M$19)</f>
        <v>0.42256316342092592</v>
      </c>
      <c r="N14" s="76">
        <f>IF(RES_hh_fech!N14=0,0,RES_hh_fech!N14/RES_summary!N$19)</f>
        <v>0.41430215511318019</v>
      </c>
      <c r="O14" s="76">
        <f>IF(RES_hh_fech!O14=0,0,RES_hh_fech!O14/RES_summary!O$19)</f>
        <v>0.39628451490133271</v>
      </c>
      <c r="P14" s="76">
        <f>IF(RES_hh_fech!P14=0,0,RES_hh_fech!P14/RES_summary!P$19)</f>
        <v>0.38341131331527956</v>
      </c>
      <c r="Q14" s="76">
        <f>IF(RES_hh_fech!Q14=0,0,RES_hh_fech!Q14/RES_summary!Q$19)</f>
        <v>0.3994349965225486</v>
      </c>
      <c r="R14" s="76">
        <f>IF(RES_hh_fech!R14=0,0,RES_hh_fech!R14/RES_summary!R$19)</f>
        <v>0.3632174063212722</v>
      </c>
      <c r="S14" s="76">
        <f>IF(RES_hh_fech!S14=0,0,RES_hh_fech!S14/RES_summary!S$19)</f>
        <v>0.36014547261557783</v>
      </c>
      <c r="T14" s="76">
        <f>IF(RES_hh_fech!T14=0,0,RES_hh_fech!T14/RES_summary!T$19)</f>
        <v>0.4081082191968462</v>
      </c>
      <c r="U14" s="76">
        <f>IF(RES_hh_fech!U14=0,0,RES_hh_fech!U14/RES_summary!U$19)</f>
        <v>0.37499959555840912</v>
      </c>
      <c r="V14" s="76">
        <f>IF(RES_hh_fech!V14=0,0,RES_hh_fech!V14/RES_summary!V$19)</f>
        <v>0.38876714623190528</v>
      </c>
      <c r="W14" s="76">
        <f>IF(RES_hh_fech!W14=0,0,RES_hh_fech!W14/RES_summary!W$19)</f>
        <v>0.40242985952541649</v>
      </c>
      <c r="X14" s="76">
        <f>IF(RES_hh_fech!X14=0,0,RES_hh_fech!X14/RES_summary!X$19)</f>
        <v>0.38161220433501319</v>
      </c>
      <c r="Y14" s="76">
        <f>IF(RES_hh_fech!Y14=0,0,RES_hh_fech!Y14/RES_summary!Y$19)</f>
        <v>0.36854031814757687</v>
      </c>
      <c r="DA14" s="91" t="s">
        <v>560</v>
      </c>
    </row>
    <row r="15" spans="1:105" ht="12.95" customHeight="1" x14ac:dyDescent="0.25">
      <c r="A15" s="68" t="s">
        <v>92</v>
      </c>
      <c r="B15" s="69">
        <f>IF(RES_hh_fech!B15=0,0,RES_hh_fech!B15/RES_summary!B$19)</f>
        <v>0.33467518086403664</v>
      </c>
      <c r="C15" s="69">
        <f>IF(RES_hh_fech!C15=0,0,RES_hh_fech!C15/RES_summary!C$19)</f>
        <v>0.41819824964052466</v>
      </c>
      <c r="D15" s="69">
        <f>IF(RES_hh_fech!D15=0,0,RES_hh_fech!D15/RES_summary!D$19)</f>
        <v>0.33342465643887514</v>
      </c>
      <c r="E15" s="69">
        <f>IF(RES_hh_fech!E15=0,0,RES_hh_fech!E15/RES_summary!E$19)</f>
        <v>0.69235803427726905</v>
      </c>
      <c r="F15" s="69">
        <f>IF(RES_hh_fech!F15=0,0,RES_hh_fech!F15/RES_summary!F$19)</f>
        <v>0.5944829983893678</v>
      </c>
      <c r="G15" s="69">
        <f>IF(RES_hh_fech!G15=0,0,RES_hh_fech!G15/RES_summary!G$19)</f>
        <v>0.79721575860863947</v>
      </c>
      <c r="H15" s="69">
        <f>IF(RES_hh_fech!H15=0,0,RES_hh_fech!H15/RES_summary!H$19)</f>
        <v>0.89965151622601713</v>
      </c>
      <c r="I15" s="69">
        <f>IF(RES_hh_fech!I15=0,0,RES_hh_fech!I15/RES_summary!I$19)</f>
        <v>0.5839683125530758</v>
      </c>
      <c r="J15" s="69">
        <f>IF(RES_hh_fech!J15=0,0,RES_hh_fech!J15/RES_summary!J$19)</f>
        <v>0.67857394694967765</v>
      </c>
      <c r="K15" s="69">
        <f>IF(RES_hh_fech!K15=0,0,RES_hh_fech!K15/RES_summary!K$19)</f>
        <v>1.0322742401995113</v>
      </c>
      <c r="L15" s="69">
        <f>IF(RES_hh_fech!L15=0,0,RES_hh_fech!L15/RES_summary!L$19)</f>
        <v>1.0158065468280795</v>
      </c>
      <c r="M15" s="69">
        <f>IF(RES_hh_fech!M15=0,0,RES_hh_fech!M15/RES_summary!M$19)</f>
        <v>1.0016705543902971</v>
      </c>
      <c r="N15" s="69">
        <f>IF(RES_hh_fech!N15=0,0,RES_hh_fech!N15/RES_summary!N$19)</f>
        <v>0.96748898243705106</v>
      </c>
      <c r="O15" s="69">
        <f>IF(RES_hh_fech!O15=0,0,RES_hh_fech!O15/RES_summary!O$19)</f>
        <v>0.90232925876342784</v>
      </c>
      <c r="P15" s="69">
        <f>IF(RES_hh_fech!P15=0,0,RES_hh_fech!P15/RES_summary!P$19)</f>
        <v>0.71188098491269935</v>
      </c>
      <c r="Q15" s="69">
        <f>IF(RES_hh_fech!Q15=0,0,RES_hh_fech!Q15/RES_summary!Q$19)</f>
        <v>1.0926694472059164</v>
      </c>
      <c r="R15" s="69">
        <f>IF(RES_hh_fech!R15=0,0,RES_hh_fech!R15/RES_summary!R$19)</f>
        <v>1.0312866720913934</v>
      </c>
      <c r="S15" s="69">
        <f>IF(RES_hh_fech!S15=0,0,RES_hh_fech!S15/RES_summary!S$19)</f>
        <v>1.1354091721479769</v>
      </c>
      <c r="T15" s="69">
        <f>IF(RES_hh_fech!T15=0,0,RES_hh_fech!T15/RES_summary!T$19)</f>
        <v>0.91060300363547697</v>
      </c>
      <c r="U15" s="69">
        <f>IF(RES_hh_fech!U15=0,0,RES_hh_fech!U15/RES_summary!U$19)</f>
        <v>0.87517641307498184</v>
      </c>
      <c r="V15" s="69">
        <f>IF(RES_hh_fech!V15=0,0,RES_hh_fech!V15/RES_summary!V$19)</f>
        <v>0.8650333684132131</v>
      </c>
      <c r="W15" s="69">
        <f>IF(RES_hh_fech!W15=0,0,RES_hh_fech!W15/RES_summary!W$19)</f>
        <v>0.85536335433527799</v>
      </c>
      <c r="X15" s="69">
        <f>IF(RES_hh_fech!X15=0,0,RES_hh_fech!X15/RES_summary!X$19)</f>
        <v>0.84221156213300874</v>
      </c>
      <c r="Y15" s="69">
        <f>IF(RES_hh_fech!Y15=0,0,RES_hh_fech!Y15/RES_summary!Y$19)</f>
        <v>0.82271951584294623</v>
      </c>
      <c r="DA15" s="88" t="s">
        <v>298</v>
      </c>
    </row>
    <row r="16" spans="1:105" ht="12" customHeight="1" x14ac:dyDescent="0.25">
      <c r="A16" s="28" t="s">
        <v>91</v>
      </c>
      <c r="B16" s="72">
        <f>IF(RES_hh_fech!B16=0,0,RES_hh_fech!B16/RES_summary!B$19)</f>
        <v>0.33467518086403664</v>
      </c>
      <c r="C16" s="72">
        <f>IF(RES_hh_fech!C16=0,0,RES_hh_fech!C16/RES_summary!C$19)</f>
        <v>0.41819824964052466</v>
      </c>
      <c r="D16" s="72">
        <f>IF(RES_hh_fech!D16=0,0,RES_hh_fech!D16/RES_summary!D$19)</f>
        <v>0.33342465643887514</v>
      </c>
      <c r="E16" s="72">
        <f>IF(RES_hh_fech!E16=0,0,RES_hh_fech!E16/RES_summary!E$19)</f>
        <v>0.69235803427726905</v>
      </c>
      <c r="F16" s="72">
        <f>IF(RES_hh_fech!F16=0,0,RES_hh_fech!F16/RES_summary!F$19)</f>
        <v>0.5944829983893678</v>
      </c>
      <c r="G16" s="72">
        <f>IF(RES_hh_fech!G16=0,0,RES_hh_fech!G16/RES_summary!G$19)</f>
        <v>0.79721575860863947</v>
      </c>
      <c r="H16" s="72">
        <f>IF(RES_hh_fech!H16=0,0,RES_hh_fech!H16/RES_summary!H$19)</f>
        <v>0.89965151622601713</v>
      </c>
      <c r="I16" s="72">
        <f>IF(RES_hh_fech!I16=0,0,RES_hh_fech!I16/RES_summary!I$19)</f>
        <v>0.5839683125530758</v>
      </c>
      <c r="J16" s="72">
        <f>IF(RES_hh_fech!J16=0,0,RES_hh_fech!J16/RES_summary!J$19)</f>
        <v>0.67857394694967765</v>
      </c>
      <c r="K16" s="72">
        <f>IF(RES_hh_fech!K16=0,0,RES_hh_fech!K16/RES_summary!K$19)</f>
        <v>1.0322742401995113</v>
      </c>
      <c r="L16" s="72">
        <f>IF(RES_hh_fech!L16=0,0,RES_hh_fech!L16/RES_summary!L$19)</f>
        <v>1.0158065468280795</v>
      </c>
      <c r="M16" s="72">
        <f>IF(RES_hh_fech!M16=0,0,RES_hh_fech!M16/RES_summary!M$19)</f>
        <v>1.0016705543902971</v>
      </c>
      <c r="N16" s="72">
        <f>IF(RES_hh_fech!N16=0,0,RES_hh_fech!N16/RES_summary!N$19)</f>
        <v>0.96748898243705106</v>
      </c>
      <c r="O16" s="72">
        <f>IF(RES_hh_fech!O16=0,0,RES_hh_fech!O16/RES_summary!O$19)</f>
        <v>0.90232925876342784</v>
      </c>
      <c r="P16" s="72">
        <f>IF(RES_hh_fech!P16=0,0,RES_hh_fech!P16/RES_summary!P$19)</f>
        <v>0.71188098491269935</v>
      </c>
      <c r="Q16" s="72">
        <f>IF(RES_hh_fech!Q16=0,0,RES_hh_fech!Q16/RES_summary!Q$19)</f>
        <v>1.0926694472059164</v>
      </c>
      <c r="R16" s="72">
        <f>IF(RES_hh_fech!R16=0,0,RES_hh_fech!R16/RES_summary!R$19)</f>
        <v>1.0312866720913934</v>
      </c>
      <c r="S16" s="72">
        <f>IF(RES_hh_fech!S16=0,0,RES_hh_fech!S16/RES_summary!S$19)</f>
        <v>1.1354091721479769</v>
      </c>
      <c r="T16" s="72">
        <f>IF(RES_hh_fech!T16=0,0,RES_hh_fech!T16/RES_summary!T$19)</f>
        <v>0.91060300363547697</v>
      </c>
      <c r="U16" s="72">
        <f>IF(RES_hh_fech!U16=0,0,RES_hh_fech!U16/RES_summary!U$19)</f>
        <v>0.87517641307498184</v>
      </c>
      <c r="V16" s="72">
        <f>IF(RES_hh_fech!V16=0,0,RES_hh_fech!V16/RES_summary!V$19)</f>
        <v>0.8650333684132131</v>
      </c>
      <c r="W16" s="72">
        <f>IF(RES_hh_fech!W16=0,0,RES_hh_fech!W16/RES_summary!W$19)</f>
        <v>0.85536335433527799</v>
      </c>
      <c r="X16" s="72">
        <f>IF(RES_hh_fech!X16=0,0,RES_hh_fech!X16/RES_summary!X$19)</f>
        <v>0.84221156213300874</v>
      </c>
      <c r="Y16" s="72">
        <f>IF(RES_hh_fech!Y16=0,0,RES_hh_fech!Y16/RES_summary!Y$19)</f>
        <v>0.82271951584294623</v>
      </c>
      <c r="DA16" s="89" t="s">
        <v>561</v>
      </c>
    </row>
    <row r="17" spans="1:105" ht="12.95" customHeight="1" x14ac:dyDescent="0.25">
      <c r="A17" s="68" t="s">
        <v>55</v>
      </c>
      <c r="B17" s="69">
        <f>IF(RES_hh_fech!B17=0,0,RES_hh_fech!B17/RES_summary!B$19)</f>
        <v>13.087926176925201</v>
      </c>
      <c r="C17" s="69">
        <f>IF(RES_hh_fech!C17=0,0,RES_hh_fech!C17/RES_summary!C$19)</f>
        <v>13.784777092721782</v>
      </c>
      <c r="D17" s="69">
        <f>IF(RES_hh_fech!D17=0,0,RES_hh_fech!D17/RES_summary!D$19)</f>
        <v>13.330160607368178</v>
      </c>
      <c r="E17" s="69">
        <f>IF(RES_hh_fech!E17=0,0,RES_hh_fech!E17/RES_summary!E$19)</f>
        <v>12.733680040805085</v>
      </c>
      <c r="F17" s="69">
        <f>IF(RES_hh_fech!F17=0,0,RES_hh_fech!F17/RES_summary!F$19)</f>
        <v>12.379826870629701</v>
      </c>
      <c r="G17" s="69">
        <f>IF(RES_hh_fech!G17=0,0,RES_hh_fech!G17/RES_summary!G$19)</f>
        <v>12.586867628500862</v>
      </c>
      <c r="H17" s="69">
        <f>IF(RES_hh_fech!H17=0,0,RES_hh_fech!H17/RES_summary!H$19)</f>
        <v>12.842650548656634</v>
      </c>
      <c r="I17" s="69">
        <f>IF(RES_hh_fech!I17=0,0,RES_hh_fech!I17/RES_summary!I$19)</f>
        <v>12.70661028642472</v>
      </c>
      <c r="J17" s="69">
        <f>IF(RES_hh_fech!J17=0,0,RES_hh_fech!J17/RES_summary!J$19)</f>
        <v>12.43857209373437</v>
      </c>
      <c r="K17" s="69">
        <f>IF(RES_hh_fech!K17=0,0,RES_hh_fech!K17/RES_summary!K$19)</f>
        <v>11.848031326612164</v>
      </c>
      <c r="L17" s="69">
        <f>IF(RES_hh_fech!L17=0,0,RES_hh_fech!L17/RES_summary!L$19)</f>
        <v>12.539248081823132</v>
      </c>
      <c r="M17" s="69">
        <f>IF(RES_hh_fech!M17=0,0,RES_hh_fech!M17/RES_summary!M$19)</f>
        <v>12.29986814797665</v>
      </c>
      <c r="N17" s="69">
        <f>IF(RES_hh_fech!N17=0,0,RES_hh_fech!N17/RES_summary!N$19)</f>
        <v>12.162214699343078</v>
      </c>
      <c r="O17" s="69">
        <f>IF(RES_hh_fech!O17=0,0,RES_hh_fech!O17/RES_summary!O$19)</f>
        <v>12.120811189344073</v>
      </c>
      <c r="P17" s="69">
        <f>IF(RES_hh_fech!P17=0,0,RES_hh_fech!P17/RES_summary!P$19)</f>
        <v>12.225226869784809</v>
      </c>
      <c r="Q17" s="69">
        <f>IF(RES_hh_fech!Q17=0,0,RES_hh_fech!Q17/RES_summary!Q$19)</f>
        <v>12.005418491494174</v>
      </c>
      <c r="R17" s="69">
        <f>IF(RES_hh_fech!R17=0,0,RES_hh_fech!R17/RES_summary!R$19)</f>
        <v>12.2507886343528</v>
      </c>
      <c r="S17" s="69">
        <f>IF(RES_hh_fech!S17=0,0,RES_hh_fech!S17/RES_summary!S$19)</f>
        <v>12.250564884446467</v>
      </c>
      <c r="T17" s="69">
        <f>IF(RES_hh_fech!T17=0,0,RES_hh_fech!T17/RES_summary!T$19)</f>
        <v>12.207962453313483</v>
      </c>
      <c r="U17" s="69">
        <f>IF(RES_hh_fech!U17=0,0,RES_hh_fech!U17/RES_summary!U$19)</f>
        <v>11.823581126163281</v>
      </c>
      <c r="V17" s="69">
        <f>IF(RES_hh_fech!V17=0,0,RES_hh_fech!V17/RES_summary!V$19)</f>
        <v>11.625345637435453</v>
      </c>
      <c r="W17" s="69">
        <f>IF(RES_hh_fech!W17=0,0,RES_hh_fech!W17/RES_summary!W$19)</f>
        <v>12.068053673656793</v>
      </c>
      <c r="X17" s="69">
        <f>IF(RES_hh_fech!X17=0,0,RES_hh_fech!X17/RES_summary!X$19)</f>
        <v>11.513131618032695</v>
      </c>
      <c r="Y17" s="69">
        <f>IF(RES_hh_fech!Y17=0,0,RES_hh_fech!Y17/RES_summary!Y$19)</f>
        <v>10.532402457043286</v>
      </c>
      <c r="DA17" s="88" t="s">
        <v>299</v>
      </c>
    </row>
    <row r="18" spans="1:105" ht="12" customHeight="1" x14ac:dyDescent="0.25">
      <c r="A18" s="28" t="s">
        <v>51</v>
      </c>
      <c r="B18" s="72">
        <f>IF(RES_hh_fech!B18=0,0,RES_hh_fech!B18/RES_summary!B$19)</f>
        <v>12.826753947583169</v>
      </c>
      <c r="C18" s="72">
        <f>IF(RES_hh_fech!C18=0,0,RES_hh_fech!C18/RES_summary!C$19)</f>
        <v>13.758164867673065</v>
      </c>
      <c r="D18" s="72">
        <f>IF(RES_hh_fech!D18=0,0,RES_hh_fech!D18/RES_summary!D$19)</f>
        <v>13.039867377098934</v>
      </c>
      <c r="E18" s="72">
        <f>IF(RES_hh_fech!E18=0,0,RES_hh_fech!E18/RES_summary!E$19)</f>
        <v>12.541687711692822</v>
      </c>
      <c r="F18" s="72">
        <f>IF(RES_hh_fech!F18=0,0,RES_hh_fech!F18/RES_summary!F$19)</f>
        <v>12.697294737902544</v>
      </c>
      <c r="G18" s="72">
        <f>IF(RES_hh_fech!G18=0,0,RES_hh_fech!G18/RES_summary!G$19)</f>
        <v>13.301927988882181</v>
      </c>
      <c r="H18" s="72">
        <f>IF(RES_hh_fech!H18=0,0,RES_hh_fech!H18/RES_summary!H$19)</f>
        <v>13.330727016967234</v>
      </c>
      <c r="I18" s="72">
        <f>IF(RES_hh_fech!I18=0,0,RES_hh_fech!I18/RES_summary!I$19)</f>
        <v>12.162024234987934</v>
      </c>
      <c r="J18" s="72">
        <f>IF(RES_hh_fech!J18=0,0,RES_hh_fech!J18/RES_summary!J$19)</f>
        <v>12.888556153200662</v>
      </c>
      <c r="K18" s="72">
        <f>IF(RES_hh_fech!K18=0,0,RES_hh_fech!K18/RES_summary!K$19)</f>
        <v>13.020287175620481</v>
      </c>
      <c r="L18" s="72">
        <f>IF(RES_hh_fech!L18=0,0,RES_hh_fech!L18/RES_summary!L$19)</f>
        <v>13.275322174923867</v>
      </c>
      <c r="M18" s="72">
        <f>IF(RES_hh_fech!M18=0,0,RES_hh_fech!M18/RES_summary!M$19)</f>
        <v>12.429884727847899</v>
      </c>
      <c r="N18" s="72">
        <f>IF(RES_hh_fech!N18=0,0,RES_hh_fech!N18/RES_summary!N$19)</f>
        <v>12.448510396612075</v>
      </c>
      <c r="O18" s="72">
        <f>IF(RES_hh_fech!O18=0,0,RES_hh_fech!O18/RES_summary!O$19)</f>
        <v>12.263324158513019</v>
      </c>
      <c r="P18" s="72">
        <f>IF(RES_hh_fech!P18=0,0,RES_hh_fech!P18/RES_summary!P$19)</f>
        <v>12.914567860067564</v>
      </c>
      <c r="Q18" s="72">
        <f>IF(RES_hh_fech!Q18=0,0,RES_hh_fech!Q18/RES_summary!Q$19)</f>
        <v>12.915068922691232</v>
      </c>
      <c r="R18" s="72">
        <f>IF(RES_hh_fech!R18=0,0,RES_hh_fech!R18/RES_summary!R$19)</f>
        <v>12.423033721670953</v>
      </c>
      <c r="S18" s="72">
        <f>IF(RES_hh_fech!S18=0,0,RES_hh_fech!S18/RES_summary!S$19)</f>
        <v>13.747610470286871</v>
      </c>
      <c r="T18" s="72">
        <f>IF(RES_hh_fech!T18=0,0,RES_hh_fech!T18/RES_summary!T$19)</f>
        <v>12.948573706578156</v>
      </c>
      <c r="U18" s="72">
        <f>IF(RES_hh_fech!U18=0,0,RES_hh_fech!U18/RES_summary!U$19)</f>
        <v>15.050159154754562</v>
      </c>
      <c r="V18" s="72">
        <f>IF(RES_hh_fech!V18=0,0,RES_hh_fech!V18/RES_summary!V$19)</f>
        <v>15.397531187408859</v>
      </c>
      <c r="W18" s="72">
        <f>IF(RES_hh_fech!W18=0,0,RES_hh_fech!W18/RES_summary!W$19)</f>
        <v>0.65771650420534056</v>
      </c>
      <c r="X18" s="72">
        <f>IF(RES_hh_fech!X18=0,0,RES_hh_fech!X18/RES_summary!X$19)</f>
        <v>6.0472335826077721</v>
      </c>
      <c r="Y18" s="72">
        <f>IF(RES_hh_fech!Y18=0,0,RES_hh_fech!Y18/RES_summary!Y$19)</f>
        <v>0</v>
      </c>
      <c r="DA18" s="89" t="s">
        <v>562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13.746558034037839</v>
      </c>
      <c r="C19" s="72">
        <f>IF(RES_hh_fech!C19=0,0,RES_hh_fech!C19/RES_summary!C$19)</f>
        <v>13.584847984994241</v>
      </c>
      <c r="D19" s="72">
        <f>IF(RES_hh_fech!D19=0,0,RES_hh_fech!D19/RES_summary!D$19)</f>
        <v>13.538617747072758</v>
      </c>
      <c r="E19" s="72">
        <f>IF(RES_hh_fech!E19=0,0,RES_hh_fech!E19/RES_summary!E$19)</f>
        <v>12.805341446100869</v>
      </c>
      <c r="F19" s="72">
        <f>IF(RES_hh_fech!F19=0,0,RES_hh_fech!F19/RES_summary!F$19)</f>
        <v>12.775883818793639</v>
      </c>
      <c r="G19" s="72">
        <f>IF(RES_hh_fech!G19=0,0,RES_hh_fech!G19/RES_summary!G$19)</f>
        <v>13.288770266449106</v>
      </c>
      <c r="H19" s="72">
        <f>IF(RES_hh_fech!H19=0,0,RES_hh_fech!H19/RES_summary!H$19)</f>
        <v>12.780588437686706</v>
      </c>
      <c r="I19" s="72">
        <f>IF(RES_hh_fech!I19=0,0,RES_hh_fech!I19/RES_summary!I$19)</f>
        <v>12.90734146750469</v>
      </c>
      <c r="J19" s="72">
        <f>IF(RES_hh_fech!J19=0,0,RES_hh_fech!J19/RES_summary!J$19)</f>
        <v>12.961167855702012</v>
      </c>
      <c r="K19" s="72">
        <f>IF(RES_hh_fech!K19=0,0,RES_hh_fech!K19/RES_summary!K$19)</f>
        <v>12.62618852258645</v>
      </c>
      <c r="L19" s="72">
        <f>IF(RES_hh_fech!L19=0,0,RES_hh_fech!L19/RES_summary!L$19)</f>
        <v>13.074333575310503</v>
      </c>
      <c r="M19" s="72">
        <f>IF(RES_hh_fech!M19=0,0,RES_hh_fech!M19/RES_summary!M$19)</f>
        <v>13.145997979750849</v>
      </c>
      <c r="N19" s="72">
        <f>IF(RES_hh_fech!N19=0,0,RES_hh_fech!N19/RES_summary!N$19)</f>
        <v>12.919231337206142</v>
      </c>
      <c r="O19" s="72">
        <f>IF(RES_hh_fech!O19=0,0,RES_hh_fech!O19/RES_summary!O$19)</f>
        <v>13.244147767166805</v>
      </c>
      <c r="P19" s="72">
        <f>IF(RES_hh_fech!P19=0,0,RES_hh_fech!P19/RES_summary!P$19)</f>
        <v>13.142753311937522</v>
      </c>
      <c r="Q19" s="72">
        <f>IF(RES_hh_fech!Q19=0,0,RES_hh_fech!Q19/RES_summary!Q$19)</f>
        <v>12.61589329377364</v>
      </c>
      <c r="R19" s="72">
        <f>IF(RES_hh_fech!R19=0,0,RES_hh_fech!R19/RES_summary!R$19)</f>
        <v>12.827200132065931</v>
      </c>
      <c r="S19" s="72">
        <f>IF(RES_hh_fech!S19=0,0,RES_hh_fech!S19/RES_summary!S$19)</f>
        <v>13.094247910406434</v>
      </c>
      <c r="T19" s="72">
        <f>IF(RES_hh_fech!T19=0,0,RES_hh_fech!T19/RES_summary!T$19)</f>
        <v>12.83180202626602</v>
      </c>
      <c r="U19" s="72">
        <f>IF(RES_hh_fech!U19=0,0,RES_hh_fech!U19/RES_summary!U$19)</f>
        <v>11.88137557872467</v>
      </c>
      <c r="V19" s="72">
        <f>IF(RES_hh_fech!V19=0,0,RES_hh_fech!V19/RES_summary!V$19)</f>
        <v>11.2651491460821</v>
      </c>
      <c r="W19" s="72">
        <f>IF(RES_hh_fech!W19=0,0,RES_hh_fech!W19/RES_summary!W$19)</f>
        <v>11.71504430579361</v>
      </c>
      <c r="X19" s="72">
        <f>IF(RES_hh_fech!X19=0,0,RES_hh_fech!X19/RES_summary!X$19)</f>
        <v>12.634004200664306</v>
      </c>
      <c r="Y19" s="72">
        <f>IF(RES_hh_fech!Y19=0,0,RES_hh_fech!Y19/RES_summary!Y$19)</f>
        <v>10.365188511608441</v>
      </c>
      <c r="DA19" s="89" t="s">
        <v>563</v>
      </c>
    </row>
    <row r="20" spans="1:105" ht="12" customHeight="1" x14ac:dyDescent="0.25">
      <c r="A20" s="28" t="s">
        <v>200</v>
      </c>
      <c r="B20" s="72">
        <f>IF(RES_hh_fech!B20=0,0,RES_hh_fech!B20/RES_summary!B$19)</f>
        <v>14.81643989413757</v>
      </c>
      <c r="C20" s="72">
        <f>IF(RES_hh_fech!C20=0,0,RES_hh_fech!C20/RES_summary!C$19)</f>
        <v>15.400137278809757</v>
      </c>
      <c r="D20" s="72">
        <f>IF(RES_hh_fech!D20=0,0,RES_hh_fech!D20/RES_summary!D$19)</f>
        <v>14.768930753007796</v>
      </c>
      <c r="E20" s="72">
        <f>IF(RES_hh_fech!E20=0,0,RES_hh_fech!E20/RES_summary!E$19)</f>
        <v>14.45290860371639</v>
      </c>
      <c r="F20" s="72">
        <f>IF(RES_hh_fech!F20=0,0,RES_hh_fech!F20/RES_summary!F$19)</f>
        <v>14.461068773704429</v>
      </c>
      <c r="G20" s="72">
        <f>IF(RES_hh_fech!G20=0,0,RES_hh_fech!G20/RES_summary!G$19)</f>
        <v>14.821541989844073</v>
      </c>
      <c r="H20" s="72">
        <f>IF(RES_hh_fech!H20=0,0,RES_hh_fech!H20/RES_summary!H$19)</f>
        <v>14.604452541448065</v>
      </c>
      <c r="I20" s="72">
        <f>IF(RES_hh_fech!I20=0,0,RES_hh_fech!I20/RES_summary!I$19)</f>
        <v>14.716065885079081</v>
      </c>
      <c r="J20" s="72">
        <f>IF(RES_hh_fech!J20=0,0,RES_hh_fech!J20/RES_summary!J$19)</f>
        <v>15.129794180702381</v>
      </c>
      <c r="K20" s="72">
        <f>IF(RES_hh_fech!K20=0,0,RES_hh_fech!K20/RES_summary!K$19)</f>
        <v>14.44079670827486</v>
      </c>
      <c r="L20" s="72">
        <f>IF(RES_hh_fech!L20=0,0,RES_hh_fech!L20/RES_summary!L$19)</f>
        <v>14.586314538946938</v>
      </c>
      <c r="M20" s="72">
        <f>IF(RES_hh_fech!M20=0,0,RES_hh_fech!M20/RES_summary!M$19)</f>
        <v>14.505420121794158</v>
      </c>
      <c r="N20" s="72">
        <f>IF(RES_hh_fech!N20=0,0,RES_hh_fech!N20/RES_summary!N$19)</f>
        <v>13.470507801601411</v>
      </c>
      <c r="O20" s="72">
        <f>IF(RES_hh_fech!O20=0,0,RES_hh_fech!O20/RES_summary!O$19)</f>
        <v>14.530700617745387</v>
      </c>
      <c r="P20" s="72">
        <f>IF(RES_hh_fech!P20=0,0,RES_hh_fech!P20/RES_summary!P$19)</f>
        <v>14.802707167410075</v>
      </c>
      <c r="Q20" s="72">
        <f>IF(RES_hh_fech!Q20=0,0,RES_hh_fech!Q20/RES_summary!Q$19)</f>
        <v>17.088368884646421</v>
      </c>
      <c r="R20" s="72">
        <f>IF(RES_hh_fech!R20=0,0,RES_hh_fech!R20/RES_summary!R$19)</f>
        <v>14.645663871879888</v>
      </c>
      <c r="S20" s="72">
        <f>IF(RES_hh_fech!S20=0,0,RES_hh_fech!S20/RES_summary!S$19)</f>
        <v>14.155253539296725</v>
      </c>
      <c r="T20" s="72">
        <f>IF(RES_hh_fech!T20=0,0,RES_hh_fech!T20/RES_summary!T$19)</f>
        <v>14.529944490779902</v>
      </c>
      <c r="U20" s="72">
        <f>IF(RES_hh_fech!U20=0,0,RES_hh_fech!U20/RES_summary!U$19)</f>
        <v>13.39654252549102</v>
      </c>
      <c r="V20" s="72">
        <f>IF(RES_hh_fech!V20=0,0,RES_hh_fech!V20/RES_summary!V$19)</f>
        <v>14.217920931868933</v>
      </c>
      <c r="W20" s="72">
        <f>IF(RES_hh_fech!W20=0,0,RES_hh_fech!W20/RES_summary!W$19)</f>
        <v>13.930073733728054</v>
      </c>
      <c r="X20" s="72">
        <f>IF(RES_hh_fech!X20=0,0,RES_hh_fech!X20/RES_summary!X$19)</f>
        <v>13.140643354377612</v>
      </c>
      <c r="Y20" s="72">
        <f>IF(RES_hh_fech!Y20=0,0,RES_hh_fech!Y20/RES_summary!Y$19)</f>
        <v>12.376598488124561</v>
      </c>
      <c r="DA20" s="89" t="s">
        <v>564</v>
      </c>
    </row>
    <row r="21" spans="1:105" ht="12" customHeight="1" x14ac:dyDescent="0.25">
      <c r="A21" s="28" t="s">
        <v>189</v>
      </c>
      <c r="B21" s="72">
        <f>IF(RES_hh_fech!B21=0,0,RES_hh_fech!B21/RES_summary!B$19)</f>
        <v>13.791845961657007</v>
      </c>
      <c r="C21" s="72">
        <f>IF(RES_hh_fech!C21=0,0,RES_hh_fech!C21/RES_summary!C$19)</f>
        <v>14.606582660624655</v>
      </c>
      <c r="D21" s="72">
        <f>IF(RES_hh_fech!D21=0,0,RES_hh_fech!D21/RES_summary!D$19)</f>
        <v>14.239714393174996</v>
      </c>
      <c r="E21" s="72">
        <f>IF(RES_hh_fech!E21=0,0,RES_hh_fech!E21/RES_summary!E$19)</f>
        <v>14.108227327463551</v>
      </c>
      <c r="F21" s="72">
        <f>IF(RES_hh_fech!F21=0,0,RES_hh_fech!F21/RES_summary!F$19)</f>
        <v>12.966006486072356</v>
      </c>
      <c r="G21" s="72">
        <f>IF(RES_hh_fech!G21=0,0,RES_hh_fech!G21/RES_summary!G$19)</f>
        <v>12.923257104845655</v>
      </c>
      <c r="H21" s="72">
        <f>IF(RES_hh_fech!H21=0,0,RES_hh_fech!H21/RES_summary!H$19)</f>
        <v>13.918052612876199</v>
      </c>
      <c r="I21" s="72">
        <f>IF(RES_hh_fech!I21=0,0,RES_hh_fech!I21/RES_summary!I$19)</f>
        <v>13.837349209121989</v>
      </c>
      <c r="J21" s="72">
        <f>IF(RES_hh_fech!J21=0,0,RES_hh_fech!J21/RES_summary!J$19)</f>
        <v>13.328663445539467</v>
      </c>
      <c r="K21" s="72">
        <f>IF(RES_hh_fech!K21=0,0,RES_hh_fech!K21/RES_summary!K$19)</f>
        <v>12.668694532648615</v>
      </c>
      <c r="L21" s="72">
        <f>IF(RES_hh_fech!L21=0,0,RES_hh_fech!L21/RES_summary!L$19)</f>
        <v>14.206129464534232</v>
      </c>
      <c r="M21" s="72">
        <f>IF(RES_hh_fech!M21=0,0,RES_hh_fech!M21/RES_summary!M$19)</f>
        <v>12.759444184364089</v>
      </c>
      <c r="N21" s="72">
        <f>IF(RES_hh_fech!N21=0,0,RES_hh_fech!N21/RES_summary!N$19)</f>
        <v>13.293732584267795</v>
      </c>
      <c r="O21" s="72">
        <f>IF(RES_hh_fech!O21=0,0,RES_hh_fech!O21/RES_summary!O$19)</f>
        <v>13.067240990612317</v>
      </c>
      <c r="P21" s="72">
        <f>IF(RES_hh_fech!P21=0,0,RES_hh_fech!P21/RES_summary!P$19)</f>
        <v>12.728934581180456</v>
      </c>
      <c r="Q21" s="72">
        <f>IF(RES_hh_fech!Q21=0,0,RES_hh_fech!Q21/RES_summary!Q$19)</f>
        <v>13.123236088675048</v>
      </c>
      <c r="R21" s="72">
        <f>IF(RES_hh_fech!R21=0,0,RES_hh_fech!R21/RES_summary!R$19)</f>
        <v>13.890410224053408</v>
      </c>
      <c r="S21" s="72">
        <f>IF(RES_hh_fech!S21=0,0,RES_hh_fech!S21/RES_summary!S$19)</f>
        <v>13.098228291564963</v>
      </c>
      <c r="T21" s="72">
        <f>IF(RES_hh_fech!T21=0,0,RES_hh_fech!T21/RES_summary!T$19)</f>
        <v>13.011779153425922</v>
      </c>
      <c r="U21" s="72">
        <f>IF(RES_hh_fech!U21=0,0,RES_hh_fech!U21/RES_summary!U$19)</f>
        <v>12.655686687955596</v>
      </c>
      <c r="V21" s="72">
        <f>IF(RES_hh_fech!V21=0,0,RES_hh_fech!V21/RES_summary!V$19)</f>
        <v>12.467242573877455</v>
      </c>
      <c r="W21" s="72">
        <f>IF(RES_hh_fech!W21=0,0,RES_hh_fech!W21/RES_summary!W$19)</f>
        <v>13.665769992778264</v>
      </c>
      <c r="X21" s="72">
        <f>IF(RES_hh_fech!X21=0,0,RES_hh_fech!X21/RES_summary!X$19)</f>
        <v>11.756505712051071</v>
      </c>
      <c r="Y21" s="72">
        <f>IF(RES_hh_fech!Y21=0,0,RES_hh_fech!Y21/RES_summary!Y$19)</f>
        <v>11.227015669442336</v>
      </c>
      <c r="DA21" s="89" t="s">
        <v>565</v>
      </c>
    </row>
    <row r="22" spans="1:105" ht="12" customHeight="1" x14ac:dyDescent="0.25">
      <c r="A22" s="28" t="s">
        <v>202</v>
      </c>
      <c r="B22" s="72">
        <f>IF(RES_hh_fech!B22=0,0,RES_hh_fech!B22/RES_summary!B$19)</f>
        <v>16.07889617531831</v>
      </c>
      <c r="C22" s="72">
        <f>IF(RES_hh_fech!C22=0,0,RES_hh_fech!C22/RES_summary!C$19)</f>
        <v>16.716048147437967</v>
      </c>
      <c r="D22" s="72">
        <f>IF(RES_hh_fech!D22=0,0,RES_hh_fech!D22/RES_summary!D$19)</f>
        <v>16.156660219924667</v>
      </c>
      <c r="E22" s="72">
        <f>IF(RES_hh_fech!E22=0,0,RES_hh_fech!E22/RES_summary!E$19)</f>
        <v>14.959364233887875</v>
      </c>
      <c r="F22" s="72">
        <f>IF(RES_hh_fech!F22=0,0,RES_hh_fech!F22/RES_summary!F$19)</f>
        <v>14.286607759031064</v>
      </c>
      <c r="G22" s="72">
        <f>IF(RES_hh_fech!G22=0,0,RES_hh_fech!G22/RES_summary!G$19)</f>
        <v>14.272716604702614</v>
      </c>
      <c r="H22" s="72">
        <f>IF(RES_hh_fech!H22=0,0,RES_hh_fech!H22/RES_summary!H$19)</f>
        <v>13.966793833974856</v>
      </c>
      <c r="I22" s="72">
        <f>IF(RES_hh_fech!I22=0,0,RES_hh_fech!I22/RES_summary!I$19)</f>
        <v>13.382509335503165</v>
      </c>
      <c r="J22" s="72">
        <f>IF(RES_hh_fech!J22=0,0,RES_hh_fech!J22/RES_summary!J$19)</f>
        <v>13.058669419274077</v>
      </c>
      <c r="K22" s="72">
        <f>IF(RES_hh_fech!K22=0,0,RES_hh_fech!K22/RES_summary!K$19)</f>
        <v>12.323887934366171</v>
      </c>
      <c r="L22" s="72">
        <f>IF(RES_hh_fech!L22=0,0,RES_hh_fech!L22/RES_summary!L$19)</f>
        <v>12.13140965673934</v>
      </c>
      <c r="M22" s="72">
        <f>IF(RES_hh_fech!M22=0,0,RES_hh_fech!M22/RES_summary!M$19)</f>
        <v>12.93245040418368</v>
      </c>
      <c r="N22" s="72">
        <f>IF(RES_hh_fech!N22=0,0,RES_hh_fech!N22/RES_summary!N$19)</f>
        <v>12.867049601510875</v>
      </c>
      <c r="O22" s="72">
        <f>IF(RES_hh_fech!O22=0,0,RES_hh_fech!O22/RES_summary!O$19)</f>
        <v>13.315458653978869</v>
      </c>
      <c r="P22" s="72">
        <f>IF(RES_hh_fech!P22=0,0,RES_hh_fech!P22/RES_summary!P$19)</f>
        <v>13.507778586688364</v>
      </c>
      <c r="Q22" s="72">
        <f>IF(RES_hh_fech!Q22=0,0,RES_hh_fech!Q22/RES_summary!Q$19)</f>
        <v>13.000041351089152</v>
      </c>
      <c r="R22" s="72">
        <f>IF(RES_hh_fech!R22=0,0,RES_hh_fech!R22/RES_summary!R$19)</f>
        <v>10.563245362850259</v>
      </c>
      <c r="S22" s="72">
        <f>IF(RES_hh_fech!S22=0,0,RES_hh_fech!S22/RES_summary!S$19)</f>
        <v>11.620513188988365</v>
      </c>
      <c r="T22" s="72">
        <f>IF(RES_hh_fech!T22=0,0,RES_hh_fech!T22/RES_summary!T$19)</f>
        <v>11.679527719332119</v>
      </c>
      <c r="U22" s="72">
        <f>IF(RES_hh_fech!U22=0,0,RES_hh_fech!U22/RES_summary!U$19)</f>
        <v>12.204489218882594</v>
      </c>
      <c r="V22" s="72">
        <f>IF(RES_hh_fech!V22=0,0,RES_hh_fech!V22/RES_summary!V$19)</f>
        <v>12.138719527515704</v>
      </c>
      <c r="W22" s="72">
        <f>IF(RES_hh_fech!W22=0,0,RES_hh_fech!W22/RES_summary!W$19)</f>
        <v>12.014297257578546</v>
      </c>
      <c r="X22" s="72">
        <f>IF(RES_hh_fech!X22=0,0,RES_hh_fech!X22/RES_summary!X$19)</f>
        <v>11.698970471051167</v>
      </c>
      <c r="Y22" s="72">
        <f>IF(RES_hh_fech!Y22=0,0,RES_hh_fech!Y22/RES_summary!Y$19)</f>
        <v>11.069197279373057</v>
      </c>
      <c r="DA22" s="89" t="s">
        <v>566</v>
      </c>
    </row>
    <row r="23" spans="1:105" ht="12" customHeight="1" x14ac:dyDescent="0.25">
      <c r="A23" s="28" t="s">
        <v>197</v>
      </c>
      <c r="B23" s="72">
        <f>IF(RES_hh_fech!B23=0,0,RES_hh_fech!B23/RES_summary!B$19)</f>
        <v>10.447067717095496</v>
      </c>
      <c r="C23" s="72">
        <f>IF(RES_hh_fech!C23=0,0,RES_hh_fech!C23/RES_summary!C$19)</f>
        <v>10.832374628325974</v>
      </c>
      <c r="D23" s="72">
        <f>IF(RES_hh_fech!D23=0,0,RES_hh_fech!D23/RES_summary!D$19)</f>
        <v>10.662053697146156</v>
      </c>
      <c r="E23" s="72">
        <f>IF(RES_hh_fech!E23=0,0,RES_hh_fech!E23/RES_summary!E$19)</f>
        <v>10.147012394053265</v>
      </c>
      <c r="F23" s="72">
        <f>IF(RES_hh_fech!F23=0,0,RES_hh_fech!F23/RES_summary!F$19)</f>
        <v>9.9010176606973559</v>
      </c>
      <c r="G23" s="72">
        <f>IF(RES_hh_fech!G23=0,0,RES_hh_fech!G23/RES_summary!G$19)</f>
        <v>10.096675085137676</v>
      </c>
      <c r="H23" s="72">
        <f>IF(RES_hh_fech!H23=0,0,RES_hh_fech!H23/RES_summary!H$19)</f>
        <v>9.9982223226177229</v>
      </c>
      <c r="I23" s="72">
        <f>IF(RES_hh_fech!I23=0,0,RES_hh_fech!I23/RES_summary!I$19)</f>
        <v>10.21127143928422</v>
      </c>
      <c r="J23" s="72">
        <f>IF(RES_hh_fech!J23=0,0,RES_hh_fech!J23/RES_summary!J$19)</f>
        <v>10.349763968346208</v>
      </c>
      <c r="K23" s="72">
        <f>IF(RES_hh_fech!K23=0,0,RES_hh_fech!K23/RES_summary!K$19)</f>
        <v>9.7596338455949603</v>
      </c>
      <c r="L23" s="72">
        <f>IF(RES_hh_fech!L23=0,0,RES_hh_fech!L23/RES_summary!L$19)</f>
        <v>8.9592975194285618</v>
      </c>
      <c r="M23" s="72">
        <f>IF(RES_hh_fech!M23=0,0,RES_hh_fech!M23/RES_summary!M$19)</f>
        <v>9.9757506379994343</v>
      </c>
      <c r="N23" s="72">
        <f>IF(RES_hh_fech!N23=0,0,RES_hh_fech!N23/RES_summary!N$19)</f>
        <v>10.016757798898089</v>
      </c>
      <c r="O23" s="72">
        <f>IF(RES_hh_fech!O23=0,0,RES_hh_fech!O23/RES_summary!O$19)</f>
        <v>10.057000744680135</v>
      </c>
      <c r="P23" s="72">
        <f>IF(RES_hh_fech!P23=0,0,RES_hh_fech!P23/RES_summary!P$19)</f>
        <v>10.32555648603779</v>
      </c>
      <c r="Q23" s="72">
        <f>IF(RES_hh_fech!Q23=0,0,RES_hh_fech!Q23/RES_summary!Q$19)</f>
        <v>9.7642361578933468</v>
      </c>
      <c r="R23" s="72">
        <f>IF(RES_hh_fech!R23=0,0,RES_hh_fech!R23/RES_summary!R$19)</f>
        <v>11.240551303381922</v>
      </c>
      <c r="S23" s="72">
        <f>IF(RES_hh_fech!S23=0,0,RES_hh_fech!S23/RES_summary!S$19)</f>
        <v>11.211238194191511</v>
      </c>
      <c r="T23" s="72">
        <f>IF(RES_hh_fech!T23=0,0,RES_hh_fech!T23/RES_summary!T$19)</f>
        <v>10.61706531577928</v>
      </c>
      <c r="U23" s="72">
        <f>IF(RES_hh_fech!U23=0,0,RES_hh_fech!U23/RES_summary!U$19)</f>
        <v>11.163174564789527</v>
      </c>
      <c r="V23" s="72">
        <f>IF(RES_hh_fech!V23=0,0,RES_hh_fech!V23/RES_summary!V$19)</f>
        <v>10.824501963878488</v>
      </c>
      <c r="W23" s="72">
        <f>IF(RES_hh_fech!W23=0,0,RES_hh_fech!W23/RES_summary!W$19)</f>
        <v>11.213638844480291</v>
      </c>
      <c r="X23" s="72">
        <f>IF(RES_hh_fech!X23=0,0,RES_hh_fech!X23/RES_summary!X$19)</f>
        <v>10.950223943489524</v>
      </c>
      <c r="Y23" s="72">
        <f>IF(RES_hh_fech!Y23=0,0,RES_hh_fech!Y23/RES_summary!Y$19)</f>
        <v>10.2166143247535</v>
      </c>
      <c r="DA23" s="89" t="s">
        <v>567</v>
      </c>
    </row>
    <row r="24" spans="1:105" ht="12" customHeight="1" x14ac:dyDescent="0.25">
      <c r="A24" s="28" t="s">
        <v>198</v>
      </c>
      <c r="B24" s="72">
        <f>IF(RES_hh_fech!B24=0,0,RES_hh_fech!B24/RES_summary!B$19)</f>
        <v>0</v>
      </c>
      <c r="C24" s="72">
        <f>IF(RES_hh_fech!C24=0,0,RES_hh_fech!C24/RES_summary!C$19)</f>
        <v>0</v>
      </c>
      <c r="D24" s="72">
        <f>IF(RES_hh_fech!D24=0,0,RES_hh_fech!D24/RES_summary!D$19)</f>
        <v>0</v>
      </c>
      <c r="E24" s="72">
        <f>IF(RES_hh_fech!E24=0,0,RES_hh_fech!E24/RES_summary!E$19)</f>
        <v>0</v>
      </c>
      <c r="F24" s="72">
        <f>IF(RES_hh_fech!F24=0,0,RES_hh_fech!F24/RES_summary!F$19)</f>
        <v>0</v>
      </c>
      <c r="G24" s="72">
        <f>IF(RES_hh_fech!G24=0,0,RES_hh_fech!G24/RES_summary!G$19)</f>
        <v>0</v>
      </c>
      <c r="H24" s="72">
        <f>IF(RES_hh_fech!H24=0,0,RES_hh_fech!H24/RES_summary!H$19)</f>
        <v>0</v>
      </c>
      <c r="I24" s="72">
        <f>IF(RES_hh_fech!I24=0,0,RES_hh_fech!I24/RES_summary!I$19)</f>
        <v>0</v>
      </c>
      <c r="J24" s="72">
        <f>IF(RES_hh_fech!J24=0,0,RES_hh_fech!J24/RES_summary!J$19)</f>
        <v>0</v>
      </c>
      <c r="K24" s="72">
        <f>IF(RES_hh_fech!K24=0,0,RES_hh_fech!K24/RES_summary!K$19)</f>
        <v>0</v>
      </c>
      <c r="L24" s="72">
        <f>IF(RES_hh_fech!L24=0,0,RES_hh_fech!L24/RES_summary!L$19)</f>
        <v>0</v>
      </c>
      <c r="M24" s="72">
        <f>IF(RES_hh_fech!M24=0,0,RES_hh_fech!M24/RES_summary!M$19)</f>
        <v>0</v>
      </c>
      <c r="N24" s="72">
        <f>IF(RES_hh_fech!N24=0,0,RES_hh_fech!N24/RES_summary!N$19)</f>
        <v>0</v>
      </c>
      <c r="O24" s="72">
        <f>IF(RES_hh_fech!O24=0,0,RES_hh_fech!O24/RES_summary!O$19)</f>
        <v>0</v>
      </c>
      <c r="P24" s="72">
        <f>IF(RES_hh_fech!P24=0,0,RES_hh_fech!P24/RES_summary!P$19)</f>
        <v>0</v>
      </c>
      <c r="Q24" s="72">
        <f>IF(RES_hh_fech!Q24=0,0,RES_hh_fech!Q24/RES_summary!Q$19)</f>
        <v>0</v>
      </c>
      <c r="R24" s="72">
        <f>IF(RES_hh_fech!R24=0,0,RES_hh_fech!R24/RES_summary!R$19)</f>
        <v>0</v>
      </c>
      <c r="S24" s="72">
        <f>IF(RES_hh_fech!S24=0,0,RES_hh_fech!S24/RES_summary!S$19)</f>
        <v>0</v>
      </c>
      <c r="T24" s="72">
        <f>IF(RES_hh_fech!T24=0,0,RES_hh_fech!T24/RES_summary!T$19)</f>
        <v>0</v>
      </c>
      <c r="U24" s="72">
        <f>IF(RES_hh_fech!U24=0,0,RES_hh_fech!U24/RES_summary!U$19)</f>
        <v>0</v>
      </c>
      <c r="V24" s="72">
        <f>IF(RES_hh_fech!V24=0,0,RES_hh_fech!V24/RES_summary!V$19)</f>
        <v>0</v>
      </c>
      <c r="W24" s="72">
        <f>IF(RES_hh_fech!W24=0,0,RES_hh_fech!W24/RES_summary!W$19)</f>
        <v>0</v>
      </c>
      <c r="X24" s="72">
        <f>IF(RES_hh_fech!X24=0,0,RES_hh_fech!X24/RES_summary!X$19)</f>
        <v>0</v>
      </c>
      <c r="Y24" s="72">
        <f>IF(RES_hh_fech!Y24=0,0,RES_hh_fech!Y24/RES_summary!Y$19)</f>
        <v>0</v>
      </c>
      <c r="DA24" s="89" t="s">
        <v>568</v>
      </c>
    </row>
    <row r="25" spans="1:105" ht="12" customHeight="1" x14ac:dyDescent="0.25">
      <c r="A25" s="73" t="s">
        <v>53</v>
      </c>
      <c r="B25" s="74">
        <f>IF(RES_hh_fech!B25=0,0,RES_hh_fech!B25/RES_summary!B$19)</f>
        <v>9.3674815746545512</v>
      </c>
      <c r="C25" s="74">
        <f>IF(RES_hh_fech!C25=0,0,RES_hh_fech!C25/RES_summary!C$19)</f>
        <v>11.588521169424158</v>
      </c>
      <c r="D25" s="74">
        <f>IF(RES_hh_fech!D25=0,0,RES_hh_fech!D25/RES_summary!D$19)</f>
        <v>10.451655041904104</v>
      </c>
      <c r="E25" s="74">
        <f>IF(RES_hh_fech!E25=0,0,RES_hh_fech!E25/RES_summary!E$19)</f>
        <v>9.4811333759410523</v>
      </c>
      <c r="F25" s="74">
        <f>IF(RES_hh_fech!F25=0,0,RES_hh_fech!F25/RES_summary!F$19)</f>
        <v>9.4329462502188655</v>
      </c>
      <c r="G25" s="74">
        <f>IF(RES_hh_fech!G25=0,0,RES_hh_fech!G25/RES_summary!G$19)</f>
        <v>9.6323918299305671</v>
      </c>
      <c r="H25" s="74">
        <f>IF(RES_hh_fech!H25=0,0,RES_hh_fech!H25/RES_summary!H$19)</f>
        <v>10.163679464030034</v>
      </c>
      <c r="I25" s="74">
        <f>IF(RES_hh_fech!I25=0,0,RES_hh_fech!I25/RES_summary!I$19)</f>
        <v>9.524148497745422</v>
      </c>
      <c r="J25" s="74">
        <f>IF(RES_hh_fech!J25=0,0,RES_hh_fech!J25/RES_summary!J$19)</f>
        <v>8.7623124147137492</v>
      </c>
      <c r="K25" s="74">
        <f>IF(RES_hh_fech!K25=0,0,RES_hh_fech!K25/RES_summary!K$19)</f>
        <v>7.8330460312247308</v>
      </c>
      <c r="L25" s="74">
        <f>IF(RES_hh_fech!L25=0,0,RES_hh_fech!L25/RES_summary!L$19)</f>
        <v>7.9809217150849481</v>
      </c>
      <c r="M25" s="74">
        <f>IF(RES_hh_fech!M25=0,0,RES_hh_fech!M25/RES_summary!M$19)</f>
        <v>8.6214002595001968</v>
      </c>
      <c r="N25" s="74">
        <f>IF(RES_hh_fech!N25=0,0,RES_hh_fech!N25/RES_summary!N$19)</f>
        <v>8.1125142866623587</v>
      </c>
      <c r="O25" s="74">
        <f>IF(RES_hh_fech!O25=0,0,RES_hh_fech!O25/RES_summary!O$19)</f>
        <v>7.5772517801179831</v>
      </c>
      <c r="P25" s="74">
        <f>IF(RES_hh_fech!P25=0,0,RES_hh_fech!P25/RES_summary!P$19)</f>
        <v>7.8345045251584953</v>
      </c>
      <c r="Q25" s="74">
        <f>IF(RES_hh_fech!Q25=0,0,RES_hh_fech!Q25/RES_summary!Q$19)</f>
        <v>6.8544031372975827</v>
      </c>
      <c r="R25" s="74">
        <f>IF(RES_hh_fech!R25=0,0,RES_hh_fech!R25/RES_summary!R$19)</f>
        <v>6.9117177287117686</v>
      </c>
      <c r="S25" s="74">
        <f>IF(RES_hh_fech!S25=0,0,RES_hh_fech!S25/RES_summary!S$19)</f>
        <v>7.089760282823403</v>
      </c>
      <c r="T25" s="74">
        <f>IF(RES_hh_fech!T25=0,0,RES_hh_fech!T25/RES_summary!T$19)</f>
        <v>7.0561747958820504</v>
      </c>
      <c r="U25" s="74">
        <f>IF(RES_hh_fech!U25=0,0,RES_hh_fech!U25/RES_summary!U$19)</f>
        <v>6.9661244826543127</v>
      </c>
      <c r="V25" s="74">
        <f>IF(RES_hh_fech!V25=0,0,RES_hh_fech!V25/RES_summary!V$19)</f>
        <v>6.7650790172632549</v>
      </c>
      <c r="W25" s="74">
        <f>IF(RES_hh_fech!W25=0,0,RES_hh_fech!W25/RES_summary!W$19)</f>
        <v>6.6613373344876381</v>
      </c>
      <c r="X25" s="74">
        <f>IF(RES_hh_fech!X25=0,0,RES_hh_fech!X25/RES_summary!X$19)</f>
        <v>6.4757993495167048</v>
      </c>
      <c r="Y25" s="74">
        <f>IF(RES_hh_fech!Y25=0,0,RES_hh_fech!Y25/RES_summary!Y$19)</f>
        <v>6.0240380944813072</v>
      </c>
      <c r="DA25" s="90" t="s">
        <v>569</v>
      </c>
    </row>
    <row r="26" spans="1:105" ht="12" customHeight="1" x14ac:dyDescent="0.25">
      <c r="A26" s="32" t="s">
        <v>52</v>
      </c>
      <c r="B26" s="77">
        <f>IF(RES_hh_fech!B26=0,0,RES_hh_fech!B26/RES_summary!B$19)</f>
        <v>5.8337532543231356</v>
      </c>
      <c r="C26" s="77">
        <f>IF(RES_hh_fech!C26=0,0,RES_hh_fech!C26/RES_summary!C$19)</f>
        <v>6.1833117322248228</v>
      </c>
      <c r="D26" s="77">
        <f>IF(RES_hh_fech!D26=0,0,RES_hh_fech!D26/RES_summary!D$19)</f>
        <v>6.690121420036319</v>
      </c>
      <c r="E26" s="77">
        <f>IF(RES_hh_fech!E26=0,0,RES_hh_fech!E26/RES_summary!E$19)</f>
        <v>6.4863761495009387</v>
      </c>
      <c r="F26" s="77">
        <f>IF(RES_hh_fech!F26=0,0,RES_hh_fech!F26/RES_summary!F$19)</f>
        <v>6.4052887026959953</v>
      </c>
      <c r="G26" s="77">
        <f>IF(RES_hh_fech!G26=0,0,RES_hh_fech!G26/RES_summary!G$19)</f>
        <v>6.6027164120783395</v>
      </c>
      <c r="H26" s="77">
        <f>IF(RES_hh_fech!H26=0,0,RES_hh_fech!H26/RES_summary!H$19)</f>
        <v>6.8479376553848539</v>
      </c>
      <c r="I26" s="77">
        <f>IF(RES_hh_fech!I26=0,0,RES_hh_fech!I26/RES_summary!I$19)</f>
        <v>6.8809150512172117</v>
      </c>
      <c r="J26" s="77">
        <f>IF(RES_hh_fech!J26=0,0,RES_hh_fech!J26/RES_summary!J$19)</f>
        <v>6.8650230838774107</v>
      </c>
      <c r="K26" s="77">
        <f>IF(RES_hh_fech!K26=0,0,RES_hh_fech!K26/RES_summary!K$19)</f>
        <v>6.6840502096052816</v>
      </c>
      <c r="L26" s="77">
        <f>IF(RES_hh_fech!L26=0,0,RES_hh_fech!L26/RES_summary!L$19)</f>
        <v>7.0729281476161763</v>
      </c>
      <c r="M26" s="77">
        <f>IF(RES_hh_fech!M26=0,0,RES_hh_fech!M26/RES_summary!M$19)</f>
        <v>7.093220482107041</v>
      </c>
      <c r="N26" s="77">
        <f>IF(RES_hh_fech!N26=0,0,RES_hh_fech!N26/RES_summary!N$19)</f>
        <v>7.2089579956144885</v>
      </c>
      <c r="O26" s="77">
        <f>IF(RES_hh_fech!O26=0,0,RES_hh_fech!O26/RES_summary!O$19)</f>
        <v>7.3248979274374948</v>
      </c>
      <c r="P26" s="77">
        <f>IF(RES_hh_fech!P26=0,0,RES_hh_fech!P26/RES_summary!P$19)</f>
        <v>7.367469446550019</v>
      </c>
      <c r="Q26" s="77">
        <f>IF(RES_hh_fech!Q26=0,0,RES_hh_fech!Q26/RES_summary!Q$19)</f>
        <v>7.5513310983849022</v>
      </c>
      <c r="R26" s="77">
        <f>IF(RES_hh_fech!R26=0,0,RES_hh_fech!R26/RES_summary!R$19)</f>
        <v>7.8218851993714065</v>
      </c>
      <c r="S26" s="77">
        <f>IF(RES_hh_fech!S26=0,0,RES_hh_fech!S26/RES_summary!S$19)</f>
        <v>7.9919942646156539</v>
      </c>
      <c r="T26" s="77">
        <f>IF(RES_hh_fech!T26=0,0,RES_hh_fech!T26/RES_summary!T$19)</f>
        <v>8.0958287629309353</v>
      </c>
      <c r="U26" s="77">
        <f>IF(RES_hh_fech!U26=0,0,RES_hh_fech!U26/RES_summary!U$19)</f>
        <v>8.025820102701049</v>
      </c>
      <c r="V26" s="77">
        <f>IF(RES_hh_fech!V26=0,0,RES_hh_fech!V26/RES_summary!V$19)</f>
        <v>8.1843051153207949</v>
      </c>
      <c r="W26" s="77">
        <f>IF(RES_hh_fech!W26=0,0,RES_hh_fech!W26/RES_summary!W$19)</f>
        <v>8.2452978761991851</v>
      </c>
      <c r="X26" s="77">
        <f>IF(RES_hh_fech!X26=0,0,RES_hh_fech!X26/RES_summary!X$19)</f>
        <v>8.1221428586687434</v>
      </c>
      <c r="Y26" s="77">
        <f>IF(RES_hh_fech!Y26=0,0,RES_hh_fech!Y26/RES_summary!Y$19)</f>
        <v>7.8197969640014993</v>
      </c>
      <c r="DA26" s="92" t="s">
        <v>570</v>
      </c>
    </row>
    <row r="27" spans="1:105" ht="12.95" customHeight="1" x14ac:dyDescent="0.25">
      <c r="A27" s="68" t="s">
        <v>54</v>
      </c>
      <c r="B27" s="69">
        <f>IF(RES_hh_fech!B27=0,0,RES_hh_fech!B27/RES_summary!B$19)</f>
        <v>6.2400192981757954</v>
      </c>
      <c r="C27" s="69">
        <f>IF(RES_hh_fech!C27=0,0,RES_hh_fech!C27/RES_summary!C$19)</f>
        <v>6.9100560181465625</v>
      </c>
      <c r="D27" s="69">
        <f>IF(RES_hh_fech!D27=0,0,RES_hh_fech!D27/RES_summary!D$19)</f>
        <v>6.8956732615929388</v>
      </c>
      <c r="E27" s="69">
        <f>IF(RES_hh_fech!E27=0,0,RES_hh_fech!E27/RES_summary!E$19)</f>
        <v>7.1316992511068342</v>
      </c>
      <c r="F27" s="69">
        <f>IF(RES_hh_fech!F27=0,0,RES_hh_fech!F27/RES_summary!F$19)</f>
        <v>6.9252579599632149</v>
      </c>
      <c r="G27" s="69">
        <f>IF(RES_hh_fech!G27=0,0,RES_hh_fech!G27/RES_summary!G$19)</f>
        <v>7.0460020507568943</v>
      </c>
      <c r="H27" s="69">
        <f>IF(RES_hh_fech!H27=0,0,RES_hh_fech!H27/RES_summary!H$19)</f>
        <v>8.1331014804775368</v>
      </c>
      <c r="I27" s="69">
        <f>IF(RES_hh_fech!I27=0,0,RES_hh_fech!I27/RES_summary!I$19)</f>
        <v>8.011601964416224</v>
      </c>
      <c r="J27" s="69">
        <f>IF(RES_hh_fech!J27=0,0,RES_hh_fech!J27/RES_summary!J$19)</f>
        <v>7.8224983336715619</v>
      </c>
      <c r="K27" s="69">
        <f>IF(RES_hh_fech!K27=0,0,RES_hh_fech!K27/RES_summary!K$19)</f>
        <v>7.5500971706796678</v>
      </c>
      <c r="L27" s="69">
        <f>IF(RES_hh_fech!L27=0,0,RES_hh_fech!L27/RES_summary!L$19)</f>
        <v>7.7670905163527495</v>
      </c>
      <c r="M27" s="69">
        <f>IF(RES_hh_fech!M27=0,0,RES_hh_fech!M27/RES_summary!M$19)</f>
        <v>7.0333734143907627</v>
      </c>
      <c r="N27" s="69">
        <f>IF(RES_hh_fech!N27=0,0,RES_hh_fech!N27/RES_summary!N$19)</f>
        <v>6.905464262086519</v>
      </c>
      <c r="O27" s="69">
        <f>IF(RES_hh_fech!O27=0,0,RES_hh_fech!O27/RES_summary!O$19)</f>
        <v>6.0560281059737315</v>
      </c>
      <c r="P27" s="69">
        <f>IF(RES_hh_fech!P27=0,0,RES_hh_fech!P27/RES_summary!P$19)</f>
        <v>6.5373310951071</v>
      </c>
      <c r="Q27" s="69">
        <f>IF(RES_hh_fech!Q27=0,0,RES_hh_fech!Q27/RES_summary!Q$19)</f>
        <v>6.5864723653615043</v>
      </c>
      <c r="R27" s="69">
        <f>IF(RES_hh_fech!R27=0,0,RES_hh_fech!R27/RES_summary!R$19)</f>
        <v>6.7115324603114983</v>
      </c>
      <c r="S27" s="69">
        <f>IF(RES_hh_fech!S27=0,0,RES_hh_fech!S27/RES_summary!S$19)</f>
        <v>6.7059399475497417</v>
      </c>
      <c r="T27" s="69">
        <f>IF(RES_hh_fech!T27=0,0,RES_hh_fech!T27/RES_summary!T$19)</f>
        <v>7.1488234299286457</v>
      </c>
      <c r="U27" s="69">
        <f>IF(RES_hh_fech!U27=0,0,RES_hh_fech!U27/RES_summary!U$19)</f>
        <v>6.5786051295437229</v>
      </c>
      <c r="V27" s="69">
        <f>IF(RES_hh_fech!V27=0,0,RES_hh_fech!V27/RES_summary!V$19)</f>
        <v>6.437749903192719</v>
      </c>
      <c r="W27" s="69">
        <f>IF(RES_hh_fech!W27=0,0,RES_hh_fech!W27/RES_summary!W$19)</f>
        <v>6.5747662905308157</v>
      </c>
      <c r="X27" s="69">
        <f>IF(RES_hh_fech!X27=0,0,RES_hh_fech!X27/RES_summary!X$19)</f>
        <v>6.4237214669982299</v>
      </c>
      <c r="Y27" s="69">
        <f>IF(RES_hh_fech!Y27=0,0,RES_hh_fech!Y27/RES_summary!Y$19)</f>
        <v>5.9988748346854353</v>
      </c>
      <c r="DA27" s="88" t="s">
        <v>300</v>
      </c>
    </row>
    <row r="28" spans="1:105" ht="12" customHeight="1" x14ac:dyDescent="0.25">
      <c r="A28" s="28" t="s">
        <v>51</v>
      </c>
      <c r="B28" s="72">
        <f>IF(RES_hh_fech!B28=0,0,RES_hh_fech!B28/RES_summary!B$19)</f>
        <v>7.2563872766163708</v>
      </c>
      <c r="C28" s="72">
        <f>IF(RES_hh_fech!C28=0,0,RES_hh_fech!C28/RES_summary!C$19)</f>
        <v>7.6183696808554311</v>
      </c>
      <c r="D28" s="72">
        <f>IF(RES_hh_fech!D28=0,0,RES_hh_fech!D28/RES_summary!D$19)</f>
        <v>7.81320036274471</v>
      </c>
      <c r="E28" s="72">
        <f>IF(RES_hh_fech!E28=0,0,RES_hh_fech!E28/RES_summary!E$19)</f>
        <v>7.8595052990882595</v>
      </c>
      <c r="F28" s="72">
        <f>IF(RES_hh_fech!F28=0,0,RES_hh_fech!F28/RES_summary!F$19)</f>
        <v>8.0632801080400522</v>
      </c>
      <c r="G28" s="72">
        <f>IF(RES_hh_fech!G28=0,0,RES_hh_fech!G28/RES_summary!G$19)</f>
        <v>8.4145153764132559</v>
      </c>
      <c r="H28" s="72">
        <f>IF(RES_hh_fech!H28=0,0,RES_hh_fech!H28/RES_summary!H$19)</f>
        <v>8.9658453932638622</v>
      </c>
      <c r="I28" s="72">
        <f>IF(RES_hh_fech!I28=0,0,RES_hh_fech!I28/RES_summary!I$19)</f>
        <v>8.5901452047989793</v>
      </c>
      <c r="J28" s="72">
        <f>IF(RES_hh_fech!J28=0,0,RES_hh_fech!J28/RES_summary!J$19)</f>
        <v>8.8170726936649721</v>
      </c>
      <c r="K28" s="72">
        <f>IF(RES_hh_fech!K28=0,0,RES_hh_fech!K28/RES_summary!K$19)</f>
        <v>9.0750712409154346</v>
      </c>
      <c r="L28" s="72">
        <f>IF(RES_hh_fech!L28=0,0,RES_hh_fech!L28/RES_summary!L$19)</f>
        <v>8.4514497083614248</v>
      </c>
      <c r="M28" s="72">
        <f>IF(RES_hh_fech!M28=0,0,RES_hh_fech!M28/RES_summary!M$19)</f>
        <v>8.6494934896220759</v>
      </c>
      <c r="N28" s="72">
        <f>IF(RES_hh_fech!N28=0,0,RES_hh_fech!N28/RES_summary!N$19)</f>
        <v>8.0369588669956773</v>
      </c>
      <c r="O28" s="72">
        <f>IF(RES_hh_fech!O28=0,0,RES_hh_fech!O28/RES_summary!O$19)</f>
        <v>7.1287609934216594</v>
      </c>
      <c r="P28" s="72">
        <f>IF(RES_hh_fech!P28=0,0,RES_hh_fech!P28/RES_summary!P$19)</f>
        <v>7.5173704828341705</v>
      </c>
      <c r="Q28" s="72">
        <f>IF(RES_hh_fech!Q28=0,0,RES_hh_fech!Q28/RES_summary!Q$19)</f>
        <v>7.7916239081935972</v>
      </c>
      <c r="R28" s="72">
        <f>IF(RES_hh_fech!R28=0,0,RES_hh_fech!R28/RES_summary!R$19)</f>
        <v>7.4495123482730952</v>
      </c>
      <c r="S28" s="72">
        <f>IF(RES_hh_fech!S28=0,0,RES_hh_fech!S28/RES_summary!S$19)</f>
        <v>8.1853547526922803</v>
      </c>
      <c r="T28" s="72">
        <f>IF(RES_hh_fech!T28=0,0,RES_hh_fech!T28/RES_summary!T$19)</f>
        <v>8.1752832756953726</v>
      </c>
      <c r="U28" s="72">
        <f>IF(RES_hh_fech!U28=0,0,RES_hh_fech!U28/RES_summary!U$19)</f>
        <v>9.1133794884713861</v>
      </c>
      <c r="V28" s="72">
        <f>IF(RES_hh_fech!V28=0,0,RES_hh_fech!V28/RES_summary!V$19)</f>
        <v>9.4576487449123636</v>
      </c>
      <c r="W28" s="72">
        <f>IF(RES_hh_fech!W28=0,0,RES_hh_fech!W28/RES_summary!W$19)</f>
        <v>0.41698754402269606</v>
      </c>
      <c r="X28" s="72">
        <f>IF(RES_hh_fech!X28=0,0,RES_hh_fech!X28/RES_summary!X$19)</f>
        <v>4.9921423069770423</v>
      </c>
      <c r="Y28" s="72">
        <f>IF(RES_hh_fech!Y28=0,0,RES_hh_fech!Y28/RES_summary!Y$19)</f>
        <v>0</v>
      </c>
      <c r="DA28" s="89" t="s">
        <v>571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7.4165027162336372</v>
      </c>
      <c r="C29" s="72">
        <f>IF(RES_hh_fech!C29=0,0,RES_hh_fech!C29/RES_summary!C$19)</f>
        <v>7.6155097960598663</v>
      </c>
      <c r="D29" s="72">
        <f>IF(RES_hh_fech!D29=0,0,RES_hh_fech!D29/RES_summary!D$19)</f>
        <v>7.8426293736939696</v>
      </c>
      <c r="E29" s="72">
        <f>IF(RES_hh_fech!E29=0,0,RES_hh_fech!E29/RES_summary!E$19)</f>
        <v>7.9754209436521055</v>
      </c>
      <c r="F29" s="72">
        <f>IF(RES_hh_fech!F29=0,0,RES_hh_fech!F29/RES_summary!F$19)</f>
        <v>8.1643090767244626</v>
      </c>
      <c r="G29" s="72">
        <f>IF(RES_hh_fech!G29=0,0,RES_hh_fech!G29/RES_summary!G$19)</f>
        <v>8.4448662972583239</v>
      </c>
      <c r="H29" s="72">
        <f>IF(RES_hh_fech!H29=0,0,RES_hh_fech!H29/RES_summary!H$19)</f>
        <v>8.7118867871084547</v>
      </c>
      <c r="I29" s="72">
        <f>IF(RES_hh_fech!I29=0,0,RES_hh_fech!I29/RES_summary!I$19)</f>
        <v>9.0009178959711988</v>
      </c>
      <c r="J29" s="72">
        <f>IF(RES_hh_fech!J29=0,0,RES_hh_fech!J29/RES_summary!J$19)</f>
        <v>9.0424309656486024</v>
      </c>
      <c r="K29" s="72">
        <f>IF(RES_hh_fech!K29=0,0,RES_hh_fech!K29/RES_summary!K$19)</f>
        <v>8.8072197347475214</v>
      </c>
      <c r="L29" s="72">
        <f>IF(RES_hh_fech!L29=0,0,RES_hh_fech!L29/RES_summary!L$19)</f>
        <v>8.6904840102017964</v>
      </c>
      <c r="M29" s="72">
        <f>IF(RES_hh_fech!M29=0,0,RES_hh_fech!M29/RES_summary!M$19)</f>
        <v>8.2078375462818283</v>
      </c>
      <c r="N29" s="72">
        <f>IF(RES_hh_fech!N29=0,0,RES_hh_fech!N29/RES_summary!N$19)</f>
        <v>7.8802133745714658</v>
      </c>
      <c r="O29" s="72">
        <f>IF(RES_hh_fech!O29=0,0,RES_hh_fech!O29/RES_summary!O$19)</f>
        <v>7.6328021290359374</v>
      </c>
      <c r="P29" s="72">
        <f>IF(RES_hh_fech!P29=0,0,RES_hh_fech!P29/RES_summary!P$19)</f>
        <v>7.5699624886715133</v>
      </c>
      <c r="Q29" s="72">
        <f>IF(RES_hh_fech!Q29=0,0,RES_hh_fech!Q29/RES_summary!Q$19)</f>
        <v>7.6509998561148977</v>
      </c>
      <c r="R29" s="72">
        <f>IF(RES_hh_fech!R29=0,0,RES_hh_fech!R29/RES_summary!R$19)</f>
        <v>7.8283669653658583</v>
      </c>
      <c r="S29" s="72">
        <f>IF(RES_hh_fech!S29=0,0,RES_hh_fech!S29/RES_summary!S$19)</f>
        <v>8.0931926549442359</v>
      </c>
      <c r="T29" s="72">
        <f>IF(RES_hh_fech!T29=0,0,RES_hh_fech!T29/RES_summary!T$19)</f>
        <v>8.5412651199540264</v>
      </c>
      <c r="U29" s="72">
        <f>IF(RES_hh_fech!U29=0,0,RES_hh_fech!U29/RES_summary!U$19)</f>
        <v>7.632863158969128</v>
      </c>
      <c r="V29" s="72">
        <f>IF(RES_hh_fech!V29=0,0,RES_hh_fech!V29/RES_summary!V$19)</f>
        <v>7.3369219607998417</v>
      </c>
      <c r="W29" s="72">
        <f>IF(RES_hh_fech!W29=0,0,RES_hh_fech!W29/RES_summary!W$19)</f>
        <v>7.7163887487594325</v>
      </c>
      <c r="X29" s="72">
        <f>IF(RES_hh_fech!X29=0,0,RES_hh_fech!X29/RES_summary!X$19)</f>
        <v>8.6032250556178358</v>
      </c>
      <c r="Y29" s="72">
        <f>IF(RES_hh_fech!Y29=0,0,RES_hh_fech!Y29/RES_summary!Y$19)</f>
        <v>7.0668265307198732</v>
      </c>
      <c r="DA29" s="89" t="s">
        <v>572</v>
      </c>
    </row>
    <row r="30" spans="1:105" ht="12" customHeight="1" x14ac:dyDescent="0.25">
      <c r="A30" s="28" t="s">
        <v>189</v>
      </c>
      <c r="B30" s="72">
        <f>IF(RES_hh_fech!B30=0,0,RES_hh_fech!B30/RES_summary!B$19)</f>
        <v>6.9534370544272219</v>
      </c>
      <c r="C30" s="72">
        <f>IF(RES_hh_fech!C30=0,0,RES_hh_fech!C30/RES_summary!C$19)</f>
        <v>7.8127648895961963</v>
      </c>
      <c r="D30" s="72">
        <f>IF(RES_hh_fech!D30=0,0,RES_hh_fech!D30/RES_summary!D$19)</f>
        <v>7.8459408674984763</v>
      </c>
      <c r="E30" s="72">
        <f>IF(RES_hh_fech!E30=0,0,RES_hh_fech!E30/RES_summary!E$19)</f>
        <v>8.5164151601936311</v>
      </c>
      <c r="F30" s="72">
        <f>IF(RES_hh_fech!F30=0,0,RES_hh_fech!F30/RES_summary!F$19)</f>
        <v>7.7810441977915623</v>
      </c>
      <c r="G30" s="72">
        <f>IF(RES_hh_fech!G30=0,0,RES_hh_fech!G30/RES_summary!G$19)</f>
        <v>7.803334399978584</v>
      </c>
      <c r="H30" s="72">
        <f>IF(RES_hh_fech!H30=0,0,RES_hh_fech!H30/RES_summary!H$19)</f>
        <v>9.5675798689530325</v>
      </c>
      <c r="I30" s="72">
        <f>IF(RES_hh_fech!I30=0,0,RES_hh_fech!I30/RES_summary!I$19)</f>
        <v>9.3748689446093287</v>
      </c>
      <c r="J30" s="72">
        <f>IF(RES_hh_fech!J30=0,0,RES_hh_fech!J30/RES_summary!J$19)</f>
        <v>9.0701452349589999</v>
      </c>
      <c r="K30" s="72">
        <f>IF(RES_hh_fech!K30=0,0,RES_hh_fech!K30/RES_summary!K$19)</f>
        <v>8.9076040767190712</v>
      </c>
      <c r="L30" s="72">
        <f>IF(RES_hh_fech!L30=0,0,RES_hh_fech!L30/RES_summary!L$19)</f>
        <v>9.1881514835862053</v>
      </c>
      <c r="M30" s="72">
        <f>IF(RES_hh_fech!M30=0,0,RES_hh_fech!M30/RES_summary!M$19)</f>
        <v>7.789365582478883</v>
      </c>
      <c r="N30" s="72">
        <f>IF(RES_hh_fech!N30=0,0,RES_hh_fech!N30/RES_summary!N$19)</f>
        <v>8.191875679094256</v>
      </c>
      <c r="O30" s="72">
        <f>IF(RES_hh_fech!O30=0,0,RES_hh_fech!O30/RES_summary!O$19)</f>
        <v>7.0265870914041297</v>
      </c>
      <c r="P30" s="72">
        <f>IF(RES_hh_fech!P30=0,0,RES_hh_fech!P30/RES_summary!P$19)</f>
        <v>7.1395441417133041</v>
      </c>
      <c r="Q30" s="72">
        <f>IF(RES_hh_fech!Q30=0,0,RES_hh_fech!Q30/RES_summary!Q$19)</f>
        <v>7.6657311596131157</v>
      </c>
      <c r="R30" s="72">
        <f>IF(RES_hh_fech!R30=0,0,RES_hh_fech!R30/RES_summary!R$19)</f>
        <v>8.2010348496593064</v>
      </c>
      <c r="S30" s="72">
        <f>IF(RES_hh_fech!S30=0,0,RES_hh_fech!S30/RES_summary!S$19)</f>
        <v>7.8666965216506703</v>
      </c>
      <c r="T30" s="72">
        <f>IF(RES_hh_fech!T30=0,0,RES_hh_fech!T30/RES_summary!T$19)</f>
        <v>8.4556688430382234</v>
      </c>
      <c r="U30" s="72">
        <f>IF(RES_hh_fech!U30=0,0,RES_hh_fech!U30/RES_summary!U$19)</f>
        <v>7.7513799637909706</v>
      </c>
      <c r="V30" s="72">
        <f>IF(RES_hh_fech!V30=0,0,RES_hh_fech!V30/RES_summary!V$19)</f>
        <v>7.6894897301788916</v>
      </c>
      <c r="W30" s="72">
        <f>IF(RES_hh_fech!W30=0,0,RES_hh_fech!W30/RES_summary!W$19)</f>
        <v>8.2631989228229941</v>
      </c>
      <c r="X30" s="72">
        <f>IF(RES_hh_fech!X30=0,0,RES_hh_fech!X30/RES_summary!X$19)</f>
        <v>7.4819364017255374</v>
      </c>
      <c r="Y30" s="72">
        <f>IF(RES_hh_fech!Y30=0,0,RES_hh_fech!Y30/RES_summary!Y$19)</f>
        <v>7.291635846603306</v>
      </c>
      <c r="DA30" s="89" t="s">
        <v>573</v>
      </c>
    </row>
    <row r="31" spans="1:105" ht="12" customHeight="1" x14ac:dyDescent="0.25">
      <c r="A31" s="28" t="s">
        <v>202</v>
      </c>
      <c r="B31" s="72">
        <f>IF(RES_hh_fech!B31=0,0,RES_hh_fech!B31/RES_summary!B$19)</f>
        <v>7.0416962112547852</v>
      </c>
      <c r="C31" s="72">
        <f>IF(RES_hh_fech!C31=0,0,RES_hh_fech!C31/RES_summary!C$19)</f>
        <v>8.0193392296312673</v>
      </c>
      <c r="D31" s="72">
        <f>IF(RES_hh_fech!D31=0,0,RES_hh_fech!D31/RES_summary!D$19)</f>
        <v>7.8452543697860104</v>
      </c>
      <c r="E31" s="72">
        <f>IF(RES_hh_fech!E31=0,0,RES_hh_fech!E31/RES_summary!E$19)</f>
        <v>8.2157051491295814</v>
      </c>
      <c r="F31" s="72">
        <f>IF(RES_hh_fech!F31=0,0,RES_hh_fech!F31/RES_summary!F$19)</f>
        <v>7.8804692555319527</v>
      </c>
      <c r="G31" s="72">
        <f>IF(RES_hh_fech!G31=0,0,RES_hh_fech!G31/RES_summary!G$19)</f>
        <v>8.0903453886062699</v>
      </c>
      <c r="H31" s="72">
        <f>IF(RES_hh_fech!H31=0,0,RES_hh_fech!H31/RES_summary!H$19)</f>
        <v>9.4309023705918289</v>
      </c>
      <c r="I31" s="72">
        <f>IF(RES_hh_fech!I31=0,0,RES_hh_fech!I31/RES_summary!I$19)</f>
        <v>9.1440404241965378</v>
      </c>
      <c r="J31" s="72">
        <f>IF(RES_hh_fech!J31=0,0,RES_hh_fech!J31/RES_summary!J$19)</f>
        <v>8.9704855825700296</v>
      </c>
      <c r="K31" s="72">
        <f>IF(RES_hh_fech!K31=0,0,RES_hh_fech!K31/RES_summary!K$19)</f>
        <v>8.7413085872236849</v>
      </c>
      <c r="L31" s="72">
        <f>IF(RES_hh_fech!L31=0,0,RES_hh_fech!L31/RES_summary!L$19)</f>
        <v>8.8079694852568018</v>
      </c>
      <c r="M31" s="72">
        <f>IF(RES_hh_fech!M31=0,0,RES_hh_fech!M31/RES_summary!M$19)</f>
        <v>8.6213209681200738</v>
      </c>
      <c r="N31" s="72">
        <f>IF(RES_hh_fech!N31=0,0,RES_hh_fech!N31/RES_summary!N$19)</f>
        <v>8.6311494932257808</v>
      </c>
      <c r="O31" s="72">
        <f>IF(RES_hh_fech!O31=0,0,RES_hh_fech!O31/RES_summary!O$19)</f>
        <v>8.5234319540610723</v>
      </c>
      <c r="P31" s="72">
        <f>IF(RES_hh_fech!P31=0,0,RES_hh_fech!P31/RES_summary!P$19)</f>
        <v>8.6632490388587033</v>
      </c>
      <c r="Q31" s="72">
        <f>IF(RES_hh_fech!Q31=0,0,RES_hh_fech!Q31/RES_summary!Q$19)</f>
        <v>8.8639043359012639</v>
      </c>
      <c r="R31" s="72">
        <f>IF(RES_hh_fech!R31=0,0,RES_hh_fech!R31/RES_summary!R$19)</f>
        <v>7.0839873055945217</v>
      </c>
      <c r="S31" s="72">
        <f>IF(RES_hh_fech!S31=0,0,RES_hh_fech!S31/RES_summary!S$19)</f>
        <v>7.744296632713068</v>
      </c>
      <c r="T31" s="72">
        <f>IF(RES_hh_fech!T31=0,0,RES_hh_fech!T31/RES_summary!T$19)</f>
        <v>8.0524518511282519</v>
      </c>
      <c r="U31" s="72">
        <f>IF(RES_hh_fech!U31=0,0,RES_hh_fech!U31/RES_summary!U$19)</f>
        <v>8.1185213815013721</v>
      </c>
      <c r="V31" s="72">
        <f>IF(RES_hh_fech!V31=0,0,RES_hh_fech!V31/RES_summary!V$19)</f>
        <v>8.0587935707173681</v>
      </c>
      <c r="W31" s="72">
        <f>IF(RES_hh_fech!W31=0,0,RES_hh_fech!W31/RES_summary!W$19)</f>
        <v>8.0170416260014132</v>
      </c>
      <c r="X31" s="72">
        <f>IF(RES_hh_fech!X31=0,0,RES_hh_fech!X31/RES_summary!X$19)</f>
        <v>7.957841576345384</v>
      </c>
      <c r="Y31" s="72">
        <f>IF(RES_hh_fech!Y31=0,0,RES_hh_fech!Y31/RES_summary!Y$19)</f>
        <v>7.7511848607787419</v>
      </c>
      <c r="DA31" s="89" t="s">
        <v>574</v>
      </c>
    </row>
    <row r="32" spans="1:105" ht="12" customHeight="1" x14ac:dyDescent="0.25">
      <c r="A32" s="32" t="s">
        <v>53</v>
      </c>
      <c r="B32" s="77">
        <f>IF(RES_hh_fech!B32=0,0,RES_hh_fech!B32/RES_summary!B$19)</f>
        <v>5.4237336232817652</v>
      </c>
      <c r="C32" s="77">
        <f>IF(RES_hh_fech!C32=0,0,RES_hh_fech!C32/RES_summary!C$19)</f>
        <v>6.247517149021264</v>
      </c>
      <c r="D32" s="77">
        <f>IF(RES_hh_fech!D32=0,0,RES_hh_fech!D32/RES_summary!D$19)</f>
        <v>6.0978542864961467</v>
      </c>
      <c r="E32" s="77">
        <f>IF(RES_hh_fech!E32=0,0,RES_hh_fech!E32/RES_summary!E$19)</f>
        <v>6.1954722987094417</v>
      </c>
      <c r="F32" s="77">
        <f>IF(RES_hh_fech!F32=0,0,RES_hh_fech!F32/RES_summary!F$19)</f>
        <v>6.0653099549377565</v>
      </c>
      <c r="G32" s="77">
        <f>IF(RES_hh_fech!G32=0,0,RES_hh_fech!G32/RES_summary!G$19)</f>
        <v>6.1814498486010141</v>
      </c>
      <c r="H32" s="77">
        <f>IF(RES_hh_fech!H32=0,0,RES_hh_fech!H32/RES_summary!H$19)</f>
        <v>7.2700857245654076</v>
      </c>
      <c r="I32" s="77">
        <f>IF(RES_hh_fech!I32=0,0,RES_hh_fech!I32/RES_summary!I$19)</f>
        <v>7.07685683696418</v>
      </c>
      <c r="J32" s="77">
        <f>IF(RES_hh_fech!J32=0,0,RES_hh_fech!J32/RES_summary!J$19)</f>
        <v>6.8932832094129131</v>
      </c>
      <c r="K32" s="77">
        <f>IF(RES_hh_fech!K32=0,0,RES_hh_fech!K32/RES_summary!K$19)</f>
        <v>6.5708797159005119</v>
      </c>
      <c r="L32" s="77">
        <f>IF(RES_hh_fech!L32=0,0,RES_hh_fech!L32/RES_summary!L$19)</f>
        <v>6.9038115441879366</v>
      </c>
      <c r="M32" s="77">
        <f>IF(RES_hh_fech!M32=0,0,RES_hh_fech!M32/RES_summary!M$19)</f>
        <v>6.3519998845869594</v>
      </c>
      <c r="N32" s="77">
        <f>IF(RES_hh_fech!N32=0,0,RES_hh_fech!N32/RES_summary!N$19)</f>
        <v>6.0906169295068571</v>
      </c>
      <c r="O32" s="77">
        <f>IF(RES_hh_fech!O32=0,0,RES_hh_fech!O32/RES_summary!O$19)</f>
        <v>5.1757713962378542</v>
      </c>
      <c r="P32" s="77">
        <f>IF(RES_hh_fech!P32=0,0,RES_hh_fech!P32/RES_summary!P$19)</f>
        <v>5.9503581616142762</v>
      </c>
      <c r="Q32" s="77">
        <f>IF(RES_hh_fech!Q32=0,0,RES_hh_fech!Q32/RES_summary!Q$19)</f>
        <v>5.778686691125321</v>
      </c>
      <c r="R32" s="77">
        <f>IF(RES_hh_fech!R32=0,0,RES_hh_fech!R32/RES_summary!R$19)</f>
        <v>5.758783930800881</v>
      </c>
      <c r="S32" s="77">
        <f>IF(RES_hh_fech!S32=0,0,RES_hh_fech!S32/RES_summary!S$19)</f>
        <v>5.8021490193574961</v>
      </c>
      <c r="T32" s="77">
        <f>IF(RES_hh_fech!T32=0,0,RES_hh_fech!T32/RES_summary!T$19)</f>
        <v>6.217039210264744</v>
      </c>
      <c r="U32" s="77">
        <f>IF(RES_hh_fech!U32=0,0,RES_hh_fech!U32/RES_summary!U$19)</f>
        <v>5.7887813979688127</v>
      </c>
      <c r="V32" s="77">
        <f>IF(RES_hh_fech!V32=0,0,RES_hh_fech!V32/RES_summary!V$19)</f>
        <v>5.6614686470845736</v>
      </c>
      <c r="W32" s="77">
        <f>IF(RES_hh_fech!W32=0,0,RES_hh_fech!W32/RES_summary!W$19)</f>
        <v>5.5884210947804505</v>
      </c>
      <c r="X32" s="77">
        <f>IF(RES_hh_fech!X32=0,0,RES_hh_fech!X32/RES_summary!X$19)</f>
        <v>5.4943468742861565</v>
      </c>
      <c r="Y32" s="77">
        <f>IF(RES_hh_fech!Y32=0,0,RES_hh_fech!Y32/RES_summary!Y$19)</f>
        <v>5.237095315384936</v>
      </c>
      <c r="DA32" s="92" t="s">
        <v>575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38.485342995809233</v>
      </c>
      <c r="C3" s="65">
        <f>IF(RES_hh_tesh!C3=0,0,RES_hh_tesh!C3/RES_summary!C$19)</f>
        <v>41.331112707658924</v>
      </c>
      <c r="D3" s="65">
        <f>IF(RES_hh_tesh!D3=0,0,RES_hh_tesh!D3/RES_summary!D$19)</f>
        <v>41.851040350501037</v>
      </c>
      <c r="E3" s="65">
        <f>IF(RES_hh_tesh!E3=0,0,RES_hh_tesh!E3/RES_summary!E$19)</f>
        <v>44.799672777822138</v>
      </c>
      <c r="F3" s="65">
        <f>IF(RES_hh_tesh!F3=0,0,RES_hh_tesh!F3/RES_summary!F$19)</f>
        <v>46.587280853712649</v>
      </c>
      <c r="G3" s="65">
        <f>IF(RES_hh_tesh!G3=0,0,RES_hh_tesh!G3/RES_summary!G$19)</f>
        <v>48.34693147110071</v>
      </c>
      <c r="H3" s="65">
        <f>IF(RES_hh_tesh!H3=0,0,RES_hh_tesh!H3/RES_summary!H$19)</f>
        <v>50.408654591068938</v>
      </c>
      <c r="I3" s="65">
        <f>IF(RES_hh_tesh!I3=0,0,RES_hh_tesh!I3/RES_summary!I$19)</f>
        <v>49.113461429097882</v>
      </c>
      <c r="J3" s="65">
        <f>IF(RES_hh_tesh!J3=0,0,RES_hh_tesh!J3/RES_summary!J$19)</f>
        <v>47.425385443223604</v>
      </c>
      <c r="K3" s="65">
        <f>IF(RES_hh_tesh!K3=0,0,RES_hh_tesh!K3/RES_summary!K$19)</f>
        <v>48.989427814062672</v>
      </c>
      <c r="L3" s="65">
        <f>IF(RES_hh_tesh!L3=0,0,RES_hh_tesh!L3/RES_summary!L$19)</f>
        <v>53.373107416544514</v>
      </c>
      <c r="M3" s="65">
        <f>IF(RES_hh_tesh!M3=0,0,RES_hh_tesh!M3/RES_summary!M$19)</f>
        <v>48.648675163092477</v>
      </c>
      <c r="N3" s="65">
        <f>IF(RES_hh_tesh!N3=0,0,RES_hh_tesh!N3/RES_summary!N$19)</f>
        <v>48.008479188060072</v>
      </c>
      <c r="O3" s="65">
        <f>IF(RES_hh_tesh!O3=0,0,RES_hh_tesh!O3/RES_summary!O$19)</f>
        <v>45.107292098321771</v>
      </c>
      <c r="P3" s="65">
        <f>IF(RES_hh_tesh!P3=0,0,RES_hh_tesh!P3/RES_summary!P$19)</f>
        <v>44.505982340893439</v>
      </c>
      <c r="Q3" s="65">
        <f>IF(RES_hh_tesh!Q3=0,0,RES_hh_tesh!Q3/RES_summary!Q$19)</f>
        <v>46.129924689726302</v>
      </c>
      <c r="R3" s="65">
        <f>IF(RES_hh_tesh!R3=0,0,RES_hh_tesh!R3/RES_summary!R$19)</f>
        <v>42.888708909765448</v>
      </c>
      <c r="S3" s="65">
        <f>IF(RES_hh_tesh!S3=0,0,RES_hh_tesh!S3/RES_summary!S$19)</f>
        <v>44.564213206803494</v>
      </c>
      <c r="T3" s="65">
        <f>IF(RES_hh_tesh!T3=0,0,RES_hh_tesh!T3/RES_summary!T$19)</f>
        <v>48.185329505721761</v>
      </c>
      <c r="U3" s="65">
        <f>IF(RES_hh_tesh!U3=0,0,RES_hh_tesh!U3/RES_summary!U$19)</f>
        <v>45.803583664469137</v>
      </c>
      <c r="V3" s="65">
        <f>IF(RES_hh_tesh!V3=0,0,RES_hh_tesh!V3/RES_summary!V$19)</f>
        <v>46.318009557182023</v>
      </c>
      <c r="W3" s="65">
        <f>IF(RES_hh_tesh!W3=0,0,RES_hh_tesh!W3/RES_summary!W$19)</f>
        <v>46.422131238541901</v>
      </c>
      <c r="X3" s="65">
        <f>IF(RES_hh_tesh!X3=0,0,RES_hh_tesh!X3/RES_summary!X$19)</f>
        <v>45.745357384897986</v>
      </c>
      <c r="Y3" s="65">
        <f>IF(RES_hh_tesh!Y3=0,0,RES_hh_tesh!Y3/RES_summary!Y$19)</f>
        <v>44.361282934979442</v>
      </c>
      <c r="DA3" s="87" t="s">
        <v>302</v>
      </c>
    </row>
    <row r="4" spans="1:105" ht="12.95" customHeight="1" x14ac:dyDescent="0.25">
      <c r="A4" s="68" t="s">
        <v>57</v>
      </c>
      <c r="B4" s="69">
        <f>IF(RES_hh_tesh!B4=0,0,RES_hh_tesh!B4/RES_summary!B$19)</f>
        <v>26.850974364563147</v>
      </c>
      <c r="C4" s="69">
        <f>IF(RES_hh_tesh!C4=0,0,RES_hh_tesh!C4/RES_summary!C$19)</f>
        <v>28.560561304629591</v>
      </c>
      <c r="D4" s="69">
        <f>IF(RES_hh_tesh!D4=0,0,RES_hh_tesh!D4/RES_summary!D$19)</f>
        <v>29.413008648117028</v>
      </c>
      <c r="E4" s="69">
        <f>IF(RES_hh_tesh!E4=0,0,RES_hh_tesh!E4/RES_summary!E$19)</f>
        <v>31.696998240148162</v>
      </c>
      <c r="F4" s="69">
        <f>IF(RES_hh_tesh!F4=0,0,RES_hh_tesh!F4/RES_summary!F$19)</f>
        <v>33.828336932576576</v>
      </c>
      <c r="G4" s="69">
        <f>IF(RES_hh_tesh!G4=0,0,RES_hh_tesh!G4/RES_summary!G$19)</f>
        <v>34.736172144598612</v>
      </c>
      <c r="H4" s="69">
        <f>IF(RES_hh_tesh!H4=0,0,RES_hh_tesh!H4/RES_summary!H$19)</f>
        <v>35.464345962454146</v>
      </c>
      <c r="I4" s="69">
        <f>IF(RES_hh_tesh!I4=0,0,RES_hh_tesh!I4/RES_summary!I$19)</f>
        <v>34.939083854121392</v>
      </c>
      <c r="J4" s="69">
        <f>IF(RES_hh_tesh!J4=0,0,RES_hh_tesh!J4/RES_summary!J$19)</f>
        <v>33.115968633044503</v>
      </c>
      <c r="K4" s="69">
        <f>IF(RES_hh_tesh!K4=0,0,RES_hh_tesh!K4/RES_summary!K$19)</f>
        <v>34.091420761774998</v>
      </c>
      <c r="L4" s="69">
        <f>IF(RES_hh_tesh!L4=0,0,RES_hh_tesh!L4/RES_summary!L$19)</f>
        <v>37.728932569200381</v>
      </c>
      <c r="M4" s="69">
        <f>IF(RES_hh_tesh!M4=0,0,RES_hh_tesh!M4/RES_summary!M$19)</f>
        <v>33.455333171433786</v>
      </c>
      <c r="N4" s="69">
        <f>IF(RES_hh_tesh!N4=0,0,RES_hh_tesh!N4/RES_summary!N$19)</f>
        <v>32.839116312192132</v>
      </c>
      <c r="O4" s="69">
        <f>IF(RES_hh_tesh!O4=0,0,RES_hh_tesh!O4/RES_summary!O$19)</f>
        <v>30.485009281357957</v>
      </c>
      <c r="P4" s="69">
        <f>IF(RES_hh_tesh!P4=0,0,RES_hh_tesh!P4/RES_summary!P$19)</f>
        <v>29.841275751222788</v>
      </c>
      <c r="Q4" s="69">
        <f>IF(RES_hh_tesh!Q4=0,0,RES_hh_tesh!Q4/RES_summary!Q$19)</f>
        <v>30.163254540607888</v>
      </c>
      <c r="R4" s="69">
        <f>IF(RES_hh_tesh!R4=0,0,RES_hh_tesh!R4/RES_summary!R$19)</f>
        <v>26.594244646852303</v>
      </c>
      <c r="S4" s="69">
        <f>IF(RES_hh_tesh!S4=0,0,RES_hh_tesh!S4/RES_summary!S$19)</f>
        <v>27.551023188069742</v>
      </c>
      <c r="T4" s="69">
        <f>IF(RES_hh_tesh!T4=0,0,RES_hh_tesh!T4/RES_summary!T$19)</f>
        <v>31.314073874618902</v>
      </c>
      <c r="U4" s="69">
        <f>IF(RES_hh_tesh!U4=0,0,RES_hh_tesh!U4/RES_summary!U$19)</f>
        <v>29.358482242636033</v>
      </c>
      <c r="V4" s="69">
        <f>IF(RES_hh_tesh!V4=0,0,RES_hh_tesh!V4/RES_summary!V$19)</f>
        <v>29.853130525780884</v>
      </c>
      <c r="W4" s="69">
        <f>IF(RES_hh_tesh!W4=0,0,RES_hh_tesh!W4/RES_summary!W$19)</f>
        <v>29.359465118781486</v>
      </c>
      <c r="X4" s="69">
        <f>IF(RES_hh_tesh!X4=0,0,RES_hh_tesh!X4/RES_summary!X$19)</f>
        <v>29.020729338079207</v>
      </c>
      <c r="Y4" s="69">
        <f>IF(RES_hh_tesh!Y4=0,0,RES_hh_tesh!Y4/RES_summary!Y$19)</f>
        <v>28.551189346398893</v>
      </c>
      <c r="DA4" s="88" t="s">
        <v>303</v>
      </c>
    </row>
    <row r="5" spans="1:105" ht="12" customHeight="1" x14ac:dyDescent="0.25">
      <c r="A5" s="28" t="s">
        <v>51</v>
      </c>
      <c r="B5" s="72">
        <f>IF(RES_hh_tesh!B5=0,0,RES_hh_tesh!B5/RES_summary!B$19)</f>
        <v>26.314468767125984</v>
      </c>
      <c r="C5" s="72">
        <f>IF(RES_hh_tesh!C5=0,0,RES_hh_tesh!C5/RES_summary!C$19)</f>
        <v>28.017273422272876</v>
      </c>
      <c r="D5" s="72">
        <f>IF(RES_hh_tesh!D5=0,0,RES_hh_tesh!D5/RES_summary!D$19)</f>
        <v>30.746205315709108</v>
      </c>
      <c r="E5" s="72">
        <f>IF(RES_hh_tesh!E5=0,0,RES_hh_tesh!E5/RES_summary!E$19)</f>
        <v>27.878947690227594</v>
      </c>
      <c r="F5" s="72">
        <f>IF(RES_hh_tesh!F5=0,0,RES_hh_tesh!F5/RES_summary!F$19)</f>
        <v>34.797431982230897</v>
      </c>
      <c r="G5" s="72">
        <f>IF(RES_hh_tesh!G5=0,0,RES_hh_tesh!G5/RES_summary!G$19)</f>
        <v>36.050487339643873</v>
      </c>
      <c r="H5" s="72">
        <f>IF(RES_hh_tesh!H5=0,0,RES_hh_tesh!H5/RES_summary!H$19)</f>
        <v>36.960310080780637</v>
      </c>
      <c r="I5" s="72">
        <f>IF(RES_hh_tesh!I5=0,0,RES_hh_tesh!I5/RES_summary!I$19)</f>
        <v>31.186855918824619</v>
      </c>
      <c r="J5" s="72">
        <f>IF(RES_hh_tesh!J5=0,0,RES_hh_tesh!J5/RES_summary!J$19)</f>
        <v>33.147868157645071</v>
      </c>
      <c r="K5" s="72">
        <f>IF(RES_hh_tesh!K5=0,0,RES_hh_tesh!K5/RES_summary!K$19)</f>
        <v>37.63937760752551</v>
      </c>
      <c r="L5" s="72">
        <f>IF(RES_hh_tesh!L5=0,0,RES_hh_tesh!L5/RES_summary!L$19)</f>
        <v>34.719883647465615</v>
      </c>
      <c r="M5" s="72">
        <f>IF(RES_hh_tesh!M5=0,0,RES_hh_tesh!M5/RES_summary!M$19)</f>
        <v>33.978799508257055</v>
      </c>
      <c r="N5" s="72">
        <f>IF(RES_hh_tesh!N5=0,0,RES_hh_tesh!N5/RES_summary!N$19)</f>
        <v>34.692405828538462</v>
      </c>
      <c r="O5" s="72">
        <f>IF(RES_hh_tesh!O5=0,0,RES_hh_tesh!O5/RES_summary!O$19)</f>
        <v>27.354365766557041</v>
      </c>
      <c r="P5" s="72">
        <f>IF(RES_hh_tesh!P5=0,0,RES_hh_tesh!P5/RES_summary!P$19)</f>
        <v>26.777024825368482</v>
      </c>
      <c r="Q5" s="72">
        <f>IF(RES_hh_tesh!Q5=0,0,RES_hh_tesh!Q5/RES_summary!Q$19)</f>
        <v>24.233109006784538</v>
      </c>
      <c r="R5" s="72">
        <f>IF(RES_hh_tesh!R5=0,0,RES_hh_tesh!R5/RES_summary!R$19)</f>
        <v>20.881258009214775</v>
      </c>
      <c r="S5" s="72">
        <f>IF(RES_hh_tesh!S5=0,0,RES_hh_tesh!S5/RES_summary!S$19)</f>
        <v>34.97889412860787</v>
      </c>
      <c r="T5" s="72">
        <f>IF(RES_hh_tesh!T5=0,0,RES_hh_tesh!T5/RES_summary!T$19)</f>
        <v>39.942289414788227</v>
      </c>
      <c r="U5" s="72">
        <f>IF(RES_hh_tesh!U5=0,0,RES_hh_tesh!U5/RES_summary!U$19)</f>
        <v>26.509704544892003</v>
      </c>
      <c r="V5" s="72">
        <f>IF(RES_hh_tesh!V5=0,0,RES_hh_tesh!V5/RES_summary!V$19)</f>
        <v>30.330053325412909</v>
      </c>
      <c r="W5" s="72">
        <f>IF(RES_hh_tesh!W5=0,0,RES_hh_tesh!W5/RES_summary!W$19)</f>
        <v>24.395846189365002</v>
      </c>
      <c r="X5" s="72">
        <f>IF(RES_hh_tesh!X5=0,0,RES_hh_tesh!X5/RES_summary!X$19)</f>
        <v>29.566279004998776</v>
      </c>
      <c r="Y5" s="72">
        <f>IF(RES_hh_tesh!Y5=0,0,RES_hh_tesh!Y5/RES_summary!Y$19)</f>
        <v>28.276504842539076</v>
      </c>
      <c r="DA5" s="89" t="s">
        <v>577</v>
      </c>
    </row>
    <row r="6" spans="1:105" ht="12" customHeight="1" x14ac:dyDescent="0.25">
      <c r="A6" s="28" t="s">
        <v>74</v>
      </c>
      <c r="B6" s="72">
        <f>IF(RES_hh_tesh!B6=0,0,RES_hh_tesh!B6/RES_summary!B$19)</f>
        <v>27.951691177294158</v>
      </c>
      <c r="C6" s="72">
        <f>IF(RES_hh_tesh!C6=0,0,RES_hh_tesh!C6/RES_summary!C$19)</f>
        <v>26.497818333913919</v>
      </c>
      <c r="D6" s="72">
        <f>IF(RES_hh_tesh!D6=0,0,RES_hh_tesh!D6/RES_summary!D$19)</f>
        <v>28.655429941582256</v>
      </c>
      <c r="E6" s="72">
        <f>IF(RES_hh_tesh!E6=0,0,RES_hh_tesh!E6/RES_summary!E$19)</f>
        <v>30.72485175210813</v>
      </c>
      <c r="F6" s="72">
        <f>IF(RES_hh_tesh!F6=0,0,RES_hh_tesh!F6/RES_summary!F$19)</f>
        <v>33.563169506501204</v>
      </c>
      <c r="G6" s="72">
        <f>IF(RES_hh_tesh!G6=0,0,RES_hh_tesh!G6/RES_summary!G$19)</f>
        <v>34.720573263254003</v>
      </c>
      <c r="H6" s="72">
        <f>IF(RES_hh_tesh!H6=0,0,RES_hh_tesh!H6/RES_summary!H$19)</f>
        <v>33.34978602857732</v>
      </c>
      <c r="I6" s="72">
        <f>IF(RES_hh_tesh!I6=0,0,RES_hh_tesh!I6/RES_summary!I$19)</f>
        <v>34.265111823345798</v>
      </c>
      <c r="J6" s="72">
        <f>IF(RES_hh_tesh!J6=0,0,RES_hh_tesh!J6/RES_summary!J$19)</f>
        <v>34.334725265111224</v>
      </c>
      <c r="K6" s="72">
        <f>IF(RES_hh_tesh!K6=0,0,RES_hh_tesh!K6/RES_summary!K$19)</f>
        <v>33.433039123203784</v>
      </c>
      <c r="L6" s="72">
        <f>IF(RES_hh_tesh!L6=0,0,RES_hh_tesh!L6/RES_summary!L$19)</f>
        <v>36.663180008466043</v>
      </c>
      <c r="M6" s="72">
        <f>IF(RES_hh_tesh!M6=0,0,RES_hh_tesh!M6/RES_summary!M$19)</f>
        <v>31.493843820643917</v>
      </c>
      <c r="N6" s="72">
        <f>IF(RES_hh_tesh!N6=0,0,RES_hh_tesh!N6/RES_summary!N$19)</f>
        <v>32.763987087139505</v>
      </c>
      <c r="O6" s="72">
        <f>IF(RES_hh_tesh!O6=0,0,RES_hh_tesh!O6/RES_summary!O$19)</f>
        <v>30.70433924002381</v>
      </c>
      <c r="P6" s="72">
        <f>IF(RES_hh_tesh!P6=0,0,RES_hh_tesh!P6/RES_summary!P$19)</f>
        <v>27.164074611747083</v>
      </c>
      <c r="Q6" s="72">
        <f>IF(RES_hh_tesh!Q6=0,0,RES_hh_tesh!Q6/RES_summary!Q$19)</f>
        <v>27.997697943298807</v>
      </c>
      <c r="R6" s="72">
        <f>IF(RES_hh_tesh!R6=0,0,RES_hh_tesh!R6/RES_summary!R$19)</f>
        <v>31.12027797021566</v>
      </c>
      <c r="S6" s="72">
        <f>IF(RES_hh_tesh!S6=0,0,RES_hh_tesh!S6/RES_summary!S$19)</f>
        <v>25.683318073724724</v>
      </c>
      <c r="T6" s="72">
        <f>IF(RES_hh_tesh!T6=0,0,RES_hh_tesh!T6/RES_summary!T$19)</f>
        <v>32.270428145196071</v>
      </c>
      <c r="U6" s="72">
        <f>IF(RES_hh_tesh!U6=0,0,RES_hh_tesh!U6/RES_summary!U$19)</f>
        <v>27.871163967186163</v>
      </c>
      <c r="V6" s="72">
        <f>IF(RES_hh_tesh!V6=0,0,RES_hh_tesh!V6/RES_summary!V$19)</f>
        <v>26.951903782667529</v>
      </c>
      <c r="W6" s="72">
        <f>IF(RES_hh_tesh!W6=0,0,RES_hh_tesh!W6/RES_summary!W$19)</f>
        <v>28.530147395004118</v>
      </c>
      <c r="X6" s="72">
        <f>IF(RES_hh_tesh!X6=0,0,RES_hh_tesh!X6/RES_summary!X$19)</f>
        <v>31.109594568012891</v>
      </c>
      <c r="Y6" s="72">
        <f>IF(RES_hh_tesh!Y6=0,0,RES_hh_tesh!Y6/RES_summary!Y$19)</f>
        <v>26.84026374474578</v>
      </c>
      <c r="DA6" s="89" t="s">
        <v>578</v>
      </c>
    </row>
    <row r="7" spans="1:105" ht="12" customHeight="1" x14ac:dyDescent="0.25">
      <c r="A7" s="28" t="s">
        <v>200</v>
      </c>
      <c r="B7" s="72">
        <f>IF(RES_hh_tesh!B7=0,0,RES_hh_tesh!B7/RES_summary!B$19)</f>
        <v>27.11939900541347</v>
      </c>
      <c r="C7" s="72">
        <f>IF(RES_hh_tesh!C7=0,0,RES_hh_tesh!C7/RES_summary!C$19)</f>
        <v>27.85909254374333</v>
      </c>
      <c r="D7" s="72">
        <f>IF(RES_hh_tesh!D7=0,0,RES_hh_tesh!D7/RES_summary!D$19)</f>
        <v>27.752599421518003</v>
      </c>
      <c r="E7" s="72">
        <f>IF(RES_hh_tesh!E7=0,0,RES_hh_tesh!E7/RES_summary!E$19)</f>
        <v>31.090354844468038</v>
      </c>
      <c r="F7" s="72">
        <f>IF(RES_hh_tesh!F7=0,0,RES_hh_tesh!F7/RES_summary!F$19)</f>
        <v>35.001146049517487</v>
      </c>
      <c r="G7" s="72">
        <f>IF(RES_hh_tesh!G7=0,0,RES_hh_tesh!G7/RES_summary!G$19)</f>
        <v>35.469699123538824</v>
      </c>
      <c r="H7" s="72">
        <f>IF(RES_hh_tesh!H7=0,0,RES_hh_tesh!H7/RES_summary!H$19)</f>
        <v>32.94252564099223</v>
      </c>
      <c r="I7" s="72">
        <f>IF(RES_hh_tesh!I7=0,0,RES_hh_tesh!I7/RES_summary!I$19)</f>
        <v>33.581752981630757</v>
      </c>
      <c r="J7" s="72">
        <f>IF(RES_hh_tesh!J7=0,0,RES_hh_tesh!J7/RES_summary!J$19)</f>
        <v>33.374194515575766</v>
      </c>
      <c r="K7" s="72">
        <f>IF(RES_hh_tesh!K7=0,0,RES_hh_tesh!K7/RES_summary!K$19)</f>
        <v>33.66308868807851</v>
      </c>
      <c r="L7" s="72">
        <f>IF(RES_hh_tesh!L7=0,0,RES_hh_tesh!L7/RES_summary!L$19)</f>
        <v>36.504956769562668</v>
      </c>
      <c r="M7" s="72">
        <f>IF(RES_hh_tesh!M7=0,0,RES_hh_tesh!M7/RES_summary!M$19)</f>
        <v>32.00207270842531</v>
      </c>
      <c r="N7" s="72">
        <f>IF(RES_hh_tesh!N7=0,0,RES_hh_tesh!N7/RES_summary!N$19)</f>
        <v>30.282612169358149</v>
      </c>
      <c r="O7" s="72">
        <f>IF(RES_hh_tesh!O7=0,0,RES_hh_tesh!O7/RES_summary!O$19)</f>
        <v>30.137388642032484</v>
      </c>
      <c r="P7" s="72">
        <f>IF(RES_hh_tesh!P7=0,0,RES_hh_tesh!P7/RES_summary!P$19)</f>
        <v>28.228469587740008</v>
      </c>
      <c r="Q7" s="72">
        <f>IF(RES_hh_tesh!Q7=0,0,RES_hh_tesh!Q7/RES_summary!Q$19)</f>
        <v>31.744323197689763</v>
      </c>
      <c r="R7" s="72">
        <f>IF(RES_hh_tesh!R7=0,0,RES_hh_tesh!R7/RES_summary!R$19)</f>
        <v>27.093101156635925</v>
      </c>
      <c r="S7" s="72">
        <f>IF(RES_hh_tesh!S7=0,0,RES_hh_tesh!S7/RES_summary!S$19)</f>
        <v>27.394580118103583</v>
      </c>
      <c r="T7" s="72">
        <f>IF(RES_hh_tesh!T7=0,0,RES_hh_tesh!T7/RES_summary!T$19)</f>
        <v>30.41970022891412</v>
      </c>
      <c r="U7" s="72">
        <f>IF(RES_hh_tesh!U7=0,0,RES_hh_tesh!U7/RES_summary!U$19)</f>
        <v>27.511760375084705</v>
      </c>
      <c r="V7" s="72">
        <f>IF(RES_hh_tesh!V7=0,0,RES_hh_tesh!V7/RES_summary!V$19)</f>
        <v>29.956416824507059</v>
      </c>
      <c r="W7" s="72">
        <f>IF(RES_hh_tesh!W7=0,0,RES_hh_tesh!W7/RES_summary!W$19)</f>
        <v>29.506545657026976</v>
      </c>
      <c r="X7" s="72">
        <f>IF(RES_hh_tesh!X7=0,0,RES_hh_tesh!X7/RES_summary!X$19)</f>
        <v>28.302689874777819</v>
      </c>
      <c r="Y7" s="72">
        <f>IF(RES_hh_tesh!Y7=0,0,RES_hh_tesh!Y7/RES_summary!Y$19)</f>
        <v>27.923380766537903</v>
      </c>
      <c r="DA7" s="89" t="s">
        <v>579</v>
      </c>
    </row>
    <row r="8" spans="1:105" ht="12" customHeight="1" x14ac:dyDescent="0.25">
      <c r="A8" s="28" t="s">
        <v>189</v>
      </c>
      <c r="B8" s="72">
        <f>IF(RES_hh_tesh!B8=0,0,RES_hh_tesh!B8/RES_summary!B$19)</f>
        <v>25.768554627653938</v>
      </c>
      <c r="C8" s="72">
        <f>IF(RES_hh_tesh!C8=0,0,RES_hh_tesh!C8/RES_summary!C$19)</f>
        <v>27.535614742830251</v>
      </c>
      <c r="D8" s="72">
        <f>IF(RES_hh_tesh!D8=0,0,RES_hh_tesh!D8/RES_summary!D$19)</f>
        <v>29.352084107442273</v>
      </c>
      <c r="E8" s="72">
        <f>IF(RES_hh_tesh!E8=0,0,RES_hh_tesh!E8/RES_summary!E$19)</f>
        <v>32.391309728321076</v>
      </c>
      <c r="F8" s="72">
        <f>IF(RES_hh_tesh!F8=0,0,RES_hh_tesh!F8/RES_summary!F$19)</f>
        <v>32.460386515967109</v>
      </c>
      <c r="G8" s="72">
        <f>IF(RES_hh_tesh!G8=0,0,RES_hh_tesh!G8/RES_summary!G$19)</f>
        <v>33.438640306958405</v>
      </c>
      <c r="H8" s="72">
        <f>IF(RES_hh_tesh!H8=0,0,RES_hh_tesh!H8/RES_summary!H$19)</f>
        <v>35.592335654994883</v>
      </c>
      <c r="I8" s="72">
        <f>IF(RES_hh_tesh!I8=0,0,RES_hh_tesh!I8/RES_summary!I$19)</f>
        <v>35.258912077019048</v>
      </c>
      <c r="J8" s="72">
        <f>IF(RES_hh_tesh!J8=0,0,RES_hh_tesh!J8/RES_summary!J$19)</f>
        <v>32.175796773570823</v>
      </c>
      <c r="K8" s="72">
        <f>IF(RES_hh_tesh!K8=0,0,RES_hh_tesh!K8/RES_summary!K$19)</f>
        <v>33.000267827622046</v>
      </c>
      <c r="L8" s="72">
        <f>IF(RES_hh_tesh!L8=0,0,RES_hh_tesh!L8/RES_summary!L$19)</f>
        <v>38.105722487394431</v>
      </c>
      <c r="M8" s="72">
        <f>IF(RES_hh_tesh!M8=0,0,RES_hh_tesh!M8/RES_summary!M$19)</f>
        <v>30.339485533930191</v>
      </c>
      <c r="N8" s="72">
        <f>IF(RES_hh_tesh!N8=0,0,RES_hh_tesh!N8/RES_summary!N$19)</f>
        <v>32.009995842229614</v>
      </c>
      <c r="O8" s="72">
        <f>IF(RES_hh_tesh!O8=0,0,RES_hh_tesh!O8/RES_summary!O$19)</f>
        <v>29.913056370365389</v>
      </c>
      <c r="P8" s="72">
        <f>IF(RES_hh_tesh!P8=0,0,RES_hh_tesh!P8/RES_summary!P$19)</f>
        <v>28.290191672288099</v>
      </c>
      <c r="Q8" s="72">
        <f>IF(RES_hh_tesh!Q8=0,0,RES_hh_tesh!Q8/RES_summary!Q$19)</f>
        <v>30.390855782857006</v>
      </c>
      <c r="R8" s="72">
        <f>IF(RES_hh_tesh!R8=0,0,RES_hh_tesh!R8/RES_summary!R$19)</f>
        <v>27.82052614531451</v>
      </c>
      <c r="S8" s="72">
        <f>IF(RES_hh_tesh!S8=0,0,RES_hh_tesh!S8/RES_summary!S$19)</f>
        <v>27.041384016118165</v>
      </c>
      <c r="T8" s="72">
        <f>IF(RES_hh_tesh!T8=0,0,RES_hh_tesh!T8/RES_summary!T$19)</f>
        <v>29.798323716059201</v>
      </c>
      <c r="U8" s="72">
        <f>IF(RES_hh_tesh!U8=0,0,RES_hh_tesh!U8/RES_summary!U$19)</f>
        <v>28.064495701340949</v>
      </c>
      <c r="V8" s="72">
        <f>IF(RES_hh_tesh!V8=0,0,RES_hh_tesh!V8/RES_summary!V$19)</f>
        <v>28.815292810367271</v>
      </c>
      <c r="W8" s="72">
        <f>IF(RES_hh_tesh!W8=0,0,RES_hh_tesh!W8/RES_summary!W$19)</f>
        <v>31.209072314972403</v>
      </c>
      <c r="X8" s="72">
        <f>IF(RES_hh_tesh!X8=0,0,RES_hh_tesh!X8/RES_summary!X$19)</f>
        <v>27.944539755579878</v>
      </c>
      <c r="Y8" s="72">
        <f>IF(RES_hh_tesh!Y8=0,0,RES_hh_tesh!Y8/RES_summary!Y$19)</f>
        <v>27.321510987001343</v>
      </c>
      <c r="DA8" s="89" t="s">
        <v>580</v>
      </c>
    </row>
    <row r="9" spans="1:105" ht="12" customHeight="1" x14ac:dyDescent="0.25">
      <c r="A9" s="28" t="s">
        <v>202</v>
      </c>
      <c r="B9" s="72">
        <f>IF(RES_hh_tesh!B9=0,0,RES_hh_tesh!B9/RES_summary!B$19)</f>
        <v>27.081816353224774</v>
      </c>
      <c r="C9" s="72">
        <f>IF(RES_hh_tesh!C9=0,0,RES_hh_tesh!C9/RES_summary!C$19)</f>
        <v>28.06403228102953</v>
      </c>
      <c r="D9" s="72">
        <f>IF(RES_hh_tesh!D9=0,0,RES_hh_tesh!D9/RES_summary!D$19)</f>
        <v>29.47892202674943</v>
      </c>
      <c r="E9" s="72">
        <f>IF(RES_hh_tesh!E9=0,0,RES_hh_tesh!E9/RES_summary!E$19)</f>
        <v>31.0887647868987</v>
      </c>
      <c r="F9" s="72">
        <f>IF(RES_hh_tesh!F9=0,0,RES_hh_tesh!F9/RES_summary!F$19)</f>
        <v>32.986007489704178</v>
      </c>
      <c r="G9" s="72">
        <f>IF(RES_hh_tesh!G9=0,0,RES_hh_tesh!G9/RES_summary!G$19)</f>
        <v>34.022797568449597</v>
      </c>
      <c r="H9" s="72">
        <f>IF(RES_hh_tesh!H9=0,0,RES_hh_tesh!H9/RES_summary!H$19)</f>
        <v>34.318937527473402</v>
      </c>
      <c r="I9" s="72">
        <f>IF(RES_hh_tesh!I9=0,0,RES_hh_tesh!I9/RES_summary!I$19)</f>
        <v>33.435744911093913</v>
      </c>
      <c r="J9" s="72">
        <f>IF(RES_hh_tesh!J9=0,0,RES_hh_tesh!J9/RES_summary!J$19)</f>
        <v>32.220808333068277</v>
      </c>
      <c r="K9" s="72">
        <f>IF(RES_hh_tesh!K9=0,0,RES_hh_tesh!K9/RES_summary!K$19)</f>
        <v>36.04391690906138</v>
      </c>
      <c r="L9" s="72">
        <f>IF(RES_hh_tesh!L9=0,0,RES_hh_tesh!L9/RES_summary!L$19)</f>
        <v>35.354831966427852</v>
      </c>
      <c r="M9" s="72">
        <f>IF(RES_hh_tesh!M9=0,0,RES_hh_tesh!M9/RES_summary!M$19)</f>
        <v>33.433750398688197</v>
      </c>
      <c r="N9" s="72">
        <f>IF(RES_hh_tesh!N9=0,0,RES_hh_tesh!N9/RES_summary!N$19)</f>
        <v>32.226402883981486</v>
      </c>
      <c r="O9" s="72">
        <f>IF(RES_hh_tesh!O9=0,0,RES_hh_tesh!O9/RES_summary!O$19)</f>
        <v>30.916251465237192</v>
      </c>
      <c r="P9" s="72">
        <f>IF(RES_hh_tesh!P9=0,0,RES_hh_tesh!P9/RES_summary!P$19)</f>
        <v>30.894332288013093</v>
      </c>
      <c r="Q9" s="72">
        <f>IF(RES_hh_tesh!Q9=0,0,RES_hh_tesh!Q9/RES_summary!Q$19)</f>
        <v>31.71066932592689</v>
      </c>
      <c r="R9" s="72">
        <f>IF(RES_hh_tesh!R9=0,0,RES_hh_tesh!R9/RES_summary!R$19)</f>
        <v>25.197197396840604</v>
      </c>
      <c r="S9" s="72">
        <f>IF(RES_hh_tesh!S9=0,0,RES_hh_tesh!S9/RES_summary!S$19)</f>
        <v>27.245317868440043</v>
      </c>
      <c r="T9" s="72">
        <f>IF(RES_hh_tesh!T9=0,0,RES_hh_tesh!T9/RES_summary!T$19)</f>
        <v>29.188531461761741</v>
      </c>
      <c r="U9" s="72">
        <f>IF(RES_hh_tesh!U9=0,0,RES_hh_tesh!U9/RES_summary!U$19)</f>
        <v>29.348787515273379</v>
      </c>
      <c r="V9" s="72">
        <f>IF(RES_hh_tesh!V9=0,0,RES_hh_tesh!V9/RES_summary!V$19)</f>
        <v>29.410402617144406</v>
      </c>
      <c r="W9" s="72">
        <f>IF(RES_hh_tesh!W9=0,0,RES_hh_tesh!W9/RES_summary!W$19)</f>
        <v>29.086343249392581</v>
      </c>
      <c r="X9" s="72">
        <f>IF(RES_hh_tesh!X9=0,0,RES_hh_tesh!X9/RES_summary!X$19)</f>
        <v>28.782588538443193</v>
      </c>
      <c r="Y9" s="72">
        <f>IF(RES_hh_tesh!Y9=0,0,RES_hh_tesh!Y9/RES_summary!Y$19)</f>
        <v>28.680880180741006</v>
      </c>
      <c r="DA9" s="89" t="s">
        <v>581</v>
      </c>
    </row>
    <row r="10" spans="1:105" ht="12" customHeight="1" x14ac:dyDescent="0.25">
      <c r="A10" s="28" t="s">
        <v>197</v>
      </c>
      <c r="B10" s="72">
        <f>IF(RES_hh_tesh!B10=0,0,RES_hh_tesh!B10/RES_summary!B$19)</f>
        <v>27.25396837106776</v>
      </c>
      <c r="C10" s="72">
        <f>IF(RES_hh_tesh!C10=0,0,RES_hh_tesh!C10/RES_summary!C$19)</f>
        <v>28.092954906445303</v>
      </c>
      <c r="D10" s="72">
        <f>IF(RES_hh_tesh!D10=0,0,RES_hh_tesh!D10/RES_summary!D$19)</f>
        <v>29.655540045293556</v>
      </c>
      <c r="E10" s="72">
        <f>IF(RES_hh_tesh!E10=0,0,RES_hh_tesh!E10/RES_summary!E$19)</f>
        <v>31.495320169226392</v>
      </c>
      <c r="F10" s="72">
        <f>IF(RES_hh_tesh!F10=0,0,RES_hh_tesh!F10/RES_summary!F$19)</f>
        <v>33.203264436266004</v>
      </c>
      <c r="G10" s="72">
        <f>IF(RES_hh_tesh!G10=0,0,RES_hh_tesh!G10/RES_summary!G$19)</f>
        <v>34.317276606124608</v>
      </c>
      <c r="H10" s="72">
        <f>IF(RES_hh_tesh!H10=0,0,RES_hh_tesh!H10/RES_summary!H$19)</f>
        <v>34.61534039306936</v>
      </c>
      <c r="I10" s="72">
        <f>IF(RES_hh_tesh!I10=0,0,RES_hh_tesh!I10/RES_summary!I$19)</f>
        <v>34.409545566671568</v>
      </c>
      <c r="J10" s="72">
        <f>IF(RES_hh_tesh!J10=0,0,RES_hh_tesh!J10/RES_summary!J$19)</f>
        <v>34.069513801798976</v>
      </c>
      <c r="K10" s="72">
        <f>IF(RES_hh_tesh!K10=0,0,RES_hh_tesh!K10/RES_summary!K$19)</f>
        <v>34.492854290478547</v>
      </c>
      <c r="L10" s="72">
        <f>IF(RES_hh_tesh!L10=0,0,RES_hh_tesh!L10/RES_summary!L$19)</f>
        <v>34.947786087485596</v>
      </c>
      <c r="M10" s="72">
        <f>IF(RES_hh_tesh!M10=0,0,RES_hh_tesh!M10/RES_summary!M$19)</f>
        <v>33.600528231472396</v>
      </c>
      <c r="N10" s="72">
        <f>IF(RES_hh_tesh!N10=0,0,RES_hh_tesh!N10/RES_summary!N$19)</f>
        <v>32.533881158719716</v>
      </c>
      <c r="O10" s="72">
        <f>IF(RES_hh_tesh!O10=0,0,RES_hh_tesh!O10/RES_summary!O$19)</f>
        <v>30.948272541090226</v>
      </c>
      <c r="P10" s="72">
        <f>IF(RES_hh_tesh!P10=0,0,RES_hh_tesh!P10/RES_summary!P$19)</f>
        <v>29.904664255101391</v>
      </c>
      <c r="Q10" s="72">
        <f>IF(RES_hh_tesh!Q10=0,0,RES_hh_tesh!Q10/RES_summary!Q$19)</f>
        <v>29.22028260118735</v>
      </c>
      <c r="R10" s="72">
        <f>IF(RES_hh_tesh!R10=0,0,RES_hh_tesh!R10/RES_summary!R$19)</f>
        <v>27.796355210995468</v>
      </c>
      <c r="S10" s="72">
        <f>IF(RES_hh_tesh!S10=0,0,RES_hh_tesh!S10/RES_summary!S$19)</f>
        <v>28.137262063940586</v>
      </c>
      <c r="T10" s="72">
        <f>IF(RES_hh_tesh!T10=0,0,RES_hh_tesh!T10/RES_summary!T$19)</f>
        <v>29.542060433355285</v>
      </c>
      <c r="U10" s="72">
        <f>IF(RES_hh_tesh!U10=0,0,RES_hh_tesh!U10/RES_summary!U$19)</f>
        <v>29.516622726165355</v>
      </c>
      <c r="V10" s="72">
        <f>IF(RES_hh_tesh!V10=0,0,RES_hh_tesh!V10/RES_summary!V$19)</f>
        <v>29.563788564748307</v>
      </c>
      <c r="W10" s="72">
        <f>IF(RES_hh_tesh!W10=0,0,RES_hh_tesh!W10/RES_summary!W$19)</f>
        <v>29.238087781995546</v>
      </c>
      <c r="X10" s="72">
        <f>IF(RES_hh_tesh!X10=0,0,RES_hh_tesh!X10/RES_summary!X$19)</f>
        <v>28.917626167983162</v>
      </c>
      <c r="Y10" s="72">
        <f>IF(RES_hh_tesh!Y10=0,0,RES_hh_tesh!Y10/RES_summary!Y$19)</f>
        <v>28.548522446554024</v>
      </c>
      <c r="DA10" s="89" t="s">
        <v>582</v>
      </c>
    </row>
    <row r="11" spans="1:105" ht="12" customHeight="1" x14ac:dyDescent="0.25">
      <c r="A11" s="28" t="s">
        <v>198</v>
      </c>
      <c r="B11" s="72">
        <f>IF(RES_hh_tesh!B11=0,0,RES_hh_tesh!B11/RES_summary!B$19)</f>
        <v>0</v>
      </c>
      <c r="C11" s="72">
        <f>IF(RES_hh_tesh!C11=0,0,RES_hh_tesh!C11/RES_summary!C$19)</f>
        <v>0</v>
      </c>
      <c r="D11" s="72">
        <f>IF(RES_hh_tesh!D11=0,0,RES_hh_tesh!D11/RES_summary!D$19)</f>
        <v>0</v>
      </c>
      <c r="E11" s="72">
        <f>IF(RES_hh_tesh!E11=0,0,RES_hh_tesh!E11/RES_summary!E$19)</f>
        <v>0</v>
      </c>
      <c r="F11" s="72">
        <f>IF(RES_hh_tesh!F11=0,0,RES_hh_tesh!F11/RES_summary!F$19)</f>
        <v>0</v>
      </c>
      <c r="G11" s="72">
        <f>IF(RES_hh_tesh!G11=0,0,RES_hh_tesh!G11/RES_summary!G$19)</f>
        <v>0</v>
      </c>
      <c r="H11" s="72">
        <f>IF(RES_hh_tesh!H11=0,0,RES_hh_tesh!H11/RES_summary!H$19)</f>
        <v>0</v>
      </c>
      <c r="I11" s="72">
        <f>IF(RES_hh_tesh!I11=0,0,RES_hh_tesh!I11/RES_summary!I$19)</f>
        <v>0</v>
      </c>
      <c r="J11" s="72">
        <f>IF(RES_hh_tesh!J11=0,0,RES_hh_tesh!J11/RES_summary!J$19)</f>
        <v>0</v>
      </c>
      <c r="K11" s="72">
        <f>IF(RES_hh_tesh!K11=0,0,RES_hh_tesh!K11/RES_summary!K$19)</f>
        <v>0</v>
      </c>
      <c r="L11" s="72">
        <f>IF(RES_hh_tesh!L11=0,0,RES_hh_tesh!L11/RES_summary!L$19)</f>
        <v>0</v>
      </c>
      <c r="M11" s="72">
        <f>IF(RES_hh_tesh!M11=0,0,RES_hh_tesh!M11/RES_summary!M$19)</f>
        <v>0</v>
      </c>
      <c r="N11" s="72">
        <f>IF(RES_hh_tesh!N11=0,0,RES_hh_tesh!N11/RES_summary!N$19)</f>
        <v>0</v>
      </c>
      <c r="O11" s="72">
        <f>IF(RES_hh_tesh!O11=0,0,RES_hh_tesh!O11/RES_summary!O$19)</f>
        <v>0</v>
      </c>
      <c r="P11" s="72">
        <f>IF(RES_hh_tesh!P11=0,0,RES_hh_tesh!P11/RES_summary!P$19)</f>
        <v>0</v>
      </c>
      <c r="Q11" s="72">
        <f>IF(RES_hh_tesh!Q11=0,0,RES_hh_tesh!Q11/RES_summary!Q$19)</f>
        <v>0</v>
      </c>
      <c r="R11" s="72">
        <f>IF(RES_hh_tesh!R11=0,0,RES_hh_tesh!R11/RES_summary!R$19)</f>
        <v>0</v>
      </c>
      <c r="S11" s="72">
        <f>IF(RES_hh_tesh!S11=0,0,RES_hh_tesh!S11/RES_summary!S$19)</f>
        <v>0</v>
      </c>
      <c r="T11" s="72">
        <f>IF(RES_hh_tesh!T11=0,0,RES_hh_tesh!T11/RES_summary!T$19)</f>
        <v>0</v>
      </c>
      <c r="U11" s="72">
        <f>IF(RES_hh_tesh!U11=0,0,RES_hh_tesh!U11/RES_summary!U$19)</f>
        <v>0</v>
      </c>
      <c r="V11" s="72">
        <f>IF(RES_hh_tesh!V11=0,0,RES_hh_tesh!V11/RES_summary!V$19)</f>
        <v>0</v>
      </c>
      <c r="W11" s="72">
        <f>IF(RES_hh_tesh!W11=0,0,RES_hh_tesh!W11/RES_summary!W$19)</f>
        <v>0</v>
      </c>
      <c r="X11" s="72">
        <f>IF(RES_hh_tesh!X11=0,0,RES_hh_tesh!X11/RES_summary!X$19)</f>
        <v>0</v>
      </c>
      <c r="Y11" s="72">
        <f>IF(RES_hh_tesh!Y11=0,0,RES_hh_tesh!Y11/RES_summary!Y$19)</f>
        <v>0</v>
      </c>
      <c r="DA11" s="89" t="s">
        <v>583</v>
      </c>
    </row>
    <row r="12" spans="1:105" ht="12" customHeight="1" x14ac:dyDescent="0.25">
      <c r="A12" s="28" t="s">
        <v>95</v>
      </c>
      <c r="B12" s="72">
        <f>IF(RES_hh_tesh!B12=0,0,RES_hh_tesh!B12/RES_summary!B$19)</f>
        <v>21.62763512728527</v>
      </c>
      <c r="C12" s="72">
        <f>IF(RES_hh_tesh!C12=0,0,RES_hh_tesh!C12/RES_summary!C$19)</f>
        <v>30.386117967463402</v>
      </c>
      <c r="D12" s="72">
        <f>IF(RES_hh_tesh!D12=0,0,RES_hh_tesh!D12/RES_summary!D$19)</f>
        <v>28.960518967334583</v>
      </c>
      <c r="E12" s="72">
        <f>IF(RES_hh_tesh!E12=0,0,RES_hh_tesh!E12/RES_summary!E$19)</f>
        <v>30.974309163515414</v>
      </c>
      <c r="F12" s="72">
        <f>IF(RES_hh_tesh!F12=0,0,RES_hh_tesh!F12/RES_summary!F$19)</f>
        <v>32.673334285809929</v>
      </c>
      <c r="G12" s="72">
        <f>IF(RES_hh_tesh!G12=0,0,RES_hh_tesh!G12/RES_summary!G$19)</f>
        <v>34.749003656799275</v>
      </c>
      <c r="H12" s="72">
        <f>IF(RES_hh_tesh!H12=0,0,RES_hh_tesh!H12/RES_summary!H$19)</f>
        <v>36.549830710989355</v>
      </c>
      <c r="I12" s="72">
        <f>IF(RES_hh_tesh!I12=0,0,RES_hh_tesh!I12/RES_summary!I$19)</f>
        <v>36.07572111273209</v>
      </c>
      <c r="J12" s="72">
        <f>IF(RES_hh_tesh!J12=0,0,RES_hh_tesh!J12/RES_summary!J$19)</f>
        <v>33.151970898642865</v>
      </c>
      <c r="K12" s="72">
        <f>IF(RES_hh_tesh!K12=0,0,RES_hh_tesh!K12/RES_summary!K$19)</f>
        <v>33.238305209392124</v>
      </c>
      <c r="L12" s="72">
        <f>IF(RES_hh_tesh!L12=0,0,RES_hh_tesh!L12/RES_summary!L$19)</f>
        <v>38.367678780658792</v>
      </c>
      <c r="M12" s="72">
        <f>IF(RES_hh_tesh!M12=0,0,RES_hh_tesh!M12/RES_summary!M$19)</f>
        <v>33.79084300504617</v>
      </c>
      <c r="N12" s="72">
        <f>IF(RES_hh_tesh!N12=0,0,RES_hh_tesh!N12/RES_summary!N$19)</f>
        <v>32.392033740882766</v>
      </c>
      <c r="O12" s="72">
        <f>IF(RES_hh_tesh!O12=0,0,RES_hh_tesh!O12/RES_summary!O$19)</f>
        <v>29.575826597634915</v>
      </c>
      <c r="P12" s="72">
        <f>IF(RES_hh_tesh!P12=0,0,RES_hh_tesh!P12/RES_summary!P$19)</f>
        <v>28.585312355353764</v>
      </c>
      <c r="Q12" s="72">
        <f>IF(RES_hh_tesh!Q12=0,0,RES_hh_tesh!Q12/RES_summary!Q$19)</f>
        <v>28.679640312487699</v>
      </c>
      <c r="R12" s="72">
        <f>IF(RES_hh_tesh!R12=0,0,RES_hh_tesh!R12/RES_summary!R$19)</f>
        <v>27.973624575115352</v>
      </c>
      <c r="S12" s="72">
        <f>IF(RES_hh_tesh!S12=0,0,RES_hh_tesh!S12/RES_summary!S$19)</f>
        <v>28.566141512811718</v>
      </c>
      <c r="T12" s="72">
        <f>IF(RES_hh_tesh!T12=0,0,RES_hh_tesh!T12/RES_summary!T$19)</f>
        <v>29.786036798192285</v>
      </c>
      <c r="U12" s="72">
        <f>IF(RES_hh_tesh!U12=0,0,RES_hh_tesh!U12/RES_summary!U$19)</f>
        <v>29.752412794512285</v>
      </c>
      <c r="V12" s="72">
        <f>IF(RES_hh_tesh!V12=0,0,RES_hh_tesh!V12/RES_summary!V$19)</f>
        <v>29.642116214896312</v>
      </c>
      <c r="W12" s="72">
        <f>IF(RES_hh_tesh!W12=0,0,RES_hh_tesh!W12/RES_summary!W$19)</f>
        <v>29.255793114948972</v>
      </c>
      <c r="X12" s="72">
        <f>IF(RES_hh_tesh!X12=0,0,RES_hh_tesh!X12/RES_summary!X$19)</f>
        <v>28.807041850423616</v>
      </c>
      <c r="Y12" s="72">
        <f>IF(RES_hh_tesh!Y12=0,0,RES_hh_tesh!Y12/RES_summary!Y$19)</f>
        <v>29.454972065845315</v>
      </c>
      <c r="DA12" s="89" t="s">
        <v>584</v>
      </c>
    </row>
    <row r="13" spans="1:105" ht="12" customHeight="1" x14ac:dyDescent="0.25">
      <c r="A13" s="73" t="s">
        <v>94</v>
      </c>
      <c r="B13" s="74">
        <f>IF(RES_hh_tesh!B13=0,0,RES_hh_tesh!B13/RES_summary!B$19)</f>
        <v>21.149602523348698</v>
      </c>
      <c r="C13" s="74">
        <f>IF(RES_hh_tesh!C13=0,0,RES_hh_tesh!C13/RES_summary!C$19)</f>
        <v>32.452153895038514</v>
      </c>
      <c r="D13" s="74">
        <f>IF(RES_hh_tesh!D13=0,0,RES_hh_tesh!D13/RES_summary!D$19)</f>
        <v>29.744998639160279</v>
      </c>
      <c r="E13" s="74">
        <f>IF(RES_hh_tesh!E13=0,0,RES_hh_tesh!E13/RES_summary!E$19)</f>
        <v>30.337132240823816</v>
      </c>
      <c r="F13" s="74">
        <f>IF(RES_hh_tesh!F13=0,0,RES_hh_tesh!F13/RES_summary!F$19)</f>
        <v>32.155838118581798</v>
      </c>
      <c r="G13" s="74">
        <f>IF(RES_hh_tesh!G13=0,0,RES_hh_tesh!G13/RES_summary!G$19)</f>
        <v>33.545184972564876</v>
      </c>
      <c r="H13" s="74">
        <f>IF(RES_hh_tesh!H13=0,0,RES_hh_tesh!H13/RES_summary!H$19)</f>
        <v>38.243182367243783</v>
      </c>
      <c r="I13" s="74">
        <f>IF(RES_hh_tesh!I13=0,0,RES_hh_tesh!I13/RES_summary!I$19)</f>
        <v>36.116553681069178</v>
      </c>
      <c r="J13" s="74">
        <f>IF(RES_hh_tesh!J13=0,0,RES_hh_tesh!J13/RES_summary!J$19)</f>
        <v>32.802990362976324</v>
      </c>
      <c r="K13" s="74">
        <f>IF(RES_hh_tesh!K13=0,0,RES_hh_tesh!K13/RES_summary!K$19)</f>
        <v>31.264145743892136</v>
      </c>
      <c r="L13" s="74">
        <f>IF(RES_hh_tesh!L13=0,0,RES_hh_tesh!L13/RES_summary!L$19)</f>
        <v>40.051489393704301</v>
      </c>
      <c r="M13" s="74">
        <f>IF(RES_hh_tesh!M13=0,0,RES_hh_tesh!M13/RES_summary!M$19)</f>
        <v>38.907986381165898</v>
      </c>
      <c r="N13" s="74">
        <f>IF(RES_hh_tesh!N13=0,0,RES_hh_tesh!N13/RES_summary!N$19)</f>
        <v>35.574852994619356</v>
      </c>
      <c r="O13" s="74">
        <f>IF(RES_hh_tesh!O13=0,0,RES_hh_tesh!O13/RES_summary!O$19)</f>
        <v>29.279737136130578</v>
      </c>
      <c r="P13" s="74">
        <f>IF(RES_hh_tesh!P13=0,0,RES_hh_tesh!P13/RES_summary!P$19)</f>
        <v>32.04417674317466</v>
      </c>
      <c r="Q13" s="74">
        <f>IF(RES_hh_tesh!Q13=0,0,RES_hh_tesh!Q13/RES_summary!Q$19)</f>
        <v>22.61536826653521</v>
      </c>
      <c r="R13" s="74">
        <f>IF(RES_hh_tesh!R13=0,0,RES_hh_tesh!R13/RES_summary!R$19)</f>
        <v>21.943097727925249</v>
      </c>
      <c r="S13" s="74">
        <f>IF(RES_hh_tesh!S13=0,0,RES_hh_tesh!S13/RES_summary!S$19)</f>
        <v>26.561807389267042</v>
      </c>
      <c r="T13" s="74">
        <f>IF(RES_hh_tesh!T13=0,0,RES_hh_tesh!T13/RES_summary!T$19)</f>
        <v>36.521680024234755</v>
      </c>
      <c r="U13" s="74">
        <f>IF(RES_hh_tesh!U13=0,0,RES_hh_tesh!U13/RES_summary!U$19)</f>
        <v>33.385405592988285</v>
      </c>
      <c r="V13" s="74">
        <f>IF(RES_hh_tesh!V13=0,0,RES_hh_tesh!V13/RES_summary!V$19)</f>
        <v>31.567245264323713</v>
      </c>
      <c r="W13" s="74">
        <f>IF(RES_hh_tesh!W13=0,0,RES_hh_tesh!W13/RES_summary!W$19)</f>
        <v>24.335100878434833</v>
      </c>
      <c r="X13" s="74">
        <f>IF(RES_hh_tesh!X13=0,0,RES_hh_tesh!X13/RES_summary!X$19)</f>
        <v>29.831801025289696</v>
      </c>
      <c r="Y13" s="74">
        <f>IF(RES_hh_tesh!Y13=0,0,RES_hh_tesh!Y13/RES_summary!Y$19)</f>
        <v>29.593748346592221</v>
      </c>
      <c r="DA13" s="90" t="s">
        <v>585</v>
      </c>
    </row>
    <row r="14" spans="1:105" ht="12" customHeight="1" x14ac:dyDescent="0.25">
      <c r="A14" s="75" t="s">
        <v>97</v>
      </c>
      <c r="B14" s="76">
        <f>IF(RES_hh_tesh!B14=0,0,RES_hh_tesh!B14/RES_summary!B$19)</f>
        <v>0.48145410589151855</v>
      </c>
      <c r="C14" s="76">
        <f>IF(RES_hh_tesh!C14=0,0,RES_hh_tesh!C14/RES_summary!C$19)</f>
        <v>0.49557549096262504</v>
      </c>
      <c r="D14" s="76">
        <f>IF(RES_hh_tesh!D14=0,0,RES_hh_tesh!D14/RES_summary!D$19)</f>
        <v>0.50429923876347016</v>
      </c>
      <c r="E14" s="76">
        <f>IF(RES_hh_tesh!E14=0,0,RES_hh_tesh!E14/RES_summary!E$19)</f>
        <v>0.52221245379119219</v>
      </c>
      <c r="F14" s="76">
        <f>IF(RES_hh_tesh!F14=0,0,RES_hh_tesh!F14/RES_summary!F$19)</f>
        <v>0.5588634212021043</v>
      </c>
      <c r="G14" s="76">
        <f>IF(RES_hh_tesh!G14=0,0,RES_hh_tesh!G14/RES_summary!G$19)</f>
        <v>0.55265454897299715</v>
      </c>
      <c r="H14" s="76">
        <f>IF(RES_hh_tesh!H14=0,0,RES_hh_tesh!H14/RES_summary!H$19)</f>
        <v>0.52816003889324281</v>
      </c>
      <c r="I14" s="76">
        <f>IF(RES_hh_tesh!I14=0,0,RES_hh_tesh!I14/RES_summary!I$19)</f>
        <v>0.51980010749257788</v>
      </c>
      <c r="J14" s="76">
        <f>IF(RES_hh_tesh!J14=0,0,RES_hh_tesh!J14/RES_summary!J$19)</f>
        <v>0.47881836039350112</v>
      </c>
      <c r="K14" s="76">
        <f>IF(RES_hh_tesh!K14=0,0,RES_hh_tesh!K14/RES_summary!K$19)</f>
        <v>0.46580447109370321</v>
      </c>
      <c r="L14" s="76">
        <f>IF(RES_hh_tesh!L14=0,0,RES_hh_tesh!L14/RES_summary!L$19)</f>
        <v>0.50369187292337458</v>
      </c>
      <c r="M14" s="76">
        <f>IF(RES_hh_tesh!M14=0,0,RES_hh_tesh!M14/RES_summary!M$19)</f>
        <v>0.42256316342092592</v>
      </c>
      <c r="N14" s="76">
        <f>IF(RES_hh_tesh!N14=0,0,RES_hh_tesh!N14/RES_summary!N$19)</f>
        <v>0.41430215511318019</v>
      </c>
      <c r="O14" s="76">
        <f>IF(RES_hh_tesh!O14=0,0,RES_hh_tesh!O14/RES_summary!O$19)</f>
        <v>0.39628451490133271</v>
      </c>
      <c r="P14" s="76">
        <f>IF(RES_hh_tesh!P14=0,0,RES_hh_tesh!P14/RES_summary!P$19)</f>
        <v>0.38341131331527956</v>
      </c>
      <c r="Q14" s="76">
        <f>IF(RES_hh_tesh!Q14=0,0,RES_hh_tesh!Q14/RES_summary!Q$19)</f>
        <v>0.3994349965225486</v>
      </c>
      <c r="R14" s="76">
        <f>IF(RES_hh_tesh!R14=0,0,RES_hh_tesh!R14/RES_summary!R$19)</f>
        <v>0.3632174063212722</v>
      </c>
      <c r="S14" s="76">
        <f>IF(RES_hh_tesh!S14=0,0,RES_hh_tesh!S14/RES_summary!S$19)</f>
        <v>0.36014547261557783</v>
      </c>
      <c r="T14" s="76">
        <f>IF(RES_hh_tesh!T14=0,0,RES_hh_tesh!T14/RES_summary!T$19)</f>
        <v>0.4081082191968462</v>
      </c>
      <c r="U14" s="76">
        <f>IF(RES_hh_tesh!U14=0,0,RES_hh_tesh!U14/RES_summary!U$19)</f>
        <v>0.37499959555840912</v>
      </c>
      <c r="V14" s="76">
        <f>IF(RES_hh_tesh!V14=0,0,RES_hh_tesh!V14/RES_summary!V$19)</f>
        <v>0.38876714623190528</v>
      </c>
      <c r="W14" s="76">
        <f>IF(RES_hh_tesh!W14=0,0,RES_hh_tesh!W14/RES_summary!W$19)</f>
        <v>0.40242985952541649</v>
      </c>
      <c r="X14" s="76">
        <f>IF(RES_hh_tesh!X14=0,0,RES_hh_tesh!X14/RES_summary!X$19)</f>
        <v>0.38161220433501319</v>
      </c>
      <c r="Y14" s="76">
        <f>IF(RES_hh_tesh!Y14=0,0,RES_hh_tesh!Y14/RES_summary!Y$19)</f>
        <v>0.36854031814757687</v>
      </c>
      <c r="DA14" s="91" t="s">
        <v>586</v>
      </c>
    </row>
    <row r="15" spans="1:105" ht="12.95" customHeight="1" x14ac:dyDescent="0.25">
      <c r="A15" s="68" t="s">
        <v>92</v>
      </c>
      <c r="B15" s="69">
        <f>IF(RES_hh_tesh!B15=0,0,RES_hh_tesh!B15/RES_summary!B$19)</f>
        <v>0.56804273904606184</v>
      </c>
      <c r="C15" s="69">
        <f>IF(RES_hh_tesh!C15=0,0,RES_hh_tesh!C15/RES_summary!C$19)</f>
        <v>0.76559605093247851</v>
      </c>
      <c r="D15" s="69">
        <f>IF(RES_hh_tesh!D15=0,0,RES_hh_tesh!D15/RES_summary!D$19)</f>
        <v>0.64654447351859701</v>
      </c>
      <c r="E15" s="69">
        <f>IF(RES_hh_tesh!E15=0,0,RES_hh_tesh!E15/RES_summary!E$19)</f>
        <v>1.4250618296977211</v>
      </c>
      <c r="F15" s="69">
        <f>IF(RES_hh_tesh!F15=0,0,RES_hh_tesh!F15/RES_summary!F$19)</f>
        <v>1.3055355504241597</v>
      </c>
      <c r="G15" s="69">
        <f>IF(RES_hh_tesh!G15=0,0,RES_hh_tesh!G15/RES_summary!G$19)</f>
        <v>1.8584992940587735</v>
      </c>
      <c r="H15" s="69">
        <f>IF(RES_hh_tesh!H15=0,0,RES_hh_tesh!H15/RES_summary!H$19)</f>
        <v>2.1814922322796648</v>
      </c>
      <c r="I15" s="69">
        <f>IF(RES_hh_tesh!I15=0,0,RES_hh_tesh!I15/RES_summary!I$19)</f>
        <v>1.4607635732231163</v>
      </c>
      <c r="J15" s="69">
        <f>IF(RES_hh_tesh!J15=0,0,RES_hh_tesh!J15/RES_summary!J$19)</f>
        <v>1.7369290643269115</v>
      </c>
      <c r="K15" s="69">
        <f>IF(RES_hh_tesh!K15=0,0,RES_hh_tesh!K15/RES_summary!K$19)</f>
        <v>2.7236717292843173</v>
      </c>
      <c r="L15" s="69">
        <f>IF(RES_hh_tesh!L15=0,0,RES_hh_tesh!L15/RES_summary!L$19)</f>
        <v>2.7672681011639737</v>
      </c>
      <c r="M15" s="69">
        <f>IF(RES_hh_tesh!M15=0,0,RES_hh_tesh!M15/RES_summary!M$19)</f>
        <v>2.8196210176767518</v>
      </c>
      <c r="N15" s="69">
        <f>IF(RES_hh_tesh!N15=0,0,RES_hh_tesh!N15/RES_summary!N$19)</f>
        <v>2.8416482918092671</v>
      </c>
      <c r="O15" s="69">
        <f>IF(RES_hh_tesh!O15=0,0,RES_hh_tesh!O15/RES_summary!O$19)</f>
        <v>2.7599995631084377</v>
      </c>
      <c r="P15" s="69">
        <f>IF(RES_hh_tesh!P15=0,0,RES_hh_tesh!P15/RES_summary!P$19)</f>
        <v>2.2494165811206122</v>
      </c>
      <c r="Q15" s="69">
        <f>IF(RES_hh_tesh!Q15=0,0,RES_hh_tesh!Q15/RES_summary!Q$19)</f>
        <v>3.5645251172979768</v>
      </c>
      <c r="R15" s="69">
        <f>IF(RES_hh_tesh!R15=0,0,RES_hh_tesh!R15/RES_summary!R$19)</f>
        <v>3.4713723142495803</v>
      </c>
      <c r="S15" s="69">
        <f>IF(RES_hh_tesh!S15=0,0,RES_hh_tesh!S15/RES_summary!S$19)</f>
        <v>3.9390741189715808</v>
      </c>
      <c r="T15" s="69">
        <f>IF(RES_hh_tesh!T15=0,0,RES_hh_tesh!T15/RES_summary!T$19)</f>
        <v>3.2427752062030137</v>
      </c>
      <c r="U15" s="69">
        <f>IF(RES_hh_tesh!U15=0,0,RES_hh_tesh!U15/RES_summary!U$19)</f>
        <v>3.1768036502593571</v>
      </c>
      <c r="V15" s="69">
        <f>IF(RES_hh_tesh!V15=0,0,RES_hh_tesh!V15/RES_summary!V$19)</f>
        <v>3.1835700829736893</v>
      </c>
      <c r="W15" s="69">
        <f>IF(RES_hh_tesh!W15=0,0,RES_hh_tesh!W15/RES_summary!W$19)</f>
        <v>3.1728232671578818</v>
      </c>
      <c r="X15" s="69">
        <f>IF(RES_hh_tesh!X15=0,0,RES_hh_tesh!X15/RES_summary!X$19)</f>
        <v>3.1413650390133059</v>
      </c>
      <c r="Y15" s="69">
        <f>IF(RES_hh_tesh!Y15=0,0,RES_hh_tesh!Y15/RES_summary!Y$19)</f>
        <v>3.0849904176841281</v>
      </c>
      <c r="DA15" s="88" t="s">
        <v>304</v>
      </c>
    </row>
    <row r="16" spans="1:105" ht="12" customHeight="1" x14ac:dyDescent="0.25">
      <c r="A16" s="28" t="s">
        <v>91</v>
      </c>
      <c r="B16" s="72">
        <f>IF(RES_hh_tesh!B16=0,0,RES_hh_tesh!B16/RES_summary!B$19)</f>
        <v>0.56804273904606184</v>
      </c>
      <c r="C16" s="72">
        <f>IF(RES_hh_tesh!C16=0,0,RES_hh_tesh!C16/RES_summary!C$19)</f>
        <v>0.76559605093247851</v>
      </c>
      <c r="D16" s="72">
        <f>IF(RES_hh_tesh!D16=0,0,RES_hh_tesh!D16/RES_summary!D$19)</f>
        <v>0.64654447351859701</v>
      </c>
      <c r="E16" s="72">
        <f>IF(RES_hh_tesh!E16=0,0,RES_hh_tesh!E16/RES_summary!E$19)</f>
        <v>1.4250618296977211</v>
      </c>
      <c r="F16" s="72">
        <f>IF(RES_hh_tesh!F16=0,0,RES_hh_tesh!F16/RES_summary!F$19)</f>
        <v>1.3055355504241597</v>
      </c>
      <c r="G16" s="72">
        <f>IF(RES_hh_tesh!G16=0,0,RES_hh_tesh!G16/RES_summary!G$19)</f>
        <v>1.8584992940587735</v>
      </c>
      <c r="H16" s="72">
        <f>IF(RES_hh_tesh!H16=0,0,RES_hh_tesh!H16/RES_summary!H$19)</f>
        <v>2.1814922322796648</v>
      </c>
      <c r="I16" s="72">
        <f>IF(RES_hh_tesh!I16=0,0,RES_hh_tesh!I16/RES_summary!I$19)</f>
        <v>1.4607635732231163</v>
      </c>
      <c r="J16" s="72">
        <f>IF(RES_hh_tesh!J16=0,0,RES_hh_tesh!J16/RES_summary!J$19)</f>
        <v>1.7369290643269115</v>
      </c>
      <c r="K16" s="72">
        <f>IF(RES_hh_tesh!K16=0,0,RES_hh_tesh!K16/RES_summary!K$19)</f>
        <v>2.7236717292843173</v>
      </c>
      <c r="L16" s="72">
        <f>IF(RES_hh_tesh!L16=0,0,RES_hh_tesh!L16/RES_summary!L$19)</f>
        <v>2.7672681011639737</v>
      </c>
      <c r="M16" s="72">
        <f>IF(RES_hh_tesh!M16=0,0,RES_hh_tesh!M16/RES_summary!M$19)</f>
        <v>2.8196210176767518</v>
      </c>
      <c r="N16" s="72">
        <f>IF(RES_hh_tesh!N16=0,0,RES_hh_tesh!N16/RES_summary!N$19)</f>
        <v>2.8416482918092671</v>
      </c>
      <c r="O16" s="72">
        <f>IF(RES_hh_tesh!O16=0,0,RES_hh_tesh!O16/RES_summary!O$19)</f>
        <v>2.7599995631084377</v>
      </c>
      <c r="P16" s="72">
        <f>IF(RES_hh_tesh!P16=0,0,RES_hh_tesh!P16/RES_summary!P$19)</f>
        <v>2.2494165811206122</v>
      </c>
      <c r="Q16" s="72">
        <f>IF(RES_hh_tesh!Q16=0,0,RES_hh_tesh!Q16/RES_summary!Q$19)</f>
        <v>3.5645251172979768</v>
      </c>
      <c r="R16" s="72">
        <f>IF(RES_hh_tesh!R16=0,0,RES_hh_tesh!R16/RES_summary!R$19)</f>
        <v>3.4713723142495803</v>
      </c>
      <c r="S16" s="72">
        <f>IF(RES_hh_tesh!S16=0,0,RES_hh_tesh!S16/RES_summary!S$19)</f>
        <v>3.9390741189715808</v>
      </c>
      <c r="T16" s="72">
        <f>IF(RES_hh_tesh!T16=0,0,RES_hh_tesh!T16/RES_summary!T$19)</f>
        <v>3.2427752062030137</v>
      </c>
      <c r="U16" s="72">
        <f>IF(RES_hh_tesh!U16=0,0,RES_hh_tesh!U16/RES_summary!U$19)</f>
        <v>3.1768036502593571</v>
      </c>
      <c r="V16" s="72">
        <f>IF(RES_hh_tesh!V16=0,0,RES_hh_tesh!V16/RES_summary!V$19)</f>
        <v>3.1835700829736893</v>
      </c>
      <c r="W16" s="72">
        <f>IF(RES_hh_tesh!W16=0,0,RES_hh_tesh!W16/RES_summary!W$19)</f>
        <v>3.1728232671578818</v>
      </c>
      <c r="X16" s="72">
        <f>IF(RES_hh_tesh!X16=0,0,RES_hh_tesh!X16/RES_summary!X$19)</f>
        <v>3.1413650390133059</v>
      </c>
      <c r="Y16" s="72">
        <f>IF(RES_hh_tesh!Y16=0,0,RES_hh_tesh!Y16/RES_summary!Y$19)</f>
        <v>3.0849904176841281</v>
      </c>
      <c r="DA16" s="89" t="s">
        <v>587</v>
      </c>
    </row>
    <row r="17" spans="1:105" ht="12.95" customHeight="1" x14ac:dyDescent="0.25">
      <c r="A17" s="68" t="s">
        <v>55</v>
      </c>
      <c r="B17" s="69">
        <f>IF(RES_hh_tesh!B17=0,0,RES_hh_tesh!B17/RES_summary!B$19)</f>
        <v>7.0640865040723151</v>
      </c>
      <c r="C17" s="69">
        <f>IF(RES_hh_tesh!C17=0,0,RES_hh_tesh!C17/RES_summary!C$19)</f>
        <v>7.5328784005122742</v>
      </c>
      <c r="D17" s="69">
        <f>IF(RES_hh_tesh!D17=0,0,RES_hh_tesh!D17/RES_summary!D$19)</f>
        <v>7.3369080002708191</v>
      </c>
      <c r="E17" s="69">
        <f>IF(RES_hh_tesh!E17=0,0,RES_hh_tesh!E17/RES_summary!E$19)</f>
        <v>7.067437852066413</v>
      </c>
      <c r="F17" s="69">
        <f>IF(RES_hh_tesh!F17=0,0,RES_hh_tesh!F17/RES_summary!F$19)</f>
        <v>6.9555637171413141</v>
      </c>
      <c r="G17" s="69">
        <f>IF(RES_hh_tesh!G17=0,0,RES_hh_tesh!G17/RES_summary!G$19)</f>
        <v>7.1576366529929167</v>
      </c>
      <c r="H17" s="69">
        <f>IF(RES_hh_tesh!H17=0,0,RES_hh_tesh!H17/RES_summary!H$19)</f>
        <v>7.4147066372730546</v>
      </c>
      <c r="I17" s="69">
        <f>IF(RES_hh_tesh!I17=0,0,RES_hh_tesh!I17/RES_summary!I$19)</f>
        <v>7.4386153939929214</v>
      </c>
      <c r="J17" s="69">
        <f>IF(RES_hh_tesh!J17=0,0,RES_hh_tesh!J17/RES_summary!J$19)</f>
        <v>7.4082703013973408</v>
      </c>
      <c r="K17" s="69">
        <f>IF(RES_hh_tesh!K17=0,0,RES_hh_tesh!K17/RES_summary!K$19)</f>
        <v>7.1840407226380947</v>
      </c>
      <c r="L17" s="69">
        <f>IF(RES_hh_tesh!L17=0,0,RES_hh_tesh!L17/RES_summary!L$19)</f>
        <v>7.7086016017562429</v>
      </c>
      <c r="M17" s="69">
        <f>IF(RES_hh_tesh!M17=0,0,RES_hh_tesh!M17/RES_summary!M$19)</f>
        <v>7.6663193939461154</v>
      </c>
      <c r="N17" s="69">
        <f>IF(RES_hh_tesh!N17=0,0,RES_hh_tesh!N17/RES_summary!N$19)</f>
        <v>7.7064958981292069</v>
      </c>
      <c r="O17" s="69">
        <f>IF(RES_hh_tesh!O17=0,0,RES_hh_tesh!O17/RES_summary!O$19)</f>
        <v>7.8148571305804273</v>
      </c>
      <c r="P17" s="69">
        <f>IF(RES_hh_tesh!P17=0,0,RES_hh_tesh!P17/RES_summary!P$19)</f>
        <v>7.9967960080085652</v>
      </c>
      <c r="Q17" s="69">
        <f>IF(RES_hh_tesh!Q17=0,0,RES_hh_tesh!Q17/RES_summary!Q$19)</f>
        <v>7.9665671423253892</v>
      </c>
      <c r="R17" s="69">
        <f>IF(RES_hh_tesh!R17=0,0,RES_hh_tesh!R17/RES_summary!R$19)</f>
        <v>8.2978367491345022</v>
      </c>
      <c r="S17" s="69">
        <f>IF(RES_hh_tesh!S17=0,0,RES_hh_tesh!S17/RES_summary!S$19)</f>
        <v>8.5068441600117968</v>
      </c>
      <c r="T17" s="69">
        <f>IF(RES_hh_tesh!T17=0,0,RES_hh_tesh!T17/RES_summary!T$19)</f>
        <v>8.691119044638306</v>
      </c>
      <c r="U17" s="69">
        <f>IF(RES_hh_tesh!U17=0,0,RES_hh_tesh!U17/RES_summary!U$19)</f>
        <v>8.6417219983327289</v>
      </c>
      <c r="V17" s="69">
        <f>IF(RES_hh_tesh!V17=0,0,RES_hh_tesh!V17/RES_summary!V$19)</f>
        <v>8.6810382454968984</v>
      </c>
      <c r="W17" s="69">
        <f>IF(RES_hh_tesh!W17=0,0,RES_hh_tesh!W17/RES_summary!W$19)</f>
        <v>9.1484479606622138</v>
      </c>
      <c r="X17" s="69">
        <f>IF(RES_hh_tesh!X17=0,0,RES_hh_tesh!X17/RES_summary!X$19)</f>
        <v>8.885851121925942</v>
      </c>
      <c r="Y17" s="69">
        <f>IF(RES_hh_tesh!Y17=0,0,RES_hh_tesh!Y17/RES_summary!Y$19)</f>
        <v>8.255748181865556</v>
      </c>
      <c r="DA17" s="88" t="s">
        <v>305</v>
      </c>
    </row>
    <row r="18" spans="1:105" ht="12" customHeight="1" x14ac:dyDescent="0.25">
      <c r="A18" s="28" t="s">
        <v>51</v>
      </c>
      <c r="B18" s="72">
        <f>IF(RES_hh_tesh!B18=0,0,RES_hh_tesh!B18/RES_summary!B$19)</f>
        <v>7.0530832416550027</v>
      </c>
      <c r="C18" s="72">
        <f>IF(RES_hh_tesh!C18=0,0,RES_hh_tesh!C18/RES_summary!C$19)</f>
        <v>7.5957936909290051</v>
      </c>
      <c r="D18" s="72">
        <f>IF(RES_hh_tesh!D18=0,0,RES_hh_tesh!D18/RES_summary!D$19)</f>
        <v>7.2318933049827283</v>
      </c>
      <c r="E18" s="72">
        <f>IF(RES_hh_tesh!E18=0,0,RES_hh_tesh!E18/RES_summary!E$19)</f>
        <v>6.9952630921730012</v>
      </c>
      <c r="F18" s="72">
        <f>IF(RES_hh_tesh!F18=0,0,RES_hh_tesh!F18/RES_summary!F$19)</f>
        <v>7.1252834248918431</v>
      </c>
      <c r="G18" s="72">
        <f>IF(RES_hh_tesh!G18=0,0,RES_hh_tesh!G18/RES_summary!G$19)</f>
        <v>7.5003871846993935</v>
      </c>
      <c r="H18" s="72">
        <f>IF(RES_hh_tesh!H18=0,0,RES_hh_tesh!H18/RES_summary!H$19)</f>
        <v>7.5395058231444017</v>
      </c>
      <c r="I18" s="72">
        <f>IF(RES_hh_tesh!I18=0,0,RES_hh_tesh!I18/RES_summary!I$19)</f>
        <v>6.8965502652555548</v>
      </c>
      <c r="J18" s="72">
        <f>IF(RES_hh_tesh!J18=0,0,RES_hh_tesh!J18/RES_summary!J$19)</f>
        <v>7.3908057210151687</v>
      </c>
      <c r="K18" s="72">
        <f>IF(RES_hh_tesh!K18=0,0,RES_hh_tesh!K18/RES_summary!K$19)</f>
        <v>7.5505231039710274</v>
      </c>
      <c r="L18" s="72">
        <f>IF(RES_hh_tesh!L18=0,0,RES_hh_tesh!L18/RES_summary!L$19)</f>
        <v>7.8024039074858775</v>
      </c>
      <c r="M18" s="72">
        <f>IF(RES_hh_tesh!M18=0,0,RES_hh_tesh!M18/RES_summary!M$19)</f>
        <v>7.4327695650524408</v>
      </c>
      <c r="N18" s="72">
        <f>IF(RES_hh_tesh!N18=0,0,RES_hh_tesh!N18/RES_summary!N$19)</f>
        <v>7.6076587146485508</v>
      </c>
      <c r="O18" s="72">
        <f>IF(RES_hh_tesh!O18=0,0,RES_hh_tesh!O18/RES_summary!O$19)</f>
        <v>7.644989704238383</v>
      </c>
      <c r="P18" s="72">
        <f>IF(RES_hh_tesh!P18=0,0,RES_hh_tesh!P18/RES_summary!P$19)</f>
        <v>8.0729287872754014</v>
      </c>
      <c r="Q18" s="72">
        <f>IF(RES_hh_tesh!Q18=0,0,RES_hh_tesh!Q18/RES_summary!Q$19)</f>
        <v>8.1016341312502611</v>
      </c>
      <c r="R18" s="72">
        <f>IF(RES_hh_tesh!R18=0,0,RES_hh_tesh!R18/RES_summary!R$19)</f>
        <v>7.8426660059946371</v>
      </c>
      <c r="S18" s="72">
        <f>IF(RES_hh_tesh!S18=0,0,RES_hh_tesh!S18/RES_summary!S$19)</f>
        <v>8.7773669410751953</v>
      </c>
      <c r="T18" s="72">
        <f>IF(RES_hh_tesh!T18=0,0,RES_hh_tesh!T18/RES_summary!T$19)</f>
        <v>8.3945438711983709</v>
      </c>
      <c r="U18" s="72">
        <f>IF(RES_hh_tesh!U18=0,0,RES_hh_tesh!U18/RES_summary!U$19)</f>
        <v>9.9633796874970635</v>
      </c>
      <c r="V18" s="72">
        <f>IF(RES_hh_tesh!V18=0,0,RES_hh_tesh!V18/RES_summary!V$19)</f>
        <v>10.64272082453005</v>
      </c>
      <c r="W18" s="72">
        <f>IF(RES_hh_tesh!W18=0,0,RES_hh_tesh!W18/RES_summary!W$19)</f>
        <v>0.47653730442307768</v>
      </c>
      <c r="X18" s="72">
        <f>IF(RES_hh_tesh!X18=0,0,RES_hh_tesh!X18/RES_summary!X$19)</f>
        <v>4.5146595424130602</v>
      </c>
      <c r="Y18" s="72">
        <f>IF(RES_hh_tesh!Y18=0,0,RES_hh_tesh!Y18/RES_summary!Y$19)</f>
        <v>0</v>
      </c>
      <c r="DA18" s="89" t="s">
        <v>588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7.3887349050156681</v>
      </c>
      <c r="C19" s="72">
        <f>IF(RES_hh_tesh!C19=0,0,RES_hh_tesh!C19/RES_summary!C$19)</f>
        <v>7.3338316776098216</v>
      </c>
      <c r="D19" s="72">
        <f>IF(RES_hh_tesh!D19=0,0,RES_hh_tesh!D19/RES_summary!D$19)</f>
        <v>7.34965488706169</v>
      </c>
      <c r="E19" s="72">
        <f>IF(RES_hh_tesh!E19=0,0,RES_hh_tesh!E19/RES_summary!E$19)</f>
        <v>7.0030972973903856</v>
      </c>
      <c r="F19" s="72">
        <f>IF(RES_hh_tesh!F19=0,0,RES_hh_tesh!F19/RES_summary!F$19)</f>
        <v>7.0455331726257748</v>
      </c>
      <c r="G19" s="72">
        <f>IF(RES_hh_tesh!G19=0,0,RES_hh_tesh!G19/RES_summary!G$19)</f>
        <v>7.3929381803319032</v>
      </c>
      <c r="H19" s="72">
        <f>IF(RES_hh_tesh!H19=0,0,RES_hh_tesh!H19/RES_summary!H$19)</f>
        <v>7.1919221274535277</v>
      </c>
      <c r="I19" s="72">
        <f>IF(RES_hh_tesh!I19=0,0,RES_hh_tesh!I19/RES_summary!I$19)</f>
        <v>7.3081334395311597</v>
      </c>
      <c r="J19" s="72">
        <f>IF(RES_hh_tesh!J19=0,0,RES_hh_tesh!J19/RES_summary!J$19)</f>
        <v>7.3610884853494163</v>
      </c>
      <c r="K19" s="72">
        <f>IF(RES_hh_tesh!K19=0,0,RES_hh_tesh!K19/RES_summary!K$19)</f>
        <v>7.2103741470310005</v>
      </c>
      <c r="L19" s="72">
        <f>IF(RES_hh_tesh!L19=0,0,RES_hh_tesh!L19/RES_summary!L$19)</f>
        <v>7.5168006344985443</v>
      </c>
      <c r="M19" s="72">
        <f>IF(RES_hh_tesh!M19=0,0,RES_hh_tesh!M19/RES_summary!M$19)</f>
        <v>7.6343904486079888</v>
      </c>
      <c r="N19" s="72">
        <f>IF(RES_hh_tesh!N19=0,0,RES_hh_tesh!N19/RES_summary!N$19)</f>
        <v>7.6071956576623032</v>
      </c>
      <c r="O19" s="72">
        <f>IF(RES_hh_tesh!O19=0,0,RES_hh_tesh!O19/RES_summary!O$19)</f>
        <v>7.9419156034497203</v>
      </c>
      <c r="P19" s="72">
        <f>IF(RES_hh_tesh!P19=0,0,RES_hh_tesh!P19/RES_summary!P$19)</f>
        <v>8.0262485987917209</v>
      </c>
      <c r="Q19" s="72">
        <f>IF(RES_hh_tesh!Q19=0,0,RES_hh_tesh!Q19/RES_summary!Q$19)</f>
        <v>7.8601689410633249</v>
      </c>
      <c r="R19" s="72">
        <f>IF(RES_hh_tesh!R19=0,0,RES_hh_tesh!R19/RES_summary!R$19)</f>
        <v>8.2010803080523154</v>
      </c>
      <c r="S19" s="72">
        <f>IF(RES_hh_tesh!S19=0,0,RES_hh_tesh!S19/RES_summary!S$19)</f>
        <v>8.6405017553157126</v>
      </c>
      <c r="T19" s="72">
        <f>IF(RES_hh_tesh!T19=0,0,RES_hh_tesh!T19/RES_summary!T$19)</f>
        <v>8.7492593385100168</v>
      </c>
      <c r="U19" s="72">
        <f>IF(RES_hh_tesh!U19=0,0,RES_hh_tesh!U19/RES_summary!U$19)</f>
        <v>8.3759744937609497</v>
      </c>
      <c r="V19" s="72">
        <f>IF(RES_hh_tesh!V19=0,0,RES_hh_tesh!V19/RES_summary!V$19)</f>
        <v>8.1976892173094775</v>
      </c>
      <c r="W19" s="72">
        <f>IF(RES_hh_tesh!W19=0,0,RES_hh_tesh!W19/RES_summary!W$19)</f>
        <v>8.7429265630503128</v>
      </c>
      <c r="X19" s="72">
        <f>IF(RES_hh_tesh!X19=0,0,RES_hh_tesh!X19/RES_summary!X$19)</f>
        <v>9.5850599288087057</v>
      </c>
      <c r="Y19" s="72">
        <f>IF(RES_hh_tesh!Y19=0,0,RES_hh_tesh!Y19/RES_summary!Y$19)</f>
        <v>7.9524189653241395</v>
      </c>
      <c r="DA19" s="89" t="s">
        <v>589</v>
      </c>
    </row>
    <row r="20" spans="1:105" ht="12" customHeight="1" x14ac:dyDescent="0.25">
      <c r="A20" s="28" t="s">
        <v>200</v>
      </c>
      <c r="B20" s="72">
        <f>IF(RES_hh_tesh!B20=0,0,RES_hh_tesh!B20/RES_summary!B$19)</f>
        <v>7.1769167156830846</v>
      </c>
      <c r="C20" s="72">
        <f>IF(RES_hh_tesh!C20=0,0,RES_hh_tesh!C20/RES_summary!C$19)</f>
        <v>7.474359891490101</v>
      </c>
      <c r="D20" s="72">
        <f>IF(RES_hh_tesh!D20=0,0,RES_hh_tesh!D20/RES_summary!D$19)</f>
        <v>7.1885900149987103</v>
      </c>
      <c r="E20" s="72">
        <f>IF(RES_hh_tesh!E20=0,0,RES_hh_tesh!E20/RES_summary!E$19)</f>
        <v>7.0606890409055234</v>
      </c>
      <c r="F20" s="72">
        <f>IF(RES_hh_tesh!F20=0,0,RES_hh_tesh!F20/RES_summary!F$19)</f>
        <v>7.09294780244009</v>
      </c>
      <c r="G20" s="72">
        <f>IF(RES_hh_tesh!G20=0,0,RES_hh_tesh!G20/RES_summary!G$19)</f>
        <v>7.2973253685344073</v>
      </c>
      <c r="H20" s="72">
        <f>IF(RES_hh_tesh!H20=0,0,RES_hh_tesh!H20/RES_summary!H$19)</f>
        <v>7.2168926380299654</v>
      </c>
      <c r="I20" s="72">
        <f>IF(RES_hh_tesh!I20=0,0,RES_hh_tesh!I20/RES_summary!I$19)</f>
        <v>7.3082659558556413</v>
      </c>
      <c r="J20" s="72">
        <f>IF(RES_hh_tesh!J20=0,0,RES_hh_tesh!J20/RES_summary!J$19)</f>
        <v>7.5835368208616076</v>
      </c>
      <c r="K20" s="72">
        <f>IF(RES_hh_tesh!K20=0,0,RES_hh_tesh!K20/RES_summary!K$19)</f>
        <v>7.3025423168361305</v>
      </c>
      <c r="L20" s="72">
        <f>IF(RES_hh_tesh!L20=0,0,RES_hh_tesh!L20/RES_summary!L$19)</f>
        <v>7.4535939872303683</v>
      </c>
      <c r="M20" s="72">
        <f>IF(RES_hh_tesh!M20=0,0,RES_hh_tesh!M20/RES_summary!M$19)</f>
        <v>7.532595073171148</v>
      </c>
      <c r="N20" s="72">
        <f>IF(RES_hh_tesh!N20=0,0,RES_hh_tesh!N20/RES_summary!N$19)</f>
        <v>7.1784507913996345</v>
      </c>
      <c r="O20" s="72">
        <f>IF(RES_hh_tesh!O20=0,0,RES_hh_tesh!O20/RES_summary!O$19)</f>
        <v>8.0115031037426849</v>
      </c>
      <c r="P20" s="72">
        <f>IF(RES_hh_tesh!P20=0,0,RES_hh_tesh!P20/RES_summary!P$19)</f>
        <v>8.2186112862902814</v>
      </c>
      <c r="Q20" s="72">
        <f>IF(RES_hh_tesh!Q20=0,0,RES_hh_tesh!Q20/RES_summary!Q$19)</f>
        <v>9.5620648121539258</v>
      </c>
      <c r="R20" s="72">
        <f>IF(RES_hh_tesh!R20=0,0,RES_hh_tesh!R20/RES_summary!R$19)</f>
        <v>8.3045568670829084</v>
      </c>
      <c r="S20" s="72">
        <f>IF(RES_hh_tesh!S20=0,0,RES_hh_tesh!S20/RES_summary!S$19)</f>
        <v>8.2328117788072799</v>
      </c>
      <c r="T20" s="72">
        <f>IF(RES_hh_tesh!T20=0,0,RES_hh_tesh!T20/RES_summary!T$19)</f>
        <v>8.6816921191752492</v>
      </c>
      <c r="U20" s="72">
        <f>IF(RES_hh_tesh!U20=0,0,RES_hh_tesh!U20/RES_summary!U$19)</f>
        <v>8.2394166054270936</v>
      </c>
      <c r="V20" s="72">
        <f>IF(RES_hh_tesh!V20=0,0,RES_hh_tesh!V20/RES_summary!V$19)</f>
        <v>9.015741360769141</v>
      </c>
      <c r="W20" s="72">
        <f>IF(RES_hh_tesh!W20=0,0,RES_hh_tesh!W20/RES_summary!W$19)</f>
        <v>9.0033896555770525</v>
      </c>
      <c r="X20" s="72">
        <f>IF(RES_hh_tesh!X20=0,0,RES_hh_tesh!X20/RES_summary!X$19)</f>
        <v>8.6316274713183727</v>
      </c>
      <c r="Y20" s="72">
        <f>IF(RES_hh_tesh!Y20=0,0,RES_hh_tesh!Y20/RES_summary!Y$19)</f>
        <v>8.3309876264773024</v>
      </c>
      <c r="DA20" s="89" t="s">
        <v>590</v>
      </c>
    </row>
    <row r="21" spans="1:105" ht="12" customHeight="1" x14ac:dyDescent="0.25">
      <c r="A21" s="28" t="s">
        <v>189</v>
      </c>
      <c r="B21" s="72">
        <f>IF(RES_hh_tesh!B21=0,0,RES_hh_tesh!B21/RES_summary!B$19)</f>
        <v>6.918002304623851</v>
      </c>
      <c r="C21" s="72">
        <f>IF(RES_hh_tesh!C21=0,0,RES_hh_tesh!C21/RES_summary!C$19)</f>
        <v>7.4127511609400152</v>
      </c>
      <c r="D21" s="72">
        <f>IF(RES_hh_tesh!D21=0,0,RES_hh_tesh!D21/RES_summary!D$19)</f>
        <v>7.3363665112480172</v>
      </c>
      <c r="E21" s="72">
        <f>IF(RES_hh_tesh!E21=0,0,RES_hh_tesh!E21/RES_summary!E$19)</f>
        <v>7.3659292501212192</v>
      </c>
      <c r="F21" s="72">
        <f>IF(RES_hh_tesh!F21=0,0,RES_hh_tesh!F21/RES_summary!F$19)</f>
        <v>6.8467332527127569</v>
      </c>
      <c r="G21" s="72">
        <f>IF(RES_hh_tesh!G21=0,0,RES_hh_tesh!G21/RES_summary!G$19)</f>
        <v>6.9061728912447489</v>
      </c>
      <c r="H21" s="72">
        <f>IF(RES_hh_tesh!H21=0,0,RES_hh_tesh!H21/RES_summary!H$19)</f>
        <v>7.5355143621963263</v>
      </c>
      <c r="I21" s="72">
        <f>IF(RES_hh_tesh!I21=0,0,RES_hh_tesh!I21/RES_summary!I$19)</f>
        <v>7.5838435065432321</v>
      </c>
      <c r="J21" s="72">
        <f>IF(RES_hh_tesh!J21=0,0,RES_hh_tesh!J21/RES_summary!J$19)</f>
        <v>7.3902449488580642</v>
      </c>
      <c r="K21" s="72">
        <f>IF(RES_hh_tesh!K21=0,0,RES_hh_tesh!K21/RES_summary!K$19)</f>
        <v>7.1006049368587245</v>
      </c>
      <c r="L21" s="72">
        <f>IF(RES_hh_tesh!L21=0,0,RES_hh_tesh!L21/RES_summary!L$19)</f>
        <v>8.058359121218702</v>
      </c>
      <c r="M21" s="72">
        <f>IF(RES_hh_tesh!M21=0,0,RES_hh_tesh!M21/RES_summary!M$19)</f>
        <v>7.3190940509967355</v>
      </c>
      <c r="N21" s="72">
        <f>IF(RES_hh_tesh!N21=0,0,RES_hh_tesh!N21/RES_summary!N$19)</f>
        <v>7.7492701096222856</v>
      </c>
      <c r="O21" s="72">
        <f>IF(RES_hh_tesh!O21=0,0,RES_hh_tesh!O21/RES_summary!O$19)</f>
        <v>7.7431646670086156</v>
      </c>
      <c r="P21" s="72">
        <f>IF(RES_hh_tesh!P21=0,0,RES_hh_tesh!P21/RES_summary!P$19)</f>
        <v>7.6385919776342384</v>
      </c>
      <c r="Q21" s="72">
        <f>IF(RES_hh_tesh!Q21=0,0,RES_hh_tesh!Q21/RES_summary!Q$19)</f>
        <v>8.0044255411467322</v>
      </c>
      <c r="R21" s="72">
        <f>IF(RES_hh_tesh!R21=0,0,RES_hh_tesh!R21/RES_summary!R$19)</f>
        <v>8.7133057391098543</v>
      </c>
      <c r="S21" s="72">
        <f>IF(RES_hh_tesh!S21=0,0,RES_hh_tesh!S21/RES_summary!S$19)</f>
        <v>8.4567574474976421</v>
      </c>
      <c r="T21" s="72">
        <f>IF(RES_hh_tesh!T21=0,0,RES_hh_tesh!T21/RES_summary!T$19)</f>
        <v>8.6120792400320862</v>
      </c>
      <c r="U21" s="72">
        <f>IF(RES_hh_tesh!U21=0,0,RES_hh_tesh!U21/RES_summary!U$19)</f>
        <v>8.5738866896318111</v>
      </c>
      <c r="V21" s="72">
        <f>IF(RES_hh_tesh!V21=0,0,RES_hh_tesh!V21/RES_summary!V$19)</f>
        <v>8.6167178514462837</v>
      </c>
      <c r="W21" s="72">
        <f>IF(RES_hh_tesh!W21=0,0,RES_hh_tesh!W21/RES_summary!W$19)</f>
        <v>9.6202492349682309</v>
      </c>
      <c r="X21" s="72">
        <f>IF(RES_hh_tesh!X21=0,0,RES_hh_tesh!X21/RES_summary!X$19)</f>
        <v>8.4085909963631682</v>
      </c>
      <c r="Y21" s="72">
        <f>IF(RES_hh_tesh!Y21=0,0,RES_hh_tesh!Y21/RES_summary!Y$19)</f>
        <v>8.1280561441916568</v>
      </c>
      <c r="DA21" s="89" t="s">
        <v>591</v>
      </c>
    </row>
    <row r="22" spans="1:105" ht="12" customHeight="1" x14ac:dyDescent="0.25">
      <c r="A22" s="28" t="s">
        <v>202</v>
      </c>
      <c r="B22" s="72">
        <f>IF(RES_hh_tesh!B22=0,0,RES_hh_tesh!B22/RES_summary!B$19)</f>
        <v>7.0480005136065254</v>
      </c>
      <c r="C22" s="72">
        <f>IF(RES_hh_tesh!C22=0,0,RES_hh_tesh!C22/RES_summary!C$19)</f>
        <v>7.4659677934099662</v>
      </c>
      <c r="D22" s="72">
        <f>IF(RES_hh_tesh!D22=0,0,RES_hh_tesh!D22/RES_summary!D$19)</f>
        <v>7.3781065695873416</v>
      </c>
      <c r="E22" s="72">
        <f>IF(RES_hh_tesh!E22=0,0,RES_hh_tesh!E22/RES_summary!E$19)</f>
        <v>6.9937672975597893</v>
      </c>
      <c r="F22" s="72">
        <f>IF(RES_hh_tesh!F22=0,0,RES_hh_tesh!F22/RES_summary!F$19)</f>
        <v>6.8637689272313649</v>
      </c>
      <c r="G22" s="72">
        <f>IF(RES_hh_tesh!G22=0,0,RES_hh_tesh!G22/RES_summary!G$19)</f>
        <v>7.0774783772772336</v>
      </c>
      <c r="H22" s="72">
        <f>IF(RES_hh_tesh!H22=0,0,RES_hh_tesh!H22/RES_summary!H$19)</f>
        <v>7.1856018278282097</v>
      </c>
      <c r="I22" s="72">
        <f>IF(RES_hh_tesh!I22=0,0,RES_hh_tesh!I22/RES_summary!I$19)</f>
        <v>7.1802885712191742</v>
      </c>
      <c r="J22" s="72">
        <f>IF(RES_hh_tesh!J22=0,0,RES_hh_tesh!J22/RES_summary!J$19)</f>
        <v>7.3802942771722044</v>
      </c>
      <c r="K22" s="72">
        <f>IF(RES_hh_tesh!K22=0,0,RES_hh_tesh!K22/RES_summary!K$19)</f>
        <v>7.2626179851390784</v>
      </c>
      <c r="L22" s="72">
        <f>IF(RES_hh_tesh!L22=0,0,RES_hh_tesh!L22/RES_summary!L$19)</f>
        <v>7.4321105724515535</v>
      </c>
      <c r="M22" s="72">
        <f>IF(RES_hh_tesh!M22=0,0,RES_hh_tesh!M22/RES_summary!M$19)</f>
        <v>8.2185028938726976</v>
      </c>
      <c r="N22" s="72">
        <f>IF(RES_hh_tesh!N22=0,0,RES_hh_tesh!N22/RES_summary!N$19)</f>
        <v>8.4833394332555621</v>
      </c>
      <c r="O22" s="72">
        <f>IF(RES_hh_tesh!O22=0,0,RES_hh_tesh!O22/RES_summary!O$19)</f>
        <v>9.0769496247948531</v>
      </c>
      <c r="P22" s="72">
        <f>IF(RES_hh_tesh!P22=0,0,RES_hh_tesh!P22/RES_summary!P$19)</f>
        <v>9.2206517066843112</v>
      </c>
      <c r="Q22" s="72">
        <f>IF(RES_hh_tesh!Q22=0,0,RES_hh_tesh!Q22/RES_summary!Q$19)</f>
        <v>8.8964573794350148</v>
      </c>
      <c r="R22" s="72">
        <f>IF(RES_hh_tesh!R22=0,0,RES_hh_tesh!R22/RES_summary!R$19)</f>
        <v>7.3177327351591961</v>
      </c>
      <c r="S22" s="72">
        <f>IF(RES_hh_tesh!S22=0,0,RES_hh_tesh!S22/RES_summary!S$19)</f>
        <v>8.1671253492083409</v>
      </c>
      <c r="T22" s="72">
        <f>IF(RES_hh_tesh!T22=0,0,RES_hh_tesh!T22/RES_summary!T$19)</f>
        <v>8.2958879395828742</v>
      </c>
      <c r="U22" s="72">
        <f>IF(RES_hh_tesh!U22=0,0,RES_hh_tesh!U22/RES_summary!U$19)</f>
        <v>8.714458209543805</v>
      </c>
      <c r="V22" s="72">
        <f>IF(RES_hh_tesh!V22=0,0,RES_hh_tesh!V22/RES_summary!V$19)</f>
        <v>8.7333648950989016</v>
      </c>
      <c r="W22" s="72">
        <f>IF(RES_hh_tesh!W22=0,0,RES_hh_tesh!W22/RES_summary!W$19)</f>
        <v>8.7506295979436501</v>
      </c>
      <c r="X22" s="72">
        <f>IF(RES_hh_tesh!X22=0,0,RES_hh_tesh!X22/RES_summary!X$19)</f>
        <v>8.6862387154425704</v>
      </c>
      <c r="Y22" s="72">
        <f>IF(RES_hh_tesh!Y22=0,0,RES_hh_tesh!Y22/RES_summary!Y$19)</f>
        <v>8.4456914928143867</v>
      </c>
      <c r="DA22" s="89" t="s">
        <v>592</v>
      </c>
    </row>
    <row r="23" spans="1:105" ht="12" customHeight="1" x14ac:dyDescent="0.25">
      <c r="A23" s="28" t="s">
        <v>197</v>
      </c>
      <c r="B23" s="72">
        <f>IF(RES_hh_tesh!B23=0,0,RES_hh_tesh!B23/RES_summary!B$19)</f>
        <v>7.1868527107083358</v>
      </c>
      <c r="C23" s="72">
        <f>IF(RES_hh_tesh!C23=0,0,RES_hh_tesh!C23/RES_summary!C$19)</f>
        <v>7.4755173743258565</v>
      </c>
      <c r="D23" s="72">
        <f>IF(RES_hh_tesh!D23=0,0,RES_hh_tesh!D23/RES_summary!D$19)</f>
        <v>7.3818809926969067</v>
      </c>
      <c r="E23" s="72">
        <f>IF(RES_hh_tesh!E23=0,0,RES_hh_tesh!E23/RES_summary!E$19)</f>
        <v>7.0553349404840775</v>
      </c>
      <c r="F23" s="72">
        <f>IF(RES_hh_tesh!F23=0,0,RES_hh_tesh!F23/RES_summary!F$19)</f>
        <v>6.9175629392900708</v>
      </c>
      <c r="G23" s="72">
        <f>IF(RES_hh_tesh!G23=0,0,RES_hh_tesh!G23/RES_summary!G$19)</f>
        <v>7.0964465603300715</v>
      </c>
      <c r="H23" s="72">
        <f>IF(RES_hh_tesh!H23=0,0,RES_hh_tesh!H23/RES_summary!H$19)</f>
        <v>7.0935393117175547</v>
      </c>
      <c r="I23" s="72">
        <f>IF(RES_hh_tesh!I23=0,0,RES_hh_tesh!I23/RES_summary!I$19)</f>
        <v>7.3087988340272538</v>
      </c>
      <c r="J23" s="72">
        <f>IF(RES_hh_tesh!J23=0,0,RES_hh_tesh!J23/RES_summary!J$19)</f>
        <v>7.5233505893462915</v>
      </c>
      <c r="K23" s="72">
        <f>IF(RES_hh_tesh!K23=0,0,RES_hh_tesh!K23/RES_summary!K$19)</f>
        <v>7.1852466445202072</v>
      </c>
      <c r="L23" s="72">
        <f>IF(RES_hh_tesh!L23=0,0,RES_hh_tesh!L23/RES_summary!L$19)</f>
        <v>6.6780932396912425</v>
      </c>
      <c r="M23" s="72">
        <f>IF(RES_hh_tesh!M23=0,0,RES_hh_tesh!M23/RES_summary!M$19)</f>
        <v>7.537859889744035</v>
      </c>
      <c r="N23" s="72">
        <f>IF(RES_hh_tesh!N23=0,0,RES_hh_tesh!N23/RES_summary!N$19)</f>
        <v>7.6704614931434962</v>
      </c>
      <c r="O23" s="72">
        <f>IF(RES_hh_tesh!O23=0,0,RES_hh_tesh!O23/RES_summary!O$19)</f>
        <v>7.7755743381005544</v>
      </c>
      <c r="P23" s="72">
        <f>IF(RES_hh_tesh!P23=0,0,RES_hh_tesh!P23/RES_summary!P$19)</f>
        <v>7.9973696834072188</v>
      </c>
      <c r="Q23" s="72">
        <f>IF(RES_hh_tesh!Q23=0,0,RES_hh_tesh!Q23/RES_summary!Q$19)</f>
        <v>7.5965363283315055</v>
      </c>
      <c r="R23" s="72">
        <f>IF(RES_hh_tesh!R23=0,0,RES_hh_tesh!R23/RES_summary!R$19)</f>
        <v>8.7673543979649313</v>
      </c>
      <c r="S23" s="72">
        <f>IF(RES_hh_tesh!S23=0,0,RES_hh_tesh!S23/RES_summary!S$19)</f>
        <v>8.7650963973876976</v>
      </c>
      <c r="T23" s="72">
        <f>IF(RES_hh_tesh!T23=0,0,RES_hh_tesh!T23/RES_summary!T$19)</f>
        <v>8.327691889777757</v>
      </c>
      <c r="U23" s="72">
        <f>IF(RES_hh_tesh!U23=0,0,RES_hh_tesh!U23/RES_summary!U$19)</f>
        <v>8.7857753400288665</v>
      </c>
      <c r="V23" s="72">
        <f>IF(RES_hh_tesh!V23=0,0,RES_hh_tesh!V23/RES_summary!V$19)</f>
        <v>8.567698045736071</v>
      </c>
      <c r="W23" s="72">
        <f>IF(RES_hh_tesh!W23=0,0,RES_hh_tesh!W23/RES_summary!W$19)</f>
        <v>8.8960810929227829</v>
      </c>
      <c r="X23" s="72">
        <f>IF(RES_hh_tesh!X23=0,0,RES_hh_tesh!X23/RES_summary!X$19)</f>
        <v>8.7386659530685513</v>
      </c>
      <c r="Y23" s="72">
        <f>IF(RES_hh_tesh!Y23=0,0,RES_hh_tesh!Y23/RES_summary!Y$19)</f>
        <v>8.2043572552328605</v>
      </c>
      <c r="DA23" s="89" t="s">
        <v>593</v>
      </c>
    </row>
    <row r="24" spans="1:105" ht="12" customHeight="1" x14ac:dyDescent="0.25">
      <c r="A24" s="28" t="s">
        <v>198</v>
      </c>
      <c r="B24" s="72">
        <f>IF(RES_hh_tesh!B24=0,0,RES_hh_tesh!B24/RES_summary!B$19)</f>
        <v>0</v>
      </c>
      <c r="C24" s="72">
        <f>IF(RES_hh_tesh!C24=0,0,RES_hh_tesh!C24/RES_summary!C$19)</f>
        <v>0</v>
      </c>
      <c r="D24" s="72">
        <f>IF(RES_hh_tesh!D24=0,0,RES_hh_tesh!D24/RES_summary!D$19)</f>
        <v>0</v>
      </c>
      <c r="E24" s="72">
        <f>IF(RES_hh_tesh!E24=0,0,RES_hh_tesh!E24/RES_summary!E$19)</f>
        <v>0</v>
      </c>
      <c r="F24" s="72">
        <f>IF(RES_hh_tesh!F24=0,0,RES_hh_tesh!F24/RES_summary!F$19)</f>
        <v>0</v>
      </c>
      <c r="G24" s="72">
        <f>IF(RES_hh_tesh!G24=0,0,RES_hh_tesh!G24/RES_summary!G$19)</f>
        <v>0</v>
      </c>
      <c r="H24" s="72">
        <f>IF(RES_hh_tesh!H24=0,0,RES_hh_tesh!H24/RES_summary!H$19)</f>
        <v>0</v>
      </c>
      <c r="I24" s="72">
        <f>IF(RES_hh_tesh!I24=0,0,RES_hh_tesh!I24/RES_summary!I$19)</f>
        <v>0</v>
      </c>
      <c r="J24" s="72">
        <f>IF(RES_hh_tesh!J24=0,0,RES_hh_tesh!J24/RES_summary!J$19)</f>
        <v>0</v>
      </c>
      <c r="K24" s="72">
        <f>IF(RES_hh_tesh!K24=0,0,RES_hh_tesh!K24/RES_summary!K$19)</f>
        <v>0</v>
      </c>
      <c r="L24" s="72">
        <f>IF(RES_hh_tesh!L24=0,0,RES_hh_tesh!L24/RES_summary!L$19)</f>
        <v>0</v>
      </c>
      <c r="M24" s="72">
        <f>IF(RES_hh_tesh!M24=0,0,RES_hh_tesh!M24/RES_summary!M$19)</f>
        <v>0</v>
      </c>
      <c r="N24" s="72">
        <f>IF(RES_hh_tesh!N24=0,0,RES_hh_tesh!N24/RES_summary!N$19)</f>
        <v>0</v>
      </c>
      <c r="O24" s="72">
        <f>IF(RES_hh_tesh!O24=0,0,RES_hh_tesh!O24/RES_summary!O$19)</f>
        <v>0</v>
      </c>
      <c r="P24" s="72">
        <f>IF(RES_hh_tesh!P24=0,0,RES_hh_tesh!P24/RES_summary!P$19)</f>
        <v>0</v>
      </c>
      <c r="Q24" s="72">
        <f>IF(RES_hh_tesh!Q24=0,0,RES_hh_tesh!Q24/RES_summary!Q$19)</f>
        <v>0</v>
      </c>
      <c r="R24" s="72">
        <f>IF(RES_hh_tesh!R24=0,0,RES_hh_tesh!R24/RES_summary!R$19)</f>
        <v>0</v>
      </c>
      <c r="S24" s="72">
        <f>IF(RES_hh_tesh!S24=0,0,RES_hh_tesh!S24/RES_summary!S$19)</f>
        <v>0</v>
      </c>
      <c r="T24" s="72">
        <f>IF(RES_hh_tesh!T24=0,0,RES_hh_tesh!T24/RES_summary!T$19)</f>
        <v>0</v>
      </c>
      <c r="U24" s="72">
        <f>IF(RES_hh_tesh!U24=0,0,RES_hh_tesh!U24/RES_summary!U$19)</f>
        <v>0</v>
      </c>
      <c r="V24" s="72">
        <f>IF(RES_hh_tesh!V24=0,0,RES_hh_tesh!V24/RES_summary!V$19)</f>
        <v>0</v>
      </c>
      <c r="W24" s="72">
        <f>IF(RES_hh_tesh!W24=0,0,RES_hh_tesh!W24/RES_summary!W$19)</f>
        <v>0</v>
      </c>
      <c r="X24" s="72">
        <f>IF(RES_hh_tesh!X24=0,0,RES_hh_tesh!X24/RES_summary!X$19)</f>
        <v>0</v>
      </c>
      <c r="Y24" s="72">
        <f>IF(RES_hh_tesh!Y24=0,0,RES_hh_tesh!Y24/RES_summary!Y$19)</f>
        <v>0</v>
      </c>
      <c r="DA24" s="89" t="s">
        <v>594</v>
      </c>
    </row>
    <row r="25" spans="1:105" ht="12" customHeight="1" x14ac:dyDescent="0.25">
      <c r="A25" s="73" t="s">
        <v>53</v>
      </c>
      <c r="B25" s="74">
        <f>IF(RES_hh_tesh!B25=0,0,RES_hh_tesh!B25/RES_summary!B$19)</f>
        <v>5.6801484427942386</v>
      </c>
      <c r="C25" s="74">
        <f>IF(RES_hh_tesh!C25=0,0,RES_hh_tesh!C25/RES_summary!C$19)</f>
        <v>7.0758461412858038</v>
      </c>
      <c r="D25" s="74">
        <f>IF(RES_hh_tesh!D25=0,0,RES_hh_tesh!D25/RES_summary!D$19)</f>
        <v>6.4193213939029095</v>
      </c>
      <c r="E25" s="74">
        <f>IF(RES_hh_tesh!E25=0,0,RES_hh_tesh!E25/RES_summary!E$19)</f>
        <v>5.8544603760502332</v>
      </c>
      <c r="F25" s="74">
        <f>IF(RES_hh_tesh!F25=0,0,RES_hh_tesh!F25/RES_summary!F$19)</f>
        <v>5.8583798277088581</v>
      </c>
      <c r="G25" s="74">
        <f>IF(RES_hh_tesh!G25=0,0,RES_hh_tesh!G25/RES_summary!G$19)</f>
        <v>6.0194999019037159</v>
      </c>
      <c r="H25" s="74">
        <f>IF(RES_hh_tesh!H25=0,0,RES_hh_tesh!H25/RES_summary!H$19)</f>
        <v>6.3892234308017146</v>
      </c>
      <c r="I25" s="74">
        <f>IF(RES_hh_tesh!I25=0,0,RES_hh_tesh!I25/RES_summary!I$19)</f>
        <v>6.0052897195456048</v>
      </c>
      <c r="J25" s="74">
        <f>IF(RES_hh_tesh!J25=0,0,RES_hh_tesh!J25/RES_summary!J$19)</f>
        <v>5.535375413871753</v>
      </c>
      <c r="K25" s="74">
        <f>IF(RES_hh_tesh!K25=0,0,RES_hh_tesh!K25/RES_summary!K$19)</f>
        <v>4.9618506601472623</v>
      </c>
      <c r="L25" s="74">
        <f>IF(RES_hh_tesh!L25=0,0,RES_hh_tesh!L25/RES_summary!L$19)</f>
        <v>5.0721940938637999</v>
      </c>
      <c r="M25" s="74">
        <f>IF(RES_hh_tesh!M25=0,0,RES_hh_tesh!M25/RES_summary!M$19)</f>
        <v>5.5079704940886778</v>
      </c>
      <c r="N25" s="74">
        <f>IF(RES_hh_tesh!N25=0,0,RES_hh_tesh!N25/RES_summary!N$19)</f>
        <v>5.2187793722550575</v>
      </c>
      <c r="O25" s="74">
        <f>IF(RES_hh_tesh!O25=0,0,RES_hh_tesh!O25/RES_summary!O$19)</f>
        <v>4.9164439044086254</v>
      </c>
      <c r="P25" s="74">
        <f>IF(RES_hh_tesh!P25=0,0,RES_hh_tesh!P25/RES_summary!P$19)</f>
        <v>5.1190686021155223</v>
      </c>
      <c r="Q25" s="74">
        <f>IF(RES_hh_tesh!Q25=0,0,RES_hh_tesh!Q25/RES_summary!Q$19)</f>
        <v>4.5327338415768406</v>
      </c>
      <c r="R25" s="74">
        <f>IF(RES_hh_tesh!R25=0,0,RES_hh_tesh!R25/RES_summary!R$19)</f>
        <v>4.625745206012839</v>
      </c>
      <c r="S25" s="74">
        <f>IF(RES_hh_tesh!S25=0,0,RES_hh_tesh!S25/RES_summary!S$19)</f>
        <v>4.8231228321643407</v>
      </c>
      <c r="T25" s="74">
        <f>IF(RES_hh_tesh!T25=0,0,RES_hh_tesh!T25/RES_summary!T$19)</f>
        <v>4.9138738598921838</v>
      </c>
      <c r="U25" s="74">
        <f>IF(RES_hh_tesh!U25=0,0,RES_hh_tesh!U25/RES_summary!U$19)</f>
        <v>4.9759243102092006</v>
      </c>
      <c r="V25" s="74">
        <f>IF(RES_hh_tesh!V25=0,0,RES_hh_tesh!V25/RES_summary!V$19)</f>
        <v>4.9386184483380253</v>
      </c>
      <c r="W25" s="74">
        <f>IF(RES_hh_tesh!W25=0,0,RES_hh_tesh!W25/RES_summary!W$19)</f>
        <v>4.941649932718196</v>
      </c>
      <c r="X25" s="74">
        <f>IF(RES_hh_tesh!X25=0,0,RES_hh_tesh!X25/RES_summary!X$19)</f>
        <v>4.8601954834980123</v>
      </c>
      <c r="Y25" s="74">
        <f>IF(RES_hh_tesh!Y25=0,0,RES_hh_tesh!Y25/RES_summary!Y$19)</f>
        <v>4.589402346873146</v>
      </c>
      <c r="DA25" s="90" t="s">
        <v>595</v>
      </c>
    </row>
    <row r="26" spans="1:105" ht="12" customHeight="1" x14ac:dyDescent="0.25">
      <c r="A26" s="32" t="s">
        <v>52</v>
      </c>
      <c r="B26" s="77">
        <f>IF(RES_hh_tesh!B26=0,0,RES_hh_tesh!B26/RES_summary!B$19)</f>
        <v>5.8337532543231374</v>
      </c>
      <c r="C26" s="77">
        <f>IF(RES_hh_tesh!C26=0,0,RES_hh_tesh!C26/RES_summary!C$19)</f>
        <v>6.1833117322248246</v>
      </c>
      <c r="D26" s="77">
        <f>IF(RES_hh_tesh!D26=0,0,RES_hh_tesh!D26/RES_summary!D$19)</f>
        <v>6.6901214200363226</v>
      </c>
      <c r="E26" s="77">
        <f>IF(RES_hh_tesh!E26=0,0,RES_hh_tesh!E26/RES_summary!E$19)</f>
        <v>6.4863761495009387</v>
      </c>
      <c r="F26" s="77">
        <f>IF(RES_hh_tesh!F26=0,0,RES_hh_tesh!F26/RES_summary!F$19)</f>
        <v>6.4052887026959917</v>
      </c>
      <c r="G26" s="77">
        <f>IF(RES_hh_tesh!G26=0,0,RES_hh_tesh!G26/RES_summary!G$19)</f>
        <v>6.6027164120783413</v>
      </c>
      <c r="H26" s="77">
        <f>IF(RES_hh_tesh!H26=0,0,RES_hh_tesh!H26/RES_summary!H$19)</f>
        <v>6.847937655384845</v>
      </c>
      <c r="I26" s="77">
        <f>IF(RES_hh_tesh!I26=0,0,RES_hh_tesh!I26/RES_summary!I$19)</f>
        <v>6.8809150512171975</v>
      </c>
      <c r="J26" s="77">
        <f>IF(RES_hh_tesh!J26=0,0,RES_hh_tesh!J26/RES_summary!J$19)</f>
        <v>6.8650230838774178</v>
      </c>
      <c r="K26" s="77">
        <f>IF(RES_hh_tesh!K26=0,0,RES_hh_tesh!K26/RES_summary!K$19)</f>
        <v>6.6840502096052914</v>
      </c>
      <c r="L26" s="77">
        <f>IF(RES_hh_tesh!L26=0,0,RES_hh_tesh!L26/RES_summary!L$19)</f>
        <v>7.0729281476161647</v>
      </c>
      <c r="M26" s="77">
        <f>IF(RES_hh_tesh!M26=0,0,RES_hh_tesh!M26/RES_summary!M$19)</f>
        <v>7.0932204821070313</v>
      </c>
      <c r="N26" s="77">
        <f>IF(RES_hh_tesh!N26=0,0,RES_hh_tesh!N26/RES_summary!N$19)</f>
        <v>7.2089579956144663</v>
      </c>
      <c r="O26" s="77">
        <f>IF(RES_hh_tesh!O26=0,0,RES_hh_tesh!O26/RES_summary!O$19)</f>
        <v>7.3248979274375374</v>
      </c>
      <c r="P26" s="77">
        <f>IF(RES_hh_tesh!P26=0,0,RES_hh_tesh!P26/RES_summary!P$19)</f>
        <v>7.367469446550059</v>
      </c>
      <c r="Q26" s="77">
        <f>IF(RES_hh_tesh!Q26=0,0,RES_hh_tesh!Q26/RES_summary!Q$19)</f>
        <v>7.5513310983849342</v>
      </c>
      <c r="R26" s="77">
        <f>IF(RES_hh_tesh!R26=0,0,RES_hh_tesh!R26/RES_summary!R$19)</f>
        <v>7.8218851993714011</v>
      </c>
      <c r="S26" s="77">
        <f>IF(RES_hh_tesh!S26=0,0,RES_hh_tesh!S26/RES_summary!S$19)</f>
        <v>7.9919942646156974</v>
      </c>
      <c r="T26" s="77">
        <f>IF(RES_hh_tesh!T26=0,0,RES_hh_tesh!T26/RES_summary!T$19)</f>
        <v>8.0958287629309176</v>
      </c>
      <c r="U26" s="77">
        <f>IF(RES_hh_tesh!U26=0,0,RES_hh_tesh!U26/RES_summary!U$19)</f>
        <v>8.0258201027011378</v>
      </c>
      <c r="V26" s="77">
        <f>IF(RES_hh_tesh!V26=0,0,RES_hh_tesh!V26/RES_summary!V$19)</f>
        <v>8.1843051153208357</v>
      </c>
      <c r="W26" s="77">
        <f>IF(RES_hh_tesh!W26=0,0,RES_hh_tesh!W26/RES_summary!W$19)</f>
        <v>8.2452978761992206</v>
      </c>
      <c r="X26" s="77">
        <f>IF(RES_hh_tesh!X26=0,0,RES_hh_tesh!X26/RES_summary!X$19)</f>
        <v>8.1221428586687292</v>
      </c>
      <c r="Y26" s="77">
        <f>IF(RES_hh_tesh!Y26=0,0,RES_hh_tesh!Y26/RES_summary!Y$19)</f>
        <v>7.8197969640016192</v>
      </c>
      <c r="DA26" s="92" t="s">
        <v>596</v>
      </c>
    </row>
    <row r="27" spans="1:105" ht="12.95" customHeight="1" x14ac:dyDescent="0.25">
      <c r="A27" s="68" t="s">
        <v>54</v>
      </c>
      <c r="B27" s="69">
        <f>IF(RES_hh_tesh!B27=0,0,RES_hh_tesh!B27/RES_summary!B$19)</f>
        <v>4.0022393881277125</v>
      </c>
      <c r="C27" s="69">
        <f>IF(RES_hh_tesh!C27=0,0,RES_hh_tesh!C27/RES_summary!C$19)</f>
        <v>4.4720769515845831</v>
      </c>
      <c r="D27" s="69">
        <f>IF(RES_hh_tesh!D27=0,0,RES_hh_tesh!D27/RES_summary!D$19)</f>
        <v>4.4545792285945929</v>
      </c>
      <c r="E27" s="69">
        <f>IF(RES_hh_tesh!E27=0,0,RES_hh_tesh!E27/RES_summary!E$19)</f>
        <v>4.610174855909845</v>
      </c>
      <c r="F27" s="69">
        <f>IF(RES_hh_tesh!F27=0,0,RES_hh_tesh!F27/RES_summary!F$19)</f>
        <v>4.4978446535705983</v>
      </c>
      <c r="G27" s="69">
        <f>IF(RES_hh_tesh!G27=0,0,RES_hh_tesh!G27/RES_summary!G$19)</f>
        <v>4.5946233794504092</v>
      </c>
      <c r="H27" s="69">
        <f>IF(RES_hh_tesh!H27=0,0,RES_hh_tesh!H27/RES_summary!H$19)</f>
        <v>5.3481097590620781</v>
      </c>
      <c r="I27" s="69">
        <f>IF(RES_hh_tesh!I27=0,0,RES_hh_tesh!I27/RES_summary!I$19)</f>
        <v>5.2749986077604598</v>
      </c>
      <c r="J27" s="69">
        <f>IF(RES_hh_tesh!J27=0,0,RES_hh_tesh!J27/RES_summary!J$19)</f>
        <v>5.1642174444548417</v>
      </c>
      <c r="K27" s="69">
        <f>IF(RES_hh_tesh!K27=0,0,RES_hh_tesh!K27/RES_summary!K$19)</f>
        <v>4.9902946003652593</v>
      </c>
      <c r="L27" s="69">
        <f>IF(RES_hh_tesh!L27=0,0,RES_hh_tesh!L27/RES_summary!L$19)</f>
        <v>5.1683051444239254</v>
      </c>
      <c r="M27" s="69">
        <f>IF(RES_hh_tesh!M27=0,0,RES_hh_tesh!M27/RES_summary!M$19)</f>
        <v>4.707401580035822</v>
      </c>
      <c r="N27" s="69">
        <f>IF(RES_hh_tesh!N27=0,0,RES_hh_tesh!N27/RES_summary!N$19)</f>
        <v>4.6212186859294659</v>
      </c>
      <c r="O27" s="69">
        <f>IF(RES_hh_tesh!O27=0,0,RES_hh_tesh!O27/RES_summary!O$19)</f>
        <v>4.0474261232749491</v>
      </c>
      <c r="P27" s="69">
        <f>IF(RES_hh_tesh!P27=0,0,RES_hh_tesh!P27/RES_summary!P$19)</f>
        <v>4.4184940005414681</v>
      </c>
      <c r="Q27" s="69">
        <f>IF(RES_hh_tesh!Q27=0,0,RES_hh_tesh!Q27/RES_summary!Q$19)</f>
        <v>4.4355778894950415</v>
      </c>
      <c r="R27" s="69">
        <f>IF(RES_hh_tesh!R27=0,0,RES_hh_tesh!R27/RES_summary!R$19)</f>
        <v>4.5252551995290524</v>
      </c>
      <c r="S27" s="69">
        <f>IF(RES_hh_tesh!S27=0,0,RES_hh_tesh!S27/RES_summary!S$19)</f>
        <v>4.5672717397503737</v>
      </c>
      <c r="T27" s="69">
        <f>IF(RES_hh_tesh!T27=0,0,RES_hh_tesh!T27/RES_summary!T$19)</f>
        <v>4.9373613802615344</v>
      </c>
      <c r="U27" s="69">
        <f>IF(RES_hh_tesh!U27=0,0,RES_hh_tesh!U27/RES_summary!U$19)</f>
        <v>4.6265757732410098</v>
      </c>
      <c r="V27" s="69">
        <f>IF(RES_hh_tesh!V27=0,0,RES_hh_tesh!V27/RES_summary!V$19)</f>
        <v>4.6002707029305467</v>
      </c>
      <c r="W27" s="69">
        <f>IF(RES_hh_tesh!W27=0,0,RES_hh_tesh!W27/RES_summary!W$19)</f>
        <v>4.7413948919403195</v>
      </c>
      <c r="X27" s="69">
        <f>IF(RES_hh_tesh!X27=0,0,RES_hh_tesh!X27/RES_summary!X$19)</f>
        <v>4.6974118858795242</v>
      </c>
      <c r="Y27" s="69">
        <f>IF(RES_hh_tesh!Y27=0,0,RES_hh_tesh!Y27/RES_summary!Y$19)</f>
        <v>4.469354989030859</v>
      </c>
      <c r="DA27" s="88" t="s">
        <v>306</v>
      </c>
    </row>
    <row r="28" spans="1:105" ht="12" customHeight="1" x14ac:dyDescent="0.25">
      <c r="A28" s="28" t="s">
        <v>51</v>
      </c>
      <c r="B28" s="72">
        <f>IF(RES_hh_tesh!B28=0,0,RES_hh_tesh!B28/RES_summary!B$19)</f>
        <v>4.1344610693067079</v>
      </c>
      <c r="C28" s="72">
        <f>IF(RES_hh_tesh!C28=0,0,RES_hh_tesh!C28/RES_summary!C$19)</f>
        <v>4.3463070796552392</v>
      </c>
      <c r="D28" s="72">
        <f>IF(RES_hh_tesh!D28=0,0,RES_hh_tesh!D28/RES_summary!D$19)</f>
        <v>4.4647775921642037</v>
      </c>
      <c r="E28" s="72">
        <f>IF(RES_hh_tesh!E28=0,0,RES_hh_tesh!E28/RES_summary!E$19)</f>
        <v>4.4993507483430397</v>
      </c>
      <c r="F28" s="72">
        <f>IF(RES_hh_tesh!F28=0,0,RES_hh_tesh!F28/RES_summary!F$19)</f>
        <v>4.6254468563159099</v>
      </c>
      <c r="G28" s="72">
        <f>IF(RES_hh_tesh!G28=0,0,RES_hh_tesh!G28/RES_summary!G$19)</f>
        <v>4.8370016791946719</v>
      </c>
      <c r="H28" s="72">
        <f>IF(RES_hh_tesh!H28=0,0,RES_hh_tesh!H28/RES_summary!H$19)</f>
        <v>5.1659605938484852</v>
      </c>
      <c r="I28" s="72">
        <f>IF(RES_hh_tesh!I28=0,0,RES_hh_tesh!I28/RES_summary!I$19)</f>
        <v>4.9553910859796257</v>
      </c>
      <c r="J28" s="72">
        <f>IF(RES_hh_tesh!J28=0,0,RES_hh_tesh!J28/RES_summary!J$19)</f>
        <v>5.0884543881708</v>
      </c>
      <c r="K28" s="72">
        <f>IF(RES_hh_tesh!K28=0,0,RES_hh_tesh!K28/RES_summary!K$19)</f>
        <v>5.2407689429633093</v>
      </c>
      <c r="L28" s="72">
        <f>IF(RES_hh_tesh!L28=0,0,RES_hh_tesh!L28/RES_summary!L$19)</f>
        <v>4.8837200529405305</v>
      </c>
      <c r="M28" s="72">
        <f>IF(RES_hh_tesh!M28=0,0,RES_hh_tesh!M28/RES_summary!M$19)</f>
        <v>5.0014299284823265</v>
      </c>
      <c r="N28" s="72">
        <f>IF(RES_hh_tesh!N28=0,0,RES_hh_tesh!N28/RES_summary!N$19)</f>
        <v>4.6496506854460975</v>
      </c>
      <c r="O28" s="72">
        <f>IF(RES_hh_tesh!O28=0,0,RES_hh_tesh!O28/RES_summary!O$19)</f>
        <v>4.1259203241446931</v>
      </c>
      <c r="P28" s="72">
        <f>IF(RES_hh_tesh!P28=0,0,RES_hh_tesh!P28/RES_summary!P$19)</f>
        <v>4.3515311002302095</v>
      </c>
      <c r="Q28" s="72">
        <f>IF(RES_hh_tesh!Q28=0,0,RES_hh_tesh!Q28/RES_summary!Q$19)</f>
        <v>4.511791700135718</v>
      </c>
      <c r="R28" s="72">
        <f>IF(RES_hh_tesh!R28=0,0,RES_hh_tesh!R28/RES_summary!R$19)</f>
        <v>4.3176131719489153</v>
      </c>
      <c r="S28" s="72">
        <f>IF(RES_hh_tesh!S28=0,0,RES_hh_tesh!S28/RES_summary!S$19)</f>
        <v>4.7562454534759286</v>
      </c>
      <c r="T28" s="72">
        <f>IF(RES_hh_tesh!T28=0,0,RES_hh_tesh!T28/RES_summary!T$19)</f>
        <v>4.7649390824150668</v>
      </c>
      <c r="U28" s="72">
        <f>IF(RES_hh_tesh!U28=0,0,RES_hh_tesh!U28/RES_summary!U$19)</f>
        <v>5.329202596779397</v>
      </c>
      <c r="V28" s="72">
        <f>IF(RES_hh_tesh!V28=0,0,RES_hh_tesh!V28/RES_summary!V$19)</f>
        <v>5.5474466443449604</v>
      </c>
      <c r="W28" s="72">
        <f>IF(RES_hh_tesh!W28=0,0,RES_hh_tesh!W28/RES_summary!W$19)</f>
        <v>0.245125597364067</v>
      </c>
      <c r="X28" s="72">
        <f>IF(RES_hh_tesh!X28=0,0,RES_hh_tesh!X28/RES_summary!X$19)</f>
        <v>2.9363357826019238</v>
      </c>
      <c r="Y28" s="72">
        <f>IF(RES_hh_tesh!Y28=0,0,RES_hh_tesh!Y28/RES_summary!Y$19)</f>
        <v>0</v>
      </c>
      <c r="DA28" s="89" t="s">
        <v>597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4.1841250611532663</v>
      </c>
      <c r="C29" s="72">
        <f>IF(RES_hh_tesh!C29=0,0,RES_hh_tesh!C29/RES_summary!C$19)</f>
        <v>4.3015421001484375</v>
      </c>
      <c r="D29" s="72">
        <f>IF(RES_hh_tesh!D29=0,0,RES_hh_tesh!D29/RES_summary!D$19)</f>
        <v>4.4377756229636773</v>
      </c>
      <c r="E29" s="72">
        <f>IF(RES_hh_tesh!E29=0,0,RES_hh_tesh!E29/RES_summary!E$19)</f>
        <v>4.5223375666408536</v>
      </c>
      <c r="F29" s="72">
        <f>IF(RES_hh_tesh!F29=0,0,RES_hh_tesh!F29/RES_summary!F$19)</f>
        <v>4.6408499746391181</v>
      </c>
      <c r="G29" s="72">
        <f>IF(RES_hh_tesh!G29=0,0,RES_hh_tesh!G29/RES_summary!G$19)</f>
        <v>4.8129979470268722</v>
      </c>
      <c r="H29" s="72">
        <f>IF(RES_hh_tesh!H29=0,0,RES_hh_tesh!H29/RES_summary!H$19)</f>
        <v>4.9803194410893035</v>
      </c>
      <c r="I29" s="72">
        <f>IF(RES_hh_tesh!I29=0,0,RES_hh_tesh!I29/RES_summary!I$19)</f>
        <v>5.1543827012064227</v>
      </c>
      <c r="J29" s="72">
        <f>IF(RES_hh_tesh!J29=0,0,RES_hh_tesh!J29/RES_summary!J$19)</f>
        <v>5.1821564048637327</v>
      </c>
      <c r="K29" s="72">
        <f>IF(RES_hh_tesh!K29=0,0,RES_hh_tesh!K29/RES_summary!K$19)</f>
        <v>5.0535447522869248</v>
      </c>
      <c r="L29" s="72">
        <f>IF(RES_hh_tesh!L29=0,0,RES_hh_tesh!L29/RES_summary!L$19)</f>
        <v>4.9931286950287959</v>
      </c>
      <c r="M29" s="72">
        <f>IF(RES_hh_tesh!M29=0,0,RES_hh_tesh!M29/RES_summary!M$19)</f>
        <v>4.7222868624643928</v>
      </c>
      <c r="N29" s="72">
        <f>IF(RES_hh_tesh!N29=0,0,RES_hh_tesh!N29/RES_summary!N$19)</f>
        <v>4.5390686830507372</v>
      </c>
      <c r="O29" s="72">
        <f>IF(RES_hh_tesh!O29=0,0,RES_hh_tesh!O29/RES_summary!O$19)</f>
        <v>4.4003391595439618</v>
      </c>
      <c r="P29" s="72">
        <f>IF(RES_hh_tesh!P29=0,0,RES_hh_tesh!P29/RES_summary!P$19)</f>
        <v>4.3664153985844729</v>
      </c>
      <c r="Q29" s="72">
        <f>IF(RES_hh_tesh!Q29=0,0,RES_hh_tesh!Q29/RES_summary!Q$19)</f>
        <v>4.4167723639955669</v>
      </c>
      <c r="R29" s="72">
        <f>IF(RES_hh_tesh!R29=0,0,RES_hh_tesh!R29/RES_summary!R$19)</f>
        <v>4.5278489182755157</v>
      </c>
      <c r="S29" s="72">
        <f>IF(RES_hh_tesh!S29=0,0,RES_hh_tesh!S29/RES_summary!S$19)</f>
        <v>4.6994591391384599</v>
      </c>
      <c r="T29" s="72">
        <f>IF(RES_hh_tesh!T29=0,0,RES_hh_tesh!T29/RES_summary!T$19)</f>
        <v>4.9866009216754623</v>
      </c>
      <c r="U29" s="72">
        <f>IF(RES_hh_tesh!U29=0,0,RES_hh_tesh!U29/RES_summary!U$19)</f>
        <v>4.4900000161213729</v>
      </c>
      <c r="V29" s="72">
        <f>IF(RES_hh_tesh!V29=0,0,RES_hh_tesh!V29/RES_summary!V$19)</f>
        <v>4.357390324043477</v>
      </c>
      <c r="W29" s="72">
        <f>IF(RES_hh_tesh!W29=0,0,RES_hh_tesh!W29/RES_summary!W$19)</f>
        <v>4.6274916086556575</v>
      </c>
      <c r="X29" s="72">
        <f>IF(RES_hh_tesh!X29=0,0,RES_hh_tesh!X29/RES_summary!X$19)</f>
        <v>5.197635652516297</v>
      </c>
      <c r="Y29" s="72">
        <f>IF(RES_hh_tesh!Y29=0,0,RES_hh_tesh!Y29/RES_summary!Y$19)</f>
        <v>4.2966020756837375</v>
      </c>
      <c r="DA29" s="89" t="s">
        <v>598</v>
      </c>
    </row>
    <row r="30" spans="1:105" ht="12" customHeight="1" x14ac:dyDescent="0.25">
      <c r="A30" s="28" t="s">
        <v>189</v>
      </c>
      <c r="B30" s="72">
        <f>IF(RES_hh_tesh!B30=0,0,RES_hh_tesh!B30/RES_summary!B$19)</f>
        <v>3.9167742485836272</v>
      </c>
      <c r="C30" s="72">
        <f>IF(RES_hh_tesh!C30=0,0,RES_hh_tesh!C30/RES_summary!C$19)</f>
        <v>4.4108327968617109</v>
      </c>
      <c r="D30" s="72">
        <f>IF(RES_hh_tesh!D30=0,0,RES_hh_tesh!D30/RES_summary!D$19)</f>
        <v>4.441314414560142</v>
      </c>
      <c r="E30" s="72">
        <f>IF(RES_hh_tesh!E30=0,0,RES_hh_tesh!E30/RES_summary!E$19)</f>
        <v>4.8323726648868872</v>
      </c>
      <c r="F30" s="72">
        <f>IF(RES_hh_tesh!F30=0,0,RES_hh_tesh!F30/RES_summary!F$19)</f>
        <v>4.4247270066149476</v>
      </c>
      <c r="G30" s="72">
        <f>IF(RES_hh_tesh!G30=0,0,RES_hh_tesh!G30/RES_summary!G$19)</f>
        <v>4.4474746669108844</v>
      </c>
      <c r="H30" s="72">
        <f>IF(RES_hh_tesh!H30=0,0,RES_hh_tesh!H30/RES_summary!H$19)</f>
        <v>5.4661190100113899</v>
      </c>
      <c r="I30" s="72">
        <f>IF(RES_hh_tesh!I30=0,0,RES_hh_tesh!I30/RES_summary!I$19)</f>
        <v>5.3633514833047569</v>
      </c>
      <c r="J30" s="72">
        <f>IF(RES_hh_tesh!J30=0,0,RES_hh_tesh!J30/RES_summary!J$19)</f>
        <v>5.1938006747280197</v>
      </c>
      <c r="K30" s="72">
        <f>IF(RES_hh_tesh!K30=0,0,RES_hh_tesh!K30/RES_summary!K$19)</f>
        <v>5.1067793357914129</v>
      </c>
      <c r="L30" s="72">
        <f>IF(RES_hh_tesh!L30=0,0,RES_hh_tesh!L30/RES_summary!L$19)</f>
        <v>5.2740836984788748</v>
      </c>
      <c r="M30" s="72">
        <f>IF(RES_hh_tesh!M30=0,0,RES_hh_tesh!M30/RES_summary!M$19)</f>
        <v>4.4762494889411188</v>
      </c>
      <c r="N30" s="72">
        <f>IF(RES_hh_tesh!N30=0,0,RES_hh_tesh!N30/RES_summary!N$19)</f>
        <v>4.7130975874355103</v>
      </c>
      <c r="O30" s="72">
        <f>IF(RES_hh_tesh!O30=0,0,RES_hh_tesh!O30/RES_summary!O$19)</f>
        <v>4.0469880963401472</v>
      </c>
      <c r="P30" s="72">
        <f>IF(RES_hh_tesh!P30=0,0,RES_hh_tesh!P30/RES_summary!P$19)</f>
        <v>4.1154994006321077</v>
      </c>
      <c r="Q30" s="72">
        <f>IF(RES_hh_tesh!Q30=0,0,RES_hh_tesh!Q30/RES_summary!Q$19)</f>
        <v>4.4253072468708909</v>
      </c>
      <c r="R30" s="72">
        <f>IF(RES_hh_tesh!R30=0,0,RES_hh_tesh!R30/RES_summary!R$19)</f>
        <v>4.748834759458207</v>
      </c>
      <c r="S30" s="72">
        <f>IF(RES_hh_tesh!S30=0,0,RES_hh_tesh!S30/RES_summary!S$19)</f>
        <v>4.5759368508387652</v>
      </c>
      <c r="T30" s="72">
        <f>IF(RES_hh_tesh!T30=0,0,RES_hh_tesh!T30/RES_summary!T$19)</f>
        <v>4.9480984843269367</v>
      </c>
      <c r="U30" s="72">
        <f>IF(RES_hh_tesh!U30=0,0,RES_hh_tesh!U30/RES_summary!U$19)</f>
        <v>4.5700271183954584</v>
      </c>
      <c r="V30" s="72">
        <f>IF(RES_hh_tesh!V30=0,0,RES_hh_tesh!V30/RES_summary!V$19)</f>
        <v>4.574622260727546</v>
      </c>
      <c r="W30" s="72">
        <f>IF(RES_hh_tesh!W30=0,0,RES_hh_tesh!W30/RES_summary!W$19)</f>
        <v>4.9605662312023773</v>
      </c>
      <c r="X30" s="72">
        <f>IF(RES_hh_tesh!X30=0,0,RES_hh_tesh!X30/RES_summary!X$19)</f>
        <v>4.5289308479521555</v>
      </c>
      <c r="Y30" s="72">
        <f>IF(RES_hh_tesh!Y30=0,0,RES_hh_tesh!Y30/RES_summary!Y$19)</f>
        <v>4.4441749648049749</v>
      </c>
      <c r="DA30" s="89" t="s">
        <v>599</v>
      </c>
    </row>
    <row r="31" spans="1:105" ht="12" customHeight="1" x14ac:dyDescent="0.25">
      <c r="A31" s="28" t="s">
        <v>202</v>
      </c>
      <c r="B31" s="72">
        <f>IF(RES_hh_tesh!B31=0,0,RES_hh_tesh!B31/RES_summary!B$19)</f>
        <v>3.9659284497632665</v>
      </c>
      <c r="C31" s="72">
        <f>IF(RES_hh_tesh!C31=0,0,RES_hh_tesh!C31/RES_summary!C$19)</f>
        <v>4.5242172876192317</v>
      </c>
      <c r="D31" s="72">
        <f>IF(RES_hh_tesh!D31=0,0,RES_hh_tesh!D31/RES_summary!D$19)</f>
        <v>4.4334737203450025</v>
      </c>
      <c r="E31" s="72">
        <f>IF(RES_hh_tesh!E31=0,0,RES_hh_tesh!E31/RES_summary!E$19)</f>
        <v>4.6511628153462805</v>
      </c>
      <c r="F31" s="72">
        <f>IF(RES_hh_tesh!F31=0,0,RES_hh_tesh!F31/RES_summary!F$19)</f>
        <v>4.4696166509332844</v>
      </c>
      <c r="G31" s="72">
        <f>IF(RES_hh_tesh!G31=0,0,RES_hh_tesh!G31/RES_summary!G$19)</f>
        <v>4.5978065316634886</v>
      </c>
      <c r="H31" s="72">
        <f>IF(RES_hh_tesh!H31=0,0,RES_hh_tesh!H31/RES_summary!H$19)</f>
        <v>5.3711359341635401</v>
      </c>
      <c r="I31" s="72">
        <f>IF(RES_hh_tesh!I31=0,0,RES_hh_tesh!I31/RES_summary!I$19)</f>
        <v>5.2131282145682372</v>
      </c>
      <c r="J31" s="72">
        <f>IF(RES_hh_tesh!J31=0,0,RES_hh_tesh!J31/RES_summary!J$19)</f>
        <v>5.1162179197306603</v>
      </c>
      <c r="K31" s="72">
        <f>IF(RES_hh_tesh!K31=0,0,RES_hh_tesh!K31/RES_summary!K$19)</f>
        <v>4.9881762428729495</v>
      </c>
      <c r="L31" s="72">
        <f>IF(RES_hh_tesh!L31=0,0,RES_hh_tesh!L31/RES_summary!L$19)</f>
        <v>5.0289367934223659</v>
      </c>
      <c r="M31" s="72">
        <f>IF(RES_hh_tesh!M31=0,0,RES_hh_tesh!M31/RES_summary!M$19)</f>
        <v>4.9248854838668041</v>
      </c>
      <c r="N31" s="72">
        <f>IF(RES_hh_tesh!N31=0,0,RES_hh_tesh!N31/RES_summary!N$19)</f>
        <v>4.932834412019611</v>
      </c>
      <c r="O31" s="72">
        <f>IF(RES_hh_tesh!O31=0,0,RES_hh_tesh!O31/RES_summary!O$19)</f>
        <v>4.8733028907622815</v>
      </c>
      <c r="P31" s="72">
        <f>IF(RES_hh_tesh!P31=0,0,RES_hh_tesh!P31/RES_summary!P$19)</f>
        <v>4.9541870684425664</v>
      </c>
      <c r="Q31" s="72">
        <f>IF(RES_hh_tesh!Q31=0,0,RES_hh_tesh!Q31/RES_summary!Q$19)</f>
        <v>5.0705877661012568</v>
      </c>
      <c r="R31" s="72">
        <f>IF(RES_hh_tesh!R31=0,0,RES_hh_tesh!R31/RES_summary!R$19)</f>
        <v>4.0551983802653693</v>
      </c>
      <c r="S31" s="72">
        <f>IF(RES_hh_tesh!S31=0,0,RES_hh_tesh!S31/RES_summary!S$19)</f>
        <v>4.4395378945478328</v>
      </c>
      <c r="T31" s="72">
        <f>IF(RES_hh_tesh!T31=0,0,RES_hh_tesh!T31/RES_summary!T$19)</f>
        <v>4.6299432242063068</v>
      </c>
      <c r="U31" s="72">
        <f>IF(RES_hh_tesh!U31=0,0,RES_hh_tesh!U31/RES_summary!U$19)</f>
        <v>4.6879699055718111</v>
      </c>
      <c r="V31" s="72">
        <f>IF(RES_hh_tesh!V31=0,0,RES_hh_tesh!V31/RES_summary!V$19)</f>
        <v>4.675359417838016</v>
      </c>
      <c r="W31" s="72">
        <f>IF(RES_hh_tesh!W31=0,0,RES_hh_tesh!W31/RES_summary!W$19)</f>
        <v>4.6700890261987027</v>
      </c>
      <c r="X31" s="72">
        <f>IF(RES_hh_tesh!X31=0,0,RES_hh_tesh!X31/RES_summary!X$19)</f>
        <v>4.648585494953684</v>
      </c>
      <c r="Y31" s="72">
        <f>IF(RES_hh_tesh!Y31=0,0,RES_hh_tesh!Y31/RES_summary!Y$19)</f>
        <v>4.5393766194814544</v>
      </c>
      <c r="DA31" s="89" t="s">
        <v>600</v>
      </c>
    </row>
    <row r="32" spans="1:105" ht="12" customHeight="1" x14ac:dyDescent="0.25">
      <c r="A32" s="32" t="s">
        <v>53</v>
      </c>
      <c r="B32" s="77">
        <f>IF(RES_hh_tesh!B32=0,0,RES_hh_tesh!B32/RES_summary!B$19)</f>
        <v>3.9494769403520662</v>
      </c>
      <c r="C32" s="77">
        <f>IF(RES_hh_tesh!C32=0,0,RES_hh_tesh!C32/RES_summary!C$19)</f>
        <v>4.5631000306842742</v>
      </c>
      <c r="D32" s="77">
        <f>IF(RES_hh_tesh!D32=0,0,RES_hh_tesh!D32/RES_summary!D$19)</f>
        <v>4.4667947505500596</v>
      </c>
      <c r="E32" s="77">
        <f>IF(RES_hh_tesh!E32=0,0,RES_hh_tesh!E32/RES_summary!E$19)</f>
        <v>4.5541508150767624</v>
      </c>
      <c r="F32" s="77">
        <f>IF(RES_hh_tesh!F32=0,0,RES_hh_tesh!F32/RES_summary!F$19)</f>
        <v>4.4751460186278473</v>
      </c>
      <c r="G32" s="77">
        <f>IF(RES_hh_tesh!G32=0,0,RES_hh_tesh!G32/RES_summary!G$19)</f>
        <v>4.5786886012489267</v>
      </c>
      <c r="H32" s="77">
        <f>IF(RES_hh_tesh!H32=0,0,RES_hh_tesh!H32/RES_summary!H$19)</f>
        <v>5.4090607652728906</v>
      </c>
      <c r="I32" s="77">
        <f>IF(RES_hh_tesh!I32=0,0,RES_hh_tesh!I32/RES_summary!I$19)</f>
        <v>5.278032074855223</v>
      </c>
      <c r="J32" s="77">
        <f>IF(RES_hh_tesh!J32=0,0,RES_hh_tesh!J32/RES_summary!J$19)</f>
        <v>5.1495091225697411</v>
      </c>
      <c r="K32" s="77">
        <f>IF(RES_hh_tesh!K32=0,0,RES_hh_tesh!K32/RES_summary!K$19)</f>
        <v>4.9193319244238731</v>
      </c>
      <c r="L32" s="77">
        <f>IF(RES_hh_tesh!L32=0,0,RES_hh_tesh!L32/RES_summary!L$19)</f>
        <v>5.1805111711207079</v>
      </c>
      <c r="M32" s="77">
        <f>IF(RES_hh_tesh!M32=0,0,RES_hh_tesh!M32/RES_summary!M$19)</f>
        <v>4.7794650792006346</v>
      </c>
      <c r="N32" s="77">
        <f>IF(RES_hh_tesh!N32=0,0,RES_hh_tesh!N32/RES_summary!N$19)</f>
        <v>4.5982799313017715</v>
      </c>
      <c r="O32" s="77">
        <f>IF(RES_hh_tesh!O32=0,0,RES_hh_tesh!O32/RES_summary!O$19)</f>
        <v>3.923625414049801</v>
      </c>
      <c r="P32" s="77">
        <f>IF(RES_hh_tesh!P32=0,0,RES_hh_tesh!P32/RES_summary!P$19)</f>
        <v>4.5293625531602935</v>
      </c>
      <c r="Q32" s="77">
        <f>IF(RES_hh_tesh!Q32=0,0,RES_hh_tesh!Q32/RES_summary!Q$19)</f>
        <v>4.423673504633423</v>
      </c>
      <c r="R32" s="77">
        <f>IF(RES_hh_tesh!R32=0,0,RES_hh_tesh!R32/RES_summary!R$19)</f>
        <v>4.4442663384378607</v>
      </c>
      <c r="S32" s="77">
        <f>IF(RES_hh_tesh!S32=0,0,RES_hh_tesh!S32/RES_summary!S$19)</f>
        <v>4.5314983997355878</v>
      </c>
      <c r="T32" s="77">
        <f>IF(RES_hh_tesh!T32=0,0,RES_hh_tesh!T32/RES_summary!T$19)</f>
        <v>4.93040210276585</v>
      </c>
      <c r="U32" s="77">
        <f>IF(RES_hh_tesh!U32=0,0,RES_hh_tesh!U32/RES_summary!U$19)</f>
        <v>4.6731534481701145</v>
      </c>
      <c r="V32" s="77">
        <f>IF(RES_hh_tesh!V32=0,0,RES_hh_tesh!V32/RES_summary!V$19)</f>
        <v>4.6534739209781817</v>
      </c>
      <c r="W32" s="77">
        <f>IF(RES_hh_tesh!W32=0,0,RES_hh_tesh!W32/RES_summary!W$19)</f>
        <v>4.6803426057171267</v>
      </c>
      <c r="X32" s="77">
        <f>IF(RES_hh_tesh!X32=0,0,RES_hh_tesh!X32/RES_summary!X$19)</f>
        <v>4.6718612141521936</v>
      </c>
      <c r="Y32" s="77">
        <f>IF(RES_hh_tesh!Y32=0,0,RES_hh_tesh!Y32/RES_summary!Y$19)</f>
        <v>4.5117786706611227</v>
      </c>
      <c r="DA32" s="92" t="s">
        <v>601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12.583065004172949</v>
      </c>
      <c r="C3" s="65">
        <f>IF(RES_hh_emih!C3=0,0,RES_hh_emih!C3/RES_summary!C$19)</f>
        <v>12.568652388916041</v>
      </c>
      <c r="D3" s="65">
        <f>IF(RES_hh_emih!D3=0,0,RES_hh_emih!D3/RES_summary!D$19)</f>
        <v>12.814828101226654</v>
      </c>
      <c r="E3" s="65">
        <f>IF(RES_hh_emih!E3=0,0,RES_hh_emih!E3/RES_summary!E$19)</f>
        <v>13.607701310456079</v>
      </c>
      <c r="F3" s="65">
        <f>IF(RES_hh_emih!F3=0,0,RES_hh_emih!F3/RES_summary!F$19)</f>
        <v>14.162992091376912</v>
      </c>
      <c r="G3" s="65">
        <f>IF(RES_hh_emih!G3=0,0,RES_hh_emih!G3/RES_summary!G$19)</f>
        <v>13.98967675271833</v>
      </c>
      <c r="H3" s="65">
        <f>IF(RES_hh_emih!H3=0,0,RES_hh_emih!H3/RES_summary!H$19)</f>
        <v>13.365023159272498</v>
      </c>
      <c r="I3" s="65">
        <f>IF(RES_hh_emih!I3=0,0,RES_hh_emih!I3/RES_summary!I$19)</f>
        <v>12.833063451322939</v>
      </c>
      <c r="J3" s="65">
        <f>IF(RES_hh_emih!J3=0,0,RES_hh_emih!J3/RES_summary!J$19)</f>
        <v>11.940344651658624</v>
      </c>
      <c r="K3" s="65">
        <f>IF(RES_hh_emih!K3=0,0,RES_hh_emih!K3/RES_summary!K$19)</f>
        <v>11.4286303131056</v>
      </c>
      <c r="L3" s="65">
        <f>IF(RES_hh_emih!L3=0,0,RES_hh_emih!L3/RES_summary!L$19)</f>
        <v>11.946059778336712</v>
      </c>
      <c r="M3" s="65">
        <f>IF(RES_hh_emih!M3=0,0,RES_hh_emih!M3/RES_summary!M$19)</f>
        <v>9.7864899307529427</v>
      </c>
      <c r="N3" s="65">
        <f>IF(RES_hh_emih!N3=0,0,RES_hh_emih!N3/RES_summary!N$19)</f>
        <v>9.415839299723082</v>
      </c>
      <c r="O3" s="65">
        <f>IF(RES_hh_emih!O3=0,0,RES_hh_emih!O3/RES_summary!O$19)</f>
        <v>8.800175869748708</v>
      </c>
      <c r="P3" s="65">
        <f>IF(RES_hh_emih!P3=0,0,RES_hh_emih!P3/RES_summary!P$19)</f>
        <v>8.4725797960045295</v>
      </c>
      <c r="Q3" s="65">
        <f>IF(RES_hh_emih!Q3=0,0,RES_hh_emih!Q3/RES_summary!Q$19)</f>
        <v>9.1729582855084058</v>
      </c>
      <c r="R3" s="65">
        <f>IF(RES_hh_emih!R3=0,0,RES_hh_emih!R3/RES_summary!R$19)</f>
        <v>8.6651957091533074</v>
      </c>
      <c r="S3" s="65">
        <f>IF(RES_hh_emih!S3=0,0,RES_hh_emih!S3/RES_summary!S$19)</f>
        <v>8.5918910727834046</v>
      </c>
      <c r="T3" s="65">
        <f>IF(RES_hh_emih!T3=0,0,RES_hh_emih!T3/RES_summary!T$19)</f>
        <v>9.1696931623326545</v>
      </c>
      <c r="U3" s="65">
        <f>IF(RES_hh_emih!U3=0,0,RES_hh_emih!U3/RES_summary!U$19)</f>
        <v>8.062227007139148</v>
      </c>
      <c r="V3" s="65">
        <f>IF(RES_hh_emih!V3=0,0,RES_hh_emih!V3/RES_summary!V$19)</f>
        <v>8.052803187027342</v>
      </c>
      <c r="W3" s="65">
        <f>IF(RES_hh_emih!W3=0,0,RES_hh_emih!W3/RES_summary!W$19)</f>
        <v>8.0626351116879906</v>
      </c>
      <c r="X3" s="65">
        <f>IF(RES_hh_emih!X3=0,0,RES_hh_emih!X3/RES_summary!X$19)</f>
        <v>7.3679369409198943</v>
      </c>
      <c r="Y3" s="65">
        <f>IF(RES_hh_emih!Y3=0,0,RES_hh_emih!Y3/RES_summary!Y$19)</f>
        <v>6.6792989174395627</v>
      </c>
      <c r="DA3" s="87" t="s">
        <v>308</v>
      </c>
    </row>
    <row r="4" spans="1:105" ht="12.95" customHeight="1" x14ac:dyDescent="0.25">
      <c r="A4" s="68" t="s">
        <v>57</v>
      </c>
      <c r="B4" s="69">
        <f>IF(RES_hh_emih!B4=0,0,RES_hh_emih!B4/RES_summary!B$19)</f>
        <v>9.5232874247857815</v>
      </c>
      <c r="C4" s="69">
        <f>IF(RES_hh_emih!C4=0,0,RES_hh_emih!C4/RES_summary!C$19)</f>
        <v>9.496758748481227</v>
      </c>
      <c r="D4" s="69">
        <f>IF(RES_hh_emih!D4=0,0,RES_hh_emih!D4/RES_summary!D$19)</f>
        <v>9.7814279442076693</v>
      </c>
      <c r="E4" s="69">
        <f>IF(RES_hh_emih!E4=0,0,RES_hh_emih!E4/RES_summary!E$19)</f>
        <v>10.63829943060035</v>
      </c>
      <c r="F4" s="69">
        <f>IF(RES_hh_emih!F4=0,0,RES_hh_emih!F4/RES_summary!F$19)</f>
        <v>11.32290541028668</v>
      </c>
      <c r="G4" s="69">
        <f>IF(RES_hh_emih!G4=0,0,RES_hh_emih!G4/RES_summary!G$19)</f>
        <v>11.16028957603436</v>
      </c>
      <c r="H4" s="69">
        <f>IF(RES_hh_emih!H4=0,0,RES_hh_emih!H4/RES_summary!H$19)</f>
        <v>10.504804610588206</v>
      </c>
      <c r="I4" s="69">
        <f>IF(RES_hh_emih!I4=0,0,RES_hh_emih!I4/RES_summary!I$19)</f>
        <v>10.033592704541569</v>
      </c>
      <c r="J4" s="69">
        <f>IF(RES_hh_emih!J4=0,0,RES_hh_emih!J4/RES_summary!J$19)</f>
        <v>9.2500373154633149</v>
      </c>
      <c r="K4" s="69">
        <f>IF(RES_hh_emih!K4=0,0,RES_hh_emih!K4/RES_summary!K$19)</f>
        <v>8.8844518226575566</v>
      </c>
      <c r="L4" s="69">
        <f>IF(RES_hh_emih!L4=0,0,RES_hh_emih!L4/RES_summary!L$19)</f>
        <v>9.3395681660481227</v>
      </c>
      <c r="M4" s="69">
        <f>IF(RES_hh_emih!M4=0,0,RES_hh_emih!M4/RES_summary!M$19)</f>
        <v>7.4039366874974375</v>
      </c>
      <c r="N4" s="69">
        <f>IF(RES_hh_emih!N4=0,0,RES_hh_emih!N4/RES_summary!N$19)</f>
        <v>7.0606096463013746</v>
      </c>
      <c r="O4" s="69">
        <f>IF(RES_hh_emih!O4=0,0,RES_hh_emih!O4/RES_summary!O$19)</f>
        <v>6.4934962773900686</v>
      </c>
      <c r="P4" s="69">
        <f>IF(RES_hh_emih!P4=0,0,RES_hh_emih!P4/RES_summary!P$19)</f>
        <v>6.175951110384001</v>
      </c>
      <c r="Q4" s="69">
        <f>IF(RES_hh_emih!Q4=0,0,RES_hh_emih!Q4/RES_summary!Q$19)</f>
        <v>6.814587316484026</v>
      </c>
      <c r="R4" s="69">
        <f>IF(RES_hh_emih!R4=0,0,RES_hh_emih!R4/RES_summary!R$19)</f>
        <v>6.2182893770292242</v>
      </c>
      <c r="S4" s="69">
        <f>IF(RES_hh_emih!S4=0,0,RES_hh_emih!S4/RES_summary!S$19)</f>
        <v>6.1732983762836824</v>
      </c>
      <c r="T4" s="69">
        <f>IF(RES_hh_emih!T4=0,0,RES_hh_emih!T4/RES_summary!T$19)</f>
        <v>6.7546432062947082</v>
      </c>
      <c r="U4" s="69">
        <f>IF(RES_hh_emih!U4=0,0,RES_hh_emih!U4/RES_summary!U$19)</f>
        <v>5.8425391802639313</v>
      </c>
      <c r="V4" s="69">
        <f>IF(RES_hh_emih!V4=0,0,RES_hh_emih!V4/RES_summary!V$19)</f>
        <v>5.902823508892781</v>
      </c>
      <c r="W4" s="69">
        <f>IF(RES_hh_emih!W4=0,0,RES_hh_emih!W4/RES_summary!W$19)</f>
        <v>5.7933739973778344</v>
      </c>
      <c r="X4" s="69">
        <f>IF(RES_hh_emih!X4=0,0,RES_hh_emih!X4/RES_summary!X$19)</f>
        <v>5.2247425437733463</v>
      </c>
      <c r="Y4" s="69">
        <f>IF(RES_hh_emih!Y4=0,0,RES_hh_emih!Y4/RES_summary!Y$19)</f>
        <v>4.8094081224921341</v>
      </c>
      <c r="DA4" s="88" t="s">
        <v>309</v>
      </c>
    </row>
    <row r="5" spans="1:105" ht="12" customHeight="1" x14ac:dyDescent="0.25">
      <c r="A5" s="28" t="s">
        <v>51</v>
      </c>
      <c r="B5" s="72">
        <f>IF(RES_hh_emih!B5=0,0,RES_hh_emih!B5/RES_summary!B$19)</f>
        <v>16.0254713645555</v>
      </c>
      <c r="C5" s="72">
        <f>IF(RES_hh_emih!C5=0,0,RES_hh_emih!C5/RES_summary!C$19)</f>
        <v>16.902778853965945</v>
      </c>
      <c r="D5" s="72">
        <f>IF(RES_hh_emih!D5=0,0,RES_hh_emih!D5/RES_summary!D$19)</f>
        <v>18.53178349339316</v>
      </c>
      <c r="E5" s="72">
        <f>IF(RES_hh_emih!E5=0,0,RES_hh_emih!E5/RES_summary!E$19)</f>
        <v>16.617721578018195</v>
      </c>
      <c r="F5" s="72">
        <f>IF(RES_hh_emih!F5=0,0,RES_hh_emih!F5/RES_summary!F$19)</f>
        <v>20.805418635855592</v>
      </c>
      <c r="G5" s="72">
        <f>IF(RES_hh_emih!G5=0,0,RES_hh_emih!G5/RES_summary!G$19)</f>
        <v>21.410284187273298</v>
      </c>
      <c r="H5" s="72">
        <f>IF(RES_hh_emih!H5=0,0,RES_hh_emih!H5/RES_summary!H$19)</f>
        <v>21.856986745198427</v>
      </c>
      <c r="I5" s="72">
        <f>IF(RES_hh_emih!I5=0,0,RES_hh_emih!I5/RES_summary!I$19)</f>
        <v>18.316775420713821</v>
      </c>
      <c r="J5" s="72">
        <f>IF(RES_hh_emih!J5=0,0,RES_hh_emih!J5/RES_summary!J$19)</f>
        <v>19.307017907048394</v>
      </c>
      <c r="K5" s="72">
        <f>IF(RES_hh_emih!K5=0,0,RES_hh_emih!K5/RES_summary!K$19)</f>
        <v>21.693028962795452</v>
      </c>
      <c r="L5" s="72">
        <f>IF(RES_hh_emih!L5=0,0,RES_hh_emih!L5/RES_summary!L$19)</f>
        <v>19.849054791577167</v>
      </c>
      <c r="M5" s="72">
        <f>IF(RES_hh_emih!M5=0,0,RES_hh_emih!M5/RES_summary!M$19)</f>
        <v>19.570514174340211</v>
      </c>
      <c r="N5" s="72">
        <f>IF(RES_hh_emih!N5=0,0,RES_hh_emih!N5/RES_summary!N$19)</f>
        <v>19.526485472356438</v>
      </c>
      <c r="O5" s="72">
        <f>IF(RES_hh_emih!O5=0,0,RES_hh_emih!O5/RES_summary!O$19)</f>
        <v>15.224602698757213</v>
      </c>
      <c r="P5" s="72">
        <f>IF(RES_hh_emih!P5=0,0,RES_hh_emih!P5/RES_summary!P$19)</f>
        <v>14.944413582637646</v>
      </c>
      <c r="Q5" s="72">
        <f>IF(RES_hh_emih!Q5=0,0,RES_hh_emih!Q5/RES_summary!Q$19)</f>
        <v>13.399685822757455</v>
      </c>
      <c r="R5" s="72">
        <f>IF(RES_hh_emih!R5=0,0,RES_hh_emih!R5/RES_summary!R$19)</f>
        <v>11.310140187767143</v>
      </c>
      <c r="S5" s="72">
        <f>IF(RES_hh_emih!S5=0,0,RES_hh_emih!S5/RES_summary!S$19)</f>
        <v>19.274860688465481</v>
      </c>
      <c r="T5" s="72">
        <f>IF(RES_hh_emih!T5=0,0,RES_hh_emih!T5/RES_summary!T$19)</f>
        <v>22.091834872616442</v>
      </c>
      <c r="U5" s="72">
        <f>IF(RES_hh_emih!U5=0,0,RES_hh_emih!U5/RES_summary!U$19)</f>
        <v>14.233145430232014</v>
      </c>
      <c r="V5" s="72">
        <f>IF(RES_hh_emih!V5=0,0,RES_hh_emih!V5/RES_summary!V$19)</f>
        <v>16.368982731916013</v>
      </c>
      <c r="W5" s="72">
        <f>IF(RES_hh_emih!W5=0,0,RES_hh_emih!W5/RES_summary!W$19)</f>
        <v>13.455961262923154</v>
      </c>
      <c r="X5" s="72">
        <f>IF(RES_hh_emih!X5=0,0,RES_hh_emih!X5/RES_summary!X$19)</f>
        <v>16.176787674200103</v>
      </c>
      <c r="Y5" s="72">
        <f>IF(RES_hh_emih!Y5=0,0,RES_hh_emih!Y5/RES_summary!Y$19)</f>
        <v>15.321341081534515</v>
      </c>
      <c r="DA5" s="89" t="s">
        <v>603</v>
      </c>
    </row>
    <row r="6" spans="1:105" ht="12" customHeight="1" x14ac:dyDescent="0.25">
      <c r="A6" s="28" t="s">
        <v>74</v>
      </c>
      <c r="B6" s="72">
        <f>IF(RES_hh_emih!B6=0,0,RES_hh_emih!B6/RES_summary!B$19)</f>
        <v>14.279319224271495</v>
      </c>
      <c r="C6" s="72">
        <f>IF(RES_hh_emih!C6=0,0,RES_hh_emih!C6/RES_summary!C$19)</f>
        <v>13.536597994616889</v>
      </c>
      <c r="D6" s="72">
        <f>IF(RES_hh_emih!D6=0,0,RES_hh_emih!D6/RES_summary!D$19)</f>
        <v>14.579526590911895</v>
      </c>
      <c r="E6" s="72">
        <f>IF(RES_hh_emih!E6=0,0,RES_hh_emih!E6/RES_summary!E$19)</f>
        <v>15.548615625314506</v>
      </c>
      <c r="F6" s="72">
        <f>IF(RES_hh_emih!F6=0,0,RES_hh_emih!F6/RES_summary!F$19)</f>
        <v>16.836987176301147</v>
      </c>
      <c r="G6" s="72">
        <f>IF(RES_hh_emih!G6=0,0,RES_hh_emih!G6/RES_summary!G$19)</f>
        <v>17.259557256530382</v>
      </c>
      <c r="H6" s="72">
        <f>IF(RES_hh_emih!H6=0,0,RES_hh_emih!H6/RES_summary!H$19)</f>
        <v>16.410427737637225</v>
      </c>
      <c r="I6" s="72">
        <f>IF(RES_hh_emih!I6=0,0,RES_hh_emih!I6/RES_summary!I$19)</f>
        <v>16.622607728701034</v>
      </c>
      <c r="J6" s="72">
        <f>IF(RES_hh_emih!J6=0,0,RES_hh_emih!J6/RES_summary!J$19)</f>
        <v>16.394495551649751</v>
      </c>
      <c r="K6" s="72">
        <f>IF(RES_hh_emih!K6=0,0,RES_hh_emih!K6/RES_summary!K$19)</f>
        <v>15.740189853813263</v>
      </c>
      <c r="L6" s="72">
        <f>IF(RES_hh_emih!L6=0,0,RES_hh_emih!L6/RES_summary!L$19)</f>
        <v>16.965817597556544</v>
      </c>
      <c r="M6" s="72">
        <f>IF(RES_hh_emih!M6=0,0,RES_hh_emih!M6/RES_summary!M$19)</f>
        <v>14.234447729504071</v>
      </c>
      <c r="N6" s="72">
        <f>IF(RES_hh_emih!N6=0,0,RES_hh_emih!N6/RES_summary!N$19)</f>
        <v>14.274670081795779</v>
      </c>
      <c r="O6" s="72">
        <f>IF(RES_hh_emih!O6=0,0,RES_hh_emih!O6/RES_summary!O$19)</f>
        <v>12.863199173591202</v>
      </c>
      <c r="P6" s="72">
        <f>IF(RES_hh_emih!P6=0,0,RES_hh_emih!P6/RES_summary!P$19)</f>
        <v>11.35774353658068</v>
      </c>
      <c r="Q6" s="72">
        <f>IF(RES_hh_emih!Q6=0,0,RES_hh_emih!Q6/RES_summary!Q$19)</f>
        <v>11.59981528734277</v>
      </c>
      <c r="R6" s="72">
        <f>IF(RES_hh_emih!R6=0,0,RES_hh_emih!R6/RES_summary!R$19)</f>
        <v>12.729261899543214</v>
      </c>
      <c r="S6" s="72">
        <f>IF(RES_hh_emih!S6=0,0,RES_hh_emih!S6/RES_summary!S$19)</f>
        <v>10.274706005004591</v>
      </c>
      <c r="T6" s="72">
        <f>IF(RES_hh_emih!T6=0,0,RES_hh_emih!T6/RES_summary!T$19)</f>
        <v>12.651007585196565</v>
      </c>
      <c r="U6" s="72">
        <f>IF(RES_hh_emih!U6=0,0,RES_hh_emih!U6/RES_summary!U$19)</f>
        <v>10.75534268363406</v>
      </c>
      <c r="V6" s="72">
        <f>IF(RES_hh_emih!V6=0,0,RES_hh_emih!V6/RES_summary!V$19)</f>
        <v>10.112119006567331</v>
      </c>
      <c r="W6" s="72">
        <f>IF(RES_hh_emih!W6=0,0,RES_hh_emih!W6/RES_summary!W$19)</f>
        <v>10.367777837544939</v>
      </c>
      <c r="X6" s="72">
        <f>IF(RES_hh_emih!X6=0,0,RES_hh_emih!X6/RES_summary!X$19)</f>
        <v>10.955444976186408</v>
      </c>
      <c r="Y6" s="72">
        <f>IF(RES_hh_emih!Y6=0,0,RES_hh_emih!Y6/RES_summary!Y$19)</f>
        <v>9.2314685587987597</v>
      </c>
      <c r="DA6" s="89" t="s">
        <v>604</v>
      </c>
    </row>
    <row r="7" spans="1:105" ht="12" customHeight="1" x14ac:dyDescent="0.25">
      <c r="A7" s="28" t="s">
        <v>200</v>
      </c>
      <c r="B7" s="72">
        <f>IF(RES_hh_emih!B7=0,0,RES_hh_emih!B7/RES_summary!B$19)</f>
        <v>17.154992832827418</v>
      </c>
      <c r="C7" s="72">
        <f>IF(RES_hh_emih!C7=0,0,RES_hh_emih!C7/RES_summary!C$19)</f>
        <v>17.520375641470732</v>
      </c>
      <c r="D7" s="72">
        <f>IF(RES_hh_emih!D7=0,0,RES_hh_emih!D7/RES_summary!D$19)</f>
        <v>17.293467729806952</v>
      </c>
      <c r="E7" s="72">
        <f>IF(RES_hh_emih!E7=0,0,RES_hh_emih!E7/RES_summary!E$19)</f>
        <v>19.153277297447083</v>
      </c>
      <c r="F7" s="72">
        <f>IF(RES_hh_emih!F7=0,0,RES_hh_emih!F7/RES_summary!F$19)</f>
        <v>21.299570284495594</v>
      </c>
      <c r="G7" s="72">
        <f>IF(RES_hh_emih!G7=0,0,RES_hh_emih!G7/RES_summary!G$19)</f>
        <v>21.41463737247344</v>
      </c>
      <c r="H7" s="72">
        <f>IF(RES_hh_emih!H7=0,0,RES_hh_emih!H7/RES_summary!H$19)</f>
        <v>19.839970964477256</v>
      </c>
      <c r="I7" s="72">
        <f>IF(RES_hh_emih!I7=0,0,RES_hh_emih!I7/RES_summary!I$19)</f>
        <v>20.03753509901426</v>
      </c>
      <c r="J7" s="72">
        <f>IF(RES_hh_emih!J7=0,0,RES_hh_emih!J7/RES_summary!J$19)</f>
        <v>19.658482216763961</v>
      </c>
      <c r="K7" s="72">
        <f>IF(RES_hh_emih!K7=0,0,RES_hh_emih!K7/RES_summary!K$19)</f>
        <v>19.523867205632914</v>
      </c>
      <c r="L7" s="72">
        <f>IF(RES_hh_emih!L7=0,0,RES_hh_emih!L7/RES_summary!L$19)</f>
        <v>20.790472633003059</v>
      </c>
      <c r="M7" s="72">
        <f>IF(RES_hh_emih!M7=0,0,RES_hh_emih!M7/RES_summary!M$19)</f>
        <v>17.760737282615224</v>
      </c>
      <c r="N7" s="72">
        <f>IF(RES_hh_emih!N7=0,0,RES_hh_emih!N7/RES_summary!N$19)</f>
        <v>16.201672052727812</v>
      </c>
      <c r="O7" s="72">
        <f>IF(RES_hh_emih!O7=0,0,RES_hh_emih!O7/RES_summary!O$19)</f>
        <v>15.354299770089158</v>
      </c>
      <c r="P7" s="72">
        <f>IF(RES_hh_emih!P7=0,0,RES_hh_emih!P7/RES_summary!P$19)</f>
        <v>14.034563047016217</v>
      </c>
      <c r="Q7" s="72">
        <f>IF(RES_hh_emih!Q7=0,0,RES_hh_emih!Q7/RES_summary!Q$19)</f>
        <v>15.326443940774464</v>
      </c>
      <c r="R7" s="72">
        <f>IF(RES_hh_emih!R7=0,0,RES_hh_emih!R7/RES_summary!R$19)</f>
        <v>12.822677717863918</v>
      </c>
      <c r="S7" s="72">
        <f>IF(RES_hh_emih!S7=0,0,RES_hh_emih!S7/RES_summary!S$19)</f>
        <v>12.741263639974122</v>
      </c>
      <c r="T7" s="72">
        <f>IF(RES_hh_emih!T7=0,0,RES_hh_emih!T7/RES_summary!T$19)</f>
        <v>13.930353011518047</v>
      </c>
      <c r="U7" s="72">
        <f>IF(RES_hh_emih!U7=0,0,RES_hh_emih!U7/RES_summary!U$19)</f>
        <v>12.411166378110421</v>
      </c>
      <c r="V7" s="72">
        <f>IF(RES_hh_emih!V7=0,0,RES_hh_emih!V7/RES_summary!V$19)</f>
        <v>13.291637735511776</v>
      </c>
      <c r="W7" s="72">
        <f>IF(RES_hh_emih!W7=0,0,RES_hh_emih!W7/RES_summary!W$19)</f>
        <v>12.926710444455896</v>
      </c>
      <c r="X7" s="72">
        <f>IF(RES_hh_emih!X7=0,0,RES_hh_emih!X7/RES_summary!X$19)</f>
        <v>12.258140761809212</v>
      </c>
      <c r="Y7" s="72">
        <f>IF(RES_hh_emih!Y7=0,0,RES_hh_emih!Y7/RES_summary!Y$19)</f>
        <v>11.92667094332983</v>
      </c>
      <c r="DA7" s="89" t="s">
        <v>605</v>
      </c>
    </row>
    <row r="8" spans="1:105" ht="12" customHeight="1" x14ac:dyDescent="0.25">
      <c r="A8" s="28" t="s">
        <v>189</v>
      </c>
      <c r="B8" s="72">
        <f>IF(RES_hh_emih!B8=0,0,RES_hh_emih!B8/RES_summary!B$19)</f>
        <v>11.110901223621479</v>
      </c>
      <c r="C8" s="72">
        <f>IF(RES_hh_emih!C8=0,0,RES_hh_emih!C8/RES_summary!C$19)</f>
        <v>11.767888662630673</v>
      </c>
      <c r="D8" s="72">
        <f>IF(RES_hh_emih!D8=0,0,RES_hh_emih!D8/RES_summary!D$19)</f>
        <v>12.374837025218044</v>
      </c>
      <c r="E8" s="72">
        <f>IF(RES_hh_emih!E8=0,0,RES_hh_emih!E8/RES_summary!E$19)</f>
        <v>13.456898948026526</v>
      </c>
      <c r="F8" s="72">
        <f>IF(RES_hh_emih!F8=0,0,RES_hh_emih!F8/RES_summary!F$19)</f>
        <v>13.326903246687639</v>
      </c>
      <c r="G8" s="72">
        <f>IF(RES_hh_emih!G8=0,0,RES_hh_emih!G8/RES_summary!G$19)</f>
        <v>13.587594198523561</v>
      </c>
      <c r="H8" s="72">
        <f>IF(RES_hh_emih!H8=0,0,RES_hh_emih!H8/RES_summary!H$19)</f>
        <v>14.264994833846348</v>
      </c>
      <c r="I8" s="72">
        <f>IF(RES_hh_emih!I8=0,0,RES_hh_emih!I8/RES_summary!I$19)</f>
        <v>13.960255675995361</v>
      </c>
      <c r="J8" s="72">
        <f>IF(RES_hh_emih!J8=0,0,RES_hh_emih!J8/RES_summary!J$19)</f>
        <v>12.573216951647405</v>
      </c>
      <c r="K8" s="72">
        <f>IF(RES_hh_emih!K8=0,0,RES_hh_emih!K8/RES_summary!K$19)</f>
        <v>12.761596284969714</v>
      </c>
      <c r="L8" s="72">
        <f>IF(RES_hh_emih!L8=0,0,RES_hh_emih!L8/RES_summary!L$19)</f>
        <v>14.557682807809165</v>
      </c>
      <c r="M8" s="72">
        <f>IF(RES_hh_emih!M8=0,0,RES_hh_emih!M8/RES_summary!M$19)</f>
        <v>11.443788540770377</v>
      </c>
      <c r="N8" s="72">
        <f>IF(RES_hh_emih!N8=0,0,RES_hh_emih!N8/RES_summary!N$19)</f>
        <v>11.892253187343334</v>
      </c>
      <c r="O8" s="72">
        <f>IF(RES_hh_emih!O8=0,0,RES_hh_emih!O8/RES_summary!O$19)</f>
        <v>10.928077654991785</v>
      </c>
      <c r="P8" s="72">
        <f>IF(RES_hh_emih!P8=0,0,RES_hh_emih!P8/RES_summary!P$19)</f>
        <v>10.16907613966681</v>
      </c>
      <c r="Q8" s="72">
        <f>IF(RES_hh_emih!Q8=0,0,RES_hh_emih!Q8/RES_summary!Q$19)</f>
        <v>10.710432548385109</v>
      </c>
      <c r="R8" s="72">
        <f>IF(RES_hh_emih!R8=0,0,RES_hh_emih!R8/RES_summary!R$19)</f>
        <v>9.4316287242168677</v>
      </c>
      <c r="S8" s="72">
        <f>IF(RES_hh_emih!S8=0,0,RES_hh_emih!S8/RES_summary!S$19)</f>
        <v>8.8090225440956011</v>
      </c>
      <c r="T8" s="72">
        <f>IF(RES_hh_emih!T8=0,0,RES_hh_emih!T8/RES_summary!T$19)</f>
        <v>9.3559448780893018</v>
      </c>
      <c r="U8" s="72">
        <f>IF(RES_hh_emih!U8=0,0,RES_hh_emih!U8/RES_summary!U$19)</f>
        <v>8.5551762065461308</v>
      </c>
      <c r="V8" s="72">
        <f>IF(RES_hh_emih!V8=0,0,RES_hh_emih!V8/RES_summary!V$19)</f>
        <v>8.5674713227307269</v>
      </c>
      <c r="W8" s="72">
        <f>IF(RES_hh_emih!W8=0,0,RES_hh_emih!W8/RES_summary!W$19)</f>
        <v>9.0990806128756905</v>
      </c>
      <c r="X8" s="72">
        <f>IF(RES_hh_emih!X8=0,0,RES_hh_emih!X8/RES_summary!X$19)</f>
        <v>7.9637082949656479</v>
      </c>
      <c r="Y8" s="72">
        <f>IF(RES_hh_emih!Y8=0,0,RES_hh_emih!Y8/RES_summary!Y$19)</f>
        <v>7.6186347112808583</v>
      </c>
      <c r="DA8" s="89" t="s">
        <v>606</v>
      </c>
    </row>
    <row r="9" spans="1:105" ht="12" customHeight="1" x14ac:dyDescent="0.25">
      <c r="A9" s="28" t="s">
        <v>202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X9" s="72">
        <f>IF(RES_hh_emih!X9=0,0,RES_hh_emih!X9/RES_summary!X$19)</f>
        <v>0</v>
      </c>
      <c r="Y9" s="72">
        <f>IF(RES_hh_emih!Y9=0,0,RES_hh_emih!Y9/RES_summary!Y$19)</f>
        <v>0</v>
      </c>
      <c r="DA9" s="89" t="s">
        <v>607</v>
      </c>
    </row>
    <row r="10" spans="1:105" ht="12" customHeight="1" x14ac:dyDescent="0.25">
      <c r="A10" s="28" t="s">
        <v>197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X10" s="72">
        <f>IF(RES_hh_emih!X10=0,0,RES_hh_emih!X10/RES_summary!X$19)</f>
        <v>0</v>
      </c>
      <c r="Y10" s="72">
        <f>IF(RES_hh_emih!Y10=0,0,RES_hh_emih!Y10/RES_summary!Y$19)</f>
        <v>0</v>
      </c>
      <c r="DA10" s="89" t="s">
        <v>608</v>
      </c>
    </row>
    <row r="11" spans="1:105" ht="12" customHeight="1" x14ac:dyDescent="0.25">
      <c r="A11" s="28" t="s">
        <v>198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X11" s="72">
        <f>IF(RES_hh_emih!X11=0,0,RES_hh_emih!X11/RES_summary!X$19)</f>
        <v>0</v>
      </c>
      <c r="Y11" s="72">
        <f>IF(RES_hh_emih!Y11=0,0,RES_hh_emih!Y11/RES_summary!Y$19)</f>
        <v>0</v>
      </c>
      <c r="DA11" s="89" t="s">
        <v>609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X12" s="72">
        <f>IF(RES_hh_emih!X12=0,0,RES_hh_emih!X12/RES_summary!X$19)</f>
        <v>0</v>
      </c>
      <c r="Y12" s="72">
        <f>IF(RES_hh_emih!Y12=0,0,RES_hh_emih!Y12/RES_summary!Y$19)</f>
        <v>0</v>
      </c>
      <c r="DA12" s="89" t="s">
        <v>610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X13" s="74">
        <f>IF(RES_hh_emih!X13=0,0,RES_hh_emih!X13/RES_summary!X$19)</f>
        <v>0</v>
      </c>
      <c r="Y13" s="74">
        <f>IF(RES_hh_emih!Y13=0,0,RES_hh_emih!Y13/RES_summary!Y$19)</f>
        <v>0</v>
      </c>
      <c r="DA13" s="90" t="s">
        <v>611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X14" s="76">
        <f>IF(RES_hh_emih!X14=0,0,RES_hh_emih!X14/RES_summary!X$19)</f>
        <v>0</v>
      </c>
      <c r="Y14" s="76">
        <f>IF(RES_hh_emih!Y14=0,0,RES_hh_emih!Y14/RES_summary!Y$19)</f>
        <v>0</v>
      </c>
      <c r="DA14" s="91" t="s">
        <v>612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X15" s="69">
        <f>IF(RES_hh_emih!X15=0,0,RES_hh_emih!X15/RES_summary!X$19)</f>
        <v>0</v>
      </c>
      <c r="Y15" s="69">
        <f>IF(RES_hh_emih!Y15=0,0,RES_hh_emih!Y15/RES_summary!Y$19)</f>
        <v>0</v>
      </c>
      <c r="DA15" s="88" t="s">
        <v>310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X16" s="72">
        <f>IF(RES_hh_emih!X16=0,0,RES_hh_emih!X16/RES_summary!X$19)</f>
        <v>0</v>
      </c>
      <c r="Y16" s="72">
        <f>IF(RES_hh_emih!Y16=0,0,RES_hh_emih!Y16/RES_summary!Y$19)</f>
        <v>0</v>
      </c>
      <c r="DA16" s="89" t="s">
        <v>613</v>
      </c>
    </row>
    <row r="17" spans="1:105" ht="12.95" customHeight="1" x14ac:dyDescent="0.25">
      <c r="A17" s="68" t="s">
        <v>55</v>
      </c>
      <c r="B17" s="69">
        <f>IF(RES_hh_emih!B17=0,0,RES_hh_emih!B17/RES_summary!B$19)</f>
        <v>2.3658691246409802</v>
      </c>
      <c r="C17" s="69">
        <f>IF(RES_hh_emih!C17=0,0,RES_hh_emih!C17/RES_summary!C$19)</f>
        <v>2.3482614294562802</v>
      </c>
      <c r="D17" s="69">
        <f>IF(RES_hh_emih!D17=0,0,RES_hh_emih!D17/RES_summary!D$19)</f>
        <v>2.2863259689314481</v>
      </c>
      <c r="E17" s="69">
        <f>IF(RES_hh_emih!E17=0,0,RES_hh_emih!E17/RES_summary!E$19)</f>
        <v>2.1882086603188746</v>
      </c>
      <c r="F17" s="69">
        <f>IF(RES_hh_emih!F17=0,0,RES_hh_emih!F17/RES_summary!F$19)</f>
        <v>2.0874242088826112</v>
      </c>
      <c r="G17" s="69">
        <f>IF(RES_hh_emih!G17=0,0,RES_hh_emih!G17/RES_summary!G$19)</f>
        <v>2.0696027155032599</v>
      </c>
      <c r="H17" s="69">
        <f>IF(RES_hh_emih!H17=0,0,RES_hh_emih!H17/RES_summary!H$19)</f>
        <v>2.0237184781778739</v>
      </c>
      <c r="I17" s="69">
        <f>IF(RES_hh_emih!I17=0,0,RES_hh_emih!I17/RES_summary!I$19)</f>
        <v>1.9712708047120691</v>
      </c>
      <c r="J17" s="69">
        <f>IF(RES_hh_emih!J17=0,0,RES_hh_emih!J17/RES_summary!J$19)</f>
        <v>1.8894214796537949</v>
      </c>
      <c r="K17" s="69">
        <f>IF(RES_hh_emih!K17=0,0,RES_hh_emih!K17/RES_summary!K$19)</f>
        <v>1.7671159855235541</v>
      </c>
      <c r="L17" s="69">
        <f>IF(RES_hh_emih!L17=0,0,RES_hh_emih!L17/RES_summary!L$19)</f>
        <v>1.8386414628350309</v>
      </c>
      <c r="M17" s="69">
        <f>IF(RES_hh_emih!M17=0,0,RES_hh_emih!M17/RES_summary!M$19)</f>
        <v>1.7053920577537027</v>
      </c>
      <c r="N17" s="69">
        <f>IF(RES_hh_emih!N17=0,0,RES_hh_emih!N17/RES_summary!N$19)</f>
        <v>1.6793819234171763</v>
      </c>
      <c r="O17" s="69">
        <f>IF(RES_hh_emih!O17=0,0,RES_hh_emih!O17/RES_summary!O$19)</f>
        <v>1.6964756734716253</v>
      </c>
      <c r="P17" s="69">
        <f>IF(RES_hh_emih!P17=0,0,RES_hh_emih!P17/RES_summary!P$19)</f>
        <v>1.6805357893370245</v>
      </c>
      <c r="Q17" s="69">
        <f>IF(RES_hh_emih!Q17=0,0,RES_hh_emih!Q17/RES_summary!Q$19)</f>
        <v>1.7020410169476921</v>
      </c>
      <c r="R17" s="69">
        <f>IF(RES_hh_emih!R17=0,0,RES_hh_emih!R17/RES_summary!R$19)</f>
        <v>1.7488459195802364</v>
      </c>
      <c r="S17" s="69">
        <f>IF(RES_hh_emih!S17=0,0,RES_hh_emih!S17/RES_summary!S$19)</f>
        <v>1.7271187771068697</v>
      </c>
      <c r="T17" s="69">
        <f>IF(RES_hh_emih!T17=0,0,RES_hh_emih!T17/RES_summary!T$19)</f>
        <v>1.6928643967812576</v>
      </c>
      <c r="U17" s="69">
        <f>IF(RES_hh_emih!U17=0,0,RES_hh_emih!U17/RES_summary!U$19)</f>
        <v>1.5795994639460713</v>
      </c>
      <c r="V17" s="69">
        <f>IF(RES_hh_emih!V17=0,0,RES_hh_emih!V17/RES_summary!V$19)</f>
        <v>1.5331412152061916</v>
      </c>
      <c r="W17" s="69">
        <f>IF(RES_hh_emih!W17=0,0,RES_hh_emih!W17/RES_summary!W$19)</f>
        <v>1.6192970668272886</v>
      </c>
      <c r="X17" s="69">
        <f>IF(RES_hh_emih!X17=0,0,RES_hh_emih!X17/RES_summary!X$19)</f>
        <v>1.5120482485934299</v>
      </c>
      <c r="Y17" s="69">
        <f>IF(RES_hh_emih!Y17=0,0,RES_hh_emih!Y17/RES_summary!Y$19)</f>
        <v>1.3136179764684486</v>
      </c>
      <c r="DA17" s="88" t="s">
        <v>311</v>
      </c>
    </row>
    <row r="18" spans="1:105" ht="12" customHeight="1" x14ac:dyDescent="0.25">
      <c r="A18" s="28" t="s">
        <v>51</v>
      </c>
      <c r="B18" s="72">
        <f>IF(RES_hh_emih!B18=0,0,RES_hh_emih!B18/RES_summary!B$19)</f>
        <v>4.4761428794254456</v>
      </c>
      <c r="C18" s="72">
        <f>IF(RES_hh_emih!C18=0,0,RES_hh_emih!C18/RES_summary!C$19)</f>
        <v>4.7849968120079236</v>
      </c>
      <c r="D18" s="72">
        <f>IF(RES_hh_emih!D18=0,0,RES_hh_emih!D18/RES_summary!D$19)</f>
        <v>4.5550228621147024</v>
      </c>
      <c r="E18" s="72">
        <f>IF(RES_hh_emih!E18=0,0,RES_hh_emih!E18/RES_summary!E$19)</f>
        <v>4.3553176182070219</v>
      </c>
      <c r="F18" s="72">
        <f>IF(RES_hh_emih!F18=0,0,RES_hh_emih!F18/RES_summary!F$19)</f>
        <v>4.4661829629612457</v>
      </c>
      <c r="G18" s="72">
        <f>IF(RES_hh_emih!G18=0,0,RES_hh_emih!G18/RES_summary!G$19)</f>
        <v>4.6819964904543294</v>
      </c>
      <c r="H18" s="72">
        <f>IF(RES_hh_emih!H18=0,0,RES_hh_emih!H18/RES_summary!H$19)</f>
        <v>4.7048116251256804</v>
      </c>
      <c r="I18" s="72">
        <f>IF(RES_hh_emih!I18=0,0,RES_hh_emih!I18/RES_summary!I$19)</f>
        <v>4.2852609402529636</v>
      </c>
      <c r="J18" s="72">
        <f>IF(RES_hh_emih!J18=0,0,RES_hh_emih!J18/RES_summary!J$19)</f>
        <v>4.5435283720117292</v>
      </c>
      <c r="K18" s="72">
        <f>IF(RES_hh_emih!K18=0,0,RES_hh_emih!K18/RES_summary!K$19)</f>
        <v>4.5851790976008511</v>
      </c>
      <c r="L18" s="72">
        <f>IF(RES_hh_emih!L18=0,0,RES_hh_emih!L18/RES_summary!L$19)</f>
        <v>4.6684613727071014</v>
      </c>
      <c r="M18" s="72">
        <f>IF(RES_hh_emih!M18=0,0,RES_hh_emih!M18/RES_summary!M$19)</f>
        <v>4.4444692807975335</v>
      </c>
      <c r="N18" s="72">
        <f>IF(RES_hh_emih!N18=0,0,RES_hh_emih!N18/RES_summary!N$19)</f>
        <v>4.3915791475132178</v>
      </c>
      <c r="O18" s="72">
        <f>IF(RES_hh_emih!O18=0,0,RES_hh_emih!O18/RES_summary!O$19)</f>
        <v>4.3219043152542769</v>
      </c>
      <c r="P18" s="72">
        <f>IF(RES_hh_emih!P18=0,0,RES_hh_emih!P18/RES_summary!P$19)</f>
        <v>4.5725671707499522</v>
      </c>
      <c r="Q18" s="72">
        <f>IF(RES_hh_emih!Q18=0,0,RES_hh_emih!Q18/RES_summary!Q$19)</f>
        <v>4.5723489259660388</v>
      </c>
      <c r="R18" s="72">
        <f>IF(RES_hh_emih!R18=0,0,RES_hh_emih!R18/RES_summary!R$19)</f>
        <v>4.3862902384313776</v>
      </c>
      <c r="S18" s="72">
        <f>IF(RES_hh_emih!S18=0,0,RES_hh_emih!S18/RES_summary!S$19)</f>
        <v>5.0841512364574255</v>
      </c>
      <c r="T18" s="72">
        <f>IF(RES_hh_emih!T18=0,0,RES_hh_emih!T18/RES_summary!T$19)</f>
        <v>4.8859271296346103</v>
      </c>
      <c r="U18" s="72">
        <f>IF(RES_hh_emih!U18=0,0,RES_hh_emih!U18/RES_summary!U$19)</f>
        <v>5.5674804845047792</v>
      </c>
      <c r="V18" s="72">
        <f>IF(RES_hh_emih!V18=0,0,RES_hh_emih!V18/RES_summary!V$19)</f>
        <v>5.7751977560215266</v>
      </c>
      <c r="W18" s="72">
        <f>IF(RES_hh_emih!W18=0,0,RES_hh_emih!W18/RES_summary!W$19)</f>
        <v>0.2535359468486757</v>
      </c>
      <c r="X18" s="72">
        <f>IF(RES_hh_emih!X18=0,0,RES_hh_emih!X18/RES_summary!X$19)</f>
        <v>2.3219656526939239</v>
      </c>
      <c r="Y18" s="72">
        <f>IF(RES_hh_emih!Y18=0,0,RES_hh_emih!Y18/RES_summary!Y$19)</f>
        <v>0</v>
      </c>
      <c r="DA18" s="89" t="s">
        <v>614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3.1226681230120352</v>
      </c>
      <c r="C19" s="72">
        <f>IF(RES_hh_emih!C19=0,0,RES_hh_emih!C19/RES_summary!C$19)</f>
        <v>3.0859340682712926</v>
      </c>
      <c r="D19" s="72">
        <f>IF(RES_hh_emih!D19=0,0,RES_hh_emih!D19/RES_summary!D$19)</f>
        <v>3.075432407425049</v>
      </c>
      <c r="E19" s="72">
        <f>IF(RES_hh_emih!E19=0,0,RES_hh_emih!E19/RES_summary!E$19)</f>
        <v>2.9088613628962761</v>
      </c>
      <c r="F19" s="72">
        <f>IF(RES_hh_emih!F19=0,0,RES_hh_emih!F19/RES_summary!F$19)</f>
        <v>2.9021697682771648</v>
      </c>
      <c r="G19" s="72">
        <f>IF(RES_hh_emih!G19=0,0,RES_hh_emih!G19/RES_summary!G$19)</f>
        <v>3.0186770537265786</v>
      </c>
      <c r="H19" s="72">
        <f>IF(RES_hh_emih!H19=0,0,RES_hh_emih!H19/RES_summary!H$19)</f>
        <v>2.9032384695049149</v>
      </c>
      <c r="I19" s="72">
        <f>IF(RES_hh_emih!I19=0,0,RES_hh_emih!I19/RES_summary!I$19)</f>
        <v>2.9320316877583701</v>
      </c>
      <c r="J19" s="72">
        <f>IF(RES_hh_emih!J19=0,0,RES_hh_emih!J19/RES_summary!J$19)</f>
        <v>2.9442588901012705</v>
      </c>
      <c r="K19" s="72">
        <f>IF(RES_hh_emih!K19=0,0,RES_hh_emih!K19/RES_summary!K$19)</f>
        <v>2.8681649847907411</v>
      </c>
      <c r="L19" s="72">
        <f>IF(RES_hh_emih!L19=0,0,RES_hh_emih!L19/RES_summary!L$19)</f>
        <v>2.9699656149675331</v>
      </c>
      <c r="M19" s="72">
        <f>IF(RES_hh_emih!M19=0,0,RES_hh_emih!M19/RES_summary!M$19)</f>
        <v>2.986244901080199</v>
      </c>
      <c r="N19" s="72">
        <f>IF(RES_hh_emih!N19=0,0,RES_hh_emih!N19/RES_summary!N$19)</f>
        <v>2.9347325905597499</v>
      </c>
      <c r="O19" s="72">
        <f>IF(RES_hh_emih!O19=0,0,RES_hh_emih!O19/RES_summary!O$19)</f>
        <v>3.0085406067896137</v>
      </c>
      <c r="P19" s="72">
        <f>IF(RES_hh_emih!P19=0,0,RES_hh_emih!P19/RES_summary!P$19)</f>
        <v>2.9855078423397301</v>
      </c>
      <c r="Q19" s="72">
        <f>IF(RES_hh_emih!Q19=0,0,RES_hh_emih!Q19/RES_summary!Q$19)</f>
        <v>2.8658263206136181</v>
      </c>
      <c r="R19" s="72">
        <f>IF(RES_hh_emih!R19=0,0,RES_hh_emih!R19/RES_summary!R$19)</f>
        <v>2.9138267820001071</v>
      </c>
      <c r="S19" s="72">
        <f>IF(RES_hh_emih!S19=0,0,RES_hh_emih!S19/RES_summary!S$19)</f>
        <v>2.9744893553279348</v>
      </c>
      <c r="T19" s="72">
        <f>IF(RES_hh_emih!T19=0,0,RES_hh_emih!T19/RES_summary!T$19)</f>
        <v>2.9148721482865856</v>
      </c>
      <c r="U19" s="72">
        <f>IF(RES_hh_emih!U19=0,0,RES_hh_emih!U19/RES_summary!U$19)</f>
        <v>2.6989732764630929</v>
      </c>
      <c r="V19" s="72">
        <f>IF(RES_hh_emih!V19=0,0,RES_hh_emih!V19/RES_summary!V$19)</f>
        <v>2.5589912800240047</v>
      </c>
      <c r="W19" s="72">
        <f>IF(RES_hh_emih!W19=0,0,RES_hh_emih!W19/RES_summary!W$19)</f>
        <v>2.6611894645040794</v>
      </c>
      <c r="X19" s="72">
        <f>IF(RES_hh_emih!X19=0,0,RES_hh_emih!X19/RES_summary!X$19)</f>
        <v>2.8699403942229162</v>
      </c>
      <c r="Y19" s="72">
        <f>IF(RES_hh_emih!Y19=0,0,RES_hh_emih!Y19/RES_summary!Y$19)</f>
        <v>2.3545562222969774</v>
      </c>
      <c r="DA19" s="89" t="s">
        <v>615</v>
      </c>
    </row>
    <row r="20" spans="1:105" ht="12" customHeight="1" x14ac:dyDescent="0.25">
      <c r="A20" s="28" t="s">
        <v>200</v>
      </c>
      <c r="B20" s="72">
        <f>IF(RES_hh_emih!B20=0,0,RES_hh_emih!B20/RES_summary!B$19)</f>
        <v>3.9613545303656159</v>
      </c>
      <c r="C20" s="72">
        <f>IF(RES_hh_emih!C20=0,0,RES_hh_emih!C20/RES_summary!C$19)</f>
        <v>4.1178720752010713</v>
      </c>
      <c r="D20" s="72">
        <f>IF(RES_hh_emih!D20=0,0,RES_hh_emih!D20/RES_summary!D$19)</f>
        <v>3.9503757766111547</v>
      </c>
      <c r="E20" s="72">
        <f>IF(RES_hh_emih!E20=0,0,RES_hh_emih!E20/RES_summary!E$19)</f>
        <v>3.8661451335349333</v>
      </c>
      <c r="F20" s="72">
        <f>IF(RES_hh_emih!F20=0,0,RES_hh_emih!F20/RES_summary!F$19)</f>
        <v>3.8636228359203773</v>
      </c>
      <c r="G20" s="72">
        <f>IF(RES_hh_emih!G20=0,0,RES_hh_emih!G20/RES_summary!G$19)</f>
        <v>3.9588146203915784</v>
      </c>
      <c r="H20" s="72">
        <f>IF(RES_hh_emih!H20=0,0,RES_hh_emih!H20/RES_summary!H$19)</f>
        <v>3.9105806536277221</v>
      </c>
      <c r="I20" s="72">
        <f>IF(RES_hh_emih!I20=0,0,RES_hh_emih!I20/RES_summary!I$19)</f>
        <v>3.939628561003456</v>
      </c>
      <c r="J20" s="72">
        <f>IF(RES_hh_emih!J20=0,0,RES_hh_emih!J20/RES_summary!J$19)</f>
        <v>4.0509884639862399</v>
      </c>
      <c r="K20" s="72">
        <f>IF(RES_hh_emih!K20=0,0,RES_hh_emih!K20/RES_summary!K$19)</f>
        <v>3.8652393105415275</v>
      </c>
      <c r="L20" s="72">
        <f>IF(RES_hh_emih!L20=0,0,RES_hh_emih!L20/RES_summary!L$19)</f>
        <v>3.9025739354868447</v>
      </c>
      <c r="M20" s="72">
        <f>IF(RES_hh_emih!M20=0,0,RES_hh_emih!M20/RES_summary!M$19)</f>
        <v>3.8799350445813632</v>
      </c>
      <c r="N20" s="72">
        <f>IF(RES_hh_emih!N20=0,0,RES_hh_emih!N20/RES_summary!N$19)</f>
        <v>3.6039014082812177</v>
      </c>
      <c r="O20" s="72">
        <f>IF(RES_hh_emih!O20=0,0,RES_hh_emih!O20/RES_summary!O$19)</f>
        <v>3.8811050784131891</v>
      </c>
      <c r="P20" s="72">
        <f>IF(RES_hh_emih!P20=0,0,RES_hh_emih!P20/RES_summary!P$19)</f>
        <v>3.9488597585742453</v>
      </c>
      <c r="Q20" s="72">
        <f>IF(RES_hh_emih!Q20=0,0,RES_hh_emih!Q20/RES_summary!Q$19)</f>
        <v>4.5579799590108916</v>
      </c>
      <c r="R20" s="72">
        <f>IF(RES_hh_emih!R20=0,0,RES_hh_emih!R20/RES_summary!R$19)</f>
        <v>3.9068635794107744</v>
      </c>
      <c r="S20" s="72">
        <f>IF(RES_hh_emih!S20=0,0,RES_hh_emih!S20/RES_summary!S$19)</f>
        <v>3.7761405215224544</v>
      </c>
      <c r="T20" s="72">
        <f>IF(RES_hh_emih!T20=0,0,RES_hh_emih!T20/RES_summary!T$19)</f>
        <v>3.8744479144849113</v>
      </c>
      <c r="U20" s="72">
        <f>IF(RES_hh_emih!U20=0,0,RES_hh_emih!U20/RES_summary!U$19)</f>
        <v>3.5741738708035147</v>
      </c>
      <c r="V20" s="72">
        <f>IF(RES_hh_emih!V20=0,0,RES_hh_emih!V20/RES_summary!V$19)</f>
        <v>3.7930750954076271</v>
      </c>
      <c r="W20" s="72">
        <f>IF(RES_hh_emih!W20=0,0,RES_hh_emih!W20/RES_summary!W$19)</f>
        <v>3.7162963116100518</v>
      </c>
      <c r="X20" s="72">
        <f>IF(RES_hh_emih!X20=0,0,RES_hh_emih!X20/RES_summary!X$19)</f>
        <v>3.505396462658084</v>
      </c>
      <c r="Y20" s="72">
        <f>IF(RES_hh_emih!Y20=0,0,RES_hh_emih!Y20/RES_summary!Y$19)</f>
        <v>3.301579744881435</v>
      </c>
      <c r="DA20" s="89" t="s">
        <v>616</v>
      </c>
    </row>
    <row r="21" spans="1:105" ht="12" customHeight="1" x14ac:dyDescent="0.25">
      <c r="A21" s="28" t="s">
        <v>189</v>
      </c>
      <c r="B21" s="72">
        <f>IF(RES_hh_emih!B21=0,0,RES_hh_emih!B21/RES_summary!B$19)</f>
        <v>2.77167700328588</v>
      </c>
      <c r="C21" s="72">
        <f>IF(RES_hh_emih!C21=0,0,RES_hh_emih!C21/RES_summary!C$19)</f>
        <v>2.9439498537118571</v>
      </c>
      <c r="D21" s="72">
        <f>IF(RES_hh_emih!D21=0,0,RES_hh_emih!D21/RES_summary!D$19)</f>
        <v>2.8707390349393345</v>
      </c>
      <c r="E21" s="72">
        <f>IF(RES_hh_emih!E21=0,0,RES_hh_emih!E21/RES_summary!E$19)</f>
        <v>2.8449464498629675</v>
      </c>
      <c r="F21" s="72">
        <f>IF(RES_hh_emih!F21=0,0,RES_hh_emih!F21/RES_summary!F$19)</f>
        <v>2.6142706744602981</v>
      </c>
      <c r="G21" s="72">
        <f>IF(RES_hh_emih!G21=0,0,RES_hh_emih!G21/RES_summary!G$19)</f>
        <v>2.6054253873692521</v>
      </c>
      <c r="H21" s="72">
        <f>IF(RES_hh_emih!H21=0,0,RES_hh_emih!H21/RES_summary!H$19)</f>
        <v>2.8069151517252515</v>
      </c>
      <c r="I21" s="72">
        <f>IF(RES_hh_emih!I21=0,0,RES_hh_emih!I21/RES_summary!I$19)</f>
        <v>2.7908878295135855</v>
      </c>
      <c r="J21" s="72">
        <f>IF(RES_hh_emih!J21=0,0,RES_hh_emih!J21/RES_summary!J$19)</f>
        <v>2.6880279426820968</v>
      </c>
      <c r="K21" s="72">
        <f>IF(RES_hh_emih!K21=0,0,RES_hh_emih!K21/RES_summary!K$19)</f>
        <v>2.5554277108960695</v>
      </c>
      <c r="L21" s="72">
        <f>IF(RES_hh_emih!L21=0,0,RES_hh_emih!L21/RES_summary!L$19)</f>
        <v>2.868656041925719</v>
      </c>
      <c r="M21" s="72">
        <f>IF(RES_hh_emih!M21=0,0,RES_hh_emih!M21/RES_summary!M$19)</f>
        <v>2.576873646884974</v>
      </c>
      <c r="N21" s="72">
        <f>IF(RES_hh_emih!N21=0,0,RES_hh_emih!N21/RES_summary!N$19)</f>
        <v>2.68478165515232</v>
      </c>
      <c r="O21" s="72">
        <f>IF(RES_hh_emih!O21=0,0,RES_hh_emih!O21/RES_summary!O$19)</f>
        <v>2.6390599904640664</v>
      </c>
      <c r="P21" s="72">
        <f>IF(RES_hh_emih!P21=0,0,RES_hh_emih!P21/RES_summary!P$19)</f>
        <v>2.5707356280152061</v>
      </c>
      <c r="Q21" s="72">
        <f>IF(RES_hh_emih!Q21=0,0,RES_hh_emih!Q21/RES_summary!Q$19)</f>
        <v>2.6503687604688131</v>
      </c>
      <c r="R21" s="72">
        <f>IF(RES_hh_emih!R21=0,0,RES_hh_emih!R21/RES_summary!R$19)</f>
        <v>2.8053072488498256</v>
      </c>
      <c r="S21" s="72">
        <f>IF(RES_hh_emih!S21=0,0,RES_hh_emih!S21/RES_summary!S$19)</f>
        <v>2.6446072597420129</v>
      </c>
      <c r="T21" s="72">
        <f>IF(RES_hh_emih!T21=0,0,RES_hh_emih!T21/RES_summary!T$19)</f>
        <v>2.6271338982643542</v>
      </c>
      <c r="U21" s="72">
        <f>IF(RES_hh_emih!U21=0,0,RES_hh_emih!U21/RES_summary!U$19)</f>
        <v>2.5552856407627673</v>
      </c>
      <c r="V21" s="72">
        <f>IF(RES_hh_emih!V21=0,0,RES_hh_emih!V21/RES_summary!V$19)</f>
        <v>2.5171299182723033</v>
      </c>
      <c r="W21" s="72">
        <f>IF(RES_hh_emih!W21=0,0,RES_hh_emih!W21/RES_summary!W$19)</f>
        <v>2.7591950585738649</v>
      </c>
      <c r="X21" s="72">
        <f>IF(RES_hh_emih!X21=0,0,RES_hh_emih!X21/RES_summary!X$19)</f>
        <v>2.3733661965000943</v>
      </c>
      <c r="Y21" s="72">
        <f>IF(RES_hh_emih!Y21=0,0,RES_hh_emih!Y21/RES_summary!Y$19)</f>
        <v>2.2657200537707034</v>
      </c>
      <c r="DA21" s="89" t="s">
        <v>617</v>
      </c>
    </row>
    <row r="22" spans="1:105" ht="12" customHeight="1" x14ac:dyDescent="0.25">
      <c r="A22" s="28" t="s">
        <v>202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X22" s="72">
        <f>IF(RES_hh_emih!X22=0,0,RES_hh_emih!X22/RES_summary!X$19)</f>
        <v>0</v>
      </c>
      <c r="Y22" s="72">
        <f>IF(RES_hh_emih!Y22=0,0,RES_hh_emih!Y22/RES_summary!Y$19)</f>
        <v>0</v>
      </c>
      <c r="DA22" s="89" t="s">
        <v>618</v>
      </c>
    </row>
    <row r="23" spans="1:105" ht="12" customHeight="1" x14ac:dyDescent="0.25">
      <c r="A23" s="28" t="s">
        <v>197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X23" s="72">
        <f>IF(RES_hh_emih!X23=0,0,RES_hh_emih!X23/RES_summary!X$19)</f>
        <v>0</v>
      </c>
      <c r="Y23" s="72">
        <f>IF(RES_hh_emih!Y23=0,0,RES_hh_emih!Y23/RES_summary!Y$19)</f>
        <v>0</v>
      </c>
      <c r="DA23" s="89" t="s">
        <v>619</v>
      </c>
    </row>
    <row r="24" spans="1:105" ht="12" customHeight="1" x14ac:dyDescent="0.25">
      <c r="A24" s="28" t="s">
        <v>198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X24" s="72">
        <f>IF(RES_hh_emih!X24=0,0,RES_hh_emih!X24/RES_summary!X$19)</f>
        <v>0</v>
      </c>
      <c r="Y24" s="72">
        <f>IF(RES_hh_emih!Y24=0,0,RES_hh_emih!Y24/RES_summary!Y$19)</f>
        <v>0</v>
      </c>
      <c r="DA24" s="89" t="s">
        <v>620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X25" s="74">
        <f>IF(RES_hh_emih!X25=0,0,RES_hh_emih!X25/RES_summary!X$19)</f>
        <v>0</v>
      </c>
      <c r="Y25" s="74">
        <f>IF(RES_hh_emih!Y25=0,0,RES_hh_emih!Y25/RES_summary!Y$19)</f>
        <v>0</v>
      </c>
      <c r="DA25" s="90" t="s">
        <v>621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X26" s="77">
        <f>IF(RES_hh_emih!X26=0,0,RES_hh_emih!X26/RES_summary!X$19)</f>
        <v>0</v>
      </c>
      <c r="Y26" s="77">
        <f>IF(RES_hh_emih!Y26=0,0,RES_hh_emih!Y26/RES_summary!Y$19)</f>
        <v>0</v>
      </c>
      <c r="DA26" s="92" t="s">
        <v>622</v>
      </c>
    </row>
    <row r="27" spans="1:105" ht="12.95" customHeight="1" x14ac:dyDescent="0.25">
      <c r="A27" s="68" t="s">
        <v>54</v>
      </c>
      <c r="B27" s="69">
        <f>IF(RES_hh_emih!B27=0,0,RES_hh_emih!B27/RES_summary!B$19)</f>
        <v>0.69390845474618568</v>
      </c>
      <c r="C27" s="69">
        <f>IF(RES_hh_emih!C27=0,0,RES_hh_emih!C27/RES_summary!C$19)</f>
        <v>0.7236322109785307</v>
      </c>
      <c r="D27" s="69">
        <f>IF(RES_hh_emih!D27=0,0,RES_hh_emih!D27/RES_summary!D$19)</f>
        <v>0.74707418808753967</v>
      </c>
      <c r="E27" s="69">
        <f>IF(RES_hh_emih!E27=0,0,RES_hh_emih!E27/RES_summary!E$19)</f>
        <v>0.78119321953685672</v>
      </c>
      <c r="F27" s="69">
        <f>IF(RES_hh_emih!F27=0,0,RES_hh_emih!F27/RES_summary!F$19)</f>
        <v>0.7526624722076185</v>
      </c>
      <c r="G27" s="69">
        <f>IF(RES_hh_emih!G27=0,0,RES_hh_emih!G27/RES_summary!G$19)</f>
        <v>0.75978446118071141</v>
      </c>
      <c r="H27" s="69">
        <f>IF(RES_hh_emih!H27=0,0,RES_hh_emih!H27/RES_summary!H$19)</f>
        <v>0.83650007050641861</v>
      </c>
      <c r="I27" s="69">
        <f>IF(RES_hh_emih!I27=0,0,RES_hh_emih!I27/RES_summary!I$19)</f>
        <v>0.82819994206930014</v>
      </c>
      <c r="J27" s="69">
        <f>IF(RES_hh_emih!J27=0,0,RES_hh_emih!J27/RES_summary!J$19)</f>
        <v>0.80088585654151623</v>
      </c>
      <c r="K27" s="69">
        <f>IF(RES_hh_emih!K27=0,0,RES_hh_emih!K27/RES_summary!K$19)</f>
        <v>0.77706250492448881</v>
      </c>
      <c r="L27" s="69">
        <f>IF(RES_hh_emih!L27=0,0,RES_hh_emih!L27/RES_summary!L$19)</f>
        <v>0.76785014945355934</v>
      </c>
      <c r="M27" s="69">
        <f>IF(RES_hh_emih!M27=0,0,RES_hh_emih!M27/RES_summary!M$19)</f>
        <v>0.67716118550180371</v>
      </c>
      <c r="N27" s="69">
        <f>IF(RES_hh_emih!N27=0,0,RES_hh_emih!N27/RES_summary!N$19)</f>
        <v>0.67584773000453091</v>
      </c>
      <c r="O27" s="69">
        <f>IF(RES_hh_emih!O27=0,0,RES_hh_emih!O27/RES_summary!O$19)</f>
        <v>0.61020391888701331</v>
      </c>
      <c r="P27" s="69">
        <f>IF(RES_hh_emih!P27=0,0,RES_hh_emih!P27/RES_summary!P$19)</f>
        <v>0.61609289628350394</v>
      </c>
      <c r="Q27" s="69">
        <f>IF(RES_hh_emih!Q27=0,0,RES_hh_emih!Q27/RES_summary!Q$19)</f>
        <v>0.65632995207668798</v>
      </c>
      <c r="R27" s="69">
        <f>IF(RES_hh_emih!R27=0,0,RES_hh_emih!R27/RES_summary!R$19)</f>
        <v>0.69806041254384643</v>
      </c>
      <c r="S27" s="69">
        <f>IF(RES_hh_emih!S27=0,0,RES_hh_emih!S27/RES_summary!S$19)</f>
        <v>0.69147391939285185</v>
      </c>
      <c r="T27" s="69">
        <f>IF(RES_hh_emih!T27=0,0,RES_hh_emih!T27/RES_summary!T$19)</f>
        <v>0.72218555925669015</v>
      </c>
      <c r="U27" s="69">
        <f>IF(RES_hh_emih!U27=0,0,RES_hh_emih!U27/RES_summary!U$19)</f>
        <v>0.64008836292914673</v>
      </c>
      <c r="V27" s="69">
        <f>IF(RES_hh_emih!V27=0,0,RES_hh_emih!V27/RES_summary!V$19)</f>
        <v>0.6168384629283693</v>
      </c>
      <c r="W27" s="69">
        <f>IF(RES_hh_emih!W27=0,0,RES_hh_emih!W27/RES_summary!W$19)</f>
        <v>0.64996404748286496</v>
      </c>
      <c r="X27" s="69">
        <f>IF(RES_hh_emih!X27=0,0,RES_hh_emih!X27/RES_summary!X$19)</f>
        <v>0.63114614855311768</v>
      </c>
      <c r="Y27" s="69">
        <f>IF(RES_hh_emih!Y27=0,0,RES_hh_emih!Y27/RES_summary!Y$19)</f>
        <v>0.55627281847898036</v>
      </c>
      <c r="DA27" s="88" t="s">
        <v>312</v>
      </c>
    </row>
    <row r="28" spans="1:105" ht="12" customHeight="1" x14ac:dyDescent="0.25">
      <c r="A28" s="28" t="s">
        <v>51</v>
      </c>
      <c r="B28" s="72">
        <f>IF(RES_hh_emih!B28=0,0,RES_hh_emih!B28/RES_summary!B$19)</f>
        <v>2.5322561242940043</v>
      </c>
      <c r="C28" s="72">
        <f>IF(RES_hh_emih!C28=0,0,RES_hh_emih!C28/RES_summary!C$19)</f>
        <v>2.6496175170312917</v>
      </c>
      <c r="D28" s="72">
        <f>IF(RES_hh_emih!D28=0,0,RES_hh_emih!D28/RES_summary!D$19)</f>
        <v>2.7292690369756523</v>
      </c>
      <c r="E28" s="72">
        <f>IF(RES_hh_emih!E28=0,0,RES_hh_emih!E28/RES_summary!E$19)</f>
        <v>2.7293489270663915</v>
      </c>
      <c r="F28" s="72">
        <f>IF(RES_hh_emih!F28=0,0,RES_hh_emih!F28/RES_summary!F$19)</f>
        <v>2.8362013316595358</v>
      </c>
      <c r="G28" s="72">
        <f>IF(RES_hh_emih!G28=0,0,RES_hh_emih!G28/RES_summary!G$19)</f>
        <v>2.9617309230788829</v>
      </c>
      <c r="H28" s="72">
        <f>IF(RES_hh_emih!H28=0,0,RES_hh_emih!H28/RES_summary!H$19)</f>
        <v>3.1643145630105285</v>
      </c>
      <c r="I28" s="72">
        <f>IF(RES_hh_emih!I28=0,0,RES_hh_emih!I28/RES_summary!I$19)</f>
        <v>3.0267176751159375</v>
      </c>
      <c r="J28" s="72">
        <f>IF(RES_hh_emih!J28=0,0,RES_hh_emih!J28/RES_summary!J$19)</f>
        <v>3.1082317883844817</v>
      </c>
      <c r="K28" s="72">
        <f>IF(RES_hh_emih!K28=0,0,RES_hh_emih!K28/RES_summary!K$19)</f>
        <v>3.1958455602267537</v>
      </c>
      <c r="L28" s="72">
        <f>IF(RES_hh_emih!L28=0,0,RES_hh_emih!L28/RES_summary!L$19)</f>
        <v>2.9720760059134514</v>
      </c>
      <c r="M28" s="72">
        <f>IF(RES_hh_emih!M28=0,0,RES_hh_emih!M28/RES_summary!M$19)</f>
        <v>3.0927405161656241</v>
      </c>
      <c r="N28" s="72">
        <f>IF(RES_hh_emih!N28=0,0,RES_hh_emih!N28/RES_summary!N$19)</f>
        <v>2.8352742493049812</v>
      </c>
      <c r="O28" s="72">
        <f>IF(RES_hh_emih!O28=0,0,RES_hh_emih!O28/RES_summary!O$19)</f>
        <v>2.5123549293522989</v>
      </c>
      <c r="P28" s="72">
        <f>IF(RES_hh_emih!P28=0,0,RES_hh_emih!P28/RES_summary!P$19)</f>
        <v>2.6616207257276616</v>
      </c>
      <c r="Q28" s="72">
        <f>IF(RES_hh_emih!Q28=0,0,RES_hh_emih!Q28/RES_summary!Q$19)</f>
        <v>2.7584849466476187</v>
      </c>
      <c r="R28" s="72">
        <f>IF(RES_hh_emih!R28=0,0,RES_hh_emih!R28/RES_summary!R$19)</f>
        <v>2.630253127084742</v>
      </c>
      <c r="S28" s="72">
        <f>IF(RES_hh_emih!S28=0,0,RES_hh_emih!S28/RES_summary!S$19)</f>
        <v>3.0271138083733149</v>
      </c>
      <c r="T28" s="72">
        <f>IF(RES_hh_emih!T28=0,0,RES_hh_emih!T28/RES_summary!T$19)</f>
        <v>3.0848060376623372</v>
      </c>
      <c r="U28" s="72">
        <f>IF(RES_hh_emih!U28=0,0,RES_hh_emih!U28/RES_summary!U$19)</f>
        <v>3.3712974014578392</v>
      </c>
      <c r="V28" s="72">
        <f>IF(RES_hh_emih!V28=0,0,RES_hh_emih!V28/RES_summary!V$19)</f>
        <v>3.5473084057476996</v>
      </c>
      <c r="W28" s="72">
        <f>IF(RES_hh_emih!W28=0,0,RES_hh_emih!W28/RES_summary!W$19)</f>
        <v>0.16073997097827331</v>
      </c>
      <c r="X28" s="72">
        <f>IF(RES_hh_emih!X28=0,0,RES_hh_emih!X28/RES_summary!X$19)</f>
        <v>1.9168406200645258</v>
      </c>
      <c r="Y28" s="72">
        <f>IF(RES_hh_emih!Y28=0,0,RES_hh_emih!Y28/RES_summary!Y$19)</f>
        <v>0</v>
      </c>
      <c r="DA28" s="89" t="s">
        <v>623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1.6847327570196329</v>
      </c>
      <c r="C29" s="72">
        <f>IF(RES_hh_emih!C29=0,0,RES_hh_emih!C29/RES_summary!C$19)</f>
        <v>1.7299392052729599</v>
      </c>
      <c r="D29" s="72">
        <f>IF(RES_hh_emih!D29=0,0,RES_hh_emih!D29/RES_summary!D$19)</f>
        <v>1.7815316885283232</v>
      </c>
      <c r="E29" s="72">
        <f>IF(RES_hh_emih!E29=0,0,RES_hh_emih!E29/RES_summary!E$19)</f>
        <v>1.811696621560013</v>
      </c>
      <c r="F29" s="72">
        <f>IF(RES_hh_emih!F29=0,0,RES_hh_emih!F29/RES_summary!F$19)</f>
        <v>1.8546044498687291</v>
      </c>
      <c r="G29" s="72">
        <f>IF(RES_hh_emih!G29=0,0,RES_hh_emih!G29/RES_summary!G$19)</f>
        <v>1.9183358280852012</v>
      </c>
      <c r="H29" s="72">
        <f>IF(RES_hh_emih!H29=0,0,RES_hh_emih!H29/RES_summary!H$19)</f>
        <v>1.9789922025595574</v>
      </c>
      <c r="I29" s="72">
        <f>IF(RES_hh_emih!I29=0,0,RES_hh_emih!I29/RES_summary!I$19)</f>
        <v>2.04464850924882</v>
      </c>
      <c r="J29" s="72">
        <f>IF(RES_hh_emih!J29=0,0,RES_hh_emih!J29/RES_summary!J$19)</f>
        <v>2.0540786181567356</v>
      </c>
      <c r="K29" s="72">
        <f>IF(RES_hh_emih!K29=0,0,RES_hh_emih!K29/RES_summary!K$19)</f>
        <v>2.0006480349452445</v>
      </c>
      <c r="L29" s="72">
        <f>IF(RES_hh_emih!L29=0,0,RES_hh_emih!L29/RES_summary!L$19)</f>
        <v>1.9741303477574383</v>
      </c>
      <c r="M29" s="72">
        <f>IF(RES_hh_emih!M29=0,0,RES_hh_emih!M29/RES_summary!M$19)</f>
        <v>1.8644923770133806</v>
      </c>
      <c r="N29" s="72">
        <f>IF(RES_hh_emih!N29=0,0,RES_hh_emih!N29/RES_summary!N$19)</f>
        <v>1.7900692701676604</v>
      </c>
      <c r="O29" s="72">
        <f>IF(RES_hh_emih!O29=0,0,RES_hh_emih!O29/RES_summary!O$19)</f>
        <v>1.7338673316318143</v>
      </c>
      <c r="P29" s="72">
        <f>IF(RES_hh_emih!P29=0,0,RES_hh_emih!P29/RES_summary!P$19)</f>
        <v>1.7195926789266269</v>
      </c>
      <c r="Q29" s="72">
        <f>IF(RES_hh_emih!Q29=0,0,RES_hh_emih!Q29/RES_summary!Q$19)</f>
        <v>1.738001127315068</v>
      </c>
      <c r="R29" s="72">
        <f>IF(RES_hh_emih!R29=0,0,RES_hh_emih!R29/RES_summary!R$19)</f>
        <v>1.7782918398525156</v>
      </c>
      <c r="S29" s="72">
        <f>IF(RES_hh_emih!S29=0,0,RES_hh_emih!S29/RES_summary!S$19)</f>
        <v>1.83844964349714</v>
      </c>
      <c r="T29" s="72">
        <f>IF(RES_hh_emih!T29=0,0,RES_hh_emih!T29/RES_summary!T$19)</f>
        <v>1.9402337846487583</v>
      </c>
      <c r="U29" s="72">
        <f>IF(RES_hh_emih!U29=0,0,RES_hh_emih!U29/RES_summary!U$19)</f>
        <v>1.7338811951914299</v>
      </c>
      <c r="V29" s="72">
        <f>IF(RES_hh_emih!V29=0,0,RES_hh_emih!V29/RES_summary!V$19)</f>
        <v>1.666655192615289</v>
      </c>
      <c r="W29" s="72">
        <f>IF(RES_hh_emih!W29=0,0,RES_hh_emih!W29/RES_summary!W$19)</f>
        <v>1.7528548681681944</v>
      </c>
      <c r="X29" s="72">
        <f>IF(RES_hh_emih!X29=0,0,RES_hh_emih!X29/RES_summary!X$19)</f>
        <v>1.9543086036341655</v>
      </c>
      <c r="Y29" s="72">
        <f>IF(RES_hh_emih!Y29=0,0,RES_hh_emih!Y29/RES_summary!Y$19)</f>
        <v>1.6053003147183416</v>
      </c>
      <c r="DA29" s="89" t="s">
        <v>624</v>
      </c>
    </row>
    <row r="30" spans="1:105" ht="12" customHeight="1" x14ac:dyDescent="0.25">
      <c r="A30" s="28" t="s">
        <v>189</v>
      </c>
      <c r="B30" s="72">
        <f>IF(RES_hh_emih!B30=0,0,RES_hh_emih!B30/RES_summary!B$19)</f>
        <v>1.3973968119374458</v>
      </c>
      <c r="C30" s="72">
        <f>IF(RES_hh_emih!C30=0,0,RES_hh_emih!C30/RES_summary!C$19)</f>
        <v>1.5746590827034852</v>
      </c>
      <c r="D30" s="72">
        <f>IF(RES_hh_emih!D30=0,0,RES_hh_emih!D30/RES_summary!D$19)</f>
        <v>1.5817486286767859</v>
      </c>
      <c r="E30" s="72">
        <f>IF(RES_hh_emih!E30=0,0,RES_hh_emih!E30/RES_summary!E$19)</f>
        <v>1.7173486443890453</v>
      </c>
      <c r="F30" s="72">
        <f>IF(RES_hh_emih!F30=0,0,RES_hh_emih!F30/RES_summary!F$19)</f>
        <v>1.5688528063607217</v>
      </c>
      <c r="G30" s="72">
        <f>IF(RES_hh_emih!G30=0,0,RES_hh_emih!G30/RES_summary!G$19)</f>
        <v>1.5732106377588659</v>
      </c>
      <c r="H30" s="72">
        <f>IF(RES_hh_emih!H30=0,0,RES_hh_emih!H30/RES_summary!H$19)</f>
        <v>1.9295360957797125</v>
      </c>
      <c r="I30" s="72">
        <f>IF(RES_hh_emih!I30=0,0,RES_hh_emih!I30/RES_summary!I$19)</f>
        <v>1.8908395853410174</v>
      </c>
      <c r="J30" s="72">
        <f>IF(RES_hh_emih!J30=0,0,RES_hh_emih!J30/RES_summary!J$19)</f>
        <v>1.8292009499207427</v>
      </c>
      <c r="K30" s="72">
        <f>IF(RES_hh_emih!K30=0,0,RES_hh_emih!K30/RES_summary!K$19)</f>
        <v>1.7967706330495732</v>
      </c>
      <c r="L30" s="72">
        <f>IF(RES_hh_emih!L30=0,0,RES_hh_emih!L30/RES_summary!L$19)</f>
        <v>1.8553713967847849</v>
      </c>
      <c r="M30" s="72">
        <f>IF(RES_hh_emih!M30=0,0,RES_hh_emih!M30/RES_summary!M$19)</f>
        <v>1.5731258043387133</v>
      </c>
      <c r="N30" s="72">
        <f>IF(RES_hh_emih!N30=0,0,RES_hh_emih!N30/RES_summary!N$19)</f>
        <v>1.6544185318236646</v>
      </c>
      <c r="O30" s="72">
        <f>IF(RES_hh_emih!O30=0,0,RES_hh_emih!O30/RES_summary!O$19)</f>
        <v>1.4190895289799796</v>
      </c>
      <c r="P30" s="72">
        <f>IF(RES_hh_emih!P30=0,0,RES_hh_emih!P30/RES_summary!P$19)</f>
        <v>1.4419023348604181</v>
      </c>
      <c r="Q30" s="72">
        <f>IF(RES_hh_emih!Q30=0,0,RES_hh_emih!Q30/RES_summary!Q$19)</f>
        <v>1.5481710649954639</v>
      </c>
      <c r="R30" s="72">
        <f>IF(RES_hh_emih!R30=0,0,RES_hh_emih!R30/RES_summary!R$19)</f>
        <v>1.6562809982371931</v>
      </c>
      <c r="S30" s="72">
        <f>IF(RES_hh_emih!S30=0,0,RES_hh_emih!S30/RES_summary!S$19)</f>
        <v>1.5883310527380428</v>
      </c>
      <c r="T30" s="72">
        <f>IF(RES_hh_emih!T30=0,0,RES_hh_emih!T30/RES_summary!T$19)</f>
        <v>1.7072357275749348</v>
      </c>
      <c r="U30" s="72">
        <f>IF(RES_hh_emih!U30=0,0,RES_hh_emih!U30/RES_summary!U$19)</f>
        <v>1.5650663931512778</v>
      </c>
      <c r="V30" s="72">
        <f>IF(RES_hh_emih!V30=0,0,RES_hh_emih!V30/RES_summary!V$19)</f>
        <v>1.5525040554385536</v>
      </c>
      <c r="W30" s="72">
        <f>IF(RES_hh_emih!W30=0,0,RES_hh_emih!W30/RES_summary!W$19)</f>
        <v>1.6683858756524363</v>
      </c>
      <c r="X30" s="72">
        <f>IF(RES_hh_emih!X30=0,0,RES_hh_emih!X30/RES_summary!X$19)</f>
        <v>1.5104296612569701</v>
      </c>
      <c r="Y30" s="72">
        <f>IF(RES_hh_emih!Y30=0,0,RES_hh_emih!Y30/RES_summary!Y$19)</f>
        <v>1.4715224462907519</v>
      </c>
      <c r="DA30" s="89" t="s">
        <v>625</v>
      </c>
    </row>
    <row r="31" spans="1:105" ht="12" customHeight="1" x14ac:dyDescent="0.25">
      <c r="A31" s="28" t="s">
        <v>202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X31" s="72">
        <f>IF(RES_hh_emih!X31=0,0,RES_hh_emih!X31/RES_summary!X$19)</f>
        <v>0</v>
      </c>
      <c r="Y31" s="72">
        <f>IF(RES_hh_emih!Y31=0,0,RES_hh_emih!Y31/RES_summary!Y$19)</f>
        <v>0</v>
      </c>
      <c r="DA31" s="89" t="s">
        <v>626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X32" s="77">
        <f>IF(RES_hh_emih!X32=0,0,RES_hh_emih!X32/RES_summary!X$19)</f>
        <v>0</v>
      </c>
      <c r="Y32" s="77">
        <f>IF(RES_hh_emih!Y32=0,0,RES_hh_emih!Y32/RES_summary!Y$19)</f>
        <v>0</v>
      </c>
      <c r="DA32" s="92" t="s">
        <v>627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Y3" si="0">C4</f>
        <v>466258</v>
      </c>
      <c r="D3" s="67">
        <f t="shared" si="0"/>
        <v>534329</v>
      </c>
      <c r="E3" s="67">
        <f t="shared" si="0"/>
        <v>695272</v>
      </c>
      <c r="F3" s="67">
        <f t="shared" si="0"/>
        <v>680957</v>
      </c>
      <c r="G3" s="67">
        <f t="shared" si="0"/>
        <v>560268</v>
      </c>
      <c r="H3" s="67">
        <f t="shared" si="0"/>
        <v>774743</v>
      </c>
      <c r="I3" s="67">
        <f t="shared" si="0"/>
        <v>748136</v>
      </c>
      <c r="J3" s="67">
        <f t="shared" si="0"/>
        <v>879732</v>
      </c>
      <c r="K3" s="67">
        <f t="shared" si="0"/>
        <v>717419</v>
      </c>
      <c r="L3" s="67">
        <f t="shared" si="0"/>
        <v>668059</v>
      </c>
      <c r="M3" s="67">
        <f t="shared" si="0"/>
        <v>634095</v>
      </c>
      <c r="N3" s="67">
        <f t="shared" si="0"/>
        <v>661515</v>
      </c>
      <c r="O3" s="67">
        <f t="shared" si="0"/>
        <v>557822</v>
      </c>
      <c r="P3" s="67">
        <f t="shared" si="0"/>
        <v>468727</v>
      </c>
      <c r="Q3" s="67">
        <f t="shared" si="0"/>
        <v>463216</v>
      </c>
      <c r="R3" s="67">
        <f t="shared" si="0"/>
        <v>498023</v>
      </c>
      <c r="S3" s="67">
        <f t="shared" si="0"/>
        <v>459899</v>
      </c>
      <c r="T3" s="67">
        <f t="shared" si="0"/>
        <v>443730</v>
      </c>
      <c r="U3" s="67">
        <f t="shared" si="0"/>
        <v>517855</v>
      </c>
      <c r="V3" s="67">
        <f t="shared" si="0"/>
        <v>562951</v>
      </c>
      <c r="W3" s="67">
        <f t="shared" si="0"/>
        <v>485069</v>
      </c>
      <c r="X3" s="67">
        <f t="shared" si="0"/>
        <v>526991</v>
      </c>
      <c r="Y3" s="67">
        <f t="shared" si="0"/>
        <v>746333</v>
      </c>
      <c r="DA3" s="87" t="s">
        <v>629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466258</v>
      </c>
      <c r="D4" s="71">
        <f t="shared" si="1"/>
        <v>534329</v>
      </c>
      <c r="E4" s="71">
        <f t="shared" si="1"/>
        <v>695272</v>
      </c>
      <c r="F4" s="71">
        <f t="shared" si="1"/>
        <v>680957</v>
      </c>
      <c r="G4" s="71">
        <f t="shared" si="1"/>
        <v>560268</v>
      </c>
      <c r="H4" s="71">
        <f t="shared" si="1"/>
        <v>774743</v>
      </c>
      <c r="I4" s="71">
        <f t="shared" si="1"/>
        <v>748136</v>
      </c>
      <c r="J4" s="71">
        <f t="shared" si="1"/>
        <v>879732</v>
      </c>
      <c r="K4" s="71">
        <f t="shared" si="1"/>
        <v>717419</v>
      </c>
      <c r="L4" s="71">
        <f t="shared" si="1"/>
        <v>668059</v>
      </c>
      <c r="M4" s="71">
        <f t="shared" si="1"/>
        <v>634095</v>
      </c>
      <c r="N4" s="71">
        <f t="shared" si="1"/>
        <v>661515</v>
      </c>
      <c r="O4" s="71">
        <f t="shared" si="1"/>
        <v>557822</v>
      </c>
      <c r="P4" s="71">
        <f t="shared" si="1"/>
        <v>468727</v>
      </c>
      <c r="Q4" s="71">
        <f t="shared" si="1"/>
        <v>463216</v>
      </c>
      <c r="R4" s="71">
        <f t="shared" ref="R4:V4" si="2">SUM(R5:R13)</f>
        <v>498023</v>
      </c>
      <c r="S4" s="71">
        <f t="shared" si="2"/>
        <v>459899</v>
      </c>
      <c r="T4" s="71">
        <f t="shared" si="2"/>
        <v>443730</v>
      </c>
      <c r="U4" s="71">
        <f t="shared" si="2"/>
        <v>517855</v>
      </c>
      <c r="V4" s="71">
        <f t="shared" si="2"/>
        <v>562951</v>
      </c>
      <c r="W4" s="71">
        <f t="shared" ref="W4:Y4" si="3">SUM(W5:W13)</f>
        <v>485069</v>
      </c>
      <c r="X4" s="71">
        <f t="shared" si="3"/>
        <v>526991</v>
      </c>
      <c r="Y4" s="71">
        <f t="shared" si="3"/>
        <v>746333</v>
      </c>
      <c r="DA4" s="88" t="s">
        <v>630</v>
      </c>
    </row>
    <row r="5" spans="1:105" ht="12" customHeight="1" x14ac:dyDescent="0.25">
      <c r="A5" s="28" t="s">
        <v>51</v>
      </c>
      <c r="B5" s="82"/>
      <c r="C5" s="82">
        <v>15162</v>
      </c>
      <c r="D5" s="82">
        <v>13100</v>
      </c>
      <c r="E5" s="82">
        <v>13111</v>
      </c>
      <c r="F5" s="82">
        <v>25839</v>
      </c>
      <c r="G5" s="82">
        <v>15546</v>
      </c>
      <c r="H5" s="82">
        <v>15150</v>
      </c>
      <c r="I5" s="82">
        <v>6851</v>
      </c>
      <c r="J5" s="82">
        <v>16644</v>
      </c>
      <c r="K5" s="82">
        <v>14415</v>
      </c>
      <c r="L5" s="82">
        <v>3786</v>
      </c>
      <c r="M5" s="82">
        <v>5903</v>
      </c>
      <c r="N5" s="82">
        <v>2983</v>
      </c>
      <c r="O5" s="82">
        <v>2779</v>
      </c>
      <c r="P5" s="82">
        <v>635</v>
      </c>
      <c r="Q5" s="82">
        <v>12258</v>
      </c>
      <c r="R5" s="82">
        <v>17271</v>
      </c>
      <c r="S5" s="82">
        <v>25542</v>
      </c>
      <c r="T5" s="82">
        <v>10682</v>
      </c>
      <c r="U5" s="82">
        <v>2563</v>
      </c>
      <c r="V5" s="82">
        <v>1</v>
      </c>
      <c r="W5" s="82">
        <v>0</v>
      </c>
      <c r="X5" s="82">
        <v>0</v>
      </c>
      <c r="Y5" s="82">
        <v>5874</v>
      </c>
      <c r="DA5" s="89" t="s">
        <v>631</v>
      </c>
    </row>
    <row r="6" spans="1:105" ht="12" customHeight="1" x14ac:dyDescent="0.25">
      <c r="A6" s="28" t="s">
        <v>74</v>
      </c>
      <c r="B6" s="82"/>
      <c r="C6" s="82">
        <v>0</v>
      </c>
      <c r="D6" s="82">
        <v>25560</v>
      </c>
      <c r="E6" s="82">
        <v>32984</v>
      </c>
      <c r="F6" s="82">
        <v>47914</v>
      </c>
      <c r="G6" s="82">
        <v>37445</v>
      </c>
      <c r="H6" s="82">
        <v>41827</v>
      </c>
      <c r="I6" s="82">
        <v>54236</v>
      </c>
      <c r="J6" s="82">
        <v>55924</v>
      </c>
      <c r="K6" s="82">
        <v>26915</v>
      </c>
      <c r="L6" s="82">
        <v>24138</v>
      </c>
      <c r="M6" s="82">
        <v>26492</v>
      </c>
      <c r="N6" s="82">
        <v>41051</v>
      </c>
      <c r="O6" s="82">
        <v>29922</v>
      </c>
      <c r="P6" s="82">
        <v>0</v>
      </c>
      <c r="Q6" s="82">
        <v>13740</v>
      </c>
      <c r="R6" s="82">
        <v>13272</v>
      </c>
      <c r="S6" s="82">
        <v>22052</v>
      </c>
      <c r="T6" s="82">
        <v>16096</v>
      </c>
      <c r="U6" s="82">
        <v>8077</v>
      </c>
      <c r="V6" s="82">
        <v>27333</v>
      </c>
      <c r="W6" s="82">
        <v>33058</v>
      </c>
      <c r="X6" s="82">
        <v>40506</v>
      </c>
      <c r="Y6" s="82">
        <v>31652</v>
      </c>
      <c r="DA6" s="89" t="s">
        <v>632</v>
      </c>
    </row>
    <row r="7" spans="1:105" ht="12" customHeight="1" x14ac:dyDescent="0.25">
      <c r="A7" s="28" t="s">
        <v>200</v>
      </c>
      <c r="B7" s="82"/>
      <c r="C7" s="82">
        <v>78237</v>
      </c>
      <c r="D7" s="82">
        <v>126196</v>
      </c>
      <c r="E7" s="82">
        <v>166830</v>
      </c>
      <c r="F7" s="82">
        <v>145734</v>
      </c>
      <c r="G7" s="82">
        <v>63597</v>
      </c>
      <c r="H7" s="82">
        <v>15257</v>
      </c>
      <c r="I7" s="82">
        <v>58861</v>
      </c>
      <c r="J7" s="82">
        <v>96767</v>
      </c>
      <c r="K7" s="82">
        <v>86116</v>
      </c>
      <c r="L7" s="82">
        <v>79643</v>
      </c>
      <c r="M7" s="82">
        <v>106997</v>
      </c>
      <c r="N7" s="82">
        <v>146745</v>
      </c>
      <c r="O7" s="82">
        <v>188561</v>
      </c>
      <c r="P7" s="82">
        <v>181169</v>
      </c>
      <c r="Q7" s="82">
        <v>217568</v>
      </c>
      <c r="R7" s="82">
        <v>91878</v>
      </c>
      <c r="S7" s="82">
        <v>47808</v>
      </c>
      <c r="T7" s="82">
        <v>26768</v>
      </c>
      <c r="U7" s="82">
        <v>43187</v>
      </c>
      <c r="V7" s="82">
        <v>73813</v>
      </c>
      <c r="W7" s="82">
        <v>52695</v>
      </c>
      <c r="X7" s="82">
        <v>46309</v>
      </c>
      <c r="Y7" s="82">
        <v>75050</v>
      </c>
      <c r="DA7" s="89" t="s">
        <v>633</v>
      </c>
    </row>
    <row r="8" spans="1:105" ht="12" customHeight="1" x14ac:dyDescent="0.25">
      <c r="A8" s="28" t="s">
        <v>189</v>
      </c>
      <c r="B8" s="82"/>
      <c r="C8" s="82">
        <v>159101</v>
      </c>
      <c r="D8" s="82">
        <v>212074</v>
      </c>
      <c r="E8" s="82">
        <v>285273</v>
      </c>
      <c r="F8" s="82">
        <v>218286</v>
      </c>
      <c r="G8" s="82">
        <v>156696</v>
      </c>
      <c r="H8" s="82">
        <v>295659</v>
      </c>
      <c r="I8" s="82">
        <v>239354</v>
      </c>
      <c r="J8" s="82">
        <v>279296</v>
      </c>
      <c r="K8" s="82">
        <v>155705</v>
      </c>
      <c r="L8" s="82">
        <v>192797</v>
      </c>
      <c r="M8" s="82">
        <v>124663</v>
      </c>
      <c r="N8" s="82">
        <v>108187</v>
      </c>
      <c r="O8" s="82">
        <v>89368</v>
      </c>
      <c r="P8" s="82">
        <v>169938</v>
      </c>
      <c r="Q8" s="82">
        <v>171459</v>
      </c>
      <c r="R8" s="82">
        <v>276796</v>
      </c>
      <c r="S8" s="82">
        <v>248643</v>
      </c>
      <c r="T8" s="82">
        <v>241280</v>
      </c>
      <c r="U8" s="82">
        <v>207466</v>
      </c>
      <c r="V8" s="82">
        <v>153462</v>
      </c>
      <c r="W8" s="82">
        <v>57581</v>
      </c>
      <c r="X8" s="82">
        <v>89958</v>
      </c>
      <c r="Y8" s="82">
        <v>130411</v>
      </c>
      <c r="DA8" s="89" t="s">
        <v>634</v>
      </c>
    </row>
    <row r="9" spans="1:105" ht="12" customHeight="1" x14ac:dyDescent="0.25">
      <c r="A9" s="28" t="s">
        <v>202</v>
      </c>
      <c r="B9" s="82"/>
      <c r="C9" s="82">
        <v>69618</v>
      </c>
      <c r="D9" s="82">
        <v>60789</v>
      </c>
      <c r="E9" s="82">
        <v>67150</v>
      </c>
      <c r="F9" s="82">
        <v>89553</v>
      </c>
      <c r="G9" s="82">
        <v>109268</v>
      </c>
      <c r="H9" s="82">
        <v>176884</v>
      </c>
      <c r="I9" s="82">
        <v>245900</v>
      </c>
      <c r="J9" s="82">
        <v>306375</v>
      </c>
      <c r="K9" s="82">
        <v>316929</v>
      </c>
      <c r="L9" s="82">
        <v>234910</v>
      </c>
      <c r="M9" s="82">
        <v>286920</v>
      </c>
      <c r="N9" s="82">
        <v>284150</v>
      </c>
      <c r="O9" s="82">
        <v>231028</v>
      </c>
      <c r="P9" s="82">
        <v>82190</v>
      </c>
      <c r="Q9" s="82">
        <v>0</v>
      </c>
      <c r="R9" s="82">
        <v>0</v>
      </c>
      <c r="S9" s="82">
        <v>0</v>
      </c>
      <c r="T9" s="82">
        <v>0</v>
      </c>
      <c r="U9" s="82">
        <v>76530</v>
      </c>
      <c r="V9" s="82">
        <v>132727</v>
      </c>
      <c r="W9" s="82">
        <v>167968</v>
      </c>
      <c r="X9" s="82">
        <v>195475</v>
      </c>
      <c r="Y9" s="82">
        <v>250660</v>
      </c>
      <c r="DA9" s="89" t="s">
        <v>635</v>
      </c>
    </row>
    <row r="10" spans="1:105" ht="12" customHeight="1" x14ac:dyDescent="0.25">
      <c r="A10" s="28" t="s">
        <v>197</v>
      </c>
      <c r="B10" s="82"/>
      <c r="C10" s="82">
        <v>4</v>
      </c>
      <c r="D10" s="82">
        <v>3</v>
      </c>
      <c r="E10" s="82">
        <v>4</v>
      </c>
      <c r="F10" s="82">
        <v>5</v>
      </c>
      <c r="G10" s="82">
        <v>5</v>
      </c>
      <c r="H10" s="82">
        <v>9</v>
      </c>
      <c r="I10" s="82">
        <v>9</v>
      </c>
      <c r="J10" s="82">
        <v>11</v>
      </c>
      <c r="K10" s="82">
        <v>8</v>
      </c>
      <c r="L10" s="82">
        <v>8</v>
      </c>
      <c r="M10" s="82">
        <v>10</v>
      </c>
      <c r="N10" s="82">
        <v>11</v>
      </c>
      <c r="O10" s="82">
        <v>9</v>
      </c>
      <c r="P10" s="82">
        <v>5</v>
      </c>
      <c r="Q10" s="82">
        <v>7</v>
      </c>
      <c r="R10" s="82">
        <v>5</v>
      </c>
      <c r="S10" s="82">
        <v>2</v>
      </c>
      <c r="T10" s="82">
        <v>2</v>
      </c>
      <c r="U10" s="82">
        <v>4</v>
      </c>
      <c r="V10" s="82">
        <v>7</v>
      </c>
      <c r="W10" s="82">
        <v>5</v>
      </c>
      <c r="X10" s="82">
        <v>7</v>
      </c>
      <c r="Y10" s="82">
        <v>10</v>
      </c>
      <c r="DA10" s="89" t="s">
        <v>636</v>
      </c>
    </row>
    <row r="11" spans="1:105" ht="12" customHeight="1" x14ac:dyDescent="0.25">
      <c r="A11" s="28" t="s">
        <v>198</v>
      </c>
      <c r="B11" s="82"/>
      <c r="C11" s="82">
        <v>0</v>
      </c>
      <c r="D11" s="82">
        <v>0</v>
      </c>
      <c r="E11" s="82">
        <v>0</v>
      </c>
      <c r="F11" s="82">
        <v>0</v>
      </c>
      <c r="G11" s="82">
        <v>0</v>
      </c>
      <c r="H11" s="82">
        <v>0</v>
      </c>
      <c r="I11" s="82">
        <v>0</v>
      </c>
      <c r="J11" s="82">
        <v>0</v>
      </c>
      <c r="K11" s="82">
        <v>0</v>
      </c>
      <c r="L11" s="82">
        <v>0</v>
      </c>
      <c r="M11" s="82">
        <v>0</v>
      </c>
      <c r="N11" s="82">
        <v>0</v>
      </c>
      <c r="O11" s="82">
        <v>0</v>
      </c>
      <c r="P11" s="82">
        <v>0</v>
      </c>
      <c r="Q11" s="82">
        <v>0</v>
      </c>
      <c r="R11" s="82">
        <v>0</v>
      </c>
      <c r="S11" s="82">
        <v>0</v>
      </c>
      <c r="T11" s="82">
        <v>0</v>
      </c>
      <c r="U11" s="82">
        <v>0</v>
      </c>
      <c r="V11" s="82">
        <v>0</v>
      </c>
      <c r="W11" s="82">
        <v>0</v>
      </c>
      <c r="X11" s="82">
        <v>0</v>
      </c>
      <c r="Y11" s="82">
        <v>0</v>
      </c>
      <c r="DA11" s="89" t="s">
        <v>637</v>
      </c>
    </row>
    <row r="12" spans="1:105" ht="12" customHeight="1" x14ac:dyDescent="0.25">
      <c r="A12" s="28" t="s">
        <v>95</v>
      </c>
      <c r="B12" s="82"/>
      <c r="C12" s="82">
        <v>11662</v>
      </c>
      <c r="D12" s="82">
        <v>14577</v>
      </c>
      <c r="E12" s="82">
        <v>18974</v>
      </c>
      <c r="F12" s="82">
        <v>20719</v>
      </c>
      <c r="G12" s="82">
        <v>21442</v>
      </c>
      <c r="H12" s="82">
        <v>24677</v>
      </c>
      <c r="I12" s="82">
        <v>19622</v>
      </c>
      <c r="J12" s="82">
        <v>16549</v>
      </c>
      <c r="K12" s="82">
        <v>13595</v>
      </c>
      <c r="L12" s="82">
        <v>14957</v>
      </c>
      <c r="M12" s="82">
        <v>13333</v>
      </c>
      <c r="N12" s="82">
        <v>14083</v>
      </c>
      <c r="O12" s="82">
        <v>16155</v>
      </c>
      <c r="P12" s="82">
        <v>34790</v>
      </c>
      <c r="Q12" s="82">
        <v>48184</v>
      </c>
      <c r="R12" s="82">
        <v>43844</v>
      </c>
      <c r="S12" s="82">
        <v>35079</v>
      </c>
      <c r="T12" s="82">
        <v>29398</v>
      </c>
      <c r="U12" s="82">
        <v>42139</v>
      </c>
      <c r="V12" s="82">
        <v>40445</v>
      </c>
      <c r="W12" s="82">
        <v>40442</v>
      </c>
      <c r="X12" s="82">
        <v>41574</v>
      </c>
      <c r="Y12" s="82">
        <v>45738</v>
      </c>
      <c r="DA12" s="89" t="s">
        <v>638</v>
      </c>
    </row>
    <row r="13" spans="1:105" ht="12" customHeight="1" x14ac:dyDescent="0.25">
      <c r="A13" s="73" t="s">
        <v>94</v>
      </c>
      <c r="B13" s="83"/>
      <c r="C13" s="83">
        <v>132474</v>
      </c>
      <c r="D13" s="83">
        <v>82030</v>
      </c>
      <c r="E13" s="83">
        <v>110946</v>
      </c>
      <c r="F13" s="83">
        <v>132907</v>
      </c>
      <c r="G13" s="83">
        <v>156269</v>
      </c>
      <c r="H13" s="83">
        <v>205280</v>
      </c>
      <c r="I13" s="83">
        <v>123303</v>
      </c>
      <c r="J13" s="83">
        <v>108166</v>
      </c>
      <c r="K13" s="83">
        <v>103736</v>
      </c>
      <c r="L13" s="83">
        <v>117820</v>
      </c>
      <c r="M13" s="83">
        <v>69777</v>
      </c>
      <c r="N13" s="83">
        <v>64305</v>
      </c>
      <c r="O13" s="83">
        <v>0</v>
      </c>
      <c r="P13" s="83">
        <v>0</v>
      </c>
      <c r="Q13" s="83">
        <v>0</v>
      </c>
      <c r="R13" s="83">
        <v>54957</v>
      </c>
      <c r="S13" s="83">
        <v>80773</v>
      </c>
      <c r="T13" s="83">
        <v>119504</v>
      </c>
      <c r="U13" s="83">
        <v>137889</v>
      </c>
      <c r="V13" s="83">
        <v>135163</v>
      </c>
      <c r="W13" s="83">
        <v>133320</v>
      </c>
      <c r="X13" s="83">
        <v>113162</v>
      </c>
      <c r="Y13" s="83">
        <v>206938</v>
      </c>
      <c r="DA13" s="90" t="s">
        <v>639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322122</v>
      </c>
      <c r="D14" s="85">
        <f t="shared" si="4"/>
        <v>437722</v>
      </c>
      <c r="E14" s="85">
        <f t="shared" si="4"/>
        <v>565352</v>
      </c>
      <c r="F14" s="85">
        <f t="shared" si="4"/>
        <v>527331</v>
      </c>
      <c r="G14" s="85">
        <f t="shared" si="4"/>
        <v>382557</v>
      </c>
      <c r="H14" s="85">
        <f t="shared" si="4"/>
        <v>544786</v>
      </c>
      <c r="I14" s="85">
        <f t="shared" si="4"/>
        <v>605211</v>
      </c>
      <c r="J14" s="85">
        <f t="shared" si="4"/>
        <v>755017</v>
      </c>
      <c r="K14" s="85">
        <f t="shared" si="4"/>
        <v>600088</v>
      </c>
      <c r="L14" s="85">
        <f t="shared" si="4"/>
        <v>535282</v>
      </c>
      <c r="M14" s="85">
        <f t="shared" si="4"/>
        <v>550985</v>
      </c>
      <c r="N14" s="85">
        <f t="shared" si="4"/>
        <v>583127</v>
      </c>
      <c r="O14" s="85">
        <f t="shared" si="4"/>
        <v>541667</v>
      </c>
      <c r="P14" s="85">
        <f t="shared" si="4"/>
        <v>433937</v>
      </c>
      <c r="Q14" s="85">
        <f t="shared" si="4"/>
        <v>415032</v>
      </c>
      <c r="R14" s="85">
        <f t="shared" ref="R14:V14" si="5">SUM(R5:R11)</f>
        <v>399222</v>
      </c>
      <c r="S14" s="85">
        <f t="shared" si="5"/>
        <v>344047</v>
      </c>
      <c r="T14" s="85">
        <f t="shared" si="5"/>
        <v>294828</v>
      </c>
      <c r="U14" s="85">
        <f t="shared" si="5"/>
        <v>337827</v>
      </c>
      <c r="V14" s="85">
        <f t="shared" si="5"/>
        <v>387343</v>
      </c>
      <c r="W14" s="85">
        <f t="shared" ref="W14:Y14" si="6">SUM(W5:W11)</f>
        <v>311307</v>
      </c>
      <c r="X14" s="85">
        <f t="shared" si="6"/>
        <v>372255</v>
      </c>
      <c r="Y14" s="85">
        <f t="shared" si="6"/>
        <v>493657</v>
      </c>
      <c r="DA14" s="93"/>
    </row>
    <row r="15" spans="1:105" ht="12.95" customHeight="1" x14ac:dyDescent="0.25">
      <c r="A15" s="68" t="s">
        <v>92</v>
      </c>
      <c r="B15" s="71"/>
      <c r="C15" s="71">
        <f t="shared" ref="C15:Y15" si="7">C16</f>
        <v>142502</v>
      </c>
      <c r="D15" s="71">
        <f t="shared" si="7"/>
        <v>139021</v>
      </c>
      <c r="E15" s="71">
        <f t="shared" si="7"/>
        <v>204846</v>
      </c>
      <c r="F15" s="71">
        <f t="shared" si="7"/>
        <v>294343</v>
      </c>
      <c r="G15" s="71">
        <f t="shared" si="7"/>
        <v>333961</v>
      </c>
      <c r="H15" s="71">
        <f t="shared" si="7"/>
        <v>246564</v>
      </c>
      <c r="I15" s="71">
        <f t="shared" si="7"/>
        <v>282974</v>
      </c>
      <c r="J15" s="71">
        <f t="shared" si="7"/>
        <v>249116</v>
      </c>
      <c r="K15" s="71">
        <f t="shared" si="7"/>
        <v>219355</v>
      </c>
      <c r="L15" s="71">
        <f t="shared" si="7"/>
        <v>250671</v>
      </c>
      <c r="M15" s="71">
        <f t="shared" si="7"/>
        <v>172026</v>
      </c>
      <c r="N15" s="71">
        <f t="shared" si="7"/>
        <v>244849</v>
      </c>
      <c r="O15" s="71">
        <f t="shared" si="7"/>
        <v>42461</v>
      </c>
      <c r="P15" s="71">
        <f t="shared" si="7"/>
        <v>16711</v>
      </c>
      <c r="Q15" s="71">
        <f t="shared" si="7"/>
        <v>14086</v>
      </c>
      <c r="R15" s="71">
        <f t="shared" si="7"/>
        <v>81830</v>
      </c>
      <c r="S15" s="71">
        <f t="shared" si="7"/>
        <v>88256</v>
      </c>
      <c r="T15" s="71">
        <f t="shared" si="7"/>
        <v>145845</v>
      </c>
      <c r="U15" s="71">
        <f t="shared" si="7"/>
        <v>106925</v>
      </c>
      <c r="V15" s="71">
        <f t="shared" si="7"/>
        <v>118463</v>
      </c>
      <c r="W15" s="71">
        <f t="shared" si="7"/>
        <v>113684</v>
      </c>
      <c r="X15" s="71">
        <f t="shared" si="7"/>
        <v>145215</v>
      </c>
      <c r="Y15" s="71">
        <f t="shared" si="7"/>
        <v>82485</v>
      </c>
      <c r="DA15" s="88" t="s">
        <v>640</v>
      </c>
    </row>
    <row r="16" spans="1:105" ht="12" customHeight="1" x14ac:dyDescent="0.25">
      <c r="A16" s="28" t="s">
        <v>91</v>
      </c>
      <c r="B16" s="82"/>
      <c r="C16" s="82">
        <v>142502</v>
      </c>
      <c r="D16" s="82">
        <v>139021</v>
      </c>
      <c r="E16" s="82">
        <v>204846</v>
      </c>
      <c r="F16" s="82">
        <v>294343</v>
      </c>
      <c r="G16" s="82">
        <v>333961</v>
      </c>
      <c r="H16" s="82">
        <v>246564</v>
      </c>
      <c r="I16" s="82">
        <v>282974</v>
      </c>
      <c r="J16" s="82">
        <v>249116</v>
      </c>
      <c r="K16" s="82">
        <v>219355</v>
      </c>
      <c r="L16" s="82">
        <v>250671</v>
      </c>
      <c r="M16" s="82">
        <v>172026</v>
      </c>
      <c r="N16" s="82">
        <v>244849</v>
      </c>
      <c r="O16" s="82">
        <v>42461</v>
      </c>
      <c r="P16" s="82">
        <v>16711</v>
      </c>
      <c r="Q16" s="82">
        <v>14086</v>
      </c>
      <c r="R16" s="82">
        <v>81830</v>
      </c>
      <c r="S16" s="82">
        <v>88256</v>
      </c>
      <c r="T16" s="82">
        <v>145845</v>
      </c>
      <c r="U16" s="82">
        <v>106925</v>
      </c>
      <c r="V16" s="82">
        <v>118463</v>
      </c>
      <c r="W16" s="82">
        <v>113684</v>
      </c>
      <c r="X16" s="82">
        <v>145215</v>
      </c>
      <c r="Y16" s="82">
        <v>82485</v>
      </c>
      <c r="DA16" s="89" t="s">
        <v>641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466258</v>
      </c>
      <c r="D17" s="71">
        <f t="shared" si="8"/>
        <v>534329</v>
      </c>
      <c r="E17" s="71">
        <f t="shared" si="8"/>
        <v>695272</v>
      </c>
      <c r="F17" s="71">
        <f t="shared" si="8"/>
        <v>680957</v>
      </c>
      <c r="G17" s="71">
        <f t="shared" si="8"/>
        <v>560268</v>
      </c>
      <c r="H17" s="71">
        <f t="shared" si="8"/>
        <v>774743</v>
      </c>
      <c r="I17" s="71">
        <f t="shared" si="8"/>
        <v>748136</v>
      </c>
      <c r="J17" s="71">
        <f t="shared" si="8"/>
        <v>879732</v>
      </c>
      <c r="K17" s="71">
        <f t="shared" si="8"/>
        <v>717419</v>
      </c>
      <c r="L17" s="71">
        <f t="shared" si="8"/>
        <v>668059</v>
      </c>
      <c r="M17" s="71">
        <f t="shared" si="8"/>
        <v>634095</v>
      </c>
      <c r="N17" s="71">
        <f t="shared" si="8"/>
        <v>661515</v>
      </c>
      <c r="O17" s="71">
        <f t="shared" si="8"/>
        <v>557822</v>
      </c>
      <c r="P17" s="71">
        <f t="shared" si="8"/>
        <v>468727</v>
      </c>
      <c r="Q17" s="71">
        <f t="shared" si="8"/>
        <v>463216</v>
      </c>
      <c r="R17" s="71">
        <f t="shared" ref="R17:V17" si="9">SUM(R18:R25)</f>
        <v>498023</v>
      </c>
      <c r="S17" s="71">
        <f t="shared" si="9"/>
        <v>459899</v>
      </c>
      <c r="T17" s="71">
        <f t="shared" si="9"/>
        <v>443730</v>
      </c>
      <c r="U17" s="71">
        <f t="shared" si="9"/>
        <v>517855</v>
      </c>
      <c r="V17" s="71">
        <f t="shared" si="9"/>
        <v>562951</v>
      </c>
      <c r="W17" s="71">
        <f t="shared" ref="W17:Y17" si="10">SUM(W18:W25)</f>
        <v>485069</v>
      </c>
      <c r="X17" s="71">
        <f t="shared" si="10"/>
        <v>526991</v>
      </c>
      <c r="Y17" s="71">
        <f t="shared" si="10"/>
        <v>746333</v>
      </c>
      <c r="DA17" s="88" t="s">
        <v>642</v>
      </c>
    </row>
    <row r="18" spans="1:105" ht="12" customHeight="1" x14ac:dyDescent="0.25">
      <c r="A18" s="28" t="s">
        <v>51</v>
      </c>
      <c r="B18" s="82"/>
      <c r="C18" s="82">
        <v>342</v>
      </c>
      <c r="D18" s="82">
        <v>531</v>
      </c>
      <c r="E18" s="82">
        <v>758</v>
      </c>
      <c r="F18" s="82">
        <v>945</v>
      </c>
      <c r="G18" s="82">
        <v>402</v>
      </c>
      <c r="H18" s="82">
        <v>70</v>
      </c>
      <c r="I18" s="82">
        <v>1</v>
      </c>
      <c r="J18" s="82">
        <v>1722</v>
      </c>
      <c r="K18" s="82">
        <v>1018</v>
      </c>
      <c r="L18" s="82">
        <v>472</v>
      </c>
      <c r="M18" s="82">
        <v>702</v>
      </c>
      <c r="N18" s="82">
        <v>419</v>
      </c>
      <c r="O18" s="82">
        <v>448</v>
      </c>
      <c r="P18" s="82">
        <v>36</v>
      </c>
      <c r="Q18" s="82">
        <v>311</v>
      </c>
      <c r="R18" s="82">
        <v>453</v>
      </c>
      <c r="S18" s="82">
        <v>661</v>
      </c>
      <c r="T18" s="82">
        <v>504</v>
      </c>
      <c r="U18" s="82">
        <v>185</v>
      </c>
      <c r="V18" s="82">
        <v>1</v>
      </c>
      <c r="W18" s="82">
        <v>0</v>
      </c>
      <c r="X18" s="82">
        <v>0</v>
      </c>
      <c r="Y18" s="82">
        <v>0</v>
      </c>
      <c r="DA18" s="89" t="s">
        <v>643</v>
      </c>
    </row>
    <row r="19" spans="1:105" s="2" customFormat="1" ht="12" customHeight="1" x14ac:dyDescent="0.25">
      <c r="A19" s="28" t="s">
        <v>74</v>
      </c>
      <c r="B19" s="82"/>
      <c r="C19" s="82">
        <v>132373</v>
      </c>
      <c r="D19" s="82">
        <v>137746</v>
      </c>
      <c r="E19" s="82">
        <v>198293</v>
      </c>
      <c r="F19" s="82">
        <v>220531</v>
      </c>
      <c r="G19" s="82">
        <v>163931</v>
      </c>
      <c r="H19" s="82">
        <v>241788</v>
      </c>
      <c r="I19" s="82">
        <v>177695</v>
      </c>
      <c r="J19" s="82">
        <v>179828</v>
      </c>
      <c r="K19" s="82">
        <v>204234</v>
      </c>
      <c r="L19" s="82">
        <v>189978</v>
      </c>
      <c r="M19" s="82">
        <v>197852</v>
      </c>
      <c r="N19" s="82">
        <v>177853</v>
      </c>
      <c r="O19" s="82">
        <v>133151</v>
      </c>
      <c r="P19" s="82">
        <v>63763</v>
      </c>
      <c r="Q19" s="82">
        <v>35274</v>
      </c>
      <c r="R19" s="82">
        <v>64309</v>
      </c>
      <c r="S19" s="82">
        <v>74489</v>
      </c>
      <c r="T19" s="82">
        <v>68486</v>
      </c>
      <c r="U19" s="82">
        <v>86059</v>
      </c>
      <c r="V19" s="82">
        <v>125895</v>
      </c>
      <c r="W19" s="82">
        <v>153850</v>
      </c>
      <c r="X19" s="82">
        <v>173539</v>
      </c>
      <c r="Y19" s="82">
        <v>200059</v>
      </c>
      <c r="DA19" s="89" t="s">
        <v>644</v>
      </c>
    </row>
    <row r="20" spans="1:105" ht="12" customHeight="1" x14ac:dyDescent="0.25">
      <c r="A20" s="28" t="s">
        <v>200</v>
      </c>
      <c r="B20" s="82"/>
      <c r="C20" s="82">
        <v>1558</v>
      </c>
      <c r="D20" s="82">
        <v>4684</v>
      </c>
      <c r="E20" s="82">
        <v>9020</v>
      </c>
      <c r="F20" s="82">
        <v>8566</v>
      </c>
      <c r="G20" s="82">
        <v>3418</v>
      </c>
      <c r="H20" s="82">
        <v>545</v>
      </c>
      <c r="I20" s="82">
        <v>11009</v>
      </c>
      <c r="J20" s="82">
        <v>31269</v>
      </c>
      <c r="K20" s="82">
        <v>16612</v>
      </c>
      <c r="L20" s="82">
        <v>14696</v>
      </c>
      <c r="M20" s="82">
        <v>25338</v>
      </c>
      <c r="N20" s="82">
        <v>43080</v>
      </c>
      <c r="O20" s="82">
        <v>54944</v>
      </c>
      <c r="P20" s="82">
        <v>11766</v>
      </c>
      <c r="Q20" s="82">
        <v>7621</v>
      </c>
      <c r="R20" s="82">
        <v>6111</v>
      </c>
      <c r="S20" s="82">
        <v>7316</v>
      </c>
      <c r="T20" s="82">
        <v>3480</v>
      </c>
      <c r="U20" s="82">
        <v>4453</v>
      </c>
      <c r="V20" s="82">
        <v>7858</v>
      </c>
      <c r="W20" s="82">
        <v>3795</v>
      </c>
      <c r="X20" s="82">
        <v>4017</v>
      </c>
      <c r="Y20" s="82">
        <v>13654</v>
      </c>
      <c r="DA20" s="89" t="s">
        <v>645</v>
      </c>
    </row>
    <row r="21" spans="1:105" ht="12" customHeight="1" x14ac:dyDescent="0.25">
      <c r="A21" s="28" t="s">
        <v>189</v>
      </c>
      <c r="B21" s="82"/>
      <c r="C21" s="82">
        <v>153102</v>
      </c>
      <c r="D21" s="82">
        <v>212074</v>
      </c>
      <c r="E21" s="82">
        <v>248924</v>
      </c>
      <c r="F21" s="82">
        <v>204154</v>
      </c>
      <c r="G21" s="82">
        <v>156696</v>
      </c>
      <c r="H21" s="82">
        <v>268848</v>
      </c>
      <c r="I21" s="82">
        <v>239354</v>
      </c>
      <c r="J21" s="82">
        <v>230225</v>
      </c>
      <c r="K21" s="82">
        <v>155705</v>
      </c>
      <c r="L21" s="82">
        <v>159615</v>
      </c>
      <c r="M21" s="82">
        <v>87246</v>
      </c>
      <c r="N21" s="82">
        <v>108187</v>
      </c>
      <c r="O21" s="82">
        <v>89368</v>
      </c>
      <c r="P21" s="82">
        <v>169938</v>
      </c>
      <c r="Q21" s="82">
        <v>171459</v>
      </c>
      <c r="R21" s="82">
        <v>263009</v>
      </c>
      <c r="S21" s="82">
        <v>229481</v>
      </c>
      <c r="T21" s="82">
        <v>180886</v>
      </c>
      <c r="U21" s="82">
        <v>199283</v>
      </c>
      <c r="V21" s="82">
        <v>153461</v>
      </c>
      <c r="W21" s="82">
        <v>57581</v>
      </c>
      <c r="X21" s="82">
        <v>89958</v>
      </c>
      <c r="Y21" s="82">
        <v>37334</v>
      </c>
      <c r="DA21" s="89" t="s">
        <v>646</v>
      </c>
    </row>
    <row r="22" spans="1:105" ht="12" customHeight="1" x14ac:dyDescent="0.25">
      <c r="A22" s="28" t="s">
        <v>202</v>
      </c>
      <c r="B22" s="82"/>
      <c r="C22" s="82">
        <v>389</v>
      </c>
      <c r="D22" s="82">
        <v>525</v>
      </c>
      <c r="E22" s="82">
        <v>571</v>
      </c>
      <c r="F22" s="82">
        <v>858</v>
      </c>
      <c r="G22" s="82">
        <v>1284</v>
      </c>
      <c r="H22" s="82">
        <v>2625</v>
      </c>
      <c r="I22" s="82">
        <v>5402</v>
      </c>
      <c r="J22" s="82">
        <v>22793</v>
      </c>
      <c r="K22" s="82">
        <v>17012</v>
      </c>
      <c r="L22" s="82">
        <v>13559</v>
      </c>
      <c r="M22" s="82">
        <v>10299</v>
      </c>
      <c r="N22" s="82">
        <v>7683</v>
      </c>
      <c r="O22" s="82">
        <v>6355</v>
      </c>
      <c r="P22" s="82">
        <v>140</v>
      </c>
      <c r="Q22" s="82">
        <v>0</v>
      </c>
      <c r="R22" s="82">
        <v>0</v>
      </c>
      <c r="S22" s="82">
        <v>0</v>
      </c>
      <c r="T22" s="82">
        <v>0</v>
      </c>
      <c r="U22" s="82">
        <v>198</v>
      </c>
      <c r="V22" s="82">
        <v>1025</v>
      </c>
      <c r="W22" s="82">
        <v>3215</v>
      </c>
      <c r="X22" s="82">
        <v>7878</v>
      </c>
      <c r="Y22" s="82">
        <v>16321</v>
      </c>
      <c r="DA22" s="89" t="s">
        <v>647</v>
      </c>
    </row>
    <row r="23" spans="1:105" ht="12" customHeight="1" x14ac:dyDescent="0.25">
      <c r="A23" s="28" t="s">
        <v>197</v>
      </c>
      <c r="B23" s="82"/>
      <c r="C23" s="82">
        <v>0</v>
      </c>
      <c r="D23" s="82">
        <v>1</v>
      </c>
      <c r="E23" s="82">
        <v>0</v>
      </c>
      <c r="F23" s="82">
        <v>2</v>
      </c>
      <c r="G23" s="82">
        <v>1</v>
      </c>
      <c r="H23" s="82">
        <v>4</v>
      </c>
      <c r="I23" s="82">
        <v>5</v>
      </c>
      <c r="J23" s="82">
        <v>8</v>
      </c>
      <c r="K23" s="82">
        <v>6</v>
      </c>
      <c r="L23" s="82">
        <v>5</v>
      </c>
      <c r="M23" s="82">
        <v>6</v>
      </c>
      <c r="N23" s="82">
        <v>6</v>
      </c>
      <c r="O23" s="82">
        <v>5</v>
      </c>
      <c r="P23" s="82">
        <v>2</v>
      </c>
      <c r="Q23" s="82">
        <v>4</v>
      </c>
      <c r="R23" s="82">
        <v>2</v>
      </c>
      <c r="S23" s="82">
        <v>1</v>
      </c>
      <c r="T23" s="82">
        <v>1</v>
      </c>
      <c r="U23" s="82">
        <v>2</v>
      </c>
      <c r="V23" s="82">
        <v>4</v>
      </c>
      <c r="W23" s="82">
        <v>1</v>
      </c>
      <c r="X23" s="82">
        <v>5</v>
      </c>
      <c r="Y23" s="82">
        <v>6</v>
      </c>
      <c r="DA23" s="89" t="s">
        <v>648</v>
      </c>
    </row>
    <row r="24" spans="1:105" ht="12" customHeight="1" x14ac:dyDescent="0.25">
      <c r="A24" s="28" t="s">
        <v>198</v>
      </c>
      <c r="B24" s="82"/>
      <c r="C24" s="82">
        <v>0</v>
      </c>
      <c r="D24" s="82">
        <v>0</v>
      </c>
      <c r="E24" s="82">
        <v>0</v>
      </c>
      <c r="F24" s="82">
        <v>0</v>
      </c>
      <c r="G24" s="82">
        <v>0</v>
      </c>
      <c r="H24" s="82">
        <v>0</v>
      </c>
      <c r="I24" s="82">
        <v>0</v>
      </c>
      <c r="J24" s="82">
        <v>0</v>
      </c>
      <c r="K24" s="82">
        <v>0</v>
      </c>
      <c r="L24" s="82">
        <v>0</v>
      </c>
      <c r="M24" s="82">
        <v>0</v>
      </c>
      <c r="N24" s="82">
        <v>0</v>
      </c>
      <c r="O24" s="82">
        <v>0</v>
      </c>
      <c r="P24" s="82">
        <v>0</v>
      </c>
      <c r="Q24" s="82">
        <v>0</v>
      </c>
      <c r="R24" s="82">
        <v>0</v>
      </c>
      <c r="S24" s="82">
        <v>0</v>
      </c>
      <c r="T24" s="82">
        <v>0</v>
      </c>
      <c r="U24" s="82">
        <v>0</v>
      </c>
      <c r="V24" s="82">
        <v>0</v>
      </c>
      <c r="W24" s="82">
        <v>0</v>
      </c>
      <c r="X24" s="82">
        <v>0</v>
      </c>
      <c r="Y24" s="82">
        <v>0</v>
      </c>
      <c r="DA24" s="89" t="s">
        <v>649</v>
      </c>
    </row>
    <row r="25" spans="1:105" ht="12" customHeight="1" x14ac:dyDescent="0.25">
      <c r="A25" s="73" t="s">
        <v>53</v>
      </c>
      <c r="B25" s="83"/>
      <c r="C25" s="83">
        <v>178494</v>
      </c>
      <c r="D25" s="83">
        <v>178768</v>
      </c>
      <c r="E25" s="83">
        <v>237706</v>
      </c>
      <c r="F25" s="83">
        <v>245901</v>
      </c>
      <c r="G25" s="83">
        <v>234536</v>
      </c>
      <c r="H25" s="83">
        <v>260863</v>
      </c>
      <c r="I25" s="83">
        <v>314670</v>
      </c>
      <c r="J25" s="83">
        <v>413887</v>
      </c>
      <c r="K25" s="83">
        <v>322832</v>
      </c>
      <c r="L25" s="83">
        <v>289734</v>
      </c>
      <c r="M25" s="83">
        <v>312652</v>
      </c>
      <c r="N25" s="83">
        <v>324287</v>
      </c>
      <c r="O25" s="83">
        <v>273551</v>
      </c>
      <c r="P25" s="83">
        <v>223082</v>
      </c>
      <c r="Q25" s="83">
        <v>248547</v>
      </c>
      <c r="R25" s="83">
        <v>164139</v>
      </c>
      <c r="S25" s="83">
        <v>147951</v>
      </c>
      <c r="T25" s="83">
        <v>190373</v>
      </c>
      <c r="U25" s="83">
        <v>227675</v>
      </c>
      <c r="V25" s="83">
        <v>274707</v>
      </c>
      <c r="W25" s="83">
        <v>266627</v>
      </c>
      <c r="X25" s="83">
        <v>251594</v>
      </c>
      <c r="Y25" s="83">
        <v>478959</v>
      </c>
      <c r="DA25" s="90" t="s">
        <v>650</v>
      </c>
    </row>
    <row r="26" spans="1:105" ht="12" customHeight="1" x14ac:dyDescent="0.25">
      <c r="A26" s="84" t="s">
        <v>52</v>
      </c>
      <c r="B26" s="85"/>
      <c r="C26" s="85">
        <v>21362</v>
      </c>
      <c r="D26" s="85">
        <v>23740</v>
      </c>
      <c r="E26" s="85">
        <v>51590</v>
      </c>
      <c r="F26" s="85">
        <v>47829</v>
      </c>
      <c r="G26" s="85">
        <v>36886</v>
      </c>
      <c r="H26" s="85">
        <v>52725</v>
      </c>
      <c r="I26" s="85">
        <v>124910</v>
      </c>
      <c r="J26" s="85">
        <v>212726</v>
      </c>
      <c r="K26" s="85">
        <v>166799</v>
      </c>
      <c r="L26" s="85">
        <v>110298</v>
      </c>
      <c r="M26" s="85">
        <v>52040</v>
      </c>
      <c r="N26" s="85">
        <v>109763</v>
      </c>
      <c r="O26" s="85">
        <v>120359</v>
      </c>
      <c r="P26" s="85">
        <v>137547</v>
      </c>
      <c r="Q26" s="85">
        <v>125581</v>
      </c>
      <c r="R26" s="85">
        <v>98348</v>
      </c>
      <c r="S26" s="85">
        <v>78721</v>
      </c>
      <c r="T26" s="85">
        <v>78703</v>
      </c>
      <c r="U26" s="85">
        <v>99653</v>
      </c>
      <c r="V26" s="85">
        <v>124377</v>
      </c>
      <c r="W26" s="85">
        <v>142762</v>
      </c>
      <c r="X26" s="85">
        <v>146885</v>
      </c>
      <c r="Y26" s="85">
        <v>225397</v>
      </c>
      <c r="DA26" s="93" t="s">
        <v>651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466258</v>
      </c>
      <c r="D27" s="71">
        <f t="shared" si="11"/>
        <v>534329</v>
      </c>
      <c r="E27" s="71">
        <f t="shared" si="11"/>
        <v>695272</v>
      </c>
      <c r="F27" s="71">
        <f t="shared" si="11"/>
        <v>680957</v>
      </c>
      <c r="G27" s="71">
        <f t="shared" si="11"/>
        <v>560268</v>
      </c>
      <c r="H27" s="71">
        <f t="shared" si="11"/>
        <v>774743</v>
      </c>
      <c r="I27" s="71">
        <f t="shared" si="11"/>
        <v>748136</v>
      </c>
      <c r="J27" s="71">
        <f t="shared" si="11"/>
        <v>879732</v>
      </c>
      <c r="K27" s="71">
        <f t="shared" si="11"/>
        <v>717419</v>
      </c>
      <c r="L27" s="71">
        <f t="shared" si="11"/>
        <v>668059</v>
      </c>
      <c r="M27" s="71">
        <f t="shared" si="11"/>
        <v>634095</v>
      </c>
      <c r="N27" s="71">
        <f t="shared" si="11"/>
        <v>661515</v>
      </c>
      <c r="O27" s="71">
        <f t="shared" si="11"/>
        <v>557822</v>
      </c>
      <c r="P27" s="71">
        <f t="shared" si="11"/>
        <v>468727</v>
      </c>
      <c r="Q27" s="71">
        <f t="shared" si="11"/>
        <v>463216</v>
      </c>
      <c r="R27" s="71">
        <f t="shared" ref="R27:V27" si="12">SUM(R28:R32)</f>
        <v>498023</v>
      </c>
      <c r="S27" s="71">
        <f t="shared" si="12"/>
        <v>459899</v>
      </c>
      <c r="T27" s="71">
        <f t="shared" si="12"/>
        <v>443730</v>
      </c>
      <c r="U27" s="71">
        <f t="shared" si="12"/>
        <v>517855</v>
      </c>
      <c r="V27" s="71">
        <f t="shared" si="12"/>
        <v>562951</v>
      </c>
      <c r="W27" s="71">
        <f t="shared" ref="W27:Y27" si="13">SUM(W28:W32)</f>
        <v>485069</v>
      </c>
      <c r="X27" s="71">
        <f t="shared" si="13"/>
        <v>526991</v>
      </c>
      <c r="Y27" s="71">
        <f t="shared" si="13"/>
        <v>746333</v>
      </c>
      <c r="DA27" s="88" t="s">
        <v>652</v>
      </c>
    </row>
    <row r="28" spans="1:105" ht="12" customHeight="1" x14ac:dyDescent="0.25">
      <c r="A28" s="28" t="s">
        <v>51</v>
      </c>
      <c r="B28" s="82"/>
      <c r="C28" s="82">
        <v>1098</v>
      </c>
      <c r="D28" s="82">
        <v>2332</v>
      </c>
      <c r="E28" s="82">
        <v>3329</v>
      </c>
      <c r="F28" s="82">
        <v>5126</v>
      </c>
      <c r="G28" s="82">
        <v>3418</v>
      </c>
      <c r="H28" s="82">
        <v>2904</v>
      </c>
      <c r="I28" s="82">
        <v>1594</v>
      </c>
      <c r="J28" s="82">
        <v>5423</v>
      </c>
      <c r="K28" s="82">
        <v>5724</v>
      </c>
      <c r="L28" s="82">
        <v>2459</v>
      </c>
      <c r="M28" s="82">
        <v>3705</v>
      </c>
      <c r="N28" s="82">
        <v>1277</v>
      </c>
      <c r="O28" s="82">
        <v>1227</v>
      </c>
      <c r="P28" s="82">
        <v>53</v>
      </c>
      <c r="Q28" s="82">
        <v>1666</v>
      </c>
      <c r="R28" s="82">
        <v>2096</v>
      </c>
      <c r="S28" s="82">
        <v>4069</v>
      </c>
      <c r="T28" s="82">
        <v>2324</v>
      </c>
      <c r="U28" s="82">
        <v>523</v>
      </c>
      <c r="V28" s="82">
        <v>1</v>
      </c>
      <c r="W28" s="82">
        <v>0</v>
      </c>
      <c r="X28" s="82">
        <v>0</v>
      </c>
      <c r="Y28" s="82">
        <v>0</v>
      </c>
      <c r="DA28" s="89" t="s">
        <v>653</v>
      </c>
    </row>
    <row r="29" spans="1:105" s="2" customFormat="1" ht="12" customHeight="1" x14ac:dyDescent="0.25">
      <c r="A29" s="28" t="s">
        <v>74</v>
      </c>
      <c r="B29" s="82"/>
      <c r="C29" s="82">
        <v>64631</v>
      </c>
      <c r="D29" s="82">
        <v>89198</v>
      </c>
      <c r="E29" s="82">
        <v>109922</v>
      </c>
      <c r="F29" s="82">
        <v>122383</v>
      </c>
      <c r="G29" s="82">
        <v>92535</v>
      </c>
      <c r="H29" s="82">
        <v>94211</v>
      </c>
      <c r="I29" s="82">
        <v>101907</v>
      </c>
      <c r="J29" s="82">
        <v>114731</v>
      </c>
      <c r="K29" s="82">
        <v>126510</v>
      </c>
      <c r="L29" s="82">
        <v>116863</v>
      </c>
      <c r="M29" s="82">
        <v>133399</v>
      </c>
      <c r="N29" s="82">
        <v>126286</v>
      </c>
      <c r="O29" s="82">
        <v>99765</v>
      </c>
      <c r="P29" s="82">
        <v>64159</v>
      </c>
      <c r="Q29" s="82">
        <v>54052</v>
      </c>
      <c r="R29" s="82">
        <v>46277</v>
      </c>
      <c r="S29" s="82">
        <v>45803</v>
      </c>
      <c r="T29" s="82">
        <v>36945</v>
      </c>
      <c r="U29" s="82">
        <v>47676</v>
      </c>
      <c r="V29" s="82">
        <v>66891</v>
      </c>
      <c r="W29" s="82">
        <v>75658</v>
      </c>
      <c r="X29" s="82">
        <v>74606</v>
      </c>
      <c r="Y29" s="82">
        <v>110431</v>
      </c>
      <c r="DA29" s="89" t="s">
        <v>654</v>
      </c>
    </row>
    <row r="30" spans="1:105" ht="12" customHeight="1" x14ac:dyDescent="0.25">
      <c r="A30" s="28" t="s">
        <v>189</v>
      </c>
      <c r="B30" s="82"/>
      <c r="C30" s="82">
        <v>110136</v>
      </c>
      <c r="D30" s="82">
        <v>177317</v>
      </c>
      <c r="E30" s="82">
        <v>187818</v>
      </c>
      <c r="F30" s="82">
        <v>145854</v>
      </c>
      <c r="G30" s="82">
        <v>138220</v>
      </c>
      <c r="H30" s="82">
        <v>189606</v>
      </c>
      <c r="I30" s="82">
        <v>182757</v>
      </c>
      <c r="J30" s="82">
        <v>179281</v>
      </c>
      <c r="K30" s="82">
        <v>109178</v>
      </c>
      <c r="L30" s="82">
        <v>100385</v>
      </c>
      <c r="M30" s="82">
        <v>68677</v>
      </c>
      <c r="N30" s="82">
        <v>92975</v>
      </c>
      <c r="O30" s="82">
        <v>83269</v>
      </c>
      <c r="P30" s="82">
        <v>109231</v>
      </c>
      <c r="Q30" s="82">
        <v>156801</v>
      </c>
      <c r="R30" s="82">
        <v>192715</v>
      </c>
      <c r="S30" s="82">
        <v>143864</v>
      </c>
      <c r="T30" s="82">
        <v>129353</v>
      </c>
      <c r="U30" s="82">
        <v>147742</v>
      </c>
      <c r="V30" s="82">
        <v>143100</v>
      </c>
      <c r="W30" s="82">
        <v>44497</v>
      </c>
      <c r="X30" s="82">
        <v>61328</v>
      </c>
      <c r="Y30" s="82">
        <v>77822</v>
      </c>
      <c r="DA30" s="89" t="s">
        <v>655</v>
      </c>
    </row>
    <row r="31" spans="1:105" ht="12" customHeight="1" x14ac:dyDescent="0.25">
      <c r="A31" s="28" t="s">
        <v>202</v>
      </c>
      <c r="B31" s="82"/>
      <c r="C31" s="82">
        <v>1042</v>
      </c>
      <c r="D31" s="82">
        <v>1269</v>
      </c>
      <c r="E31" s="82">
        <v>1546</v>
      </c>
      <c r="F31" s="82">
        <v>1952</v>
      </c>
      <c r="G31" s="82">
        <v>2699</v>
      </c>
      <c r="H31" s="82">
        <v>4889</v>
      </c>
      <c r="I31" s="82">
        <v>4451</v>
      </c>
      <c r="J31" s="82">
        <v>15085</v>
      </c>
      <c r="K31" s="82">
        <v>13378</v>
      </c>
      <c r="L31" s="82">
        <v>10981</v>
      </c>
      <c r="M31" s="82">
        <v>8628</v>
      </c>
      <c r="N31" s="82">
        <v>7272</v>
      </c>
      <c r="O31" s="82">
        <v>5170</v>
      </c>
      <c r="P31" s="82">
        <v>1124</v>
      </c>
      <c r="Q31" s="82">
        <v>0</v>
      </c>
      <c r="R31" s="82">
        <v>0</v>
      </c>
      <c r="S31" s="82">
        <v>0</v>
      </c>
      <c r="T31" s="82">
        <v>0</v>
      </c>
      <c r="U31" s="82">
        <v>930</v>
      </c>
      <c r="V31" s="82">
        <v>2905</v>
      </c>
      <c r="W31" s="82">
        <v>5632</v>
      </c>
      <c r="X31" s="82">
        <v>6620</v>
      </c>
      <c r="Y31" s="82">
        <v>11596</v>
      </c>
      <c r="DA31" s="89" t="s">
        <v>656</v>
      </c>
    </row>
    <row r="32" spans="1:105" ht="12" customHeight="1" x14ac:dyDescent="0.25">
      <c r="A32" s="32" t="s">
        <v>53</v>
      </c>
      <c r="B32" s="86"/>
      <c r="C32" s="86">
        <v>289351</v>
      </c>
      <c r="D32" s="86">
        <v>264213</v>
      </c>
      <c r="E32" s="86">
        <v>392657</v>
      </c>
      <c r="F32" s="86">
        <v>405642</v>
      </c>
      <c r="G32" s="86">
        <v>323396</v>
      </c>
      <c r="H32" s="86">
        <v>483133</v>
      </c>
      <c r="I32" s="86">
        <v>457427</v>
      </c>
      <c r="J32" s="86">
        <v>565212</v>
      </c>
      <c r="K32" s="86">
        <v>462629</v>
      </c>
      <c r="L32" s="86">
        <v>437371</v>
      </c>
      <c r="M32" s="86">
        <v>419686</v>
      </c>
      <c r="N32" s="86">
        <v>433705</v>
      </c>
      <c r="O32" s="86">
        <v>368391</v>
      </c>
      <c r="P32" s="86">
        <v>294160</v>
      </c>
      <c r="Q32" s="86">
        <v>250697</v>
      </c>
      <c r="R32" s="86">
        <v>256935</v>
      </c>
      <c r="S32" s="86">
        <v>266163</v>
      </c>
      <c r="T32" s="86">
        <v>275108</v>
      </c>
      <c r="U32" s="86">
        <v>320984</v>
      </c>
      <c r="V32" s="86">
        <v>350054</v>
      </c>
      <c r="W32" s="86">
        <v>359282</v>
      </c>
      <c r="X32" s="86">
        <v>384437</v>
      </c>
      <c r="Y32" s="86">
        <v>546484</v>
      </c>
      <c r="DA32" s="92" t="s">
        <v>657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Y14 C17:Y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275.94986698911288</v>
      </c>
      <c r="D3" s="65">
        <f t="shared" si="0"/>
        <v>322.19720831631747</v>
      </c>
      <c r="E3" s="65">
        <f t="shared" si="0"/>
        <v>444.4865404922366</v>
      </c>
      <c r="F3" s="65">
        <f t="shared" si="0"/>
        <v>438.8354670244828</v>
      </c>
      <c r="G3" s="65">
        <f t="shared" si="0"/>
        <v>359.67580524289144</v>
      </c>
      <c r="H3" s="65">
        <f t="shared" si="0"/>
        <v>515.52921320874407</v>
      </c>
      <c r="I3" s="65">
        <f t="shared" si="0"/>
        <v>487.06880104073787</v>
      </c>
      <c r="J3" s="65">
        <f t="shared" si="0"/>
        <v>541.61602035305896</v>
      </c>
      <c r="K3" s="65">
        <f t="shared" si="0"/>
        <v>444.57775414023553</v>
      </c>
      <c r="L3" s="65">
        <f t="shared" si="0"/>
        <v>444.02144775689078</v>
      </c>
      <c r="M3" s="65">
        <f t="shared" si="0"/>
        <v>384.04442084217669</v>
      </c>
      <c r="N3" s="65">
        <f t="shared" si="0"/>
        <v>384.64490020789367</v>
      </c>
      <c r="O3" s="65">
        <f t="shared" si="0"/>
        <v>299.52227329340758</v>
      </c>
      <c r="P3" s="65">
        <f t="shared" si="0"/>
        <v>226.77947917900022</v>
      </c>
      <c r="Q3" s="65">
        <f t="shared" si="0"/>
        <v>222.85894093003998</v>
      </c>
      <c r="R3" s="65">
        <f t="shared" ref="R3:V3" si="1">SUM(R4,R15,R17,R27)</f>
        <v>216.30737216257836</v>
      </c>
      <c r="S3" s="65">
        <f t="shared" si="1"/>
        <v>198.33540017345754</v>
      </c>
      <c r="T3" s="65">
        <f t="shared" si="1"/>
        <v>209.43100337721</v>
      </c>
      <c r="U3" s="65">
        <f t="shared" si="1"/>
        <v>222.54393998413758</v>
      </c>
      <c r="V3" s="65">
        <f t="shared" si="1"/>
        <v>239.38868042816296</v>
      </c>
      <c r="W3" s="65">
        <f t="shared" ref="W3:Y3" si="2">SUM(W4,W15,W17,W27)</f>
        <v>194.62788173993209</v>
      </c>
      <c r="X3" s="65">
        <f t="shared" si="2"/>
        <v>213.58228051534374</v>
      </c>
      <c r="Y3" s="65">
        <f t="shared" si="2"/>
        <v>283.35079865101062</v>
      </c>
      <c r="DA3" s="87" t="s">
        <v>659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197.04671650188735</v>
      </c>
      <c r="D4" s="69">
        <f t="shared" si="3"/>
        <v>234.69327161759028</v>
      </c>
      <c r="E4" s="69">
        <f t="shared" si="3"/>
        <v>329.46316868329114</v>
      </c>
      <c r="F4" s="69">
        <f t="shared" si="3"/>
        <v>329.38238149684565</v>
      </c>
      <c r="G4" s="69">
        <f t="shared" si="3"/>
        <v>265.13514453420566</v>
      </c>
      <c r="H4" s="69">
        <f t="shared" si="3"/>
        <v>379.89337344803158</v>
      </c>
      <c r="I4" s="69">
        <f t="shared" si="3"/>
        <v>361.60177080205864</v>
      </c>
      <c r="J4" s="69">
        <f t="shared" si="3"/>
        <v>400.12714765884687</v>
      </c>
      <c r="K4" s="69">
        <f t="shared" si="3"/>
        <v>330.57300187434407</v>
      </c>
      <c r="L4" s="69">
        <f t="shared" si="3"/>
        <v>330.3300021320718</v>
      </c>
      <c r="M4" s="69">
        <f t="shared" si="3"/>
        <v>279.62904954209665</v>
      </c>
      <c r="N4" s="69">
        <f t="shared" si="3"/>
        <v>278.64379560146097</v>
      </c>
      <c r="O4" s="69">
        <f t="shared" si="3"/>
        <v>218.87156133514029</v>
      </c>
      <c r="P4" s="69">
        <f t="shared" si="3"/>
        <v>159.3206190383861</v>
      </c>
      <c r="Q4" s="69">
        <f t="shared" si="3"/>
        <v>156.59312977365875</v>
      </c>
      <c r="R4" s="69">
        <f t="shared" ref="R4:V4" si="4">SUM(R5:R14)</f>
        <v>138.80578425622704</v>
      </c>
      <c r="S4" s="69">
        <f t="shared" si="4"/>
        <v>127.06415617700567</v>
      </c>
      <c r="T4" s="69">
        <f t="shared" si="4"/>
        <v>138.16584168825008</v>
      </c>
      <c r="U4" s="69">
        <f t="shared" si="4"/>
        <v>143.77615175283097</v>
      </c>
      <c r="V4" s="69">
        <f t="shared" si="4"/>
        <v>154.94110629641267</v>
      </c>
      <c r="W4" s="69">
        <f t="shared" ref="W4:Y4" si="5">SUM(W5:W14)</f>
        <v>121.60390001856081</v>
      </c>
      <c r="X4" s="69">
        <f t="shared" si="5"/>
        <v>133.08730277493632</v>
      </c>
      <c r="Y4" s="69">
        <f t="shared" si="5"/>
        <v>180.40460484777631</v>
      </c>
      <c r="DA4" s="88" t="s">
        <v>660</v>
      </c>
    </row>
    <row r="5" spans="1:105" ht="12" customHeight="1" x14ac:dyDescent="0.25">
      <c r="A5" s="28" t="s">
        <v>51</v>
      </c>
      <c r="B5" s="72"/>
      <c r="C5" s="72">
        <v>5.6999805673979793</v>
      </c>
      <c r="D5" s="72">
        <v>5.3661715816314306</v>
      </c>
      <c r="E5" s="72">
        <v>4.8481428075872444</v>
      </c>
      <c r="F5" s="72">
        <v>11.763962112931436</v>
      </c>
      <c r="G5" s="72">
        <v>7.3311430179098425</v>
      </c>
      <c r="H5" s="72">
        <v>7.2700671213488146</v>
      </c>
      <c r="I5" s="72">
        <v>2.7623077172202564</v>
      </c>
      <c r="J5" s="72">
        <v>7.0355827681956633</v>
      </c>
      <c r="K5" s="72">
        <v>6.7996208211900537</v>
      </c>
      <c r="L5" s="72">
        <v>1.6353595838853088</v>
      </c>
      <c r="M5" s="72">
        <v>2.5150507557970796</v>
      </c>
      <c r="N5" s="72">
        <v>1.2823244357233465</v>
      </c>
      <c r="O5" s="72">
        <v>0.93078134797949175</v>
      </c>
      <c r="P5" s="72">
        <v>0.2046414646282266</v>
      </c>
      <c r="Q5" s="72">
        <v>3.4931153172348077</v>
      </c>
      <c r="R5" s="72">
        <v>4.0980869906124262</v>
      </c>
      <c r="S5" s="72">
        <v>9.7463959094446277</v>
      </c>
      <c r="T5" s="72">
        <v>4.4359733352083932</v>
      </c>
      <c r="U5" s="72">
        <v>0.6727925208336708</v>
      </c>
      <c r="V5" s="72">
        <v>2.8681498165973276E-4</v>
      </c>
      <c r="W5" s="72">
        <v>0</v>
      </c>
      <c r="X5" s="72">
        <v>0</v>
      </c>
      <c r="Y5" s="72">
        <v>1.402030818875635</v>
      </c>
      <c r="DA5" s="89" t="s">
        <v>661</v>
      </c>
    </row>
    <row r="6" spans="1:105" ht="12" customHeight="1" x14ac:dyDescent="0.25">
      <c r="A6" s="28" t="s">
        <v>74</v>
      </c>
      <c r="B6" s="72"/>
      <c r="C6" s="72">
        <v>0</v>
      </c>
      <c r="D6" s="72">
        <v>11.916185851545572</v>
      </c>
      <c r="E6" s="72">
        <v>16.376123888659439</v>
      </c>
      <c r="F6" s="72">
        <v>25.576454802860908</v>
      </c>
      <c r="G6" s="72">
        <v>20.630792214459905</v>
      </c>
      <c r="H6" s="72">
        <v>21.923726988578075</v>
      </c>
      <c r="I6" s="72">
        <v>29.021608689740649</v>
      </c>
      <c r="J6" s="72">
        <v>29.491570034985383</v>
      </c>
      <c r="K6" s="72">
        <v>13.524508149547607</v>
      </c>
      <c r="L6" s="72">
        <v>13.141497676462862</v>
      </c>
      <c r="M6" s="72">
        <v>12.285736466454209</v>
      </c>
      <c r="N6" s="72">
        <v>18.998694262728378</v>
      </c>
      <c r="O6" s="72">
        <v>12.272725443170701</v>
      </c>
      <c r="P6" s="72">
        <v>0</v>
      </c>
      <c r="Q6" s="72">
        <v>4.5411691912958467</v>
      </c>
      <c r="R6" s="72">
        <v>4.7298876302977142</v>
      </c>
      <c r="S6" s="72">
        <v>6.3420679067210601</v>
      </c>
      <c r="T6" s="72">
        <v>5.6965164982913308</v>
      </c>
      <c r="U6" s="72">
        <v>2.4141967252986563</v>
      </c>
      <c r="V6" s="72">
        <v>7.7236679400569797</v>
      </c>
      <c r="W6" s="72">
        <v>9.6766706654508656</v>
      </c>
      <c r="X6" s="72">
        <v>12.639575634445499</v>
      </c>
      <c r="Y6" s="72">
        <v>8.2955405648420619</v>
      </c>
      <c r="DA6" s="89" t="s">
        <v>662</v>
      </c>
    </row>
    <row r="7" spans="1:105" ht="12" customHeight="1" x14ac:dyDescent="0.25">
      <c r="A7" s="28" t="s">
        <v>200</v>
      </c>
      <c r="B7" s="72"/>
      <c r="C7" s="72">
        <v>37.647286159643379</v>
      </c>
      <c r="D7" s="72">
        <v>59.911570042938067</v>
      </c>
      <c r="E7" s="72">
        <v>88.098162680911827</v>
      </c>
      <c r="F7" s="72">
        <v>85.247068591699886</v>
      </c>
      <c r="G7" s="72">
        <v>37.598916543064767</v>
      </c>
      <c r="H7" s="72">
        <v>8.2930064183847847</v>
      </c>
      <c r="I7" s="72">
        <v>32.390291122799525</v>
      </c>
      <c r="J7" s="72">
        <v>52.018387507378691</v>
      </c>
      <c r="K7" s="72">
        <v>45.679224201254954</v>
      </c>
      <c r="L7" s="72">
        <v>45.247745012982989</v>
      </c>
      <c r="M7" s="72">
        <v>52.804128497523521</v>
      </c>
      <c r="N7" s="72">
        <v>65.662273583648144</v>
      </c>
      <c r="O7" s="72">
        <v>79.32734717487395</v>
      </c>
      <c r="P7" s="72">
        <v>66.824176591329646</v>
      </c>
      <c r="Q7" s="72">
        <v>85.416887513961129</v>
      </c>
      <c r="R7" s="72">
        <v>29.870507368532785</v>
      </c>
      <c r="S7" s="72">
        <v>15.345974287518965</v>
      </c>
      <c r="T7" s="72">
        <v>9.3311591840716481</v>
      </c>
      <c r="U7" s="72">
        <v>13.315466227083546</v>
      </c>
      <c r="V7" s="72">
        <v>24.168257130833993</v>
      </c>
      <c r="W7" s="72">
        <v>16.559301605042776</v>
      </c>
      <c r="X7" s="72">
        <v>13.568184197340287</v>
      </c>
      <c r="Y7" s="72">
        <v>21.071415619688196</v>
      </c>
      <c r="DA7" s="89" t="s">
        <v>663</v>
      </c>
    </row>
    <row r="8" spans="1:105" ht="12" customHeight="1" x14ac:dyDescent="0.25">
      <c r="A8" s="28" t="s">
        <v>189</v>
      </c>
      <c r="B8" s="72"/>
      <c r="C8" s="72">
        <v>69.371167785081923</v>
      </c>
      <c r="D8" s="72">
        <v>97.699158886341777</v>
      </c>
      <c r="E8" s="72">
        <v>144.09502565159383</v>
      </c>
      <c r="F8" s="72">
        <v>108.79577973068481</v>
      </c>
      <c r="G8" s="72">
        <v>80.28263512418944</v>
      </c>
      <c r="H8" s="72">
        <v>159.72567498121543</v>
      </c>
      <c r="I8" s="72">
        <v>127.27154145109265</v>
      </c>
      <c r="J8" s="72">
        <v>133.2795953155979</v>
      </c>
      <c r="K8" s="72">
        <v>74.550934048067077</v>
      </c>
      <c r="L8" s="72">
        <v>105.27156673162514</v>
      </c>
      <c r="M8" s="72">
        <v>53.637745984445594</v>
      </c>
      <c r="N8" s="72">
        <v>46.937473857721585</v>
      </c>
      <c r="O8" s="72">
        <v>34.081199291257349</v>
      </c>
      <c r="P8" s="72">
        <v>57.069746803925042</v>
      </c>
      <c r="Q8" s="72">
        <v>58.12630591189113</v>
      </c>
      <c r="R8" s="72">
        <v>82.83862654337328</v>
      </c>
      <c r="S8" s="72">
        <v>70.034413450565907</v>
      </c>
      <c r="T8" s="72">
        <v>72.562244484627271</v>
      </c>
      <c r="U8" s="72">
        <v>56.923519983150662</v>
      </c>
      <c r="V8" s="72">
        <v>41.794622017221123</v>
      </c>
      <c r="W8" s="72">
        <v>16.451226611804806</v>
      </c>
      <c r="X8" s="72">
        <v>22.312998594172139</v>
      </c>
      <c r="Y8" s="72">
        <v>30.636810940476046</v>
      </c>
      <c r="DA8" s="89" t="s">
        <v>664</v>
      </c>
    </row>
    <row r="9" spans="1:105" ht="12" customHeight="1" x14ac:dyDescent="0.25">
      <c r="A9" s="28" t="s">
        <v>202</v>
      </c>
      <c r="B9" s="72"/>
      <c r="C9" s="72">
        <v>29.71847986018518</v>
      </c>
      <c r="D9" s="72">
        <v>26.729591753859669</v>
      </c>
      <c r="E9" s="72">
        <v>30.633586148981006</v>
      </c>
      <c r="F9" s="72">
        <v>42.258936653880859</v>
      </c>
      <c r="G9" s="72">
        <v>52.593547944146124</v>
      </c>
      <c r="H9" s="72">
        <v>84.360522305431601</v>
      </c>
      <c r="I9" s="72">
        <v>112.66852563243695</v>
      </c>
      <c r="J9" s="72">
        <v>132.24941427655673</v>
      </c>
      <c r="K9" s="72">
        <v>149.2034512560173</v>
      </c>
      <c r="L9" s="72">
        <v>106.89153899143741</v>
      </c>
      <c r="M9" s="72">
        <v>123.63045864622471</v>
      </c>
      <c r="N9" s="72">
        <v>116.09467742447382</v>
      </c>
      <c r="O9" s="72">
        <v>89.217118636484429</v>
      </c>
      <c r="P9" s="72">
        <v>31.131596449579543</v>
      </c>
      <c r="Q9" s="72">
        <v>0</v>
      </c>
      <c r="R9" s="72">
        <v>0</v>
      </c>
      <c r="S9" s="72">
        <v>0</v>
      </c>
      <c r="T9" s="72">
        <v>0</v>
      </c>
      <c r="U9" s="72">
        <v>23.215135428292839</v>
      </c>
      <c r="V9" s="72">
        <v>38.966242081142134</v>
      </c>
      <c r="W9" s="72">
        <v>47.367901746606321</v>
      </c>
      <c r="X9" s="72">
        <v>52.956795133169116</v>
      </c>
      <c r="Y9" s="72">
        <v>65.735235211924234</v>
      </c>
      <c r="DA9" s="89" t="s">
        <v>665</v>
      </c>
    </row>
    <row r="10" spans="1:105" ht="12" customHeight="1" x14ac:dyDescent="0.25">
      <c r="A10" s="28" t="s">
        <v>197</v>
      </c>
      <c r="B10" s="72"/>
      <c r="C10" s="72">
        <v>1.2027626551729285E-3</v>
      </c>
      <c r="D10" s="72">
        <v>9.4734744159111976E-4</v>
      </c>
      <c r="E10" s="72">
        <v>1.3386484405526144E-3</v>
      </c>
      <c r="F10" s="72">
        <v>1.7440408270437396E-3</v>
      </c>
      <c r="G10" s="72">
        <v>1.8073638084522821E-3</v>
      </c>
      <c r="H10" s="72">
        <v>3.2674559749228211E-3</v>
      </c>
      <c r="I10" s="72">
        <v>3.2455263694317056E-3</v>
      </c>
      <c r="J10" s="72">
        <v>3.8886876391876165E-3</v>
      </c>
      <c r="K10" s="72">
        <v>2.8247649176644084E-3</v>
      </c>
      <c r="L10" s="72">
        <v>2.8542881132651724E-3</v>
      </c>
      <c r="M10" s="72">
        <v>3.4715601549576065E-3</v>
      </c>
      <c r="N10" s="72">
        <v>3.6674124122698781E-3</v>
      </c>
      <c r="O10" s="72">
        <v>2.8276903245262872E-3</v>
      </c>
      <c r="P10" s="72">
        <v>1.4960840984470187E-3</v>
      </c>
      <c r="Q10" s="72">
        <v>2.0112169940310056E-3</v>
      </c>
      <c r="R10" s="72">
        <v>1.3411189521654173E-3</v>
      </c>
      <c r="S10" s="72">
        <v>5.315320434400438E-4</v>
      </c>
      <c r="T10" s="72">
        <v>5.4485981003077962E-4</v>
      </c>
      <c r="U10" s="72">
        <v>1.061828784356412E-3</v>
      </c>
      <c r="V10" s="72">
        <v>1.814767852129138E-3</v>
      </c>
      <c r="W10" s="72">
        <v>1.2497363682203661E-3</v>
      </c>
      <c r="X10" s="72">
        <v>1.6839372438200823E-3</v>
      </c>
      <c r="Y10" s="72">
        <v>2.3124836024452943E-3</v>
      </c>
      <c r="DA10" s="89" t="s">
        <v>666</v>
      </c>
    </row>
    <row r="11" spans="1:105" ht="12" customHeight="1" x14ac:dyDescent="0.25">
      <c r="A11" s="28" t="s">
        <v>198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667</v>
      </c>
    </row>
    <row r="12" spans="1:105" ht="12" customHeight="1" x14ac:dyDescent="0.25">
      <c r="A12" s="28" t="s">
        <v>95</v>
      </c>
      <c r="B12" s="72"/>
      <c r="C12" s="72">
        <v>1.7817697218922419</v>
      </c>
      <c r="D12" s="72">
        <v>2.0080999297121496</v>
      </c>
      <c r="E12" s="72">
        <v>2.6576978155428703</v>
      </c>
      <c r="F12" s="72">
        <v>2.891894039209892</v>
      </c>
      <c r="G12" s="72">
        <v>3.0528438707591126</v>
      </c>
      <c r="H12" s="72">
        <v>3.5261046332035657</v>
      </c>
      <c r="I12" s="72">
        <v>2.6534960283861269</v>
      </c>
      <c r="J12" s="72">
        <v>1.9555524474651755</v>
      </c>
      <c r="K12" s="72">
        <v>1.5271028443185668</v>
      </c>
      <c r="L12" s="72">
        <v>1.8598628683427481</v>
      </c>
      <c r="M12" s="72">
        <v>1.410306462558063</v>
      </c>
      <c r="N12" s="72">
        <v>1.339854021431899</v>
      </c>
      <c r="O12" s="72">
        <v>1.3052935139317676</v>
      </c>
      <c r="P12" s="72">
        <v>2.5206633495079278</v>
      </c>
      <c r="Q12" s="72">
        <v>3.3012106922488726</v>
      </c>
      <c r="R12" s="72">
        <v>2.879997652429279</v>
      </c>
      <c r="S12" s="72">
        <v>2.3089070755102301</v>
      </c>
      <c r="T12" s="72">
        <v>1.9591879643861729</v>
      </c>
      <c r="U12" s="72">
        <v>2.7465397280923036</v>
      </c>
      <c r="V12" s="72">
        <v>2.5509438886567444</v>
      </c>
      <c r="W12" s="72">
        <v>2.461672820032315</v>
      </c>
      <c r="X12" s="72">
        <v>2.3720108704123755</v>
      </c>
      <c r="Y12" s="72">
        <v>2.5605486810174667</v>
      </c>
      <c r="DA12" s="89" t="s">
        <v>668</v>
      </c>
    </row>
    <row r="13" spans="1:105" ht="12" customHeight="1" x14ac:dyDescent="0.25">
      <c r="A13" s="73" t="s">
        <v>94</v>
      </c>
      <c r="B13" s="74"/>
      <c r="C13" s="74">
        <v>51.479882688373024</v>
      </c>
      <c r="D13" s="74">
        <v>29.09260144255283</v>
      </c>
      <c r="E13" s="74">
        <v>40.077123244960475</v>
      </c>
      <c r="F13" s="74">
        <v>50.366853672620962</v>
      </c>
      <c r="G13" s="74">
        <v>61.988171508525745</v>
      </c>
      <c r="H13" s="74">
        <v>92.508566799581871</v>
      </c>
      <c r="I13" s="74">
        <v>52.468857379958656</v>
      </c>
      <c r="J13" s="74">
        <v>41.409393388844144</v>
      </c>
      <c r="K13" s="74">
        <v>37.363570967709315</v>
      </c>
      <c r="L13" s="74">
        <v>54.253692779126119</v>
      </c>
      <c r="M13" s="74">
        <v>31.630367916284602</v>
      </c>
      <c r="N13" s="74">
        <v>26.498508379382304</v>
      </c>
      <c r="O13" s="74">
        <v>0</v>
      </c>
      <c r="P13" s="74">
        <v>0</v>
      </c>
      <c r="Q13" s="74">
        <v>0</v>
      </c>
      <c r="R13" s="74">
        <v>12.9490394088545</v>
      </c>
      <c r="S13" s="74">
        <v>22.123667175279159</v>
      </c>
      <c r="T13" s="74">
        <v>43.061932507175101</v>
      </c>
      <c r="U13" s="74">
        <v>43.471678936824198</v>
      </c>
      <c r="V13" s="74">
        <v>38.650626979845143</v>
      </c>
      <c r="W13" s="74">
        <v>28.341682590886659</v>
      </c>
      <c r="X13" s="74">
        <v>28.369587785734065</v>
      </c>
      <c r="Y13" s="74">
        <v>49.615265297309911</v>
      </c>
      <c r="DA13" s="90" t="s">
        <v>669</v>
      </c>
    </row>
    <row r="14" spans="1:105" ht="12" customHeight="1" x14ac:dyDescent="0.25">
      <c r="A14" s="75" t="s">
        <v>97</v>
      </c>
      <c r="B14" s="76"/>
      <c r="C14" s="76">
        <v>1.3469469566584495</v>
      </c>
      <c r="D14" s="76">
        <v>1.9689447815671894</v>
      </c>
      <c r="E14" s="76">
        <v>2.6759677966139117</v>
      </c>
      <c r="F14" s="76">
        <v>2.4796878521298944</v>
      </c>
      <c r="G14" s="76">
        <v>1.6552869473423177</v>
      </c>
      <c r="H14" s="76">
        <v>2.2824367443125144</v>
      </c>
      <c r="I14" s="76">
        <v>2.3618972540543561</v>
      </c>
      <c r="J14" s="76">
        <v>2.6837632321840386</v>
      </c>
      <c r="K14" s="76">
        <v>1.9217648213215524</v>
      </c>
      <c r="L14" s="76">
        <v>2.0258842000958786</v>
      </c>
      <c r="M14" s="76">
        <v>1.7117832526538888</v>
      </c>
      <c r="N14" s="76">
        <v>1.8263222239392283</v>
      </c>
      <c r="O14" s="76">
        <v>1.7342682371180729</v>
      </c>
      <c r="P14" s="76">
        <v>1.5682982953172397</v>
      </c>
      <c r="Q14" s="76">
        <v>1.7124299300329322</v>
      </c>
      <c r="R14" s="76">
        <v>1.4382975431748783</v>
      </c>
      <c r="S14" s="76">
        <v>1.1621988399222778</v>
      </c>
      <c r="T14" s="76">
        <v>1.1182828546801344</v>
      </c>
      <c r="U14" s="76">
        <v>1.0157603744707482</v>
      </c>
      <c r="V14" s="76">
        <v>1.0846446758227521</v>
      </c>
      <c r="W14" s="76">
        <v>0.74419424236883636</v>
      </c>
      <c r="X14" s="76">
        <v>0.86646662241900552</v>
      </c>
      <c r="Y14" s="76">
        <v>1.085445230040305</v>
      </c>
      <c r="DA14" s="91" t="s">
        <v>670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4.093190199398137</v>
      </c>
      <c r="D15" s="69">
        <f t="shared" si="6"/>
        <v>2.8268336318863616</v>
      </c>
      <c r="E15" s="69">
        <f t="shared" si="6"/>
        <v>7.5687591052567136</v>
      </c>
      <c r="F15" s="69">
        <f t="shared" si="6"/>
        <v>7.5485599894618129</v>
      </c>
      <c r="G15" s="69">
        <f t="shared" si="6"/>
        <v>8.9875315444813673</v>
      </c>
      <c r="H15" s="69">
        <f t="shared" si="6"/>
        <v>7.0677210120409484</v>
      </c>
      <c r="I15" s="69">
        <f t="shared" si="6"/>
        <v>4.7840006823620396</v>
      </c>
      <c r="J15" s="69">
        <f t="shared" si="6"/>
        <v>4.5844569045330141</v>
      </c>
      <c r="K15" s="69">
        <f t="shared" si="6"/>
        <v>5.7968550449538299</v>
      </c>
      <c r="L15" s="69">
        <f t="shared" si="6"/>
        <v>6.1358662486817064</v>
      </c>
      <c r="M15" s="69">
        <f t="shared" si="6"/>
        <v>4.1060500783796892</v>
      </c>
      <c r="N15" s="69">
        <f t="shared" si="6"/>
        <v>5.369791235052805</v>
      </c>
      <c r="O15" s="69">
        <f t="shared" si="6"/>
        <v>0.86755572700627281</v>
      </c>
      <c r="P15" s="69">
        <f t="shared" si="6"/>
        <v>0.26696638452487231</v>
      </c>
      <c r="Q15" s="69">
        <f t="shared" si="6"/>
        <v>0.34700292480557871</v>
      </c>
      <c r="R15" s="69">
        <f t="shared" si="6"/>
        <v>1.9193149354552432</v>
      </c>
      <c r="S15" s="69">
        <f t="shared" si="6"/>
        <v>2.3032398465028292</v>
      </c>
      <c r="T15" s="69">
        <f t="shared" si="6"/>
        <v>3.0237201664379127</v>
      </c>
      <c r="U15" s="69">
        <f t="shared" si="6"/>
        <v>2.1308638550535992</v>
      </c>
      <c r="V15" s="69">
        <f t="shared" si="6"/>
        <v>2.3169555881813375</v>
      </c>
      <c r="W15" s="69">
        <f t="shared" si="6"/>
        <v>2.1538669665017487</v>
      </c>
      <c r="X15" s="69">
        <f t="shared" si="6"/>
        <v>2.6206254295943521</v>
      </c>
      <c r="Y15" s="69">
        <f t="shared" si="6"/>
        <v>1.4417243670740461</v>
      </c>
      <c r="DA15" s="88" t="s">
        <v>671</v>
      </c>
    </row>
    <row r="16" spans="1:105" ht="12" customHeight="1" x14ac:dyDescent="0.25">
      <c r="A16" s="28" t="s">
        <v>91</v>
      </c>
      <c r="B16" s="72"/>
      <c r="C16" s="72">
        <v>4.093190199398137</v>
      </c>
      <c r="D16" s="72">
        <v>2.8268336318863616</v>
      </c>
      <c r="E16" s="72">
        <v>7.5687591052567136</v>
      </c>
      <c r="F16" s="72">
        <v>7.5485599894618129</v>
      </c>
      <c r="G16" s="72">
        <v>8.9875315444813673</v>
      </c>
      <c r="H16" s="72">
        <v>7.0677210120409484</v>
      </c>
      <c r="I16" s="72">
        <v>4.7840006823620396</v>
      </c>
      <c r="J16" s="72">
        <v>4.5844569045330141</v>
      </c>
      <c r="K16" s="72">
        <v>5.7968550449538299</v>
      </c>
      <c r="L16" s="72">
        <v>6.1358662486817064</v>
      </c>
      <c r="M16" s="72">
        <v>4.1060500783796892</v>
      </c>
      <c r="N16" s="72">
        <v>5.369791235052805</v>
      </c>
      <c r="O16" s="72">
        <v>0.86755572700627281</v>
      </c>
      <c r="P16" s="72">
        <v>0.26696638452487231</v>
      </c>
      <c r="Q16" s="72">
        <v>0.34700292480557871</v>
      </c>
      <c r="R16" s="72">
        <v>1.9193149354552432</v>
      </c>
      <c r="S16" s="72">
        <v>2.3032398465028292</v>
      </c>
      <c r="T16" s="72">
        <v>3.0237201664379127</v>
      </c>
      <c r="U16" s="72">
        <v>2.1308638550535992</v>
      </c>
      <c r="V16" s="72">
        <v>2.3169555881813375</v>
      </c>
      <c r="W16" s="72">
        <v>2.1538669665017487</v>
      </c>
      <c r="X16" s="72">
        <v>2.6206254295943521</v>
      </c>
      <c r="Y16" s="72">
        <v>1.4417243670740461</v>
      </c>
      <c r="DA16" s="89" t="s">
        <v>672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49.138002891475203</v>
      </c>
      <c r="D17" s="69">
        <f t="shared" si="7"/>
        <v>54.46165511453615</v>
      </c>
      <c r="E17" s="69">
        <f t="shared" si="7"/>
        <v>67.268313211777638</v>
      </c>
      <c r="F17" s="69">
        <f t="shared" si="7"/>
        <v>64.013221610188666</v>
      </c>
      <c r="G17" s="69">
        <f t="shared" si="7"/>
        <v>53.574733205581722</v>
      </c>
      <c r="H17" s="69">
        <f t="shared" si="7"/>
        <v>77.412861977155117</v>
      </c>
      <c r="I17" s="69">
        <f t="shared" si="7"/>
        <v>71.745905697185407</v>
      </c>
      <c r="J17" s="69">
        <f t="shared" si="7"/>
        <v>80.927972565370141</v>
      </c>
      <c r="K17" s="69">
        <f t="shared" si="7"/>
        <v>64.065849357317589</v>
      </c>
      <c r="L17" s="69">
        <f t="shared" si="7"/>
        <v>65.067406085743883</v>
      </c>
      <c r="M17" s="69">
        <f t="shared" si="7"/>
        <v>63.262331810498367</v>
      </c>
      <c r="N17" s="69">
        <f t="shared" si="7"/>
        <v>62.7948986683908</v>
      </c>
      <c r="O17" s="69">
        <f t="shared" si="7"/>
        <v>51.686044197983136</v>
      </c>
      <c r="P17" s="69">
        <f t="shared" si="7"/>
        <v>41.424750647724068</v>
      </c>
      <c r="Q17" s="69">
        <f t="shared" si="7"/>
        <v>39.639126534875842</v>
      </c>
      <c r="R17" s="69">
        <f t="shared" ref="R17:V17" si="8">SUM(R18:R26)</f>
        <v>46.236386812881008</v>
      </c>
      <c r="S17" s="69">
        <f t="shared" si="8"/>
        <v>42.792574502102894</v>
      </c>
      <c r="T17" s="69">
        <f t="shared" si="8"/>
        <v>41.633342324498038</v>
      </c>
      <c r="U17" s="69">
        <f t="shared" si="8"/>
        <v>47.908075312550103</v>
      </c>
      <c r="V17" s="69">
        <f t="shared" si="8"/>
        <v>51.31210918086208</v>
      </c>
      <c r="W17" s="69">
        <f t="shared" ref="W17:Y17" si="9">SUM(W18:W26)</f>
        <v>44.84681600611804</v>
      </c>
      <c r="X17" s="69">
        <f t="shared" si="9"/>
        <v>49.189609623761157</v>
      </c>
      <c r="Y17" s="69">
        <f t="shared" si="9"/>
        <v>63.186862253279727</v>
      </c>
      <c r="DA17" s="88" t="s">
        <v>673</v>
      </c>
    </row>
    <row r="18" spans="1:105" ht="12" customHeight="1" x14ac:dyDescent="0.25">
      <c r="A18" s="28" t="s">
        <v>51</v>
      </c>
      <c r="B18" s="72"/>
      <c r="C18" s="72">
        <v>3.6446055635804157E-2</v>
      </c>
      <c r="D18" s="72">
        <v>5.3428453151253164E-2</v>
      </c>
      <c r="E18" s="72">
        <v>7.3202610578992799E-2</v>
      </c>
      <c r="F18" s="72">
        <v>9.2226654383029308E-2</v>
      </c>
      <c r="G18" s="72">
        <v>4.0978990786838636E-2</v>
      </c>
      <c r="H18" s="72">
        <v>7.1249474642321323E-3</v>
      </c>
      <c r="I18" s="72">
        <v>9.2507214304067494E-5</v>
      </c>
      <c r="J18" s="72">
        <v>0.16979542725948443</v>
      </c>
      <c r="K18" s="72">
        <v>0.10187060917125204</v>
      </c>
      <c r="L18" s="72">
        <v>4.8495787031598701E-2</v>
      </c>
      <c r="M18" s="72">
        <v>6.8367926335947904E-2</v>
      </c>
      <c r="N18" s="72">
        <v>4.1613371856343298E-2</v>
      </c>
      <c r="O18" s="72">
        <v>4.4564674916765142E-2</v>
      </c>
      <c r="P18" s="72">
        <v>3.7612756913156446E-3</v>
      </c>
      <c r="Q18" s="72">
        <v>3.2302018807960235E-2</v>
      </c>
      <c r="R18" s="72">
        <v>4.4693480828358875E-2</v>
      </c>
      <c r="S18" s="72">
        <v>7.1241145750487775E-2</v>
      </c>
      <c r="T18" s="72">
        <v>5.0665647087083217E-2</v>
      </c>
      <c r="U18" s="72">
        <v>2.1608294940471336E-2</v>
      </c>
      <c r="V18" s="72">
        <v>1.2271956404790656E-4</v>
      </c>
      <c r="W18" s="72">
        <v>0</v>
      </c>
      <c r="X18" s="72">
        <v>0</v>
      </c>
      <c r="Y18" s="72">
        <v>0</v>
      </c>
      <c r="DA18" s="89" t="s">
        <v>674</v>
      </c>
    </row>
    <row r="19" spans="1:105" s="2" customFormat="1" ht="12" customHeight="1" x14ac:dyDescent="0.25">
      <c r="A19" s="28" t="s">
        <v>74</v>
      </c>
      <c r="B19" s="72"/>
      <c r="C19" s="72">
        <v>14.206974186187722</v>
      </c>
      <c r="D19" s="72">
        <v>14.728704228870624</v>
      </c>
      <c r="E19" s="72">
        <v>20.075169599198663</v>
      </c>
      <c r="F19" s="72">
        <v>22.379831535780962</v>
      </c>
      <c r="G19" s="72">
        <v>17.386290445242825</v>
      </c>
      <c r="H19" s="72">
        <v>24.877960455205471</v>
      </c>
      <c r="I19" s="72">
        <v>18.427751802837768</v>
      </c>
      <c r="J19" s="72">
        <v>18.67355863813615</v>
      </c>
      <c r="K19" s="72">
        <v>20.722641083200255</v>
      </c>
      <c r="L19" s="72">
        <v>20.050449570590967</v>
      </c>
      <c r="M19" s="72">
        <v>20.987231003714744</v>
      </c>
      <c r="N19" s="72">
        <v>18.254729063364056</v>
      </c>
      <c r="O19" s="72">
        <v>13.703243087209364</v>
      </c>
      <c r="P19" s="72">
        <v>6.3507222588995704</v>
      </c>
      <c r="Q19" s="72">
        <v>3.2868558939017598</v>
      </c>
      <c r="R19" s="72">
        <v>6.1376474211424421</v>
      </c>
      <c r="S19" s="72">
        <v>7.3535193506809824</v>
      </c>
      <c r="T19" s="72">
        <v>6.7455948097638236</v>
      </c>
      <c r="U19" s="72">
        <v>8.0156382008703684</v>
      </c>
      <c r="V19" s="72">
        <v>11.315400576494504</v>
      </c>
      <c r="W19" s="72">
        <v>14.617982423775432</v>
      </c>
      <c r="X19" s="72">
        <v>18.047342130971888</v>
      </c>
      <c r="Y19" s="72">
        <v>17.52525554434213</v>
      </c>
      <c r="DA19" s="89" t="s">
        <v>675</v>
      </c>
    </row>
    <row r="20" spans="1:105" ht="12" customHeight="1" x14ac:dyDescent="0.25">
      <c r="A20" s="28" t="s">
        <v>200</v>
      </c>
      <c r="B20" s="72"/>
      <c r="C20" s="72">
        <v>0.18891678732066594</v>
      </c>
      <c r="D20" s="72">
        <v>0.54301140118311675</v>
      </c>
      <c r="E20" s="72">
        <v>1.017456817606738</v>
      </c>
      <c r="F20" s="72">
        <v>0.96566891885816897</v>
      </c>
      <c r="G20" s="72">
        <v>0.39452596905757942</v>
      </c>
      <c r="H20" s="72">
        <v>6.1898550067702202E-2</v>
      </c>
      <c r="I20" s="72">
        <v>1.2484391960576355</v>
      </c>
      <c r="J20" s="72">
        <v>3.6673108873025555</v>
      </c>
      <c r="K20" s="72">
        <v>1.8612808258453124</v>
      </c>
      <c r="L20" s="72">
        <v>1.6796489096034348</v>
      </c>
      <c r="M20" s="72">
        <v>2.8811445679917043</v>
      </c>
      <c r="N20" s="72">
        <v>4.5206947105175139</v>
      </c>
      <c r="O20" s="72">
        <v>6.1111043362375179</v>
      </c>
      <c r="P20" s="72">
        <v>1.2637505720157518</v>
      </c>
      <c r="Q20" s="72">
        <v>0.86459476629918974</v>
      </c>
      <c r="R20" s="72">
        <v>0.62464921815218388</v>
      </c>
      <c r="S20" s="72">
        <v>0.72152784757801813</v>
      </c>
      <c r="T20" s="72">
        <v>0.35073685826983864</v>
      </c>
      <c r="U20" s="72">
        <v>0.42144577047548581</v>
      </c>
      <c r="V20" s="72">
        <v>0.79661397793902333</v>
      </c>
      <c r="W20" s="72">
        <v>0.38300614002607669</v>
      </c>
      <c r="X20" s="72">
        <v>0.38866780813611462</v>
      </c>
      <c r="Y20" s="72">
        <v>1.2748914228265833</v>
      </c>
      <c r="DA20" s="89" t="s">
        <v>676</v>
      </c>
    </row>
    <row r="21" spans="1:105" ht="12" customHeight="1" x14ac:dyDescent="0.25">
      <c r="A21" s="28" t="s">
        <v>189</v>
      </c>
      <c r="B21" s="72"/>
      <c r="C21" s="72">
        <v>16.779332919827983</v>
      </c>
      <c r="D21" s="72">
        <v>22.723606473882363</v>
      </c>
      <c r="E21" s="72">
        <v>26.457974352249533</v>
      </c>
      <c r="F21" s="72">
        <v>20.01207348761686</v>
      </c>
      <c r="G21" s="72">
        <v>15.337064010662976</v>
      </c>
      <c r="H21" s="72">
        <v>28.4216607980165</v>
      </c>
      <c r="I21" s="72">
        <v>25.154026902507063</v>
      </c>
      <c r="J21" s="72">
        <v>23.297068355942439</v>
      </c>
      <c r="K21" s="72">
        <v>14.932793751331916</v>
      </c>
      <c r="L21" s="72">
        <v>17.250214372464537</v>
      </c>
      <c r="M21" s="72">
        <v>8.5289749915308573</v>
      </c>
      <c r="N21" s="72">
        <v>10.92793229125318</v>
      </c>
      <c r="O21" s="72">
        <v>8.6645564495903908</v>
      </c>
      <c r="P21" s="72">
        <v>15.662985481220954</v>
      </c>
      <c r="Q21" s="72">
        <v>15.837338733191579</v>
      </c>
      <c r="R21" s="72">
        <v>26.239146768593741</v>
      </c>
      <c r="S21" s="72">
        <v>22.05908865034537</v>
      </c>
      <c r="T21" s="72">
        <v>17.444631273427504</v>
      </c>
      <c r="U21" s="72">
        <v>18.971933948294929</v>
      </c>
      <c r="V21" s="72">
        <v>14.585978138227478</v>
      </c>
      <c r="W21" s="72">
        <v>6.0080889016896997</v>
      </c>
      <c r="X21" s="72">
        <v>8.3664034567740533</v>
      </c>
      <c r="Y21" s="72">
        <v>3.3631149309733139</v>
      </c>
      <c r="DA21" s="89" t="s">
        <v>677</v>
      </c>
    </row>
    <row r="22" spans="1:105" ht="12" customHeight="1" x14ac:dyDescent="0.25">
      <c r="A22" s="28" t="s">
        <v>202</v>
      </c>
      <c r="B22" s="72"/>
      <c r="C22" s="72">
        <v>4.254713761900434E-2</v>
      </c>
      <c r="D22" s="72">
        <v>5.5308685523764722E-2</v>
      </c>
      <c r="E22" s="72">
        <v>5.5463940133467005E-2</v>
      </c>
      <c r="F22" s="72">
        <v>7.9929992460833585E-2</v>
      </c>
      <c r="G22" s="72">
        <v>0.12048671635465449</v>
      </c>
      <c r="H22" s="72">
        <v>0.24475666913860877</v>
      </c>
      <c r="I22" s="72">
        <v>0.49183239961581615</v>
      </c>
      <c r="J22" s="72">
        <v>2.0927509259146673</v>
      </c>
      <c r="K22" s="72">
        <v>1.5067027341485544</v>
      </c>
      <c r="L22" s="72">
        <v>1.2110913665028551</v>
      </c>
      <c r="M22" s="72">
        <v>1.004608385798762</v>
      </c>
      <c r="N22" s="72">
        <v>0.76119526642821767</v>
      </c>
      <c r="O22" s="72">
        <v>0.66606333537964613</v>
      </c>
      <c r="P22" s="72">
        <v>1.4427590386894481E-2</v>
      </c>
      <c r="Q22" s="72">
        <v>0</v>
      </c>
      <c r="R22" s="72">
        <v>0</v>
      </c>
      <c r="S22" s="72">
        <v>0</v>
      </c>
      <c r="T22" s="72">
        <v>0</v>
      </c>
      <c r="U22" s="72">
        <v>1.7890991564381613E-2</v>
      </c>
      <c r="V22" s="72">
        <v>9.2642362034018141E-2</v>
      </c>
      <c r="W22" s="72">
        <v>0.28792945208779774</v>
      </c>
      <c r="X22" s="72">
        <v>0.69795899474002621</v>
      </c>
      <c r="Y22" s="72">
        <v>1.4068160486923327</v>
      </c>
      <c r="DA22" s="89" t="s">
        <v>678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8.132738823411123E-5</v>
      </c>
      <c r="E23" s="72">
        <v>0</v>
      </c>
      <c r="F23" s="72">
        <v>1.5050646738757164E-4</v>
      </c>
      <c r="G23" s="72">
        <v>7.6747086005652079E-5</v>
      </c>
      <c r="H23" s="72">
        <v>3.0555592905200514E-4</v>
      </c>
      <c r="I23" s="72">
        <v>3.9213328593372485E-4</v>
      </c>
      <c r="J23" s="72">
        <v>6.4432775803355746E-4</v>
      </c>
      <c r="K23" s="72">
        <v>4.598788423790922E-4</v>
      </c>
      <c r="L23" s="72">
        <v>3.5504011948133025E-4</v>
      </c>
      <c r="M23" s="72">
        <v>4.7991181135214429E-4</v>
      </c>
      <c r="N23" s="72">
        <v>4.9056986794156373E-4</v>
      </c>
      <c r="O23" s="72">
        <v>4.1321641676447091E-4</v>
      </c>
      <c r="P23" s="72">
        <v>1.6928148512495745E-4</v>
      </c>
      <c r="Q23" s="72">
        <v>3.2061517080402056E-4</v>
      </c>
      <c r="R23" s="72">
        <v>1.8455293396656171E-4</v>
      </c>
      <c r="S23" s="72">
        <v>9.1978601732862938E-5</v>
      </c>
      <c r="T23" s="72">
        <v>8.7189394867785654E-5</v>
      </c>
      <c r="U23" s="72">
        <v>1.837107335068748E-4</v>
      </c>
      <c r="V23" s="72">
        <v>3.5814483210073279E-4</v>
      </c>
      <c r="W23" s="72">
        <v>9.28144068476475E-5</v>
      </c>
      <c r="X23" s="72">
        <v>4.5606509918877304E-4</v>
      </c>
      <c r="Y23" s="72">
        <v>5.1548637065812637E-4</v>
      </c>
      <c r="DA23" s="89" t="s">
        <v>679</v>
      </c>
    </row>
    <row r="24" spans="1:105" ht="12" customHeight="1" x14ac:dyDescent="0.25">
      <c r="A24" s="28" t="s">
        <v>198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680</v>
      </c>
    </row>
    <row r="25" spans="1:105" ht="12" customHeight="1" x14ac:dyDescent="0.25">
      <c r="A25" s="73" t="s">
        <v>53</v>
      </c>
      <c r="B25" s="74"/>
      <c r="C25" s="74">
        <v>16.802919666682261</v>
      </c>
      <c r="D25" s="74">
        <v>15.062525038821899</v>
      </c>
      <c r="E25" s="74">
        <v>16.860116969671108</v>
      </c>
      <c r="F25" s="74">
        <v>17.986313380389465</v>
      </c>
      <c r="G25" s="74">
        <v>18.309869870343444</v>
      </c>
      <c r="H25" s="74">
        <v>20.849239745118847</v>
      </c>
      <c r="I25" s="74">
        <v>19.382244832893598</v>
      </c>
      <c r="J25" s="74">
        <v>21.01853362239644</v>
      </c>
      <c r="K25" s="74">
        <v>15.754699576182944</v>
      </c>
      <c r="L25" s="74">
        <v>18.383372954850664</v>
      </c>
      <c r="M25" s="74">
        <v>26.732200391324724</v>
      </c>
      <c r="N25" s="74">
        <v>21.715248315812293</v>
      </c>
      <c r="O25" s="74">
        <v>15.15184867108583</v>
      </c>
      <c r="P25" s="74">
        <v>9.6623845485451643</v>
      </c>
      <c r="Q25" s="74">
        <v>11.66783358155965</v>
      </c>
      <c r="R25" s="74">
        <v>6.718702626061134</v>
      </c>
      <c r="S25" s="74">
        <v>7.291254259424754</v>
      </c>
      <c r="T25" s="74">
        <v>11.669593083641828</v>
      </c>
      <c r="U25" s="74">
        <v>13.697075785497283</v>
      </c>
      <c r="V25" s="74">
        <v>15.889653239920412</v>
      </c>
      <c r="W25" s="74">
        <v>13.54856906794156</v>
      </c>
      <c r="X25" s="74">
        <v>11.496875439988081</v>
      </c>
      <c r="Y25" s="74">
        <v>24.473605756060572</v>
      </c>
      <c r="DA25" s="90" t="s">
        <v>681</v>
      </c>
    </row>
    <row r="26" spans="1:105" ht="12" customHeight="1" x14ac:dyDescent="0.25">
      <c r="A26" s="32" t="s">
        <v>52</v>
      </c>
      <c r="B26" s="77"/>
      <c r="C26" s="77">
        <v>1.0808661382017619</v>
      </c>
      <c r="D26" s="77">
        <v>1.2949895057148884</v>
      </c>
      <c r="E26" s="77">
        <v>2.7289289223391378</v>
      </c>
      <c r="F26" s="77">
        <v>2.4970271342319577</v>
      </c>
      <c r="G26" s="77">
        <v>1.9854404560474017</v>
      </c>
      <c r="H26" s="77">
        <v>2.9499152562147128</v>
      </c>
      <c r="I26" s="77">
        <v>7.0411259227732881</v>
      </c>
      <c r="J26" s="77">
        <v>12.008310380660383</v>
      </c>
      <c r="K26" s="77">
        <v>9.1854008985949793</v>
      </c>
      <c r="L26" s="77">
        <v>6.4437780845803445</v>
      </c>
      <c r="M26" s="77">
        <v>3.0593246319902754</v>
      </c>
      <c r="N26" s="77">
        <v>6.5729950792912568</v>
      </c>
      <c r="O26" s="77">
        <v>7.3442504271468607</v>
      </c>
      <c r="P26" s="77">
        <v>8.4665496394792861</v>
      </c>
      <c r="Q26" s="77">
        <v>7.9498809259448944</v>
      </c>
      <c r="R26" s="77">
        <v>6.4713627451691842</v>
      </c>
      <c r="S26" s="77">
        <v>5.295851269721549</v>
      </c>
      <c r="T26" s="77">
        <v>5.3720334629130866</v>
      </c>
      <c r="U26" s="77">
        <v>6.7622986101736782</v>
      </c>
      <c r="V26" s="77">
        <v>8.6313400218505016</v>
      </c>
      <c r="W26" s="77">
        <v>10.001147206190625</v>
      </c>
      <c r="X26" s="77">
        <v>10.191905728051811</v>
      </c>
      <c r="Y26" s="77">
        <v>15.142663064014133</v>
      </c>
      <c r="DA26" s="92" t="s">
        <v>682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25.671957396352187</v>
      </c>
      <c r="D27" s="69">
        <f t="shared" si="10"/>
        <v>30.215447952304636</v>
      </c>
      <c r="E27" s="69">
        <f t="shared" si="10"/>
        <v>40.186299491911072</v>
      </c>
      <c r="F27" s="69">
        <f t="shared" si="10"/>
        <v>37.891303927986684</v>
      </c>
      <c r="G27" s="69">
        <f t="shared" si="10"/>
        <v>31.978395958622713</v>
      </c>
      <c r="H27" s="69">
        <f t="shared" si="10"/>
        <v>51.155256771516456</v>
      </c>
      <c r="I27" s="69">
        <f t="shared" si="10"/>
        <v>48.937123859131788</v>
      </c>
      <c r="J27" s="69">
        <f t="shared" si="10"/>
        <v>55.97644322430898</v>
      </c>
      <c r="K27" s="69">
        <f t="shared" si="10"/>
        <v>44.142047863620064</v>
      </c>
      <c r="L27" s="69">
        <f t="shared" si="10"/>
        <v>42.488173290393419</v>
      </c>
      <c r="M27" s="69">
        <f t="shared" si="10"/>
        <v>37.04698941120202</v>
      </c>
      <c r="N27" s="69">
        <f t="shared" si="10"/>
        <v>37.836414702989167</v>
      </c>
      <c r="O27" s="69">
        <f t="shared" si="10"/>
        <v>28.097112033277895</v>
      </c>
      <c r="P27" s="69">
        <f t="shared" si="10"/>
        <v>25.76714310836519</v>
      </c>
      <c r="Q27" s="69">
        <f t="shared" si="10"/>
        <v>26.279681696699797</v>
      </c>
      <c r="R27" s="69">
        <f t="shared" ref="R27:V27" si="11">SUM(R28:R32)</f>
        <v>29.345886158015041</v>
      </c>
      <c r="S27" s="69">
        <f t="shared" si="11"/>
        <v>26.175429647846165</v>
      </c>
      <c r="T27" s="69">
        <f t="shared" si="11"/>
        <v>26.608099198023936</v>
      </c>
      <c r="U27" s="69">
        <f t="shared" si="11"/>
        <v>28.728849063702906</v>
      </c>
      <c r="V27" s="69">
        <f t="shared" si="11"/>
        <v>30.818509362706859</v>
      </c>
      <c r="W27" s="69">
        <f t="shared" ref="W27:Y27" si="12">SUM(W28:W32)</f>
        <v>26.023298748751497</v>
      </c>
      <c r="X27" s="69">
        <f t="shared" si="12"/>
        <v>28.684742687051909</v>
      </c>
      <c r="Y27" s="69">
        <f t="shared" si="12"/>
        <v>38.317607182880522</v>
      </c>
      <c r="DA27" s="88" t="s">
        <v>683</v>
      </c>
    </row>
    <row r="28" spans="1:105" ht="12" customHeight="1" x14ac:dyDescent="0.25">
      <c r="A28" s="28" t="s">
        <v>51</v>
      </c>
      <c r="B28" s="72"/>
      <c r="C28" s="72">
        <v>6.7779883972225854E-2</v>
      </c>
      <c r="D28" s="72">
        <v>0.14790143983018134</v>
      </c>
      <c r="E28" s="72">
        <v>0.21300445206755178</v>
      </c>
      <c r="F28" s="72">
        <v>0.33760039399723235</v>
      </c>
      <c r="G28" s="72">
        <v>0.23582425379686234</v>
      </c>
      <c r="H28" s="72">
        <v>0.21467169303024802</v>
      </c>
      <c r="I28" s="72">
        <v>0.11345996982062591</v>
      </c>
      <c r="J28" s="72">
        <v>0.39820512491710264</v>
      </c>
      <c r="K28" s="72">
        <v>0.43450674487320251</v>
      </c>
      <c r="L28" s="72">
        <v>0.174659145845938</v>
      </c>
      <c r="M28" s="72">
        <v>0.27095228859784543</v>
      </c>
      <c r="N28" s="72">
        <v>8.7353577240526697E-2</v>
      </c>
      <c r="O28" s="72">
        <v>7.4905555061416759E-2</v>
      </c>
      <c r="P28" s="72">
        <v>3.4292672562505852E-3</v>
      </c>
      <c r="Q28" s="72">
        <v>0.11219084401565634</v>
      </c>
      <c r="R28" s="72">
        <v>0.13529311754343731</v>
      </c>
      <c r="S28" s="72">
        <v>0.28924524178299466</v>
      </c>
      <c r="T28" s="72">
        <v>0.16536188071979555</v>
      </c>
      <c r="U28" s="72">
        <v>4.1642537918759888E-2</v>
      </c>
      <c r="V28" s="72">
        <v>8.3109780912654792E-5</v>
      </c>
      <c r="W28" s="72">
        <v>0</v>
      </c>
      <c r="X28" s="72">
        <v>0</v>
      </c>
      <c r="Y28" s="72">
        <v>0</v>
      </c>
      <c r="DA28" s="89" t="s">
        <v>684</v>
      </c>
    </row>
    <row r="29" spans="1:105" s="2" customFormat="1" ht="12" customHeight="1" x14ac:dyDescent="0.25">
      <c r="A29" s="28" t="s">
        <v>74</v>
      </c>
      <c r="B29" s="72"/>
      <c r="C29" s="72">
        <v>3.9854738163340317</v>
      </c>
      <c r="D29" s="72">
        <v>5.6721229316109243</v>
      </c>
      <c r="E29" s="72">
        <v>7.1268648441500959</v>
      </c>
      <c r="F29" s="72">
        <v>8.148174740085782</v>
      </c>
      <c r="G29" s="72">
        <v>6.3970321330377997</v>
      </c>
      <c r="H29" s="72">
        <v>6.7569165973781118</v>
      </c>
      <c r="I29" s="72">
        <v>7.5886789155187273</v>
      </c>
      <c r="J29" s="72">
        <v>8.6243933789049763</v>
      </c>
      <c r="K29" s="72">
        <v>9.3030629628893209</v>
      </c>
      <c r="L29" s="72">
        <v>8.5208418884209376</v>
      </c>
      <c r="M29" s="72">
        <v>9.2443125112371511</v>
      </c>
      <c r="N29" s="72">
        <v>8.4614307471427797</v>
      </c>
      <c r="O29" s="72">
        <v>6.5163066258348161</v>
      </c>
      <c r="P29" s="72">
        <v>4.1771159624323237</v>
      </c>
      <c r="Q29" s="72">
        <v>3.5672898297153504</v>
      </c>
      <c r="R29" s="72">
        <v>3.1225226004662141</v>
      </c>
      <c r="S29" s="72">
        <v>3.1875124317343655</v>
      </c>
      <c r="T29" s="72">
        <v>2.7082297858494977</v>
      </c>
      <c r="U29" s="72">
        <v>3.1302955466115234</v>
      </c>
      <c r="V29" s="72">
        <v>4.2565673106200963</v>
      </c>
      <c r="W29" s="72">
        <v>5.1258056887820311</v>
      </c>
      <c r="X29" s="72">
        <v>5.7137338188540028</v>
      </c>
      <c r="Y29" s="72">
        <v>7.0545164037829871</v>
      </c>
      <c r="DA29" s="89" t="s">
        <v>685</v>
      </c>
    </row>
    <row r="30" spans="1:105" ht="12" customHeight="1" x14ac:dyDescent="0.25">
      <c r="A30" s="28" t="s">
        <v>189</v>
      </c>
      <c r="B30" s="72"/>
      <c r="C30" s="72">
        <v>6.9742850179379205</v>
      </c>
      <c r="D30" s="72">
        <v>11.300052711403918</v>
      </c>
      <c r="E30" s="72">
        <v>13.028684140863914</v>
      </c>
      <c r="F30" s="72">
        <v>9.2695198288871321</v>
      </c>
      <c r="G30" s="72">
        <v>8.8391539700867803</v>
      </c>
      <c r="H30" s="72">
        <v>14.939955337464687</v>
      </c>
      <c r="I30" s="72">
        <v>14.173697611676445</v>
      </c>
      <c r="J30" s="72">
        <v>13.517714510743284</v>
      </c>
      <c r="K30" s="72">
        <v>8.1188187814998418</v>
      </c>
      <c r="L30" s="72">
        <v>7.7359462945739716</v>
      </c>
      <c r="M30" s="72">
        <v>4.5136646727640279</v>
      </c>
      <c r="N30" s="72">
        <v>6.4715936341843161</v>
      </c>
      <c r="O30" s="72">
        <v>5.004479505145583</v>
      </c>
      <c r="P30" s="72">
        <v>6.7056386621703128</v>
      </c>
      <c r="Q30" s="72">
        <v>10.369920006342722</v>
      </c>
      <c r="R30" s="72">
        <v>13.630473748385624</v>
      </c>
      <c r="S30" s="72">
        <v>9.7338732420253269</v>
      </c>
      <c r="T30" s="72">
        <v>9.3850871953072446</v>
      </c>
      <c r="U30" s="72">
        <v>9.839307229680843</v>
      </c>
      <c r="V30" s="72">
        <v>9.5211151962246614</v>
      </c>
      <c r="W30" s="72">
        <v>3.2175160371162965</v>
      </c>
      <c r="X30" s="72">
        <v>4.0746078870320872</v>
      </c>
      <c r="Y30" s="72">
        <v>5.1195871706753957</v>
      </c>
      <c r="DA30" s="89" t="s">
        <v>686</v>
      </c>
    </row>
    <row r="31" spans="1:105" ht="12" customHeight="1" x14ac:dyDescent="0.25">
      <c r="A31" s="28" t="s">
        <v>202</v>
      </c>
      <c r="B31" s="72"/>
      <c r="C31" s="72">
        <v>6.7740845169933103E-2</v>
      </c>
      <c r="D31" s="72">
        <v>8.0861467063776157E-2</v>
      </c>
      <c r="E31" s="72">
        <v>0.10347092565651364</v>
      </c>
      <c r="F31" s="72">
        <v>0.12571103685110252</v>
      </c>
      <c r="G31" s="72">
        <v>0.17913349362595876</v>
      </c>
      <c r="H31" s="72">
        <v>0.38030028612643924</v>
      </c>
      <c r="I31" s="72">
        <v>0.33734642944519266</v>
      </c>
      <c r="J31" s="72">
        <v>1.1273264511836982</v>
      </c>
      <c r="K31" s="72">
        <v>0.97845109016754672</v>
      </c>
      <c r="L31" s="72">
        <v>0.81308248096851832</v>
      </c>
      <c r="M31" s="72">
        <v>0.62903401481522814</v>
      </c>
      <c r="N31" s="72">
        <v>0.53430609445560207</v>
      </c>
      <c r="O31" s="72">
        <v>0.37743353236472216</v>
      </c>
      <c r="P31" s="72">
        <v>8.3834223167656707E-2</v>
      </c>
      <c r="Q31" s="72">
        <v>0</v>
      </c>
      <c r="R31" s="72">
        <v>0</v>
      </c>
      <c r="S31" s="72">
        <v>0</v>
      </c>
      <c r="T31" s="72">
        <v>0</v>
      </c>
      <c r="U31" s="72">
        <v>6.6148945020027772E-2</v>
      </c>
      <c r="V31" s="72">
        <v>0.20673760769880442</v>
      </c>
      <c r="W31" s="72">
        <v>0.4022391002485784</v>
      </c>
      <c r="X31" s="72">
        <v>0.47363986638265265</v>
      </c>
      <c r="Y31" s="72">
        <v>0.81749286893739992</v>
      </c>
      <c r="DA31" s="89" t="s">
        <v>687</v>
      </c>
    </row>
    <row r="32" spans="1:105" ht="12" customHeight="1" x14ac:dyDescent="0.25">
      <c r="A32" s="32" t="s">
        <v>53</v>
      </c>
      <c r="B32" s="77"/>
      <c r="C32" s="77">
        <v>14.576677832938078</v>
      </c>
      <c r="D32" s="77">
        <v>13.014509402395836</v>
      </c>
      <c r="E32" s="77">
        <v>19.714275129172993</v>
      </c>
      <c r="F32" s="77">
        <v>20.010297928165436</v>
      </c>
      <c r="G32" s="77">
        <v>16.327252108075314</v>
      </c>
      <c r="H32" s="77">
        <v>28.86341285751697</v>
      </c>
      <c r="I32" s="77">
        <v>26.7239409326708</v>
      </c>
      <c r="J32" s="77">
        <v>32.308803758559918</v>
      </c>
      <c r="K32" s="77">
        <v>25.307208284190153</v>
      </c>
      <c r="L32" s="77">
        <v>25.243643480584055</v>
      </c>
      <c r="M32" s="77">
        <v>22.389025923787763</v>
      </c>
      <c r="N32" s="77">
        <v>22.281730649965944</v>
      </c>
      <c r="O32" s="77">
        <v>16.123986814871358</v>
      </c>
      <c r="P32" s="77">
        <v>14.797124993338645</v>
      </c>
      <c r="Q32" s="77">
        <v>12.230281016626066</v>
      </c>
      <c r="R32" s="77">
        <v>12.457596691619765</v>
      </c>
      <c r="S32" s="77">
        <v>12.964798732303478</v>
      </c>
      <c r="T32" s="77">
        <v>14.349420336147396</v>
      </c>
      <c r="U32" s="77">
        <v>15.651454804471751</v>
      </c>
      <c r="V32" s="77">
        <v>16.834006138382385</v>
      </c>
      <c r="W32" s="77">
        <v>17.27773792260459</v>
      </c>
      <c r="X32" s="77">
        <v>18.422761114783164</v>
      </c>
      <c r="Y32" s="77">
        <v>25.326010739484737</v>
      </c>
      <c r="DA32" s="92" t="s">
        <v>688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167.00274190109238</v>
      </c>
      <c r="D3" s="65">
        <f t="shared" si="0"/>
        <v>186.31186322755215</v>
      </c>
      <c r="E3" s="65">
        <f t="shared" si="0"/>
        <v>265.69225494550187</v>
      </c>
      <c r="F3" s="65">
        <f t="shared" si="0"/>
        <v>268.39436500208888</v>
      </c>
      <c r="G3" s="65">
        <f t="shared" si="0"/>
        <v>234.52712406782859</v>
      </c>
      <c r="H3" s="65">
        <f t="shared" si="0"/>
        <v>330.77666839592968</v>
      </c>
      <c r="I3" s="65">
        <f t="shared" si="0"/>
        <v>307.47277025775355</v>
      </c>
      <c r="J3" s="65">
        <f t="shared" si="0"/>
        <v>342.53215477093192</v>
      </c>
      <c r="K3" s="65">
        <f t="shared" si="0"/>
        <v>291.79600719538473</v>
      </c>
      <c r="L3" s="65">
        <f t="shared" si="0"/>
        <v>295.29543384121524</v>
      </c>
      <c r="M3" s="65">
        <f t="shared" si="0"/>
        <v>255.40219629917218</v>
      </c>
      <c r="N3" s="65">
        <f t="shared" si="0"/>
        <v>263.99764473718005</v>
      </c>
      <c r="O3" s="65">
        <f t="shared" si="0"/>
        <v>200.6425924684186</v>
      </c>
      <c r="P3" s="65">
        <f t="shared" si="0"/>
        <v>161.93290446833592</v>
      </c>
      <c r="Q3" s="65">
        <f t="shared" si="0"/>
        <v>166.28576863446114</v>
      </c>
      <c r="R3" s="65">
        <f t="shared" ref="R3:V3" si="1">SUM(R4,R15,R17,R27)</f>
        <v>170.94910369800928</v>
      </c>
      <c r="S3" s="65">
        <f t="shared" si="1"/>
        <v>160.77093977266236</v>
      </c>
      <c r="T3" s="65">
        <f t="shared" si="1"/>
        <v>174.13399775172095</v>
      </c>
      <c r="U3" s="65">
        <f t="shared" si="1"/>
        <v>185.15867316636562</v>
      </c>
      <c r="V3" s="65">
        <f t="shared" si="1"/>
        <v>198.46273503213627</v>
      </c>
      <c r="W3" s="65">
        <f t="shared" ref="W3:Y3" si="2">SUM(W4,W15,W17,W27)</f>
        <v>165.20900180523361</v>
      </c>
      <c r="X3" s="65">
        <f t="shared" si="2"/>
        <v>182.64803428156117</v>
      </c>
      <c r="Y3" s="65">
        <f t="shared" si="2"/>
        <v>238.33690603810376</v>
      </c>
      <c r="DA3" s="87" t="s">
        <v>690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112.03766394726114</v>
      </c>
      <c r="D4" s="69">
        <f t="shared" si="3"/>
        <v>128.4263412434135</v>
      </c>
      <c r="E4" s="69">
        <f t="shared" si="3"/>
        <v>181.40319421928785</v>
      </c>
      <c r="F4" s="69">
        <f t="shared" si="3"/>
        <v>186.3567200843612</v>
      </c>
      <c r="G4" s="69">
        <f t="shared" si="3"/>
        <v>158.06769808546227</v>
      </c>
      <c r="H4" s="69">
        <f t="shared" si="3"/>
        <v>230.78432939491344</v>
      </c>
      <c r="I4" s="69">
        <f t="shared" si="3"/>
        <v>216.00198256691564</v>
      </c>
      <c r="J4" s="69">
        <f t="shared" si="3"/>
        <v>238.3073675459093</v>
      </c>
      <c r="K4" s="69">
        <f t="shared" si="3"/>
        <v>202.64642941312238</v>
      </c>
      <c r="L4" s="69">
        <f t="shared" si="3"/>
        <v>205.51441409451118</v>
      </c>
      <c r="M4" s="69">
        <f t="shared" si="3"/>
        <v>176.58945385598915</v>
      </c>
      <c r="N4" s="69">
        <f t="shared" si="3"/>
        <v>178.36146787585179</v>
      </c>
      <c r="O4" s="69">
        <f t="shared" si="3"/>
        <v>142.20332078475559</v>
      </c>
      <c r="P4" s="69">
        <f t="shared" si="3"/>
        <v>112.15013120965882</v>
      </c>
      <c r="Q4" s="69">
        <f t="shared" si="3"/>
        <v>116.86216538683395</v>
      </c>
      <c r="R4" s="69">
        <f t="shared" ref="R4:V4" si="4">SUM(R5:R14)</f>
        <v>108.70397599037379</v>
      </c>
      <c r="S4" s="69">
        <f t="shared" si="4"/>
        <v>100.89730323435525</v>
      </c>
      <c r="T4" s="69">
        <f t="shared" si="4"/>
        <v>111.13151792346341</v>
      </c>
      <c r="U4" s="69">
        <f t="shared" si="4"/>
        <v>118.0572093753711</v>
      </c>
      <c r="V4" s="69">
        <f t="shared" si="4"/>
        <v>125.38124843883271</v>
      </c>
      <c r="W4" s="69">
        <f t="shared" ref="W4:Y4" si="5">SUM(W5:W14)</f>
        <v>99.654870292678083</v>
      </c>
      <c r="X4" s="69">
        <f t="shared" si="5"/>
        <v>109.4822789715636</v>
      </c>
      <c r="Y4" s="69">
        <f t="shared" si="5"/>
        <v>149.28108155843518</v>
      </c>
      <c r="DA4" s="88" t="s">
        <v>691</v>
      </c>
    </row>
    <row r="5" spans="1:105" ht="12" customHeight="1" x14ac:dyDescent="0.25">
      <c r="A5" s="28" t="s">
        <v>51</v>
      </c>
      <c r="B5" s="72"/>
      <c r="C5" s="72">
        <v>3.4590550795952621</v>
      </c>
      <c r="D5" s="72">
        <v>3.2823510089064873</v>
      </c>
      <c r="E5" s="72">
        <v>2.9899365824714423</v>
      </c>
      <c r="F5" s="72">
        <v>7.3163429236455571</v>
      </c>
      <c r="G5" s="72">
        <v>4.5990897890892253</v>
      </c>
      <c r="H5" s="72">
        <v>4.6013906239639315</v>
      </c>
      <c r="I5" s="72">
        <v>1.7642355407130852</v>
      </c>
      <c r="J5" s="72">
        <v>4.5352592002233623</v>
      </c>
      <c r="K5" s="72">
        <v>4.424620702980028</v>
      </c>
      <c r="L5" s="72">
        <v>1.0743371786991078</v>
      </c>
      <c r="M5" s="72">
        <v>1.6678691007788047</v>
      </c>
      <c r="N5" s="72">
        <v>0.85782206203680411</v>
      </c>
      <c r="O5" s="72">
        <v>0.62748026322778705</v>
      </c>
      <c r="P5" s="72">
        <v>0.13901422426538931</v>
      </c>
      <c r="Q5" s="72">
        <v>2.4022756560378125</v>
      </c>
      <c r="R5" s="72">
        <v>2.8855380867978937</v>
      </c>
      <c r="S5" s="72">
        <v>7.0704460191262788</v>
      </c>
      <c r="T5" s="72">
        <v>3.3183015558719671</v>
      </c>
      <c r="U5" s="72">
        <v>0.51721213814284905</v>
      </c>
      <c r="V5" s="72">
        <v>2.2520158767945603E-4</v>
      </c>
      <c r="W5" s="72">
        <v>0</v>
      </c>
      <c r="X5" s="72">
        <v>0</v>
      </c>
      <c r="Y5" s="72">
        <v>1.136721732554308</v>
      </c>
      <c r="DA5" s="89" t="s">
        <v>692</v>
      </c>
    </row>
    <row r="6" spans="1:105" ht="12" customHeight="1" x14ac:dyDescent="0.25">
      <c r="A6" s="28" t="s">
        <v>74</v>
      </c>
      <c r="B6" s="72"/>
      <c r="C6" s="72">
        <v>0</v>
      </c>
      <c r="D6" s="72">
        <v>5.967252246608278</v>
      </c>
      <c r="E6" s="72">
        <v>8.2872835203374589</v>
      </c>
      <c r="F6" s="72">
        <v>13.077760165886506</v>
      </c>
      <c r="G6" s="72">
        <v>10.662343413145402</v>
      </c>
      <c r="H6" s="72">
        <v>11.455435140967298</v>
      </c>
      <c r="I6" s="72">
        <v>15.337057222405431</v>
      </c>
      <c r="J6" s="72">
        <v>15.776467913785671</v>
      </c>
      <c r="K6" s="72">
        <v>7.33249687366723</v>
      </c>
      <c r="L6" s="72">
        <v>7.2299930185785923</v>
      </c>
      <c r="M6" s="72">
        <v>6.9370512040147236</v>
      </c>
      <c r="N6" s="72">
        <v>11.157921514739726</v>
      </c>
      <c r="O6" s="72">
        <v>7.596840809110641</v>
      </c>
      <c r="P6" s="72">
        <v>0</v>
      </c>
      <c r="Q6" s="72">
        <v>3.109392512629555</v>
      </c>
      <c r="R6" s="72">
        <v>3.2908181564599688</v>
      </c>
      <c r="S6" s="72">
        <v>4.4446666934035965</v>
      </c>
      <c r="T6" s="72">
        <v>4.0014136362802333</v>
      </c>
      <c r="U6" s="72">
        <v>1.6971129498083222</v>
      </c>
      <c r="V6" s="72">
        <v>5.4433743030392581</v>
      </c>
      <c r="W6" s="72">
        <v>6.8465025678792655</v>
      </c>
      <c r="X6" s="72">
        <v>8.968799275857025</v>
      </c>
      <c r="Y6" s="72">
        <v>5.901064853846373</v>
      </c>
      <c r="DA6" s="89" t="s">
        <v>693</v>
      </c>
    </row>
    <row r="7" spans="1:105" ht="12" customHeight="1" x14ac:dyDescent="0.25">
      <c r="A7" s="28" t="s">
        <v>200</v>
      </c>
      <c r="B7" s="72"/>
      <c r="C7" s="72">
        <v>17.746711209694656</v>
      </c>
      <c r="D7" s="72">
        <v>28.538784994795009</v>
      </c>
      <c r="E7" s="72">
        <v>42.425125905891306</v>
      </c>
      <c r="F7" s="72">
        <v>41.494527499467097</v>
      </c>
      <c r="G7" s="72">
        <v>18.505348333784024</v>
      </c>
      <c r="H7" s="72">
        <v>4.1282262497333821</v>
      </c>
      <c r="I7" s="72">
        <v>16.314079807593995</v>
      </c>
      <c r="J7" s="72">
        <v>26.532581775136258</v>
      </c>
      <c r="K7" s="72">
        <v>23.624306521870409</v>
      </c>
      <c r="L7" s="72">
        <v>23.758257902971923</v>
      </c>
      <c r="M7" s="72">
        <v>28.479933218702769</v>
      </c>
      <c r="N7" s="72">
        <v>36.882360979749535</v>
      </c>
      <c r="O7" s="72">
        <v>47.038549897726462</v>
      </c>
      <c r="P7" s="72">
        <v>42.032713549833986</v>
      </c>
      <c r="Q7" s="72">
        <v>56.185564221356465</v>
      </c>
      <c r="R7" s="72">
        <v>19.975706528964441</v>
      </c>
      <c r="S7" s="72">
        <v>10.341707807847751</v>
      </c>
      <c r="T7" s="72">
        <v>6.3042854653429092</v>
      </c>
      <c r="U7" s="72">
        <v>9.0028340344943985</v>
      </c>
      <c r="V7" s="72">
        <v>16.37545173543791</v>
      </c>
      <c r="W7" s="72">
        <v>11.252960459362468</v>
      </c>
      <c r="X7" s="72">
        <v>9.2351674094108507</v>
      </c>
      <c r="Y7" s="72">
        <v>14.356998594960549</v>
      </c>
      <c r="DA7" s="89" t="s">
        <v>694</v>
      </c>
    </row>
    <row r="8" spans="1:105" ht="12" customHeight="1" x14ac:dyDescent="0.25">
      <c r="A8" s="28" t="s">
        <v>189</v>
      </c>
      <c r="B8" s="72"/>
      <c r="C8" s="72">
        <v>35.674282394465635</v>
      </c>
      <c r="D8" s="72">
        <v>50.734218445050566</v>
      </c>
      <c r="E8" s="72">
        <v>75.598859462694591</v>
      </c>
      <c r="F8" s="72">
        <v>57.659807173760441</v>
      </c>
      <c r="G8" s="72">
        <v>42.999598240596953</v>
      </c>
      <c r="H8" s="72">
        <v>86.48652351344856</v>
      </c>
      <c r="I8" s="72">
        <v>69.700826611770069</v>
      </c>
      <c r="J8" s="72">
        <v>73.898516629967091</v>
      </c>
      <c r="K8" s="72">
        <v>41.908697697297967</v>
      </c>
      <c r="L8" s="72">
        <v>60.086580164572993</v>
      </c>
      <c r="M8" s="72">
        <v>31.471539100777285</v>
      </c>
      <c r="N8" s="72">
        <v>28.727378016700214</v>
      </c>
      <c r="O8" s="72">
        <v>22.084034254209968</v>
      </c>
      <c r="P8" s="72">
        <v>39.397044123581217</v>
      </c>
      <c r="Q8" s="72">
        <v>42.203043766703431</v>
      </c>
      <c r="R8" s="72">
        <v>61.650188530468064</v>
      </c>
      <c r="S8" s="72">
        <v>53.095674080718858</v>
      </c>
      <c r="T8" s="72">
        <v>55.834098554305235</v>
      </c>
      <c r="U8" s="72">
        <v>44.36339308671635</v>
      </c>
      <c r="V8" s="72">
        <v>32.949386616512896</v>
      </c>
      <c r="W8" s="72">
        <v>13.081395755627927</v>
      </c>
      <c r="X8" s="72">
        <v>17.830768276759411</v>
      </c>
      <c r="Y8" s="72">
        <v>24.568116423674365</v>
      </c>
      <c r="DA8" s="89" t="s">
        <v>695</v>
      </c>
    </row>
    <row r="9" spans="1:105" ht="12" customHeight="1" x14ac:dyDescent="0.25">
      <c r="A9" s="28" t="s">
        <v>202</v>
      </c>
      <c r="B9" s="72"/>
      <c r="C9" s="72">
        <v>15.907693218289507</v>
      </c>
      <c r="D9" s="72">
        <v>14.601219356901403</v>
      </c>
      <c r="E9" s="72">
        <v>17.073275536450936</v>
      </c>
      <c r="F9" s="72">
        <v>24.024790432899241</v>
      </c>
      <c r="G9" s="72">
        <v>30.492259499516567</v>
      </c>
      <c r="H9" s="72">
        <v>49.865466336578812</v>
      </c>
      <c r="I9" s="72">
        <v>67.880504688058195</v>
      </c>
      <c r="J9" s="72">
        <v>81.184671367884448</v>
      </c>
      <c r="K9" s="72">
        <v>93.287636508458704</v>
      </c>
      <c r="L9" s="72">
        <v>68.038954002802015</v>
      </c>
      <c r="M9" s="72">
        <v>79.975300771016805</v>
      </c>
      <c r="N9" s="72">
        <v>76.143832216086849</v>
      </c>
      <c r="O9" s="72">
        <v>59.170438308104579</v>
      </c>
      <c r="P9" s="72">
        <v>20.844165573800638</v>
      </c>
      <c r="Q9" s="72">
        <v>0</v>
      </c>
      <c r="R9" s="72">
        <v>0</v>
      </c>
      <c r="S9" s="72">
        <v>0</v>
      </c>
      <c r="T9" s="72">
        <v>0</v>
      </c>
      <c r="U9" s="72">
        <v>16.851218003196916</v>
      </c>
      <c r="V9" s="72">
        <v>28.672399060724999</v>
      </c>
      <c r="W9" s="72">
        <v>35.233354858889449</v>
      </c>
      <c r="X9" s="72">
        <v>39.769299395239223</v>
      </c>
      <c r="Y9" s="72">
        <v>49.808721267850594</v>
      </c>
      <c r="DA9" s="89" t="s">
        <v>696</v>
      </c>
    </row>
    <row r="10" spans="1:105" ht="12" customHeight="1" x14ac:dyDescent="0.25">
      <c r="A10" s="28" t="s">
        <v>197</v>
      </c>
      <c r="B10" s="72"/>
      <c r="C10" s="72">
        <v>9.1492947296831131E-4</v>
      </c>
      <c r="D10" s="72">
        <v>7.2487809971741421E-4</v>
      </c>
      <c r="E10" s="72">
        <v>1.0302811658065654E-3</v>
      </c>
      <c r="F10" s="72">
        <v>1.3500963454214734E-3</v>
      </c>
      <c r="G10" s="72">
        <v>1.4072083736295642E-3</v>
      </c>
      <c r="H10" s="72">
        <v>2.5586638772666505E-3</v>
      </c>
      <c r="I10" s="72">
        <v>2.5560272491837034E-3</v>
      </c>
      <c r="J10" s="72">
        <v>3.0799727340217759E-3</v>
      </c>
      <c r="K10" s="72">
        <v>2.2499694735074087E-3</v>
      </c>
      <c r="L10" s="72">
        <v>2.2862823390487753E-3</v>
      </c>
      <c r="M10" s="72">
        <v>2.7964477570139637E-3</v>
      </c>
      <c r="N10" s="72">
        <v>2.9710701953605712E-3</v>
      </c>
      <c r="O10" s="72">
        <v>2.3039112499264147E-3</v>
      </c>
      <c r="P10" s="72">
        <v>1.2258252912275478E-3</v>
      </c>
      <c r="Q10" s="72">
        <v>1.6564809938992714E-3</v>
      </c>
      <c r="R10" s="72">
        <v>1.1095646532976186E-3</v>
      </c>
      <c r="S10" s="72">
        <v>4.4158048611061347E-4</v>
      </c>
      <c r="T10" s="72">
        <v>4.5439223245393015E-4</v>
      </c>
      <c r="U10" s="72">
        <v>8.8872941203731431E-4</v>
      </c>
      <c r="V10" s="72">
        <v>1.5241945425695093E-3</v>
      </c>
      <c r="W10" s="72">
        <v>1.0530269539844419E-3</v>
      </c>
      <c r="X10" s="72">
        <v>1.4231408272431256E-3</v>
      </c>
      <c r="Y10" s="72">
        <v>1.9599462744300526E-3</v>
      </c>
      <c r="DA10" s="89" t="s">
        <v>697</v>
      </c>
    </row>
    <row r="11" spans="1:105" ht="12" customHeight="1" x14ac:dyDescent="0.25">
      <c r="A11" s="28" t="s">
        <v>198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698</v>
      </c>
    </row>
    <row r="12" spans="1:105" ht="12" customHeight="1" x14ac:dyDescent="0.25">
      <c r="A12" s="28" t="s">
        <v>95</v>
      </c>
      <c r="B12" s="72"/>
      <c r="C12" s="72">
        <v>2.8864054357591171</v>
      </c>
      <c r="D12" s="72">
        <v>3.442145137037218</v>
      </c>
      <c r="E12" s="72">
        <v>4.8101160247785986</v>
      </c>
      <c r="F12" s="72">
        <v>5.5127982820335575</v>
      </c>
      <c r="G12" s="72">
        <v>6.1185379912077691</v>
      </c>
      <c r="H12" s="72">
        <v>7.4172577095545034</v>
      </c>
      <c r="I12" s="72">
        <v>5.8495173075518636</v>
      </c>
      <c r="J12" s="72">
        <v>4.5131214279499918</v>
      </c>
      <c r="K12" s="72">
        <v>3.6870891172947742</v>
      </c>
      <c r="L12" s="72">
        <v>4.6950542159515063</v>
      </c>
      <c r="M12" s="72">
        <v>3.7498429478574056</v>
      </c>
      <c r="N12" s="72">
        <v>3.7852793056321934</v>
      </c>
      <c r="O12" s="72">
        <v>3.9494051040081826</v>
      </c>
      <c r="P12" s="72">
        <v>8.1676696175691283</v>
      </c>
      <c r="Q12" s="72">
        <v>11.247802819079849</v>
      </c>
      <c r="R12" s="72">
        <v>9.870183874659471</v>
      </c>
      <c r="S12" s="72">
        <v>7.9501351374667664</v>
      </c>
      <c r="T12" s="72">
        <v>6.8249638649737303</v>
      </c>
      <c r="U12" s="72">
        <v>9.5952100428257054</v>
      </c>
      <c r="V12" s="72">
        <v>8.9855015892401298</v>
      </c>
      <c r="W12" s="72">
        <v>8.6872250835572373</v>
      </c>
      <c r="X12" s="72">
        <v>8.5838408894174894</v>
      </c>
      <c r="Y12" s="72">
        <v>9.4011574113121288</v>
      </c>
      <c r="DA12" s="89" t="s">
        <v>699</v>
      </c>
    </row>
    <row r="13" spans="1:105" ht="12" customHeight="1" x14ac:dyDescent="0.25">
      <c r="A13" s="73" t="s">
        <v>94</v>
      </c>
      <c r="B13" s="74"/>
      <c r="C13" s="74">
        <v>35.015654723325547</v>
      </c>
      <c r="D13" s="74">
        <v>19.890700394447649</v>
      </c>
      <c r="E13" s="74">
        <v>27.541599108883819</v>
      </c>
      <c r="F13" s="74">
        <v>34.789655658193482</v>
      </c>
      <c r="G13" s="74">
        <v>43.033826662406369</v>
      </c>
      <c r="H13" s="74">
        <v>64.545034412477179</v>
      </c>
      <c r="I13" s="74">
        <v>36.791308107519448</v>
      </c>
      <c r="J13" s="74">
        <v>29.17990602604441</v>
      </c>
      <c r="K13" s="74">
        <v>26.457567200758238</v>
      </c>
      <c r="L13" s="74">
        <v>38.603067128500129</v>
      </c>
      <c r="M13" s="74">
        <v>22.593337812430409</v>
      </c>
      <c r="N13" s="74">
        <v>18.977580486771881</v>
      </c>
      <c r="O13" s="74">
        <v>0</v>
      </c>
      <c r="P13" s="74">
        <v>0</v>
      </c>
      <c r="Q13" s="74">
        <v>0</v>
      </c>
      <c r="R13" s="74">
        <v>9.5921337051957813</v>
      </c>
      <c r="S13" s="74">
        <v>16.832033075383613</v>
      </c>
      <c r="T13" s="74">
        <v>33.729717599776741</v>
      </c>
      <c r="U13" s="74">
        <v>35.013580016303777</v>
      </c>
      <c r="V13" s="74">
        <v>31.868741061924514</v>
      </c>
      <c r="W13" s="74">
        <v>23.808184298038928</v>
      </c>
      <c r="X13" s="74">
        <v>24.226513961633344</v>
      </c>
      <c r="Y13" s="74">
        <v>43.020896097922133</v>
      </c>
      <c r="DA13" s="90" t="s">
        <v>700</v>
      </c>
    </row>
    <row r="14" spans="1:105" ht="12" customHeight="1" x14ac:dyDescent="0.25">
      <c r="A14" s="75" t="s">
        <v>97</v>
      </c>
      <c r="B14" s="76"/>
      <c r="C14" s="76">
        <v>1.3469469566584495</v>
      </c>
      <c r="D14" s="76">
        <v>1.9689447815671894</v>
      </c>
      <c r="E14" s="76">
        <v>2.6759677966139117</v>
      </c>
      <c r="F14" s="76">
        <v>2.4796878521298944</v>
      </c>
      <c r="G14" s="76">
        <v>1.6552869473423177</v>
      </c>
      <c r="H14" s="76">
        <v>2.2824367443125144</v>
      </c>
      <c r="I14" s="76">
        <v>2.3618972540543561</v>
      </c>
      <c r="J14" s="76">
        <v>2.6837632321840386</v>
      </c>
      <c r="K14" s="76">
        <v>1.9217648213215524</v>
      </c>
      <c r="L14" s="76">
        <v>2.0258842000958786</v>
      </c>
      <c r="M14" s="76">
        <v>1.7117832526538888</v>
      </c>
      <c r="N14" s="76">
        <v>1.8263222239392283</v>
      </c>
      <c r="O14" s="76">
        <v>1.7342682371180729</v>
      </c>
      <c r="P14" s="76">
        <v>1.5682982953172397</v>
      </c>
      <c r="Q14" s="76">
        <v>1.7124299300329322</v>
      </c>
      <c r="R14" s="76">
        <v>1.4382975431748783</v>
      </c>
      <c r="S14" s="76">
        <v>1.1621988399222778</v>
      </c>
      <c r="T14" s="76">
        <v>1.1182828546801344</v>
      </c>
      <c r="U14" s="76">
        <v>1.0157603744707482</v>
      </c>
      <c r="V14" s="76">
        <v>1.0846446758227521</v>
      </c>
      <c r="W14" s="76">
        <v>0.74419424236883636</v>
      </c>
      <c r="X14" s="76">
        <v>0.86646662241900552</v>
      </c>
      <c r="Y14" s="76">
        <v>1.085445230040305</v>
      </c>
      <c r="DA14" s="91" t="s">
        <v>701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8.9023174118157087</v>
      </c>
      <c r="D15" s="69">
        <f t="shared" si="6"/>
        <v>6.3958437624017854</v>
      </c>
      <c r="E15" s="69">
        <f t="shared" si="6"/>
        <v>17.797925125753132</v>
      </c>
      <c r="F15" s="69">
        <f t="shared" si="6"/>
        <v>18.427275460744269</v>
      </c>
      <c r="G15" s="69">
        <f t="shared" si="6"/>
        <v>22.75700629032842</v>
      </c>
      <c r="H15" s="69">
        <f t="shared" si="6"/>
        <v>18.546521025477873</v>
      </c>
      <c r="I15" s="69">
        <f t="shared" si="6"/>
        <v>13.000183847432407</v>
      </c>
      <c r="J15" s="69">
        <f t="shared" si="6"/>
        <v>12.893746925246381</v>
      </c>
      <c r="K15" s="69">
        <f t="shared" si="6"/>
        <v>16.8670497359075</v>
      </c>
      <c r="L15" s="69">
        <f t="shared" si="6"/>
        <v>18.463280618468893</v>
      </c>
      <c r="M15" s="69">
        <f t="shared" si="6"/>
        <v>12.823041549094103</v>
      </c>
      <c r="N15" s="69">
        <f t="shared" si="6"/>
        <v>17.478722296124666</v>
      </c>
      <c r="O15" s="69">
        <f t="shared" si="6"/>
        <v>2.9540098018678251</v>
      </c>
      <c r="P15" s="69">
        <f t="shared" si="6"/>
        <v>0.94994071433492611</v>
      </c>
      <c r="Q15" s="69">
        <f t="shared" si="6"/>
        <v>1.2755593716029774</v>
      </c>
      <c r="R15" s="69">
        <f t="shared" si="6"/>
        <v>7.1042016728244644</v>
      </c>
      <c r="S15" s="69">
        <f t="shared" si="6"/>
        <v>8.5317952947302693</v>
      </c>
      <c r="T15" s="69">
        <f t="shared" si="6"/>
        <v>11.210157035745922</v>
      </c>
      <c r="U15" s="69">
        <f t="shared" si="6"/>
        <v>7.9074281815003378</v>
      </c>
      <c r="V15" s="69">
        <f t="shared" si="6"/>
        <v>8.6211493327756603</v>
      </c>
      <c r="W15" s="69">
        <f t="shared" si="6"/>
        <v>8.0849567781391034</v>
      </c>
      <c r="X15" s="69">
        <f t="shared" si="6"/>
        <v>9.9439377968213876</v>
      </c>
      <c r="Y15" s="69">
        <f t="shared" si="6"/>
        <v>5.5369069423622772</v>
      </c>
      <c r="DA15" s="88" t="s">
        <v>702</v>
      </c>
    </row>
    <row r="16" spans="1:105" ht="12" customHeight="1" x14ac:dyDescent="0.25">
      <c r="A16" s="28" t="s">
        <v>91</v>
      </c>
      <c r="B16" s="72"/>
      <c r="C16" s="72">
        <v>8.9023174118157087</v>
      </c>
      <c r="D16" s="72">
        <v>6.3958437624017854</v>
      </c>
      <c r="E16" s="72">
        <v>17.797925125753132</v>
      </c>
      <c r="F16" s="72">
        <v>18.427275460744269</v>
      </c>
      <c r="G16" s="72">
        <v>22.75700629032842</v>
      </c>
      <c r="H16" s="72">
        <v>18.546521025477873</v>
      </c>
      <c r="I16" s="72">
        <v>13.000183847432407</v>
      </c>
      <c r="J16" s="72">
        <v>12.893746925246381</v>
      </c>
      <c r="K16" s="72">
        <v>16.8670497359075</v>
      </c>
      <c r="L16" s="72">
        <v>18.463280618468893</v>
      </c>
      <c r="M16" s="72">
        <v>12.823041549094103</v>
      </c>
      <c r="N16" s="72">
        <v>17.478722296124666</v>
      </c>
      <c r="O16" s="72">
        <v>2.9540098018678251</v>
      </c>
      <c r="P16" s="72">
        <v>0.94994071433492611</v>
      </c>
      <c r="Q16" s="72">
        <v>1.2755593716029774</v>
      </c>
      <c r="R16" s="72">
        <v>7.1042016728244644</v>
      </c>
      <c r="S16" s="72">
        <v>8.5317952947302693</v>
      </c>
      <c r="T16" s="72">
        <v>11.210157035745922</v>
      </c>
      <c r="U16" s="72">
        <v>7.9074281815003378</v>
      </c>
      <c r="V16" s="72">
        <v>8.6211493327756603</v>
      </c>
      <c r="W16" s="72">
        <v>8.0849567781391034</v>
      </c>
      <c r="X16" s="72">
        <v>9.9439377968213876</v>
      </c>
      <c r="Y16" s="72">
        <v>5.5369069423622772</v>
      </c>
      <c r="DA16" s="89" t="s">
        <v>703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28.939421290175943</v>
      </c>
      <c r="D17" s="69">
        <f t="shared" si="7"/>
        <v>32.013520451228025</v>
      </c>
      <c r="E17" s="69">
        <f t="shared" si="7"/>
        <v>40.132386269768475</v>
      </c>
      <c r="F17" s="69">
        <f t="shared" si="7"/>
        <v>38.468590120781926</v>
      </c>
      <c r="G17" s="69">
        <f t="shared" si="7"/>
        <v>32.546380287454248</v>
      </c>
      <c r="H17" s="69">
        <f t="shared" si="7"/>
        <v>47.067532680825693</v>
      </c>
      <c r="I17" s="69">
        <f t="shared" si="7"/>
        <v>45.678991237276122</v>
      </c>
      <c r="J17" s="69">
        <f t="shared" si="7"/>
        <v>53.44523327796832</v>
      </c>
      <c r="K17" s="69">
        <f t="shared" si="7"/>
        <v>42.374568351718935</v>
      </c>
      <c r="L17" s="69">
        <f t="shared" si="7"/>
        <v>42.309014463467904</v>
      </c>
      <c r="M17" s="69">
        <f t="shared" si="7"/>
        <v>40.552580927260024</v>
      </c>
      <c r="N17" s="69">
        <f t="shared" si="7"/>
        <v>42.189273103201486</v>
      </c>
      <c r="O17" s="69">
        <f t="shared" si="7"/>
        <v>36.185980837155796</v>
      </c>
      <c r="P17" s="69">
        <f t="shared" si="7"/>
        <v>31.014715609489208</v>
      </c>
      <c r="Q17" s="69">
        <f t="shared" si="7"/>
        <v>30.394864132346335</v>
      </c>
      <c r="R17" s="69">
        <f t="shared" ref="R17:V17" si="8">SUM(R18:R26)</f>
        <v>35.308735433332259</v>
      </c>
      <c r="S17" s="69">
        <f t="shared" si="8"/>
        <v>32.944144944997518</v>
      </c>
      <c r="T17" s="69">
        <f t="shared" si="8"/>
        <v>32.472535420468319</v>
      </c>
      <c r="U17" s="69">
        <f t="shared" si="8"/>
        <v>37.933384599131685</v>
      </c>
      <c r="V17" s="69">
        <f t="shared" si="8"/>
        <v>41.334750563971681</v>
      </c>
      <c r="W17" s="69">
        <f t="shared" ref="W17:Y17" si="9">SUM(W18:W26)</f>
        <v>36.98063274186508</v>
      </c>
      <c r="X17" s="69">
        <f t="shared" si="9"/>
        <v>40.653997743807551</v>
      </c>
      <c r="Y17" s="69">
        <f t="shared" si="9"/>
        <v>53.012968735894859</v>
      </c>
      <c r="DA17" s="88" t="s">
        <v>704</v>
      </c>
    </row>
    <row r="18" spans="1:105" ht="12" customHeight="1" x14ac:dyDescent="0.25">
      <c r="A18" s="28" t="s">
        <v>51</v>
      </c>
      <c r="B18" s="72"/>
      <c r="C18" s="72">
        <v>2.1204163476486886E-2</v>
      </c>
      <c r="D18" s="72">
        <v>3.1301560422716881E-2</v>
      </c>
      <c r="E18" s="72">
        <v>4.3197627473892948E-2</v>
      </c>
      <c r="F18" s="72">
        <v>5.4828980860160033E-2</v>
      </c>
      <c r="G18" s="72">
        <v>2.4548900752029843E-2</v>
      </c>
      <c r="H18" s="72">
        <v>4.3018282412366987E-3</v>
      </c>
      <c r="I18" s="72">
        <v>5.6302132000852852E-5</v>
      </c>
      <c r="J18" s="72">
        <v>0.10419114677102337</v>
      </c>
      <c r="K18" s="72">
        <v>6.303426979098263E-2</v>
      </c>
      <c r="L18" s="72">
        <v>3.0262174202941451E-2</v>
      </c>
      <c r="M18" s="72">
        <v>4.3020751861355594E-2</v>
      </c>
      <c r="N18" s="72">
        <v>2.6388922417810656E-2</v>
      </c>
      <c r="O18" s="72">
        <v>2.8455244941385086E-2</v>
      </c>
      <c r="P18" s="72">
        <v>2.4180016195642813E-3</v>
      </c>
      <c r="Q18" s="72">
        <v>2.0994930736263382E-2</v>
      </c>
      <c r="R18" s="72">
        <v>2.9666728814135374E-2</v>
      </c>
      <c r="S18" s="72">
        <v>4.8569098220057852E-2</v>
      </c>
      <c r="T18" s="72">
        <v>3.5506867651808389E-2</v>
      </c>
      <c r="U18" s="72">
        <v>1.552048161869799E-2</v>
      </c>
      <c r="V18" s="72">
        <v>8.9844358948682737E-5</v>
      </c>
      <c r="W18" s="72">
        <v>0</v>
      </c>
      <c r="X18" s="72">
        <v>0</v>
      </c>
      <c r="Y18" s="72">
        <v>0</v>
      </c>
      <c r="DA18" s="89" t="s">
        <v>705</v>
      </c>
    </row>
    <row r="19" spans="1:105" s="2" customFormat="1" ht="12" customHeight="1" x14ac:dyDescent="0.25">
      <c r="A19" s="28" t="s">
        <v>74</v>
      </c>
      <c r="B19" s="72"/>
      <c r="C19" s="72">
        <v>7.9349678310235721</v>
      </c>
      <c r="D19" s="72">
        <v>8.2567926462600099</v>
      </c>
      <c r="E19" s="72">
        <v>11.301211357872386</v>
      </c>
      <c r="F19" s="72">
        <v>12.65214086243302</v>
      </c>
      <c r="G19" s="72">
        <v>9.8752939627251983</v>
      </c>
      <c r="H19" s="72">
        <v>14.202490355170136</v>
      </c>
      <c r="I19" s="72">
        <v>10.578858322623811</v>
      </c>
      <c r="J19" s="72">
        <v>10.789163030502232</v>
      </c>
      <c r="K19" s="72">
        <v>12.06464152230326</v>
      </c>
      <c r="L19" s="72">
        <v>11.777224610885852</v>
      </c>
      <c r="M19" s="72">
        <v>12.549238344004987</v>
      </c>
      <c r="N19" s="72">
        <v>11.233312363199726</v>
      </c>
      <c r="O19" s="72">
        <v>8.7814330166858721</v>
      </c>
      <c r="P19" s="72">
        <v>4.2658248034001209</v>
      </c>
      <c r="Q19" s="72">
        <v>2.2991839458757428</v>
      </c>
      <c r="R19" s="72">
        <v>4.404042109876281</v>
      </c>
      <c r="S19" s="72">
        <v>5.3999822010499869</v>
      </c>
      <c r="T19" s="72">
        <v>5.0551218572026242</v>
      </c>
      <c r="U19" s="72">
        <v>6.1096715151908558</v>
      </c>
      <c r="V19" s="72">
        <v>8.7390369113176831</v>
      </c>
      <c r="W19" s="72">
        <v>11.380364963265025</v>
      </c>
      <c r="X19" s="72">
        <v>14.111304971859546</v>
      </c>
      <c r="Y19" s="72">
        <v>13.733137825508756</v>
      </c>
      <c r="DA19" s="89" t="s">
        <v>706</v>
      </c>
    </row>
    <row r="20" spans="1:105" ht="12" customHeight="1" x14ac:dyDescent="0.25">
      <c r="A20" s="28" t="s">
        <v>200</v>
      </c>
      <c r="B20" s="72"/>
      <c r="C20" s="72">
        <v>9.5183419084733822E-2</v>
      </c>
      <c r="D20" s="72">
        <v>0.27487080616744081</v>
      </c>
      <c r="E20" s="72">
        <v>0.51776788949496166</v>
      </c>
      <c r="F20" s="72">
        <v>0.49405203515302509</v>
      </c>
      <c r="G20" s="72">
        <v>0.20304294659838262</v>
      </c>
      <c r="H20" s="72">
        <v>3.2060660519313396E-2</v>
      </c>
      <c r="I20" s="72">
        <v>0.65117769912536438</v>
      </c>
      <c r="J20" s="72">
        <v>1.9283659482669595</v>
      </c>
      <c r="K20" s="72">
        <v>0.98810235800641455</v>
      </c>
      <c r="L20" s="72">
        <v>0.90162294606264315</v>
      </c>
      <c r="M20" s="72">
        <v>1.5813487560218888</v>
      </c>
      <c r="N20" s="72">
        <v>2.5711693259972832</v>
      </c>
      <c r="O20" s="72">
        <v>3.6534582646913538</v>
      </c>
      <c r="P20" s="72">
        <v>0.80008894638933314</v>
      </c>
      <c r="Q20" s="72">
        <v>0.57483457235707225</v>
      </c>
      <c r="R20" s="72">
        <v>0.42817269491936738</v>
      </c>
      <c r="S20" s="72">
        <v>0.5084191460163302</v>
      </c>
      <c r="T20" s="72">
        <v>0.2531754665746927</v>
      </c>
      <c r="U20" s="72">
        <v>0.31038826166434119</v>
      </c>
      <c r="V20" s="72">
        <v>0.59587833339725838</v>
      </c>
      <c r="W20" s="72">
        <v>0.28920813300598197</v>
      </c>
      <c r="X20" s="72">
        <v>0.29475997336105625</v>
      </c>
      <c r="Y20" s="72">
        <v>0.96897959051127502</v>
      </c>
      <c r="DA20" s="89" t="s">
        <v>707</v>
      </c>
    </row>
    <row r="21" spans="1:105" ht="12" customHeight="1" x14ac:dyDescent="0.25">
      <c r="A21" s="28" t="s">
        <v>189</v>
      </c>
      <c r="B21" s="72"/>
      <c r="C21" s="72">
        <v>9.2758047242461092</v>
      </c>
      <c r="D21" s="72">
        <v>12.684076871325979</v>
      </c>
      <c r="E21" s="72">
        <v>14.917301170470999</v>
      </c>
      <c r="F21" s="72">
        <v>11.396399586304057</v>
      </c>
      <c r="G21" s="72">
        <v>8.8243920658589428</v>
      </c>
      <c r="H21" s="72">
        <v>16.525782528540145</v>
      </c>
      <c r="I21" s="72">
        <v>14.784978025582435</v>
      </c>
      <c r="J21" s="72">
        <v>13.850662207442175</v>
      </c>
      <c r="K21" s="72">
        <v>8.987105228508538</v>
      </c>
      <c r="L21" s="72">
        <v>10.518353507443669</v>
      </c>
      <c r="M21" s="72">
        <v>5.3047139082488757</v>
      </c>
      <c r="N21" s="72">
        <v>6.9896459032057372</v>
      </c>
      <c r="O21" s="72">
        <v>5.7490481701654934</v>
      </c>
      <c r="P21" s="72">
        <v>10.827870519151311</v>
      </c>
      <c r="Q21" s="72">
        <v>11.333734791146128</v>
      </c>
      <c r="R21" s="72">
        <v>19.167866996838221</v>
      </c>
      <c r="S21" s="72">
        <v>16.393703033315099</v>
      </c>
      <c r="T21" s="72">
        <v>13.150285471276256</v>
      </c>
      <c r="U21" s="72">
        <v>14.469302724168557</v>
      </c>
      <c r="V21" s="72">
        <v>11.229087823145242</v>
      </c>
      <c r="W21" s="72">
        <v>4.6539305757385439</v>
      </c>
      <c r="X21" s="72">
        <v>6.5018001673035117</v>
      </c>
      <c r="Y21" s="72">
        <v>2.6185559523094519</v>
      </c>
      <c r="DA21" s="89" t="s">
        <v>708</v>
      </c>
    </row>
    <row r="22" spans="1:105" ht="12" customHeight="1" x14ac:dyDescent="0.25">
      <c r="A22" s="28" t="s">
        <v>202</v>
      </c>
      <c r="B22" s="72"/>
      <c r="C22" s="72">
        <v>2.3736898840304946E-2</v>
      </c>
      <c r="D22" s="72">
        <v>3.1619084236234184E-2</v>
      </c>
      <c r="E22" s="72">
        <v>3.2479823817027409E-2</v>
      </c>
      <c r="F22" s="72">
        <v>4.7929126464490622E-2</v>
      </c>
      <c r="G22" s="72">
        <v>7.3952204486726458E-2</v>
      </c>
      <c r="H22" s="72">
        <v>0.15370877084434523</v>
      </c>
      <c r="I22" s="72">
        <v>0.31590395007265426</v>
      </c>
      <c r="J22" s="72">
        <v>1.3741275272001661</v>
      </c>
      <c r="K22" s="72">
        <v>1.0108229202521706</v>
      </c>
      <c r="L22" s="72">
        <v>0.82966866891407232</v>
      </c>
      <c r="M22" s="72">
        <v>0.70129623377166328</v>
      </c>
      <c r="N22" s="72">
        <v>0.53996679727122943</v>
      </c>
      <c r="O22" s="72">
        <v>0.47862499062528019</v>
      </c>
      <c r="P22" s="72">
        <v>1.0482228060072457E-2</v>
      </c>
      <c r="Q22" s="72">
        <v>0</v>
      </c>
      <c r="R22" s="72">
        <v>0</v>
      </c>
      <c r="S22" s="72">
        <v>0</v>
      </c>
      <c r="T22" s="72">
        <v>0</v>
      </c>
      <c r="U22" s="72">
        <v>1.426414313037001E-2</v>
      </c>
      <c r="V22" s="72">
        <v>7.5020275894114946E-2</v>
      </c>
      <c r="W22" s="72">
        <v>0.23605253229440831</v>
      </c>
      <c r="X22" s="72">
        <v>0.57706673945263554</v>
      </c>
      <c r="Y22" s="72">
        <v>1.1723767999331034</v>
      </c>
      <c r="DA22" s="89" t="s">
        <v>709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6.0170982821423842E-5</v>
      </c>
      <c r="E23" s="72">
        <v>0</v>
      </c>
      <c r="F23" s="72">
        <v>1.1265691754391147E-4</v>
      </c>
      <c r="G23" s="72">
        <v>5.7778905595693624E-5</v>
      </c>
      <c r="H23" s="72">
        <v>2.313602771680395E-4</v>
      </c>
      <c r="I23" s="72">
        <v>2.9861294690975912E-4</v>
      </c>
      <c r="J23" s="72">
        <v>4.934523721767481E-4</v>
      </c>
      <c r="K23" s="72">
        <v>3.5418676759781678E-4</v>
      </c>
      <c r="L23" s="72">
        <v>2.7498187639982287E-4</v>
      </c>
      <c r="M23" s="72">
        <v>3.7379891922947889E-4</v>
      </c>
      <c r="N23" s="72">
        <v>3.842807404416755E-4</v>
      </c>
      <c r="O23" s="72">
        <v>3.2554127074174293E-4</v>
      </c>
      <c r="P23" s="72">
        <v>1.3411477287915638E-4</v>
      </c>
      <c r="Q23" s="72">
        <v>2.5533255031276654E-4</v>
      </c>
      <c r="R23" s="72">
        <v>1.4763891834001998E-4</v>
      </c>
      <c r="S23" s="72">
        <v>7.388594165817437E-5</v>
      </c>
      <c r="T23" s="72">
        <v>7.0307940265175063E-5</v>
      </c>
      <c r="U23" s="72">
        <v>1.486771329397374E-4</v>
      </c>
      <c r="V23" s="72">
        <v>2.9085236616420673E-4</v>
      </c>
      <c r="W23" s="72">
        <v>7.5619022751952864E-5</v>
      </c>
      <c r="X23" s="72">
        <v>3.726862771647342E-4</v>
      </c>
      <c r="Y23" s="72">
        <v>4.2245191139634496E-4</v>
      </c>
      <c r="DA23" s="89" t="s">
        <v>710</v>
      </c>
    </row>
    <row r="24" spans="1:105" ht="12" customHeight="1" x14ac:dyDescent="0.25">
      <c r="A24" s="28" t="s">
        <v>198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711</v>
      </c>
    </row>
    <row r="25" spans="1:105" ht="12" customHeight="1" x14ac:dyDescent="0.25">
      <c r="A25" s="73" t="s">
        <v>53</v>
      </c>
      <c r="B25" s="74"/>
      <c r="C25" s="74">
        <v>10.507658115302975</v>
      </c>
      <c r="D25" s="74">
        <v>9.4398098061179336</v>
      </c>
      <c r="E25" s="74">
        <v>10.591499478300072</v>
      </c>
      <c r="F25" s="74">
        <v>11.326099738417675</v>
      </c>
      <c r="G25" s="74">
        <v>11.559651972079969</v>
      </c>
      <c r="H25" s="74">
        <v>13.199041921018628</v>
      </c>
      <c r="I25" s="74">
        <v>12.306592402019657</v>
      </c>
      <c r="J25" s="74">
        <v>13.389919584753207</v>
      </c>
      <c r="K25" s="74">
        <v>10.075106967494992</v>
      </c>
      <c r="L25" s="74">
        <v>11.80782948950198</v>
      </c>
      <c r="M25" s="74">
        <v>17.313264502441747</v>
      </c>
      <c r="N25" s="74">
        <v>14.255410431078003</v>
      </c>
      <c r="O25" s="74">
        <v>10.150385181628812</v>
      </c>
      <c r="P25" s="74">
        <v>6.6413473566166417</v>
      </c>
      <c r="Q25" s="74">
        <v>8.2159796337359232</v>
      </c>
      <c r="R25" s="74">
        <v>4.8074765187967303</v>
      </c>
      <c r="S25" s="74">
        <v>5.2975463107328418</v>
      </c>
      <c r="T25" s="74">
        <v>8.6063419869095874</v>
      </c>
      <c r="U25" s="74">
        <v>10.251790186052245</v>
      </c>
      <c r="V25" s="74">
        <v>12.064006501641767</v>
      </c>
      <c r="W25" s="74">
        <v>10.419853712347741</v>
      </c>
      <c r="X25" s="74">
        <v>8.9767874775018317</v>
      </c>
      <c r="Y25" s="74">
        <v>19.376833051706747</v>
      </c>
      <c r="DA25" s="90" t="s">
        <v>712</v>
      </c>
    </row>
    <row r="26" spans="1:105" ht="12" customHeight="1" x14ac:dyDescent="0.25">
      <c r="A26" s="32" t="s">
        <v>52</v>
      </c>
      <c r="B26" s="77"/>
      <c r="C26" s="77">
        <v>1.0808661382017619</v>
      </c>
      <c r="D26" s="77">
        <v>1.2949895057148884</v>
      </c>
      <c r="E26" s="77">
        <v>2.7289289223391378</v>
      </c>
      <c r="F26" s="77">
        <v>2.4970271342319577</v>
      </c>
      <c r="G26" s="77">
        <v>1.9854404560474017</v>
      </c>
      <c r="H26" s="77">
        <v>2.9499152562147128</v>
      </c>
      <c r="I26" s="77">
        <v>7.0411259227732881</v>
      </c>
      <c r="J26" s="77">
        <v>12.008310380660383</v>
      </c>
      <c r="K26" s="77">
        <v>9.1854008985949793</v>
      </c>
      <c r="L26" s="77">
        <v>6.4437780845803445</v>
      </c>
      <c r="M26" s="77">
        <v>3.0593246319902754</v>
      </c>
      <c r="N26" s="77">
        <v>6.5729950792912568</v>
      </c>
      <c r="O26" s="77">
        <v>7.3442504271468607</v>
      </c>
      <c r="P26" s="77">
        <v>8.4665496394792861</v>
      </c>
      <c r="Q26" s="77">
        <v>7.9498809259448944</v>
      </c>
      <c r="R26" s="77">
        <v>6.4713627451691842</v>
      </c>
      <c r="S26" s="77">
        <v>5.295851269721549</v>
      </c>
      <c r="T26" s="77">
        <v>5.3720334629130866</v>
      </c>
      <c r="U26" s="77">
        <v>6.7622986101736782</v>
      </c>
      <c r="V26" s="77">
        <v>8.6313400218505016</v>
      </c>
      <c r="W26" s="77">
        <v>10.001147206190625</v>
      </c>
      <c r="X26" s="77">
        <v>10.191905728051811</v>
      </c>
      <c r="Y26" s="77">
        <v>15.142663064014133</v>
      </c>
      <c r="DA26" s="92" t="s">
        <v>713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17.123339251839589</v>
      </c>
      <c r="D27" s="69">
        <f t="shared" si="10"/>
        <v>19.476157770508809</v>
      </c>
      <c r="E27" s="69">
        <f t="shared" si="10"/>
        <v>26.358749330692433</v>
      </c>
      <c r="F27" s="69">
        <f t="shared" si="10"/>
        <v>25.141779336201449</v>
      </c>
      <c r="G27" s="69">
        <f t="shared" si="10"/>
        <v>21.156039404583655</v>
      </c>
      <c r="H27" s="69">
        <f t="shared" si="10"/>
        <v>34.378285294712683</v>
      </c>
      <c r="I27" s="69">
        <f t="shared" si="10"/>
        <v>32.791612606129362</v>
      </c>
      <c r="J27" s="69">
        <f t="shared" si="10"/>
        <v>37.885807021807928</v>
      </c>
      <c r="K27" s="69">
        <f t="shared" si="10"/>
        <v>29.907959694635924</v>
      </c>
      <c r="L27" s="69">
        <f t="shared" si="10"/>
        <v>29.008724664767247</v>
      </c>
      <c r="M27" s="69">
        <f t="shared" si="10"/>
        <v>25.437119966828874</v>
      </c>
      <c r="N27" s="69">
        <f t="shared" si="10"/>
        <v>25.968181462002121</v>
      </c>
      <c r="O27" s="69">
        <f t="shared" si="10"/>
        <v>19.299281044639393</v>
      </c>
      <c r="P27" s="69">
        <f t="shared" si="10"/>
        <v>17.818116934852945</v>
      </c>
      <c r="Q27" s="69">
        <f t="shared" si="10"/>
        <v>17.753179743677848</v>
      </c>
      <c r="R27" s="69">
        <f t="shared" ref="R27:V27" si="11">SUM(R28:R32)</f>
        <v>19.832190601478761</v>
      </c>
      <c r="S27" s="69">
        <f t="shared" si="11"/>
        <v>18.397696298579316</v>
      </c>
      <c r="T27" s="69">
        <f t="shared" si="11"/>
        <v>19.319787372043301</v>
      </c>
      <c r="U27" s="69">
        <f t="shared" si="11"/>
        <v>21.260651010362498</v>
      </c>
      <c r="V27" s="69">
        <f t="shared" si="11"/>
        <v>23.125586696556226</v>
      </c>
      <c r="W27" s="69">
        <f t="shared" ref="W27:Y27" si="12">SUM(W28:W32)</f>
        <v>20.48854199255134</v>
      </c>
      <c r="X27" s="69">
        <f t="shared" si="12"/>
        <v>22.567819769368633</v>
      </c>
      <c r="Y27" s="69">
        <f t="shared" si="12"/>
        <v>30.505948801411449</v>
      </c>
      <c r="DA27" s="88" t="s">
        <v>714</v>
      </c>
    </row>
    <row r="28" spans="1:105" ht="12" customHeight="1" x14ac:dyDescent="0.25">
      <c r="A28" s="28" t="s">
        <v>51</v>
      </c>
      <c r="B28" s="72"/>
      <c r="C28" s="72">
        <v>3.9031171807862468E-2</v>
      </c>
      <c r="D28" s="72">
        <v>8.5217843467156537E-2</v>
      </c>
      <c r="E28" s="72">
        <v>0.12279878474721728</v>
      </c>
      <c r="F28" s="72">
        <v>0.19474012547801903</v>
      </c>
      <c r="G28" s="72">
        <v>0.1361093506911831</v>
      </c>
      <c r="H28" s="72">
        <v>0.12397129710524374</v>
      </c>
      <c r="I28" s="72">
        <v>6.55595223003239E-2</v>
      </c>
      <c r="J28" s="72">
        <v>0.23022188992986312</v>
      </c>
      <c r="K28" s="72">
        <v>0.25135229801006703</v>
      </c>
      <c r="L28" s="72">
        <v>0.10109371513810474</v>
      </c>
      <c r="M28" s="72">
        <v>0.15689631668427215</v>
      </c>
      <c r="N28" s="72">
        <v>5.0594716164977183E-2</v>
      </c>
      <c r="O28" s="72">
        <v>4.3391130719953049E-2</v>
      </c>
      <c r="P28" s="72">
        <v>1.9872959289809525E-3</v>
      </c>
      <c r="Q28" s="72">
        <v>6.5121923734584211E-2</v>
      </c>
      <c r="R28" s="72">
        <v>7.8868090671424723E-2</v>
      </c>
      <c r="S28" s="72">
        <v>0.16962750622386524</v>
      </c>
      <c r="T28" s="72">
        <v>9.7612440991277444E-2</v>
      </c>
      <c r="U28" s="72">
        <v>2.472750641406523E-2</v>
      </c>
      <c r="V28" s="72">
        <v>4.955779898991454E-5</v>
      </c>
      <c r="W28" s="72">
        <v>0</v>
      </c>
      <c r="X28" s="72">
        <v>0</v>
      </c>
      <c r="Y28" s="72">
        <v>0</v>
      </c>
      <c r="DA28" s="89" t="s">
        <v>715</v>
      </c>
    </row>
    <row r="29" spans="1:105" s="2" customFormat="1" ht="12" customHeight="1" x14ac:dyDescent="0.25">
      <c r="A29" s="28" t="s">
        <v>74</v>
      </c>
      <c r="B29" s="72"/>
      <c r="C29" s="72">
        <v>2.2738085542339745</v>
      </c>
      <c r="D29" s="72">
        <v>3.2398329699811503</v>
      </c>
      <c r="E29" s="72">
        <v>4.0754730178482621</v>
      </c>
      <c r="F29" s="72">
        <v>4.6648939190082794</v>
      </c>
      <c r="G29" s="72">
        <v>3.6665817409101851</v>
      </c>
      <c r="H29" s="72">
        <v>3.8773254642428814</v>
      </c>
      <c r="I29" s="72">
        <v>4.3596357540442447</v>
      </c>
      <c r="J29" s="72">
        <v>4.9603511264493054</v>
      </c>
      <c r="K29" s="72">
        <v>5.3568464031132628</v>
      </c>
      <c r="L29" s="72">
        <v>4.9120712523040631</v>
      </c>
      <c r="M29" s="72">
        <v>5.3337823099834267</v>
      </c>
      <c r="N29" s="72">
        <v>4.8844526247495761</v>
      </c>
      <c r="O29" s="72">
        <v>3.7627028810947709</v>
      </c>
      <c r="P29" s="72">
        <v>2.4139441492453577</v>
      </c>
      <c r="Q29" s="72">
        <v>2.0683306520836822</v>
      </c>
      <c r="R29" s="72">
        <v>1.8260953188133873</v>
      </c>
      <c r="S29" s="72">
        <v>1.8866273703259111</v>
      </c>
      <c r="T29" s="72">
        <v>1.6239474839235857</v>
      </c>
      <c r="U29" s="72">
        <v>1.8991643840118235</v>
      </c>
      <c r="V29" s="72">
        <v>2.6038324150174796</v>
      </c>
      <c r="W29" s="72">
        <v>3.1479225754671618</v>
      </c>
      <c r="X29" s="72">
        <v>3.5112582553512048</v>
      </c>
      <c r="Y29" s="72">
        <v>4.3354890444257217</v>
      </c>
      <c r="DA29" s="89" t="s">
        <v>716</v>
      </c>
    </row>
    <row r="30" spans="1:105" ht="12" customHeight="1" x14ac:dyDescent="0.25">
      <c r="A30" s="28" t="s">
        <v>189</v>
      </c>
      <c r="B30" s="72"/>
      <c r="C30" s="72">
        <v>3.9731845421182777</v>
      </c>
      <c r="D30" s="72">
        <v>6.445610498193985</v>
      </c>
      <c r="E30" s="72">
        <v>7.4409443124957093</v>
      </c>
      <c r="F30" s="72">
        <v>5.3006358952383268</v>
      </c>
      <c r="G30" s="72">
        <v>5.0608566650603404</v>
      </c>
      <c r="H30" s="72">
        <v>8.5645510722097242</v>
      </c>
      <c r="I30" s="72">
        <v>8.1354167925233245</v>
      </c>
      <c r="J30" s="72">
        <v>7.7685625846863564</v>
      </c>
      <c r="K30" s="72">
        <v>4.6716516243555599</v>
      </c>
      <c r="L30" s="72">
        <v>4.456877609113131</v>
      </c>
      <c r="M30" s="72">
        <v>2.6028907942325383</v>
      </c>
      <c r="N30" s="72">
        <v>3.7339333272406763</v>
      </c>
      <c r="O30" s="72">
        <v>2.8883568199658689</v>
      </c>
      <c r="P30" s="72">
        <v>3.8735844965065072</v>
      </c>
      <c r="Q30" s="72">
        <v>6.0116742573626665</v>
      </c>
      <c r="R30" s="72">
        <v>7.9757015846382302</v>
      </c>
      <c r="S30" s="72">
        <v>5.7700088895783104</v>
      </c>
      <c r="T30" s="72">
        <v>5.6419149797840324</v>
      </c>
      <c r="U30" s="72">
        <v>5.990170092346685</v>
      </c>
      <c r="V30" s="72">
        <v>5.8480859746062555</v>
      </c>
      <c r="W30" s="72">
        <v>1.9846573179043419</v>
      </c>
      <c r="X30" s="72">
        <v>2.5149981853257675</v>
      </c>
      <c r="Y30" s="72">
        <v>3.1602067086230026</v>
      </c>
      <c r="DA30" s="89" t="s">
        <v>717</v>
      </c>
    </row>
    <row r="31" spans="1:105" ht="12" customHeight="1" x14ac:dyDescent="0.25">
      <c r="A31" s="28" t="s">
        <v>202</v>
      </c>
      <c r="B31" s="72"/>
      <c r="C31" s="72">
        <v>3.8556714220566862E-2</v>
      </c>
      <c r="D31" s="72">
        <v>4.6047698037157435E-2</v>
      </c>
      <c r="E31" s="72">
        <v>5.8952395304501005E-2</v>
      </c>
      <c r="F31" s="72">
        <v>7.1659411581371221E-2</v>
      </c>
      <c r="G31" s="72">
        <v>0.10216290724018015</v>
      </c>
      <c r="H31" s="72">
        <v>0.21699994570609962</v>
      </c>
      <c r="I31" s="72">
        <v>0.19258636173205917</v>
      </c>
      <c r="J31" s="72">
        <v>0.64389562376686749</v>
      </c>
      <c r="K31" s="72">
        <v>0.55914082579671076</v>
      </c>
      <c r="L31" s="72">
        <v>0.46487151518387421</v>
      </c>
      <c r="M31" s="72">
        <v>0.35977967089066243</v>
      </c>
      <c r="N31" s="72">
        <v>0.3056640386724741</v>
      </c>
      <c r="O31" s="72">
        <v>0.21594816387100849</v>
      </c>
      <c r="P31" s="72">
        <v>4.7982546641180492E-2</v>
      </c>
      <c r="Q31" s="72">
        <v>0</v>
      </c>
      <c r="R31" s="72">
        <v>0</v>
      </c>
      <c r="S31" s="72">
        <v>0</v>
      </c>
      <c r="T31" s="72">
        <v>0</v>
      </c>
      <c r="U31" s="72">
        <v>3.8679795303493372E-2</v>
      </c>
      <c r="V31" s="72">
        <v>0.12133330165118331</v>
      </c>
      <c r="W31" s="72">
        <v>0.2364892213662973</v>
      </c>
      <c r="X31" s="72">
        <v>0.27865189238633509</v>
      </c>
      <c r="Y31" s="72">
        <v>0.48097929054681127</v>
      </c>
      <c r="DA31" s="89" t="s">
        <v>718</v>
      </c>
    </row>
    <row r="32" spans="1:105" ht="12" customHeight="1" x14ac:dyDescent="0.25">
      <c r="A32" s="32" t="s">
        <v>53</v>
      </c>
      <c r="B32" s="77"/>
      <c r="C32" s="77">
        <v>10.798758269458906</v>
      </c>
      <c r="D32" s="77">
        <v>9.6594487608293598</v>
      </c>
      <c r="E32" s="77">
        <v>14.660580820296742</v>
      </c>
      <c r="F32" s="77">
        <v>14.909849984895452</v>
      </c>
      <c r="G32" s="77">
        <v>12.190328740681768</v>
      </c>
      <c r="H32" s="77">
        <v>21.595437515448733</v>
      </c>
      <c r="I32" s="77">
        <v>20.038414175529411</v>
      </c>
      <c r="J32" s="77">
        <v>24.282775796975535</v>
      </c>
      <c r="K32" s="77">
        <v>19.068968543360324</v>
      </c>
      <c r="L32" s="77">
        <v>19.073810573028073</v>
      </c>
      <c r="M32" s="77">
        <v>16.983770875037973</v>
      </c>
      <c r="N32" s="77">
        <v>16.993536755174418</v>
      </c>
      <c r="O32" s="77">
        <v>12.388882048987794</v>
      </c>
      <c r="P32" s="77">
        <v>11.480618446530919</v>
      </c>
      <c r="Q32" s="77">
        <v>9.6080529104969141</v>
      </c>
      <c r="R32" s="77">
        <v>9.9515256073557179</v>
      </c>
      <c r="S32" s="77">
        <v>10.571432532451229</v>
      </c>
      <c r="T32" s="77">
        <v>11.956312467344404</v>
      </c>
      <c r="U32" s="77">
        <v>13.307909232286431</v>
      </c>
      <c r="V32" s="77">
        <v>14.552285447482317</v>
      </c>
      <c r="W32" s="77">
        <v>15.119472877813539</v>
      </c>
      <c r="X32" s="77">
        <v>16.262911436305327</v>
      </c>
      <c r="Y32" s="77">
        <v>22.529273757815915</v>
      </c>
      <c r="DA32" s="92" t="s">
        <v>719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0.6051923261397375</v>
      </c>
      <c r="D3" s="66">
        <f>IF(RES_hh_tes_in!D3=0,"",RES_hh_tes_in!D3/RES_hh_fec_in!D3)</f>
        <v>0.57825412020528832</v>
      </c>
      <c r="E3" s="66">
        <f>IF(RES_hh_tes_in!E3=0,"",RES_hh_tes_in!E3/RES_hh_fec_in!E3)</f>
        <v>0.59775095698346004</v>
      </c>
      <c r="F3" s="66">
        <f>IF(RES_hh_tes_in!F3=0,"",RES_hh_tes_in!F3/RES_hh_fec_in!F3)</f>
        <v>0.61160590966343897</v>
      </c>
      <c r="G3" s="66">
        <f>IF(RES_hh_tes_in!G3=0,"",RES_hh_tes_in!G3/RES_hh_fec_in!G3)</f>
        <v>0.65205143256564302</v>
      </c>
      <c r="H3" s="66">
        <f>IF(RES_hh_tes_in!H3=0,"",RES_hh_tes_in!H3/RES_hh_fec_in!H3)</f>
        <v>0.64162545966525886</v>
      </c>
      <c r="I3" s="66">
        <f>IF(RES_hh_tes_in!I3=0,"",RES_hh_tes_in!I3/RES_hh_fec_in!I3)</f>
        <v>0.63127174148860521</v>
      </c>
      <c r="J3" s="66">
        <f>IF(RES_hh_tes_in!J3=0,"",RES_hh_tes_in!J3/RES_hh_fec_in!J3)</f>
        <v>0.63242618737098688</v>
      </c>
      <c r="K3" s="66">
        <f>IF(RES_hh_tes_in!K3=0,"",RES_hh_tes_in!K3/RES_hh_fec_in!K3)</f>
        <v>0.65634414785257555</v>
      </c>
      <c r="L3" s="66">
        <f>IF(RES_hh_tes_in!L3=0,"",RES_hh_tes_in!L3/RES_hh_fec_in!L3)</f>
        <v>0.66504768031587169</v>
      </c>
      <c r="M3" s="66">
        <f>IF(RES_hh_tes_in!M3=0,"",RES_hh_tes_in!M3/RES_hh_fec_in!M3)</f>
        <v>0.66503295566459975</v>
      </c>
      <c r="N3" s="66">
        <f>IF(RES_hh_tes_in!N3=0,"",RES_hh_tes_in!N3/RES_hh_fec_in!N3)</f>
        <v>0.68634120612152683</v>
      </c>
      <c r="O3" s="66">
        <f>IF(RES_hh_tes_in!O3=0,"",RES_hh_tes_in!O3/RES_hh_fec_in!O3)</f>
        <v>0.66987536606959475</v>
      </c>
      <c r="P3" s="66">
        <f>IF(RES_hh_tes_in!P3=0,"",RES_hh_tes_in!P3/RES_hh_fec_in!P3)</f>
        <v>0.71405448612270606</v>
      </c>
      <c r="Q3" s="66">
        <f>IF(RES_hh_tes_in!Q3=0,"",RES_hh_tes_in!Q3/RES_hh_fec_in!Q3)</f>
        <v>0.74614806989799731</v>
      </c>
      <c r="R3" s="66">
        <f>IF(RES_hh_tes_in!R3=0,"",RES_hh_tes_in!R3/RES_hh_fec_in!R3)</f>
        <v>0.79030641438111759</v>
      </c>
      <c r="S3" s="66">
        <f>IF(RES_hh_tes_in!S3=0,"",RES_hh_tes_in!S3/RES_hh_fec_in!S3)</f>
        <v>0.81060133305530657</v>
      </c>
      <c r="T3" s="66">
        <f>IF(RES_hh_tes_in!T3=0,"",RES_hh_tes_in!T3/RES_hh_fec_in!T3)</f>
        <v>0.83146236681149366</v>
      </c>
      <c r="U3" s="66">
        <f>IF(RES_hh_tes_in!U3=0,"",RES_hh_tes_in!U3/RES_hh_fec_in!U3)</f>
        <v>0.83200950418853603</v>
      </c>
      <c r="V3" s="66">
        <f>IF(RES_hh_tes_in!V3=0,"",RES_hh_tes_in!V3/RES_hh_fec_in!V3)</f>
        <v>0.82903976360608256</v>
      </c>
      <c r="W3" s="66">
        <f>IF(RES_hh_tes_in!W3=0,"",RES_hh_tes_in!W3/RES_hh_fec_in!W3)</f>
        <v>0.84884550110857748</v>
      </c>
      <c r="X3" s="66">
        <f>IF(RES_hh_tes_in!X3=0,"",RES_hh_tes_in!X3/RES_hh_fec_in!X3)</f>
        <v>0.85516473483126676</v>
      </c>
      <c r="Y3" s="66">
        <f>IF(RES_hh_tes_in!Y3=0,"",RES_hh_tes_in!Y3/RES_hh_fec_in!Y3)</f>
        <v>0.84113723050292766</v>
      </c>
      <c r="DA3" s="87" t="s">
        <v>721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0.56858427248234822</v>
      </c>
      <c r="D4" s="70">
        <f>IF(RES_hh_tes_in!D4=0,"",RES_hh_tes_in!D4/RES_hh_fec_in!D4)</f>
        <v>0.54720930156307024</v>
      </c>
      <c r="E4" s="70">
        <f>IF(RES_hh_tes_in!E4=0,"",RES_hh_tes_in!E4/RES_hh_fec_in!E4)</f>
        <v>0.5506023478869303</v>
      </c>
      <c r="F4" s="70">
        <f>IF(RES_hh_tes_in!F4=0,"",RES_hh_tes_in!F4/RES_hh_fec_in!F4)</f>
        <v>0.56577622408788686</v>
      </c>
      <c r="G4" s="70">
        <f>IF(RES_hh_tes_in!G4=0,"",RES_hh_tes_in!G4/RES_hh_fec_in!G4)</f>
        <v>0.59617784116533679</v>
      </c>
      <c r="H4" s="70">
        <f>IF(RES_hh_tes_in!H4=0,"",RES_hh_tes_in!H4/RES_hh_fec_in!H4)</f>
        <v>0.60749764414220331</v>
      </c>
      <c r="I4" s="70">
        <f>IF(RES_hh_tes_in!I4=0,"",RES_hh_tes_in!I4/RES_hh_fec_in!I4)</f>
        <v>0.59734769021680334</v>
      </c>
      <c r="J4" s="70">
        <f>IF(RES_hh_tes_in!J4=0,"",RES_hh_tes_in!J4/RES_hh_fec_in!J4)</f>
        <v>0.59557910264337521</v>
      </c>
      <c r="K4" s="70">
        <f>IF(RES_hh_tes_in!K4=0,"",RES_hh_tes_in!K4/RES_hh_fec_in!K4)</f>
        <v>0.61301566753521941</v>
      </c>
      <c r="L4" s="70">
        <f>IF(RES_hh_tes_in!L4=0,"",RES_hh_tes_in!L4/RES_hh_fec_in!L4)</f>
        <v>0.62214879898297237</v>
      </c>
      <c r="M4" s="70">
        <f>IF(RES_hh_tes_in!M4=0,"",RES_hh_tes_in!M4/RES_hh_fec_in!M4)</f>
        <v>0.63151326425191223</v>
      </c>
      <c r="N4" s="70">
        <f>IF(RES_hh_tes_in!N4=0,"",RES_hh_tes_in!N4/RES_hh_fec_in!N4)</f>
        <v>0.6401056499063732</v>
      </c>
      <c r="O4" s="70">
        <f>IF(RES_hh_tes_in!O4=0,"",RES_hh_tes_in!O4/RES_hh_fec_in!O4)</f>
        <v>0.649711273211101</v>
      </c>
      <c r="P4" s="70">
        <f>IF(RES_hh_tes_in!P4=0,"",RES_hh_tes_in!P4/RES_hh_fec_in!P4)</f>
        <v>0.70392728754485823</v>
      </c>
      <c r="Q4" s="70">
        <f>IF(RES_hh_tes_in!Q4=0,"",RES_hh_tes_in!Q4/RES_hh_fec_in!Q4)</f>
        <v>0.74627900697653649</v>
      </c>
      <c r="R4" s="70">
        <f>IF(RES_hh_tes_in!R4=0,"",RES_hh_tes_in!R4/RES_hh_fec_in!R4)</f>
        <v>0.78313721991378149</v>
      </c>
      <c r="S4" s="70">
        <f>IF(RES_hh_tes_in!S4=0,"",RES_hh_tes_in!S4/RES_hh_fec_in!S4)</f>
        <v>0.79406581895370321</v>
      </c>
      <c r="T4" s="70">
        <f>IF(RES_hh_tes_in!T4=0,"",RES_hh_tes_in!T4/RES_hh_fec_in!T4)</f>
        <v>0.80433424474201476</v>
      </c>
      <c r="U4" s="70">
        <f>IF(RES_hh_tes_in!U4=0,"",RES_hh_tes_in!U4/RES_hh_fec_in!U4)</f>
        <v>0.82111816136466143</v>
      </c>
      <c r="V4" s="70">
        <f>IF(RES_hh_tes_in!V4=0,"",RES_hh_tes_in!V4/RES_hh_fec_in!V4)</f>
        <v>0.80921875050362702</v>
      </c>
      <c r="W4" s="70">
        <f>IF(RES_hh_tes_in!W4=0,"",RES_hh_tes_in!W4/RES_hh_fec_in!W4)</f>
        <v>0.81950389977186122</v>
      </c>
      <c r="X4" s="70">
        <f>IF(RES_hh_tes_in!X4=0,"",RES_hh_tes_in!X4/RES_hh_fec_in!X4)</f>
        <v>0.82263504247816088</v>
      </c>
      <c r="Y4" s="70">
        <f>IF(RES_hh_tes_in!Y4=0,"",RES_hh_tes_in!Y4/RES_hh_fec_in!Y4)</f>
        <v>0.82747933005588814</v>
      </c>
      <c r="DA4" s="88" t="s">
        <v>722</v>
      </c>
    </row>
    <row r="5" spans="1:105" ht="12" customHeight="1" x14ac:dyDescent="0.25">
      <c r="A5" s="28" t="s">
        <v>51</v>
      </c>
      <c r="B5" s="78"/>
      <c r="C5" s="78">
        <f>IF(RES_hh_tes_in!C5=0,"",RES_hh_tes_in!C5/RES_hh_fec_in!C5)</f>
        <v>0.60685383725339759</v>
      </c>
      <c r="D5" s="78">
        <f>IF(RES_hh_tes_in!D5=0,"",RES_hh_tes_in!D5/RES_hh_fec_in!D5)</f>
        <v>0.61167462854562371</v>
      </c>
      <c r="E5" s="78">
        <f>IF(RES_hh_tes_in!E5=0,"",RES_hh_tes_in!E5/RES_hh_fec_in!E5)</f>
        <v>0.61671792707761264</v>
      </c>
      <c r="F5" s="78">
        <f>IF(RES_hh_tes_in!F5=0,"",RES_hh_tes_in!F5/RES_hh_fec_in!F5)</f>
        <v>0.62192846707684724</v>
      </c>
      <c r="G5" s="78">
        <f>IF(RES_hh_tes_in!G5=0,"",RES_hh_tes_in!G5/RES_hh_fec_in!G5)</f>
        <v>0.62733597992205814</v>
      </c>
      <c r="H5" s="78">
        <f>IF(RES_hh_tes_in!H5=0,"",RES_hh_tes_in!H5/RES_hh_fec_in!H5)</f>
        <v>0.63292271545221113</v>
      </c>
      <c r="I5" s="78">
        <f>IF(RES_hh_tes_in!I5=0,"",RES_hh_tes_in!I5/RES_hh_fec_in!I5)</f>
        <v>0.63868175501042901</v>
      </c>
      <c r="J5" s="78">
        <f>IF(RES_hh_tes_in!J5=0,"",RES_hh_tes_in!J5/RES_hh_fec_in!J5)</f>
        <v>0.64461741829333485</v>
      </c>
      <c r="K5" s="78">
        <f>IF(RES_hh_tes_in!K5=0,"",RES_hh_tes_in!K5/RES_hh_fec_in!K5)</f>
        <v>0.65071580009157648</v>
      </c>
      <c r="L5" s="78">
        <f>IF(RES_hh_tes_in!L5=0,"",RES_hh_tes_in!L5/RES_hh_fec_in!L5)</f>
        <v>0.65694247875851464</v>
      </c>
      <c r="M5" s="78">
        <f>IF(RES_hh_tes_in!M5=0,"",RES_hh_tes_in!M5/RES_hh_fec_in!M5)</f>
        <v>0.66315524525079306</v>
      </c>
      <c r="N5" s="78">
        <f>IF(RES_hh_tes_in!N5=0,"",RES_hh_tes_in!N5/RES_hh_fec_in!N5)</f>
        <v>0.66895868014315363</v>
      </c>
      <c r="O5" s="78">
        <f>IF(RES_hh_tes_in!O5=0,"",RES_hh_tes_in!O5/RES_hh_fec_in!O5)</f>
        <v>0.67414357259081281</v>
      </c>
      <c r="P5" s="78">
        <f>IF(RES_hh_tes_in!P5=0,"",RES_hh_tes_in!P5/RES_hh_fec_in!P5)</f>
        <v>0.67930624186030575</v>
      </c>
      <c r="Q5" s="78">
        <f>IF(RES_hh_tes_in!Q5=0,"",RES_hh_tes_in!Q5/RES_hh_fec_in!Q5)</f>
        <v>0.68771724889388508</v>
      </c>
      <c r="R5" s="78">
        <f>IF(RES_hh_tes_in!R5=0,"",RES_hh_tes_in!R5/RES_hh_fec_in!R5)</f>
        <v>0.70411831017932425</v>
      </c>
      <c r="S5" s="78">
        <f>IF(RES_hh_tes_in!S5=0,"",RES_hh_tes_in!S5/RES_hh_fec_in!S5)</f>
        <v>0.72544211058312824</v>
      </c>
      <c r="T5" s="78">
        <f>IF(RES_hh_tes_in!T5=0,"",RES_hh_tes_in!T5/RES_hh_fec_in!T5)</f>
        <v>0.74804362089703136</v>
      </c>
      <c r="U5" s="78">
        <f>IF(RES_hh_tes_in!U5=0,"",RES_hh_tes_in!U5/RES_hh_fec_in!U5)</f>
        <v>0.76875429218797053</v>
      </c>
      <c r="V5" s="78">
        <f>IF(RES_hh_tes_in!V5=0,"",RES_hh_tes_in!V5/RES_hh_fec_in!V5)</f>
        <v>0.78518069863807638</v>
      </c>
      <c r="W5" s="78" t="str">
        <f>IF(RES_hh_tes_in!W5=0,"",RES_hh_tes_in!W5/RES_hh_fec_in!W5)</f>
        <v/>
      </c>
      <c r="X5" s="78" t="str">
        <f>IF(RES_hh_tes_in!X5=0,"",RES_hh_tes_in!X5/RES_hh_fec_in!X5)</f>
        <v/>
      </c>
      <c r="Y5" s="78">
        <f>IF(RES_hh_tes_in!Y5=0,"",RES_hh_tes_in!Y5/RES_hh_fec_in!Y5)</f>
        <v>0.81076800684446237</v>
      </c>
      <c r="DA5" s="89" t="s">
        <v>723</v>
      </c>
    </row>
    <row r="6" spans="1:105" ht="12" customHeight="1" x14ac:dyDescent="0.25">
      <c r="A6" s="28" t="s">
        <v>74</v>
      </c>
      <c r="B6" s="78"/>
      <c r="C6" s="78" t="str">
        <f>IF(RES_hh_tes_in!C6=0,"",RES_hh_tes_in!C6/RES_hh_fec_in!C6)</f>
        <v/>
      </c>
      <c r="D6" s="78">
        <f>IF(RES_hh_tes_in!D6=0,"",RES_hh_tes_in!D6/RES_hh_fec_in!D6)</f>
        <v>0.50076864534924181</v>
      </c>
      <c r="E6" s="78">
        <f>IF(RES_hh_tes_in!E6=0,"",RES_hh_tes_in!E6/RES_hh_fec_in!E6)</f>
        <v>0.50605891703570038</v>
      </c>
      <c r="F6" s="78">
        <f>IF(RES_hh_tes_in!F6=0,"",RES_hh_tes_in!F6/RES_hh_fec_in!F6)</f>
        <v>0.51132028526579321</v>
      </c>
      <c r="G6" s="78">
        <f>IF(RES_hh_tes_in!G6=0,"",RES_hh_tes_in!G6/RES_hh_fec_in!G6)</f>
        <v>0.51681696477328087</v>
      </c>
      <c r="H6" s="78">
        <f>IF(RES_hh_tes_in!H6=0,"",RES_hh_tes_in!H6/RES_hh_fec_in!H6)</f>
        <v>0.52251312684815876</v>
      </c>
      <c r="I6" s="78">
        <f>IF(RES_hh_tes_in!I6=0,"",RES_hh_tes_in!I6/RES_hh_fec_in!I6)</f>
        <v>0.52847026456625035</v>
      </c>
      <c r="J6" s="78">
        <f>IF(RES_hh_tes_in!J6=0,"",RES_hh_tes_in!J6/RES_hh_fec_in!J6)</f>
        <v>0.53494839016947204</v>
      </c>
      <c r="K6" s="78">
        <f>IF(RES_hh_tes_in!K6=0,"",RES_hh_tes_in!K6/RES_hh_fec_in!K6)</f>
        <v>0.54216366263289961</v>
      </c>
      <c r="L6" s="78">
        <f>IF(RES_hh_tes_in!L6=0,"",RES_hh_tes_in!L6/RES_hh_fec_in!L6)</f>
        <v>0.55016507224499256</v>
      </c>
      <c r="M6" s="78">
        <f>IF(RES_hh_tes_in!M6=0,"",RES_hh_tes_in!M6/RES_hh_fec_in!M6)</f>
        <v>0.56464268324134326</v>
      </c>
      <c r="N6" s="78">
        <f>IF(RES_hh_tes_in!N6=0,"",RES_hh_tes_in!N6/RES_hh_fec_in!N6)</f>
        <v>0.58729938807580728</v>
      </c>
      <c r="O6" s="78">
        <f>IF(RES_hh_tes_in!O6=0,"",RES_hh_tes_in!O6/RES_hh_fec_in!O6)</f>
        <v>0.61900193598301267</v>
      </c>
      <c r="P6" s="78" t="str">
        <f>IF(RES_hh_tes_in!P6=0,"",RES_hh_tes_in!P6/RES_hh_fec_in!P6)</f>
        <v/>
      </c>
      <c r="Q6" s="78">
        <f>IF(RES_hh_tes_in!Q6=0,"",RES_hh_tes_in!Q6/RES_hh_fec_in!Q6)</f>
        <v>0.68471188402083594</v>
      </c>
      <c r="R6" s="78">
        <f>IF(RES_hh_tes_in!R6=0,"",RES_hh_tes_in!R6/RES_hh_fec_in!R6)</f>
        <v>0.69574975426061747</v>
      </c>
      <c r="S6" s="78">
        <f>IF(RES_hh_tes_in!S6=0,"",RES_hh_tes_in!S6/RES_hh_fec_in!S6)</f>
        <v>0.70082294273344559</v>
      </c>
      <c r="T6" s="78">
        <f>IF(RES_hh_tes_in!T6=0,"",RES_hh_tes_in!T6/RES_hh_fec_in!T6)</f>
        <v>0.70243167688190788</v>
      </c>
      <c r="U6" s="78">
        <f>IF(RES_hh_tes_in!U6=0,"",RES_hh_tes_in!U6/RES_hh_fec_in!U6)</f>
        <v>0.7029721033187033</v>
      </c>
      <c r="V6" s="78">
        <f>IF(RES_hh_tes_in!V6=0,"",RES_hh_tes_in!V6/RES_hh_fec_in!V6)</f>
        <v>0.70476544891430182</v>
      </c>
      <c r="W6" s="78">
        <f>IF(RES_hh_tes_in!W6=0,"",RES_hh_tes_in!W6/RES_hh_fec_in!W6)</f>
        <v>0.70752666951079568</v>
      </c>
      <c r="X6" s="78">
        <f>IF(RES_hh_tes_in!X6=0,"",RES_hh_tes_in!X6/RES_hh_fec_in!X6)</f>
        <v>0.70958072764841584</v>
      </c>
      <c r="Y6" s="78">
        <f>IF(RES_hh_tes_in!Y6=0,"",RES_hh_tes_in!Y6/RES_hh_fec_in!Y6)</f>
        <v>0.71135386629969699</v>
      </c>
      <c r="DA6" s="89" t="s">
        <v>724</v>
      </c>
    </row>
    <row r="7" spans="1:105" ht="12" customHeight="1" x14ac:dyDescent="0.25">
      <c r="A7" s="28" t="s">
        <v>200</v>
      </c>
      <c r="B7" s="78"/>
      <c r="C7" s="78">
        <f>IF(RES_hh_tes_in!C7=0,"",RES_hh_tes_in!C7/RES_hh_fec_in!C7)</f>
        <v>0.47139416993936023</v>
      </c>
      <c r="D7" s="78">
        <f>IF(RES_hh_tes_in!D7=0,"",RES_hh_tes_in!D7/RES_hh_fec_in!D7)</f>
        <v>0.47634847449902457</v>
      </c>
      <c r="E7" s="78">
        <f>IF(RES_hh_tes_in!E7=0,"",RES_hh_tes_in!E7/RES_hh_fec_in!E7)</f>
        <v>0.48156652323787374</v>
      </c>
      <c r="F7" s="78">
        <f>IF(RES_hh_tes_in!F7=0,"",RES_hh_tes_in!F7/RES_hh_fec_in!F7)</f>
        <v>0.48675606311120978</v>
      </c>
      <c r="G7" s="78">
        <f>IF(RES_hh_tes_in!G7=0,"",RES_hh_tes_in!G7/RES_hh_fec_in!G7)</f>
        <v>0.49217770178532955</v>
      </c>
      <c r="H7" s="78">
        <f>IF(RES_hh_tes_in!H7=0,"",RES_hh_tes_in!H7/RES_hh_fec_in!H7)</f>
        <v>0.49779609968485111</v>
      </c>
      <c r="I7" s="78">
        <f>IF(RES_hh_tes_in!I7=0,"",RES_hh_tes_in!I7/RES_hh_fec_in!I7)</f>
        <v>0.50367191038028414</v>
      </c>
      <c r="J7" s="78">
        <f>IF(RES_hh_tes_in!J7=0,"",RES_hh_tes_in!J7/RES_hh_fec_in!J7)</f>
        <v>0.51006159641862547</v>
      </c>
      <c r="K7" s="78">
        <f>IF(RES_hh_tes_in!K7=0,"",RES_hh_tes_in!K7/RES_hh_fec_in!K7)</f>
        <v>0.51717836576614573</v>
      </c>
      <c r="L7" s="78">
        <f>IF(RES_hh_tes_in!L7=0,"",RES_hh_tes_in!L7/RES_hh_fec_in!L7)</f>
        <v>0.52507053989441765</v>
      </c>
      <c r="M7" s="78">
        <f>IF(RES_hh_tes_in!M7=0,"",RES_hh_tes_in!M7/RES_hh_fec_in!M7)</f>
        <v>0.53935050211156232</v>
      </c>
      <c r="N7" s="78">
        <f>IF(RES_hh_tes_in!N7=0,"",RES_hh_tes_in!N7/RES_hh_fec_in!N7)</f>
        <v>0.56169789693262062</v>
      </c>
      <c r="O7" s="78">
        <f>IF(RES_hh_tes_in!O7=0,"",RES_hh_tes_in!O7/RES_hh_fec_in!O7)</f>
        <v>0.59296764070569341</v>
      </c>
      <c r="P7" s="78">
        <f>IF(RES_hh_tes_in!P7=0,"",RES_hh_tes_in!P7/RES_hh_fec_in!P7)</f>
        <v>0.62900458627256284</v>
      </c>
      <c r="Q7" s="78">
        <f>IF(RES_hh_tes_in!Q7=0,"",RES_hh_tes_in!Q7/RES_hh_fec_in!Q7)</f>
        <v>0.65778051456362308</v>
      </c>
      <c r="R7" s="78">
        <f>IF(RES_hh_tes_in!R7=0,"",RES_hh_tes_in!R7/RES_hh_fec_in!R7)</f>
        <v>0.66874346265734796</v>
      </c>
      <c r="S7" s="78">
        <f>IF(RES_hh_tes_in!S7=0,"",RES_hh_tes_in!S7/RES_hh_fec_in!S7)</f>
        <v>0.67390363192897862</v>
      </c>
      <c r="T7" s="78">
        <f>IF(RES_hh_tes_in!T7=0,"",RES_hh_tes_in!T7/RES_hh_fec_in!T7)</f>
        <v>0.67561653820078083</v>
      </c>
      <c r="U7" s="78">
        <f>IF(RES_hh_tes_in!U7=0,"",RES_hh_tes_in!U7/RES_hh_fec_in!U7)</f>
        <v>0.6761185737667007</v>
      </c>
      <c r="V7" s="78">
        <f>IF(RES_hh_tes_in!V7=0,"",RES_hh_tes_in!V7/RES_hh_fec_in!V7)</f>
        <v>0.67756030758817187</v>
      </c>
      <c r="W7" s="78">
        <f>IF(RES_hh_tes_in!W7=0,"",RES_hh_tes_in!W7/RES_hh_fec_in!W7)</f>
        <v>0.67955525708497411</v>
      </c>
      <c r="X7" s="78">
        <f>IF(RES_hh_tes_in!X7=0,"",RES_hh_tes_in!X7/RES_hh_fec_in!X7)</f>
        <v>0.68064873494429567</v>
      </c>
      <c r="Y7" s="78">
        <f>IF(RES_hh_tes_in!Y7=0,"",RES_hh_tes_in!Y7/RES_hh_fec_in!Y7)</f>
        <v>0.68134950466004796</v>
      </c>
      <c r="DA7" s="89" t="s">
        <v>725</v>
      </c>
    </row>
    <row r="8" spans="1:105" ht="12" customHeight="1" x14ac:dyDescent="0.25">
      <c r="A8" s="28" t="s">
        <v>189</v>
      </c>
      <c r="B8" s="78"/>
      <c r="C8" s="78">
        <f>IF(RES_hh_tes_in!C8=0,"",RES_hh_tes_in!C8/RES_hh_fec_in!C8)</f>
        <v>0.51425229722220833</v>
      </c>
      <c r="D8" s="78">
        <f>IF(RES_hh_tes_in!D8=0,"",RES_hh_tes_in!D8/RES_hh_fec_in!D8)</f>
        <v>0.51929022750413001</v>
      </c>
      <c r="E8" s="78">
        <f>IF(RES_hh_tes_in!E8=0,"",RES_hh_tes_in!E8/RES_hh_fec_in!E8)</f>
        <v>0.52464586560735582</v>
      </c>
      <c r="F8" s="78">
        <f>IF(RES_hh_tes_in!F8=0,"",RES_hh_tes_in!F8/RES_hh_fec_in!F8)</f>
        <v>0.52998202059392974</v>
      </c>
      <c r="G8" s="78">
        <f>IF(RES_hh_tes_in!G8=0,"",RES_hh_tes_in!G8/RES_hh_fec_in!G8)</f>
        <v>0.53560272621944649</v>
      </c>
      <c r="H8" s="78">
        <f>IF(RES_hh_tes_in!H8=0,"",RES_hh_tes_in!H8/RES_hh_fec_in!H8)</f>
        <v>0.54146913778025874</v>
      </c>
      <c r="I8" s="78">
        <f>IF(RES_hh_tes_in!I8=0,"",RES_hh_tes_in!I8/RES_hh_fec_in!I8)</f>
        <v>0.54765445453926864</v>
      </c>
      <c r="J8" s="78">
        <f>IF(RES_hh_tes_in!J8=0,"",RES_hh_tes_in!J8/RES_hh_fec_in!J8)</f>
        <v>0.5544623425287265</v>
      </c>
      <c r="K8" s="78">
        <f>IF(RES_hh_tes_in!K8=0,"",RES_hh_tes_in!K8/RES_hh_fec_in!K8)</f>
        <v>0.56214852613754152</v>
      </c>
      <c r="L8" s="78">
        <f>IF(RES_hh_tes_in!L8=0,"",RES_hh_tes_in!L8/RES_hh_fec_in!L8)</f>
        <v>0.57077691564860211</v>
      </c>
      <c r="M8" s="78">
        <f>IF(RES_hh_tes_in!M8=0,"",RES_hh_tes_in!M8/RES_hh_fec_in!M8)</f>
        <v>0.58674238678679214</v>
      </c>
      <c r="N8" s="78">
        <f>IF(RES_hh_tes_in!N8=0,"",RES_hh_tes_in!N8/RES_hh_fec_in!N8)</f>
        <v>0.61203502565518519</v>
      </c>
      <c r="O8" s="78">
        <f>IF(RES_hh_tes_in!O8=0,"",RES_hh_tes_in!O8/RES_hh_fec_in!O8)</f>
        <v>0.64798289712401802</v>
      </c>
      <c r="P8" s="78">
        <f>IF(RES_hh_tes_in!P8=0,"",RES_hh_tes_in!P8/RES_hh_fec_in!P8)</f>
        <v>0.69033150364128892</v>
      </c>
      <c r="Q8" s="78">
        <f>IF(RES_hh_tes_in!Q8=0,"",RES_hh_tes_in!Q8/RES_hh_fec_in!Q8)</f>
        <v>0.72605755870114197</v>
      </c>
      <c r="R8" s="78">
        <f>IF(RES_hh_tes_in!R8=0,"",RES_hh_tes_in!R8/RES_hh_fec_in!R8)</f>
        <v>0.74422031246726172</v>
      </c>
      <c r="S8" s="78">
        <f>IF(RES_hh_tes_in!S8=0,"",RES_hh_tes_in!S8/RES_hh_fec_in!S8)</f>
        <v>0.75813691390728455</v>
      </c>
      <c r="T8" s="78">
        <f>IF(RES_hh_tes_in!T8=0,"",RES_hh_tes_in!T8/RES_hh_fec_in!T8)</f>
        <v>0.76946487737343916</v>
      </c>
      <c r="U8" s="78">
        <f>IF(RES_hh_tes_in!U8=0,"",RES_hh_tes_in!U8/RES_hh_fec_in!U8)</f>
        <v>0.77935083950971229</v>
      </c>
      <c r="V8" s="78">
        <f>IF(RES_hh_tes_in!V8=0,"",RES_hh_tes_in!V8/RES_hh_fec_in!V8)</f>
        <v>0.7883642685639406</v>
      </c>
      <c r="W8" s="78">
        <f>IF(RES_hh_tes_in!W8=0,"",RES_hh_tes_in!W8/RES_hh_fec_in!W8)</f>
        <v>0.79516233435391315</v>
      </c>
      <c r="X8" s="78">
        <f>IF(RES_hh_tes_in!X8=0,"",RES_hh_tes_in!X8/RES_hh_fec_in!X8)</f>
        <v>0.79912021692219226</v>
      </c>
      <c r="Y8" s="78">
        <f>IF(RES_hh_tes_in!Y8=0,"",RES_hh_tes_in!Y8/RES_hh_fec_in!Y8)</f>
        <v>0.80191494054023815</v>
      </c>
      <c r="DA8" s="89" t="s">
        <v>726</v>
      </c>
    </row>
    <row r="9" spans="1:105" ht="12" customHeight="1" x14ac:dyDescent="0.25">
      <c r="A9" s="28" t="s">
        <v>202</v>
      </c>
      <c r="B9" s="78"/>
      <c r="C9" s="78">
        <f>IF(RES_hh_tes_in!C9=0,"",RES_hh_tes_in!C9/RES_hh_fec_in!C9)</f>
        <v>0.53527950598851337</v>
      </c>
      <c r="D9" s="78">
        <f>IF(RES_hh_tes_in!D9=0,"",RES_hh_tes_in!D9/RES_hh_fec_in!D9)</f>
        <v>0.54625672892265675</v>
      </c>
      <c r="E9" s="78">
        <f>IF(RES_hh_tes_in!E9=0,"",RES_hh_tes_in!E9/RES_hh_fec_in!E9)</f>
        <v>0.55733845372912239</v>
      </c>
      <c r="F9" s="78">
        <f>IF(RES_hh_tes_in!F9=0,"",RES_hh_tes_in!F9/RES_hh_fec_in!F9)</f>
        <v>0.56851384192822374</v>
      </c>
      <c r="G9" s="78">
        <f>IF(RES_hh_tes_in!G9=0,"",RES_hh_tes_in!G9/RES_hh_fec_in!G9)</f>
        <v>0.57977186730013108</v>
      </c>
      <c r="H9" s="78">
        <f>IF(RES_hh_tes_in!H9=0,"",RES_hh_tes_in!H9/RES_hh_fec_in!H9)</f>
        <v>0.59109954483257388</v>
      </c>
      <c r="I9" s="78">
        <f>IF(RES_hh_tes_in!I9=0,"",RES_hh_tes_in!I9/RES_hh_fec_in!I9)</f>
        <v>0.60247974584763353</v>
      </c>
      <c r="J9" s="78">
        <f>IF(RES_hh_tes_in!J9=0,"",RES_hh_tes_in!J9/RES_hh_fec_in!J9)</f>
        <v>0.61387547016361865</v>
      </c>
      <c r="K9" s="78">
        <f>IF(RES_hh_tes_in!K9=0,"",RES_hh_tes_in!K9/RES_hh_fec_in!K9)</f>
        <v>0.6252377925788527</v>
      </c>
      <c r="L9" s="78">
        <f>IF(RES_hh_tes_in!L9=0,"",RES_hh_tes_in!L9/RES_hh_fec_in!L9)</f>
        <v>0.63652328935269886</v>
      </c>
      <c r="M9" s="78">
        <f>IF(RES_hh_tes_in!M9=0,"",RES_hh_tes_in!M9/RES_hh_fec_in!M9)</f>
        <v>0.64688994643197506</v>
      </c>
      <c r="N9" s="78">
        <f>IF(RES_hh_tes_in!N9=0,"",RES_hh_tes_in!N9/RES_hh_fec_in!N9)</f>
        <v>0.65587702989762597</v>
      </c>
      <c r="O9" s="78">
        <f>IF(RES_hh_tes_in!O9=0,"",RES_hh_tes_in!O9/RES_hh_fec_in!O9)</f>
        <v>0.66321844072542635</v>
      </c>
      <c r="P9" s="78">
        <f>IF(RES_hh_tes_in!P9=0,"",RES_hh_tes_in!P9/RES_hh_fec_in!P9)</f>
        <v>0.66955016610085072</v>
      </c>
      <c r="Q9" s="78" t="str">
        <f>IF(RES_hh_tes_in!Q9=0,"",RES_hh_tes_in!Q9/RES_hh_fec_in!Q9)</f>
        <v/>
      </c>
      <c r="R9" s="78" t="str">
        <f>IF(RES_hh_tes_in!R9=0,"",RES_hh_tes_in!R9/RES_hh_fec_in!R9)</f>
        <v/>
      </c>
      <c r="S9" s="78" t="str">
        <f>IF(RES_hh_tes_in!S9=0,"",RES_hh_tes_in!S9/RES_hh_fec_in!S9)</f>
        <v/>
      </c>
      <c r="T9" s="78" t="str">
        <f>IF(RES_hh_tes_in!T9=0,"",RES_hh_tes_in!T9/RES_hh_fec_in!T9)</f>
        <v/>
      </c>
      <c r="U9" s="78">
        <f>IF(RES_hh_tes_in!U9=0,"",RES_hh_tes_in!U9/RES_hh_fec_in!U9)</f>
        <v>0.72587205253431064</v>
      </c>
      <c r="V9" s="78">
        <f>IF(RES_hh_tes_in!V9=0,"",RES_hh_tes_in!V9/RES_hh_fec_in!V9)</f>
        <v>0.73582664196918079</v>
      </c>
      <c r="W9" s="78">
        <f>IF(RES_hh_tes_in!W9=0,"",RES_hh_tes_in!W9/RES_hh_fec_in!W9)</f>
        <v>0.74382342387403189</v>
      </c>
      <c r="X9" s="78">
        <f>IF(RES_hh_tes_in!X9=0,"",RES_hh_tes_in!X9/RES_hh_fec_in!X9)</f>
        <v>0.75097632504445122</v>
      </c>
      <c r="Y9" s="78">
        <f>IF(RES_hh_tes_in!Y9=0,"",RES_hh_tes_in!Y9/RES_hh_fec_in!Y9)</f>
        <v>0.75771724414268771</v>
      </c>
      <c r="DA9" s="89" t="s">
        <v>727</v>
      </c>
    </row>
    <row r="10" spans="1:105" ht="12" customHeight="1" x14ac:dyDescent="0.25">
      <c r="A10" s="28" t="s">
        <v>197</v>
      </c>
      <c r="B10" s="78"/>
      <c r="C10" s="78">
        <f>IF(RES_hh_tes_in!C10=0,"",RES_hh_tes_in!C10/RES_hh_fec_in!C10)</f>
        <v>0.76068995743533985</v>
      </c>
      <c r="D10" s="78">
        <f>IF(RES_hh_tes_in!D10=0,"",RES_hh_tes_in!D10/RES_hh_fec_in!D10)</f>
        <v>0.76516604984961312</v>
      </c>
      <c r="E10" s="78">
        <f>IF(RES_hh_tes_in!E10=0,"",RES_hh_tes_in!E10/RES_hh_fec_in!E10)</f>
        <v>0.76964282375830484</v>
      </c>
      <c r="F10" s="78">
        <f>IF(RES_hh_tes_in!F10=0,"",RES_hh_tes_in!F10/RES_hh_fec_in!F10)</f>
        <v>0.77411969059805374</v>
      </c>
      <c r="G10" s="78">
        <f>IF(RES_hh_tes_in!G10=0,"",RES_hh_tes_in!G10/RES_hh_fec_in!G10)</f>
        <v>0.77859718505407771</v>
      </c>
      <c r="H10" s="78">
        <f>IF(RES_hh_tes_in!H10=0,"",RES_hh_tes_in!H10/RES_hh_fec_in!H10)</f>
        <v>0.78307524168771314</v>
      </c>
      <c r="I10" s="78">
        <f>IF(RES_hh_tes_in!I10=0,"",RES_hh_tes_in!I10/RES_hh_fec_in!I10)</f>
        <v>0.78755399224541378</v>
      </c>
      <c r="J10" s="78">
        <f>IF(RES_hh_tes_in!J10=0,"",RES_hh_tes_in!J10/RES_hh_fec_in!J10)</f>
        <v>0.79203397644589713</v>
      </c>
      <c r="K10" s="78">
        <f>IF(RES_hh_tes_in!K10=0,"",RES_hh_tes_in!K10/RES_hh_fec_in!K10)</f>
        <v>0.7965156531920341</v>
      </c>
      <c r="L10" s="78">
        <f>IF(RES_hh_tes_in!L10=0,"",RES_hh_tes_in!L10/RES_hh_fec_in!L10)</f>
        <v>0.80099914525915716</v>
      </c>
      <c r="M10" s="78">
        <f>IF(RES_hh_tes_in!M10=0,"",RES_hh_tes_in!M10/RES_hh_fec_in!M10)</f>
        <v>0.80553054885725095</v>
      </c>
      <c r="N10" s="78">
        <f>IF(RES_hh_tes_in!N10=0,"",RES_hh_tes_in!N10/RES_hh_fec_in!N10)</f>
        <v>0.81012710362772689</v>
      </c>
      <c r="O10" s="78">
        <f>IF(RES_hh_tes_in!O10=0,"",RES_hh_tes_in!O10/RES_hh_fec_in!O10)</f>
        <v>0.81476787961651376</v>
      </c>
      <c r="P10" s="78">
        <f>IF(RES_hh_tes_in!P10=0,"",RES_hh_tes_in!P10/RES_hh_fec_in!P10)</f>
        <v>0.81935587210638228</v>
      </c>
      <c r="Q10" s="78">
        <f>IF(RES_hh_tes_in!Q10=0,"",RES_hh_tes_in!Q10/RES_hh_fec_in!Q10)</f>
        <v>0.82362121979650216</v>
      </c>
      <c r="R10" s="78">
        <f>IF(RES_hh_tes_in!R10=0,"",RES_hh_tes_in!R10/RES_hh_fec_in!R10)</f>
        <v>0.82734246019421087</v>
      </c>
      <c r="S10" s="78">
        <f>IF(RES_hh_tes_in!S10=0,"",RES_hh_tes_in!S10/RES_hh_fec_in!S10)</f>
        <v>0.83076926699043541</v>
      </c>
      <c r="T10" s="78">
        <f>IF(RES_hh_tes_in!T10=0,"",RES_hh_tes_in!T10/RES_hh_fec_in!T10)</f>
        <v>0.83396173490619752</v>
      </c>
      <c r="U10" s="78">
        <f>IF(RES_hh_tes_in!U10=0,"",RES_hh_tes_in!U10/RES_hh_fec_in!U10)</f>
        <v>0.83697995866253017</v>
      </c>
      <c r="V10" s="78">
        <f>IF(RES_hh_tes_in!V10=0,"",RES_hh_tes_in!V10/RES_hh_fec_in!V10)</f>
        <v>0.83988403298046099</v>
      </c>
      <c r="W10" s="78">
        <f>IF(RES_hh_tes_in!W10=0,"",RES_hh_tes_in!W10/RES_hh_fec_in!W10)</f>
        <v>0.84259927194401818</v>
      </c>
      <c r="X10" s="78">
        <f>IF(RES_hh_tes_in!X10=0,"",RES_hh_tes_in!X10/RES_hh_fec_in!X10)</f>
        <v>0.84512699773458955</v>
      </c>
      <c r="Y10" s="78">
        <f>IF(RES_hh_tes_in!Y10=0,"",RES_hh_tes_in!Y10/RES_hh_fec_in!Y10)</f>
        <v>0.84755034472786861</v>
      </c>
      <c r="DA10" s="89" t="s">
        <v>728</v>
      </c>
    </row>
    <row r="11" spans="1:105" ht="12" customHeight="1" x14ac:dyDescent="0.25">
      <c r="A11" s="28" t="s">
        <v>198</v>
      </c>
      <c r="B11" s="78"/>
      <c r="C11" s="78" t="str">
        <f>IF(RES_hh_tes_in!C11=0,"",RES_hh_tes_in!C11/RES_hh_fec_in!C11)</f>
        <v/>
      </c>
      <c r="D11" s="78" t="str">
        <f>IF(RES_hh_tes_in!D11=0,"",RES_hh_tes_in!D11/RES_hh_fec_in!D11)</f>
        <v/>
      </c>
      <c r="E11" s="78" t="str">
        <f>IF(RES_hh_tes_in!E11=0,"",RES_hh_tes_in!E11/RES_hh_fec_in!E11)</f>
        <v/>
      </c>
      <c r="F11" s="78" t="str">
        <f>IF(RES_hh_tes_in!F11=0,"",RES_hh_tes_in!F11/RES_hh_fec_in!F11)</f>
        <v/>
      </c>
      <c r="G11" s="78" t="str">
        <f>IF(RES_hh_tes_in!G11=0,"",RES_hh_tes_in!G11/RES_hh_fec_in!G11)</f>
        <v/>
      </c>
      <c r="H11" s="78" t="str">
        <f>IF(RES_hh_tes_in!H11=0,"",RES_hh_tes_in!H11/RES_hh_fec_in!H11)</f>
        <v/>
      </c>
      <c r="I11" s="78" t="str">
        <f>IF(RES_hh_tes_in!I11=0,"",RES_hh_tes_in!I11/RES_hh_fec_in!I11)</f>
        <v/>
      </c>
      <c r="J11" s="78" t="str">
        <f>IF(RES_hh_tes_in!J11=0,"",RES_hh_tes_in!J11/RES_hh_fec_in!J11)</f>
        <v/>
      </c>
      <c r="K11" s="78" t="str">
        <f>IF(RES_hh_tes_in!K11=0,"",RES_hh_tes_in!K11/RES_hh_fec_in!K11)</f>
        <v/>
      </c>
      <c r="L11" s="78" t="str">
        <f>IF(RES_hh_tes_in!L11=0,"",RES_hh_tes_in!L11/RES_hh_fec_in!L11)</f>
        <v/>
      </c>
      <c r="M11" s="78" t="str">
        <f>IF(RES_hh_tes_in!M11=0,"",RES_hh_tes_in!M11/RES_hh_fec_in!M11)</f>
        <v/>
      </c>
      <c r="N11" s="78" t="str">
        <f>IF(RES_hh_tes_in!N11=0,"",RES_hh_tes_in!N11/RES_hh_fec_in!N11)</f>
        <v/>
      </c>
      <c r="O11" s="78" t="str">
        <f>IF(RES_hh_tes_in!O11=0,"",RES_hh_tes_in!O11/RES_hh_fec_in!O11)</f>
        <v/>
      </c>
      <c r="P11" s="78" t="str">
        <f>IF(RES_hh_tes_in!P11=0,"",RES_hh_tes_in!P11/RES_hh_fec_in!P11)</f>
        <v/>
      </c>
      <c r="Q11" s="78" t="str">
        <f>IF(RES_hh_tes_in!Q11=0,"",RES_hh_tes_in!Q11/RES_hh_fec_in!Q11)</f>
        <v/>
      </c>
      <c r="R11" s="78" t="str">
        <f>IF(RES_hh_tes_in!R11=0,"",RES_hh_tes_in!R11/RES_hh_fec_in!R11)</f>
        <v/>
      </c>
      <c r="S11" s="78" t="str">
        <f>IF(RES_hh_tes_in!S11=0,"",RES_hh_tes_in!S11/RES_hh_fec_in!S11)</f>
        <v/>
      </c>
      <c r="T11" s="78" t="str">
        <f>IF(RES_hh_tes_in!T11=0,"",RES_hh_tes_in!T11/RES_hh_fec_in!T11)</f>
        <v/>
      </c>
      <c r="U11" s="78" t="str">
        <f>IF(RES_hh_tes_in!U11=0,"",RES_hh_tes_in!U11/RES_hh_fec_in!U11)</f>
        <v/>
      </c>
      <c r="V11" s="78" t="str">
        <f>IF(RES_hh_tes_in!V11=0,"",RES_hh_tes_in!V11/RES_hh_fec_in!V11)</f>
        <v/>
      </c>
      <c r="W11" s="78" t="str">
        <f>IF(RES_hh_tes_in!W11=0,"",RES_hh_tes_in!W11/RES_hh_fec_in!W11)</f>
        <v/>
      </c>
      <c r="X11" s="78" t="str">
        <f>IF(RES_hh_tes_in!X11=0,"",RES_hh_tes_in!X11/RES_hh_fec_in!X11)</f>
        <v/>
      </c>
      <c r="Y11" s="78" t="str">
        <f>IF(RES_hh_tes_in!Y11=0,"",RES_hh_tes_in!Y11/RES_hh_fec_in!Y11)</f>
        <v/>
      </c>
      <c r="DA11" s="89" t="s">
        <v>729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1.6199654760626141</v>
      </c>
      <c r="D12" s="78">
        <f>IF(RES_hh_tes_in!D12=0,"",RES_hh_tes_in!D12/RES_hh_fec_in!D12)</f>
        <v>1.7141304006372986</v>
      </c>
      <c r="E12" s="78">
        <f>IF(RES_hh_tes_in!E12=0,"",RES_hh_tes_in!E12/RES_hh_fec_in!E12)</f>
        <v>1.8098807158014194</v>
      </c>
      <c r="F12" s="78">
        <f>IF(RES_hh_tes_in!F12=0,"",RES_hh_tes_in!F12/RES_hh_fec_in!F12)</f>
        <v>1.9062933175586665</v>
      </c>
      <c r="G12" s="78">
        <f>IF(RES_hh_tes_in!G12=0,"",RES_hh_tes_in!G12/RES_hh_fec_in!G12)</f>
        <v>2.0042092718244215</v>
      </c>
      <c r="H12" s="78">
        <f>IF(RES_hh_tes_in!H12=0,"",RES_hh_tes_in!H12/RES_hh_fec_in!H12)</f>
        <v>2.1035273995303183</v>
      </c>
      <c r="I12" s="78">
        <f>IF(RES_hh_tes_in!I12=0,"",RES_hh_tes_in!I12/RES_hh_fec_in!I12)</f>
        <v>2.2044567788969247</v>
      </c>
      <c r="J12" s="78">
        <f>IF(RES_hh_tes_in!J12=0,"",RES_hh_tes_in!J12/RES_hh_fec_in!J12)</f>
        <v>2.307849852761549</v>
      </c>
      <c r="K12" s="78">
        <f>IF(RES_hh_tes_in!K12=0,"",RES_hh_tes_in!K12/RES_hh_fec_in!K12)</f>
        <v>2.4144340579367132</v>
      </c>
      <c r="L12" s="78">
        <f>IF(RES_hh_tes_in!L12=0,"",RES_hh_tes_in!L12/RES_hh_fec_in!L12)</f>
        <v>2.5244088130729163</v>
      </c>
      <c r="M12" s="78">
        <f>IF(RES_hh_tes_in!M12=0,"",RES_hh_tes_in!M12/RES_hh_fec_in!M12)</f>
        <v>2.658885176669906</v>
      </c>
      <c r="N12" s="78">
        <f>IF(RES_hh_tes_in!N12=0,"",RES_hh_tes_in!N12/RES_hh_fec_in!N12)</f>
        <v>2.8251430716212456</v>
      </c>
      <c r="O12" s="78">
        <f>IF(RES_hh_tes_in!O12=0,"",RES_hh_tes_in!O12/RES_hh_fec_in!O12)</f>
        <v>3.0256835430920805</v>
      </c>
      <c r="P12" s="78">
        <f>IF(RES_hh_tes_in!P12=0,"",RES_hh_tes_in!P12/RES_hh_fec_in!P12)</f>
        <v>3.240285783963806</v>
      </c>
      <c r="Q12" s="78">
        <f>IF(RES_hh_tes_in!Q12=0,"",RES_hh_tes_in!Q12/RES_hh_fec_in!Q12)</f>
        <v>3.4071750844286606</v>
      </c>
      <c r="R12" s="78">
        <f>IF(RES_hh_tes_in!R12=0,"",RES_hh_tes_in!R12/RES_hh_fec_in!R12)</f>
        <v>3.4271499722695844</v>
      </c>
      <c r="S12" s="78">
        <f>IF(RES_hh_tes_in!S12=0,"",RES_hh_tes_in!S12/RES_hh_fec_in!S12)</f>
        <v>3.4432460369631457</v>
      </c>
      <c r="T12" s="78">
        <f>IF(RES_hh_tes_in!T12=0,"",RES_hh_tes_in!T12/RES_hh_fec_in!T12)</f>
        <v>3.4835676765256358</v>
      </c>
      <c r="U12" s="78">
        <f>IF(RES_hh_tes_in!U12=0,"",RES_hh_tes_in!U12/RES_hh_fec_in!U12)</f>
        <v>3.4935631713910662</v>
      </c>
      <c r="V12" s="78">
        <f>IF(RES_hh_tes_in!V12=0,"",RES_hh_tes_in!V12/RES_hh_fec_in!V12)</f>
        <v>3.5224222803158729</v>
      </c>
      <c r="W12" s="78">
        <f>IF(RES_hh_tes_in!W12=0,"",RES_hh_tes_in!W12/RES_hh_fec_in!W12)</f>
        <v>3.5289925667064064</v>
      </c>
      <c r="X12" s="78">
        <f>IF(RES_hh_tes_in!X12=0,"",RES_hh_tes_in!X12/RES_hh_fec_in!X12)</f>
        <v>3.6188033522482059</v>
      </c>
      <c r="Y12" s="78">
        <f>IF(RES_hh_tes_in!Y12=0,"",RES_hh_tes_in!Y12/RES_hh_fec_in!Y12)</f>
        <v>3.6715401980080529</v>
      </c>
      <c r="DA12" s="89" t="s">
        <v>730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0.68018132316439794</v>
      </c>
      <c r="D13" s="79">
        <f>IF(RES_hh_tes_in!D13=0,"",RES_hh_tes_in!D13/RES_hh_fec_in!D13)</f>
        <v>0.68370305191594682</v>
      </c>
      <c r="E13" s="79">
        <f>IF(RES_hh_tes_in!E13=0,"",RES_hh_tes_in!E13/RES_hh_fec_in!E13)</f>
        <v>0.68721497150739375</v>
      </c>
      <c r="F13" s="79">
        <f>IF(RES_hh_tes_in!F13=0,"",RES_hh_tes_in!F13/RES_hh_fec_in!F13)</f>
        <v>0.69072521155128008</v>
      </c>
      <c r="G13" s="79">
        <f>IF(RES_hh_tes_in!G13=0,"",RES_hh_tes_in!G13/RES_hh_fec_in!G13)</f>
        <v>0.69422642441530269</v>
      </c>
      <c r="H13" s="79">
        <f>IF(RES_hh_tes_in!H13=0,"",RES_hh_tes_in!H13/RES_hh_fec_in!H13)</f>
        <v>0.69771953717878721</v>
      </c>
      <c r="I13" s="79">
        <f>IF(RES_hh_tes_in!I13=0,"",RES_hh_tes_in!I13/RES_hh_fec_in!I13)</f>
        <v>0.7012027695036579</v>
      </c>
      <c r="J13" s="79">
        <f>IF(RES_hh_tes_in!J13=0,"",RES_hh_tes_in!J13/RES_hh_fec_in!J13)</f>
        <v>0.70466876324504657</v>
      </c>
      <c r="K13" s="79">
        <f>IF(RES_hh_tes_in!K13=0,"",RES_hh_tes_in!K13/RES_hh_fec_in!K13)</f>
        <v>0.70811131044256015</v>
      </c>
      <c r="L13" s="79">
        <f>IF(RES_hh_tes_in!L13=0,"",RES_hh_tes_in!L13/RES_hh_fec_in!L13)</f>
        <v>0.71152884073086542</v>
      </c>
      <c r="M13" s="79">
        <f>IF(RES_hh_tes_in!M13=0,"",RES_hh_tes_in!M13/RES_hh_fec_in!M13)</f>
        <v>0.71429260235694059</v>
      </c>
      <c r="N13" s="79">
        <f>IF(RES_hh_tes_in!N13=0,"",RES_hh_tes_in!N13/RES_hh_fec_in!N13)</f>
        <v>0.71617542448305382</v>
      </c>
      <c r="O13" s="79" t="str">
        <f>IF(RES_hh_tes_in!O13=0,"",RES_hh_tes_in!O13/RES_hh_fec_in!O13)</f>
        <v/>
      </c>
      <c r="P13" s="79" t="str">
        <f>IF(RES_hh_tes_in!P13=0,"",RES_hh_tes_in!P13/RES_hh_fec_in!P13)</f>
        <v/>
      </c>
      <c r="Q13" s="79" t="str">
        <f>IF(RES_hh_tes_in!Q13=0,"",RES_hh_tes_in!Q13/RES_hh_fec_in!Q13)</f>
        <v/>
      </c>
      <c r="R13" s="79">
        <f>IF(RES_hh_tes_in!R13=0,"",RES_hh_tes_in!R13/RES_hh_fec_in!R13)</f>
        <v>0.74076025273633195</v>
      </c>
      <c r="S13" s="79">
        <f>IF(RES_hh_tes_in!S13=0,"",RES_hh_tes_in!S13/RES_hh_fec_in!S13)</f>
        <v>0.76081568855780002</v>
      </c>
      <c r="T13" s="79">
        <f>IF(RES_hh_tes_in!T13=0,"",RES_hh_tes_in!T13/RES_hh_fec_in!T13)</f>
        <v>0.78328388058656218</v>
      </c>
      <c r="U13" s="79">
        <f>IF(RES_hh_tes_in!U13=0,"",RES_hh_tes_in!U13/RES_hh_fec_in!U13)</f>
        <v>0.8054342706015043</v>
      </c>
      <c r="V13" s="79">
        <f>IF(RES_hh_tes_in!V13=0,"",RES_hh_tes_in!V13/RES_hh_fec_in!V13)</f>
        <v>0.82453361179736806</v>
      </c>
      <c r="W13" s="79">
        <f>IF(RES_hh_tes_in!W13=0,"",RES_hh_tes_in!W13/RES_hh_fec_in!W13)</f>
        <v>0.84004131447349251</v>
      </c>
      <c r="X13" s="79">
        <f>IF(RES_hh_tes_in!X13=0,"",RES_hh_tes_in!X13/RES_hh_fec_in!X13)</f>
        <v>0.85396073233802472</v>
      </c>
      <c r="Y13" s="79">
        <f>IF(RES_hh_tes_in!Y13=0,"",RES_hh_tes_in!Y13/RES_hh_fec_in!Y13)</f>
        <v>0.86708991356042764</v>
      </c>
      <c r="DA13" s="90" t="s">
        <v>731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X14" s="80">
        <f>IF(RES_hh_tes_in!X14=0,"",RES_hh_tes_in!X14/RES_hh_fec_in!X14)</f>
        <v>1</v>
      </c>
      <c r="Y14" s="80">
        <f>IF(RES_hh_tes_in!Y14=0,"",RES_hh_tes_in!Y14/RES_hh_fec_in!Y14)</f>
        <v>1</v>
      </c>
      <c r="DA14" s="91" t="s">
        <v>732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2.1749092952300888</v>
      </c>
      <c r="D15" s="70">
        <f>IF(RES_hh_tes_in!D15=0,"",RES_hh_tes_in!D15/RES_hh_fec_in!D15)</f>
        <v>2.2625469324608973</v>
      </c>
      <c r="E15" s="70">
        <f>IF(RES_hh_tes_in!E15=0,"",RES_hh_tes_in!E15/RES_hh_fec_in!E15)</f>
        <v>2.351498426392244</v>
      </c>
      <c r="F15" s="70">
        <f>IF(RES_hh_tes_in!F15=0,"",RES_hh_tes_in!F15/RES_hh_fec_in!F15)</f>
        <v>2.4411643394859039</v>
      </c>
      <c r="G15" s="70">
        <f>IF(RES_hh_tes_in!G15=0,"",RES_hh_tes_in!G15/RES_hh_fec_in!G15)</f>
        <v>2.5320641354857831</v>
      </c>
      <c r="H15" s="70">
        <f>IF(RES_hh_tes_in!H15=0,"",RES_hh_tes_in!H15/RES_hh_fec_in!H15)</f>
        <v>2.62411617463126</v>
      </c>
      <c r="I15" s="70">
        <f>IF(RES_hh_tes_in!I15=0,"",RES_hh_tes_in!I15/RES_hh_fec_in!I15)</f>
        <v>2.7174293463966923</v>
      </c>
      <c r="J15" s="70">
        <f>IF(RES_hh_tes_in!J15=0,"",RES_hh_tes_in!J15/RES_hh_fec_in!J15)</f>
        <v>2.8124916852195332</v>
      </c>
      <c r="K15" s="70">
        <f>IF(RES_hh_tes_in!K15=0,"",RES_hh_tes_in!K15/RES_hh_fec_in!K15)</f>
        <v>2.9096897550664629</v>
      </c>
      <c r="L15" s="70">
        <f>IF(RES_hh_tes_in!L15=0,"",RES_hh_tes_in!L15/RES_hh_fec_in!L15)</f>
        <v>3.009074818479907</v>
      </c>
      <c r="M15" s="70">
        <f>IF(RES_hh_tes_in!M15=0,"",RES_hh_tes_in!M15/RES_hh_fec_in!M15)</f>
        <v>3.1229627754940275</v>
      </c>
      <c r="N15" s="70">
        <f>IF(RES_hh_tes_in!N15=0,"",RES_hh_tes_in!N15/RES_hh_fec_in!N15)</f>
        <v>3.2550096514045923</v>
      </c>
      <c r="O15" s="70">
        <f>IF(RES_hh_tes_in!O15=0,"",RES_hh_tes_in!O15/RES_hh_fec_in!O15)</f>
        <v>3.4049798876452653</v>
      </c>
      <c r="P15" s="70">
        <f>IF(RES_hh_tes_in!P15=0,"",RES_hh_tes_in!P15/RES_hh_fec_in!P15)</f>
        <v>3.5582783803495062</v>
      </c>
      <c r="Q15" s="70">
        <f>IF(RES_hh_tes_in!Q15=0,"",RES_hh_tes_in!Q15/RES_hh_fec_in!Q15)</f>
        <v>3.6759326230972174</v>
      </c>
      <c r="R15" s="70">
        <f>IF(RES_hh_tes_in!R15=0,"",RES_hh_tes_in!R15/RES_hh_fec_in!R15)</f>
        <v>3.7014257231002139</v>
      </c>
      <c r="S15" s="70">
        <f>IF(RES_hh_tes_in!S15=0,"",RES_hh_tes_in!S15/RES_hh_fec_in!S15)</f>
        <v>3.7042582897672136</v>
      </c>
      <c r="T15" s="70">
        <f>IF(RES_hh_tes_in!T15=0,"",RES_hh_tes_in!T15/RES_hh_fec_in!T15)</f>
        <v>3.7074055860638797</v>
      </c>
      <c r="U15" s="70">
        <f>IF(RES_hh_tes_in!U15=0,"",RES_hh_tes_in!U15/RES_hh_fec_in!U15)</f>
        <v>3.710902581949064</v>
      </c>
      <c r="V15" s="70">
        <f>IF(RES_hh_tes_in!V15=0,"",RES_hh_tes_in!V15/RES_hh_fec_in!V15)</f>
        <v>3.7208953752724767</v>
      </c>
      <c r="W15" s="70">
        <f>IF(RES_hh_tes_in!W15=0,"",RES_hh_tes_in!W15/RES_hh_fec_in!W15)</f>
        <v>3.7536936606955198</v>
      </c>
      <c r="X15" s="70">
        <f>IF(RES_hh_tes_in!X15=0,"",RES_hh_tes_in!X15/RES_hh_fec_in!X15)</f>
        <v>3.7944903092696518</v>
      </c>
      <c r="Y15" s="70">
        <f>IF(RES_hh_tes_in!Y15=0,"",RES_hh_tes_in!Y15/RES_hh_fec_in!Y15)</f>
        <v>3.8404753840703485</v>
      </c>
      <c r="DA15" s="88" t="s">
        <v>733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2.1749092952300888</v>
      </c>
      <c r="D16" s="78">
        <f>IF(RES_hh_tes_in!D16=0,"",RES_hh_tes_in!D16/RES_hh_fec_in!D16)</f>
        <v>2.2625469324608973</v>
      </c>
      <c r="E16" s="78">
        <f>IF(RES_hh_tes_in!E16=0,"",RES_hh_tes_in!E16/RES_hh_fec_in!E16)</f>
        <v>2.351498426392244</v>
      </c>
      <c r="F16" s="78">
        <f>IF(RES_hh_tes_in!F16=0,"",RES_hh_tes_in!F16/RES_hh_fec_in!F16)</f>
        <v>2.4411643394859039</v>
      </c>
      <c r="G16" s="78">
        <f>IF(RES_hh_tes_in!G16=0,"",RES_hh_tes_in!G16/RES_hh_fec_in!G16)</f>
        <v>2.5320641354857831</v>
      </c>
      <c r="H16" s="78">
        <f>IF(RES_hh_tes_in!H16=0,"",RES_hh_tes_in!H16/RES_hh_fec_in!H16)</f>
        <v>2.62411617463126</v>
      </c>
      <c r="I16" s="78">
        <f>IF(RES_hh_tes_in!I16=0,"",RES_hh_tes_in!I16/RES_hh_fec_in!I16)</f>
        <v>2.7174293463966923</v>
      </c>
      <c r="J16" s="78">
        <f>IF(RES_hh_tes_in!J16=0,"",RES_hh_tes_in!J16/RES_hh_fec_in!J16)</f>
        <v>2.8124916852195332</v>
      </c>
      <c r="K16" s="78">
        <f>IF(RES_hh_tes_in!K16=0,"",RES_hh_tes_in!K16/RES_hh_fec_in!K16)</f>
        <v>2.9096897550664629</v>
      </c>
      <c r="L16" s="78">
        <f>IF(RES_hh_tes_in!L16=0,"",RES_hh_tes_in!L16/RES_hh_fec_in!L16)</f>
        <v>3.009074818479907</v>
      </c>
      <c r="M16" s="78">
        <f>IF(RES_hh_tes_in!M16=0,"",RES_hh_tes_in!M16/RES_hh_fec_in!M16)</f>
        <v>3.1229627754940275</v>
      </c>
      <c r="N16" s="78">
        <f>IF(RES_hh_tes_in!N16=0,"",RES_hh_tes_in!N16/RES_hh_fec_in!N16)</f>
        <v>3.2550096514045923</v>
      </c>
      <c r="O16" s="78">
        <f>IF(RES_hh_tes_in!O16=0,"",RES_hh_tes_in!O16/RES_hh_fec_in!O16)</f>
        <v>3.4049798876452653</v>
      </c>
      <c r="P16" s="78">
        <f>IF(RES_hh_tes_in!P16=0,"",RES_hh_tes_in!P16/RES_hh_fec_in!P16)</f>
        <v>3.5582783803495062</v>
      </c>
      <c r="Q16" s="78">
        <f>IF(RES_hh_tes_in!Q16=0,"",RES_hh_tes_in!Q16/RES_hh_fec_in!Q16)</f>
        <v>3.6759326230972174</v>
      </c>
      <c r="R16" s="78">
        <f>IF(RES_hh_tes_in!R16=0,"",RES_hh_tes_in!R16/RES_hh_fec_in!R16)</f>
        <v>3.7014257231002139</v>
      </c>
      <c r="S16" s="78">
        <f>IF(RES_hh_tes_in!S16=0,"",RES_hh_tes_in!S16/RES_hh_fec_in!S16)</f>
        <v>3.7042582897672136</v>
      </c>
      <c r="T16" s="78">
        <f>IF(RES_hh_tes_in!T16=0,"",RES_hh_tes_in!T16/RES_hh_fec_in!T16)</f>
        <v>3.7074055860638797</v>
      </c>
      <c r="U16" s="78">
        <f>IF(RES_hh_tes_in!U16=0,"",RES_hh_tes_in!U16/RES_hh_fec_in!U16)</f>
        <v>3.710902581949064</v>
      </c>
      <c r="V16" s="78">
        <f>IF(RES_hh_tes_in!V16=0,"",RES_hh_tes_in!V16/RES_hh_fec_in!V16)</f>
        <v>3.7208953752724767</v>
      </c>
      <c r="W16" s="78">
        <f>IF(RES_hh_tes_in!W16=0,"",RES_hh_tes_in!W16/RES_hh_fec_in!W16)</f>
        <v>3.7536936606955198</v>
      </c>
      <c r="X16" s="78">
        <f>IF(RES_hh_tes_in!X16=0,"",RES_hh_tes_in!X16/RES_hh_fec_in!X16)</f>
        <v>3.7944903092696518</v>
      </c>
      <c r="Y16" s="78">
        <f>IF(RES_hh_tes_in!Y16=0,"",RES_hh_tes_in!Y16/RES_hh_fec_in!Y16)</f>
        <v>3.8404753840703485</v>
      </c>
      <c r="DA16" s="89" t="s">
        <v>734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0.58894174747172212</v>
      </c>
      <c r="D17" s="70">
        <f>IF(RES_hh_tes_in!D17=0,"",RES_hh_tes_in!D17/RES_hh_fec_in!D17)</f>
        <v>0.58781761927546383</v>
      </c>
      <c r="E17" s="70">
        <f>IF(RES_hh_tes_in!E17=0,"",RES_hh_tes_in!E17/RES_hh_fec_in!E17)</f>
        <v>0.59660164427524132</v>
      </c>
      <c r="F17" s="70">
        <f>IF(RES_hh_tes_in!F17=0,"",RES_hh_tes_in!F17/RES_hh_fec_in!F17)</f>
        <v>0.60094757228495854</v>
      </c>
      <c r="G17" s="70">
        <f>IF(RES_hh_tes_in!G17=0,"",RES_hh_tes_in!G17/RES_hh_fec_in!G17)</f>
        <v>0.60749495779221874</v>
      </c>
      <c r="H17" s="70">
        <f>IF(RES_hh_tes_in!H17=0,"",RES_hh_tes_in!H17/RES_hh_fec_in!H17)</f>
        <v>0.6080066216220702</v>
      </c>
      <c r="I17" s="70">
        <f>IF(RES_hh_tes_in!I17=0,"",RES_hh_tes_in!I17/RES_hh_fec_in!I17)</f>
        <v>0.63667732386111764</v>
      </c>
      <c r="J17" s="70">
        <f>IF(RES_hh_tes_in!J17=0,"",RES_hh_tes_in!J17/RES_hh_fec_in!J17)</f>
        <v>0.66040494508616976</v>
      </c>
      <c r="K17" s="70">
        <f>IF(RES_hh_tes_in!K17=0,"",RES_hh_tes_in!K17/RES_hh_fec_in!K17)</f>
        <v>0.66142209580928502</v>
      </c>
      <c r="L17" s="70">
        <f>IF(RES_hh_tes_in!L17=0,"",RES_hh_tes_in!L17/RES_hh_fec_in!L17)</f>
        <v>0.6502336117059031</v>
      </c>
      <c r="M17" s="70">
        <f>IF(RES_hh_tes_in!M17=0,"",RES_hh_tes_in!M17/RES_hh_fec_in!M17)</f>
        <v>0.64102254480177623</v>
      </c>
      <c r="N17" s="70">
        <f>IF(RES_hh_tes_in!N17=0,"",RES_hh_tes_in!N17/RES_hh_fec_in!N17)</f>
        <v>0.67185828782041479</v>
      </c>
      <c r="O17" s="70">
        <f>IF(RES_hh_tes_in!O17=0,"",RES_hh_tes_in!O17/RES_hh_fec_in!O17)</f>
        <v>0.70011124663643387</v>
      </c>
      <c r="P17" s="70">
        <f>IF(RES_hh_tes_in!P17=0,"",RES_hh_tes_in!P17/RES_hh_fec_in!P17)</f>
        <v>0.74870011586160745</v>
      </c>
      <c r="Q17" s="70">
        <f>IF(RES_hh_tes_in!Q17=0,"",RES_hh_tes_in!Q17/RES_hh_fec_in!Q17)</f>
        <v>0.76678945247705965</v>
      </c>
      <c r="R17" s="70">
        <f>IF(RES_hh_tes_in!R17=0,"",RES_hh_tes_in!R17/RES_hh_fec_in!R17)</f>
        <v>0.76365689162146189</v>
      </c>
      <c r="S17" s="70">
        <f>IF(RES_hh_tes_in!S17=0,"",RES_hh_tes_in!S17/RES_hh_fec_in!S17)</f>
        <v>0.76985657741575209</v>
      </c>
      <c r="T17" s="70">
        <f>IF(RES_hh_tes_in!T17=0,"",RES_hh_tes_in!T17/RES_hh_fec_in!T17)</f>
        <v>0.77996465350706934</v>
      </c>
      <c r="U17" s="70">
        <f>IF(RES_hh_tes_in!U17=0,"",RES_hh_tes_in!U17/RES_hh_fec_in!U17)</f>
        <v>0.79179521096717009</v>
      </c>
      <c r="V17" s="70">
        <f>IF(RES_hh_tes_in!V17=0,"",RES_hh_tes_in!V17/RES_hh_fec_in!V17)</f>
        <v>0.80555547654993565</v>
      </c>
      <c r="W17" s="70">
        <f>IF(RES_hh_tes_in!W17=0,"",RES_hh_tes_in!W17/RES_hh_fec_in!W17)</f>
        <v>0.82459884636671088</v>
      </c>
      <c r="X17" s="70">
        <f>IF(RES_hh_tes_in!X17=0,"",RES_hh_tes_in!X17/RES_hh_fec_in!X17)</f>
        <v>0.82647530758547716</v>
      </c>
      <c r="Y17" s="70">
        <f>IF(RES_hh_tes_in!Y17=0,"",RES_hh_tes_in!Y17/RES_hh_fec_in!Y17)</f>
        <v>0.83898720153876938</v>
      </c>
      <c r="DA17" s="88" t="s">
        <v>735</v>
      </c>
    </row>
    <row r="18" spans="1:105" ht="12" customHeight="1" x14ac:dyDescent="0.25">
      <c r="A18" s="28" t="s">
        <v>51</v>
      </c>
      <c r="B18" s="78"/>
      <c r="C18" s="78">
        <f>IF(RES_hh_tes_in!C18=0,"",RES_hh_tes_in!C18/RES_hh_fec_in!C18)</f>
        <v>0.5817958378918836</v>
      </c>
      <c r="D18" s="78">
        <f>IF(RES_hh_tes_in!D18=0,"",RES_hh_tes_in!D18/RES_hh_fec_in!D18)</f>
        <v>0.58585937972233249</v>
      </c>
      <c r="E18" s="78">
        <f>IF(RES_hh_tes_in!E18=0,"",RES_hh_tes_in!E18/RES_hh_fec_in!E18)</f>
        <v>0.5901104773753727</v>
      </c>
      <c r="F18" s="78">
        <f>IF(RES_hh_tes_in!F18=0,"",RES_hh_tes_in!F18/RES_hh_fec_in!F18)</f>
        <v>0.59450254622105381</v>
      </c>
      <c r="G18" s="78">
        <f>IF(RES_hh_tes_in!G18=0,"",RES_hh_tes_in!G18/RES_hh_fec_in!G18)</f>
        <v>0.59906064743581477</v>
      </c>
      <c r="H18" s="78">
        <f>IF(RES_hh_tes_in!H18=0,"",RES_hh_tes_in!H18/RES_hh_fec_in!H18)</f>
        <v>0.60376981905231686</v>
      </c>
      <c r="I18" s="78">
        <f>IF(RES_hh_tes_in!I18=0,"",RES_hh_tes_in!I18/RES_hh_fec_in!I18)</f>
        <v>0.60862422919568204</v>
      </c>
      <c r="J18" s="78">
        <f>IF(RES_hh_tes_in!J18=0,"",RES_hh_tes_in!J18/RES_hh_fec_in!J18)</f>
        <v>0.61362751902497692</v>
      </c>
      <c r="K18" s="78">
        <f>IF(RES_hh_tes_in!K18=0,"",RES_hh_tes_in!K18/RES_hh_fec_in!K18)</f>
        <v>0.61876796755988128</v>
      </c>
      <c r="L18" s="78">
        <f>IF(RES_hh_tes_in!L18=0,"",RES_hh_tes_in!L18/RES_hh_fec_in!L18)</f>
        <v>0.62401656010290829</v>
      </c>
      <c r="M18" s="78">
        <f>IF(RES_hh_tes_in!M18=0,"",RES_hh_tes_in!M18/RES_hh_fec_in!M18)</f>
        <v>0.62925342579441745</v>
      </c>
      <c r="N18" s="78">
        <f>IF(RES_hh_tes_in!N18=0,"",RES_hh_tes_in!N18/RES_hh_fec_in!N18)</f>
        <v>0.6341452576568386</v>
      </c>
      <c r="O18" s="78">
        <f>IF(RES_hh_tes_in!O18=0,"",RES_hh_tes_in!O18/RES_hh_fec_in!O18)</f>
        <v>0.63851570766603483</v>
      </c>
      <c r="P18" s="78">
        <f>IF(RES_hh_tes_in!P18=0,"",RES_hh_tes_in!P18/RES_hh_fec_in!P18)</f>
        <v>0.64286742531188834</v>
      </c>
      <c r="Q18" s="78">
        <f>IF(RES_hh_tes_in!Q18=0,"",RES_hh_tes_in!Q18/RES_hh_fec_in!Q18)</f>
        <v>0.64995723211855627</v>
      </c>
      <c r="R18" s="78">
        <f>IF(RES_hh_tes_in!R18=0,"",RES_hh_tes_in!R18/RES_hh_fec_in!R18)</f>
        <v>0.66378201617519261</v>
      </c>
      <c r="S18" s="78">
        <f>IF(RES_hh_tes_in!S18=0,"",RES_hh_tes_in!S18/RES_hh_fec_in!S18)</f>
        <v>0.68175627593307353</v>
      </c>
      <c r="T18" s="78">
        <f>IF(RES_hh_tes_in!T18=0,"",RES_hh_tes_in!T18/RES_hh_fec_in!T18)</f>
        <v>0.70080754304351056</v>
      </c>
      <c r="U18" s="78">
        <f>IF(RES_hh_tes_in!U18=0,"",RES_hh_tes_in!U18/RES_hh_fec_in!U18)</f>
        <v>0.71826498395432603</v>
      </c>
      <c r="V18" s="78">
        <f>IF(RES_hh_tes_in!V18=0,"",RES_hh_tes_in!V18/RES_hh_fec_in!V18)</f>
        <v>0.7321111319594471</v>
      </c>
      <c r="W18" s="78" t="str">
        <f>IF(RES_hh_tes_in!W18=0,"",RES_hh_tes_in!W18/RES_hh_fec_in!W18)</f>
        <v/>
      </c>
      <c r="X18" s="78" t="str">
        <f>IF(RES_hh_tes_in!X18=0,"",RES_hh_tes_in!X18/RES_hh_fec_in!X18)</f>
        <v/>
      </c>
      <c r="Y18" s="78" t="str">
        <f>IF(RES_hh_tes_in!Y18=0,"",RES_hh_tes_in!Y18/RES_hh_fec_in!Y18)</f>
        <v/>
      </c>
      <c r="DA18" s="89" t="s">
        <v>736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0.55852623697578696</v>
      </c>
      <c r="D19" s="78">
        <f>IF(RES_hh_tes_in!D19=0,"",RES_hh_tes_in!D19/RES_hh_fec_in!D19)</f>
        <v>0.5605919243103118</v>
      </c>
      <c r="E19" s="78">
        <f>IF(RES_hh_tes_in!E19=0,"",RES_hh_tes_in!E19/RES_hh_fec_in!E19)</f>
        <v>0.56294475132720645</v>
      </c>
      <c r="F19" s="78">
        <f>IF(RES_hh_tes_in!F19=0,"",RES_hh_tes_in!F19/RES_hh_fec_in!F19)</f>
        <v>0.56533673375533355</v>
      </c>
      <c r="G19" s="78">
        <f>IF(RES_hh_tes_in!G19=0,"",RES_hh_tes_in!G19/RES_hh_fec_in!G19)</f>
        <v>0.56799315494164204</v>
      </c>
      <c r="H19" s="78">
        <f>IF(RES_hh_tes_in!H19=0,"",RES_hh_tes_in!H19/RES_hh_fec_in!H19)</f>
        <v>0.57088644307248282</v>
      </c>
      <c r="I19" s="78">
        <f>IF(RES_hh_tes_in!I19=0,"",RES_hh_tes_in!I19/RES_hh_fec_in!I19)</f>
        <v>0.57407210797112684</v>
      </c>
      <c r="J19" s="78">
        <f>IF(RES_hh_tes_in!J19=0,"",RES_hh_tes_in!J19/RES_hh_fec_in!J19)</f>
        <v>0.57777755379031082</v>
      </c>
      <c r="K19" s="78">
        <f>IF(RES_hh_tes_in!K19=0,"",RES_hh_tes_in!K19/RES_hh_fec_in!K19)</f>
        <v>0.58219613387426794</v>
      </c>
      <c r="L19" s="78">
        <f>IF(RES_hh_tes_in!L19=0,"",RES_hh_tes_in!L19/RES_hh_fec_in!L19)</f>
        <v>0.58737957816966446</v>
      </c>
      <c r="M19" s="78">
        <f>IF(RES_hh_tes_in!M19=0,"",RES_hh_tes_in!M19/RES_hh_fec_in!M19)</f>
        <v>0.59794635803950358</v>
      </c>
      <c r="N19" s="78">
        <f>IF(RES_hh_tes_in!N19=0,"",RES_hh_tes_in!N19/RES_hh_fec_in!N19)</f>
        <v>0.61536450769593642</v>
      </c>
      <c r="O19" s="78">
        <f>IF(RES_hh_tes_in!O19=0,"",RES_hh_tes_in!O19/RES_hh_fec_in!O19)</f>
        <v>0.64082881408434478</v>
      </c>
      <c r="P19" s="78">
        <f>IF(RES_hh_tes_in!P19=0,"",RES_hh_tes_in!P19/RES_hh_fec_in!P19)</f>
        <v>0.67170703260124731</v>
      </c>
      <c r="Q19" s="78">
        <f>IF(RES_hh_tes_in!Q19=0,"",RES_hh_tes_in!Q19/RES_hh_fec_in!Q19)</f>
        <v>0.69950859425918677</v>
      </c>
      <c r="R19" s="78">
        <f>IF(RES_hh_tes_in!R19=0,"",RES_hh_tes_in!R19/RES_hh_fec_in!R19)</f>
        <v>0.71754563396809234</v>
      </c>
      <c r="S19" s="78">
        <f>IF(RES_hh_tes_in!S19=0,"",RES_hh_tes_in!S19/RES_hh_fec_in!S19)</f>
        <v>0.73433983695846461</v>
      </c>
      <c r="T19" s="78">
        <f>IF(RES_hh_tes_in!T19=0,"",RES_hh_tes_in!T19/RES_hh_fec_in!T19)</f>
        <v>0.74939601321526961</v>
      </c>
      <c r="U19" s="78">
        <f>IF(RES_hh_tes_in!U19=0,"",RES_hh_tes_in!U19/RES_hh_fec_in!U19)</f>
        <v>0.7622189727235249</v>
      </c>
      <c r="V19" s="78">
        <f>IF(RES_hh_tes_in!V19=0,"",RES_hh_tes_in!V19/RES_hh_fec_in!V19)</f>
        <v>0.7723135254682274</v>
      </c>
      <c r="W19" s="78">
        <f>IF(RES_hh_tes_in!W19=0,"",RES_hh_tes_in!W19/RES_hh_fec_in!W19)</f>
        <v>0.77851817257321498</v>
      </c>
      <c r="X19" s="78">
        <f>IF(RES_hh_tes_in!X19=0,"",RES_hh_tes_in!X19/RES_hh_fec_in!X19)</f>
        <v>0.78190488491058607</v>
      </c>
      <c r="Y19" s="78">
        <f>IF(RES_hh_tes_in!Y19=0,"",RES_hh_tes_in!Y19/RES_hh_fec_in!Y19)</f>
        <v>0.78361983314659145</v>
      </c>
      <c r="DA19" s="89" t="s">
        <v>737</v>
      </c>
    </row>
    <row r="20" spans="1:105" ht="12" customHeight="1" x14ac:dyDescent="0.25">
      <c r="A20" s="28" t="s">
        <v>200</v>
      </c>
      <c r="B20" s="78"/>
      <c r="C20" s="78">
        <f>IF(RES_hh_tes_in!C20=0,"",RES_hh_tes_in!C20/RES_hh_fec_in!C20)</f>
        <v>0.50383780305966241</v>
      </c>
      <c r="D20" s="78">
        <f>IF(RES_hh_tes_in!D20=0,"",RES_hh_tes_in!D20/RES_hh_fec_in!D20)</f>
        <v>0.50619711771898435</v>
      </c>
      <c r="E20" s="78">
        <f>IF(RES_hh_tes_in!E20=0,"",RES_hh_tes_in!E20/RES_hh_fec_in!E20)</f>
        <v>0.50888438755843746</v>
      </c>
      <c r="F20" s="78">
        <f>IF(RES_hh_tes_in!F20=0,"",RES_hh_tes_in!F20/RES_hh_fec_in!F20)</f>
        <v>0.51161637855881759</v>
      </c>
      <c r="G20" s="78">
        <f>IF(RES_hh_tes_in!G20=0,"",RES_hh_tes_in!G20/RES_hh_fec_in!G20)</f>
        <v>0.51465039699008852</v>
      </c>
      <c r="H20" s="78">
        <f>IF(RES_hh_tes_in!H20=0,"",RES_hh_tes_in!H20/RES_hh_fec_in!H20)</f>
        <v>0.51795495184049878</v>
      </c>
      <c r="I20" s="78">
        <f>IF(RES_hh_tes_in!I20=0,"",RES_hh_tes_in!I20/RES_hh_fec_in!I20)</f>
        <v>0.52159344338248581</v>
      </c>
      <c r="J20" s="78">
        <f>IF(RES_hh_tes_in!J20=0,"",RES_hh_tes_in!J20/RES_hh_fec_in!J20)</f>
        <v>0.52582560015394408</v>
      </c>
      <c r="K20" s="78">
        <f>IF(RES_hh_tes_in!K20=0,"",RES_hh_tes_in!K20/RES_hh_fec_in!K20)</f>
        <v>0.53087225972881424</v>
      </c>
      <c r="L20" s="78">
        <f>IF(RES_hh_tes_in!L20=0,"",RES_hh_tes_in!L20/RES_hh_fec_in!L20)</f>
        <v>0.53679250521200672</v>
      </c>
      <c r="M20" s="78">
        <f>IF(RES_hh_tes_in!M20=0,"",RES_hh_tes_in!M20/RES_hh_fec_in!M20)</f>
        <v>0.54886130102251851</v>
      </c>
      <c r="N20" s="78">
        <f>IF(RES_hh_tes_in!N20=0,"",RES_hh_tes_in!N20/RES_hh_fec_in!N20)</f>
        <v>0.56875535523674958</v>
      </c>
      <c r="O20" s="78">
        <f>IF(RES_hh_tes_in!O20=0,"",RES_hh_tes_in!O20/RES_hh_fec_in!O20)</f>
        <v>0.59783928790532048</v>
      </c>
      <c r="P20" s="78">
        <f>IF(RES_hh_tes_in!P20=0,"",RES_hh_tes_in!P20/RES_hh_fec_in!P20)</f>
        <v>0.63310669376247808</v>
      </c>
      <c r="Q20" s="78">
        <f>IF(RES_hh_tes_in!Q20=0,"",RES_hh_tes_in!Q20/RES_hh_fec_in!Q20)</f>
        <v>0.66486011107561216</v>
      </c>
      <c r="R20" s="78">
        <f>IF(RES_hh_tes_in!R20=0,"",RES_hh_tes_in!R20/RES_hh_fec_in!R20)</f>
        <v>0.68546102752833549</v>
      </c>
      <c r="S20" s="78">
        <f>IF(RES_hh_tes_in!S20=0,"",RES_hh_tes_in!S20/RES_hh_fec_in!S20)</f>
        <v>0.70464244411766142</v>
      </c>
      <c r="T20" s="78">
        <f>IF(RES_hh_tes_in!T20=0,"",RES_hh_tes_in!T20/RES_hh_fec_in!T20)</f>
        <v>0.72183878199625284</v>
      </c>
      <c r="U20" s="78">
        <f>IF(RES_hh_tes_in!U20=0,"",RES_hh_tes_in!U20/RES_hh_fec_in!U20)</f>
        <v>0.73648446231683207</v>
      </c>
      <c r="V20" s="78">
        <f>IF(RES_hh_tes_in!V20=0,"",RES_hh_tes_in!V20/RES_hh_fec_in!V20)</f>
        <v>0.74801390623209696</v>
      </c>
      <c r="W20" s="78">
        <f>IF(RES_hh_tes_in!W20=0,"",RES_hh_tes_in!W20/RES_hh_fec_in!W20)</f>
        <v>0.75510051349644536</v>
      </c>
      <c r="X20" s="78">
        <f>IF(RES_hh_tes_in!X20=0,"",RES_hh_tes_in!X20/RES_hh_fec_in!X20)</f>
        <v>0.75838535425560361</v>
      </c>
      <c r="Y20" s="78">
        <f>IF(RES_hh_tes_in!Y20=0,"",RES_hh_tes_in!Y20/RES_hh_fec_in!Y20)</f>
        <v>0.76004871721776435</v>
      </c>
      <c r="DA20" s="89" t="s">
        <v>738</v>
      </c>
    </row>
    <row r="21" spans="1:105" ht="12" customHeight="1" x14ac:dyDescent="0.25">
      <c r="A21" s="28" t="s">
        <v>189</v>
      </c>
      <c r="B21" s="78"/>
      <c r="C21" s="78">
        <f>IF(RES_hh_tes_in!C21=0,"",RES_hh_tes_in!C21/RES_hh_fec_in!C21)</f>
        <v>0.552811292830657</v>
      </c>
      <c r="D21" s="78">
        <f>IF(RES_hh_tes_in!D21=0,"",RES_hh_tes_in!D21/RES_hh_fec_in!D21)</f>
        <v>0.55818942674898764</v>
      </c>
      <c r="E21" s="78">
        <f>IF(RES_hh_tes_in!E21=0,"",RES_hh_tes_in!E21/RES_hh_fec_in!E21)</f>
        <v>0.5638111584760338</v>
      </c>
      <c r="F21" s="78">
        <f>IF(RES_hh_tes_in!F21=0,"",RES_hh_tes_in!F21/RES_hh_fec_in!F21)</f>
        <v>0.56947620112208563</v>
      </c>
      <c r="G21" s="78">
        <f>IF(RES_hh_tes_in!G21=0,"",RES_hh_tes_in!G21/RES_hh_fec_in!G21)</f>
        <v>0.57536384145778174</v>
      </c>
      <c r="H21" s="78">
        <f>IF(RES_hh_tes_in!H21=0,"",RES_hh_tes_in!H21/RES_hh_fec_in!H21)</f>
        <v>0.58145027646285363</v>
      </c>
      <c r="I21" s="78">
        <f>IF(RES_hh_tes_in!I21=0,"",RES_hh_tes_in!I21/RES_hh_fec_in!I21)</f>
        <v>0.58777777740664017</v>
      </c>
      <c r="J21" s="78">
        <f>IF(RES_hh_tes_in!J21=0,"",RES_hh_tes_in!J21/RES_hh_fec_in!J21)</f>
        <v>0.59452382573746676</v>
      </c>
      <c r="K21" s="78">
        <f>IF(RES_hh_tes_in!K21=0,"",RES_hh_tes_in!K21/RES_hh_fec_in!K21)</f>
        <v>0.6018368282697899</v>
      </c>
      <c r="L21" s="78">
        <f>IF(RES_hh_tes_in!L21=0,"",RES_hh_tes_in!L21/RES_hh_fec_in!L21)</f>
        <v>0.6097520459939022</v>
      </c>
      <c r="M21" s="78">
        <f>IF(RES_hh_tes_in!M21=0,"",RES_hh_tes_in!M21/RES_hh_fec_in!M21)</f>
        <v>0.62196382490467805</v>
      </c>
      <c r="N21" s="78">
        <f>IF(RES_hh_tes_in!N21=0,"",RES_hh_tes_in!N21/RES_hh_fec_in!N21)</f>
        <v>0.63961284869968638</v>
      </c>
      <c r="O21" s="78">
        <f>IF(RES_hh_tes_in!O21=0,"",RES_hh_tes_in!O21/RES_hh_fec_in!O21)</f>
        <v>0.66351326852250747</v>
      </c>
      <c r="P21" s="78">
        <f>IF(RES_hh_tes_in!P21=0,"",RES_hh_tes_in!P21/RES_hh_fec_in!P21)</f>
        <v>0.69130310643097537</v>
      </c>
      <c r="Q21" s="78">
        <f>IF(RES_hh_tes_in!Q21=0,"",RES_hh_tes_in!Q21/RES_hh_fec_in!Q21)</f>
        <v>0.71563379315699749</v>
      </c>
      <c r="R21" s="78">
        <f>IF(RES_hh_tes_in!R21=0,"",RES_hh_tes_in!R21/RES_hh_fec_in!R21)</f>
        <v>0.73050648963100795</v>
      </c>
      <c r="S21" s="78">
        <f>IF(RES_hh_tes_in!S21=0,"",RES_hh_tes_in!S21/RES_hh_fec_in!S21)</f>
        <v>0.74317227212641124</v>
      </c>
      <c r="T21" s="78">
        <f>IF(RES_hh_tes_in!T21=0,"",RES_hh_tes_in!T21/RES_hh_fec_in!T21)</f>
        <v>0.75382994717162055</v>
      </c>
      <c r="U21" s="78">
        <f>IF(RES_hh_tes_in!U21=0,"",RES_hh_tes_in!U21/RES_hh_fec_in!U21)</f>
        <v>0.76266883300365707</v>
      </c>
      <c r="V21" s="78">
        <f>IF(RES_hh_tes_in!V21=0,"",RES_hh_tes_in!V21/RES_hh_fec_in!V21)</f>
        <v>0.76985497419028948</v>
      </c>
      <c r="W21" s="78">
        <f>IF(RES_hh_tes_in!W21=0,"",RES_hh_tes_in!W21/RES_hh_fec_in!W21)</f>
        <v>0.77461080418262185</v>
      </c>
      <c r="X21" s="78">
        <f>IF(RES_hh_tes_in!X21=0,"",RES_hh_tes_in!X21/RES_hh_fec_in!X21)</f>
        <v>0.7771320377861024</v>
      </c>
      <c r="Y21" s="78">
        <f>IF(RES_hh_tes_in!Y21=0,"",RES_hh_tes_in!Y21/RES_hh_fec_in!Y21)</f>
        <v>0.77861030801930387</v>
      </c>
      <c r="DA21" s="89" t="s">
        <v>739</v>
      </c>
    </row>
    <row r="22" spans="1:105" ht="12" customHeight="1" x14ac:dyDescent="0.25">
      <c r="A22" s="28" t="s">
        <v>202</v>
      </c>
      <c r="B22" s="78"/>
      <c r="C22" s="78">
        <f>IF(RES_hh_tes_in!C22=0,"",RES_hh_tes_in!C22/RES_hh_fec_in!C22)</f>
        <v>0.55789649242355832</v>
      </c>
      <c r="D22" s="78">
        <f>IF(RES_hh_tes_in!D22=0,"",RES_hh_tes_in!D22/RES_hh_fec_in!D22)</f>
        <v>0.57168388539352055</v>
      </c>
      <c r="E22" s="78">
        <f>IF(RES_hh_tes_in!E22=0,"",RES_hh_tes_in!E22/RES_hh_fec_in!E22)</f>
        <v>0.58560253272430329</v>
      </c>
      <c r="F22" s="78">
        <f>IF(RES_hh_tes_in!F22=0,"",RES_hh_tes_in!F22/RES_hh_fec_in!F22)</f>
        <v>0.59963882128446744</v>
      </c>
      <c r="G22" s="78">
        <f>IF(RES_hh_tes_in!G22=0,"",RES_hh_tes_in!G22/RES_hh_fec_in!G22)</f>
        <v>0.61377890214093822</v>
      </c>
      <c r="H22" s="78">
        <f>IF(RES_hh_tes_in!H22=0,"",RES_hh_tes_in!H22/RES_hh_fec_in!H22)</f>
        <v>0.62800646611716238</v>
      </c>
      <c r="I22" s="78">
        <f>IF(RES_hh_tes_in!I22=0,"",RES_hh_tes_in!I22/RES_hh_fec_in!I22)</f>
        <v>0.6422999995921691</v>
      </c>
      <c r="J22" s="78">
        <f>IF(RES_hh_tes_in!J22=0,"",RES_hh_tes_in!J22/RES_hh_fec_in!J22)</f>
        <v>0.65661303033450269</v>
      </c>
      <c r="K22" s="78">
        <f>IF(RES_hh_tes_in!K22=0,"",RES_hh_tes_in!K22/RES_hh_fec_in!K22)</f>
        <v>0.6708841082865572</v>
      </c>
      <c r="L22" s="78">
        <f>IF(RES_hh_tes_in!L22=0,"",RES_hh_tes_in!L22/RES_hh_fec_in!L22)</f>
        <v>0.68505869322627722</v>
      </c>
      <c r="M22" s="78">
        <f>IF(RES_hh_tes_in!M22=0,"",RES_hh_tes_in!M22/RES_hh_fec_in!M22)</f>
        <v>0.69807921542886997</v>
      </c>
      <c r="N22" s="78">
        <f>IF(RES_hh_tes_in!N22=0,"",RES_hh_tes_in!N22/RES_hh_fec_in!N22)</f>
        <v>0.70936699305151218</v>
      </c>
      <c r="O22" s="78">
        <f>IF(RES_hh_tes_in!O22=0,"",RES_hh_tes_in!O22/RES_hh_fec_in!O22)</f>
        <v>0.71858780569639236</v>
      </c>
      <c r="P22" s="78">
        <f>IF(RES_hh_tes_in!P22=0,"",RES_hh_tes_in!P22/RES_hh_fec_in!P22)</f>
        <v>0.72654045332435746</v>
      </c>
      <c r="Q22" s="78" t="str">
        <f>IF(RES_hh_tes_in!Q22=0,"",RES_hh_tes_in!Q22/RES_hh_fec_in!Q22)</f>
        <v/>
      </c>
      <c r="R22" s="78" t="str">
        <f>IF(RES_hh_tes_in!R22=0,"",RES_hh_tes_in!R22/RES_hh_fec_in!R22)</f>
        <v/>
      </c>
      <c r="S22" s="78" t="str">
        <f>IF(RES_hh_tes_in!S22=0,"",RES_hh_tes_in!S22/RES_hh_fec_in!S22)</f>
        <v/>
      </c>
      <c r="T22" s="78" t="str">
        <f>IF(RES_hh_tes_in!T22=0,"",RES_hh_tes_in!T22/RES_hh_fec_in!T22)</f>
        <v/>
      </c>
      <c r="U22" s="78">
        <f>IF(RES_hh_tes_in!U22=0,"",RES_hh_tes_in!U22/RES_hh_fec_in!U22)</f>
        <v>0.79728074763434931</v>
      </c>
      <c r="V22" s="78">
        <f>IF(RES_hh_tes_in!V22=0,"",RES_hh_tes_in!V22/RES_hh_fec_in!V22)</f>
        <v>0.80978371283935535</v>
      </c>
      <c r="W22" s="78">
        <f>IF(RES_hh_tes_in!W22=0,"",RES_hh_tes_in!W22/RES_hh_fec_in!W22)</f>
        <v>0.81982767161460546</v>
      </c>
      <c r="X22" s="78">
        <f>IF(RES_hh_tes_in!X22=0,"",RES_hh_tes_in!X22/RES_hh_fec_in!X22)</f>
        <v>0.8267917510936007</v>
      </c>
      <c r="Y22" s="78">
        <f>IF(RES_hh_tes_in!Y22=0,"",RES_hh_tes_in!Y22/RES_hh_fec_in!Y22)</f>
        <v>0.83335472396896104</v>
      </c>
      <c r="DA22" s="89" t="s">
        <v>740</v>
      </c>
    </row>
    <row r="23" spans="1:105" ht="12" customHeight="1" x14ac:dyDescent="0.25">
      <c r="A23" s="28" t="s">
        <v>197</v>
      </c>
      <c r="B23" s="78"/>
      <c r="C23" s="78" t="str">
        <f>IF(RES_hh_tes_in!C23=0,"",RES_hh_tes_in!C23/RES_hh_fec_in!C23)</f>
        <v/>
      </c>
      <c r="D23" s="78">
        <f>IF(RES_hh_tes_in!D23=0,"",RES_hh_tes_in!D23/RES_hh_fec_in!D23)</f>
        <v>0.73986124635177042</v>
      </c>
      <c r="E23" s="78" t="str">
        <f>IF(RES_hh_tes_in!E23=0,"",RES_hh_tes_in!E23/RES_hh_fec_in!E23)</f>
        <v/>
      </c>
      <c r="F23" s="78">
        <f>IF(RES_hh_tes_in!F23=0,"",RES_hh_tes_in!F23/RES_hh_fec_in!F23)</f>
        <v>0.74851878128138383</v>
      </c>
      <c r="G23" s="78">
        <f>IF(RES_hh_tes_in!G23=0,"",RES_hh_tes_in!G23/RES_hh_fec_in!G23)</f>
        <v>0.75284820053543744</v>
      </c>
      <c r="H23" s="78">
        <f>IF(RES_hh_tes_in!H23=0,"",RES_hh_tes_in!H23/RES_hh_fec_in!H23)</f>
        <v>0.75717816337532873</v>
      </c>
      <c r="I23" s="78">
        <f>IF(RES_hh_tes_in!I23=0,"",RES_hh_tes_in!I23/RES_hh_fec_in!I23)</f>
        <v>0.76150879719052522</v>
      </c>
      <c r="J23" s="78">
        <f>IF(RES_hh_tes_in!J23=0,"",RES_hh_tes_in!J23/RES_hh_fec_in!J23)</f>
        <v>0.76584062385070861</v>
      </c>
      <c r="K23" s="78">
        <f>IF(RES_hh_tes_in!K23=0,"",RES_hh_tes_in!K23/RES_hh_fec_in!K23)</f>
        <v>0.770174087082375</v>
      </c>
      <c r="L23" s="78">
        <f>IF(RES_hh_tes_in!L23=0,"",RES_hh_tes_in!L23/RES_hh_fec_in!L23)</f>
        <v>0.7745093056005542</v>
      </c>
      <c r="M23" s="78">
        <f>IF(RES_hh_tes_in!M23=0,"",RES_hh_tes_in!M23/RES_hh_fec_in!M23)</f>
        <v>0.778890851167647</v>
      </c>
      <c r="N23" s="78">
        <f>IF(RES_hh_tes_in!N23=0,"",RES_hh_tes_in!N23/RES_hh_fec_in!N23)</f>
        <v>0.78333539329295032</v>
      </c>
      <c r="O23" s="78">
        <f>IF(RES_hh_tes_in!O23=0,"",RES_hh_tes_in!O23/RES_hh_fec_in!O23)</f>
        <v>0.78782269419682349</v>
      </c>
      <c r="P23" s="78">
        <f>IF(RES_hh_tes_in!P23=0,"",RES_hh_tes_in!P23/RES_hh_fec_in!P23)</f>
        <v>0.79225895720466843</v>
      </c>
      <c r="Q23" s="78">
        <f>IF(RES_hh_tes_in!Q23=0,"",RES_hh_tes_in!Q23/RES_hh_fec_in!Q23)</f>
        <v>0.79638324559769902</v>
      </c>
      <c r="R23" s="78">
        <f>IF(RES_hh_tes_in!R23=0,"",RES_hh_tes_in!R23/RES_hh_fec_in!R23)</f>
        <v>0.79998142086849722</v>
      </c>
      <c r="S23" s="78">
        <f>IF(RES_hh_tes_in!S23=0,"",RES_hh_tes_in!S23/RES_hh_fec_in!S23)</f>
        <v>0.80329489975031598</v>
      </c>
      <c r="T23" s="78">
        <f>IF(RES_hh_tes_in!T23=0,"",RES_hh_tes_in!T23/RES_hh_fec_in!T23)</f>
        <v>0.80638178957188889</v>
      </c>
      <c r="U23" s="78">
        <f>IF(RES_hh_tes_in!U23=0,"",RES_hh_tes_in!U23/RES_hh_fec_in!U23)</f>
        <v>0.80930019766195982</v>
      </c>
      <c r="V23" s="78">
        <f>IF(RES_hh_tes_in!V23=0,"",RES_hh_tes_in!V23/RES_hh_fec_in!V23)</f>
        <v>0.81210823134926824</v>
      </c>
      <c r="W23" s="78">
        <f>IF(RES_hh_tes_in!W23=0,"",RES_hh_tes_in!W23/RES_hh_fec_in!W23)</f>
        <v>0.81473367465548296</v>
      </c>
      <c r="X23" s="78">
        <f>IF(RES_hh_tes_in!X23=0,"",RES_hh_tes_in!X23/RES_hh_fec_in!X23)</f>
        <v>0.81717780603613577</v>
      </c>
      <c r="Y23" s="78">
        <f>IF(RES_hh_tes_in!Y23=0,"",RES_hh_tes_in!Y23/RES_hh_fec_in!Y23)</f>
        <v>0.81952101053030091</v>
      </c>
      <c r="DA23" s="89" t="s">
        <v>741</v>
      </c>
    </row>
    <row r="24" spans="1:105" ht="12" customHeight="1" x14ac:dyDescent="0.25">
      <c r="A24" s="28" t="s">
        <v>198</v>
      </c>
      <c r="B24" s="78"/>
      <c r="C24" s="78" t="str">
        <f>IF(RES_hh_tes_in!C24=0,"",RES_hh_tes_in!C24/RES_hh_fec_in!C24)</f>
        <v/>
      </c>
      <c r="D24" s="78" t="str">
        <f>IF(RES_hh_tes_in!D24=0,"",RES_hh_tes_in!D24/RES_hh_fec_in!D24)</f>
        <v/>
      </c>
      <c r="E24" s="78" t="str">
        <f>IF(RES_hh_tes_in!E24=0,"",RES_hh_tes_in!E24/RES_hh_fec_in!E24)</f>
        <v/>
      </c>
      <c r="F24" s="78" t="str">
        <f>IF(RES_hh_tes_in!F24=0,"",RES_hh_tes_in!F24/RES_hh_fec_in!F24)</f>
        <v/>
      </c>
      <c r="G24" s="78" t="str">
        <f>IF(RES_hh_tes_in!G24=0,"",RES_hh_tes_in!G24/RES_hh_fec_in!G24)</f>
        <v/>
      </c>
      <c r="H24" s="78" t="str">
        <f>IF(RES_hh_tes_in!H24=0,"",RES_hh_tes_in!H24/RES_hh_fec_in!H24)</f>
        <v/>
      </c>
      <c r="I24" s="78" t="str">
        <f>IF(RES_hh_tes_in!I24=0,"",RES_hh_tes_in!I24/RES_hh_fec_in!I24)</f>
        <v/>
      </c>
      <c r="J24" s="78" t="str">
        <f>IF(RES_hh_tes_in!J24=0,"",RES_hh_tes_in!J24/RES_hh_fec_in!J24)</f>
        <v/>
      </c>
      <c r="K24" s="78" t="str">
        <f>IF(RES_hh_tes_in!K24=0,"",RES_hh_tes_in!K24/RES_hh_fec_in!K24)</f>
        <v/>
      </c>
      <c r="L24" s="78" t="str">
        <f>IF(RES_hh_tes_in!L24=0,"",RES_hh_tes_in!L24/RES_hh_fec_in!L24)</f>
        <v/>
      </c>
      <c r="M24" s="78" t="str">
        <f>IF(RES_hh_tes_in!M24=0,"",RES_hh_tes_in!M24/RES_hh_fec_in!M24)</f>
        <v/>
      </c>
      <c r="N24" s="78" t="str">
        <f>IF(RES_hh_tes_in!N24=0,"",RES_hh_tes_in!N24/RES_hh_fec_in!N24)</f>
        <v/>
      </c>
      <c r="O24" s="78" t="str">
        <f>IF(RES_hh_tes_in!O24=0,"",RES_hh_tes_in!O24/RES_hh_fec_in!O24)</f>
        <v/>
      </c>
      <c r="P24" s="78" t="str">
        <f>IF(RES_hh_tes_in!P24=0,"",RES_hh_tes_in!P24/RES_hh_fec_in!P24)</f>
        <v/>
      </c>
      <c r="Q24" s="78" t="str">
        <f>IF(RES_hh_tes_in!Q24=0,"",RES_hh_tes_in!Q24/RES_hh_fec_in!Q24)</f>
        <v/>
      </c>
      <c r="R24" s="78" t="str">
        <f>IF(RES_hh_tes_in!R24=0,"",RES_hh_tes_in!R24/RES_hh_fec_in!R24)</f>
        <v/>
      </c>
      <c r="S24" s="78" t="str">
        <f>IF(RES_hh_tes_in!S24=0,"",RES_hh_tes_in!S24/RES_hh_fec_in!S24)</f>
        <v/>
      </c>
      <c r="T24" s="78" t="str">
        <f>IF(RES_hh_tes_in!T24=0,"",RES_hh_tes_in!T24/RES_hh_fec_in!T24)</f>
        <v/>
      </c>
      <c r="U24" s="78" t="str">
        <f>IF(RES_hh_tes_in!U24=0,"",RES_hh_tes_in!U24/RES_hh_fec_in!U24)</f>
        <v/>
      </c>
      <c r="V24" s="78" t="str">
        <f>IF(RES_hh_tes_in!V24=0,"",RES_hh_tes_in!V24/RES_hh_fec_in!V24)</f>
        <v/>
      </c>
      <c r="W24" s="78" t="str">
        <f>IF(RES_hh_tes_in!W24=0,"",RES_hh_tes_in!W24/RES_hh_fec_in!W24)</f>
        <v/>
      </c>
      <c r="X24" s="78" t="str">
        <f>IF(RES_hh_tes_in!X24=0,"",RES_hh_tes_in!X24/RES_hh_fec_in!X24)</f>
        <v/>
      </c>
      <c r="Y24" s="78" t="str">
        <f>IF(RES_hh_tes_in!Y24=0,"",RES_hh_tes_in!Y24/RES_hh_fec_in!Y24)</f>
        <v/>
      </c>
      <c r="DA24" s="89" t="s">
        <v>742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0.62534716131138379</v>
      </c>
      <c r="D25" s="79">
        <f>IF(RES_hh_tes_in!D25=0,"",RES_hh_tes_in!D25/RES_hh_fec_in!D25)</f>
        <v>0.62670832292646328</v>
      </c>
      <c r="E25" s="79">
        <f>IF(RES_hh_tes_in!E25=0,"",RES_hh_tes_in!E25/RES_hh_fec_in!E25)</f>
        <v>0.62819845777776251</v>
      </c>
      <c r="F25" s="79">
        <f>IF(RES_hh_tes_in!F25=0,"",RES_hh_tes_in!F25/RES_hh_fec_in!F25)</f>
        <v>0.62970657181846712</v>
      </c>
      <c r="G25" s="79">
        <f>IF(RES_hh_tes_in!G25=0,"",RES_hh_tes_in!G25/RES_hh_fec_in!G25)</f>
        <v>0.63133446900150691</v>
      </c>
      <c r="H25" s="79">
        <f>IF(RES_hh_tes_in!H25=0,"",RES_hh_tes_in!H25/RES_hh_fec_in!H25)</f>
        <v>0.63307065784538941</v>
      </c>
      <c r="I25" s="79">
        <f>IF(RES_hh_tes_in!I25=0,"",RES_hh_tes_in!I25/RES_hh_fec_in!I25)</f>
        <v>0.63494154098879951</v>
      </c>
      <c r="J25" s="79">
        <f>IF(RES_hh_tes_in!J25=0,"",RES_hh_tes_in!J25/RES_hh_fec_in!J25)</f>
        <v>0.63705298501344965</v>
      </c>
      <c r="K25" s="79">
        <f>IF(RES_hh_tes_in!K25=0,"",RES_hh_tes_in!K25/RES_hh_fec_in!K25)</f>
        <v>0.63949851400060742</v>
      </c>
      <c r="L25" s="79">
        <f>IF(RES_hh_tes_in!L25=0,"",RES_hh_tes_in!L25/RES_hh_fec_in!L25)</f>
        <v>0.64231028323811212</v>
      </c>
      <c r="M25" s="79">
        <f>IF(RES_hh_tes_in!M25=0,"",RES_hh_tes_in!M25/RES_hh_fec_in!M25)</f>
        <v>0.64765579522067096</v>
      </c>
      <c r="N25" s="79">
        <f>IF(RES_hh_tes_in!N25=0,"",RES_hh_tes_in!N25/RES_hh_fec_in!N25)</f>
        <v>0.65647006305231637</v>
      </c>
      <c r="O25" s="79">
        <f>IF(RES_hh_tes_in!O25=0,"",RES_hh_tes_in!O25/RES_hh_fec_in!O25)</f>
        <v>0.6699106757183183</v>
      </c>
      <c r="P25" s="79">
        <f>IF(RES_hh_tes_in!P25=0,"",RES_hh_tes_in!P25/RES_hh_fec_in!P25)</f>
        <v>0.68734040994224443</v>
      </c>
      <c r="Q25" s="79">
        <f>IF(RES_hh_tes_in!Q25=0,"",RES_hh_tes_in!Q25/RES_hh_fec_in!Q25)</f>
        <v>0.70415639512726802</v>
      </c>
      <c r="R25" s="79">
        <f>IF(RES_hh_tes_in!R25=0,"",RES_hh_tes_in!R25/RES_hh_fec_in!R25)</f>
        <v>0.71553643409503487</v>
      </c>
      <c r="S25" s="79">
        <f>IF(RES_hh_tes_in!S25=0,"",RES_hh_tes_in!S25/RES_hh_fec_in!S25)</f>
        <v>0.72656173029286097</v>
      </c>
      <c r="T25" s="79">
        <f>IF(RES_hh_tes_in!T25=0,"",RES_hh_tes_in!T25/RES_hh_fec_in!T25)</f>
        <v>0.73750146429473729</v>
      </c>
      <c r="U25" s="79">
        <f>IF(RES_hh_tes_in!U25=0,"",RES_hh_tes_in!U25/RES_hh_fec_in!U25)</f>
        <v>0.74846561022222202</v>
      </c>
      <c r="V25" s="79">
        <f>IF(RES_hh_tes_in!V25=0,"",RES_hh_tes_in!V25/RES_hh_fec_in!V25)</f>
        <v>0.75923661262366182</v>
      </c>
      <c r="W25" s="79">
        <f>IF(RES_hh_tes_in!W25=0,"",RES_hh_tes_in!W25/RES_hh_fec_in!W25)</f>
        <v>0.7690741110810777</v>
      </c>
      <c r="X25" s="79">
        <f>IF(RES_hh_tes_in!X25=0,"",RES_hh_tes_in!X25/RES_hh_fec_in!X25)</f>
        <v>0.78080236011595328</v>
      </c>
      <c r="Y25" s="79">
        <f>IF(RES_hh_tes_in!Y25=0,"",RES_hh_tes_in!Y25/RES_hh_fec_in!Y25)</f>
        <v>0.79174410362103365</v>
      </c>
      <c r="DA25" s="90" t="s">
        <v>743</v>
      </c>
    </row>
    <row r="26" spans="1:105" ht="12" customHeight="1" x14ac:dyDescent="0.25">
      <c r="A26" s="32" t="s">
        <v>52</v>
      </c>
      <c r="B26" s="81"/>
      <c r="C26" s="81">
        <f>IF(RES_hh_tes_in!C26=0,"",RES_hh_tes_in!C26/RES_hh_fec_in!C26)</f>
        <v>1</v>
      </c>
      <c r="D26" s="81">
        <f>IF(RES_hh_tes_in!D26=0,"",RES_hh_tes_in!D26/RES_hh_fec_in!D26)</f>
        <v>1</v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X26" s="81">
        <f>IF(RES_hh_tes_in!X26=0,"",RES_hh_tes_in!X26/RES_hh_fec_in!X26)</f>
        <v>1</v>
      </c>
      <c r="Y26" s="81">
        <f>IF(RES_hh_tes_in!Y26=0,"",RES_hh_tes_in!Y26/RES_hh_fec_in!Y26)</f>
        <v>1</v>
      </c>
      <c r="DA26" s="92" t="s">
        <v>744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0.66700559631937917</v>
      </c>
      <c r="D27" s="70">
        <f>IF(RES_hh_tes_in!D27=0,"",RES_hh_tes_in!D27/RES_hh_fec_in!D27)</f>
        <v>0.64457617180629279</v>
      </c>
      <c r="E27" s="70">
        <f>IF(RES_hh_tes_in!E27=0,"",RES_hh_tes_in!E27/RES_hh_fec_in!E27)</f>
        <v>0.65591382296839928</v>
      </c>
      <c r="F27" s="70">
        <f>IF(RES_hh_tes_in!F27=0,"",RES_hh_tes_in!F27/RES_hh_fec_in!F27)</f>
        <v>0.66352373051040925</v>
      </c>
      <c r="G27" s="70">
        <f>IF(RES_hh_tes_in!G27=0,"",RES_hh_tes_in!G27/RES_hh_fec_in!G27)</f>
        <v>0.66157287663701914</v>
      </c>
      <c r="H27" s="70">
        <f>IF(RES_hh_tes_in!H27=0,"",RES_hh_tes_in!H27/RES_hh_fec_in!H27)</f>
        <v>0.6720381728951601</v>
      </c>
      <c r="I27" s="70">
        <f>IF(RES_hh_tes_in!I27=0,"",RES_hh_tes_in!I27/RES_hh_fec_in!I27)</f>
        <v>0.67007641684300512</v>
      </c>
      <c r="J27" s="70">
        <f>IF(RES_hh_tes_in!J27=0,"",RES_hh_tes_in!J27/RES_hh_fec_in!J27)</f>
        <v>0.67681697584806888</v>
      </c>
      <c r="K27" s="70">
        <f>IF(RES_hh_tes_in!K27=0,"",RES_hh_tes_in!K27/RES_hh_fec_in!K27)</f>
        <v>0.67753901647333292</v>
      </c>
      <c r="L27" s="70">
        <f>IF(RES_hh_tes_in!L27=0,"",RES_hh_tes_in!L27/RES_hh_fec_in!L27)</f>
        <v>0.68274821952221054</v>
      </c>
      <c r="M27" s="70">
        <f>IF(RES_hh_tes_in!M27=0,"",RES_hh_tes_in!M27/RES_hh_fec_in!M27)</f>
        <v>0.68661773523592629</v>
      </c>
      <c r="N27" s="70">
        <f>IF(RES_hh_tes_in!N27=0,"",RES_hh_tes_in!N27/RES_hh_fec_in!N27)</f>
        <v>0.68632775240066746</v>
      </c>
      <c r="O27" s="70">
        <f>IF(RES_hh_tes_in!O27=0,"",RES_hh_tes_in!O27/RES_hh_fec_in!O27)</f>
        <v>0.68687774821061853</v>
      </c>
      <c r="P27" s="70">
        <f>IF(RES_hh_tes_in!P27=0,"",RES_hh_tes_in!P27/RES_hh_fec_in!P27)</f>
        <v>0.69150533529921565</v>
      </c>
      <c r="Q27" s="70">
        <f>IF(RES_hh_tes_in!Q27=0,"",RES_hh_tes_in!Q27/RES_hh_fec_in!Q27)</f>
        <v>0.67554774629965519</v>
      </c>
      <c r="R27" s="70">
        <f>IF(RES_hh_tes_in!R27=0,"",RES_hh_tes_in!R27/RES_hh_fec_in!R27)</f>
        <v>0.6758082033948779</v>
      </c>
      <c r="S27" s="70">
        <f>IF(RES_hh_tes_in!S27=0,"",RES_hh_tes_in!S27/RES_hh_fec_in!S27)</f>
        <v>0.70286129190980295</v>
      </c>
      <c r="T27" s="70">
        <f>IF(RES_hh_tes_in!T27=0,"",RES_hh_tes_in!T27/RES_hh_fec_in!T27)</f>
        <v>0.72608671623856902</v>
      </c>
      <c r="U27" s="70">
        <f>IF(RES_hh_tes_in!U27=0,"",RES_hh_tes_in!U27/RES_hh_fec_in!U27)</f>
        <v>0.74004534477588912</v>
      </c>
      <c r="V27" s="70">
        <f>IF(RES_hh_tes_in!V27=0,"",RES_hh_tes_in!V27/RES_hh_fec_in!V27)</f>
        <v>0.75037979366192986</v>
      </c>
      <c r="W27" s="70">
        <f>IF(RES_hh_tes_in!W27=0,"",RES_hh_tes_in!W27/RES_hh_fec_in!W27)</f>
        <v>0.78731532809745364</v>
      </c>
      <c r="X27" s="70">
        <f>IF(RES_hh_tes_in!X27=0,"",RES_hh_tes_in!X27/RES_hh_fec_in!X27)</f>
        <v>0.78675343249830121</v>
      </c>
      <c r="Y27" s="70">
        <f>IF(RES_hh_tes_in!Y27=0,"",RES_hh_tes_in!Y27/RES_hh_fec_in!Y27)</f>
        <v>0.79613397193133828</v>
      </c>
      <c r="DA27" s="88" t="s">
        <v>745</v>
      </c>
    </row>
    <row r="28" spans="1:105" ht="12" customHeight="1" x14ac:dyDescent="0.25">
      <c r="A28" s="28" t="s">
        <v>51</v>
      </c>
      <c r="B28" s="78"/>
      <c r="C28" s="78">
        <f>IF(RES_hh_tes_in!C28=0,"",RES_hh_tes_in!C28/RES_hh_fec_in!C28)</f>
        <v>0.57585185338848122</v>
      </c>
      <c r="D28" s="78">
        <f>IF(RES_hh_tes_in!D28=0,"",RES_hh_tes_in!D28/RES_hh_fec_in!D28)</f>
        <v>0.57617994500258174</v>
      </c>
      <c r="E28" s="78">
        <f>IF(RES_hh_tes_in!E28=0,"",RES_hh_tes_in!E28/RES_hh_fec_in!E28)</f>
        <v>0.57650806617071615</v>
      </c>
      <c r="F28" s="78">
        <f>IF(RES_hh_tes_in!F28=0,"",RES_hh_tes_in!F28/RES_hh_fec_in!F28)</f>
        <v>0.57683619136894582</v>
      </c>
      <c r="G28" s="78">
        <f>IF(RES_hh_tes_in!G28=0,"",RES_hh_tes_in!G28/RES_hh_fec_in!G28)</f>
        <v>0.57716434378470216</v>
      </c>
      <c r="H28" s="78">
        <f>IF(RES_hh_tes_in!H28=0,"",RES_hh_tes_in!H28/RES_hh_fec_in!H28)</f>
        <v>0.57749252058013878</v>
      </c>
      <c r="I28" s="78">
        <f>IF(RES_hh_tes_in!I28=0,"",RES_hh_tes_in!I28/RES_hh_fec_in!I28)</f>
        <v>0.57782072746863911</v>
      </c>
      <c r="J28" s="78">
        <f>IF(RES_hh_tes_in!J28=0,"",RES_hh_tes_in!J28/RES_hh_fec_in!J28)</f>
        <v>0.57814898785592006</v>
      </c>
      <c r="K28" s="78">
        <f>IF(RES_hh_tes_in!K28=0,"",RES_hh_tes_in!K28/RES_hh_fec_in!K28)</f>
        <v>0.57847732164299659</v>
      </c>
      <c r="L28" s="78">
        <f>IF(RES_hh_tes_in!L28=0,"",RES_hh_tes_in!L28/RES_hh_fec_in!L28)</f>
        <v>0.57880573415420633</v>
      </c>
      <c r="M28" s="78">
        <f>IF(RES_hh_tes_in!M28=0,"",RES_hh_tes_in!M28/RES_hh_fec_in!M28)</f>
        <v>0.57905514471273511</v>
      </c>
      <c r="N28" s="78">
        <f>IF(RES_hh_tes_in!N28=0,"",RES_hh_tes_in!N28/RES_hh_fec_in!N28)</f>
        <v>0.57919455348308668</v>
      </c>
      <c r="O28" s="78">
        <f>IF(RES_hh_tes_in!O28=0,"",RES_hh_tes_in!O28/RES_hh_fec_in!O28)</f>
        <v>0.57927787444303269</v>
      </c>
      <c r="P28" s="78">
        <f>IF(RES_hh_tes_in!P28=0,"",RES_hh_tes_in!P28/RES_hh_fec_in!P28)</f>
        <v>0.57951036780777987</v>
      </c>
      <c r="Q28" s="78">
        <f>IF(RES_hh_tes_in!Q28=0,"",RES_hh_tes_in!Q28/RES_hh_fec_in!Q28)</f>
        <v>0.58045667011379631</v>
      </c>
      <c r="R28" s="78">
        <f>IF(RES_hh_tes_in!R28=0,"",RES_hh_tes_in!R28/RES_hh_fec_in!R28)</f>
        <v>0.58294237063539667</v>
      </c>
      <c r="S28" s="78">
        <f>IF(RES_hh_tes_in!S28=0,"",RES_hh_tes_in!S28/RES_hh_fec_in!S28)</f>
        <v>0.58644873526088204</v>
      </c>
      <c r="T28" s="78">
        <f>IF(RES_hh_tes_in!T28=0,"",RES_hh_tes_in!T28/RES_hh_fec_in!T28)</f>
        <v>0.59029590475377447</v>
      </c>
      <c r="U28" s="78">
        <f>IF(RES_hh_tes_in!U28=0,"",RES_hh_tes_in!U28/RES_hh_fec_in!U28)</f>
        <v>0.59380401987760534</v>
      </c>
      <c r="V28" s="78">
        <f>IF(RES_hh_tes_in!V28=0,"",RES_hh_tes_in!V28/RES_hh_fec_in!V28)</f>
        <v>0.59629322139590157</v>
      </c>
      <c r="W28" s="78" t="str">
        <f>IF(RES_hh_tes_in!W28=0,"",RES_hh_tes_in!W28/RES_hh_fec_in!W28)</f>
        <v/>
      </c>
      <c r="X28" s="78" t="str">
        <f>IF(RES_hh_tes_in!X28=0,"",RES_hh_tes_in!X28/RES_hh_fec_in!X28)</f>
        <v/>
      </c>
      <c r="Y28" s="78" t="str">
        <f>IF(RES_hh_tes_in!Y28=0,"",RES_hh_tes_in!Y28/RES_hh_fec_in!Y28)</f>
        <v/>
      </c>
      <c r="DA28" s="89" t="s">
        <v>746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0.57052402274354863</v>
      </c>
      <c r="D29" s="78">
        <f>IF(RES_hh_tes_in!D29=0,"",RES_hh_tes_in!D29/RES_hh_fec_in!D29)</f>
        <v>0.57118525269003895</v>
      </c>
      <c r="E29" s="78">
        <f>IF(RES_hh_tes_in!E29=0,"",RES_hh_tes_in!E29/RES_hh_fec_in!E29)</f>
        <v>0.5718465421991985</v>
      </c>
      <c r="F29" s="78">
        <f>IF(RES_hh_tes_in!F29=0,"",RES_hh_tes_in!F29/RES_hh_fec_in!F29)</f>
        <v>0.57250783983053954</v>
      </c>
      <c r="G29" s="78">
        <f>IF(RES_hh_tes_in!G29=0,"",RES_hh_tes_in!G29/RES_hh_fec_in!G29)</f>
        <v>0.57316919231559527</v>
      </c>
      <c r="H29" s="78">
        <f>IF(RES_hh_tes_in!H29=0,"",RES_hh_tes_in!H29/RES_hh_fec_in!H29)</f>
        <v>0.57383059393502078</v>
      </c>
      <c r="I29" s="78">
        <f>IF(RES_hh_tes_in!I29=0,"",RES_hh_tes_in!I29/RES_hh_fec_in!I29)</f>
        <v>0.57449205620346633</v>
      </c>
      <c r="J29" s="78">
        <f>IF(RES_hh_tes_in!J29=0,"",RES_hh_tes_in!J29/RES_hh_fec_in!J29)</f>
        <v>0.57515362629239353</v>
      </c>
      <c r="K29" s="78">
        <f>IF(RES_hh_tes_in!K29=0,"",RES_hh_tes_in!K29/RES_hh_fec_in!K29)</f>
        <v>0.57581534430995052</v>
      </c>
      <c r="L29" s="78">
        <f>IF(RES_hh_tes_in!L29=0,"",RES_hh_tes_in!L29/RES_hh_fec_in!L29)</f>
        <v>0.57647722098671128</v>
      </c>
      <c r="M29" s="78">
        <f>IF(RES_hh_tes_in!M29=0,"",RES_hh_tes_in!M29/RES_hh_fec_in!M29)</f>
        <v>0.57697987854692456</v>
      </c>
      <c r="N29" s="78">
        <f>IF(RES_hh_tes_in!N29=0,"",RES_hh_tes_in!N29/RES_hh_fec_in!N29)</f>
        <v>0.57726084047889148</v>
      </c>
      <c r="O29" s="78">
        <f>IF(RES_hh_tes_in!O29=0,"",RES_hh_tes_in!O29/RES_hh_fec_in!O29)</f>
        <v>0.57742876404511179</v>
      </c>
      <c r="P29" s="78">
        <f>IF(RES_hh_tes_in!P29=0,"",RES_hh_tes_in!P29/RES_hh_fec_in!P29)</f>
        <v>0.57789732699681251</v>
      </c>
      <c r="Q29" s="78">
        <f>IF(RES_hh_tes_in!Q29=0,"",RES_hh_tes_in!Q29/RES_hh_fec_in!Q29)</f>
        <v>0.57980448766864656</v>
      </c>
      <c r="R29" s="78">
        <f>IF(RES_hh_tes_in!R29=0,"",RES_hh_tes_in!R29/RES_hh_fec_in!R29)</f>
        <v>0.58481412385637777</v>
      </c>
      <c r="S29" s="78">
        <f>IF(RES_hh_tes_in!S29=0,"",RES_hh_tes_in!S29/RES_hh_fec_in!S29)</f>
        <v>0.59188078814782019</v>
      </c>
      <c r="T29" s="78">
        <f>IF(RES_hh_tes_in!T29=0,"",RES_hh_tes_in!T29/RES_hh_fec_in!T29)</f>
        <v>0.59963430444813515</v>
      </c>
      <c r="U29" s="78">
        <f>IF(RES_hh_tes_in!U29=0,"",RES_hh_tes_in!U29/RES_hh_fec_in!U29)</f>
        <v>0.60670449666250448</v>
      </c>
      <c r="V29" s="78">
        <f>IF(RES_hh_tes_in!V29=0,"",RES_hh_tes_in!V29/RES_hh_fec_in!V29)</f>
        <v>0.61172118869609826</v>
      </c>
      <c r="W29" s="78">
        <f>IF(RES_hh_tes_in!W29=0,"",RES_hh_tes_in!W29/RES_hh_fec_in!W29)</f>
        <v>0.61413224897628838</v>
      </c>
      <c r="X29" s="78">
        <f>IF(RES_hh_tes_in!X29=0,"",RES_hh_tes_in!X29/RES_hh_fec_in!X29)</f>
        <v>0.61452954699514761</v>
      </c>
      <c r="Y29" s="78">
        <f>IF(RES_hh_tes_in!Y29=0,"",RES_hh_tes_in!Y29/RES_hh_fec_in!Y29)</f>
        <v>0.61456927679703377</v>
      </c>
      <c r="DA29" s="89" t="s">
        <v>747</v>
      </c>
    </row>
    <row r="30" spans="1:105" ht="12" customHeight="1" x14ac:dyDescent="0.25">
      <c r="A30" s="28" t="s">
        <v>189</v>
      </c>
      <c r="B30" s="78"/>
      <c r="C30" s="78">
        <f>IF(RES_hh_tes_in!C30=0,"",RES_hh_tes_in!C30/RES_hh_fec_in!C30)</f>
        <v>0.56969058934345429</v>
      </c>
      <c r="D30" s="78">
        <f>IF(RES_hh_tes_in!D30=0,"",RES_hh_tes_in!D30/RES_hh_fec_in!D30)</f>
        <v>0.57040534790507036</v>
      </c>
      <c r="E30" s="78">
        <f>IF(RES_hh_tes_in!E30=0,"",RES_hh_tes_in!E30/RES_hh_fec_in!E30)</f>
        <v>0.57112017085113786</v>
      </c>
      <c r="F30" s="78">
        <f>IF(RES_hh_tes_in!F30=0,"",RES_hh_tes_in!F30/RES_hh_fec_in!F30)</f>
        <v>0.57183500257690301</v>
      </c>
      <c r="G30" s="78">
        <f>IF(RES_hh_tes_in!G30=0,"",RES_hh_tes_in!G30/RES_hh_fec_in!G30)</f>
        <v>0.57254989359696085</v>
      </c>
      <c r="H30" s="78">
        <f>IF(RES_hh_tes_in!H30=0,"",RES_hh_tes_in!H30/RES_hh_fec_in!H30)</f>
        <v>0.57326483772896808</v>
      </c>
      <c r="I30" s="78">
        <f>IF(RES_hh_tes_in!I30=0,"",RES_hh_tes_in!I30/RES_hh_fec_in!I30)</f>
        <v>0.57397984741972208</v>
      </c>
      <c r="J30" s="78">
        <f>IF(RES_hh_tes_in!J30=0,"",RES_hh_tes_in!J30/RES_hh_fec_in!J30)</f>
        <v>0.57469497365935973</v>
      </c>
      <c r="K30" s="78">
        <f>IF(RES_hh_tes_in!K30=0,"",RES_hh_tes_in!K30/RES_hh_fec_in!K30)</f>
        <v>0.57541025980290883</v>
      </c>
      <c r="L30" s="78">
        <f>IF(RES_hh_tes_in!L30=0,"",RES_hh_tes_in!L30/RES_hh_fec_in!L30)</f>
        <v>0.57612571744961638</v>
      </c>
      <c r="M30" s="78">
        <f>IF(RES_hh_tes_in!M30=0,"",RES_hh_tes_in!M30/RES_hh_fec_in!M30)</f>
        <v>0.57666906669843709</v>
      </c>
      <c r="N30" s="78">
        <f>IF(RES_hh_tes_in!N30=0,"",RES_hh_tes_in!N30/RES_hh_fec_in!N30)</f>
        <v>0.57697277337026487</v>
      </c>
      <c r="O30" s="78">
        <f>IF(RES_hh_tes_in!O30=0,"",RES_hh_tes_in!O30/RES_hh_fec_in!O30)</f>
        <v>0.57715429087002423</v>
      </c>
      <c r="P30" s="78">
        <f>IF(RES_hh_tes_in!P30=0,"",RES_hh_tes_in!P30/RES_hh_fec_in!P30)</f>
        <v>0.57766078544602084</v>
      </c>
      <c r="Q30" s="78">
        <f>IF(RES_hh_tes_in!Q30=0,"",RES_hh_tes_in!Q30/RES_hh_fec_in!Q30)</f>
        <v>0.57972233668973805</v>
      </c>
      <c r="R30" s="78">
        <f>IF(RES_hh_tes_in!R30=0,"",RES_hh_tes_in!R30/RES_hh_fec_in!R30)</f>
        <v>0.5851375184654064</v>
      </c>
      <c r="S30" s="78">
        <f>IF(RES_hh_tes_in!S30=0,"",RES_hh_tes_in!S30/RES_hh_fec_in!S30)</f>
        <v>0.59277625115012744</v>
      </c>
      <c r="T30" s="78">
        <f>IF(RES_hh_tes_in!T30=0,"",RES_hh_tes_in!T30/RES_hh_fec_in!T30)</f>
        <v>0.60115743864426929</v>
      </c>
      <c r="U30" s="78">
        <f>IF(RES_hh_tes_in!U30=0,"",RES_hh_tes_in!U30/RES_hh_fec_in!U30)</f>
        <v>0.60879998484822062</v>
      </c>
      <c r="V30" s="78">
        <f>IF(RES_hh_tes_in!V30=0,"",RES_hh_tes_in!V30/RES_hh_fec_in!V30)</f>
        <v>0.61422279366235943</v>
      </c>
      <c r="W30" s="78">
        <f>IF(RES_hh_tes_in!W30=0,"",RES_hh_tes_in!W30/RES_hh_fec_in!W30)</f>
        <v>0.61682903675068979</v>
      </c>
      <c r="X30" s="78">
        <f>IF(RES_hh_tes_in!X30=0,"",RES_hh_tes_in!X30/RES_hh_fec_in!X30)</f>
        <v>0.61723686181682447</v>
      </c>
      <c r="Y30" s="78">
        <f>IF(RES_hh_tes_in!Y30=0,"",RES_hh_tes_in!Y30/RES_hh_fec_in!Y30)</f>
        <v>0.6172776443234379</v>
      </c>
      <c r="DA30" s="89" t="s">
        <v>748</v>
      </c>
    </row>
    <row r="31" spans="1:105" ht="12" customHeight="1" x14ac:dyDescent="0.25">
      <c r="A31" s="28" t="s">
        <v>202</v>
      </c>
      <c r="B31" s="78"/>
      <c r="C31" s="78">
        <f>IF(RES_hh_tes_in!C31=0,"",RES_hh_tes_in!C31/RES_hh_fec_in!C31)</f>
        <v>0.56917970426622799</v>
      </c>
      <c r="D31" s="78">
        <f>IF(RES_hh_tes_in!D31=0,"",RES_hh_tes_in!D31/RES_hh_fec_in!D31)</f>
        <v>0.56946404399068351</v>
      </c>
      <c r="E31" s="78">
        <f>IF(RES_hh_tes_in!E31=0,"",RES_hh_tes_in!E31/RES_hh_fec_in!E31)</f>
        <v>0.56974840932806392</v>
      </c>
      <c r="F31" s="78">
        <f>IF(RES_hh_tes_in!F31=0,"",RES_hh_tes_in!F31/RES_hh_fec_in!F31)</f>
        <v>0.57003277815811559</v>
      </c>
      <c r="G31" s="78">
        <f>IF(RES_hh_tes_in!G31=0,"",RES_hh_tes_in!G31/RES_hh_fec_in!G31)</f>
        <v>0.57031717057616427</v>
      </c>
      <c r="H31" s="78">
        <f>IF(RES_hh_tes_in!H31=0,"",RES_hh_tes_in!H31/RES_hh_fec_in!H31)</f>
        <v>0.57060158412279816</v>
      </c>
      <c r="I31" s="78">
        <f>IF(RES_hh_tes_in!I31=0,"",RES_hh_tes_in!I31/RES_hh_fec_in!I31)</f>
        <v>0.57088602374950559</v>
      </c>
      <c r="J31" s="78">
        <f>IF(RES_hh_tes_in!J31=0,"",RES_hh_tes_in!J31/RES_hh_fec_in!J31)</f>
        <v>0.57117050974078887</v>
      </c>
      <c r="K31" s="78">
        <f>IF(RES_hh_tes_in!K31=0,"",RES_hh_tes_in!K31/RES_hh_fec_in!K31)</f>
        <v>0.5714550593438098</v>
      </c>
      <c r="L31" s="78">
        <f>IF(RES_hh_tes_in!L31=0,"",RES_hh_tes_in!L31/RES_hh_fec_in!L31)</f>
        <v>0.57173967717289131</v>
      </c>
      <c r="M31" s="78">
        <f>IF(RES_hh_tes_in!M31=0,"",RES_hh_tes_in!M31/RES_hh_fec_in!M31)</f>
        <v>0.57195582816987056</v>
      </c>
      <c r="N31" s="78">
        <f>IF(RES_hh_tes_in!N31=0,"",RES_hh_tes_in!N31/RES_hh_fec_in!N31)</f>
        <v>0.5720766464097915</v>
      </c>
      <c r="O31" s="78">
        <f>IF(RES_hh_tes_in!O31=0,"",RES_hh_tes_in!O31/RES_hh_fec_in!O31)</f>
        <v>0.57214885629804912</v>
      </c>
      <c r="P31" s="78">
        <f>IF(RES_hh_tes_in!P31=0,"",RES_hh_tes_in!P31/RES_hh_fec_in!P31)</f>
        <v>0.57235034605404667</v>
      </c>
      <c r="Q31" s="78" t="str">
        <f>IF(RES_hh_tes_in!Q31=0,"",RES_hh_tes_in!Q31/RES_hh_fec_in!Q31)</f>
        <v/>
      </c>
      <c r="R31" s="78" t="str">
        <f>IF(RES_hh_tes_in!R31=0,"",RES_hh_tes_in!R31/RES_hh_fec_in!R31)</f>
        <v/>
      </c>
      <c r="S31" s="78" t="str">
        <f>IF(RES_hh_tes_in!S31=0,"",RES_hh_tes_in!S31/RES_hh_fec_in!S31)</f>
        <v/>
      </c>
      <c r="T31" s="78" t="str">
        <f>IF(RES_hh_tes_in!T31=0,"",RES_hh_tes_in!T31/RES_hh_fec_in!T31)</f>
        <v/>
      </c>
      <c r="U31" s="78">
        <f>IF(RES_hh_tes_in!U31=0,"",RES_hh_tes_in!U31/RES_hh_fec_in!U31)</f>
        <v>0.58473790159136141</v>
      </c>
      <c r="V31" s="78">
        <f>IF(RES_hh_tes_in!V31=0,"",RES_hh_tes_in!V31/RES_hh_fec_in!V31)</f>
        <v>0.58689516146454368</v>
      </c>
      <c r="W31" s="78">
        <f>IF(RES_hh_tes_in!W31=0,"",RES_hh_tes_in!W31/RES_hh_fec_in!W31)</f>
        <v>0.58793195693842326</v>
      </c>
      <c r="X31" s="78">
        <f>IF(RES_hh_tes_in!X31=0,"",RES_hh_tes_in!X31/RES_hh_fec_in!X31)</f>
        <v>0.5883201819865661</v>
      </c>
      <c r="Y31" s="78">
        <f>IF(RES_hh_tes_in!Y31=0,"",RES_hh_tes_in!Y31/RES_hh_fec_in!Y31)</f>
        <v>0.58835900449138057</v>
      </c>
      <c r="DA31" s="89" t="s">
        <v>749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0.7408243766667858</v>
      </c>
      <c r="D32" s="81">
        <f>IF(RES_hh_tes_in!D32=0,"",RES_hh_tes_in!D32/RES_hh_fec_in!D32)</f>
        <v>0.74220613794717116</v>
      </c>
      <c r="E32" s="81">
        <f>IF(RES_hh_tes_in!E32=0,"",RES_hh_tes_in!E32/RES_hh_fec_in!E32)</f>
        <v>0.74365304959157019</v>
      </c>
      <c r="F32" s="81">
        <f>IF(RES_hh_tes_in!F32=0,"",RES_hh_tes_in!F32/RES_hh_fec_in!F32)</f>
        <v>0.74510884537651667</v>
      </c>
      <c r="G32" s="81">
        <f>IF(RES_hh_tes_in!G32=0,"",RES_hh_tes_in!G32/RES_hh_fec_in!G32)</f>
        <v>0.74662464081463775</v>
      </c>
      <c r="H32" s="81">
        <f>IF(RES_hh_tes_in!H32=0,"",RES_hh_tes_in!H32/RES_hh_fec_in!H32)</f>
        <v>0.7481941800179247</v>
      </c>
      <c r="I32" s="81">
        <f>IF(RES_hh_tes_in!I32=0,"",RES_hh_tes_in!I32/RES_hh_fec_in!I32)</f>
        <v>0.74983005785018264</v>
      </c>
      <c r="J32" s="81">
        <f>IF(RES_hh_tes_in!J32=0,"",RES_hh_tes_in!J32/RES_hh_fec_in!J32)</f>
        <v>0.75158387102283353</v>
      </c>
      <c r="K32" s="81">
        <f>IF(RES_hh_tes_in!K32=0,"",RES_hh_tes_in!K32/RES_hh_fec_in!K32)</f>
        <v>0.75349949031213515</v>
      </c>
      <c r="L32" s="81">
        <f>IF(RES_hh_tes_in!L32=0,"",RES_hh_tes_in!L32/RES_hh_fec_in!L32)</f>
        <v>0.75558865294934707</v>
      </c>
      <c r="M32" s="81">
        <f>IF(RES_hh_tes_in!M32=0,"",RES_hh_tes_in!M32/RES_hh_fec_in!M32)</f>
        <v>0.75857569386228429</v>
      </c>
      <c r="N32" s="81">
        <f>IF(RES_hh_tes_in!N32=0,"",RES_hh_tes_in!N32/RES_hh_fec_in!N32)</f>
        <v>0.76266682432050636</v>
      </c>
      <c r="O32" s="81">
        <f>IF(RES_hh_tes_in!O32=0,"",RES_hh_tes_in!O32/RES_hh_fec_in!O32)</f>
        <v>0.76835104067198634</v>
      </c>
      <c r="P32" s="81">
        <f>IF(RES_hh_tes_in!P32=0,"",RES_hh_tes_in!P32/RES_hh_fec_in!P32)</f>
        <v>0.77586818058908413</v>
      </c>
      <c r="Q32" s="81">
        <f>IF(RES_hh_tes_in!Q32=0,"",RES_hh_tes_in!Q32/RES_hh_fec_in!Q32)</f>
        <v>0.78559543296147916</v>
      </c>
      <c r="R32" s="81">
        <f>IF(RES_hh_tes_in!R32=0,"",RES_hh_tes_in!R32/RES_hh_fec_in!R32)</f>
        <v>0.79883189781301212</v>
      </c>
      <c r="S32" s="81">
        <f>IF(RES_hh_tes_in!S32=0,"",RES_hh_tes_in!S32/RES_hh_fec_in!S32)</f>
        <v>0.81539503626162224</v>
      </c>
      <c r="T32" s="81">
        <f>IF(RES_hh_tes_in!T32=0,"",RES_hh_tes_in!T32/RES_hh_fec_in!T32)</f>
        <v>0.83322616435072627</v>
      </c>
      <c r="U32" s="81">
        <f>IF(RES_hh_tes_in!U32=0,"",RES_hh_tes_in!U32/RES_hh_fec_in!U32)</f>
        <v>0.85026659812378913</v>
      </c>
      <c r="V32" s="81">
        <f>IF(RES_hh_tes_in!V32=0,"",RES_hh_tes_in!V32/RES_hh_fec_in!V32)</f>
        <v>0.86445765362425353</v>
      </c>
      <c r="W32" s="81">
        <f>IF(RES_hh_tes_in!W32=0,"",RES_hh_tes_in!W32/RES_hh_fec_in!W32)</f>
        <v>0.87508405009620061</v>
      </c>
      <c r="X32" s="81">
        <f>IF(RES_hh_tes_in!X32=0,"",RES_hh_tes_in!X32/RES_hh_fec_in!X32)</f>
        <v>0.88276189084682388</v>
      </c>
      <c r="Y32" s="81">
        <f>IF(RES_hh_tes_in!Y32=0,"",RES_hh_tes_in!Y32/RES_hh_fec_in!Y32)</f>
        <v>0.88957056796518907</v>
      </c>
      <c r="DA32" s="92" t="s">
        <v>750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407.48742123426234</v>
      </c>
      <c r="D3" s="65">
        <f t="shared" si="0"/>
        <v>604.89607598792713</v>
      </c>
      <c r="E3" s="65">
        <f t="shared" si="0"/>
        <v>843.64163857766857</v>
      </c>
      <c r="F3" s="65">
        <f t="shared" si="0"/>
        <v>789.76333494726259</v>
      </c>
      <c r="G3" s="65">
        <f t="shared" si="0"/>
        <v>511.42497063302187</v>
      </c>
      <c r="H3" s="65">
        <f t="shared" si="0"/>
        <v>674.59987445277466</v>
      </c>
      <c r="I3" s="65">
        <f t="shared" si="0"/>
        <v>652.70988842007591</v>
      </c>
      <c r="J3" s="65">
        <f t="shared" si="0"/>
        <v>753.55360680991055</v>
      </c>
      <c r="K3" s="65">
        <f t="shared" si="0"/>
        <v>522.05481162829551</v>
      </c>
      <c r="L3" s="65">
        <f t="shared" si="0"/>
        <v>569.7251918607318</v>
      </c>
      <c r="M3" s="65">
        <f t="shared" si="0"/>
        <v>454.03850290804962</v>
      </c>
      <c r="N3" s="65">
        <f t="shared" si="0"/>
        <v>496.04999682158893</v>
      </c>
      <c r="O3" s="65">
        <f t="shared" si="0"/>
        <v>467.70118636849259</v>
      </c>
      <c r="P3" s="65">
        <f t="shared" si="0"/>
        <v>426.51195024047394</v>
      </c>
      <c r="Q3" s="65">
        <f t="shared" si="0"/>
        <v>510.81580088433947</v>
      </c>
      <c r="R3" s="65">
        <f t="shared" ref="R3:V3" si="1">SUM(R4,R15,R17,R27)</f>
        <v>437.35183504106539</v>
      </c>
      <c r="S3" s="65">
        <f t="shared" si="1"/>
        <v>377.02939703585349</v>
      </c>
      <c r="T3" s="65">
        <f t="shared" si="1"/>
        <v>323.85214020103558</v>
      </c>
      <c r="U3" s="65">
        <f t="shared" si="1"/>
        <v>282.93614059294697</v>
      </c>
      <c r="V3" s="65">
        <f t="shared" si="1"/>
        <v>293.74710122487824</v>
      </c>
      <c r="W3" s="65">
        <f t="shared" ref="W3:Y3" si="2">SUM(W4,W15,W17,W27)</f>
        <v>190.58492170137339</v>
      </c>
      <c r="X3" s="65">
        <f t="shared" si="2"/>
        <v>221.06222387615651</v>
      </c>
      <c r="Y3" s="65">
        <f t="shared" si="2"/>
        <v>254.28245941436657</v>
      </c>
      <c r="DA3" s="87" t="s">
        <v>752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302.73728017771862</v>
      </c>
      <c r="D4" s="69">
        <f t="shared" si="3"/>
        <v>468.72013457263733</v>
      </c>
      <c r="E4" s="69">
        <f t="shared" si="3"/>
        <v>674.85171493983603</v>
      </c>
      <c r="F4" s="69">
        <f t="shared" si="3"/>
        <v>635.69104174560061</v>
      </c>
      <c r="G4" s="69">
        <f t="shared" si="3"/>
        <v>389.54800938950689</v>
      </c>
      <c r="H4" s="69">
        <f t="shared" si="3"/>
        <v>488.21795561895902</v>
      </c>
      <c r="I4" s="69">
        <f t="shared" si="3"/>
        <v>487.37521049788074</v>
      </c>
      <c r="J4" s="69">
        <f t="shared" si="3"/>
        <v>581.34013008091438</v>
      </c>
      <c r="K4" s="69">
        <f t="shared" si="3"/>
        <v>380.66300489966392</v>
      </c>
      <c r="L4" s="69">
        <f t="shared" si="3"/>
        <v>429.42554648961953</v>
      </c>
      <c r="M4" s="69">
        <f t="shared" si="3"/>
        <v>333.16271786883033</v>
      </c>
      <c r="N4" s="69">
        <f t="shared" si="3"/>
        <v>370.00651853804453</v>
      </c>
      <c r="O4" s="69">
        <f t="shared" si="3"/>
        <v>362.7051654695635</v>
      </c>
      <c r="P4" s="69">
        <f t="shared" si="3"/>
        <v>342.2090724396985</v>
      </c>
      <c r="Q4" s="69">
        <f t="shared" si="3"/>
        <v>427.87559344204533</v>
      </c>
      <c r="R4" s="69">
        <f t="shared" ref="R4:V4" si="4">SUM(R5:R14)</f>
        <v>316.56511140882424</v>
      </c>
      <c r="S4" s="69">
        <f t="shared" si="4"/>
        <v>270.73728889138897</v>
      </c>
      <c r="T4" s="69">
        <f t="shared" si="4"/>
        <v>233.84053348207738</v>
      </c>
      <c r="U4" s="69">
        <f t="shared" si="4"/>
        <v>184.25591031283147</v>
      </c>
      <c r="V4" s="69">
        <f t="shared" si="4"/>
        <v>193.52979824606064</v>
      </c>
      <c r="W4" s="69">
        <f t="shared" ref="W4:Y4" si="5">SUM(W5:W14)</f>
        <v>115.57282713998609</v>
      </c>
      <c r="X4" s="69">
        <f t="shared" si="5"/>
        <v>127.87337127303866</v>
      </c>
      <c r="Y4" s="69">
        <f t="shared" si="5"/>
        <v>165.48133896096923</v>
      </c>
      <c r="DA4" s="88" t="s">
        <v>753</v>
      </c>
    </row>
    <row r="5" spans="1:105" ht="12" customHeight="1" x14ac:dyDescent="0.25">
      <c r="A5" s="28" t="s">
        <v>51</v>
      </c>
      <c r="B5" s="72"/>
      <c r="C5" s="72">
        <v>23.055483438441204</v>
      </c>
      <c r="D5" s="72">
        <v>21.800259155099386</v>
      </c>
      <c r="E5" s="72">
        <v>19.580283165243266</v>
      </c>
      <c r="F5" s="72">
        <v>48.123659090391506</v>
      </c>
      <c r="G5" s="72">
        <v>30.010131473286879</v>
      </c>
      <c r="H5" s="72">
        <v>29.840530494348268</v>
      </c>
      <c r="I5" s="72">
        <v>11.319394063157583</v>
      </c>
      <c r="J5" s="72">
        <v>28.844882061373298</v>
      </c>
      <c r="K5" s="72">
        <v>27.848393734630619</v>
      </c>
      <c r="L5" s="72">
        <v>6.6883913306655343</v>
      </c>
      <c r="M5" s="72">
        <v>10.458737822353715</v>
      </c>
      <c r="N5" s="72">
        <v>5.261153352269063</v>
      </c>
      <c r="O5" s="72">
        <v>3.814998099694467</v>
      </c>
      <c r="P5" s="72">
        <v>0.8426623020784817</v>
      </c>
      <c r="Q5" s="72">
        <v>14.382529537764153</v>
      </c>
      <c r="R5" s="72">
        <v>16.827925821125511</v>
      </c>
      <c r="S5" s="72">
        <v>41.919395025953939</v>
      </c>
      <c r="T5" s="72">
        <v>19.466760863238729</v>
      </c>
      <c r="U5" s="72">
        <v>2.8945328348594708</v>
      </c>
      <c r="V5" s="72">
        <v>1.2511152423716517E-3</v>
      </c>
      <c r="W5" s="72">
        <v>0</v>
      </c>
      <c r="X5" s="72">
        <v>0</v>
      </c>
      <c r="Y5" s="72">
        <v>6.2872595886423248</v>
      </c>
      <c r="DA5" s="89" t="s">
        <v>754</v>
      </c>
    </row>
    <row r="6" spans="1:105" ht="12" customHeight="1" x14ac:dyDescent="0.25">
      <c r="A6" s="28" t="s">
        <v>74</v>
      </c>
      <c r="B6" s="72"/>
      <c r="C6" s="72">
        <v>0</v>
      </c>
      <c r="D6" s="72">
        <v>31.481023448571388</v>
      </c>
      <c r="E6" s="72">
        <v>43.26360351863184</v>
      </c>
      <c r="F6" s="72">
        <v>67.569689111198002</v>
      </c>
      <c r="G6" s="72">
        <v>54.503887532248967</v>
      </c>
      <c r="H6" s="72">
        <v>57.91965415829636</v>
      </c>
      <c r="I6" s="72">
        <v>76.671340566452088</v>
      </c>
      <c r="J6" s="72">
        <v>77.912917721582872</v>
      </c>
      <c r="K6" s="72">
        <v>35.730003164651862</v>
      </c>
      <c r="L6" s="72">
        <v>34.718138979715086</v>
      </c>
      <c r="M6" s="72">
        <v>32.45732842722056</v>
      </c>
      <c r="N6" s="72">
        <v>50.192095610829639</v>
      </c>
      <c r="O6" s="72">
        <v>32.422954984729742</v>
      </c>
      <c r="P6" s="72">
        <v>0</v>
      </c>
      <c r="Q6" s="72">
        <v>11.997182284344113</v>
      </c>
      <c r="R6" s="72">
        <v>12.495752017764728</v>
      </c>
      <c r="S6" s="72">
        <v>16.754924014383494</v>
      </c>
      <c r="T6" s="72">
        <v>15.049460598554118</v>
      </c>
      <c r="U6" s="72">
        <v>6.3779958340221432</v>
      </c>
      <c r="V6" s="72">
        <v>20.404932799732688</v>
      </c>
      <c r="W6" s="72">
        <v>25.564513672271215</v>
      </c>
      <c r="X6" s="72">
        <v>33.392125793033046</v>
      </c>
      <c r="Y6" s="72">
        <v>21.915746388471753</v>
      </c>
      <c r="DA6" s="89" t="s">
        <v>755</v>
      </c>
    </row>
    <row r="7" spans="1:105" ht="12" customHeight="1" x14ac:dyDescent="0.25">
      <c r="A7" s="28" t="s">
        <v>200</v>
      </c>
      <c r="B7" s="72"/>
      <c r="C7" s="72">
        <v>117.07432121307008</v>
      </c>
      <c r="D7" s="72">
        <v>186.37161598935378</v>
      </c>
      <c r="E7" s="72">
        <v>274.07502524207052</v>
      </c>
      <c r="F7" s="72">
        <v>264.88264305221418</v>
      </c>
      <c r="G7" s="72">
        <v>116.79569139648217</v>
      </c>
      <c r="H7" s="72">
        <v>25.825437165897494</v>
      </c>
      <c r="I7" s="72">
        <v>100.84587067943512</v>
      </c>
      <c r="J7" s="72">
        <v>161.98119054155671</v>
      </c>
      <c r="K7" s="72">
        <v>142.19478460525397</v>
      </c>
      <c r="L7" s="72">
        <v>140.79337521634548</v>
      </c>
      <c r="M7" s="72">
        <v>164.26375148491374</v>
      </c>
      <c r="N7" s="72">
        <v>204.30762003293162</v>
      </c>
      <c r="O7" s="72">
        <v>246.4174687120703</v>
      </c>
      <c r="P7" s="72">
        <v>207.32128560724422</v>
      </c>
      <c r="Q7" s="72">
        <v>264.96911655087786</v>
      </c>
      <c r="R7" s="72">
        <v>92.670498305716862</v>
      </c>
      <c r="S7" s="72">
        <v>47.610711941111013</v>
      </c>
      <c r="T7" s="72">
        <v>28.937511754657887</v>
      </c>
      <c r="U7" s="72">
        <v>41.316073434704876</v>
      </c>
      <c r="V7" s="72">
        <v>74.986035617661017</v>
      </c>
      <c r="W7" s="72">
        <v>51.378172216869771</v>
      </c>
      <c r="X7" s="72">
        <v>42.094171019945477</v>
      </c>
      <c r="Y7" s="72">
        <v>65.372322937955488</v>
      </c>
      <c r="DA7" s="89" t="s">
        <v>756</v>
      </c>
    </row>
    <row r="8" spans="1:105" ht="12" customHeight="1" x14ac:dyDescent="0.25">
      <c r="A8" s="28" t="s">
        <v>189</v>
      </c>
      <c r="B8" s="72"/>
      <c r="C8" s="72">
        <v>162.60747552620737</v>
      </c>
      <c r="D8" s="72">
        <v>229.06723597961275</v>
      </c>
      <c r="E8" s="72">
        <v>337.93280301389046</v>
      </c>
      <c r="F8" s="72">
        <v>255.11505049179695</v>
      </c>
      <c r="G8" s="72">
        <v>188.23829898748886</v>
      </c>
      <c r="H8" s="72">
        <v>374.63233380041692</v>
      </c>
      <c r="I8" s="72">
        <v>298.53860518883596</v>
      </c>
      <c r="J8" s="72">
        <v>312.60113975640149</v>
      </c>
      <c r="K8" s="72">
        <v>174.88982339512745</v>
      </c>
      <c r="L8" s="72">
        <v>247.22564096289344</v>
      </c>
      <c r="M8" s="72">
        <v>125.98290013434233</v>
      </c>
      <c r="N8" s="72">
        <v>110.24564954201418</v>
      </c>
      <c r="O8" s="72">
        <v>80.04974367306896</v>
      </c>
      <c r="P8" s="72">
        <v>134.04512453037577</v>
      </c>
      <c r="Q8" s="72">
        <v>136.52676506905917</v>
      </c>
      <c r="R8" s="72">
        <v>194.57093526421716</v>
      </c>
      <c r="S8" s="72">
        <v>164.4522579099405</v>
      </c>
      <c r="T8" s="72">
        <v>170.38680026562665</v>
      </c>
      <c r="U8" s="72">
        <v>133.66730820924499</v>
      </c>
      <c r="V8" s="72">
        <v>98.137578713424574</v>
      </c>
      <c r="W8" s="72">
        <v>38.630141250845092</v>
      </c>
      <c r="X8" s="72">
        <v>52.387074460060134</v>
      </c>
      <c r="Y8" s="72">
        <v>71.906010045899663</v>
      </c>
      <c r="DA8" s="89" t="s">
        <v>757</v>
      </c>
    </row>
    <row r="9" spans="1:105" ht="12" customHeight="1" x14ac:dyDescent="0.25">
      <c r="A9" s="28" t="s">
        <v>202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DA9" s="89" t="s">
        <v>758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759</v>
      </c>
    </row>
    <row r="11" spans="1:105" ht="12" customHeight="1" x14ac:dyDescent="0.25">
      <c r="A11" s="28" t="s">
        <v>198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760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761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DA13" s="90" t="s">
        <v>762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  <c r="DA14" s="91" t="s">
        <v>763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X15" s="69">
        <f t="shared" si="6"/>
        <v>0</v>
      </c>
      <c r="Y15" s="69">
        <f t="shared" si="6"/>
        <v>0</v>
      </c>
      <c r="DA15" s="88" t="s">
        <v>764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  <c r="DA16" s="89" t="s">
        <v>765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77.599004992663993</v>
      </c>
      <c r="D17" s="69">
        <f t="shared" si="7"/>
        <v>94.095760315361986</v>
      </c>
      <c r="E17" s="69">
        <f t="shared" si="7"/>
        <v>118.54642860454794</v>
      </c>
      <c r="F17" s="69">
        <f t="shared" si="7"/>
        <v>109.42874056637834</v>
      </c>
      <c r="G17" s="69">
        <f t="shared" si="7"/>
        <v>83.286358365162528</v>
      </c>
      <c r="H17" s="69">
        <f t="shared" si="7"/>
        <v>132.6086133198805</v>
      </c>
      <c r="I17" s="69">
        <f t="shared" si="7"/>
        <v>111.57444007021657</v>
      </c>
      <c r="J17" s="69">
        <f t="shared" si="7"/>
        <v>116.09118417080526</v>
      </c>
      <c r="K17" s="69">
        <f t="shared" si="7"/>
        <v>95.988736321009071</v>
      </c>
      <c r="L17" s="69">
        <f t="shared" si="7"/>
        <v>98.906821208267729</v>
      </c>
      <c r="M17" s="69">
        <f t="shared" si="7"/>
        <v>84.725186905937178</v>
      </c>
      <c r="N17" s="69">
        <f t="shared" si="7"/>
        <v>88.13074601264185</v>
      </c>
      <c r="O17" s="69">
        <f t="shared" si="7"/>
        <v>75.719269494084131</v>
      </c>
      <c r="P17" s="69">
        <f t="shared" si="7"/>
        <v>57.503187027272176</v>
      </c>
      <c r="Q17" s="69">
        <f t="shared" si="7"/>
        <v>48.697140591352195</v>
      </c>
      <c r="R17" s="69">
        <f t="shared" ref="R17:V17" si="8">SUM(R18:R26)</f>
        <v>79.966683972103795</v>
      </c>
      <c r="S17" s="69">
        <f t="shared" si="8"/>
        <v>73.770337515955589</v>
      </c>
      <c r="T17" s="69">
        <f t="shared" si="8"/>
        <v>60.093579639037799</v>
      </c>
      <c r="U17" s="69">
        <f t="shared" si="8"/>
        <v>67.126662010973064</v>
      </c>
      <c r="V17" s="69">
        <f t="shared" si="8"/>
        <v>66.615193995279384</v>
      </c>
      <c r="W17" s="69">
        <f t="shared" ref="W17:Y17" si="9">SUM(W18:W26)</f>
        <v>53.915130062065138</v>
      </c>
      <c r="X17" s="69">
        <f t="shared" si="9"/>
        <v>68.527429116458165</v>
      </c>
      <c r="Y17" s="69">
        <f t="shared" si="9"/>
        <v>58.148092052583095</v>
      </c>
      <c r="DA17" s="88" t="s">
        <v>766</v>
      </c>
    </row>
    <row r="18" spans="1:105" ht="12" customHeight="1" x14ac:dyDescent="0.25">
      <c r="A18" s="28" t="s">
        <v>51</v>
      </c>
      <c r="B18" s="72"/>
      <c r="C18" s="72">
        <v>0.14741829768928053</v>
      </c>
      <c r="D18" s="72">
        <v>0.21705495384090853</v>
      </c>
      <c r="E18" s="72">
        <v>0.29564472427020561</v>
      </c>
      <c r="F18" s="72">
        <v>0.37727799800523987</v>
      </c>
      <c r="G18" s="72">
        <v>0.16774804394775797</v>
      </c>
      <c r="H18" s="72">
        <v>2.9244876082739988E-2</v>
      </c>
      <c r="I18" s="72">
        <v>3.7907638090605014E-4</v>
      </c>
      <c r="J18" s="72">
        <v>0.69613694205979504</v>
      </c>
      <c r="K18" s="72">
        <v>0.41721926983734164</v>
      </c>
      <c r="L18" s="72">
        <v>0.19834096718064348</v>
      </c>
      <c r="M18" s="72">
        <v>0.28430528304748154</v>
      </c>
      <c r="N18" s="72">
        <v>0.17073240183380031</v>
      </c>
      <c r="O18" s="72">
        <v>0.18265745278418138</v>
      </c>
      <c r="P18" s="72">
        <v>1.5487991344050909E-2</v>
      </c>
      <c r="Q18" s="72">
        <v>0.1330001152102451</v>
      </c>
      <c r="R18" s="72">
        <v>0.18352430824195931</v>
      </c>
      <c r="S18" s="72">
        <v>0.3064092366617629</v>
      </c>
      <c r="T18" s="72">
        <v>0.22234038874788742</v>
      </c>
      <c r="U18" s="72">
        <v>9.2964647010374227E-2</v>
      </c>
      <c r="V18" s="72">
        <v>5.3531484383786531E-4</v>
      </c>
      <c r="W18" s="72">
        <v>0</v>
      </c>
      <c r="X18" s="72">
        <v>0</v>
      </c>
      <c r="Y18" s="72">
        <v>0</v>
      </c>
      <c r="DA18" s="89" t="s">
        <v>767</v>
      </c>
    </row>
    <row r="19" spans="1:105" s="2" customFormat="1" ht="12" customHeight="1" x14ac:dyDescent="0.25">
      <c r="A19" s="28" t="s">
        <v>74</v>
      </c>
      <c r="B19" s="72"/>
      <c r="C19" s="72">
        <v>37.532990258843107</v>
      </c>
      <c r="D19" s="72">
        <v>38.911333624089821</v>
      </c>
      <c r="E19" s="72">
        <v>53.036004369170662</v>
      </c>
      <c r="F19" s="72">
        <v>59.124623443298873</v>
      </c>
      <c r="G19" s="72">
        <v>45.932333047606022</v>
      </c>
      <c r="H19" s="72">
        <v>65.724357290162061</v>
      </c>
      <c r="I19" s="72">
        <v>48.683739397564466</v>
      </c>
      <c r="J19" s="72">
        <v>49.333129298179664</v>
      </c>
      <c r="K19" s="72">
        <v>54.746540376587141</v>
      </c>
      <c r="L19" s="72">
        <v>52.970697247416823</v>
      </c>
      <c r="M19" s="72">
        <v>55.445552761568685</v>
      </c>
      <c r="N19" s="72">
        <v>48.226635674412847</v>
      </c>
      <c r="O19" s="72">
        <v>36.202197777400272</v>
      </c>
      <c r="P19" s="72">
        <v>16.777787694696819</v>
      </c>
      <c r="Q19" s="72">
        <v>8.6834486099069608</v>
      </c>
      <c r="R19" s="72">
        <v>16.214871502611519</v>
      </c>
      <c r="S19" s="72">
        <v>19.427048049799051</v>
      </c>
      <c r="T19" s="72">
        <v>17.820989956546601</v>
      </c>
      <c r="U19" s="72">
        <v>21.176280506243973</v>
      </c>
      <c r="V19" s="72">
        <v>29.893826373343995</v>
      </c>
      <c r="W19" s="72">
        <v>38.61882092028555</v>
      </c>
      <c r="X19" s="72">
        <v>47.678746193424409</v>
      </c>
      <c r="Y19" s="72">
        <v>46.299460885135574</v>
      </c>
      <c r="DA19" s="89" t="s">
        <v>768</v>
      </c>
    </row>
    <row r="20" spans="1:105" ht="12" customHeight="1" x14ac:dyDescent="0.25">
      <c r="A20" s="28" t="s">
        <v>200</v>
      </c>
      <c r="B20" s="72"/>
      <c r="C20" s="72">
        <v>0.58748735692481047</v>
      </c>
      <c r="D20" s="72">
        <v>1.6891881195336775</v>
      </c>
      <c r="E20" s="72">
        <v>3.1653271133281398</v>
      </c>
      <c r="F20" s="72">
        <v>3.0005598991990552</v>
      </c>
      <c r="G20" s="72">
        <v>1.225538860333105</v>
      </c>
      <c r="H20" s="72">
        <v>0.19275966215216697</v>
      </c>
      <c r="I20" s="72">
        <v>3.8869653020236457</v>
      </c>
      <c r="J20" s="72">
        <v>11.4197192968932</v>
      </c>
      <c r="K20" s="72">
        <v>5.7939781322663588</v>
      </c>
      <c r="L20" s="72">
        <v>5.226413804570095</v>
      </c>
      <c r="M20" s="72">
        <v>8.9627010003752723</v>
      </c>
      <c r="N20" s="72">
        <v>14.066104123316604</v>
      </c>
      <c r="O20" s="72">
        <v>18.983149130795304</v>
      </c>
      <c r="P20" s="72">
        <v>3.9207724904640342</v>
      </c>
      <c r="Q20" s="72">
        <v>2.6820330038760174</v>
      </c>
      <c r="R20" s="72">
        <v>1.9379166747405223</v>
      </c>
      <c r="S20" s="72">
        <v>2.2385319996571393</v>
      </c>
      <c r="T20" s="72">
        <v>1.0876946538754175</v>
      </c>
      <c r="U20" s="72">
        <v>1.3076886760670912</v>
      </c>
      <c r="V20" s="72">
        <v>2.4716273002181892</v>
      </c>
      <c r="W20" s="72">
        <v>1.1883445263407577</v>
      </c>
      <c r="X20" s="72">
        <v>1.20580977879384</v>
      </c>
      <c r="Y20" s="72">
        <v>3.9552451201226995</v>
      </c>
      <c r="DA20" s="89" t="s">
        <v>769</v>
      </c>
    </row>
    <row r="21" spans="1:105" ht="12" customHeight="1" x14ac:dyDescent="0.25">
      <c r="A21" s="28" t="s">
        <v>189</v>
      </c>
      <c r="B21" s="72"/>
      <c r="C21" s="72">
        <v>39.331109079206804</v>
      </c>
      <c r="D21" s="72">
        <v>53.278183617897575</v>
      </c>
      <c r="E21" s="72">
        <v>62.049452397778943</v>
      </c>
      <c r="F21" s="72">
        <v>46.926279225875177</v>
      </c>
      <c r="G21" s="72">
        <v>35.960738413275649</v>
      </c>
      <c r="H21" s="72">
        <v>66.662251491483531</v>
      </c>
      <c r="I21" s="72">
        <v>59.003356294247546</v>
      </c>
      <c r="J21" s="72">
        <v>54.642198633672599</v>
      </c>
      <c r="K21" s="72">
        <v>35.030998542318237</v>
      </c>
      <c r="L21" s="72">
        <v>40.511369189100172</v>
      </c>
      <c r="M21" s="72">
        <v>20.032627860945741</v>
      </c>
      <c r="N21" s="72">
        <v>25.667273813078587</v>
      </c>
      <c r="O21" s="72">
        <v>20.351265133104377</v>
      </c>
      <c r="P21" s="72">
        <v>36.789138850767273</v>
      </c>
      <c r="Q21" s="72">
        <v>37.198658862358975</v>
      </c>
      <c r="R21" s="72">
        <v>61.630371486509787</v>
      </c>
      <c r="S21" s="72">
        <v>51.798348229837636</v>
      </c>
      <c r="T21" s="72">
        <v>40.962554639867889</v>
      </c>
      <c r="U21" s="72">
        <v>44.549728181651624</v>
      </c>
      <c r="V21" s="72">
        <v>34.24920500687336</v>
      </c>
      <c r="W21" s="72">
        <v>14.107964615438831</v>
      </c>
      <c r="X21" s="72">
        <v>19.64287314423991</v>
      </c>
      <c r="Y21" s="72">
        <v>7.8933860473248281</v>
      </c>
      <c r="DA21" s="89" t="s">
        <v>770</v>
      </c>
    </row>
    <row r="22" spans="1:105" ht="12" customHeight="1" x14ac:dyDescent="0.25">
      <c r="A22" s="28" t="s">
        <v>202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771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772</v>
      </c>
    </row>
    <row r="24" spans="1:105" ht="12" customHeight="1" x14ac:dyDescent="0.25">
      <c r="A24" s="28" t="s">
        <v>198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773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  <c r="DA25" s="90" t="s">
        <v>774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775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27.151136063879747</v>
      </c>
      <c r="D27" s="69">
        <f t="shared" si="10"/>
        <v>42.080181099927856</v>
      </c>
      <c r="E27" s="69">
        <f t="shared" si="10"/>
        <v>50.243495033284646</v>
      </c>
      <c r="F27" s="69">
        <f t="shared" si="10"/>
        <v>44.643552635283697</v>
      </c>
      <c r="G27" s="69">
        <f t="shared" si="10"/>
        <v>38.590602878352456</v>
      </c>
      <c r="H27" s="69">
        <f t="shared" si="10"/>
        <v>53.773305513935114</v>
      </c>
      <c r="I27" s="69">
        <f t="shared" si="10"/>
        <v>53.76023785197853</v>
      </c>
      <c r="J27" s="69">
        <f t="shared" si="10"/>
        <v>56.122292558190928</v>
      </c>
      <c r="K27" s="69">
        <f t="shared" si="10"/>
        <v>45.403070407622479</v>
      </c>
      <c r="L27" s="69">
        <f t="shared" si="10"/>
        <v>41.392824162844462</v>
      </c>
      <c r="M27" s="69">
        <f t="shared" si="10"/>
        <v>36.150598133282152</v>
      </c>
      <c r="N27" s="69">
        <f t="shared" si="10"/>
        <v>37.912732270902566</v>
      </c>
      <c r="O27" s="69">
        <f t="shared" si="10"/>
        <v>29.276751404844969</v>
      </c>
      <c r="P27" s="69">
        <f t="shared" si="10"/>
        <v>26.799690773503226</v>
      </c>
      <c r="Q27" s="69">
        <f t="shared" si="10"/>
        <v>34.243066850941943</v>
      </c>
      <c r="R27" s="69">
        <f t="shared" ref="R27:V27" si="11">SUM(R28:R32)</f>
        <v>40.820039660137347</v>
      </c>
      <c r="S27" s="69">
        <f t="shared" si="11"/>
        <v>32.521770628508918</v>
      </c>
      <c r="T27" s="69">
        <f t="shared" si="11"/>
        <v>29.918027079920421</v>
      </c>
      <c r="U27" s="69">
        <f t="shared" si="11"/>
        <v>31.553568269142428</v>
      </c>
      <c r="V27" s="69">
        <f t="shared" si="11"/>
        <v>33.602108983538258</v>
      </c>
      <c r="W27" s="69">
        <f t="shared" ref="W27:Y27" si="12">SUM(W28:W32)</f>
        <v>21.096964499322166</v>
      </c>
      <c r="X27" s="69">
        <f t="shared" si="12"/>
        <v>24.661423486659679</v>
      </c>
      <c r="Y27" s="69">
        <f t="shared" si="12"/>
        <v>30.653028400814243</v>
      </c>
      <c r="DA27" s="88" t="s">
        <v>776</v>
      </c>
    </row>
    <row r="28" spans="1:105" ht="12" customHeight="1" x14ac:dyDescent="0.25">
      <c r="A28" s="28" t="s">
        <v>51</v>
      </c>
      <c r="B28" s="72"/>
      <c r="C28" s="72">
        <v>0.27415847719187675</v>
      </c>
      <c r="D28" s="72">
        <v>0.60085475625623563</v>
      </c>
      <c r="E28" s="72">
        <v>0.86026498237904825</v>
      </c>
      <c r="F28" s="72">
        <v>1.3810454431543744</v>
      </c>
      <c r="G28" s="72">
        <v>0.96534972019292897</v>
      </c>
      <c r="H28" s="72">
        <v>0.88113590909377981</v>
      </c>
      <c r="I28" s="72">
        <v>0.46493665451799704</v>
      </c>
      <c r="J28" s="72">
        <v>1.6325840009148209</v>
      </c>
      <c r="K28" s="72">
        <v>1.7795573061769447</v>
      </c>
      <c r="L28" s="72">
        <v>0.71433140968423636</v>
      </c>
      <c r="M28" s="72">
        <v>1.1267442385724262</v>
      </c>
      <c r="N28" s="72">
        <v>0.35839648136506636</v>
      </c>
      <c r="O28" s="72">
        <v>0.30701576781291556</v>
      </c>
      <c r="P28" s="72">
        <v>1.4120863754783216E-2</v>
      </c>
      <c r="Q28" s="72">
        <v>0.46193382736622729</v>
      </c>
      <c r="R28" s="72">
        <v>0.55555251788092053</v>
      </c>
      <c r="S28" s="72">
        <v>1.2440481242845203</v>
      </c>
      <c r="T28" s="72">
        <v>0.72567167217123085</v>
      </c>
      <c r="U28" s="72">
        <v>0.17915730273483546</v>
      </c>
      <c r="V28" s="72">
        <v>3.6253306256278168E-4</v>
      </c>
      <c r="W28" s="72">
        <v>0</v>
      </c>
      <c r="X28" s="72">
        <v>0</v>
      </c>
      <c r="Y28" s="72">
        <v>0</v>
      </c>
      <c r="DA28" s="89" t="s">
        <v>777</v>
      </c>
    </row>
    <row r="29" spans="1:105" s="2" customFormat="1" ht="12" customHeight="1" x14ac:dyDescent="0.25">
      <c r="A29" s="28" t="s">
        <v>74</v>
      </c>
      <c r="B29" s="72"/>
      <c r="C29" s="72">
        <v>10.529106899537442</v>
      </c>
      <c r="D29" s="72">
        <v>14.9850159470333</v>
      </c>
      <c r="E29" s="72">
        <v>18.828256127306695</v>
      </c>
      <c r="F29" s="72">
        <v>21.526424919130218</v>
      </c>
      <c r="G29" s="72">
        <v>16.900132398934282</v>
      </c>
      <c r="H29" s="72">
        <v>17.850900656648594</v>
      </c>
      <c r="I29" s="72">
        <v>20.048309237484595</v>
      </c>
      <c r="J29" s="72">
        <v>22.784533035442397</v>
      </c>
      <c r="K29" s="72">
        <v>24.577490392218785</v>
      </c>
      <c r="L29" s="72">
        <v>22.510963376436134</v>
      </c>
      <c r="M29" s="72">
        <v>24.422279289512097</v>
      </c>
      <c r="N29" s="72">
        <v>22.3540068170987</v>
      </c>
      <c r="O29" s="72">
        <v>17.215240198639531</v>
      </c>
      <c r="P29" s="72">
        <v>11.035400689363852</v>
      </c>
      <c r="Q29" s="72">
        <v>9.424318836261957</v>
      </c>
      <c r="R29" s="72">
        <v>8.2493012805117587</v>
      </c>
      <c r="S29" s="72">
        <v>8.4209960180360142</v>
      </c>
      <c r="T29" s="72">
        <v>7.1547931909260409</v>
      </c>
      <c r="U29" s="72">
        <v>8.269836399963026</v>
      </c>
      <c r="V29" s="72">
        <v>11.245300886161763</v>
      </c>
      <c r="W29" s="72">
        <v>13.541716375667139</v>
      </c>
      <c r="X29" s="72">
        <v>15.094946535002881</v>
      </c>
      <c r="Y29" s="72">
        <v>18.637120895275288</v>
      </c>
      <c r="DA29" s="89" t="s">
        <v>778</v>
      </c>
    </row>
    <row r="30" spans="1:105" ht="12" customHeight="1" x14ac:dyDescent="0.25">
      <c r="A30" s="28" t="s">
        <v>189</v>
      </c>
      <c r="B30" s="72"/>
      <c r="C30" s="72">
        <v>16.347870687150429</v>
      </c>
      <c r="D30" s="72">
        <v>26.494310396638319</v>
      </c>
      <c r="E30" s="72">
        <v>30.554973923598897</v>
      </c>
      <c r="F30" s="72">
        <v>21.736082272999109</v>
      </c>
      <c r="G30" s="72">
        <v>20.725120759225248</v>
      </c>
      <c r="H30" s="72">
        <v>35.041268948192744</v>
      </c>
      <c r="I30" s="72">
        <v>33.246991959975936</v>
      </c>
      <c r="J30" s="72">
        <v>31.705175521833709</v>
      </c>
      <c r="K30" s="72">
        <v>19.046022709226747</v>
      </c>
      <c r="L30" s="72">
        <v>18.167529376724094</v>
      </c>
      <c r="M30" s="72">
        <v>10.601574605197628</v>
      </c>
      <c r="N30" s="72">
        <v>15.200328972438797</v>
      </c>
      <c r="O30" s="72">
        <v>11.754495438392521</v>
      </c>
      <c r="P30" s="72">
        <v>15.75016922038459</v>
      </c>
      <c r="Q30" s="72">
        <v>24.356814187313756</v>
      </c>
      <c r="R30" s="72">
        <v>32.015185861744669</v>
      </c>
      <c r="S30" s="72">
        <v>22.856726486188382</v>
      </c>
      <c r="T30" s="72">
        <v>22.037562216823147</v>
      </c>
      <c r="U30" s="72">
        <v>23.104574566444565</v>
      </c>
      <c r="V30" s="72">
        <v>22.35644556431393</v>
      </c>
      <c r="W30" s="72">
        <v>7.5552481236550255</v>
      </c>
      <c r="X30" s="72">
        <v>9.5664769516567958</v>
      </c>
      <c r="Y30" s="72">
        <v>12.015907505538953</v>
      </c>
      <c r="DA30" s="89" t="s">
        <v>779</v>
      </c>
    </row>
    <row r="31" spans="1:105" ht="12" customHeight="1" x14ac:dyDescent="0.25">
      <c r="A31" s="28" t="s">
        <v>202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780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DA32" s="92" t="s">
        <v>781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6883.0925219157261</v>
      </c>
      <c r="D3" s="65">
        <f>IF(RES_hh_fec_in!D3=0,0,1000*11630*RES_hh_fec_in!D3/RES_hh_num_in!D3)</f>
        <v>7012.8208139905792</v>
      </c>
      <c r="E3" s="65">
        <f>IF(RES_hh_fec_in!E3=0,0,1000*11630*RES_hh_fec_in!E3/RES_hh_num_in!E3)</f>
        <v>7435.044796748195</v>
      </c>
      <c r="F3" s="65">
        <f>IF(RES_hh_fec_in!F3=0,0,1000*11630*RES_hh_fec_in!F3/RES_hh_num_in!F3)</f>
        <v>7494.8293085976575</v>
      </c>
      <c r="G3" s="65">
        <f>IF(RES_hh_fec_in!G3=0,0,1000*11630*RES_hh_fec_in!G3/RES_hh_num_in!G3)</f>
        <v>7466.1226680353457</v>
      </c>
      <c r="H3" s="65">
        <f>IF(RES_hh_fec_in!H3=0,0,1000*11630*RES_hh_fec_in!H3/RES_hh_num_in!H3)</f>
        <v>7738.8304891011521</v>
      </c>
      <c r="I3" s="65">
        <f>IF(RES_hh_fec_in!I3=0,0,1000*11630*RES_hh_fec_in!I3/RES_hh_num_in!I3)</f>
        <v>7571.6315697998516</v>
      </c>
      <c r="J3" s="65">
        <f>IF(RES_hh_fec_in!J3=0,0,1000*11630*RES_hh_fec_in!J3/RES_hh_num_in!J3)</f>
        <v>7160.1286718069541</v>
      </c>
      <c r="K3" s="65">
        <f>IF(RES_hh_fec_in!K3=0,0,1000*11630*RES_hh_fec_in!K3/RES_hh_num_in!K3)</f>
        <v>7207.0007633627474</v>
      </c>
      <c r="L3" s="65">
        <f>IF(RES_hh_fec_in!L3=0,0,1000*11630*RES_hh_fec_in!L3/RES_hh_num_in!L3)</f>
        <v>7729.8104470003991</v>
      </c>
      <c r="M3" s="65">
        <f>IF(RES_hh_fec_in!M3=0,0,1000*11630*RES_hh_fec_in!M3/RES_hh_num_in!M3)</f>
        <v>7043.7972455144973</v>
      </c>
      <c r="N3" s="65">
        <f>IF(RES_hh_fec_in!N3=0,0,1000*11630*RES_hh_fec_in!N3/RES_hh_num_in!N3)</f>
        <v>6762.3866267851881</v>
      </c>
      <c r="O3" s="65">
        <f>IF(RES_hh_fec_in!O3=0,0,1000*11630*RES_hh_fec_in!O3/RES_hh_num_in!O3)</f>
        <v>6244.7232959659714</v>
      </c>
      <c r="P3" s="65">
        <f>IF(RES_hh_fec_in!P3=0,0,1000*11630*RES_hh_fec_in!P3/RES_hh_num_in!P3)</f>
        <v>5626.8261543537556</v>
      </c>
      <c r="Q3" s="65">
        <f>IF(RES_hh_fec_in!Q3=0,0,1000*11630*RES_hh_fec_in!Q3/RES_hh_num_in!Q3)</f>
        <v>5595.3366960907333</v>
      </c>
      <c r="R3" s="65">
        <f>IF(RES_hh_fec_in!R3=0,0,1000*11630*RES_hh_fec_in!R3/RES_hh_num_in!R3)</f>
        <v>5051.28224650425</v>
      </c>
      <c r="S3" s="65">
        <f>IF(RES_hh_fec_in!S3=0,0,1000*11630*RES_hh_fec_in!S3/RES_hh_num_in!S3)</f>
        <v>5015.5375506737591</v>
      </c>
      <c r="T3" s="65">
        <f>IF(RES_hh_fec_in!T3=0,0,1000*11630*RES_hh_fec_in!T3/RES_hh_num_in!T3)</f>
        <v>5489.1095244336693</v>
      </c>
      <c r="U3" s="65">
        <f>IF(RES_hh_fec_in!U3=0,0,1000*11630*RES_hh_fec_in!U3/RES_hh_num_in!U3)</f>
        <v>4997.8971372595033</v>
      </c>
      <c r="V3" s="65">
        <f>IF(RES_hh_fec_in!V3=0,0,1000*11630*RES_hh_fec_in!V3/RES_hh_num_in!V3)</f>
        <v>4945.5287465153006</v>
      </c>
      <c r="W3" s="65">
        <f>IF(RES_hh_fec_in!W3=0,0,1000*11630*RES_hh_fec_in!W3/RES_hh_num_in!W3)</f>
        <v>4666.3923372456502</v>
      </c>
      <c r="X3" s="65">
        <f>IF(RES_hh_fec_in!X3=0,0,1000*11630*RES_hh_fec_in!X3/RES_hh_num_in!X3)</f>
        <v>4713.4807281214444</v>
      </c>
      <c r="Y3" s="65">
        <f>IF(RES_hh_fec_in!Y3=0,0,1000*11630*RES_hh_fec_in!Y3/RES_hh_num_in!Y3)</f>
        <v>4415.4148192713619</v>
      </c>
      <c r="DA3" s="87" t="s">
        <v>783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4914.9897973159705</v>
      </c>
      <c r="D4" s="69">
        <f>IF(RES_hh_fec_in!D4=0,0,1000*11630*RES_hh_fec_in!D4/RES_hh_num_in!D4)</f>
        <v>5108.2437017503726</v>
      </c>
      <c r="E4" s="69">
        <f>IF(RES_hh_fec_in!E4=0,0,1000*11630*RES_hh_fec_in!E4/RES_hh_num_in!E4)</f>
        <v>5511.0182083942345</v>
      </c>
      <c r="F4" s="69">
        <f>IF(RES_hh_fec_in!F4=0,0,1000*11630*RES_hh_fec_in!F4/RES_hh_num_in!F4)</f>
        <v>5625.4904447833196</v>
      </c>
      <c r="G4" s="69">
        <f>IF(RES_hh_fec_in!G4=0,0,1000*11630*RES_hh_fec_in!G4/RES_hh_num_in!G4)</f>
        <v>5503.6549132429691</v>
      </c>
      <c r="H4" s="69">
        <f>IF(RES_hh_fec_in!H4=0,0,1000*11630*RES_hh_fec_in!H4/RES_hh_num_in!H4)</f>
        <v>5702.7426297502625</v>
      </c>
      <c r="I4" s="69">
        <f>IF(RES_hh_fec_in!I4=0,0,1000*11630*RES_hh_fec_in!I4/RES_hh_num_in!I4)</f>
        <v>5621.2087032677773</v>
      </c>
      <c r="J4" s="69">
        <f>IF(RES_hh_fec_in!J4=0,0,1000*11630*RES_hh_fec_in!J4/RES_hh_num_in!J4)</f>
        <v>5289.6549486347994</v>
      </c>
      <c r="K4" s="69">
        <f>IF(RES_hh_fec_in!K4=0,0,1000*11630*RES_hh_fec_in!K4/RES_hh_num_in!K4)</f>
        <v>5358.882343231252</v>
      </c>
      <c r="L4" s="69">
        <f>IF(RES_hh_fec_in!L4=0,0,1000*11630*RES_hh_fec_in!L4/RES_hh_num_in!L4)</f>
        <v>5750.5967658485179</v>
      </c>
      <c r="M4" s="69">
        <f>IF(RES_hh_fec_in!M4=0,0,1000*11630*RES_hh_fec_in!M4/RES_hh_num_in!M4)</f>
        <v>5128.7044467699379</v>
      </c>
      <c r="N4" s="69">
        <f>IF(RES_hh_fec_in!N4=0,0,1000*11630*RES_hh_fec_in!N4/RES_hh_num_in!N4)</f>
        <v>4898.7964639426036</v>
      </c>
      <c r="O4" s="69">
        <f>IF(RES_hh_fec_in!O4=0,0,1000*11630*RES_hh_fec_in!O4/RES_hh_num_in!O4)</f>
        <v>4563.2410667339791</v>
      </c>
      <c r="P4" s="69">
        <f>IF(RES_hh_fec_in!P4=0,0,1000*11630*RES_hh_fec_in!P4/RES_hh_num_in!P4)</f>
        <v>3953.0447348167063</v>
      </c>
      <c r="Q4" s="69">
        <f>IF(RES_hh_fec_in!Q4=0,0,1000*11630*RES_hh_fec_in!Q4/RES_hh_num_in!Q4)</f>
        <v>3931.5958413950539</v>
      </c>
      <c r="R4" s="69">
        <f>IF(RES_hh_fec_in!R4=0,0,1000*11630*RES_hh_fec_in!R4/RES_hh_num_in!R4)</f>
        <v>3241.439192366458</v>
      </c>
      <c r="S4" s="69">
        <f>IF(RES_hh_fec_in!S4=0,0,1000*11630*RES_hh_fec_in!S4/RES_hh_num_in!S4)</f>
        <v>3213.2188509620064</v>
      </c>
      <c r="T4" s="69">
        <f>IF(RES_hh_fec_in!T4=0,0,1000*11630*RES_hh_fec_in!T4/RES_hh_num_in!T4)</f>
        <v>3621.275863327583</v>
      </c>
      <c r="U4" s="69">
        <f>IF(RES_hh_fec_in!U4=0,0,1000*11630*RES_hh_fec_in!U4/RES_hh_num_in!U4)</f>
        <v>3228.9282615508669</v>
      </c>
      <c r="V4" s="69">
        <f>IF(RES_hh_fec_in!V4=0,0,1000*11630*RES_hh_fec_in!V4/RES_hh_num_in!V4)</f>
        <v>3200.9270189186614</v>
      </c>
      <c r="W4" s="69">
        <f>IF(RES_hh_fec_in!W4=0,0,1000*11630*RES_hh_fec_in!W4/RES_hh_num_in!W4)</f>
        <v>2915.5715108899194</v>
      </c>
      <c r="X4" s="69">
        <f>IF(RES_hh_fec_in!X4=0,0,1000*11630*RES_hh_fec_in!X4/RES_hh_num_in!X4)</f>
        <v>2937.0621723568511</v>
      </c>
      <c r="Y4" s="69">
        <f>IF(RES_hh_fec_in!Y4=0,0,1000*11630*RES_hh_fec_in!Y4/RES_hh_num_in!Y4)</f>
        <v>2811.2190595614002</v>
      </c>
      <c r="DA4" s="88" t="s">
        <v>784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4372.1655453659478</v>
      </c>
      <c r="D5" s="72">
        <f>IF(RES_hh_fec_in!D5=0,0,1000*11630*RES_hh_fec_in!D5/RES_hh_num_in!D5)</f>
        <v>4764.0133965170644</v>
      </c>
      <c r="E5" s="72">
        <f>IF(RES_hh_fec_in!E5=0,0,1000*11630*RES_hh_fec_in!E5/RES_hh_num_in!E5)</f>
        <v>4300.5034590984405</v>
      </c>
      <c r="F5" s="72">
        <f>IF(RES_hh_fec_in!F5=0,0,1000*11630*RES_hh_fec_in!F5/RES_hh_num_in!F5)</f>
        <v>5294.8983851307175</v>
      </c>
      <c r="G5" s="72">
        <f>IF(RES_hh_fec_in!G5=0,0,1000*11630*RES_hh_fec_in!G5/RES_hh_num_in!G5)</f>
        <v>5484.4457286949364</v>
      </c>
      <c r="H5" s="72">
        <f>IF(RES_hh_fec_in!H5=0,0,1000*11630*RES_hh_fec_in!H5/RES_hh_num_in!H5)</f>
        <v>5580.9162126261863</v>
      </c>
      <c r="I5" s="72">
        <f>IF(RES_hh_fec_in!I5=0,0,1000*11630*RES_hh_fec_in!I5/RES_hh_num_in!I5)</f>
        <v>4689.1897170152652</v>
      </c>
      <c r="J5" s="72">
        <f>IF(RES_hh_fec_in!J5=0,0,1000*11630*RES_hh_fec_in!J5/RES_hh_num_in!J5)</f>
        <v>4916.1155728259773</v>
      </c>
      <c r="K5" s="72">
        <f>IF(RES_hh_fec_in!K5=0,0,1000*11630*RES_hh_fec_in!K5/RES_hh_num_in!K5)</f>
        <v>5485.9237010364423</v>
      </c>
      <c r="L5" s="72">
        <f>IF(RES_hh_fec_in!L5=0,0,1000*11630*RES_hh_fec_in!L5/RES_hh_num_in!L5)</f>
        <v>5023.5689277829215</v>
      </c>
      <c r="M5" s="72">
        <f>IF(RES_hh_fec_in!M5=0,0,1000*11630*RES_hh_fec_in!M5/RES_hh_num_in!M5)</f>
        <v>4955.1143977503025</v>
      </c>
      <c r="N5" s="72">
        <f>IF(RES_hh_fec_in!N5=0,0,1000*11630*RES_hh_fec_in!N5/RES_hh_num_in!N5)</f>
        <v>4999.4747527531072</v>
      </c>
      <c r="O5" s="72">
        <f>IF(RES_hh_fec_in!O5=0,0,1000*11630*RES_hh_fec_in!O5/RES_hh_num_in!O5)</f>
        <v>3895.2814238940227</v>
      </c>
      <c r="P5" s="72">
        <f>IF(RES_hh_fec_in!P5=0,0,1000*11630*RES_hh_fec_in!P5/RES_hh_num_in!P5)</f>
        <v>3748.0003679153942</v>
      </c>
      <c r="Q5" s="72">
        <f>IF(RES_hh_fec_in!Q5=0,0,1000*11630*RES_hh_fec_in!Q5/RES_hh_num_in!Q5)</f>
        <v>3314.1565621994464</v>
      </c>
      <c r="R5" s="72">
        <f>IF(RES_hh_fec_in!R5=0,0,1000*11630*RES_hh_fec_in!R5/RES_hh_num_in!R5)</f>
        <v>2759.5826356796083</v>
      </c>
      <c r="S5" s="72">
        <f>IF(RES_hh_fec_in!S5=0,0,1000*11630*RES_hh_fec_in!S5/RES_hh_num_in!S5)</f>
        <v>4437.8116211275947</v>
      </c>
      <c r="T5" s="72">
        <f>IF(RES_hh_fec_in!T5=0,0,1000*11630*RES_hh_fec_in!T5/RES_hh_num_in!T5)</f>
        <v>4829.654548630745</v>
      </c>
      <c r="U5" s="72">
        <f>IF(RES_hh_fec_in!U5=0,0,1000*11630*RES_hh_fec_in!U5/RES_hh_num_in!U5)</f>
        <v>3052.8977827918811</v>
      </c>
      <c r="V5" s="72">
        <f>IF(RES_hh_fec_in!V5=0,0,1000*11630*RES_hh_fec_in!V5/RES_hh_num_in!V5)</f>
        <v>3335.6582367026922</v>
      </c>
      <c r="W5" s="72">
        <f>IF(RES_hh_fec_in!W5=0,0,1000*11630*RES_hh_fec_in!W5/RES_hh_num_in!W5)</f>
        <v>0</v>
      </c>
      <c r="X5" s="72">
        <f>IF(RES_hh_fec_in!X5=0,0,1000*11630*RES_hh_fec_in!X5/RES_hh_num_in!X5)</f>
        <v>0</v>
      </c>
      <c r="Y5" s="72">
        <f>IF(RES_hh_fec_in!Y5=0,0,1000*11630*RES_hh_fec_in!Y5/RES_hh_num_in!Y5)</f>
        <v>2775.8969056049768</v>
      </c>
      <c r="DA5" s="89" t="s">
        <v>785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0</v>
      </c>
      <c r="D6" s="72">
        <f>IF(RES_hh_fec_in!D6=0,0,1000*11630*RES_hh_fec_in!D6/RES_hh_num_in!D6)</f>
        <v>5421.9578033440921</v>
      </c>
      <c r="E6" s="72">
        <f>IF(RES_hh_fec_in!E6=0,0,1000*11630*RES_hh_fec_in!E6/RES_hh_num_in!E6)</f>
        <v>5774.1426396164588</v>
      </c>
      <c r="F6" s="72">
        <f>IF(RES_hh_fec_in!F6=0,0,1000*11630*RES_hh_fec_in!F6/RES_hh_num_in!F6)</f>
        <v>6208.0846799948322</v>
      </c>
      <c r="G6" s="72">
        <f>IF(RES_hh_fec_in!G6=0,0,1000*11630*RES_hh_fec_in!G6/RES_hh_num_in!G6)</f>
        <v>6407.694310433134</v>
      </c>
      <c r="H6" s="72">
        <f>IF(RES_hh_fec_in!H6=0,0,1000*11630*RES_hh_fec_in!H6/RES_hh_num_in!H6)</f>
        <v>6095.8936781782822</v>
      </c>
      <c r="I6" s="72">
        <f>IF(RES_hh_fec_in!I6=0,0,1000*11630*RES_hh_fec_in!I6/RES_hh_num_in!I6)</f>
        <v>6223.1969367520423</v>
      </c>
      <c r="J6" s="72">
        <f>IF(RES_hh_fec_in!J6=0,0,1000*11630*RES_hh_fec_in!J6/RES_hh_num_in!J6)</f>
        <v>6133.09061417066</v>
      </c>
      <c r="K6" s="72">
        <f>IF(RES_hh_fec_in!K6=0,0,1000*11630*RES_hh_fec_in!K6/RES_hh_num_in!K6)</f>
        <v>5843.9542923737199</v>
      </c>
      <c r="L6" s="72">
        <f>IF(RES_hh_fec_in!L6=0,0,1000*11630*RES_hh_fec_in!L6/RES_hh_num_in!L6)</f>
        <v>6331.7432255059693</v>
      </c>
      <c r="M6" s="72">
        <f>IF(RES_hh_fec_in!M6=0,0,1000*11630*RES_hh_fec_in!M6/RES_hh_num_in!M6)</f>
        <v>5393.4438738057697</v>
      </c>
      <c r="N6" s="72">
        <f>IF(RES_hh_fec_in!N6=0,0,1000*11630*RES_hh_fec_in!N6/RES_hh_num_in!N6)</f>
        <v>5382.4465731780228</v>
      </c>
      <c r="O6" s="72">
        <f>IF(RES_hh_fec_in!O6=0,0,1000*11630*RES_hh_fec_in!O6/RES_hh_num_in!O6)</f>
        <v>4770.1288986055497</v>
      </c>
      <c r="P6" s="72">
        <f>IF(RES_hh_fec_in!P6=0,0,1000*11630*RES_hh_fec_in!P6/RES_hh_num_in!P6)</f>
        <v>0</v>
      </c>
      <c r="Q6" s="72">
        <f>IF(RES_hh_fec_in!Q6=0,0,1000*11630*RES_hh_fec_in!Q6/RES_hh_num_in!Q6)</f>
        <v>3843.798958862496</v>
      </c>
      <c r="R6" s="72">
        <f>IF(RES_hh_fec_in!R6=0,0,1000*11630*RES_hh_fec_in!R6/RES_hh_num_in!R6)</f>
        <v>4144.7101522274279</v>
      </c>
      <c r="S6" s="72">
        <f>IF(RES_hh_fec_in!S6=0,0,1000*11630*RES_hh_fec_in!S6/RES_hh_num_in!S6)</f>
        <v>3344.7419624145627</v>
      </c>
      <c r="T6" s="72">
        <f>IF(RES_hh_fec_in!T6=0,0,1000*11630*RES_hh_fec_in!T6/RES_hh_num_in!T6)</f>
        <v>4115.9596716655178</v>
      </c>
      <c r="U6" s="72">
        <f>IF(RES_hh_fec_in!U6=0,0,1000*11630*RES_hh_fec_in!U6/RES_hh_num_in!U6)</f>
        <v>3476.1802544538036</v>
      </c>
      <c r="V6" s="72">
        <f>IF(RES_hh_fec_in!V6=0,0,1000*11630*RES_hh_fec_in!V6/RES_hh_num_in!V6)</f>
        <v>3286.3665950632085</v>
      </c>
      <c r="W6" s="72">
        <f>IF(RES_hh_fec_in!W6=0,0,1000*11630*RES_hh_fec_in!W6/RES_hh_num_in!W6)</f>
        <v>3404.3099957406248</v>
      </c>
      <c r="X6" s="72">
        <f>IF(RES_hh_fec_in!X6=0,0,1000*11630*RES_hh_fec_in!X6/RES_hh_num_in!X6)</f>
        <v>3629.0491440428864</v>
      </c>
      <c r="Y6" s="72">
        <f>IF(RES_hh_fec_in!Y6=0,0,1000*11630*RES_hh_fec_in!Y6/RES_hh_num_in!Y6)</f>
        <v>3048.0581564865784</v>
      </c>
      <c r="DA6" s="89" t="s">
        <v>786</v>
      </c>
    </row>
    <row r="7" spans="1:105" ht="12" customHeight="1" x14ac:dyDescent="0.25">
      <c r="A7" s="28" t="s">
        <v>200</v>
      </c>
      <c r="B7" s="72"/>
      <c r="C7" s="72">
        <f>IF(RES_hh_fec_in!C7=0,0,1000*11630*RES_hh_fec_in!C7/RES_hh_num_in!C7)</f>
        <v>5596.3027472506938</v>
      </c>
      <c r="D7" s="72">
        <f>IF(RES_hh_fec_in!D7=0,0,1000*11630*RES_hh_fec_in!D7/RES_hh_num_in!D7)</f>
        <v>5521.3442549634674</v>
      </c>
      <c r="E7" s="72">
        <f>IF(RES_hh_fec_in!E7=0,0,1000*11630*RES_hh_fec_in!E7/RES_hh_num_in!E7)</f>
        <v>6141.4711501468828</v>
      </c>
      <c r="F7" s="72">
        <f>IF(RES_hh_fec_in!F7=0,0,1000*11630*RES_hh_fec_in!F7/RES_hh_num_in!F7)</f>
        <v>6802.9657301760035</v>
      </c>
      <c r="G7" s="72">
        <f>IF(RES_hh_fec_in!G7=0,0,1000*11630*RES_hh_fec_in!G7/RES_hh_num_in!G7)</f>
        <v>6875.723688158927</v>
      </c>
      <c r="H7" s="72">
        <f>IF(RES_hh_fec_in!H7=0,0,1000*11630*RES_hh_fec_in!H7/RES_hh_num_in!H7)</f>
        <v>6321.5353376033981</v>
      </c>
      <c r="I7" s="72">
        <f>IF(RES_hh_fec_in!I7=0,0,1000*11630*RES_hh_fec_in!I7/RES_hh_num_in!I7)</f>
        <v>6399.8077803326214</v>
      </c>
      <c r="J7" s="72">
        <f>IF(RES_hh_fec_in!J7=0,0,1000*11630*RES_hh_fec_in!J7/RES_hh_num_in!J7)</f>
        <v>6251.8611376896479</v>
      </c>
      <c r="K7" s="72">
        <f>IF(RES_hh_fec_in!K7=0,0,1000*11630*RES_hh_fec_in!K7/RES_hh_num_in!K7)</f>
        <v>6168.9973693691663</v>
      </c>
      <c r="L7" s="72">
        <f>IF(RES_hh_fec_in!L7=0,0,1000*11630*RES_hh_fec_in!L7/RES_hh_num_in!L7)</f>
        <v>6607.3763482163176</v>
      </c>
      <c r="M7" s="72">
        <f>IF(RES_hh_fec_in!M7=0,0,1000*11630*RES_hh_fec_in!M7/RES_hh_num_in!M7)</f>
        <v>5739.5255420824751</v>
      </c>
      <c r="N7" s="72">
        <f>IF(RES_hh_fec_in!N7=0,0,1000*11630*RES_hh_fec_in!N7/RES_hh_num_in!N7)</f>
        <v>5203.9404530159654</v>
      </c>
      <c r="O7" s="72">
        <f>IF(RES_hh_fec_in!O7=0,0,1000*11630*RES_hh_fec_in!O7/RES_hh_num_in!O7)</f>
        <v>4892.7246230333103</v>
      </c>
      <c r="P7" s="72">
        <f>IF(RES_hh_fec_in!P7=0,0,1000*11630*RES_hh_fec_in!P7/RES_hh_num_in!P7)</f>
        <v>4289.7249184858547</v>
      </c>
      <c r="Q7" s="72">
        <f>IF(RES_hh_fec_in!Q7=0,0,1000*11630*RES_hh_fec_in!Q7/RES_hh_num_in!Q7)</f>
        <v>4565.9214672533089</v>
      </c>
      <c r="R7" s="72">
        <f>IF(RES_hh_fec_in!R7=0,0,1000*11630*RES_hh_fec_in!R7/RES_hh_num_in!R7)</f>
        <v>3781.0357288582281</v>
      </c>
      <c r="S7" s="72">
        <f>IF(RES_hh_fec_in!S7=0,0,1000*11630*RES_hh_fec_in!S7/RES_hh_num_in!S7)</f>
        <v>3733.1342236413475</v>
      </c>
      <c r="T7" s="72">
        <f>IF(RES_hh_fec_in!T7=0,0,1000*11630*RES_hh_fec_in!T7/RES_hh_num_in!T7)</f>
        <v>4054.1460441853433</v>
      </c>
      <c r="U7" s="72">
        <f>IF(RES_hh_fec_in!U7=0,0,1000*11630*RES_hh_fec_in!U7/RES_hh_num_in!U7)</f>
        <v>3585.7751689393017</v>
      </c>
      <c r="V7" s="72">
        <f>IF(RES_hh_fec_in!V7=0,0,1000*11630*RES_hh_fec_in!V7/RES_hh_num_in!V7)</f>
        <v>3807.9583600666456</v>
      </c>
      <c r="W7" s="72">
        <f>IF(RES_hh_fec_in!W7=0,0,1000*11630*RES_hh_fec_in!W7/RES_hh_num_in!W7)</f>
        <v>3654.7049561940885</v>
      </c>
      <c r="X7" s="72">
        <f>IF(RES_hh_fec_in!X7=0,0,1000*11630*RES_hh_fec_in!X7/RES_hh_num_in!X7)</f>
        <v>3407.5013974619951</v>
      </c>
      <c r="Y7" s="72">
        <f>IF(RES_hh_fec_in!Y7=0,0,1000*11630*RES_hh_fec_in!Y7/RES_hh_num_in!Y7)</f>
        <v>3265.2973172148395</v>
      </c>
      <c r="DA7" s="89" t="s">
        <v>787</v>
      </c>
    </row>
    <row r="8" spans="1:105" ht="12" customHeight="1" x14ac:dyDescent="0.25">
      <c r="A8" s="28" t="s">
        <v>189</v>
      </c>
      <c r="B8" s="72"/>
      <c r="C8" s="72">
        <f>IF(RES_hh_fec_in!C8=0,0,1000*11630*RES_hh_fec_in!C8/RES_hh_num_in!C8)</f>
        <v>5070.9089279168747</v>
      </c>
      <c r="D8" s="72">
        <f>IF(RES_hh_fec_in!D8=0,0,1000*11630*RES_hh_fec_in!D8/RES_hh_num_in!D8)</f>
        <v>5357.7582251862787</v>
      </c>
      <c r="E8" s="72">
        <f>IF(RES_hh_fec_in!E8=0,0,1000*11630*RES_hh_fec_in!E8/RES_hh_num_in!E8)</f>
        <v>5874.4611243546933</v>
      </c>
      <c r="F8" s="72">
        <f>IF(RES_hh_fec_in!F8=0,0,1000*11630*RES_hh_fec_in!F8/RES_hh_num_in!F8)</f>
        <v>5796.5005463834805</v>
      </c>
      <c r="G8" s="72">
        <f>IF(RES_hh_fec_in!G8=0,0,1000*11630*RES_hh_fec_in!G8/RES_hh_num_in!G8)</f>
        <v>5958.5889014035019</v>
      </c>
      <c r="H8" s="72">
        <f>IF(RES_hh_fec_in!H8=0,0,1000*11630*RES_hh_fec_in!H8/RES_hh_num_in!H8)</f>
        <v>6282.9462320833645</v>
      </c>
      <c r="I8" s="72">
        <f>IF(RES_hh_fec_in!I8=0,0,1000*11630*RES_hh_fec_in!I8/RES_hh_num_in!I8)</f>
        <v>6184.0120786625976</v>
      </c>
      <c r="J8" s="72">
        <f>IF(RES_hh_fec_in!J8=0,0,1000*11630*RES_hh_fec_in!J8/RES_hh_num_in!J8)</f>
        <v>5549.8170167865046</v>
      </c>
      <c r="K8" s="72">
        <f>IF(RES_hh_fec_in!K8=0,0,1000*11630*RES_hh_fec_in!K8/RES_hh_num_in!K8)</f>
        <v>5568.3976942231793</v>
      </c>
      <c r="L8" s="72">
        <f>IF(RES_hh_fec_in!L8=0,0,1000*11630*RES_hh_fec_in!L8/RES_hh_num_in!L8)</f>
        <v>6350.2457044912544</v>
      </c>
      <c r="M8" s="72">
        <f>IF(RES_hh_fec_in!M8=0,0,1000*11630*RES_hh_fec_in!M8/RES_hh_num_in!M8)</f>
        <v>5003.946526227528</v>
      </c>
      <c r="N8" s="72">
        <f>IF(RES_hh_fec_in!N8=0,0,1000*11630*RES_hh_fec_in!N8/RES_hh_num_in!N8)</f>
        <v>5045.7339695647534</v>
      </c>
      <c r="O8" s="72">
        <f>IF(RES_hh_fec_in!O8=0,0,1000*11630*RES_hh_fec_in!O8/RES_hh_num_in!O8)</f>
        <v>4435.1932208097187</v>
      </c>
      <c r="P8" s="72">
        <f>IF(RES_hh_fec_in!P8=0,0,1000*11630*RES_hh_fec_in!P8/RES_hh_num_in!P8)</f>
        <v>3905.666509725007</v>
      </c>
      <c r="Q8" s="72">
        <f>IF(RES_hh_fec_in!Q8=0,0,1000*11630*RES_hh_fec_in!Q8/RES_hh_num_in!Q8)</f>
        <v>3942.6856435374862</v>
      </c>
      <c r="R8" s="72">
        <f>IF(RES_hh_fec_in!R8=0,0,1000*11630*RES_hh_fec_in!R8/RES_hh_num_in!R8)</f>
        <v>3480.5894113333693</v>
      </c>
      <c r="S8" s="72">
        <f>IF(RES_hh_fec_in!S8=0,0,1000*11630*RES_hh_fec_in!S8/RES_hh_num_in!S8)</f>
        <v>3275.7818576436157</v>
      </c>
      <c r="T8" s="72">
        <f>IF(RES_hh_fec_in!T8=0,0,1000*11630*RES_hh_fec_in!T8/RES_hh_num_in!T8)</f>
        <v>3497.591608737629</v>
      </c>
      <c r="U8" s="72">
        <f>IF(RES_hh_fec_in!U8=0,0,1000*11630*RES_hh_fec_in!U8/RES_hh_num_in!U8)</f>
        <v>3190.9832811354258</v>
      </c>
      <c r="V8" s="72">
        <f>IF(RES_hh_fec_in!V8=0,0,1000*11630*RES_hh_fec_in!V8/RES_hh_num_in!V8)</f>
        <v>3167.3733827285037</v>
      </c>
      <c r="W8" s="72">
        <f>IF(RES_hh_fec_in!W8=0,0,1000*11630*RES_hh_fec_in!W8/RES_hh_num_in!W8)</f>
        <v>3322.7586442626889</v>
      </c>
      <c r="X8" s="72">
        <f>IF(RES_hh_fec_in!X8=0,0,1000*11630*RES_hh_fec_in!X8/RES_hh_num_in!X8)</f>
        <v>2884.6814474557236</v>
      </c>
      <c r="Y8" s="72">
        <f>IF(RES_hh_fec_in!Y8=0,0,1000*11630*RES_hh_fec_in!Y8/RES_hh_num_in!Y8)</f>
        <v>2732.178353342405</v>
      </c>
      <c r="DA8" s="89" t="s">
        <v>788</v>
      </c>
    </row>
    <row r="9" spans="1:105" ht="12" customHeight="1" x14ac:dyDescent="0.25">
      <c r="A9" s="28" t="s">
        <v>202</v>
      </c>
      <c r="B9" s="72"/>
      <c r="C9" s="72">
        <f>IF(RES_hh_fec_in!C9=0,0,1000*11630*RES_hh_fec_in!C9/RES_hh_num_in!C9)</f>
        <v>4964.6057165381608</v>
      </c>
      <c r="D9" s="72">
        <f>IF(RES_hh_fec_in!D9=0,0,1000*11630*RES_hh_fec_in!D9/RES_hh_num_in!D9)</f>
        <v>5113.8388869267128</v>
      </c>
      <c r="E9" s="72">
        <f>IF(RES_hh_fec_in!E9=0,0,1000*11630*RES_hh_fec_in!E9/RES_hh_num_in!E9)</f>
        <v>5305.5637663834559</v>
      </c>
      <c r="F9" s="72">
        <f>IF(RES_hh_fec_in!F9=0,0,1000*11630*RES_hh_fec_in!F9/RES_hh_num_in!F9)</f>
        <v>5488.0510232447205</v>
      </c>
      <c r="G9" s="72">
        <f>IF(RES_hh_fec_in!G9=0,0,1000*11630*RES_hh_fec_in!G9/RES_hh_num_in!G9)</f>
        <v>5597.8233571623841</v>
      </c>
      <c r="H9" s="72">
        <f>IF(RES_hh_fec_in!H9=0,0,1000*11630*RES_hh_fec_in!H9/RES_hh_num_in!H9)</f>
        <v>5546.6456797232622</v>
      </c>
      <c r="I9" s="72">
        <f>IF(RES_hh_fec_in!I9=0,0,1000*11630*RES_hh_fec_in!I9/RES_hh_num_in!I9)</f>
        <v>5328.7310008346558</v>
      </c>
      <c r="J9" s="72">
        <f>IF(RES_hh_fec_in!J9=0,0,1000*11630*RES_hh_fec_in!J9/RES_hh_num_in!J9)</f>
        <v>5020.1899242312684</v>
      </c>
      <c r="K9" s="72">
        <f>IF(RES_hh_fec_in!K9=0,0,1000*11630*RES_hh_fec_in!K9/RES_hh_num_in!K9)</f>
        <v>5475.1573321074475</v>
      </c>
      <c r="L9" s="72">
        <f>IF(RES_hh_fec_in!L9=0,0,1000*11630*RES_hh_fec_in!L9/RES_hh_num_in!L9)</f>
        <v>5292.0207674020558</v>
      </c>
      <c r="M9" s="72">
        <f>IF(RES_hh_fec_in!M9=0,0,1000*11630*RES_hh_fec_in!M9/RES_hh_num_in!M9)</f>
        <v>5011.2304267935087</v>
      </c>
      <c r="N9" s="72">
        <f>IF(RES_hh_fec_in!N9=0,0,1000*11630*RES_hh_fec_in!N9/RES_hh_num_in!N9)</f>
        <v>4751.6491235144485</v>
      </c>
      <c r="O9" s="72">
        <f>IF(RES_hh_fec_in!O9=0,0,1000*11630*RES_hh_fec_in!O9/RES_hh_num_in!O9)</f>
        <v>4491.2092462485671</v>
      </c>
      <c r="P9" s="72">
        <f>IF(RES_hh_fec_in!P9=0,0,1000*11630*RES_hh_fec_in!P9/RES_hh_num_in!P9)</f>
        <v>4405.1644568513211</v>
      </c>
      <c r="Q9" s="72">
        <f>IF(RES_hh_fec_in!Q9=0,0,1000*11630*RES_hh_fec_in!Q9/RES_hh_num_in!Q9)</f>
        <v>0</v>
      </c>
      <c r="R9" s="72">
        <f>IF(RES_hh_fec_in!R9=0,0,1000*11630*RES_hh_fec_in!R9/RES_hh_num_in!R9)</f>
        <v>0</v>
      </c>
      <c r="S9" s="72">
        <f>IF(RES_hh_fec_in!S9=0,0,1000*11630*RES_hh_fec_in!S9/RES_hh_num_in!S9)</f>
        <v>0</v>
      </c>
      <c r="T9" s="72">
        <f>IF(RES_hh_fec_in!T9=0,0,1000*11630*RES_hh_fec_in!T9/RES_hh_num_in!T9)</f>
        <v>0</v>
      </c>
      <c r="U9" s="72">
        <f>IF(RES_hh_fec_in!U9=0,0,1000*11630*RES_hh_fec_in!U9/RES_hh_num_in!U9)</f>
        <v>3527.9240171311349</v>
      </c>
      <c r="V9" s="72">
        <f>IF(RES_hh_fec_in!V9=0,0,1000*11630*RES_hh_fec_in!V9/RES_hh_num_in!V9)</f>
        <v>3414.3572551453963</v>
      </c>
      <c r="W9" s="72">
        <f>IF(RES_hh_fec_in!W9=0,0,1000*11630*RES_hh_fec_in!W9/RES_hh_num_in!W9)</f>
        <v>3279.724098120068</v>
      </c>
      <c r="X9" s="72">
        <f>IF(RES_hh_fec_in!X9=0,0,1000*11630*RES_hh_fec_in!X9/RES_hh_num_in!X9)</f>
        <v>3150.7227389628179</v>
      </c>
      <c r="Y9" s="72">
        <f>IF(RES_hh_fec_in!Y9=0,0,1000*11630*RES_hh_fec_in!Y9/RES_hh_num_in!Y9)</f>
        <v>3049.9512707040567</v>
      </c>
      <c r="DA9" s="89" t="s">
        <v>789</v>
      </c>
    </row>
    <row r="10" spans="1:105" ht="12" customHeight="1" x14ac:dyDescent="0.25">
      <c r="A10" s="28" t="s">
        <v>197</v>
      </c>
      <c r="B10" s="72"/>
      <c r="C10" s="72">
        <f>IF(RES_hh_fec_in!C10=0,0,1000*11630*RES_hh_fec_in!C10/RES_hh_num_in!C10)</f>
        <v>3497.0324199152897</v>
      </c>
      <c r="D10" s="72">
        <f>IF(RES_hh_fec_in!D10=0,0,1000*11630*RES_hh_fec_in!D10/RES_hh_num_in!D10)</f>
        <v>3672.5502485682409</v>
      </c>
      <c r="E10" s="72">
        <f>IF(RES_hh_fec_in!E10=0,0,1000*11630*RES_hh_fec_in!E10/RES_hh_num_in!E10)</f>
        <v>3892.1203409067261</v>
      </c>
      <c r="F10" s="72">
        <f>IF(RES_hh_fec_in!F10=0,0,1000*11630*RES_hh_fec_in!F10/RES_hh_num_in!F10)</f>
        <v>4056.6389637037382</v>
      </c>
      <c r="G10" s="72">
        <f>IF(RES_hh_fec_in!G10=0,0,1000*11630*RES_hh_fec_in!G10/RES_hh_num_in!G10)</f>
        <v>4203.9282184600079</v>
      </c>
      <c r="H10" s="72">
        <f>IF(RES_hh_fec_in!H10=0,0,1000*11630*RES_hh_fec_in!H10/RES_hh_num_in!H10)</f>
        <v>4222.279220928046</v>
      </c>
      <c r="I10" s="72">
        <f>IF(RES_hh_fec_in!I10=0,0,1000*11630*RES_hh_fec_in!I10/RES_hh_num_in!I10)</f>
        <v>4193.9412973878598</v>
      </c>
      <c r="J10" s="72">
        <f>IF(RES_hh_fec_in!J10=0,0,1000*11630*RES_hh_fec_in!J10/RES_hh_num_in!J10)</f>
        <v>4111.4033857956347</v>
      </c>
      <c r="K10" s="72">
        <f>IF(RES_hh_fec_in!K10=0,0,1000*11630*RES_hh_fec_in!K10/RES_hh_num_in!K10)</f>
        <v>4106.5019990546334</v>
      </c>
      <c r="L10" s="72">
        <f>IF(RES_hh_fec_in!L10=0,0,1000*11630*RES_hh_fec_in!L10/RES_hh_num_in!L10)</f>
        <v>4149.4213446592439</v>
      </c>
      <c r="M10" s="72">
        <f>IF(RES_hh_fec_in!M10=0,0,1000*11630*RES_hh_fec_in!M10/RES_hh_num_in!M10)</f>
        <v>4037.4244602156964</v>
      </c>
      <c r="N10" s="72">
        <f>IF(RES_hh_fec_in!N10=0,0,1000*11630*RES_hh_fec_in!N10/RES_hh_num_in!N10)</f>
        <v>3877.4551231544251</v>
      </c>
      <c r="O10" s="72">
        <f>IF(RES_hh_fec_in!O10=0,0,1000*11630*RES_hh_fec_in!O10/RES_hh_num_in!O10)</f>
        <v>3654.0042749156355</v>
      </c>
      <c r="P10" s="72">
        <f>IF(RES_hh_fec_in!P10=0,0,1000*11630*RES_hh_fec_in!P10/RES_hh_num_in!P10)</f>
        <v>3479.8916129877653</v>
      </c>
      <c r="Q10" s="72">
        <f>IF(RES_hh_fec_in!Q10=0,0,1000*11630*RES_hh_fec_in!Q10/RES_hh_num_in!Q10)</f>
        <v>3341.4933772257996</v>
      </c>
      <c r="R10" s="72">
        <f>IF(RES_hh_fec_in!R10=0,0,1000*11630*RES_hh_fec_in!R10/RES_hh_num_in!R10)</f>
        <v>3119.4426827367606</v>
      </c>
      <c r="S10" s="72">
        <f>IF(RES_hh_fec_in!S10=0,0,1000*11630*RES_hh_fec_in!S10/RES_hh_num_in!S10)</f>
        <v>3090.8588326038548</v>
      </c>
      <c r="T10" s="72">
        <f>IF(RES_hh_fec_in!T10=0,0,1000*11630*RES_hh_fec_in!T10/RES_hh_num_in!T10)</f>
        <v>3168.3597953289836</v>
      </c>
      <c r="U10" s="72">
        <f>IF(RES_hh_fec_in!U10=0,0,1000*11630*RES_hh_fec_in!U10/RES_hh_num_in!U10)</f>
        <v>3087.2671905162679</v>
      </c>
      <c r="V10" s="72">
        <f>IF(RES_hh_fec_in!V10=0,0,1000*11630*RES_hh_fec_in!V10/RES_hh_num_in!V10)</f>
        <v>3015.1071600374103</v>
      </c>
      <c r="W10" s="72">
        <f>IF(RES_hh_fec_in!W10=0,0,1000*11630*RES_hh_fec_in!W10/RES_hh_num_in!W10)</f>
        <v>2906.8867924805718</v>
      </c>
      <c r="X10" s="72">
        <f>IF(RES_hh_fec_in!X10=0,0,1000*11630*RES_hh_fec_in!X10/RES_hh_num_in!X10)</f>
        <v>2797.7414493753654</v>
      </c>
      <c r="Y10" s="72">
        <f>IF(RES_hh_fec_in!Y10=0,0,1000*11630*RES_hh_fec_in!Y10/RES_hh_num_in!Y10)</f>
        <v>2689.4184296438771</v>
      </c>
      <c r="DA10" s="89" t="s">
        <v>790</v>
      </c>
    </row>
    <row r="11" spans="1:105" ht="12" customHeight="1" x14ac:dyDescent="0.25">
      <c r="A11" s="28" t="s">
        <v>198</v>
      </c>
      <c r="B11" s="72"/>
      <c r="C11" s="72">
        <f>IF(RES_hh_fec_in!C11=0,0,1000*11630*RES_hh_fec_in!C11/RES_hh_num_in!C11)</f>
        <v>0</v>
      </c>
      <c r="D11" s="72">
        <f>IF(RES_hh_fec_in!D11=0,0,1000*11630*RES_hh_fec_in!D11/RES_hh_num_in!D11)</f>
        <v>0</v>
      </c>
      <c r="E11" s="72">
        <f>IF(RES_hh_fec_in!E11=0,0,1000*11630*RES_hh_fec_in!E11/RES_hh_num_in!E11)</f>
        <v>0</v>
      </c>
      <c r="F11" s="72">
        <f>IF(RES_hh_fec_in!F11=0,0,1000*11630*RES_hh_fec_in!F11/RES_hh_num_in!F11)</f>
        <v>0</v>
      </c>
      <c r="G11" s="72">
        <f>IF(RES_hh_fec_in!G11=0,0,1000*11630*RES_hh_fec_in!G11/RES_hh_num_in!G11)</f>
        <v>0</v>
      </c>
      <c r="H11" s="72">
        <f>IF(RES_hh_fec_in!H11=0,0,1000*11630*RES_hh_fec_in!H11/RES_hh_num_in!H11)</f>
        <v>0</v>
      </c>
      <c r="I11" s="72">
        <f>IF(RES_hh_fec_in!I11=0,0,1000*11630*RES_hh_fec_in!I11/RES_hh_num_in!I11)</f>
        <v>0</v>
      </c>
      <c r="J11" s="72">
        <f>IF(RES_hh_fec_in!J11=0,0,1000*11630*RES_hh_fec_in!J11/RES_hh_num_in!J11)</f>
        <v>0</v>
      </c>
      <c r="K11" s="72">
        <f>IF(RES_hh_fec_in!K11=0,0,1000*11630*RES_hh_fec_in!K11/RES_hh_num_in!K11)</f>
        <v>0</v>
      </c>
      <c r="L11" s="72">
        <f>IF(RES_hh_fec_in!L11=0,0,1000*11630*RES_hh_fec_in!L11/RES_hh_num_in!L11)</f>
        <v>0</v>
      </c>
      <c r="M11" s="72">
        <f>IF(RES_hh_fec_in!M11=0,0,1000*11630*RES_hh_fec_in!M11/RES_hh_num_in!M11)</f>
        <v>0</v>
      </c>
      <c r="N11" s="72">
        <f>IF(RES_hh_fec_in!N11=0,0,1000*11630*RES_hh_fec_in!N11/RES_hh_num_in!N11)</f>
        <v>0</v>
      </c>
      <c r="O11" s="72">
        <f>IF(RES_hh_fec_in!O11=0,0,1000*11630*RES_hh_fec_in!O11/RES_hh_num_in!O11)</f>
        <v>0</v>
      </c>
      <c r="P11" s="72">
        <f>IF(RES_hh_fec_in!P11=0,0,1000*11630*RES_hh_fec_in!P11/RES_hh_num_in!P11)</f>
        <v>0</v>
      </c>
      <c r="Q11" s="72">
        <f>IF(RES_hh_fec_in!Q11=0,0,1000*11630*RES_hh_fec_in!Q11/RES_hh_num_in!Q11)</f>
        <v>0</v>
      </c>
      <c r="R11" s="72">
        <f>IF(RES_hh_fec_in!R11=0,0,1000*11630*RES_hh_fec_in!R11/RES_hh_num_in!R11)</f>
        <v>0</v>
      </c>
      <c r="S11" s="72">
        <f>IF(RES_hh_fec_in!S11=0,0,1000*11630*RES_hh_fec_in!S11/RES_hh_num_in!S11)</f>
        <v>0</v>
      </c>
      <c r="T11" s="72">
        <f>IF(RES_hh_fec_in!T11=0,0,1000*11630*RES_hh_fec_in!T11/RES_hh_num_in!T11)</f>
        <v>0</v>
      </c>
      <c r="U11" s="72">
        <f>IF(RES_hh_fec_in!U11=0,0,1000*11630*RES_hh_fec_in!U11/RES_hh_num_in!U11)</f>
        <v>0</v>
      </c>
      <c r="V11" s="72">
        <f>IF(RES_hh_fec_in!V11=0,0,1000*11630*RES_hh_fec_in!V11/RES_hh_num_in!V11)</f>
        <v>0</v>
      </c>
      <c r="W11" s="72">
        <f>IF(RES_hh_fec_in!W11=0,0,1000*11630*RES_hh_fec_in!W11/RES_hh_num_in!W11)</f>
        <v>0</v>
      </c>
      <c r="X11" s="72">
        <f>IF(RES_hh_fec_in!X11=0,0,1000*11630*RES_hh_fec_in!X11/RES_hh_num_in!X11)</f>
        <v>0</v>
      </c>
      <c r="Y11" s="72">
        <f>IF(RES_hh_fec_in!Y11=0,0,1000*11630*RES_hh_fec_in!Y11/RES_hh_num_in!Y11)</f>
        <v>0</v>
      </c>
      <c r="DA11" s="89" t="s">
        <v>791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1776.8806264454445</v>
      </c>
      <c r="D12" s="72">
        <f>IF(RES_hh_fec_in!D12=0,0,1000*11630*RES_hh_fec_in!D12/RES_hh_num_in!D12)</f>
        <v>1602.1267875799067</v>
      </c>
      <c r="E12" s="72">
        <f>IF(RES_hh_fec_in!E12=0,0,1000*11630*RES_hh_fec_in!E12/RES_hh_num_in!E12)</f>
        <v>1629.0200060484653</v>
      </c>
      <c r="F12" s="72">
        <f>IF(RES_hh_fec_in!F12=0,0,1000*11630*RES_hh_fec_in!F12/RES_hh_num_in!F12)</f>
        <v>1623.2794862691751</v>
      </c>
      <c r="G12" s="72">
        <f>IF(RES_hh_fec_in!G12=0,0,1000*11630*RES_hh_fec_in!G12/RES_hh_num_in!G12)</f>
        <v>1655.8424688428543</v>
      </c>
      <c r="H12" s="72">
        <f>IF(RES_hh_fec_in!H12=0,0,1000*11630*RES_hh_fec_in!H12/RES_hh_num_in!H12)</f>
        <v>1661.8145189511476</v>
      </c>
      <c r="I12" s="72">
        <f>IF(RES_hh_fec_in!I12=0,0,1000*11630*RES_hh_fec_in!I12/RES_hh_num_in!I12)</f>
        <v>1572.7325863892904</v>
      </c>
      <c r="J12" s="72">
        <f>IF(RES_hh_fec_in!J12=0,0,1000*11630*RES_hh_fec_in!J12/RES_hh_num_in!J12)</f>
        <v>1374.2869638056675</v>
      </c>
      <c r="K12" s="72">
        <f>IF(RES_hh_fec_in!K12=0,0,1000*11630*RES_hh_fec_in!K12/RES_hh_num_in!K12)</f>
        <v>1306.3777917929335</v>
      </c>
      <c r="L12" s="72">
        <f>IF(RES_hh_fec_in!L12=0,0,1000*11630*RES_hh_fec_in!L12/RES_hh_num_in!L12)</f>
        <v>1446.1593340125801</v>
      </c>
      <c r="M12" s="72">
        <f>IF(RES_hh_fec_in!M12=0,0,1000*11630*RES_hh_fec_in!M12/RES_hh_num_in!M12)</f>
        <v>1230.1705662304264</v>
      </c>
      <c r="N12" s="72">
        <f>IF(RES_hh_fec_in!N12=0,0,1000*11630*RES_hh_fec_in!N12/RES_hh_num_in!N12)</f>
        <v>1106.4760540547459</v>
      </c>
      <c r="O12" s="72">
        <f>IF(RES_hh_fec_in!O12=0,0,1000*11630*RES_hh_fec_in!O12/RES_hh_num_in!O12)</f>
        <v>939.68205305022946</v>
      </c>
      <c r="P12" s="72">
        <f>IF(RES_hh_fec_in!P12=0,0,1000*11630*RES_hh_fec_in!P12/RES_hh_num_in!P12)</f>
        <v>842.63623899905724</v>
      </c>
      <c r="Q12" s="72">
        <f>IF(RES_hh_fec_in!Q12=0,0,1000*11630*RES_hh_fec_in!Q12/RES_hh_num_in!Q12)</f>
        <v>796.80143514142435</v>
      </c>
      <c r="R12" s="72">
        <f>IF(RES_hh_fec_in!R12=0,0,1000*11630*RES_hh_fec_in!R12/RES_hh_num_in!R12)</f>
        <v>763.94427282530137</v>
      </c>
      <c r="S12" s="72">
        <f>IF(RES_hh_fec_in!S12=0,0,1000*11630*RES_hh_fec_in!S12/RES_hh_num_in!S12)</f>
        <v>765.48901873439877</v>
      </c>
      <c r="T12" s="72">
        <f>IF(RES_hh_fec_in!T12=0,0,1000*11630*RES_hh_fec_in!T12/RES_hh_num_in!T12)</f>
        <v>775.06483522046369</v>
      </c>
      <c r="U12" s="72">
        <f>IF(RES_hh_fec_in!U12=0,0,1000*11630*RES_hh_fec_in!U12/RES_hh_num_in!U12)</f>
        <v>758.0212401270436</v>
      </c>
      <c r="V12" s="72">
        <f>IF(RES_hh_fec_in!V12=0,0,1000*11630*RES_hh_fec_in!V12/RES_hh_num_in!V12)</f>
        <v>733.52645382811068</v>
      </c>
      <c r="W12" s="72">
        <f>IF(RES_hh_fec_in!W12=0,0,1000*11630*RES_hh_fec_in!W12/RES_hh_num_in!W12)</f>
        <v>707.90897821511851</v>
      </c>
      <c r="X12" s="72">
        <f>IF(RES_hh_fec_in!X12=0,0,1000*11630*RES_hh_fec_in!X12/RES_hh_num_in!X12)</f>
        <v>663.55141249088194</v>
      </c>
      <c r="Y12" s="72">
        <f>IF(RES_hh_fec_in!Y12=0,0,1000*11630*RES_hh_fec_in!Y12/RES_hh_num_in!Y12)</f>
        <v>651.0818391760273</v>
      </c>
      <c r="DA12" s="89" t="s">
        <v>792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4519.4606916510284</v>
      </c>
      <c r="D13" s="74">
        <f>IF(RES_hh_fec_in!D13=0,0,1000*11630*RES_hh_fec_in!D13/RES_hh_num_in!D13)</f>
        <v>4124.6733484931056</v>
      </c>
      <c r="E13" s="74">
        <f>IF(RES_hh_fec_in!E13=0,0,1000*11630*RES_hh_fec_in!E13/RES_hh_num_in!E13)</f>
        <v>4201.1153474563325</v>
      </c>
      <c r="F13" s="74">
        <f>IF(RES_hh_fec_in!F13=0,0,1000*11630*RES_hh_fec_in!F13/RES_hh_num_in!F13)</f>
        <v>4407.3412853542832</v>
      </c>
      <c r="G13" s="74">
        <f>IF(RES_hh_fec_in!G13=0,0,1000*11630*RES_hh_fec_in!G13/RES_hh_num_in!G13)</f>
        <v>4613.342599262518</v>
      </c>
      <c r="H13" s="74">
        <f>IF(RES_hh_fec_in!H13=0,0,1000*11630*RES_hh_fec_in!H13/RES_hh_num_in!H13)</f>
        <v>5241.0104826536308</v>
      </c>
      <c r="I13" s="74">
        <f>IF(RES_hh_fec_in!I13=0,0,1000*11630*RES_hh_fec_in!I13/RES_hh_num_in!I13)</f>
        <v>4948.888602296126</v>
      </c>
      <c r="J13" s="74">
        <f>IF(RES_hh_fec_in!J13=0,0,1000*11630*RES_hh_fec_in!J13/RES_hh_num_in!J13)</f>
        <v>4452.3347920072611</v>
      </c>
      <c r="K13" s="74">
        <f>IF(RES_hh_fec_in!K13=0,0,1000*11630*RES_hh_fec_in!K13/RES_hh_num_in!K13)</f>
        <v>4188.8865037639716</v>
      </c>
      <c r="L13" s="74">
        <f>IF(RES_hh_fec_in!L13=0,0,1000*11630*RES_hh_fec_in!L13/RES_hh_num_in!L13)</f>
        <v>5355.3763963778374</v>
      </c>
      <c r="M13" s="74">
        <f>IF(RES_hh_fec_in!M13=0,0,1000*11630*RES_hh_fec_in!M13/RES_hh_num_in!M13)</f>
        <v>5271.9546392993379</v>
      </c>
      <c r="N13" s="74">
        <f>IF(RES_hh_fec_in!N13=0,0,1000*11630*RES_hh_fec_in!N13/RES_hh_num_in!N13)</f>
        <v>4792.4368626423484</v>
      </c>
      <c r="O13" s="74">
        <f>IF(RES_hh_fec_in!O13=0,0,1000*11630*RES_hh_fec_in!O13/RES_hh_num_in!O13)</f>
        <v>0</v>
      </c>
      <c r="P13" s="74">
        <f>IF(RES_hh_fec_in!P13=0,0,1000*11630*RES_hh_fec_in!P13/RES_hh_num_in!P13)</f>
        <v>0</v>
      </c>
      <c r="Q13" s="74">
        <f>IF(RES_hh_fec_in!Q13=0,0,1000*11630*RES_hh_fec_in!Q13/RES_hh_num_in!Q13)</f>
        <v>0</v>
      </c>
      <c r="R13" s="74">
        <f>IF(RES_hh_fec_in!R13=0,0,1000*11630*RES_hh_fec_in!R13/RES_hh_num_in!R13)</f>
        <v>2740.2756395905494</v>
      </c>
      <c r="S13" s="74">
        <f>IF(RES_hh_fec_in!S13=0,0,1000*11630*RES_hh_fec_in!S13/RES_hh_num_in!S13)</f>
        <v>3185.4487173745761</v>
      </c>
      <c r="T13" s="74">
        <f>IF(RES_hh_fec_in!T13=0,0,1000*11630*RES_hh_fec_in!T13/RES_hh_num_in!T13)</f>
        <v>4190.740686993292</v>
      </c>
      <c r="U13" s="74">
        <f>IF(RES_hh_fec_in!U13=0,0,1000*11630*RES_hh_fec_in!U13/RES_hh_num_in!U13)</f>
        <v>3666.5406670239499</v>
      </c>
      <c r="V13" s="74">
        <f>IF(RES_hh_fec_in!V13=0,0,1000*11630*RES_hh_fec_in!V13/RES_hh_num_in!V13)</f>
        <v>3325.6645071180651</v>
      </c>
      <c r="W13" s="74">
        <f>IF(RES_hh_fec_in!W13=0,0,1000*11630*RES_hh_fec_in!W13/RES_hh_num_in!W13)</f>
        <v>2472.3504990399929</v>
      </c>
      <c r="X13" s="74">
        <f>IF(RES_hh_fec_in!X13=0,0,1000*11630*RES_hh_fec_in!X13/RES_hh_num_in!X13)</f>
        <v>2915.6280902430776</v>
      </c>
      <c r="Y13" s="74">
        <f>IF(RES_hh_fec_in!Y13=0,0,1000*11630*RES_hh_fec_in!Y13/RES_hh_num_in!Y13)</f>
        <v>2788.3981453754955</v>
      </c>
      <c r="DA13" s="90" t="s">
        <v>793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48.630621646263741</v>
      </c>
      <c r="D14" s="76">
        <f>IF(RES_hh_fec_in!D14=0,0,1000*11630*RES_hh_fec_in!D14/RES_hh_num_in!D14)</f>
        <v>52.313632418810137</v>
      </c>
      <c r="E14" s="76">
        <f>IF(RES_hh_fec_in!E14=0,0,1000*11630*RES_hh_fec_in!E14/RES_hh_num_in!E14)</f>
        <v>55.048015173944364</v>
      </c>
      <c r="F14" s="76">
        <f>IF(RES_hh_fec_in!F14=0,0,1000*11630*RES_hh_fec_in!F14/RES_hh_num_in!F14)</f>
        <v>54.688174448819943</v>
      </c>
      <c r="G14" s="76">
        <f>IF(RES_hh_fec_in!G14=0,0,1000*11630*RES_hh_fec_in!G14/RES_hh_num_in!G14)</f>
        <v>50.321879347629647</v>
      </c>
      <c r="H14" s="76">
        <f>IF(RES_hh_fec_in!H14=0,0,1000*11630*RES_hh_fec_in!H14/RES_hh_num_in!H14)</f>
        <v>48.725076151653205</v>
      </c>
      <c r="I14" s="76">
        <f>IF(RES_hh_fec_in!I14=0,0,1000*11630*RES_hh_fec_in!I14/RES_hh_num_in!I14)</f>
        <v>45.387253477964151</v>
      </c>
      <c r="J14" s="76">
        <f>IF(RES_hh_fec_in!J14=0,0,1000*11630*RES_hh_fec_in!J14/RES_hh_num_in!J14)</f>
        <v>41.33968690810984</v>
      </c>
      <c r="K14" s="76">
        <f>IF(RES_hh_fec_in!K14=0,0,1000*11630*RES_hh_fec_in!K14/RES_hh_num_in!K14)</f>
        <v>37.244745557267692</v>
      </c>
      <c r="L14" s="76">
        <f>IF(RES_hh_fec_in!L14=0,0,1000*11630*RES_hh_fec_in!L14/RES_hh_num_in!L14)</f>
        <v>44.016113463772491</v>
      </c>
      <c r="M14" s="76">
        <f>IF(RES_hh_fec_in!M14=0,0,1000*11630*RES_hh_fec_in!M14/RES_hh_num_in!M14)</f>
        <v>36.131726323520105</v>
      </c>
      <c r="N14" s="76">
        <f>IF(RES_hh_fec_in!N14=0,0,1000*11630*RES_hh_fec_in!N14/RES_hh_num_in!N14)</f>
        <v>36.424530958801817</v>
      </c>
      <c r="O14" s="76">
        <f>IF(RES_hh_fec_in!O14=0,0,1000*11630*RES_hh_fec_in!O14/RES_hh_num_in!O14)</f>
        <v>37.23605018892269</v>
      </c>
      <c r="P14" s="76">
        <f>IF(RES_hh_fec_in!P14=0,0,1000*11630*RES_hh_fec_in!P14/RES_hh_num_in!P14)</f>
        <v>42.032159448351948</v>
      </c>
      <c r="Q14" s="76">
        <f>IF(RES_hh_fec_in!Q14=0,0,1000*11630*RES_hh_fec_in!Q14/RES_hh_num_in!Q14)</f>
        <v>47.985601318170652</v>
      </c>
      <c r="R14" s="76">
        <f>IF(RES_hh_fec_in!R14=0,0,1000*11630*RES_hh_fec_in!R14/RES_hh_num_in!R14)</f>
        <v>41.899996561120972</v>
      </c>
      <c r="S14" s="76">
        <f>IF(RES_hh_fec_in!S14=0,0,1000*11630*RES_hh_fec_in!S14/RES_hh_num_in!S14)</f>
        <v>39.286412927001514</v>
      </c>
      <c r="T14" s="76">
        <f>IF(RES_hh_fec_in!T14=0,0,1000*11630*RES_hh_fec_in!T14/RES_hh_num_in!T14)</f>
        <v>44.112599888511149</v>
      </c>
      <c r="U14" s="76">
        <f>IF(RES_hh_fec_in!U14=0,0,1000*11630*RES_hh_fec_in!U14/RES_hh_num_in!U14)</f>
        <v>34.968469527583053</v>
      </c>
      <c r="V14" s="76">
        <f>IF(RES_hh_fec_in!V14=0,0,1000*11630*RES_hh_fec_in!V14/RES_hh_num_in!V14)</f>
        <v>32.566530387327532</v>
      </c>
      <c r="W14" s="76">
        <f>IF(RES_hh_fec_in!W14=0,0,1000*11630*RES_hh_fec_in!W14/RES_hh_num_in!W14)</f>
        <v>27.802070106838478</v>
      </c>
      <c r="X14" s="76">
        <f>IF(RES_hh_fec_in!X14=0,0,1000*11630*RES_hh_fec_in!X14/RES_hh_num_in!X14)</f>
        <v>27.070171841165422</v>
      </c>
      <c r="Y14" s="76">
        <f>IF(RES_hh_fec_in!Y14=0,0,1000*11630*RES_hh_fec_in!Y14/RES_hh_num_in!Y14)</f>
        <v>25.571860675263896</v>
      </c>
      <c r="DA14" s="91" t="s">
        <v>794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102.09755547143499</v>
      </c>
      <c r="D15" s="69">
        <f t="shared" si="0"/>
        <v>61.527776218094814</v>
      </c>
      <c r="E15" s="69">
        <f t="shared" si="0"/>
        <v>126.60465025793586</v>
      </c>
      <c r="F15" s="69">
        <f t="shared" si="0"/>
        <v>128.92113992137666</v>
      </c>
      <c r="G15" s="69">
        <f t="shared" si="0"/>
        <v>186.56248770645175</v>
      </c>
      <c r="H15" s="69">
        <f t="shared" si="0"/>
        <v>106.0965963810402</v>
      </c>
      <c r="I15" s="69">
        <f t="shared" si="0"/>
        <v>74.368735010573644</v>
      </c>
      <c r="J15" s="69">
        <f t="shared" si="0"/>
        <v>60.606223031240141</v>
      </c>
      <c r="K15" s="69">
        <f t="shared" si="0"/>
        <v>93.972175496903546</v>
      </c>
      <c r="L15" s="69">
        <f t="shared" si="0"/>
        <v>106.81709919658032</v>
      </c>
      <c r="M15" s="69">
        <f t="shared" si="0"/>
        <v>75.309476358520072</v>
      </c>
      <c r="N15" s="69">
        <f t="shared" si="0"/>
        <v>94.405526803873116</v>
      </c>
      <c r="O15" s="69">
        <f t="shared" si="0"/>
        <v>18.087621329174816</v>
      </c>
      <c r="P15" s="69">
        <f t="shared" si="0"/>
        <v>6.6239389922583181</v>
      </c>
      <c r="Q15" s="69">
        <f t="shared" si="0"/>
        <v>8.7122293174002632</v>
      </c>
      <c r="R15" s="69">
        <f t="shared" si="0"/>
        <v>44.820485598746401</v>
      </c>
      <c r="S15" s="69">
        <f t="shared" si="0"/>
        <v>58.244700281644235</v>
      </c>
      <c r="T15" s="69">
        <f t="shared" si="0"/>
        <v>79.250592783163015</v>
      </c>
      <c r="U15" s="69">
        <f t="shared" si="0"/>
        <v>47.854991521320365</v>
      </c>
      <c r="V15" s="69">
        <f t="shared" si="0"/>
        <v>47.865966115255063</v>
      </c>
      <c r="W15" s="69">
        <f t="shared" si="0"/>
        <v>51.64105069673662</v>
      </c>
      <c r="X15" s="69">
        <f t="shared" si="0"/>
        <v>57.833765180396469</v>
      </c>
      <c r="Y15" s="69">
        <f t="shared" si="0"/>
        <v>22.466183846984062</v>
      </c>
      <c r="DA15" s="88" t="s">
        <v>795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102.09755547143499</v>
      </c>
      <c r="D16" s="72">
        <f>IF(RES_hh_fec_in!D16=0,0,1000*11630*RES_hh_fec_in!D16/RES_hh_num_in!D$3)</f>
        <v>61.527776218094814</v>
      </c>
      <c r="E16" s="72">
        <f>IF(RES_hh_fec_in!E16=0,0,1000*11630*RES_hh_fec_in!E16/RES_hh_num_in!E$3)</f>
        <v>126.60465025793586</v>
      </c>
      <c r="F16" s="72">
        <f>IF(RES_hh_fec_in!F16=0,0,1000*11630*RES_hh_fec_in!F16/RES_hh_num_in!F$3)</f>
        <v>128.92113992137666</v>
      </c>
      <c r="G16" s="72">
        <f>IF(RES_hh_fec_in!G16=0,0,1000*11630*RES_hh_fec_in!G16/RES_hh_num_in!G$3)</f>
        <v>186.56248770645175</v>
      </c>
      <c r="H16" s="72">
        <f>IF(RES_hh_fec_in!H16=0,0,1000*11630*RES_hh_fec_in!H16/RES_hh_num_in!H$3)</f>
        <v>106.0965963810402</v>
      </c>
      <c r="I16" s="72">
        <f>IF(RES_hh_fec_in!I16=0,0,1000*11630*RES_hh_fec_in!I16/RES_hh_num_in!I$3)</f>
        <v>74.368735010573644</v>
      </c>
      <c r="J16" s="72">
        <f>IF(RES_hh_fec_in!J16=0,0,1000*11630*RES_hh_fec_in!J16/RES_hh_num_in!J$3)</f>
        <v>60.606223031240141</v>
      </c>
      <c r="K16" s="72">
        <f>IF(RES_hh_fec_in!K16=0,0,1000*11630*RES_hh_fec_in!K16/RES_hh_num_in!K$3)</f>
        <v>93.972175496903546</v>
      </c>
      <c r="L16" s="72">
        <f>IF(RES_hh_fec_in!L16=0,0,1000*11630*RES_hh_fec_in!L16/RES_hh_num_in!L$3)</f>
        <v>106.81709919658032</v>
      </c>
      <c r="M16" s="72">
        <f>IF(RES_hh_fec_in!M16=0,0,1000*11630*RES_hh_fec_in!M16/RES_hh_num_in!M$3)</f>
        <v>75.309476358520072</v>
      </c>
      <c r="N16" s="72">
        <f>IF(RES_hh_fec_in!N16=0,0,1000*11630*RES_hh_fec_in!N16/RES_hh_num_in!N$3)</f>
        <v>94.405526803873116</v>
      </c>
      <c r="O16" s="72">
        <f>IF(RES_hh_fec_in!O16=0,0,1000*11630*RES_hh_fec_in!O16/RES_hh_num_in!O$3)</f>
        <v>18.087621329174816</v>
      </c>
      <c r="P16" s="72">
        <f>IF(RES_hh_fec_in!P16=0,0,1000*11630*RES_hh_fec_in!P16/RES_hh_num_in!P$3)</f>
        <v>6.6239389922583181</v>
      </c>
      <c r="Q16" s="72">
        <f>IF(RES_hh_fec_in!Q16=0,0,1000*11630*RES_hh_fec_in!Q16/RES_hh_num_in!Q$3)</f>
        <v>8.7122293174002632</v>
      </c>
      <c r="R16" s="72">
        <f>IF(RES_hh_fec_in!R16=0,0,1000*11630*RES_hh_fec_in!R16/RES_hh_num_in!R$3)</f>
        <v>44.820485598746401</v>
      </c>
      <c r="S16" s="72">
        <f>IF(RES_hh_fec_in!S16=0,0,1000*11630*RES_hh_fec_in!S16/RES_hh_num_in!S$3)</f>
        <v>58.244700281644235</v>
      </c>
      <c r="T16" s="72">
        <f>IF(RES_hh_fec_in!T16=0,0,1000*11630*RES_hh_fec_in!T16/RES_hh_num_in!T$3)</f>
        <v>79.250592783163015</v>
      </c>
      <c r="U16" s="72">
        <f>IF(RES_hh_fec_in!U16=0,0,1000*11630*RES_hh_fec_in!U16/RES_hh_num_in!U$3)</f>
        <v>47.854991521320365</v>
      </c>
      <c r="V16" s="72">
        <f>IF(RES_hh_fec_in!V16=0,0,1000*11630*RES_hh_fec_in!V16/RES_hh_num_in!V$3)</f>
        <v>47.865966115255063</v>
      </c>
      <c r="W16" s="72">
        <f>IF(RES_hh_fec_in!W16=0,0,1000*11630*RES_hh_fec_in!W16/RES_hh_num_in!W$3)</f>
        <v>51.64105069673662</v>
      </c>
      <c r="X16" s="72">
        <f>IF(RES_hh_fec_in!X16=0,0,1000*11630*RES_hh_fec_in!X16/RES_hh_num_in!X$3)</f>
        <v>57.833765180396469</v>
      </c>
      <c r="Y16" s="72">
        <f>IF(RES_hh_fec_in!Y16=0,0,1000*11630*RES_hh_fec_in!Y16/RES_hh_num_in!Y$3)</f>
        <v>22.466183846984062</v>
      </c>
      <c r="DA16" s="89" t="s">
        <v>796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1225.6625594152949</v>
      </c>
      <c r="D17" s="69">
        <f>IF(RES_hh_fec_in!D17=0,0,1000*11630*RES_hh_fec_in!D17/RES_hh_num_in!D17)</f>
        <v>1185.3914891051309</v>
      </c>
      <c r="E17" s="69">
        <f>IF(RES_hh_fec_in!E17=0,0,1000*11630*RES_hh_fec_in!E17/RES_hh_num_in!E17)</f>
        <v>1125.2149988105</v>
      </c>
      <c r="F17" s="69">
        <f>IF(RES_hh_fec_in!F17=0,0,1000*11630*RES_hh_fec_in!F17/RES_hh_num_in!F17)</f>
        <v>1093.2757388887906</v>
      </c>
      <c r="G17" s="69">
        <f>IF(RES_hh_fec_in!G17=0,0,1000*11630*RES_hh_fec_in!G17/RES_hh_num_in!G17)</f>
        <v>1112.1001863053316</v>
      </c>
      <c r="H17" s="69">
        <f>IF(RES_hh_fec_in!H17=0,0,1000*11630*RES_hh_fec_in!H17/RES_hh_num_in!H17)</f>
        <v>1162.0777274455065</v>
      </c>
      <c r="I17" s="69">
        <f>IF(RES_hh_fec_in!I17=0,0,1000*11630*RES_hh_fec_in!I17/RES_hh_num_in!I17)</f>
        <v>1115.3117658530887</v>
      </c>
      <c r="J17" s="69">
        <f>IF(RES_hh_fec_in!J17=0,0,1000*11630*RES_hh_fec_in!J17/RES_hh_num_in!J17)</f>
        <v>1069.8625501121417</v>
      </c>
      <c r="K17" s="69">
        <f>IF(RES_hh_fec_in!K17=0,0,1000*11630*RES_hh_fec_in!K17/RES_hh_num_in!K17)</f>
        <v>1038.5643926709545</v>
      </c>
      <c r="L17" s="69">
        <f>IF(RES_hh_fec_in!L17=0,0,1000*11630*RES_hh_fec_in!L17/RES_hh_num_in!L17)</f>
        <v>1132.7351817387407</v>
      </c>
      <c r="M17" s="69">
        <f>IF(RES_hh_fec_in!M17=0,0,1000*11630*RES_hh_fec_in!M17/RES_hh_num_in!M17)</f>
        <v>1160.3007734741577</v>
      </c>
      <c r="N17" s="69">
        <f>IF(RES_hh_fec_in!N17=0,0,1000*11630*RES_hh_fec_in!N17/RES_hh_num_in!N17)</f>
        <v>1103.9880751205717</v>
      </c>
      <c r="O17" s="69">
        <f>IF(RES_hh_fec_in!O17=0,0,1000*11630*RES_hh_fec_in!O17/RES_hh_num_in!O17)</f>
        <v>1077.5994744247159</v>
      </c>
      <c r="P17" s="69">
        <f>IF(RES_hh_fec_in!P17=0,0,1000*11630*RES_hh_fec_in!P17/RES_hh_num_in!P17)</f>
        <v>1027.8261120716984</v>
      </c>
      <c r="Q17" s="69">
        <f>IF(RES_hh_fec_in!Q17=0,0,1000*11630*RES_hh_fec_in!Q17/RES_hh_num_in!Q17)</f>
        <v>995.22262098158535</v>
      </c>
      <c r="R17" s="69">
        <f>IF(RES_hh_fec_in!R17=0,0,1000*11630*RES_hh_fec_in!R17/RES_hh_num_in!R17)</f>
        <v>1079.7276001987982</v>
      </c>
      <c r="S17" s="69">
        <f>IF(RES_hh_fec_in!S17=0,0,1000*11630*RES_hh_fec_in!S17/RES_hh_num_in!S17)</f>
        <v>1082.1455177320599</v>
      </c>
      <c r="T17" s="69">
        <f>IF(RES_hh_fec_in!T17=0,0,1000*11630*RES_hh_fec_in!T17/RES_hh_num_in!T17)</f>
        <v>1091.1945805645598</v>
      </c>
      <c r="U17" s="69">
        <f>IF(RES_hh_fec_in!U17=0,0,1000*11630*RES_hh_fec_in!U17/RES_hh_num_in!U17)</f>
        <v>1075.9207034497256</v>
      </c>
      <c r="V17" s="69">
        <f>IF(RES_hh_fec_in!V17=0,0,1000*11630*RES_hh_fec_in!V17/RES_hh_num_in!V17)</f>
        <v>1060.0564343493945</v>
      </c>
      <c r="W17" s="69">
        <f>IF(RES_hh_fec_in!W17=0,0,1000*11630*RES_hh_fec_in!W17/RES_hh_num_in!W17)</f>
        <v>1075.2459343952155</v>
      </c>
      <c r="X17" s="69">
        <f>IF(RES_hh_fec_in!X17=0,0,1000*11630*RES_hh_fec_in!X17/RES_hh_num_in!X17)</f>
        <v>1085.5501515668052</v>
      </c>
      <c r="Y17" s="69">
        <f>IF(RES_hh_fec_in!Y17=0,0,1000*11630*RES_hh_fec_in!Y17/RES_hh_num_in!Y17)</f>
        <v>984.63180377344065</v>
      </c>
      <c r="DA17" s="88" t="s">
        <v>797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1239.3790264456209</v>
      </c>
      <c r="D18" s="72">
        <f>IF(RES_hh_fec_in!D18=0,0,1000*11630*RES_hh_fec_in!D18/RES_hh_num_in!D18)</f>
        <v>1170.1938044238686</v>
      </c>
      <c r="E18" s="72">
        <f>IF(RES_hh_fec_in!E18=0,0,1000*11630*RES_hh_fec_in!E18/RES_hh_num_in!E18)</f>
        <v>1123.1482335536757</v>
      </c>
      <c r="F18" s="72">
        <f>IF(RES_hh_fec_in!F18=0,0,1000*11630*RES_hh_fec_in!F18/RES_hh_num_in!F18)</f>
        <v>1135.0222121424665</v>
      </c>
      <c r="G18" s="72">
        <f>IF(RES_hh_fec_in!G18=0,0,1000*11630*RES_hh_fec_in!G18/RES_hh_num_in!G18)</f>
        <v>1185.5364747535655</v>
      </c>
      <c r="H18" s="72">
        <f>IF(RES_hh_fec_in!H18=0,0,1000*11630*RES_hh_fec_in!H18/RES_hh_num_in!H18)</f>
        <v>1183.7591287002813</v>
      </c>
      <c r="I18" s="72">
        <f>IF(RES_hh_fec_in!I18=0,0,1000*11630*RES_hh_fec_in!I18/RES_hh_num_in!I18)</f>
        <v>1075.858902356305</v>
      </c>
      <c r="J18" s="72">
        <f>IF(RES_hh_fec_in!J18=0,0,1000*11630*RES_hh_fec_in!J18/RES_hh_num_in!J18)</f>
        <v>1146.7600575074355</v>
      </c>
      <c r="K18" s="72">
        <f>IF(RES_hh_fec_in!K18=0,0,1000*11630*RES_hh_fec_in!K18/RES_hh_num_in!K18)</f>
        <v>1163.8066646971133</v>
      </c>
      <c r="L18" s="72">
        <f>IF(RES_hh_fec_in!L18=0,0,1000*11630*RES_hh_fec_in!L18/RES_hh_num_in!L18)</f>
        <v>1194.9279728336714</v>
      </c>
      <c r="M18" s="72">
        <f>IF(RES_hh_fec_in!M18=0,0,1000*11630*RES_hh_fec_in!M18/RES_hh_num_in!M18)</f>
        <v>1132.6481243405615</v>
      </c>
      <c r="N18" s="72">
        <f>IF(RES_hh_fec_in!N18=0,0,1000*11630*RES_hh_fec_in!N18/RES_hh_num_in!N18)</f>
        <v>1155.0441878025599</v>
      </c>
      <c r="O18" s="72">
        <f>IF(RES_hh_fec_in!O18=0,0,1000*11630*RES_hh_fec_in!O18/RES_hh_num_in!O18)</f>
        <v>1156.8910028615594</v>
      </c>
      <c r="P18" s="72">
        <f>IF(RES_hh_fec_in!P18=0,0,1000*11630*RES_hh_fec_in!P18/RES_hh_num_in!P18)</f>
        <v>1215.1010080555818</v>
      </c>
      <c r="Q18" s="72">
        <f>IF(RES_hh_fec_in!Q18=0,0,1000*11630*RES_hh_fec_in!Q18/RES_hh_num_in!Q18)</f>
        <v>1207.9500924005708</v>
      </c>
      <c r="R18" s="72">
        <f>IF(RES_hh_fec_in!R18=0,0,1000*11630*RES_hh_fec_in!R18/RES_hh_num_in!R18)</f>
        <v>1147.4286579112886</v>
      </c>
      <c r="S18" s="72">
        <f>IF(RES_hh_fec_in!S18=0,0,1000*11630*RES_hh_fec_in!S18/RES_hh_num_in!S18)</f>
        <v>1253.4561650199287</v>
      </c>
      <c r="T18" s="72">
        <f>IF(RES_hh_fec_in!T18=0,0,1000*11630*RES_hh_fec_in!T18/RES_hh_num_in!T18)</f>
        <v>1169.1299119499561</v>
      </c>
      <c r="U18" s="72">
        <f>IF(RES_hh_fec_in!U18=0,0,1000*11630*RES_hh_fec_in!U18/RES_hh_num_in!U18)</f>
        <v>1358.4025413928737</v>
      </c>
      <c r="V18" s="72">
        <f>IF(RES_hh_fec_in!V18=0,0,1000*11630*RES_hh_fec_in!V18/RES_hh_num_in!V18)</f>
        <v>1427.2285298771533</v>
      </c>
      <c r="W18" s="72">
        <f>IF(RES_hh_fec_in!W18=0,0,1000*11630*RES_hh_fec_in!W18/RES_hh_num_in!W18)</f>
        <v>0</v>
      </c>
      <c r="X18" s="72">
        <f>IF(RES_hh_fec_in!X18=0,0,1000*11630*RES_hh_fec_in!X18/RES_hh_num_in!X18)</f>
        <v>0</v>
      </c>
      <c r="Y18" s="72">
        <f>IF(RES_hh_fec_in!Y18=0,0,1000*11630*RES_hh_fec_in!Y18/RES_hh_num_in!Y18)</f>
        <v>0</v>
      </c>
      <c r="DA18" s="89" t="s">
        <v>798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1248.1934366174612</v>
      </c>
      <c r="D19" s="72">
        <f>IF(RES_hh_fec_in!D19=0,0,1000*11630*RES_hh_fec_in!D19/RES_hh_num_in!D19)</f>
        <v>1243.5557488548875</v>
      </c>
      <c r="E19" s="72">
        <f>IF(RES_hh_fec_in!E19=0,0,1000*11630*RES_hh_fec_in!E19/RES_hh_num_in!E19)</f>
        <v>1177.4203952670061</v>
      </c>
      <c r="F19" s="72">
        <f>IF(RES_hh_fec_in!F19=0,0,1000*11630*RES_hh_fec_in!F19/RES_hh_num_in!F19)</f>
        <v>1180.2306286242415</v>
      </c>
      <c r="G19" s="72">
        <f>IF(RES_hh_fec_in!G19=0,0,1000*11630*RES_hh_fec_in!G19/RES_hh_num_in!G19)</f>
        <v>1233.4613823997538</v>
      </c>
      <c r="H19" s="72">
        <f>IF(RES_hh_fec_in!H19=0,0,1000*11630*RES_hh_fec_in!H19/RES_hh_num_in!H19)</f>
        <v>1196.6296097988304</v>
      </c>
      <c r="I19" s="72">
        <f>IF(RES_hh_fec_in!I19=0,0,1000*11630*RES_hh_fec_in!I19/RES_hh_num_in!I19)</f>
        <v>1206.0820702158376</v>
      </c>
      <c r="J19" s="72">
        <f>IF(RES_hh_fec_in!J19=0,0,1000*11630*RES_hh_fec_in!J19/RES_hh_num_in!J19)</f>
        <v>1207.6733710074261</v>
      </c>
      <c r="K19" s="72">
        <f>IF(RES_hh_fec_in!K19=0,0,1000*11630*RES_hh_fec_in!K19/RES_hh_num_in!K19)</f>
        <v>1180.0401294476871</v>
      </c>
      <c r="L19" s="72">
        <f>IF(RES_hh_fec_in!L19=0,0,1000*11630*RES_hh_fec_in!L19/RES_hh_num_in!L19)</f>
        <v>1227.440695796213</v>
      </c>
      <c r="M19" s="72">
        <f>IF(RES_hh_fec_in!M19=0,0,1000*11630*RES_hh_fec_in!M19/RES_hh_num_in!M19)</f>
        <v>1233.6569586013914</v>
      </c>
      <c r="N19" s="72">
        <f>IF(RES_hh_fec_in!N19=0,0,1000*11630*RES_hh_fec_in!N19/RES_hh_num_in!N19)</f>
        <v>1193.6964740933465</v>
      </c>
      <c r="O19" s="72">
        <f>IF(RES_hh_fec_in!O19=0,0,1000*11630*RES_hh_fec_in!O19/RES_hh_num_in!O19)</f>
        <v>1196.9021419609683</v>
      </c>
      <c r="P19" s="72">
        <f>IF(RES_hh_fec_in!P19=0,0,1000*11630*RES_hh_fec_in!P19/RES_hh_num_in!P19)</f>
        <v>1158.3347689255838</v>
      </c>
      <c r="Q19" s="72">
        <f>IF(RES_hh_fec_in!Q19=0,0,1000*11630*RES_hh_fec_in!Q19/RES_hh_num_in!Q19)</f>
        <v>1083.691502128408</v>
      </c>
      <c r="R19" s="72">
        <f>IF(RES_hh_fec_in!R19=0,0,1000*11630*RES_hh_fec_in!R19/RES_hh_num_in!R19)</f>
        <v>1109.9665600131646</v>
      </c>
      <c r="S19" s="72">
        <f>IF(RES_hh_fec_in!S19=0,0,1000*11630*RES_hh_fec_in!S19/RES_hh_num_in!S19)</f>
        <v>1148.1081776963017</v>
      </c>
      <c r="T19" s="72">
        <f>IF(RES_hh_fec_in!T19=0,0,1000*11630*RES_hh_fec_in!T19/RES_hh_num_in!T19)</f>
        <v>1145.5080985537668</v>
      </c>
      <c r="U19" s="72">
        <f>IF(RES_hh_fec_in!U19=0,0,1000*11630*RES_hh_fec_in!U19/RES_hh_num_in!U19)</f>
        <v>1083.2321114133606</v>
      </c>
      <c r="V19" s="72">
        <f>IF(RES_hh_fec_in!V19=0,0,1000*11630*RES_hh_fec_in!V19/RES_hh_num_in!V19)</f>
        <v>1045.3005179286793</v>
      </c>
      <c r="W19" s="72">
        <f>IF(RES_hh_fec_in!W19=0,0,1000*11630*RES_hh_fec_in!W19/RES_hh_num_in!W19)</f>
        <v>1105.0187558564073</v>
      </c>
      <c r="X19" s="72">
        <f>IF(RES_hh_fec_in!X19=0,0,1000*11630*RES_hh_fec_in!X19/RES_hh_num_in!X19)</f>
        <v>1209.4721588991699</v>
      </c>
      <c r="Y19" s="72">
        <f>IF(RES_hh_fec_in!Y19=0,0,1000*11630*RES_hh_fec_in!Y19/RES_hh_num_in!Y19)</f>
        <v>1018.7930659490399</v>
      </c>
      <c r="DA19" s="89" t="s">
        <v>799</v>
      </c>
    </row>
    <row r="20" spans="1:105" ht="12" customHeight="1" x14ac:dyDescent="0.25">
      <c r="A20" s="28" t="s">
        <v>200</v>
      </c>
      <c r="B20" s="72"/>
      <c r="C20" s="72">
        <f>IF(RES_hh_fec_in!C20=0,0,1000*11630*RES_hh_fec_in!C20/RES_hh_num_in!C20)</f>
        <v>1410.2068270470763</v>
      </c>
      <c r="D20" s="72">
        <f>IF(RES_hh_fec_in!D20=0,0,1000*11630*RES_hh_fec_in!D20/RES_hh_num_in!D20)</f>
        <v>1348.2541835524441</v>
      </c>
      <c r="E20" s="72">
        <f>IF(RES_hh_fec_in!E20=0,0,1000*11630*RES_hh_fec_in!E20/RES_hh_num_in!E20)</f>
        <v>1311.8650541869583</v>
      </c>
      <c r="F20" s="72">
        <f>IF(RES_hh_fec_in!F20=0,0,1000*11630*RES_hh_fec_in!F20/RES_hh_num_in!F20)</f>
        <v>1311.082130086447</v>
      </c>
      <c r="G20" s="72">
        <f>IF(RES_hh_fec_in!G20=0,0,1000*11630*RES_hh_fec_in!G20/RES_hh_num_in!G20)</f>
        <v>1342.4040433410323</v>
      </c>
      <c r="H20" s="72">
        <f>IF(RES_hh_fec_in!H20=0,0,1000*11630*RES_hh_fec_in!H20/RES_hh_num_in!H20)</f>
        <v>1320.8809858483974</v>
      </c>
      <c r="I20" s="72">
        <f>IF(RES_hh_fec_in!I20=0,0,1000*11630*RES_hh_fec_in!I20/RES_hh_num_in!I20)</f>
        <v>1318.8616450313655</v>
      </c>
      <c r="J20" s="72">
        <f>IF(RES_hh_fec_in!J20=0,0,1000*11630*RES_hh_fec_in!J20/RES_hh_num_in!J20)</f>
        <v>1363.997109575897</v>
      </c>
      <c r="K20" s="72">
        <f>IF(RES_hh_fec_in!K20=0,0,1000*11630*RES_hh_fec_in!K20/RES_hh_num_in!K20)</f>
        <v>1303.075849059775</v>
      </c>
      <c r="L20" s="72">
        <f>IF(RES_hh_fec_in!L20=0,0,1000*11630*RES_hh_fec_in!L20/RES_hh_num_in!L20)</f>
        <v>1329.2267840696752</v>
      </c>
      <c r="M20" s="72">
        <f>IF(RES_hh_fec_in!M20=0,0,1000*11630*RES_hh_fec_in!M20/RES_hh_num_in!M20)</f>
        <v>1322.4292101090662</v>
      </c>
      <c r="N20" s="72">
        <f>IF(RES_hh_fec_in!N20=0,0,1000*11630*RES_hh_fec_in!N20/RES_hh_num_in!N20)</f>
        <v>1220.4196723147327</v>
      </c>
      <c r="O20" s="72">
        <f>IF(RES_hh_fec_in!O20=0,0,1000*11630*RES_hh_fec_in!O20/RES_hh_num_in!O20)</f>
        <v>1293.5378463607005</v>
      </c>
      <c r="P20" s="72">
        <f>IF(RES_hh_fec_in!P20=0,0,1000*11630*RES_hh_fec_in!P20/RES_hh_num_in!P20)</f>
        <v>1249.143222211728</v>
      </c>
      <c r="Q20" s="72">
        <f>IF(RES_hh_fec_in!Q20=0,0,1000*11630*RES_hh_fec_in!Q20/RES_hh_num_in!Q20)</f>
        <v>1319.411774315651</v>
      </c>
      <c r="R20" s="72">
        <f>IF(RES_hh_fec_in!R20=0,0,1000*11630*RES_hh_fec_in!R20/RES_hh_num_in!R20)</f>
        <v>1188.7858627245785</v>
      </c>
      <c r="S20" s="72">
        <f>IF(RES_hh_fec_in!S20=0,0,1000*11630*RES_hh_fec_in!S20/RES_hh_num_in!S20)</f>
        <v>1146.9886368688287</v>
      </c>
      <c r="T20" s="72">
        <f>IF(RES_hh_fec_in!T20=0,0,1000*11630*RES_hh_fec_in!T20/RES_hh_num_in!T20)</f>
        <v>1172.1464545052365</v>
      </c>
      <c r="U20" s="72">
        <f>IF(RES_hh_fec_in!U20=0,0,1000*11630*RES_hh_fec_in!U20/RES_hh_num_in!U20)</f>
        <v>1100.699373597552</v>
      </c>
      <c r="V20" s="72">
        <f>IF(RES_hh_fec_in!V20=0,0,1000*11630*RES_hh_fec_in!V20/RES_hh_num_in!V20)</f>
        <v>1179.0049075376485</v>
      </c>
      <c r="W20" s="72">
        <f>IF(RES_hh_fec_in!W20=0,0,1000*11630*RES_hh_fec_in!W20/RES_hh_num_in!W20)</f>
        <v>1173.7447716741165</v>
      </c>
      <c r="X20" s="72">
        <f>IF(RES_hh_fec_in!X20=0,0,1000*11630*RES_hh_fec_in!X20/RES_hh_num_in!X20)</f>
        <v>1125.2692578100605</v>
      </c>
      <c r="Y20" s="72">
        <f>IF(RES_hh_fec_in!Y20=0,0,1000*11630*RES_hh_fec_in!Y20/RES_hh_num_in!Y20)</f>
        <v>1085.9079571900661</v>
      </c>
      <c r="DA20" s="89" t="s">
        <v>800</v>
      </c>
    </row>
    <row r="21" spans="1:105" ht="12" customHeight="1" x14ac:dyDescent="0.25">
      <c r="A21" s="28" t="s">
        <v>189</v>
      </c>
      <c r="B21" s="72"/>
      <c r="C21" s="72">
        <f>IF(RES_hh_fec_in!C21=0,0,1000*11630*RES_hh_fec_in!C21/RES_hh_num_in!C21)</f>
        <v>1274.598906987495</v>
      </c>
      <c r="D21" s="72">
        <f>IF(RES_hh_fec_in!D21=0,0,1000*11630*RES_hh_fec_in!D21/RES_hh_num_in!D21)</f>
        <v>1246.147775263596</v>
      </c>
      <c r="E21" s="72">
        <f>IF(RES_hh_fec_in!E21=0,0,1000*11630*RES_hh_fec_in!E21/RES_hh_num_in!E21)</f>
        <v>1236.1453363944902</v>
      </c>
      <c r="F21" s="72">
        <f>IF(RES_hh_fec_in!F21=0,0,1000*11630*RES_hh_fec_in!F21/RES_hh_num_in!F21)</f>
        <v>1140.0237794066443</v>
      </c>
      <c r="G21" s="72">
        <f>IF(RES_hh_fec_in!G21=0,0,1000*11630*RES_hh_fec_in!G21/RES_hh_num_in!G21)</f>
        <v>1138.3191303160922</v>
      </c>
      <c r="H21" s="72">
        <f>IF(RES_hh_fec_in!H21=0,0,1000*11630*RES_hh_fec_in!H21/RES_hh_num_in!H21)</f>
        <v>1229.482514584196</v>
      </c>
      <c r="I21" s="72">
        <f>IF(RES_hh_fec_in!I21=0,0,1000*11630*RES_hh_fec_in!I21/RES_hh_num_in!I21)</f>
        <v>1222.2120076378801</v>
      </c>
      <c r="J21" s="72">
        <f>IF(RES_hh_fec_in!J21=0,0,1000*11630*RES_hh_fec_in!J21/RES_hh_num_in!J21)</f>
        <v>1176.8700400895236</v>
      </c>
      <c r="K21" s="72">
        <f>IF(RES_hh_fec_in!K21=0,0,1000*11630*RES_hh_fec_in!K21/RES_hh_num_in!K21)</f>
        <v>1115.3681084614507</v>
      </c>
      <c r="L21" s="72">
        <f>IF(RES_hh_fec_in!L21=0,0,1000*11630*RES_hh_fec_in!L21/RES_hh_num_in!L21)</f>
        <v>1256.8993713107325</v>
      </c>
      <c r="M21" s="72">
        <f>IF(RES_hh_fec_in!M21=0,0,1000*11630*RES_hh_fec_in!M21/RES_hh_num_in!M21)</f>
        <v>1136.9229437625092</v>
      </c>
      <c r="N21" s="72">
        <f>IF(RES_hh_fec_in!N21=0,0,1000*11630*RES_hh_fec_in!N21/RES_hh_num_in!N21)</f>
        <v>1174.7423678193727</v>
      </c>
      <c r="O21" s="72">
        <f>IF(RES_hh_fec_in!O21=0,0,1000*11630*RES_hh_fec_in!O21/RES_hh_num_in!O21)</f>
        <v>1127.5712951921969</v>
      </c>
      <c r="P21" s="72">
        <f>IF(RES_hh_fec_in!P21=0,0,1000*11630*RES_hh_fec_in!P21/RES_hh_num_in!P21)</f>
        <v>1071.9234141074962</v>
      </c>
      <c r="Q21" s="72">
        <f>IF(RES_hh_fec_in!Q21=0,0,1000*11630*RES_hh_fec_in!Q21/RES_hh_num_in!Q21)</f>
        <v>1074.2407774862681</v>
      </c>
      <c r="R21" s="72">
        <f>IF(RES_hh_fec_in!R21=0,0,1000*11630*RES_hh_fec_in!R21/RES_hh_num_in!R21)</f>
        <v>1160.2693326796621</v>
      </c>
      <c r="S21" s="72">
        <f>IF(RES_hh_fec_in!S21=0,0,1000*11630*RES_hh_fec_in!S21/RES_hh_num_in!S21)</f>
        <v>1117.9452808882506</v>
      </c>
      <c r="T21" s="72">
        <f>IF(RES_hh_fec_in!T21=0,0,1000*11630*RES_hh_fec_in!T21/RES_hh_num_in!T21)</f>
        <v>1121.5962634474854</v>
      </c>
      <c r="U21" s="72">
        <f>IF(RES_hh_fec_in!U21=0,0,1000*11630*RES_hh_fec_in!U21/RES_hh_num_in!U21)</f>
        <v>1107.1872252960366</v>
      </c>
      <c r="V21" s="72">
        <f>IF(RES_hh_fec_in!V21=0,0,1000*11630*RES_hh_fec_in!V21/RES_hh_num_in!V21)</f>
        <v>1105.3943721700339</v>
      </c>
      <c r="W21" s="72">
        <f>IF(RES_hh_fec_in!W21=0,0,1000*11630*RES_hh_fec_in!W21/RES_hh_num_in!W21)</f>
        <v>1213.4918449948977</v>
      </c>
      <c r="X21" s="72">
        <f>IF(RES_hh_fec_in!X21=0,0,1000*11630*RES_hh_fec_in!X21/RES_hh_num_in!X21)</f>
        <v>1081.6300073621271</v>
      </c>
      <c r="Y21" s="72">
        <f>IF(RES_hh_fec_in!Y21=0,0,1000*11630*RES_hh_fec_in!Y21/RES_hh_num_in!Y21)</f>
        <v>1047.651648556802</v>
      </c>
      <c r="DA21" s="89" t="s">
        <v>801</v>
      </c>
    </row>
    <row r="22" spans="1:105" ht="12" customHeight="1" x14ac:dyDescent="0.25">
      <c r="A22" s="28" t="s">
        <v>202</v>
      </c>
      <c r="B22" s="72"/>
      <c r="C22" s="72">
        <f>IF(RES_hh_fec_in!C22=0,0,1000*11630*RES_hh_fec_in!C22/RES_hh_num_in!C22)</f>
        <v>1272.0391015656053</v>
      </c>
      <c r="D22" s="72">
        <f>IF(RES_hh_fec_in!D22=0,0,1000*11630*RES_hh_fec_in!D22/RES_hh_num_in!D22)</f>
        <v>1225.2190716978737</v>
      </c>
      <c r="E22" s="72">
        <f>IF(RES_hh_fec_in!E22=0,0,1000*11630*RES_hh_fec_in!E22/RES_hh_num_in!E22)</f>
        <v>1129.6770993909304</v>
      </c>
      <c r="F22" s="72">
        <f>IF(RES_hh_fec_in!F22=0,0,1000*11630*RES_hh_fec_in!F22/RES_hh_num_in!F22)</f>
        <v>1083.4333476917186</v>
      </c>
      <c r="G22" s="72">
        <f>IF(RES_hh_fec_in!G22=0,0,1000*11630*RES_hh_fec_in!G22/RES_hh_num_in!G22)</f>
        <v>1091.3243856733893</v>
      </c>
      <c r="H22" s="72">
        <f>IF(RES_hh_fec_in!H22=0,0,1000*11630*RES_hh_fec_in!H22/RES_hh_num_in!H22)</f>
        <v>1084.3885950788649</v>
      </c>
      <c r="I22" s="72">
        <f>IF(RES_hh_fec_in!I22=0,0,1000*11630*RES_hh_fec_in!I22/RES_hh_num_in!I22)</f>
        <v>1058.8690869181676</v>
      </c>
      <c r="J22" s="72">
        <f>IF(RES_hh_fec_in!J22=0,0,1000*11630*RES_hh_fec_in!J22/RES_hh_num_in!J22)</f>
        <v>1067.8143846087651</v>
      </c>
      <c r="K22" s="72">
        <f>IF(RES_hh_fec_in!K22=0,0,1000*11630*RES_hh_fec_in!K22/RES_hh_num_in!K22)</f>
        <v>1030.0348458821823</v>
      </c>
      <c r="L22" s="72">
        <f>IF(RES_hh_fec_in!L22=0,0,1000*11630*RES_hh_fec_in!L22/RES_hh_num_in!L22)</f>
        <v>1038.7928750223618</v>
      </c>
      <c r="M22" s="72">
        <f>IF(RES_hh_fec_in!M22=0,0,1000*11630*RES_hh_fec_in!M22/RES_hh_num_in!M22)</f>
        <v>1134.4398025866203</v>
      </c>
      <c r="N22" s="72">
        <f>IF(RES_hh_fec_in!N22=0,0,1000*11630*RES_hh_fec_in!N22/RES_hh_num_in!N22)</f>
        <v>1152.2453401744333</v>
      </c>
      <c r="O22" s="72">
        <f>IF(RES_hh_fec_in!O22=0,0,1000*11630*RES_hh_fec_in!O22/RES_hh_num_in!O22)</f>
        <v>1218.9325870126333</v>
      </c>
      <c r="P22" s="72">
        <f>IF(RES_hh_fec_in!P22=0,0,1000*11630*RES_hh_fec_in!P22/RES_hh_num_in!P22)</f>
        <v>1198.5205442827344</v>
      </c>
      <c r="Q22" s="72">
        <f>IF(RES_hh_fec_in!Q22=0,0,1000*11630*RES_hh_fec_in!Q22/RES_hh_num_in!Q22)</f>
        <v>0</v>
      </c>
      <c r="R22" s="72">
        <f>IF(RES_hh_fec_in!R22=0,0,1000*11630*RES_hh_fec_in!R22/RES_hh_num_in!R22)</f>
        <v>0</v>
      </c>
      <c r="S22" s="72">
        <f>IF(RES_hh_fec_in!S22=0,0,1000*11630*RES_hh_fec_in!S22/RES_hh_num_in!S22)</f>
        <v>0</v>
      </c>
      <c r="T22" s="72">
        <f>IF(RES_hh_fec_in!T22=0,0,1000*11630*RES_hh_fec_in!T22/RES_hh_num_in!T22)</f>
        <v>0</v>
      </c>
      <c r="U22" s="72">
        <f>IF(RES_hh_fec_in!U22=0,0,1000*11630*RES_hh_fec_in!U22/RES_hh_num_in!U22)</f>
        <v>1050.8698580492835</v>
      </c>
      <c r="V22" s="72">
        <f>IF(RES_hh_fec_in!V22=0,0,1000*11630*RES_hh_fec_in!V22/RES_hh_num_in!V22)</f>
        <v>1051.1518736152495</v>
      </c>
      <c r="W22" s="72">
        <f>IF(RES_hh_fec_in!W22=0,0,1000*11630*RES_hh_fec_in!W22/RES_hh_num_in!W22)</f>
        <v>1041.5612839132466</v>
      </c>
      <c r="X22" s="72">
        <f>IF(RES_hh_fec_in!X22=0,0,1000*11630*RES_hh_fec_in!X22/RES_hh_num_in!X22)</f>
        <v>1030.371047071148</v>
      </c>
      <c r="Y22" s="72">
        <f>IF(RES_hh_fec_in!Y22=0,0,1000*11630*RES_hh_fec_in!Y22/RES_hh_num_in!Y22)</f>
        <v>1002.4674129215017</v>
      </c>
      <c r="DA22" s="89" t="s">
        <v>802</v>
      </c>
    </row>
    <row r="23" spans="1:105" ht="12" customHeight="1" x14ac:dyDescent="0.25">
      <c r="A23" s="28" t="s">
        <v>197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945.83752516271363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875.1951078587291</v>
      </c>
      <c r="G23" s="72">
        <f>IF(RES_hh_fec_in!G23=0,0,1000*11630*RES_hh_fec_in!G23/RES_hh_num_in!G23)</f>
        <v>892.56861024573368</v>
      </c>
      <c r="H23" s="72">
        <f>IF(RES_hh_fec_in!H23=0,0,1000*11630*RES_hh_fec_in!H23/RES_hh_num_in!H23)</f>
        <v>888.40386371870488</v>
      </c>
      <c r="I23" s="72">
        <f>IF(RES_hh_fec_in!I23=0,0,1000*11630*RES_hh_fec_in!I23/RES_hh_num_in!I23)</f>
        <v>912.10202308184398</v>
      </c>
      <c r="J23" s="72">
        <f>IF(RES_hh_fec_in!J23=0,0,1000*11630*RES_hh_fec_in!J23/RES_hh_num_in!J23)</f>
        <v>936.69147824128413</v>
      </c>
      <c r="K23" s="72">
        <f>IF(RES_hh_fec_in!K23=0,0,1000*11630*RES_hh_fec_in!K23/RES_hh_num_in!K23)</f>
        <v>891.39848947814028</v>
      </c>
      <c r="L23" s="72">
        <f>IF(RES_hh_fec_in!L23=0,0,1000*11630*RES_hh_fec_in!L23/RES_hh_num_in!L23)</f>
        <v>825.8233179135741</v>
      </c>
      <c r="M23" s="72">
        <f>IF(RES_hh_fec_in!M23=0,0,1000*11630*RES_hh_fec_in!M23/RES_hh_num_in!M23)</f>
        <v>930.22906100423961</v>
      </c>
      <c r="N23" s="72">
        <f>IF(RES_hh_fec_in!N23=0,0,1000*11630*RES_hh_fec_in!N23/RES_hh_num_in!N23)</f>
        <v>950.88792736006428</v>
      </c>
      <c r="O23" s="72">
        <f>IF(RES_hh_fec_in!O23=0,0,1000*11630*RES_hh_fec_in!O23/RES_hh_num_in!O23)</f>
        <v>961.14138539415922</v>
      </c>
      <c r="P23" s="72">
        <f>IF(RES_hh_fec_in!P23=0,0,1000*11630*RES_hh_fec_in!P23/RES_hh_num_in!P23)</f>
        <v>984.37183600162757</v>
      </c>
      <c r="Q23" s="72">
        <f>IF(RES_hh_fec_in!Q23=0,0,1000*11630*RES_hh_fec_in!Q23/RES_hh_num_in!Q23)</f>
        <v>932.18860911268985</v>
      </c>
      <c r="R23" s="72">
        <f>IF(RES_hh_fec_in!R23=0,0,1000*11630*RES_hh_fec_in!R23/RES_hh_num_in!R23)</f>
        <v>1073.1753110155564</v>
      </c>
      <c r="S23" s="72">
        <f>IF(RES_hh_fec_in!S23=0,0,1000*11630*RES_hh_fec_in!S23/RES_hh_num_in!S23)</f>
        <v>1069.7111381531959</v>
      </c>
      <c r="T23" s="72">
        <f>IF(RES_hh_fec_in!T23=0,0,1000*11630*RES_hh_fec_in!T23/RES_hh_num_in!T23)</f>
        <v>1014.0126623123472</v>
      </c>
      <c r="U23" s="72">
        <f>IF(RES_hh_fec_in!U23=0,0,1000*11630*RES_hh_fec_in!U23/RES_hh_num_in!U23)</f>
        <v>1068.2779153424769</v>
      </c>
      <c r="V23" s="72">
        <f>IF(RES_hh_fec_in!V23=0,0,1000*11630*RES_hh_fec_in!V23/RES_hh_num_in!V23)</f>
        <v>1041.3060993328806</v>
      </c>
      <c r="W23" s="72">
        <f>IF(RES_hh_fec_in!W23=0,0,1000*11630*RES_hh_fec_in!W23/RES_hh_num_in!W23)</f>
        <v>1079.4315516381405</v>
      </c>
      <c r="X23" s="72">
        <f>IF(RES_hh_fec_in!X23=0,0,1000*11630*RES_hh_fec_in!X23/RES_hh_num_in!X23)</f>
        <v>1060.8074207130862</v>
      </c>
      <c r="Y23" s="72">
        <f>IF(RES_hh_fec_in!Y23=0,0,1000*11630*RES_hh_fec_in!Y23/RES_hh_num_in!Y23)</f>
        <v>999.18441512566824</v>
      </c>
      <c r="DA23" s="89" t="s">
        <v>803</v>
      </c>
    </row>
    <row r="24" spans="1:105" ht="12" customHeight="1" x14ac:dyDescent="0.25">
      <c r="A24" s="28" t="s">
        <v>198</v>
      </c>
      <c r="B24" s="72"/>
      <c r="C24" s="72">
        <f>IF(RES_hh_fec_in!C24=0,0,1000*11630*RES_hh_fec_in!C24/RES_hh_num_in!C24)</f>
        <v>0</v>
      </c>
      <c r="D24" s="72">
        <f>IF(RES_hh_fec_in!D24=0,0,1000*11630*RES_hh_fec_in!D24/RES_hh_num_in!D24)</f>
        <v>0</v>
      </c>
      <c r="E24" s="72">
        <f>IF(RES_hh_fec_in!E24=0,0,1000*11630*RES_hh_fec_in!E24/RES_hh_num_in!E24)</f>
        <v>0</v>
      </c>
      <c r="F24" s="72">
        <f>IF(RES_hh_fec_in!F24=0,0,1000*11630*RES_hh_fec_in!F24/RES_hh_num_in!F24)</f>
        <v>0</v>
      </c>
      <c r="G24" s="72">
        <f>IF(RES_hh_fec_in!G24=0,0,1000*11630*RES_hh_fec_in!G24/RES_hh_num_in!G24)</f>
        <v>0</v>
      </c>
      <c r="H24" s="72">
        <f>IF(RES_hh_fec_in!H24=0,0,1000*11630*RES_hh_fec_in!H24/RES_hh_num_in!H24)</f>
        <v>0</v>
      </c>
      <c r="I24" s="72">
        <f>IF(RES_hh_fec_in!I24=0,0,1000*11630*RES_hh_fec_in!I24/RES_hh_num_in!I24)</f>
        <v>0</v>
      </c>
      <c r="J24" s="72">
        <f>IF(RES_hh_fec_in!J24=0,0,1000*11630*RES_hh_fec_in!J24/RES_hh_num_in!J24)</f>
        <v>0</v>
      </c>
      <c r="K24" s="72">
        <f>IF(RES_hh_fec_in!K24=0,0,1000*11630*RES_hh_fec_in!K24/RES_hh_num_in!K24)</f>
        <v>0</v>
      </c>
      <c r="L24" s="72">
        <f>IF(RES_hh_fec_in!L24=0,0,1000*11630*RES_hh_fec_in!L24/RES_hh_num_in!L24)</f>
        <v>0</v>
      </c>
      <c r="M24" s="72">
        <f>IF(RES_hh_fec_in!M24=0,0,1000*11630*RES_hh_fec_in!M24/RES_hh_num_in!M24)</f>
        <v>0</v>
      </c>
      <c r="N24" s="72">
        <f>IF(RES_hh_fec_in!N24=0,0,1000*11630*RES_hh_fec_in!N24/RES_hh_num_in!N24)</f>
        <v>0</v>
      </c>
      <c r="O24" s="72">
        <f>IF(RES_hh_fec_in!O24=0,0,1000*11630*RES_hh_fec_in!O24/RES_hh_num_in!O24)</f>
        <v>0</v>
      </c>
      <c r="P24" s="72">
        <f>IF(RES_hh_fec_in!P24=0,0,1000*11630*RES_hh_fec_in!P24/RES_hh_num_in!P24)</f>
        <v>0</v>
      </c>
      <c r="Q24" s="72">
        <f>IF(RES_hh_fec_in!Q24=0,0,1000*11630*RES_hh_fec_in!Q24/RES_hh_num_in!Q24)</f>
        <v>0</v>
      </c>
      <c r="R24" s="72">
        <f>IF(RES_hh_fec_in!R24=0,0,1000*11630*RES_hh_fec_in!R24/RES_hh_num_in!R24)</f>
        <v>0</v>
      </c>
      <c r="S24" s="72">
        <f>IF(RES_hh_fec_in!S24=0,0,1000*11630*RES_hh_fec_in!S24/RES_hh_num_in!S24)</f>
        <v>0</v>
      </c>
      <c r="T24" s="72">
        <f>IF(RES_hh_fec_in!T24=0,0,1000*11630*RES_hh_fec_in!T24/RES_hh_num_in!T24)</f>
        <v>0</v>
      </c>
      <c r="U24" s="72">
        <f>IF(RES_hh_fec_in!U24=0,0,1000*11630*RES_hh_fec_in!U24/RES_hh_num_in!U24)</f>
        <v>0</v>
      </c>
      <c r="V24" s="72">
        <f>IF(RES_hh_fec_in!V24=0,0,1000*11630*RES_hh_fec_in!V24/RES_hh_num_in!V24)</f>
        <v>0</v>
      </c>
      <c r="W24" s="72">
        <f>IF(RES_hh_fec_in!W24=0,0,1000*11630*RES_hh_fec_in!W24/RES_hh_num_in!W24)</f>
        <v>0</v>
      </c>
      <c r="X24" s="72">
        <f>IF(RES_hh_fec_in!X24=0,0,1000*11630*RES_hh_fec_in!X24/RES_hh_num_in!X24)</f>
        <v>0</v>
      </c>
      <c r="Y24" s="72">
        <f>IF(RES_hh_fec_in!Y24=0,0,1000*11630*RES_hh_fec_in!Y24/RES_hh_num_in!Y24)</f>
        <v>0</v>
      </c>
      <c r="DA24" s="89" t="s">
        <v>804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1094.8152639501311</v>
      </c>
      <c r="D25" s="74">
        <f>IF(RES_hh_fec_in!D25=0,0,1000*11630*RES_hh_fec_in!D25/RES_hh_num_in!D25)</f>
        <v>979.91344201142647</v>
      </c>
      <c r="E25" s="74">
        <f>IF(RES_hh_fec_in!E25=0,0,1000*11630*RES_hh_fec_in!E25/RES_hh_num_in!E25)</f>
        <v>824.89781645088885</v>
      </c>
      <c r="F25" s="74">
        <f>IF(RES_hh_fec_in!F25=0,0,1000*11630*RES_hh_fec_in!F25/RES_hh_num_in!F25)</f>
        <v>850.67089850764933</v>
      </c>
      <c r="G25" s="74">
        <f>IF(RES_hh_fec_in!G25=0,0,1000*11630*RES_hh_fec_in!G25/RES_hh_num_in!G25)</f>
        <v>907.93646430438935</v>
      </c>
      <c r="H25" s="74">
        <f>IF(RES_hh_fec_in!H25=0,0,1000*11630*RES_hh_fec_in!H25/RES_hh_num_in!H25)</f>
        <v>929.51724942108387</v>
      </c>
      <c r="I25" s="74">
        <f>IF(RES_hh_fec_in!I25=0,0,1000*11630*RES_hh_fec_in!I25/RES_hh_num_in!I25)</f>
        <v>716.355252825349</v>
      </c>
      <c r="J25" s="74">
        <f>IF(RES_hh_fec_in!J25=0,0,1000*11630*RES_hh_fec_in!J25/RES_hh_num_in!J25)</f>
        <v>590.60938378946571</v>
      </c>
      <c r="K25" s="74">
        <f>IF(RES_hh_fec_in!K25=0,0,1000*11630*RES_hh_fec_in!K25/RES_hh_num_in!K25)</f>
        <v>567.56193955682102</v>
      </c>
      <c r="L25" s="74">
        <f>IF(RES_hh_fec_in!L25=0,0,1000*11630*RES_hh_fec_in!L25/RES_hh_num_in!L25)</f>
        <v>737.91349121923292</v>
      </c>
      <c r="M25" s="74">
        <f>IF(RES_hh_fec_in!M25=0,0,1000*11630*RES_hh_fec_in!M25/RES_hh_num_in!M25)</f>
        <v>994.38190240621066</v>
      </c>
      <c r="N25" s="74">
        <f>IF(RES_hh_fec_in!N25=0,0,1000*11630*RES_hh_fec_in!N25/RES_hh_num_in!N25)</f>
        <v>778.78033320144493</v>
      </c>
      <c r="O25" s="74">
        <f>IF(RES_hh_fec_in!O25=0,0,1000*11630*RES_hh_fec_in!O25/RES_hh_num_in!O25)</f>
        <v>644.1796960885838</v>
      </c>
      <c r="P25" s="74">
        <f>IF(RES_hh_fec_in!P25=0,0,1000*11630*RES_hh_fec_in!P25/RES_hh_num_in!P25)</f>
        <v>503.73195640876565</v>
      </c>
      <c r="Q25" s="74">
        <f>IF(RES_hh_fec_in!Q25=0,0,1000*11630*RES_hh_fec_in!Q25/RES_hh_num_in!Q25)</f>
        <v>545.96074204693173</v>
      </c>
      <c r="R25" s="74">
        <f>IF(RES_hh_fec_in!R25=0,0,1000*11630*RES_hh_fec_in!R25/RES_hh_num_in!R25)</f>
        <v>476.05085653678282</v>
      </c>
      <c r="S25" s="74">
        <f>IF(RES_hh_fec_in!S25=0,0,1000*11630*RES_hh_fec_in!S25/RES_hh_num_in!S25)</f>
        <v>573.14439941000671</v>
      </c>
      <c r="T25" s="74">
        <f>IF(RES_hh_fec_in!T25=0,0,1000*11630*RES_hh_fec_in!T25/RES_hh_num_in!T25)</f>
        <v>712.90239457672283</v>
      </c>
      <c r="U25" s="74">
        <f>IF(RES_hh_fec_in!U25=0,0,1000*11630*RES_hh_fec_in!U25/RES_hh_num_in!U25)</f>
        <v>699.66834911752892</v>
      </c>
      <c r="V25" s="74">
        <f>IF(RES_hh_fec_in!V25=0,0,1000*11630*RES_hh_fec_in!V25/RES_hh_num_in!V25)</f>
        <v>672.70461684731151</v>
      </c>
      <c r="W25" s="74">
        <f>IF(RES_hh_fec_in!W25=0,0,1000*11630*RES_hh_fec_in!W25/RES_hh_num_in!W25)</f>
        <v>590.97487598840462</v>
      </c>
      <c r="X25" s="74">
        <f>IF(RES_hh_fec_in!X25=0,0,1000*11630*RES_hh_fec_in!X25/RES_hh_num_in!X25)</f>
        <v>531.44614484869021</v>
      </c>
      <c r="Y25" s="74">
        <f>IF(RES_hh_fec_in!Y25=0,0,1000*11630*RES_hh_fec_in!Y25/RES_hh_num_in!Y25)</f>
        <v>594.26388259325847</v>
      </c>
      <c r="DA25" s="90" t="s">
        <v>805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588.4502006968678</v>
      </c>
      <c r="D26" s="77">
        <f>IF(RES_hh_fec_in!D26=0,0,1000*11630*RES_hh_fec_in!D26/RES_hh_num_in!D26)</f>
        <v>634.40303081146385</v>
      </c>
      <c r="E26" s="77">
        <f>IF(RES_hh_fec_in!E26=0,0,1000*11630*RES_hh_fec_in!E26/RES_hh_num_in!E26)</f>
        <v>615.18595399891785</v>
      </c>
      <c r="F26" s="77">
        <f>IF(RES_hh_fec_in!F26=0,0,1000*11630*RES_hh_fec_in!F26/RES_hh_num_in!F26)</f>
        <v>607.17191601575757</v>
      </c>
      <c r="G26" s="77">
        <f>IF(RES_hh_fec_in!G26=0,0,1000*11630*RES_hh_fec_in!G26/RES_hh_num_in!G26)</f>
        <v>626.00098963919322</v>
      </c>
      <c r="H26" s="77">
        <f>IF(RES_hh_fec_in!H26=0,0,1000*11630*RES_hh_fec_in!H26/RES_hh_num_in!H26)</f>
        <v>650.68780331488119</v>
      </c>
      <c r="I26" s="77">
        <f>IF(RES_hh_fec_in!I26=0,0,1000*11630*RES_hh_fec_in!I26/RES_hh_num_in!I26)</f>
        <v>655.5783722828703</v>
      </c>
      <c r="J26" s="77">
        <f>IF(RES_hh_fec_in!J26=0,0,1000*11630*RES_hh_fec_in!J26/RES_hh_num_in!J26)</f>
        <v>656.50954621005542</v>
      </c>
      <c r="K26" s="77">
        <f>IF(RES_hh_fec_in!K26=0,0,1000*11630*RES_hh_fec_in!K26/RES_hh_num_in!K26)</f>
        <v>640.44875838979613</v>
      </c>
      <c r="L26" s="77">
        <f>IF(RES_hh_fec_in!L26=0,0,1000*11630*RES_hh_fec_in!L26/RES_hh_num_in!L26)</f>
        <v>679.44241168171141</v>
      </c>
      <c r="M26" s="77">
        <f>IF(RES_hh_fec_in!M26=0,0,1000*11630*RES_hh_fec_in!M26/RES_hh_num_in!M26)</f>
        <v>683.70379458199272</v>
      </c>
      <c r="N26" s="77">
        <f>IF(RES_hh_fec_in!N26=0,0,1000*11630*RES_hh_fec_in!N26/RES_hh_num_in!N26)</f>
        <v>696.44536658215713</v>
      </c>
      <c r="O26" s="77">
        <f>IF(RES_hh_fec_in!O26=0,0,1000*11630*RES_hh_fec_in!O26/RES_hh_num_in!O26)</f>
        <v>709.65721273621409</v>
      </c>
      <c r="P26" s="77">
        <f>IF(RES_hh_fec_in!P26=0,0,1000*11630*RES_hh_fec_in!P26/RES_hh_num_in!P26)</f>
        <v>715.87146435141506</v>
      </c>
      <c r="Q26" s="77">
        <f>IF(RES_hh_fec_in!Q26=0,0,1000*11630*RES_hh_fec_in!Q26/RES_hh_num_in!Q26)</f>
        <v>736.23490152761269</v>
      </c>
      <c r="R26" s="77">
        <f>IF(RES_hh_fec_in!R26=0,0,1000*11630*RES_hh_fec_in!R26/RES_hh_num_in!R26)</f>
        <v>765.26160904459277</v>
      </c>
      <c r="S26" s="77">
        <f>IF(RES_hh_fec_in!S26=0,0,1000*11630*RES_hh_fec_in!S26/RES_hh_num_in!S26)</f>
        <v>782.39288457796033</v>
      </c>
      <c r="T26" s="77">
        <f>IF(RES_hh_fec_in!T26=0,0,1000*11630*RES_hh_fec_in!T26/RES_hh_num_in!T26)</f>
        <v>793.82932256304332</v>
      </c>
      <c r="U26" s="77">
        <f>IF(RES_hh_fec_in!U26=0,0,1000*11630*RES_hh_fec_in!U26/RES_hh_num_in!U26)</f>
        <v>789.19383095661829</v>
      </c>
      <c r="V26" s="77">
        <f>IF(RES_hh_fec_in!V26=0,0,1000*11630*RES_hh_fec_in!V26/RES_hh_num_in!V26)</f>
        <v>807.0823741859133</v>
      </c>
      <c r="W26" s="77">
        <f>IF(RES_hh_fec_in!W26=0,0,1000*11630*RES_hh_fec_in!W26/RES_hh_num_in!W26)</f>
        <v>814.73600823746494</v>
      </c>
      <c r="X26" s="77">
        <f>IF(RES_hh_fec_in!X26=0,0,1000*11630*RES_hh_fec_in!X26/RES_hh_num_in!X26)</f>
        <v>806.97051174212856</v>
      </c>
      <c r="Y26" s="77">
        <f>IF(RES_hh_fec_in!Y26=0,0,1000*11630*RES_hh_fec_in!Y26/RES_hh_num_in!Y26)</f>
        <v>781.32881730672705</v>
      </c>
      <c r="DA26" s="92" t="s">
        <v>806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640.34260971302569</v>
      </c>
      <c r="D27" s="69">
        <f>IF(RES_hh_fec_in!D27=0,0,1000*11630*RES_hh_fec_in!D27/RES_hh_num_in!D27)</f>
        <v>657.65784691697979</v>
      </c>
      <c r="E27" s="69">
        <f>IF(RES_hh_fec_in!E27=0,0,1000*11630*RES_hh_fec_in!E27/RES_hh_num_in!E27)</f>
        <v>672.20693928552532</v>
      </c>
      <c r="F27" s="69">
        <f>IF(RES_hh_fec_in!F27=0,0,1000*11630*RES_hh_fec_in!F27/RES_hh_num_in!F27)</f>
        <v>647.14198500417081</v>
      </c>
      <c r="G27" s="69">
        <f>IF(RES_hh_fec_in!G27=0,0,1000*11630*RES_hh_fec_in!G27/RES_hh_num_in!G27)</f>
        <v>663.80508078059461</v>
      </c>
      <c r="H27" s="69">
        <f>IF(RES_hh_fec_in!H27=0,0,1000*11630*RES_hh_fec_in!H27/RES_hh_num_in!H27)</f>
        <v>767.91353552434339</v>
      </c>
      <c r="I27" s="69">
        <f>IF(RES_hh_fec_in!I27=0,0,1000*11630*RES_hh_fec_in!I27/RES_hh_num_in!I27)</f>
        <v>760.74236566841148</v>
      </c>
      <c r="J27" s="69">
        <f>IF(RES_hh_fec_in!J27=0,0,1000*11630*RES_hh_fec_in!J27/RES_hh_num_in!J27)</f>
        <v>740.00495002877403</v>
      </c>
      <c r="K27" s="69">
        <f>IF(RES_hh_fec_in!K27=0,0,1000*11630*RES_hh_fec_in!K27/RES_hh_num_in!K27)</f>
        <v>715.5818519636382</v>
      </c>
      <c r="L27" s="69">
        <f>IF(RES_hh_fec_in!L27=0,0,1000*11630*RES_hh_fec_in!L27/RES_hh_num_in!L27)</f>
        <v>739.66140021656088</v>
      </c>
      <c r="M27" s="69">
        <f>IF(RES_hh_fec_in!M27=0,0,1000*11630*RES_hh_fec_in!M27/RES_hh_num_in!M27)</f>
        <v>679.48254891188151</v>
      </c>
      <c r="N27" s="69">
        <f>IF(RES_hh_fec_in!N27=0,0,1000*11630*RES_hh_fec_in!N27/RES_hh_num_in!N27)</f>
        <v>665.1965609181409</v>
      </c>
      <c r="O27" s="69">
        <f>IF(RES_hh_fec_in!O27=0,0,1000*11630*RES_hh_fec_in!O27/RES_hh_num_in!O27)</f>
        <v>585.79513347810212</v>
      </c>
      <c r="P27" s="69">
        <f>IF(RES_hh_fec_in!P27=0,0,1000*11630*RES_hh_fec_in!P27/RES_hh_num_in!P27)</f>
        <v>639.33136847309231</v>
      </c>
      <c r="Q27" s="69">
        <f>IF(RES_hh_fec_in!Q27=0,0,1000*11630*RES_hh_fec_in!Q27/RES_hh_num_in!Q27)</f>
        <v>659.80600439669308</v>
      </c>
      <c r="R27" s="69">
        <f>IF(RES_hh_fec_in!R27=0,0,1000*11630*RES_hh_fec_in!R27/RES_hh_num_in!R27)</f>
        <v>685.29496834024712</v>
      </c>
      <c r="S27" s="69">
        <f>IF(RES_hh_fec_in!S27=0,0,1000*11630*RES_hh_fec_in!S27/RES_hh_num_in!S27)</f>
        <v>661.92848169804881</v>
      </c>
      <c r="T27" s="69">
        <f>IF(RES_hh_fec_in!T27=0,0,1000*11630*RES_hh_fec_in!T27/RES_hh_num_in!T27)</f>
        <v>697.388487758363</v>
      </c>
      <c r="U27" s="69">
        <f>IF(RES_hh_fec_in!U27=0,0,1000*11630*RES_hh_fec_in!U27/RES_hh_num_in!U27)</f>
        <v>645.1931807375903</v>
      </c>
      <c r="V27" s="69">
        <f>IF(RES_hh_fec_in!V27=0,0,1000*11630*RES_hh_fec_in!V27/RES_hh_num_in!V27)</f>
        <v>636.67932713198968</v>
      </c>
      <c r="W27" s="69">
        <f>IF(RES_hh_fec_in!W27=0,0,1000*11630*RES_hh_fec_in!W27/RES_hh_num_in!W27)</f>
        <v>623.93384126377885</v>
      </c>
      <c r="X27" s="69">
        <f>IF(RES_hh_fec_in!X27=0,0,1000*11630*RES_hh_fec_in!X27/RES_hh_num_in!X27)</f>
        <v>633.03463901739065</v>
      </c>
      <c r="Y27" s="69">
        <f>IF(RES_hh_fec_in!Y27=0,0,1000*11630*RES_hh_fec_in!Y27/RES_hh_num_in!Y27)</f>
        <v>597.0977720895371</v>
      </c>
      <c r="DA27" s="88" t="s">
        <v>807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717.92354334880383</v>
      </c>
      <c r="D28" s="72">
        <f>IF(RES_hh_fec_in!D28=0,0,1000*11630*RES_hh_fec_in!D28/RES_hh_num_in!D28)</f>
        <v>737.60452196612732</v>
      </c>
      <c r="E28" s="72">
        <f>IF(RES_hh_fec_in!E28=0,0,1000*11630*RES_hh_fec_in!E28/RES_hh_num_in!E28)</f>
        <v>744.13991515338762</v>
      </c>
      <c r="F28" s="72">
        <f>IF(RES_hh_fec_in!F28=0,0,1000*11630*RES_hh_fec_in!F28/RES_hh_num_in!F28)</f>
        <v>765.95641478498089</v>
      </c>
      <c r="G28" s="72">
        <f>IF(RES_hh_fec_in!G28=0,0,1000*11630*RES_hh_fec_in!G28/RES_hh_num_in!G28)</f>
        <v>802.4096172198681</v>
      </c>
      <c r="H28" s="72">
        <f>IF(RES_hh_fec_in!H28=0,0,1000*11630*RES_hh_fec_in!H28/RES_hh_num_in!H28)</f>
        <v>859.72169075130319</v>
      </c>
      <c r="I28" s="72">
        <f>IF(RES_hh_fec_in!I28=0,0,1000*11630*RES_hh_fec_in!I28/RES_hh_num_in!I28)</f>
        <v>827.81646738637346</v>
      </c>
      <c r="J28" s="72">
        <f>IF(RES_hh_fec_in!J28=0,0,1000*11630*RES_hh_fec_in!J28/RES_hh_num_in!J28)</f>
        <v>853.97853637947708</v>
      </c>
      <c r="K28" s="72">
        <f>IF(RES_hh_fec_in!K28=0,0,1000*11630*RES_hh_fec_in!K28/RES_hh_num_in!K28)</f>
        <v>882.82904312986466</v>
      </c>
      <c r="L28" s="72">
        <f>IF(RES_hh_fec_in!L28=0,0,1000*11630*RES_hh_fec_in!L28/RES_hh_num_in!L28)</f>
        <v>826.06175932828751</v>
      </c>
      <c r="M28" s="72">
        <f>IF(RES_hh_fec_in!M28=0,0,1000*11630*RES_hh_fec_in!M28/RES_hh_num_in!M28)</f>
        <v>850.51959956624614</v>
      </c>
      <c r="N28" s="72">
        <f>IF(RES_hh_fec_in!N28=0,0,1000*11630*RES_hh_fec_in!N28/RES_hh_num_in!N28)</f>
        <v>795.55372224536063</v>
      </c>
      <c r="O28" s="72">
        <f>IF(RES_hh_fec_in!O28=0,0,1000*11630*RES_hh_fec_in!O28/RES_hh_num_in!O28)</f>
        <v>709.98500844684349</v>
      </c>
      <c r="P28" s="72">
        <f>IF(RES_hh_fec_in!P28=0,0,1000*11630*RES_hh_fec_in!P28/RES_hh_num_in!P28)</f>
        <v>752.49770170177942</v>
      </c>
      <c r="Q28" s="72">
        <f>IF(RES_hh_fec_in!Q28=0,0,1000*11630*RES_hh_fec_in!Q28/RES_hh_num_in!Q28)</f>
        <v>783.18098193402352</v>
      </c>
      <c r="R28" s="72">
        <f>IF(RES_hh_fec_in!R28=0,0,1000*11630*RES_hh_fec_in!R28/RES_hh_num_in!R28)</f>
        <v>750.69606728538929</v>
      </c>
      <c r="S28" s="72">
        <f>IF(RES_hh_fec_in!S28=0,0,1000*11630*RES_hh_fec_in!S28/RES_hh_num_in!S28)</f>
        <v>826.71962691969225</v>
      </c>
      <c r="T28" s="72">
        <f>IF(RES_hh_fec_in!T28=0,0,1000*11630*RES_hh_fec_in!T28/RES_hh_num_in!T28)</f>
        <v>827.52094353322809</v>
      </c>
      <c r="U28" s="72">
        <f>IF(RES_hh_fec_in!U28=0,0,1000*11630*RES_hh_fec_in!U28/RES_hh_num_in!U28)</f>
        <v>926.00901719919216</v>
      </c>
      <c r="V28" s="72">
        <f>IF(RES_hh_fec_in!V28=0,0,1000*11630*RES_hh_fec_in!V28/RES_hh_num_in!V28)</f>
        <v>966.56675201417522</v>
      </c>
      <c r="W28" s="72">
        <f>IF(RES_hh_fec_in!W28=0,0,1000*11630*RES_hh_fec_in!W28/RES_hh_num_in!W28)</f>
        <v>0</v>
      </c>
      <c r="X28" s="72">
        <f>IF(RES_hh_fec_in!X28=0,0,1000*11630*RES_hh_fec_in!X28/RES_hh_num_in!X28)</f>
        <v>0</v>
      </c>
      <c r="Y28" s="72">
        <f>IF(RES_hh_fec_in!Y28=0,0,1000*11630*RES_hh_fec_in!Y28/RES_hh_num_in!Y28)</f>
        <v>0</v>
      </c>
      <c r="DA28" s="89" t="s">
        <v>808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717.16452606279938</v>
      </c>
      <c r="D29" s="72">
        <f>IF(RES_hh_fec_in!D29=0,0,1000*11630*RES_hh_fec_in!D29/RES_hh_num_in!D29)</f>
        <v>739.55458300225393</v>
      </c>
      <c r="E29" s="72">
        <f>IF(RES_hh_fec_in!E29=0,0,1000*11630*RES_hh_fec_in!E29/RES_hh_num_in!E29)</f>
        <v>754.03866503034521</v>
      </c>
      <c r="F29" s="72">
        <f>IF(RES_hh_fec_in!F29=0,0,1000*11630*RES_hh_fec_in!F29/RES_hh_num_in!F29)</f>
        <v>774.31728448557112</v>
      </c>
      <c r="G29" s="72">
        <f>IF(RES_hh_fec_in!G29=0,0,1000*11630*RES_hh_fec_in!G29/RES_hh_num_in!G29)</f>
        <v>803.99290762662361</v>
      </c>
      <c r="H29" s="72">
        <f>IF(RES_hh_fec_in!H29=0,0,1000*11630*RES_hh_fec_in!H29/RES_hh_num_in!H29)</f>
        <v>834.11639858941567</v>
      </c>
      <c r="I29" s="72">
        <f>IF(RES_hh_fec_in!I29=0,0,1000*11630*RES_hh_fec_in!I29/RES_hh_num_in!I29)</f>
        <v>866.04782583613292</v>
      </c>
      <c r="J29" s="72">
        <f>IF(RES_hh_fec_in!J29=0,0,1000*11630*RES_hh_fec_in!J29/RES_hh_num_in!J29)</f>
        <v>874.23359856241871</v>
      </c>
      <c r="K29" s="72">
        <f>IF(RES_hh_fec_in!K29=0,0,1000*11630*RES_hh_fec_in!K29/RES_hh_num_in!K29)</f>
        <v>855.22584980161878</v>
      </c>
      <c r="L29" s="72">
        <f>IF(RES_hh_fec_in!L29=0,0,1000*11630*RES_hh_fec_in!L29/RES_hh_num_in!L29)</f>
        <v>847.97918213921855</v>
      </c>
      <c r="M29" s="72">
        <f>IF(RES_hh_fec_in!M29=0,0,1000*11630*RES_hh_fec_in!M29/RES_hh_num_in!M29)</f>
        <v>805.93823421231093</v>
      </c>
      <c r="N29" s="72">
        <f>IF(RES_hh_fec_in!N29=0,0,1000*11630*RES_hh_fec_in!N29/RES_hh_num_in!N29)</f>
        <v>779.23474961017473</v>
      </c>
      <c r="O29" s="72">
        <f>IF(RES_hh_fec_in!O29=0,0,1000*11630*RES_hh_fec_in!O29/RES_hh_num_in!O29)</f>
        <v>759.63159483244533</v>
      </c>
      <c r="P29" s="72">
        <f>IF(RES_hh_fec_in!P29=0,0,1000*11630*RES_hh_fec_in!P29/RES_hh_num_in!P29)</f>
        <v>757.17917428712917</v>
      </c>
      <c r="Q29" s="72">
        <f>IF(RES_hh_fec_in!Q29=0,0,1000*11630*RES_hh_fec_in!Q29/RES_hh_num_in!Q29)</f>
        <v>767.54941018999341</v>
      </c>
      <c r="R29" s="72">
        <f>IF(RES_hh_fec_in!R29=0,0,1000*11630*RES_hh_fec_in!R29/RES_hh_num_in!R29)</f>
        <v>784.72973277053552</v>
      </c>
      <c r="S29" s="72">
        <f>IF(RES_hh_fec_in!S29=0,0,1000*11630*RES_hh_fec_in!S29/RES_hh_num_in!S29)</f>
        <v>809.35243501671653</v>
      </c>
      <c r="T29" s="72">
        <f>IF(RES_hh_fec_in!T29=0,0,1000*11630*RES_hh_fec_in!T29/RES_hh_num_in!T29)</f>
        <v>852.52977153686993</v>
      </c>
      <c r="U29" s="72">
        <f>IF(RES_hh_fec_in!U29=0,0,1000*11630*RES_hh_fec_in!U29/RES_hh_num_in!U29)</f>
        <v>763.59881716360474</v>
      </c>
      <c r="V29" s="72">
        <f>IF(RES_hh_fec_in!V29=0,0,1000*11630*RES_hh_fec_in!V29/RES_hh_num_in!V29)</f>
        <v>740.06783905924146</v>
      </c>
      <c r="W29" s="72">
        <f>IF(RES_hh_fec_in!W29=0,0,1000*11630*RES_hh_fec_in!W29/RES_hh_num_in!W29)</f>
        <v>787.92883978607711</v>
      </c>
      <c r="X29" s="72">
        <f>IF(RES_hh_fec_in!X29=0,0,1000*11630*RES_hh_fec_in!X29/RES_hh_num_in!X29)</f>
        <v>890.68874237021225</v>
      </c>
      <c r="Y29" s="72">
        <f>IF(RES_hh_fec_in!Y29=0,0,1000*11630*RES_hh_fec_in!Y29/RES_hh_num_in!Y29)</f>
        <v>742.94379092823692</v>
      </c>
      <c r="DA29" s="89" t="s">
        <v>809</v>
      </c>
    </row>
    <row r="30" spans="1:105" ht="12" customHeight="1" x14ac:dyDescent="0.25">
      <c r="A30" s="28" t="s">
        <v>189</v>
      </c>
      <c r="B30" s="72"/>
      <c r="C30" s="72">
        <f>IF(RES_hh_fec_in!C30=0,0,1000*11630*RES_hh_fec_in!C30/RES_hh_num_in!C30)</f>
        <v>736.46159982764959</v>
      </c>
      <c r="D30" s="72">
        <f>IF(RES_hh_fec_in!D30=0,0,1000*11630*RES_hh_fec_in!D30/RES_hh_num_in!D30)</f>
        <v>741.15630781948471</v>
      </c>
      <c r="E30" s="72">
        <f>IF(RES_hh_fec_in!E30=0,0,1000*11630*RES_hh_fec_in!E30/RES_hh_num_in!E30)</f>
        <v>806.7575874423502</v>
      </c>
      <c r="F30" s="72">
        <f>IF(RES_hh_fec_in!F30=0,0,1000*11630*RES_hh_fec_in!F30/RES_hh_num_in!F30)</f>
        <v>739.12621943832426</v>
      </c>
      <c r="G30" s="72">
        <f>IF(RES_hh_fec_in!G30=0,0,1000*11630*RES_hh_fec_in!G30/RES_hh_num_in!G30)</f>
        <v>743.73723536470311</v>
      </c>
      <c r="H30" s="72">
        <f>IF(RES_hh_fec_in!H30=0,0,1000*11630*RES_hh_fec_in!H30/RES_hh_num_in!H30)</f>
        <v>916.38281792092187</v>
      </c>
      <c r="I30" s="72">
        <f>IF(RES_hh_fec_in!I30=0,0,1000*11630*RES_hh_fec_in!I30/RES_hh_num_in!I30)</f>
        <v>901.96328033288489</v>
      </c>
      <c r="J30" s="72">
        <f>IF(RES_hh_fec_in!J30=0,0,1000*11630*RES_hh_fec_in!J30/RES_hh_num_in!J30)</f>
        <v>876.89727165703209</v>
      </c>
      <c r="K30" s="72">
        <f>IF(RES_hh_fec_in!K30=0,0,1000*11630*RES_hh_fec_in!K30/RES_hh_num_in!K30)</f>
        <v>864.84330569201813</v>
      </c>
      <c r="L30" s="72">
        <f>IF(RES_hh_fec_in!L30=0,0,1000*11630*RES_hh_fec_in!L30/RES_hh_num_in!L30)</f>
        <v>896.24002994366981</v>
      </c>
      <c r="M30" s="72">
        <f>IF(RES_hh_fec_in!M30=0,0,1000*11630*RES_hh_fec_in!M30/RES_hh_num_in!M30)</f>
        <v>764.3595402281062</v>
      </c>
      <c r="N30" s="72">
        <f>IF(RES_hh_fec_in!N30=0,0,1000*11630*RES_hh_fec_in!N30/RES_hh_num_in!N30)</f>
        <v>809.51475090684153</v>
      </c>
      <c r="O30" s="72">
        <f>IF(RES_hh_fec_in!O30=0,0,1000*11630*RES_hh_fec_in!O30/RES_hh_num_in!O30)</f>
        <v>698.9647605332492</v>
      </c>
      <c r="P30" s="72">
        <f>IF(RES_hh_fec_in!P30=0,0,1000*11630*RES_hh_fec_in!P30/RES_hh_num_in!P30)</f>
        <v>713.96011792477179</v>
      </c>
      <c r="Q30" s="72">
        <f>IF(RES_hh_fec_in!Q30=0,0,1000*11630*RES_hh_fec_in!Q30/RES_hh_num_in!Q30)</f>
        <v>769.14158502666351</v>
      </c>
      <c r="R30" s="72">
        <f>IF(RES_hh_fec_in!R30=0,0,1000*11630*RES_hh_fec_in!R30/RES_hh_num_in!R30)</f>
        <v>822.57431800184111</v>
      </c>
      <c r="S30" s="72">
        <f>IF(RES_hh_fec_in!S30=0,0,1000*11630*RES_hh_fec_in!S30/RES_hh_num_in!S30)</f>
        <v>786.88862957205799</v>
      </c>
      <c r="T30" s="72">
        <f>IF(RES_hh_fec_in!T30=0,0,1000*11630*RES_hh_fec_in!T30/RES_hh_num_in!T30)</f>
        <v>843.80388612110471</v>
      </c>
      <c r="U30" s="72">
        <f>IF(RES_hh_fec_in!U30=0,0,1000*11630*RES_hh_fec_in!U30/RES_hh_num_in!U30)</f>
        <v>774.5335996614923</v>
      </c>
      <c r="V30" s="72">
        <f>IF(RES_hh_fec_in!V30=0,0,1000*11630*RES_hh_fec_in!V30/RES_hh_num_in!V30)</f>
        <v>773.79853062259133</v>
      </c>
      <c r="W30" s="72">
        <f>IF(RES_hh_fec_in!W30=0,0,1000*11630*RES_hh_fec_in!W30/RES_hh_num_in!W30)</f>
        <v>840.94908671736357</v>
      </c>
      <c r="X30" s="72">
        <f>IF(RES_hh_fec_in!X30=0,0,1000*11630*RES_hh_fec_in!X30/RES_hh_num_in!X30)</f>
        <v>772.6925666283455</v>
      </c>
      <c r="Y30" s="72">
        <f>IF(RES_hh_fec_in!Y30=0,0,1000*11630*RES_hh_fec_in!Y30/RES_hh_num_in!Y30)</f>
        <v>765.08954787791174</v>
      </c>
      <c r="DA30" s="89" t="s">
        <v>810</v>
      </c>
    </row>
    <row r="31" spans="1:105" ht="12" customHeight="1" x14ac:dyDescent="0.25">
      <c r="A31" s="28" t="s">
        <v>202</v>
      </c>
      <c r="B31" s="72"/>
      <c r="C31" s="72">
        <f>IF(RES_hh_fec_in!C31=0,0,1000*11630*RES_hh_fec_in!C31/RES_hh_num_in!C31)</f>
        <v>756.07104541873514</v>
      </c>
      <c r="D31" s="72">
        <f>IF(RES_hh_fec_in!D31=0,0,1000*11630*RES_hh_fec_in!D31/RES_hh_num_in!D31)</f>
        <v>741.07081320072234</v>
      </c>
      <c r="E31" s="72">
        <f>IF(RES_hh_fec_in!E31=0,0,1000*11630*RES_hh_fec_in!E31/RES_hh_num_in!E31)</f>
        <v>778.37442780417439</v>
      </c>
      <c r="F31" s="72">
        <f>IF(RES_hh_fec_in!F31=0,0,1000*11630*RES_hh_fec_in!F31/RES_hh_num_in!F31)</f>
        <v>748.98532714053397</v>
      </c>
      <c r="G31" s="72">
        <f>IF(RES_hh_fec_in!G31=0,0,1000*11630*RES_hh_fec_in!G31/RES_hh_num_in!G31)</f>
        <v>771.88682136713612</v>
      </c>
      <c r="H31" s="72">
        <f>IF(RES_hh_fec_in!H31=0,0,1000*11630*RES_hh_fec_in!H31/RES_hh_num_in!H31)</f>
        <v>904.66196106575751</v>
      </c>
      <c r="I31" s="72">
        <f>IF(RES_hh_fec_in!I31=0,0,1000*11630*RES_hh_fec_in!I31/RES_hh_num_in!I31)</f>
        <v>881.45112883567526</v>
      </c>
      <c r="J31" s="72">
        <f>IF(RES_hh_fec_in!J31=0,0,1000*11630*RES_hh_fec_in!J31/RES_hh_num_in!J31)</f>
        <v>869.12871244722646</v>
      </c>
      <c r="K31" s="72">
        <f>IF(RES_hh_fec_in!K31=0,0,1000*11630*RES_hh_fec_in!K31/RES_hh_num_in!K31)</f>
        <v>850.6044385295686</v>
      </c>
      <c r="L31" s="72">
        <f>IF(RES_hh_fec_in!L31=0,0,1000*11630*RES_hh_fec_in!L31/RES_hh_num_in!L31)</f>
        <v>861.13735121244588</v>
      </c>
      <c r="M31" s="72">
        <f>IF(RES_hh_fec_in!M31=0,0,1000*11630*RES_hh_fec_in!M31/RES_hh_num_in!M31)</f>
        <v>847.89819104092533</v>
      </c>
      <c r="N31" s="72">
        <f>IF(RES_hh_fec_in!N31=0,0,1000*11630*RES_hh_fec_in!N31/RES_hh_num_in!N31)</f>
        <v>854.50768406472116</v>
      </c>
      <c r="O31" s="72">
        <f>IF(RES_hh_fec_in!O31=0,0,1000*11630*RES_hh_fec_in!O31/RES_hh_num_in!O31)</f>
        <v>849.04293644133838</v>
      </c>
      <c r="P31" s="72">
        <f>IF(RES_hh_fec_in!P31=0,0,1000*11630*RES_hh_fec_in!P31/RES_hh_num_in!P31)</f>
        <v>867.43061871872555</v>
      </c>
      <c r="Q31" s="72">
        <f>IF(RES_hh_fec_in!Q31=0,0,1000*11630*RES_hh_fec_in!Q31/RES_hh_num_in!Q31)</f>
        <v>0</v>
      </c>
      <c r="R31" s="72">
        <f>IF(RES_hh_fec_in!R31=0,0,1000*11630*RES_hh_fec_in!R31/RES_hh_num_in!R31)</f>
        <v>0</v>
      </c>
      <c r="S31" s="72">
        <f>IF(RES_hh_fec_in!S31=0,0,1000*11630*RES_hh_fec_in!S31/RES_hh_num_in!S31)</f>
        <v>0</v>
      </c>
      <c r="T31" s="72">
        <f>IF(RES_hh_fec_in!T31=0,0,1000*11630*RES_hh_fec_in!T31/RES_hh_num_in!T31)</f>
        <v>0</v>
      </c>
      <c r="U31" s="72">
        <f>IF(RES_hh_fec_in!U31=0,0,1000*11630*RES_hh_fec_in!U31/RES_hh_num_in!U31)</f>
        <v>827.21745223970208</v>
      </c>
      <c r="V31" s="72">
        <f>IF(RES_hh_fec_in!V31=0,0,1000*11630*RES_hh_fec_in!V31/RES_hh_num_in!V31)</f>
        <v>827.66209209538567</v>
      </c>
      <c r="W31" s="72">
        <f>IF(RES_hh_fec_in!W31=0,0,1000*11630*RES_hh_fec_in!W31/RES_hh_num_in!W31)</f>
        <v>830.61802838973131</v>
      </c>
      <c r="X31" s="72">
        <f>IF(RES_hh_fec_in!X31=0,0,1000*11630*RES_hh_fec_in!X31/RES_hh_num_in!X31)</f>
        <v>832.0893725121224</v>
      </c>
      <c r="Y31" s="72">
        <f>IF(RES_hh_fec_in!Y31=0,0,1000*11630*RES_hh_fec_in!Y31/RES_hh_num_in!Y31)</f>
        <v>819.8897952519801</v>
      </c>
      <c r="DA31" s="89" t="s">
        <v>811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585.88621845810053</v>
      </c>
      <c r="D32" s="77">
        <f>IF(RES_hh_fec_in!D32=0,0,1000*11630*RES_hh_fec_in!D32/RES_hh_num_in!D32)</f>
        <v>572.86637807323473</v>
      </c>
      <c r="E32" s="77">
        <f>IF(RES_hh_fec_in!E32=0,0,1000*11630*RES_hh_fec_in!E32/RES_hh_num_in!E32)</f>
        <v>583.91170857079305</v>
      </c>
      <c r="F32" s="77">
        <f>IF(RES_hh_fec_in!F32=0,0,1000*11630*RES_hh_fec_in!F32/RES_hh_num_in!F32)</f>
        <v>573.70727120111826</v>
      </c>
      <c r="G32" s="77">
        <f>IF(RES_hh_fec_in!G32=0,0,1000*11630*RES_hh_fec_in!G32/RES_hh_num_in!G32)</f>
        <v>587.16230880071453</v>
      </c>
      <c r="H32" s="77">
        <f>IF(RES_hh_fec_in!H32=0,0,1000*11630*RES_hh_fec_in!H32/RES_hh_num_in!H32)</f>
        <v>694.80141396452404</v>
      </c>
      <c r="I32" s="77">
        <f>IF(RES_hh_fec_in!I32=0,0,1000*11630*RES_hh_fec_in!I32/RES_hh_num_in!I32)</f>
        <v>679.4514382556373</v>
      </c>
      <c r="J32" s="77">
        <f>IF(RES_hh_fec_in!J32=0,0,1000*11630*RES_hh_fec_in!J32/RES_hh_num_in!J32)</f>
        <v>664.79725786439758</v>
      </c>
      <c r="K32" s="77">
        <f>IF(RES_hh_fec_in!K32=0,0,1000*11630*RES_hh_fec_in!K32/RES_hh_num_in!K32)</f>
        <v>636.19624438833591</v>
      </c>
      <c r="L32" s="77">
        <f>IF(RES_hh_fec_in!L32=0,0,1000*11630*RES_hh_fec_in!L32/RES_hh_num_in!L32)</f>
        <v>671.24609011386792</v>
      </c>
      <c r="M32" s="77">
        <f>IF(RES_hh_fec_in!M32=0,0,1000*11630*RES_hh_fec_in!M32/RES_hh_num_in!M32)</f>
        <v>620.42663203836128</v>
      </c>
      <c r="N32" s="77">
        <f>IF(RES_hh_fec_in!N32=0,0,1000*11630*RES_hh_fec_in!N32/RES_hh_num_in!N32)</f>
        <v>597.49490427618753</v>
      </c>
      <c r="O32" s="77">
        <f>IF(RES_hh_fec_in!O32=0,0,1000*11630*RES_hh_fec_in!O32/RES_hh_num_in!O32)</f>
        <v>509.02971749297325</v>
      </c>
      <c r="P32" s="77">
        <f>IF(RES_hh_fec_in!P32=0,0,1000*11630*RES_hh_fec_in!P32/RES_hh_num_in!P32)</f>
        <v>585.02367307767349</v>
      </c>
      <c r="Q32" s="77">
        <f>IF(RES_hh_fec_in!Q32=0,0,1000*11630*RES_hh_fec_in!Q32/RES_hh_num_in!Q32)</f>
        <v>567.37084298320735</v>
      </c>
      <c r="R32" s="77">
        <f>IF(RES_hh_fec_in!R32=0,0,1000*11630*RES_hh_fec_in!R32/RES_hh_num_in!R32)</f>
        <v>563.88522203490334</v>
      </c>
      <c r="S32" s="77">
        <f>IF(RES_hh_fec_in!S32=0,0,1000*11630*RES_hh_fec_in!S32/RES_hh_num_in!S32)</f>
        <v>566.49725640562156</v>
      </c>
      <c r="T32" s="77">
        <f>IF(RES_hh_fec_in!T32=0,0,1000*11630*RES_hh_fec_in!T32/RES_hh_num_in!T32)</f>
        <v>606.61179794624013</v>
      </c>
      <c r="U32" s="77">
        <f>IF(RES_hh_fec_in!U32=0,0,1000*11630*RES_hh_fec_in!U32/RES_hh_num_in!U32)</f>
        <v>567.08876260500972</v>
      </c>
      <c r="V32" s="77">
        <f>IF(RES_hh_fec_in!V32=0,0,1000*11630*RES_hh_fec_in!V32/RES_hh_num_in!V32)</f>
        <v>559.28368591527919</v>
      </c>
      <c r="W32" s="77">
        <f>IF(RES_hh_fec_in!W32=0,0,1000*11630*RES_hh_fec_in!W32/RES_hh_num_in!W32)</f>
        <v>559.28237996863572</v>
      </c>
      <c r="X32" s="77">
        <f>IF(RES_hh_fec_in!X32=0,0,1000*11630*RES_hh_fec_in!X32/RES_hh_num_in!X32)</f>
        <v>557.32593835902424</v>
      </c>
      <c r="Y32" s="77">
        <f>IF(RES_hh_fec_in!Y32=0,0,1000*11630*RES_hh_fec_in!Y32/RES_hh_num_in!Y32)</f>
        <v>538.97553249538407</v>
      </c>
      <c r="DA32" s="92" t="s">
        <v>812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4165.5947743732104</v>
      </c>
      <c r="D3" s="65">
        <f>IF(RES_hh_tes_in!D3=0,0,1000*11630*RES_hh_tes_in!D3/RES_hh_num_in!D3)</f>
        <v>4055.192529951456</v>
      </c>
      <c r="E3" s="65">
        <f>IF(RES_hh_tes_in!E3=0,0,1000*11630*RES_hh_tes_in!E3/RES_hh_num_in!E3)</f>
        <v>4444.3051424711284</v>
      </c>
      <c r="F3" s="65">
        <f>IF(RES_hh_tes_in!F3=0,0,1000*11630*RES_hh_tes_in!F3/RES_hh_num_in!F3)</f>
        <v>4583.8818970570737</v>
      </c>
      <c r="G3" s="65">
        <f>IF(RES_hh_tes_in!G3=0,0,1000*11630*RES_hh_tes_in!G3/RES_hh_num_in!G3)</f>
        <v>4868.2959814032683</v>
      </c>
      <c r="H3" s="65">
        <f>IF(RES_hh_tes_in!H3=0,0,1000*11630*RES_hh_tes_in!H3/RES_hh_num_in!H3)</f>
        <v>4965.4306698410464</v>
      </c>
      <c r="I3" s="65">
        <f>IF(RES_hh_tes_in!I3=0,0,1000*11630*RES_hh_tes_in!I3/RES_hh_num_in!I3)</f>
        <v>4779.7570469776538</v>
      </c>
      <c r="J3" s="65">
        <f>IF(RES_hh_tes_in!J3=0,0,1000*11630*RES_hh_tes_in!J3/RES_hh_num_in!J3)</f>
        <v>4528.2528769965602</v>
      </c>
      <c r="K3" s="65">
        <f>IF(RES_hh_tes_in!K3=0,0,1000*11630*RES_hh_tes_in!K3/RES_hh_num_in!K3)</f>
        <v>4730.2727746021847</v>
      </c>
      <c r="L3" s="65">
        <f>IF(RES_hh_tes_in!L3=0,0,1000*11630*RES_hh_tes_in!L3/RES_hh_num_in!L3)</f>
        <v>5140.6925070590069</v>
      </c>
      <c r="M3" s="65">
        <f>IF(RES_hh_tes_in!M3=0,0,1000*11630*RES_hh_tes_in!M3/RES_hh_num_in!M3)</f>
        <v>4684.3573012866727</v>
      </c>
      <c r="N3" s="65">
        <f>IF(RES_hh_tes_in!N3=0,0,1000*11630*RES_hh_tes_in!N3/RES_hh_num_in!N3)</f>
        <v>4641.3045936878289</v>
      </c>
      <c r="O3" s="65">
        <f>IF(RES_hh_tes_in!O3=0,0,1000*11630*RES_hh_tes_in!O3/RES_hh_num_in!O3)</f>
        <v>4183.1863038885313</v>
      </c>
      <c r="P3" s="65">
        <f>IF(RES_hh_tes_in!P3=0,0,1000*11630*RES_hh_tes_in!P3/RES_hh_num_in!P3)</f>
        <v>4017.860458148873</v>
      </c>
      <c r="Q3" s="65">
        <f>IF(RES_hh_tes_in!Q3=0,0,1000*11630*RES_hh_tes_in!Q3/RES_hh_num_in!Q3)</f>
        <v>4174.9496762175377</v>
      </c>
      <c r="R3" s="65">
        <f>IF(RES_hh_tes_in!R3=0,0,1000*11630*RES_hh_tes_in!R3/RES_hh_num_in!R3)</f>
        <v>3992.0607602617711</v>
      </c>
      <c r="S3" s="65">
        <f>IF(RES_hh_tes_in!S3=0,0,1000*11630*RES_hh_tes_in!S3/RES_hh_num_in!S3)</f>
        <v>4065.6014245650963</v>
      </c>
      <c r="T3" s="65">
        <f>IF(RES_hh_tes_in!T3=0,0,1000*11630*RES_hh_tes_in!T3/RES_hh_num_in!T3)</f>
        <v>4563.987996873132</v>
      </c>
      <c r="U3" s="65">
        <f>IF(RES_hh_tes_in!U3=0,0,1000*11630*RES_hh_tes_in!U3/RES_hh_num_in!U3)</f>
        <v>4158.2979191565828</v>
      </c>
      <c r="V3" s="65">
        <f>IF(RES_hh_tes_in!V3=0,0,1000*11630*RES_hh_tes_in!V3/RES_hh_num_in!V3)</f>
        <v>4100.0399829181306</v>
      </c>
      <c r="W3" s="65">
        <f>IF(RES_hh_tes_in!W3=0,0,1000*11630*RES_hh_tes_in!W3/RES_hh_num_in!W3)</f>
        <v>3961.0461418785098</v>
      </c>
      <c r="X3" s="65">
        <f>IF(RES_hh_tes_in!X3=0,0,1000*11630*RES_hh_tes_in!X3/RES_hh_num_in!X3)</f>
        <v>4030.8024969962607</v>
      </c>
      <c r="Y3" s="65">
        <f>IF(RES_hh_tes_in!Y3=0,0,1000*11630*RES_hh_tes_in!Y3/RES_hh_num_in!Y3)</f>
        <v>3713.9697926034987</v>
      </c>
      <c r="DA3" s="87" t="s">
        <v>814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2794.5858981650649</v>
      </c>
      <c r="D4" s="69">
        <f>IF(RES_hh_tes_in!D4=0,0,1000*11630*RES_hh_tes_in!D4/RES_hh_num_in!D4)</f>
        <v>2795.2784682487741</v>
      </c>
      <c r="E4" s="69">
        <f>IF(RES_hh_tes_in!E4=0,0,1000*11630*RES_hh_tes_in!E4/RES_hh_num_in!E4)</f>
        <v>3034.3795647894895</v>
      </c>
      <c r="F4" s="69">
        <f>IF(RES_hh_tes_in!F4=0,0,1000*11630*RES_hh_tes_in!F4/RES_hh_num_in!F4)</f>
        <v>3182.7687424919941</v>
      </c>
      <c r="G4" s="69">
        <f>IF(RES_hh_tes_in!G4=0,0,1000*11630*RES_hh_tes_in!G4/RES_hh_num_in!G4)</f>
        <v>3281.1571046961922</v>
      </c>
      <c r="H4" s="69">
        <f>IF(RES_hh_tes_in!H4=0,0,1000*11630*RES_hh_tes_in!H4/RES_hh_num_in!H4)</f>
        <v>3464.4027127225977</v>
      </c>
      <c r="I4" s="69">
        <f>IF(RES_hh_tes_in!I4=0,0,1000*11630*RES_hh_tes_in!I4/RES_hh_num_in!I4)</f>
        <v>3357.8160351235992</v>
      </c>
      <c r="J4" s="69">
        <f>IF(RES_hh_tes_in!J4=0,0,1000*11630*RES_hh_tes_in!J4/RES_hh_num_in!J4)</f>
        <v>3150.4079476010024</v>
      </c>
      <c r="K4" s="69">
        <f>IF(RES_hh_tes_in!K4=0,0,1000*11630*RES_hh_tes_in!K4/RES_hh_num_in!K4)</f>
        <v>3285.0788368786066</v>
      </c>
      <c r="L4" s="69">
        <f>IF(RES_hh_tes_in!L4=0,0,1000*11630*RES_hh_tes_in!L4/RES_hh_num_in!L4)</f>
        <v>3577.7268713080207</v>
      </c>
      <c r="M4" s="69">
        <f>IF(RES_hh_tes_in!M4=0,0,1000*11630*RES_hh_tes_in!M4/RES_hh_num_in!M4)</f>
        <v>3238.8448865629816</v>
      </c>
      <c r="N4" s="69">
        <f>IF(RES_hh_tes_in!N4=0,0,1000*11630*RES_hh_tes_in!N4/RES_hh_num_in!N4)</f>
        <v>3135.7472943110229</v>
      </c>
      <c r="O4" s="69">
        <f>IF(RES_hh_tes_in!O4=0,0,1000*11630*RES_hh_tes_in!O4/RES_hh_num_in!O4)</f>
        <v>2964.7891634369162</v>
      </c>
      <c r="P4" s="69">
        <f>IF(RES_hh_tes_in!P4=0,0,1000*11630*RES_hh_tes_in!P4/RES_hh_num_in!P4)</f>
        <v>2782.6560577230075</v>
      </c>
      <c r="Q4" s="69">
        <f>IF(RES_hh_tes_in!Q4=0,0,1000*11630*RES_hh_tes_in!Q4/RES_hh_num_in!Q4)</f>
        <v>2934.0674403493808</v>
      </c>
      <c r="R4" s="69">
        <f>IF(RES_hh_tes_in!R4=0,0,1000*11630*RES_hh_tes_in!R4/RES_hh_num_in!R4)</f>
        <v>2538.4916776294408</v>
      </c>
      <c r="S4" s="69">
        <f>IF(RES_hh_tes_in!S4=0,0,1000*11630*RES_hh_tes_in!S4/RES_hh_num_in!S4)</f>
        <v>2551.5072583666229</v>
      </c>
      <c r="T4" s="69">
        <f>IF(RES_hh_tes_in!T4=0,0,1000*11630*RES_hh_tes_in!T4/RES_hh_num_in!T4)</f>
        <v>2912.7161865320791</v>
      </c>
      <c r="U4" s="69">
        <f>IF(RES_hh_tes_in!U4=0,0,1000*11630*RES_hh_tes_in!U4/RES_hh_num_in!U4)</f>
        <v>2651.3316373030402</v>
      </c>
      <c r="V4" s="69">
        <f>IF(RES_hh_tes_in!V4=0,0,1000*11630*RES_hh_tes_in!V4/RES_hh_num_in!V4)</f>
        <v>2590.2501627026586</v>
      </c>
      <c r="W4" s="69">
        <f>IF(RES_hh_tes_in!W4=0,0,1000*11630*RES_hh_tes_in!W4/RES_hh_num_in!W4)</f>
        <v>2389.3222232380263</v>
      </c>
      <c r="X4" s="69">
        <f>IF(RES_hh_tes_in!X4=0,0,1000*11630*RES_hh_tes_in!X4/RES_hh_num_in!X4)</f>
        <v>2416.1302649177783</v>
      </c>
      <c r="Y4" s="69">
        <f>IF(RES_hh_tes_in!Y4=0,0,1000*11630*RES_hh_tes_in!Y4/RES_hh_num_in!Y4)</f>
        <v>2326.2256640462115</v>
      </c>
      <c r="DA4" s="88" t="s">
        <v>815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2653.2654383124191</v>
      </c>
      <c r="D5" s="72">
        <f>IF(RES_hh_tes_in!D5=0,0,1000*11630*RES_hh_tes_in!D5/RES_hh_num_in!D5)</f>
        <v>2914.0261247009498</v>
      </c>
      <c r="E5" s="72">
        <f>IF(RES_hh_tes_in!E5=0,0,1000*11630*RES_hh_tes_in!E5/RES_hh_num_in!E5)</f>
        <v>2652.1975786852931</v>
      </c>
      <c r="F5" s="72">
        <f>IF(RES_hh_tes_in!F5=0,0,1000*11630*RES_hh_tes_in!F5/RES_hh_num_in!F5)</f>
        <v>3293.0480359920211</v>
      </c>
      <c r="G5" s="72">
        <f>IF(RES_hh_tes_in!G5=0,0,1000*11630*RES_hh_tes_in!G5/RES_hh_num_in!G5)</f>
        <v>3440.5901355401834</v>
      </c>
      <c r="H5" s="72">
        <f>IF(RES_hh_tes_in!H5=0,0,1000*11630*RES_hh_tes_in!H5/RES_hh_num_in!H5)</f>
        <v>3532.2886440066354</v>
      </c>
      <c r="I5" s="72">
        <f>IF(RES_hh_tes_in!I5=0,0,1000*11630*RES_hh_tes_in!I5/RES_hh_num_in!I5)</f>
        <v>2994.8999180401665</v>
      </c>
      <c r="J5" s="72">
        <f>IF(RES_hh_tes_in!J5=0,0,1000*11630*RES_hh_tes_in!J5/RES_hh_num_in!J5)</f>
        <v>3169.0137285867404</v>
      </c>
      <c r="K5" s="72">
        <f>IF(RES_hh_tes_in!K5=0,0,1000*11630*RES_hh_tes_in!K5/RES_hh_num_in!K5)</f>
        <v>3569.7772303612714</v>
      </c>
      <c r="L5" s="72">
        <f>IF(RES_hh_tes_in!L5=0,0,1000*11630*RES_hh_tes_in!L5/RES_hh_num_in!L5)</f>
        <v>3300.1958236319661</v>
      </c>
      <c r="M5" s="72">
        <f>IF(RES_hh_tes_in!M5=0,0,1000*11630*RES_hh_tes_in!M5/RES_hh_num_in!M5)</f>
        <v>3286.0101036858373</v>
      </c>
      <c r="N5" s="72">
        <f>IF(RES_hh_tes_in!N5=0,0,1000*11630*RES_hh_tes_in!N5/RES_hh_num_in!N5)</f>
        <v>3344.4420320107383</v>
      </c>
      <c r="O5" s="72">
        <f>IF(RES_hh_tes_in!O5=0,0,1000*11630*RES_hh_tes_in!O5/RES_hh_num_in!O5)</f>
        <v>2625.9789353505448</v>
      </c>
      <c r="P5" s="72">
        <f>IF(RES_hh_tes_in!P5=0,0,1000*11630*RES_hh_tes_in!P5/RES_hh_num_in!P5)</f>
        <v>2546.0400444196503</v>
      </c>
      <c r="Q5" s="72">
        <f>IF(RES_hh_tes_in!Q5=0,0,1000*11630*RES_hh_tes_in!Q5/RES_hh_num_in!Q5)</f>
        <v>2279.202633359419</v>
      </c>
      <c r="R5" s="72">
        <f>IF(RES_hh_tes_in!R5=0,0,1000*11630*RES_hh_tes_in!R5/RES_hh_num_in!R5)</f>
        <v>1943.0726622349314</v>
      </c>
      <c r="S5" s="72">
        <f>IF(RES_hh_tes_in!S5=0,0,1000*11630*RES_hh_tes_in!S5/RES_hh_num_in!S5)</f>
        <v>3219.3754288011364</v>
      </c>
      <c r="T5" s="72">
        <f>IF(RES_hh_tes_in!T5=0,0,1000*11630*RES_hh_tes_in!T5/RES_hh_num_in!T5)</f>
        <v>3612.7922762395601</v>
      </c>
      <c r="U5" s="72">
        <f>IF(RES_hh_tes_in!U5=0,0,1000*11630*RES_hh_tes_in!U5/RES_hh_num_in!U5)</f>
        <v>2346.9282741323973</v>
      </c>
      <c r="V5" s="72">
        <f>IF(RES_hh_tes_in!V5=0,0,1000*11630*RES_hh_tes_in!V5/RES_hh_num_in!V5)</f>
        <v>2619.0944647120737</v>
      </c>
      <c r="W5" s="72">
        <f>IF(RES_hh_tes_in!W5=0,0,1000*11630*RES_hh_tes_in!W5/RES_hh_num_in!W5)</f>
        <v>0</v>
      </c>
      <c r="X5" s="72">
        <f>IF(RES_hh_tes_in!X5=0,0,1000*11630*RES_hh_tes_in!X5/RES_hh_num_in!X5)</f>
        <v>0</v>
      </c>
      <c r="Y5" s="72">
        <f>IF(RES_hh_tes_in!Y5=0,0,1000*11630*RES_hh_tes_in!Y5/RES_hh_num_in!Y5)</f>
        <v>2250.608401363058</v>
      </c>
      <c r="DA5" s="89" t="s">
        <v>816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0</v>
      </c>
      <c r="D6" s="72">
        <f>IF(RES_hh_tes_in!D6=0,0,1000*11630*RES_hh_tes_in!D6/RES_hh_num_in!D6)</f>
        <v>2715.1464643213722</v>
      </c>
      <c r="E6" s="72">
        <f>IF(RES_hh_tes_in!E6=0,0,1000*11630*RES_hh_tes_in!E6/RES_hh_num_in!E6)</f>
        <v>2922.0563710139659</v>
      </c>
      <c r="F6" s="72">
        <f>IF(RES_hh_tes_in!F6=0,0,1000*11630*RES_hh_tes_in!F6/RES_hh_num_in!F6)</f>
        <v>3174.3196295291577</v>
      </c>
      <c r="G6" s="72">
        <f>IF(RES_hh_tes_in!G6=0,0,1000*11630*RES_hh_tes_in!G6/RES_hh_num_in!G6)</f>
        <v>3311.6051247130731</v>
      </c>
      <c r="H6" s="72">
        <f>IF(RES_hh_tes_in!H6=0,0,1000*11630*RES_hh_tes_in!H6/RES_hh_num_in!H6)</f>
        <v>3185.1844667188579</v>
      </c>
      <c r="I6" s="72">
        <f>IF(RES_hh_tes_in!I6=0,0,1000*11630*RES_hh_tes_in!I6/RES_hh_num_in!I6)</f>
        <v>3288.77453161323</v>
      </c>
      <c r="J6" s="72">
        <f>IF(RES_hh_tes_in!J6=0,0,1000*11630*RES_hh_tes_in!J6/RES_hh_num_in!J6)</f>
        <v>3280.8869508140933</v>
      </c>
      <c r="K6" s="72">
        <f>IF(RES_hh_tes_in!K6=0,0,1000*11630*RES_hh_tes_in!K6/RES_hh_num_in!K6)</f>
        <v>3168.3796634125911</v>
      </c>
      <c r="L6" s="72">
        <f>IF(RES_hh_tes_in!L6=0,0,1000*11630*RES_hh_tes_in!L6/RES_hh_num_in!L6)</f>
        <v>3483.5039690972339</v>
      </c>
      <c r="M6" s="72">
        <f>IF(RES_hh_tes_in!M6=0,0,1000*11630*RES_hh_tes_in!M6/RES_hh_num_in!M6)</f>
        <v>3045.3686208172744</v>
      </c>
      <c r="N6" s="72">
        <f>IF(RES_hh_tes_in!N6=0,0,1000*11630*RES_hh_tes_in!N6/RES_hh_num_in!N6)</f>
        <v>3161.1075787781788</v>
      </c>
      <c r="O6" s="72">
        <f>IF(RES_hh_tes_in!O6=0,0,1000*11630*RES_hh_tes_in!O6/RES_hh_num_in!O6)</f>
        <v>2952.7190231253512</v>
      </c>
      <c r="P6" s="72">
        <f>IF(RES_hh_tes_in!P6=0,0,1000*11630*RES_hh_tes_in!P6/RES_hh_num_in!P6)</f>
        <v>0</v>
      </c>
      <c r="Q6" s="72">
        <f>IF(RES_hh_tes_in!Q6=0,0,1000*11630*RES_hh_tes_in!Q6/RES_hh_num_in!Q6)</f>
        <v>2631.8948269200673</v>
      </c>
      <c r="R6" s="72">
        <f>IF(RES_hh_tes_in!R6=0,0,1000*11630*RES_hh_tes_in!R6/RES_hh_num_in!R6)</f>
        <v>2883.6810698937188</v>
      </c>
      <c r="S6" s="72">
        <f>IF(RES_hh_tes_in!S6=0,0,1000*11630*RES_hh_tes_in!S6/RES_hh_num_in!S6)</f>
        <v>2344.0719047834132</v>
      </c>
      <c r="T6" s="72">
        <f>IF(RES_hh_tes_in!T6=0,0,1000*11630*RES_hh_tes_in!T6/RES_hh_num_in!T6)</f>
        <v>2891.1804541463166</v>
      </c>
      <c r="U6" s="72">
        <f>IF(RES_hh_tes_in!U6=0,0,1000*11630*RES_hh_tes_in!U6/RES_hh_num_in!U6)</f>
        <v>2443.6577449883357</v>
      </c>
      <c r="V6" s="72">
        <f>IF(RES_hh_tes_in!V6=0,0,1000*11630*RES_hh_tes_in!V6/RES_hh_num_in!V6)</f>
        <v>2316.1176286666878</v>
      </c>
      <c r="W6" s="72">
        <f>IF(RES_hh_tes_in!W6=0,0,1000*11630*RES_hh_tes_in!W6/RES_hh_num_in!W6)</f>
        <v>2408.6401132686747</v>
      </c>
      <c r="X6" s="72">
        <f>IF(RES_hh_tes_in!X6=0,0,1000*11630*RES_hh_tes_in!X6/RES_hh_num_in!X6)</f>
        <v>2575.1033323018119</v>
      </c>
      <c r="Y6" s="72">
        <f>IF(RES_hh_tes_in!Y6=0,0,1000*11630*RES_hh_tes_in!Y6/RES_hh_num_in!Y6)</f>
        <v>2168.2479543230547</v>
      </c>
      <c r="DA6" s="89" t="s">
        <v>817</v>
      </c>
    </row>
    <row r="7" spans="1:105" ht="12" customHeight="1" x14ac:dyDescent="0.25">
      <c r="A7" s="28" t="s">
        <v>200</v>
      </c>
      <c r="B7" s="72"/>
      <c r="C7" s="72">
        <f>IF(RES_hh_tes_in!C7=0,0,1000*11630*RES_hh_tes_in!C7/RES_hh_num_in!C7)</f>
        <v>2638.064488269602</v>
      </c>
      <c r="D7" s="72">
        <f>IF(RES_hh_tes_in!D7=0,0,1000*11630*RES_hh_tes_in!D7/RES_hh_num_in!D7)</f>
        <v>2630.0839130358013</v>
      </c>
      <c r="E7" s="72">
        <f>IF(RES_hh_tes_in!E7=0,0,1000*11630*RES_hh_tes_in!E7/RES_hh_num_in!E7)</f>
        <v>2957.5269093419402</v>
      </c>
      <c r="F7" s="72">
        <f>IF(RES_hh_tes_in!F7=0,0,1000*11630*RES_hh_tes_in!F7/RES_hh_num_in!F7)</f>
        <v>3311.3848163009479</v>
      </c>
      <c r="G7" s="72">
        <f>IF(RES_hh_tes_in!G7=0,0,1000*11630*RES_hh_tes_in!G7/RES_hh_num_in!G7)</f>
        <v>3384.07788294901</v>
      </c>
      <c r="H7" s="72">
        <f>IF(RES_hh_tes_in!H7=0,0,1000*11630*RES_hh_tes_in!H7/RES_hh_num_in!H7)</f>
        <v>3146.83563507893</v>
      </c>
      <c r="I7" s="72">
        <f>IF(RES_hh_tes_in!I7=0,0,1000*11630*RES_hh_tes_in!I7/RES_hh_num_in!I7)</f>
        <v>3223.4034107867378</v>
      </c>
      <c r="J7" s="72">
        <f>IF(RES_hh_tes_in!J7=0,0,1000*11630*RES_hh_tes_in!J7/RES_hh_num_in!J7)</f>
        <v>3188.8342724775457</v>
      </c>
      <c r="K7" s="72">
        <f>IF(RES_hh_tes_in!K7=0,0,1000*11630*RES_hh_tes_in!K7/RES_hh_num_in!K7)</f>
        <v>3190.4719779059969</v>
      </c>
      <c r="L7" s="72">
        <f>IF(RES_hh_tes_in!L7=0,0,1000*11630*RES_hh_tes_in!L7/RES_hh_num_in!L7)</f>
        <v>3469.3386664435475</v>
      </c>
      <c r="M7" s="72">
        <f>IF(RES_hh_tes_in!M7=0,0,1000*11630*RES_hh_tes_in!M7/RES_hh_num_in!M7)</f>
        <v>3095.6159830043198</v>
      </c>
      <c r="N7" s="72">
        <f>IF(RES_hh_tes_in!N7=0,0,1000*11630*RES_hh_tes_in!N7/RES_hh_num_in!N7)</f>
        <v>2923.0424082216573</v>
      </c>
      <c r="O7" s="72">
        <f>IF(RES_hh_tes_in!O7=0,0,1000*11630*RES_hh_tes_in!O7/RES_hh_num_in!O7)</f>
        <v>2901.2273763427156</v>
      </c>
      <c r="P7" s="72">
        <f>IF(RES_hh_tes_in!P7=0,0,1000*11630*RES_hh_tes_in!P7/RES_hh_num_in!P7)</f>
        <v>2698.2566475752988</v>
      </c>
      <c r="Q7" s="72">
        <f>IF(RES_hh_tes_in!Q7=0,0,1000*11630*RES_hh_tes_in!Q7/RES_hh_num_in!Q7)</f>
        <v>3003.3741721869746</v>
      </c>
      <c r="R7" s="72">
        <f>IF(RES_hh_tes_in!R7=0,0,1000*11630*RES_hh_tes_in!R7/RES_hh_num_in!R7)</f>
        <v>2528.5429257478008</v>
      </c>
      <c r="S7" s="72">
        <f>IF(RES_hh_tes_in!S7=0,0,1000*11630*RES_hh_tes_in!S7/RES_hh_num_in!S7)</f>
        <v>2515.7727117902723</v>
      </c>
      <c r="T7" s="72">
        <f>IF(RES_hh_tes_in!T7=0,0,1000*11630*RES_hh_tes_in!T7/RES_hh_num_in!T7)</f>
        <v>2739.0481157328913</v>
      </c>
      <c r="U7" s="72">
        <f>IF(RES_hh_tes_in!U7=0,0,1000*11630*RES_hh_tes_in!U7/RES_hh_num_in!U7)</f>
        <v>2424.4091930712912</v>
      </c>
      <c r="V7" s="72">
        <f>IF(RES_hh_tes_in!V7=0,0,1000*11630*RES_hh_tes_in!V7/RES_hh_num_in!V7)</f>
        <v>2580.1214377297074</v>
      </c>
      <c r="W7" s="72">
        <f>IF(RES_hh_tes_in!W7=0,0,1000*11630*RES_hh_tes_in!W7/RES_hh_num_in!W7)</f>
        <v>2483.5739660762029</v>
      </c>
      <c r="X7" s="72">
        <f>IF(RES_hh_tes_in!X7=0,0,1000*11630*RES_hh_tes_in!X7/RES_hh_num_in!X7)</f>
        <v>2319.311515503427</v>
      </c>
      <c r="Y7" s="72">
        <f>IF(RES_hh_tes_in!Y7=0,0,1000*11630*RES_hh_tes_in!Y7/RES_hh_num_in!Y7)</f>
        <v>2224.8087096521144</v>
      </c>
      <c r="DA7" s="89" t="s">
        <v>818</v>
      </c>
    </row>
    <row r="8" spans="1:105" ht="12" customHeight="1" x14ac:dyDescent="0.25">
      <c r="A8" s="28" t="s">
        <v>189</v>
      </c>
      <c r="B8" s="72"/>
      <c r="C8" s="72">
        <f>IF(RES_hh_tes_in!C8=0,0,1000*11630*RES_hh_tes_in!C8/RES_hh_num_in!C8)</f>
        <v>2607.7265651858593</v>
      </c>
      <c r="D8" s="72">
        <f>IF(RES_hh_tes_in!D8=0,0,1000*11630*RES_hh_tes_in!D8/RES_hh_num_in!D8)</f>
        <v>2782.2314876691062</v>
      </c>
      <c r="E8" s="72">
        <f>IF(RES_hh_tes_in!E8=0,0,1000*11630*RES_hh_tes_in!E8/RES_hh_num_in!E8)</f>
        <v>3082.0117415638283</v>
      </c>
      <c r="F8" s="72">
        <f>IF(RES_hh_tes_in!F8=0,0,1000*11630*RES_hh_tes_in!F8/RES_hh_num_in!F8)</f>
        <v>3072.0410719461347</v>
      </c>
      <c r="G8" s="72">
        <f>IF(RES_hh_tes_in!G8=0,0,1000*11630*RES_hh_tes_in!G8/RES_hh_num_in!G8)</f>
        <v>3191.4364600126523</v>
      </c>
      <c r="H8" s="72">
        <f>IF(RES_hh_tes_in!H8=0,0,1000*11630*RES_hh_tes_in!H8/RES_hh_num_in!H8)</f>
        <v>3402.0214790059044</v>
      </c>
      <c r="I8" s="72">
        <f>IF(RES_hh_tes_in!I8=0,0,1000*11630*RES_hh_tes_in!I8/RES_hh_num_in!I8)</f>
        <v>3386.7017618042141</v>
      </c>
      <c r="J8" s="72">
        <f>IF(RES_hh_tes_in!J8=0,0,1000*11630*RES_hh_tes_in!J8/RES_hh_num_in!J8)</f>
        <v>3077.1645437332336</v>
      </c>
      <c r="K8" s="72">
        <f>IF(RES_hh_tes_in!K8=0,0,1000*11630*RES_hh_tes_in!K8/RES_hh_num_in!K8)</f>
        <v>3130.2665567552444</v>
      </c>
      <c r="L8" s="72">
        <f>IF(RES_hh_tes_in!L8=0,0,1000*11630*RES_hh_tes_in!L8/RES_hh_num_in!L8)</f>
        <v>3624.5736568203029</v>
      </c>
      <c r="M8" s="72">
        <f>IF(RES_hh_tes_in!M8=0,0,1000*11630*RES_hh_tes_in!M8/RES_hh_num_in!M8)</f>
        <v>2936.0275281522167</v>
      </c>
      <c r="N8" s="72">
        <f>IF(RES_hh_tes_in!N8=0,0,1000*11630*RES_hh_tes_in!N8/RES_hh_num_in!N8)</f>
        <v>3088.1659195118036</v>
      </c>
      <c r="O8" s="72">
        <f>IF(RES_hh_tes_in!O8=0,0,1000*11630*RES_hh_tes_in!O8/RES_hh_num_in!O8)</f>
        <v>2873.9293525250864</v>
      </c>
      <c r="P8" s="72">
        <f>IF(RES_hh_tes_in!P8=0,0,1000*11630*RES_hh_tes_in!P8/RES_hh_num_in!P8)</f>
        <v>2696.2046343798888</v>
      </c>
      <c r="Q8" s="72">
        <f>IF(RES_hh_tes_in!Q8=0,0,1000*11630*RES_hh_tes_in!Q8/RES_hh_num_in!Q8)</f>
        <v>2862.6167130728682</v>
      </c>
      <c r="R8" s="72">
        <f>IF(RES_hh_tes_in!R8=0,0,1000*11630*RES_hh_tes_in!R8/RES_hh_num_in!R8)</f>
        <v>2590.3253392727624</v>
      </c>
      <c r="S8" s="72">
        <f>IF(RES_hh_tes_in!S8=0,0,1000*11630*RES_hh_tes_in!S8/RES_hh_num_in!S8)</f>
        <v>2483.4911481874024</v>
      </c>
      <c r="T8" s="72">
        <f>IF(RES_hh_tes_in!T8=0,0,1000*11630*RES_hh_tes_in!T8/RES_hh_num_in!T8)</f>
        <v>2691.27389831967</v>
      </c>
      <c r="U8" s="72">
        <f>IF(RES_hh_tes_in!U8=0,0,1000*11630*RES_hh_tes_in!U8/RES_hh_num_in!U8)</f>
        <v>2486.8954990143502</v>
      </c>
      <c r="V8" s="72">
        <f>IF(RES_hh_tes_in!V8=0,0,1000*11630*RES_hh_tes_in!V8/RES_hh_num_in!V8)</f>
        <v>2497.0440001436509</v>
      </c>
      <c r="W8" s="72">
        <f>IF(RES_hh_tes_in!W8=0,0,1000*11630*RES_hh_tes_in!W8/RES_hh_num_in!W8)</f>
        <v>2642.1325200665638</v>
      </c>
      <c r="X8" s="72">
        <f>IF(RES_hh_tes_in!X8=0,0,1000*11630*RES_hh_tes_in!X8/RES_hh_num_in!X8)</f>
        <v>2305.2072640422411</v>
      </c>
      <c r="Y8" s="72">
        <f>IF(RES_hh_tes_in!Y8=0,0,1000*11630*RES_hh_tes_in!Y8/RES_hh_num_in!Y8)</f>
        <v>2190.9746417659007</v>
      </c>
      <c r="DA8" s="89" t="s">
        <v>819</v>
      </c>
    </row>
    <row r="9" spans="1:105" ht="12" customHeight="1" x14ac:dyDescent="0.25">
      <c r="A9" s="28" t="s">
        <v>202</v>
      </c>
      <c r="B9" s="72"/>
      <c r="C9" s="72">
        <f>IF(RES_hh_tes_in!C9=0,0,1000*11630*RES_hh_tes_in!C9/RES_hh_num_in!C9)</f>
        <v>2657.4516953762959</v>
      </c>
      <c r="D9" s="72">
        <f>IF(RES_hh_tes_in!D9=0,0,1000*11630*RES_hh_tes_in!D9/RES_hh_num_in!D9)</f>
        <v>2793.4689026100664</v>
      </c>
      <c r="E9" s="72">
        <f>IF(RES_hh_tes_in!E9=0,0,1000*11630*RES_hh_tes_in!E9/RES_hh_num_in!E9)</f>
        <v>2956.9947057174145</v>
      </c>
      <c r="F9" s="72">
        <f>IF(RES_hh_tes_in!F9=0,0,1000*11630*RES_hh_tes_in!F9/RES_hh_num_in!F9)</f>
        <v>3120.0329719229749</v>
      </c>
      <c r="G9" s="72">
        <f>IF(RES_hh_tes_in!G9=0,0,1000*11630*RES_hh_tes_in!G9/RES_hh_num_in!G9)</f>
        <v>3245.460500598324</v>
      </c>
      <c r="H9" s="72">
        <f>IF(RES_hh_tes_in!H9=0,0,1000*11630*RES_hh_tes_in!H9/RES_hh_num_in!H9)</f>
        <v>3278.6197366319825</v>
      </c>
      <c r="I9" s="72">
        <f>IF(RES_hh_tes_in!I9=0,0,1000*11630*RES_hh_tes_in!I9/RES_hh_num_in!I9)</f>
        <v>3210.4524990732689</v>
      </c>
      <c r="J9" s="72">
        <f>IF(RES_hh_tes_in!J9=0,0,1000*11630*RES_hh_tes_in!J9/RES_hh_num_in!J9)</f>
        <v>3081.7714500481311</v>
      </c>
      <c r="K9" s="72">
        <f>IF(RES_hh_tes_in!K9=0,0,1000*11630*RES_hh_tes_in!K9/RES_hh_num_in!K9)</f>
        <v>3423.2752843487806</v>
      </c>
      <c r="L9" s="72">
        <f>IF(RES_hh_tes_in!L9=0,0,1000*11630*RES_hh_tes_in!L9/RES_hh_num_in!L9)</f>
        <v>3368.4944661895511</v>
      </c>
      <c r="M9" s="72">
        <f>IF(RES_hh_tes_in!M9=0,0,1000*11630*RES_hh_tes_in!M9/RES_hh_num_in!M9)</f>
        <v>3241.7145823467358</v>
      </c>
      <c r="N9" s="72">
        <f>IF(RES_hh_tes_in!N9=0,0,1000*11630*RES_hh_tes_in!N9/RES_hh_num_in!N9)</f>
        <v>3116.497514246314</v>
      </c>
      <c r="O9" s="72">
        <f>IF(RES_hh_tes_in!O9=0,0,1000*11630*RES_hh_tes_in!O9/RES_hh_num_in!O9)</f>
        <v>2978.6527932685922</v>
      </c>
      <c r="P9" s="72">
        <f>IF(RES_hh_tes_in!P9=0,0,1000*11630*RES_hh_tes_in!P9/RES_hh_num_in!P9)</f>
        <v>2949.4785937863658</v>
      </c>
      <c r="Q9" s="72">
        <f>IF(RES_hh_tes_in!Q9=0,0,1000*11630*RES_hh_tes_in!Q9/RES_hh_num_in!Q9)</f>
        <v>0</v>
      </c>
      <c r="R9" s="72">
        <f>IF(RES_hh_tes_in!R9=0,0,1000*11630*RES_hh_tes_in!R9/RES_hh_num_in!R9)</f>
        <v>0</v>
      </c>
      <c r="S9" s="72">
        <f>IF(RES_hh_tes_in!S9=0,0,1000*11630*RES_hh_tes_in!S9/RES_hh_num_in!S9)</f>
        <v>0</v>
      </c>
      <c r="T9" s="72">
        <f>IF(RES_hh_tes_in!T9=0,0,1000*11630*RES_hh_tes_in!T9/RES_hh_num_in!T9)</f>
        <v>0</v>
      </c>
      <c r="U9" s="72">
        <f>IF(RES_hh_tes_in!U9=0,0,1000*11630*RES_hh_tes_in!U9/RES_hh_num_in!U9)</f>
        <v>2560.8214475000668</v>
      </c>
      <c r="V9" s="72">
        <f>IF(RES_hh_tes_in!V9=0,0,1000*11630*RES_hh_tes_in!V9/RES_hh_num_in!V9)</f>
        <v>2512.3750335367463</v>
      </c>
      <c r="W9" s="72">
        <f>IF(RES_hh_tes_in!W9=0,0,1000*11630*RES_hh_tes_in!W9/RES_hh_num_in!W9)</f>
        <v>2439.5356080258402</v>
      </c>
      <c r="X9" s="72">
        <f>IF(RES_hh_tes_in!X9=0,0,1000*11630*RES_hh_tes_in!X9/RES_hh_num_in!X9)</f>
        <v>2366.1181837402851</v>
      </c>
      <c r="Y9" s="72">
        <f>IF(RES_hh_tes_in!Y9=0,0,1000*11630*RES_hh_tes_in!Y9/RES_hh_num_in!Y9)</f>
        <v>2311.0006716073663</v>
      </c>
      <c r="DA9" s="89" t="s">
        <v>820</v>
      </c>
    </row>
    <row r="10" spans="1:105" ht="12" customHeight="1" x14ac:dyDescent="0.25">
      <c r="A10" s="28" t="s">
        <v>197</v>
      </c>
      <c r="B10" s="72"/>
      <c r="C10" s="72">
        <f>IF(RES_hh_tes_in!C10=0,0,1000*11630*RES_hh_tes_in!C10/RES_hh_num_in!C10)</f>
        <v>2660.1574426553652</v>
      </c>
      <c r="D10" s="72">
        <f>IF(RES_hh_tes_in!D10=0,0,1000*11630*RES_hh_tes_in!D10/RES_hh_num_in!D10)</f>
        <v>2810.1107665711756</v>
      </c>
      <c r="E10" s="72">
        <f>IF(RES_hh_tes_in!E10=0,0,1000*11630*RES_hh_tes_in!E10/RES_hh_num_in!E10)</f>
        <v>2995.542489582589</v>
      </c>
      <c r="F10" s="72">
        <f>IF(RES_hh_tes_in!F10=0,0,1000*11630*RES_hh_tes_in!F10/RES_hh_num_in!F10)</f>
        <v>3140.3240994503471</v>
      </c>
      <c r="G10" s="72">
        <f>IF(RES_hh_tes_in!G10=0,0,1000*11630*RES_hh_tes_in!G10/RES_hh_num_in!G10)</f>
        <v>3273.166677062366</v>
      </c>
      <c r="H10" s="72">
        <f>IF(RES_hh_tes_in!H10=0,0,1000*11630*RES_hh_tes_in!H10/RES_hh_num_in!H10)</f>
        <v>3306.3623214012387</v>
      </c>
      <c r="I10" s="72">
        <f>IF(RES_hh_tes_in!I10=0,0,1000*11630*RES_hh_tes_in!I10/RES_hh_num_in!I10)</f>
        <v>3302.9552120007193</v>
      </c>
      <c r="J10" s="72">
        <f>IF(RES_hh_tes_in!J10=0,0,1000*11630*RES_hh_tes_in!J10/RES_hh_num_in!J10)</f>
        <v>3256.371172424841</v>
      </c>
      <c r="K10" s="72">
        <f>IF(RES_hh_tes_in!K10=0,0,1000*11630*RES_hh_tes_in!K10/RES_hh_num_in!K10)</f>
        <v>3270.8931221113953</v>
      </c>
      <c r="L10" s="72">
        <f>IF(RES_hh_tes_in!L10=0,0,1000*11630*RES_hh_tes_in!L10/RES_hh_num_in!L10)</f>
        <v>3323.6829503921572</v>
      </c>
      <c r="M10" s="72">
        <f>IF(RES_hh_tes_in!M10=0,0,1000*11630*RES_hh_tes_in!M10/RES_hh_num_in!M10)</f>
        <v>3252.2687414072398</v>
      </c>
      <c r="N10" s="72">
        <f>IF(RES_hh_tes_in!N10=0,0,1000*11630*RES_hh_tes_in!N10/RES_hh_num_in!N10)</f>
        <v>3141.2314883675858</v>
      </c>
      <c r="O10" s="72">
        <f>IF(RES_hh_tes_in!O10=0,0,1000*11630*RES_hh_tes_in!O10/RES_hh_num_in!O10)</f>
        <v>2977.165315182689</v>
      </c>
      <c r="P10" s="72">
        <f>IF(RES_hh_tes_in!P10=0,0,1000*11630*RES_hh_tes_in!P10/RES_hh_num_in!P10)</f>
        <v>2851.2696273952761</v>
      </c>
      <c r="Q10" s="72">
        <f>IF(RES_hh_tes_in!Q10=0,0,1000*11630*RES_hh_tes_in!Q10/RES_hh_num_in!Q10)</f>
        <v>2752.1248512926468</v>
      </c>
      <c r="R10" s="72">
        <f>IF(RES_hh_tes_in!R10=0,0,1000*11630*RES_hh_tes_in!R10/RES_hh_num_in!R10)</f>
        <v>2580.8473835702612</v>
      </c>
      <c r="S10" s="72">
        <f>IF(RES_hh_tes_in!S10=0,0,1000*11630*RES_hh_tes_in!S10/RES_hh_num_in!S10)</f>
        <v>2567.7905267332171</v>
      </c>
      <c r="T10" s="72">
        <f>IF(RES_hh_tes_in!T10=0,0,1000*11630*RES_hh_tes_in!T10/RES_hh_num_in!T10)</f>
        <v>2642.2908317196038</v>
      </c>
      <c r="U10" s="72">
        <f>IF(RES_hh_tes_in!U10=0,0,1000*11630*RES_hh_tes_in!U10/RES_hh_num_in!U10)</f>
        <v>2583.9807654984916</v>
      </c>
      <c r="V10" s="72">
        <f>IF(RES_hh_tes_in!V10=0,0,1000*11630*RES_hh_tes_in!V10/RES_hh_num_in!V10)</f>
        <v>2532.3403614404847</v>
      </c>
      <c r="W10" s="72">
        <f>IF(RES_hh_tes_in!W10=0,0,1000*11630*RES_hh_tes_in!W10/RES_hh_num_in!W10)</f>
        <v>2449.3406949678119</v>
      </c>
      <c r="X10" s="72">
        <f>IF(RES_hh_tes_in!X10=0,0,1000*11630*RES_hh_tes_in!X10/RES_hh_num_in!X10)</f>
        <v>2364.4468315482218</v>
      </c>
      <c r="Y10" s="72">
        <f>IF(RES_hh_tes_in!Y10=0,0,1000*11630*RES_hh_tes_in!Y10/RES_hh_num_in!Y10)</f>
        <v>2279.4175171621509</v>
      </c>
      <c r="DA10" s="89" t="s">
        <v>821</v>
      </c>
    </row>
    <row r="11" spans="1:105" ht="12" customHeight="1" x14ac:dyDescent="0.25">
      <c r="A11" s="28" t="s">
        <v>198</v>
      </c>
      <c r="B11" s="72"/>
      <c r="C11" s="72">
        <f>IF(RES_hh_tes_in!C11=0,0,1000*11630*RES_hh_tes_in!C11/RES_hh_num_in!C11)</f>
        <v>0</v>
      </c>
      <c r="D11" s="72">
        <f>IF(RES_hh_tes_in!D11=0,0,1000*11630*RES_hh_tes_in!D11/RES_hh_num_in!D11)</f>
        <v>0</v>
      </c>
      <c r="E11" s="72">
        <f>IF(RES_hh_tes_in!E11=0,0,1000*11630*RES_hh_tes_in!E11/RES_hh_num_in!E11)</f>
        <v>0</v>
      </c>
      <c r="F11" s="72">
        <f>IF(RES_hh_tes_in!F11=0,0,1000*11630*RES_hh_tes_in!F11/RES_hh_num_in!F11)</f>
        <v>0</v>
      </c>
      <c r="G11" s="72">
        <f>IF(RES_hh_tes_in!G11=0,0,1000*11630*RES_hh_tes_in!G11/RES_hh_num_in!G11)</f>
        <v>0</v>
      </c>
      <c r="H11" s="72">
        <f>IF(RES_hh_tes_in!H11=0,0,1000*11630*RES_hh_tes_in!H11/RES_hh_num_in!H11)</f>
        <v>0</v>
      </c>
      <c r="I11" s="72">
        <f>IF(RES_hh_tes_in!I11=0,0,1000*11630*RES_hh_tes_in!I11/RES_hh_num_in!I11)</f>
        <v>0</v>
      </c>
      <c r="J11" s="72">
        <f>IF(RES_hh_tes_in!J11=0,0,1000*11630*RES_hh_tes_in!J11/RES_hh_num_in!J11)</f>
        <v>0</v>
      </c>
      <c r="K11" s="72">
        <f>IF(RES_hh_tes_in!K11=0,0,1000*11630*RES_hh_tes_in!K11/RES_hh_num_in!K11)</f>
        <v>0</v>
      </c>
      <c r="L11" s="72">
        <f>IF(RES_hh_tes_in!L11=0,0,1000*11630*RES_hh_tes_in!L11/RES_hh_num_in!L11)</f>
        <v>0</v>
      </c>
      <c r="M11" s="72">
        <f>IF(RES_hh_tes_in!M11=0,0,1000*11630*RES_hh_tes_in!M11/RES_hh_num_in!M11)</f>
        <v>0</v>
      </c>
      <c r="N11" s="72">
        <f>IF(RES_hh_tes_in!N11=0,0,1000*11630*RES_hh_tes_in!N11/RES_hh_num_in!N11)</f>
        <v>0</v>
      </c>
      <c r="O11" s="72">
        <f>IF(RES_hh_tes_in!O11=0,0,1000*11630*RES_hh_tes_in!O11/RES_hh_num_in!O11)</f>
        <v>0</v>
      </c>
      <c r="P11" s="72">
        <f>IF(RES_hh_tes_in!P11=0,0,1000*11630*RES_hh_tes_in!P11/RES_hh_num_in!P11)</f>
        <v>0</v>
      </c>
      <c r="Q11" s="72">
        <f>IF(RES_hh_tes_in!Q11=0,0,1000*11630*RES_hh_tes_in!Q11/RES_hh_num_in!Q11)</f>
        <v>0</v>
      </c>
      <c r="R11" s="72">
        <f>IF(RES_hh_tes_in!R11=0,0,1000*11630*RES_hh_tes_in!R11/RES_hh_num_in!R11)</f>
        <v>0</v>
      </c>
      <c r="S11" s="72">
        <f>IF(RES_hh_tes_in!S11=0,0,1000*11630*RES_hh_tes_in!S11/RES_hh_num_in!S11)</f>
        <v>0</v>
      </c>
      <c r="T11" s="72">
        <f>IF(RES_hh_tes_in!T11=0,0,1000*11630*RES_hh_tes_in!T11/RES_hh_num_in!T11)</f>
        <v>0</v>
      </c>
      <c r="U11" s="72">
        <f>IF(RES_hh_tes_in!U11=0,0,1000*11630*RES_hh_tes_in!U11/RES_hh_num_in!U11)</f>
        <v>0</v>
      </c>
      <c r="V11" s="72">
        <f>IF(RES_hh_tes_in!V11=0,0,1000*11630*RES_hh_tes_in!V11/RES_hh_num_in!V11)</f>
        <v>0</v>
      </c>
      <c r="W11" s="72">
        <f>IF(RES_hh_tes_in!W11=0,0,1000*11630*RES_hh_tes_in!W11/RES_hh_num_in!W11)</f>
        <v>0</v>
      </c>
      <c r="X11" s="72">
        <f>IF(RES_hh_tes_in!X11=0,0,1000*11630*RES_hh_tes_in!X11/RES_hh_num_in!X11)</f>
        <v>0</v>
      </c>
      <c r="Y11" s="72">
        <f>IF(RES_hh_tes_in!Y11=0,0,1000*11630*RES_hh_tes_in!Y11/RES_hh_num_in!Y11)</f>
        <v>0</v>
      </c>
      <c r="DA11" s="89" t="s">
        <v>822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2878.4852699261305</v>
      </c>
      <c r="D12" s="72">
        <f>IF(RES_hh_tes_in!D12=0,0,1000*11630*RES_hh_tes_in!D12/RES_hh_num_in!D12)</f>
        <v>2746.2542322660938</v>
      </c>
      <c r="E12" s="72">
        <f>IF(RES_hh_tes_in!E12=0,0,1000*11630*RES_hh_tes_in!E12/RES_hh_num_in!E12)</f>
        <v>2948.3318946018289</v>
      </c>
      <c r="F12" s="72">
        <f>IF(RES_hh_tes_in!F12=0,0,1000*11630*RES_hh_tes_in!F12/RES_hh_num_in!F12)</f>
        <v>3094.4468372049942</v>
      </c>
      <c r="G12" s="72">
        <f>IF(RES_hh_tes_in!G12=0,0,1000*11630*RES_hh_tes_in!G12/RES_hh_num_in!G12)</f>
        <v>3318.654828735489</v>
      </c>
      <c r="H12" s="72">
        <f>IF(RES_hh_tes_in!H12=0,0,1000*11630*RES_hh_tes_in!H12/RES_hh_num_in!H12)</f>
        <v>3495.6723735510341</v>
      </c>
      <c r="I12" s="72">
        <f>IF(RES_hh_tes_in!I12=0,0,1000*11630*RES_hh_tes_in!I12/RES_hh_num_in!I12)</f>
        <v>3467.0210114579645</v>
      </c>
      <c r="J12" s="72">
        <f>IF(RES_hh_tes_in!J12=0,0,1000*11630*RES_hh_tes_in!J12/RES_hh_num_in!J12)</f>
        <v>3171.647967071026</v>
      </c>
      <c r="K12" s="72">
        <f>IF(RES_hh_tes_in!K12=0,0,1000*11630*RES_hh_tes_in!K12/RES_hh_num_in!K12)</f>
        <v>3154.1630330370153</v>
      </c>
      <c r="L12" s="72">
        <f>IF(RES_hh_tes_in!L12=0,0,1000*11630*RES_hh_tes_in!L12/RES_hh_num_in!L12)</f>
        <v>3650.6973678890163</v>
      </c>
      <c r="M12" s="72">
        <f>IF(RES_hh_tes_in!M12=0,0,1000*11630*RES_hh_tes_in!M12/RES_hh_num_in!M12)</f>
        <v>3270.882283325705</v>
      </c>
      <c r="N12" s="72">
        <f>IF(RES_hh_tes_in!N12=0,0,1000*11630*RES_hh_tes_in!N12/RES_hh_num_in!N12)</f>
        <v>3125.9531580275798</v>
      </c>
      <c r="O12" s="72">
        <f>IF(RES_hh_tes_in!O12=0,0,1000*11630*RES_hh_tes_in!O12/RES_hh_num_in!O12)</f>
        <v>2843.1805236530586</v>
      </c>
      <c r="P12" s="72">
        <f>IF(RES_hh_tes_in!P12=0,0,1000*11630*RES_hh_tes_in!P12/RES_hh_num_in!P12)</f>
        <v>2730.3822262813728</v>
      </c>
      <c r="Q12" s="72">
        <f>IF(RES_hh_tes_in!Q12=0,0,1000*11630*RES_hh_tes_in!Q12/RES_hh_num_in!Q12)</f>
        <v>2714.8419970508598</v>
      </c>
      <c r="R12" s="72">
        <f>IF(RES_hh_tes_in!R12=0,0,1000*11630*RES_hh_tes_in!R12/RES_hh_num_in!R12)</f>
        <v>2618.1515934287395</v>
      </c>
      <c r="S12" s="72">
        <f>IF(RES_hh_tes_in!S12=0,0,1000*11630*RES_hh_tes_in!S12/RES_hh_num_in!S12)</f>
        <v>2635.7670300960258</v>
      </c>
      <c r="T12" s="72">
        <f>IF(RES_hh_tes_in!T12=0,0,1000*11630*RES_hh_tes_in!T12/RES_hh_num_in!T12)</f>
        <v>2699.9908071856753</v>
      </c>
      <c r="U12" s="72">
        <f>IF(RES_hh_tes_in!U12=0,0,1000*11630*RES_hh_tes_in!U12/RES_hh_num_in!U12)</f>
        <v>2648.1950876400233</v>
      </c>
      <c r="V12" s="72">
        <f>IF(RES_hh_tes_in!V12=0,0,1000*11630*RES_hh_tes_in!V12/RES_hh_num_in!V12)</f>
        <v>2583.7899241652294</v>
      </c>
      <c r="W12" s="72">
        <f>IF(RES_hh_tes_in!W12=0,0,1000*11630*RES_hh_tes_in!W12/RES_hh_num_in!W12)</f>
        <v>2498.2055220258808</v>
      </c>
      <c r="X12" s="72">
        <f>IF(RES_hh_tes_in!X12=0,0,1000*11630*RES_hh_tes_in!X12/RES_hh_num_in!X12)</f>
        <v>2401.2620759110359</v>
      </c>
      <c r="Y12" s="72">
        <f>IF(RES_hh_tes_in!Y12=0,0,1000*11630*RES_hh_tes_in!Y12/RES_hh_num_in!Y12)</f>
        <v>2390.4731447277986</v>
      </c>
      <c r="DA12" s="89" t="s">
        <v>823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3074.0527532366814</v>
      </c>
      <c r="D13" s="74">
        <f>IF(RES_hh_tes_in!D13=0,0,1000*11630*RES_hh_tes_in!D13/RES_hh_num_in!D13)</f>
        <v>2820.0517565211039</v>
      </c>
      <c r="E13" s="74">
        <f>IF(RES_hh_tes_in!E13=0,0,1000*11630*RES_hh_tes_in!E13/RES_hh_num_in!E13)</f>
        <v>2887.0693638014782</v>
      </c>
      <c r="F13" s="74">
        <f>IF(RES_hh_tes_in!F13=0,0,1000*11630*RES_hh_tes_in!F13/RES_hh_num_in!F13)</f>
        <v>3044.2617417050283</v>
      </c>
      <c r="G13" s="74">
        <f>IF(RES_hh_tes_in!G13=0,0,1000*11630*RES_hh_tes_in!G13/RES_hh_num_in!G13)</f>
        <v>3202.7043372888165</v>
      </c>
      <c r="H13" s="74">
        <f>IF(RES_hh_tes_in!H13=0,0,1000*11630*RES_hh_tes_in!H13/RES_hh_num_in!H13)</f>
        <v>3656.7554083062623</v>
      </c>
      <c r="I13" s="74">
        <f>IF(RES_hh_tes_in!I13=0,0,1000*11630*RES_hh_tes_in!I13/RES_hh_num_in!I13)</f>
        <v>3470.1743938951295</v>
      </c>
      <c r="J13" s="74">
        <f>IF(RES_hh_tes_in!J13=0,0,1000*11630*RES_hh_tes_in!J13/RES_hh_num_in!J13)</f>
        <v>3137.4212514366482</v>
      </c>
      <c r="K13" s="74">
        <f>IF(RES_hh_tes_in!K13=0,0,1000*11630*RES_hh_tes_in!K13/RES_hh_num_in!K13)</f>
        <v>2966.1979114754595</v>
      </c>
      <c r="L13" s="74">
        <f>IF(RES_hh_tes_in!L13=0,0,1000*11630*RES_hh_tes_in!L13/RES_hh_num_in!L13)</f>
        <v>3810.5047589921619</v>
      </c>
      <c r="M13" s="74">
        <f>IF(RES_hh_tes_in!M13=0,0,1000*11630*RES_hh_tes_in!M13/RES_hh_num_in!M13)</f>
        <v>3765.7181988128705</v>
      </c>
      <c r="N13" s="74">
        <f>IF(RES_hh_tes_in!N13=0,0,1000*11630*RES_hh_tes_in!N13/RES_hh_num_in!N13)</f>
        <v>3432.2255044111189</v>
      </c>
      <c r="O13" s="74">
        <f>IF(RES_hh_tes_in!O13=0,0,1000*11630*RES_hh_tes_in!O13/RES_hh_num_in!O13)</f>
        <v>0</v>
      </c>
      <c r="P13" s="74">
        <f>IF(RES_hh_tes_in!P13=0,0,1000*11630*RES_hh_tes_in!P13/RES_hh_num_in!P13)</f>
        <v>0</v>
      </c>
      <c r="Q13" s="74">
        <f>IF(RES_hh_tes_in!Q13=0,0,1000*11630*RES_hh_tes_in!Q13/RES_hh_num_in!Q13)</f>
        <v>0</v>
      </c>
      <c r="R13" s="74">
        <f>IF(RES_hh_tes_in!R13=0,0,1000*11630*RES_hh_tes_in!R13/RES_hh_num_in!R13)</f>
        <v>2029.887275350309</v>
      </c>
      <c r="S13" s="74">
        <f>IF(RES_hh_tes_in!S13=0,0,1000*11630*RES_hh_tes_in!S13/RES_hh_num_in!S13)</f>
        <v>2423.5393592748992</v>
      </c>
      <c r="T13" s="74">
        <f>IF(RES_hh_tes_in!T13=0,0,1000*11630*RES_hh_tes_in!T13/RES_hh_num_in!T13)</f>
        <v>3282.5396278401017</v>
      </c>
      <c r="U13" s="74">
        <f>IF(RES_hh_tes_in!U13=0,0,1000*11630*RES_hh_tes_in!U13/RES_hh_num_in!U13)</f>
        <v>2953.1575077751882</v>
      </c>
      <c r="V13" s="74">
        <f>IF(RES_hh_tes_in!V13=0,0,1000*11630*RES_hh_tes_in!V13/RES_hh_num_in!V13)</f>
        <v>2742.1221676803721</v>
      </c>
      <c r="W13" s="74">
        <f>IF(RES_hh_tes_in!W13=0,0,1000*11630*RES_hh_tes_in!W13/RES_hh_num_in!W13)</f>
        <v>2076.876563052751</v>
      </c>
      <c r="X13" s="74">
        <f>IF(RES_hh_tes_in!X13=0,0,1000*11630*RES_hh_tes_in!X13/RES_hh_num_in!X13)</f>
        <v>2489.8318991692954</v>
      </c>
      <c r="Y13" s="74">
        <f>IF(RES_hh_tes_in!Y13=0,0,1000*11630*RES_hh_tes_in!Y13/RES_hh_num_in!Y13)</f>
        <v>2417.7919068456949</v>
      </c>
      <c r="DA13" s="90" t="s">
        <v>824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48.630621646263741</v>
      </c>
      <c r="D14" s="76">
        <f>IF(RES_hh_tes_in!D14=0,0,1000*11630*RES_hh_tes_in!D14/RES_hh_num_in!D14)</f>
        <v>52.313632418810137</v>
      </c>
      <c r="E14" s="76">
        <f>IF(RES_hh_tes_in!E14=0,0,1000*11630*RES_hh_tes_in!E14/RES_hh_num_in!E14)</f>
        <v>55.048015173944364</v>
      </c>
      <c r="F14" s="76">
        <f>IF(RES_hh_tes_in!F14=0,0,1000*11630*RES_hh_tes_in!F14/RES_hh_num_in!F14)</f>
        <v>54.688174448819943</v>
      </c>
      <c r="G14" s="76">
        <f>IF(RES_hh_tes_in!G14=0,0,1000*11630*RES_hh_tes_in!G14/RES_hh_num_in!G14)</f>
        <v>50.321879347629647</v>
      </c>
      <c r="H14" s="76">
        <f>IF(RES_hh_tes_in!H14=0,0,1000*11630*RES_hh_tes_in!H14/RES_hh_num_in!H14)</f>
        <v>48.725076151653205</v>
      </c>
      <c r="I14" s="76">
        <f>IF(RES_hh_tes_in!I14=0,0,1000*11630*RES_hh_tes_in!I14/RES_hh_num_in!I14)</f>
        <v>45.387253477964151</v>
      </c>
      <c r="J14" s="76">
        <f>IF(RES_hh_tes_in!J14=0,0,1000*11630*RES_hh_tes_in!J14/RES_hh_num_in!J14)</f>
        <v>41.33968690810984</v>
      </c>
      <c r="K14" s="76">
        <f>IF(RES_hh_tes_in!K14=0,0,1000*11630*RES_hh_tes_in!K14/RES_hh_num_in!K14)</f>
        <v>37.244745557267692</v>
      </c>
      <c r="L14" s="76">
        <f>IF(RES_hh_tes_in!L14=0,0,1000*11630*RES_hh_tes_in!L14/RES_hh_num_in!L14)</f>
        <v>44.016113463772491</v>
      </c>
      <c r="M14" s="76">
        <f>IF(RES_hh_tes_in!M14=0,0,1000*11630*RES_hh_tes_in!M14/RES_hh_num_in!M14)</f>
        <v>36.131726323520105</v>
      </c>
      <c r="N14" s="76">
        <f>IF(RES_hh_tes_in!N14=0,0,1000*11630*RES_hh_tes_in!N14/RES_hh_num_in!N14)</f>
        <v>36.424530958801817</v>
      </c>
      <c r="O14" s="76">
        <f>IF(RES_hh_tes_in!O14=0,0,1000*11630*RES_hh_tes_in!O14/RES_hh_num_in!O14)</f>
        <v>37.23605018892269</v>
      </c>
      <c r="P14" s="76">
        <f>IF(RES_hh_tes_in!P14=0,0,1000*11630*RES_hh_tes_in!P14/RES_hh_num_in!P14)</f>
        <v>42.032159448351948</v>
      </c>
      <c r="Q14" s="76">
        <f>IF(RES_hh_tes_in!Q14=0,0,1000*11630*RES_hh_tes_in!Q14/RES_hh_num_in!Q14)</f>
        <v>47.985601318170652</v>
      </c>
      <c r="R14" s="76">
        <f>IF(RES_hh_tes_in!R14=0,0,1000*11630*RES_hh_tes_in!R14/RES_hh_num_in!R14)</f>
        <v>41.899996561120972</v>
      </c>
      <c r="S14" s="76">
        <f>IF(RES_hh_tes_in!S14=0,0,1000*11630*RES_hh_tes_in!S14/RES_hh_num_in!S14)</f>
        <v>39.286412927001514</v>
      </c>
      <c r="T14" s="76">
        <f>IF(RES_hh_tes_in!T14=0,0,1000*11630*RES_hh_tes_in!T14/RES_hh_num_in!T14)</f>
        <v>44.112599888511149</v>
      </c>
      <c r="U14" s="76">
        <f>IF(RES_hh_tes_in!U14=0,0,1000*11630*RES_hh_tes_in!U14/RES_hh_num_in!U14)</f>
        <v>34.968469527583053</v>
      </c>
      <c r="V14" s="76">
        <f>IF(RES_hh_tes_in!V14=0,0,1000*11630*RES_hh_tes_in!V14/RES_hh_num_in!V14)</f>
        <v>32.566530387327532</v>
      </c>
      <c r="W14" s="76">
        <f>IF(RES_hh_tes_in!W14=0,0,1000*11630*RES_hh_tes_in!W14/RES_hh_num_in!W14)</f>
        <v>27.802070106838478</v>
      </c>
      <c r="X14" s="76">
        <f>IF(RES_hh_tes_in!X14=0,0,1000*11630*RES_hh_tes_in!X14/RES_hh_num_in!X14)</f>
        <v>27.070171841165422</v>
      </c>
      <c r="Y14" s="76">
        <f>IF(RES_hh_tes_in!Y14=0,0,1000*11630*RES_hh_tes_in!Y14/RES_hh_num_in!Y14)</f>
        <v>25.571860675263896</v>
      </c>
      <c r="DA14" s="91" t="s">
        <v>825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222.05292241509358</v>
      </c>
      <c r="D15" s="69">
        <f t="shared" si="0"/>
        <v>139.20948134339099</v>
      </c>
      <c r="E15" s="69">
        <f t="shared" si="0"/>
        <v>297.7106358554766</v>
      </c>
      <c r="F15" s="69">
        <f t="shared" si="0"/>
        <v>314.71768938193725</v>
      </c>
      <c r="G15" s="69">
        <f t="shared" si="0"/>
        <v>472.3881841485138</v>
      </c>
      <c r="H15" s="69">
        <f t="shared" si="0"/>
        <v>278.40979463681202</v>
      </c>
      <c r="I15" s="69">
        <f t="shared" si="0"/>
        <v>202.09178297213191</v>
      </c>
      <c r="J15" s="69">
        <f t="shared" si="0"/>
        <v>170.45449834792345</v>
      </c>
      <c r="K15" s="69">
        <f t="shared" si="0"/>
        <v>273.42987630464791</v>
      </c>
      <c r="L15" s="69">
        <f t="shared" si="0"/>
        <v>321.42064337550011</v>
      </c>
      <c r="M15" s="69">
        <f t="shared" si="0"/>
        <v>235.18869130960573</v>
      </c>
      <c r="N15" s="69">
        <f t="shared" si="0"/>
        <v>307.29090089254191</v>
      </c>
      <c r="O15" s="69">
        <f t="shared" si="0"/>
        <v>61.587986841183763</v>
      </c>
      <c r="P15" s="69">
        <f t="shared" si="0"/>
        <v>23.569818908906868</v>
      </c>
      <c r="Q15" s="69">
        <f t="shared" si="0"/>
        <v>32.025567967735633</v>
      </c>
      <c r="R15" s="69">
        <f t="shared" si="0"/>
        <v>165.89969831704261</v>
      </c>
      <c r="S15" s="69">
        <f t="shared" si="0"/>
        <v>215.75341385328741</v>
      </c>
      <c r="T15" s="69">
        <f t="shared" si="0"/>
        <v>293.81409038317236</v>
      </c>
      <c r="U15" s="69">
        <f t="shared" si="0"/>
        <v>177.58521159561835</v>
      </c>
      <c r="V15" s="69">
        <f t="shared" si="0"/>
        <v>178.10425195120166</v>
      </c>
      <c r="W15" s="69">
        <f t="shared" si="0"/>
        <v>193.84468463199624</v>
      </c>
      <c r="X15" s="69">
        <f t="shared" si="0"/>
        <v>219.44966152559101</v>
      </c>
      <c r="Y15" s="69">
        <f t="shared" si="0"/>
        <v>86.280826038341175</v>
      </c>
      <c r="DA15" s="88" t="s">
        <v>826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222.05292241509358</v>
      </c>
      <c r="D16" s="72">
        <f>IF(RES_hh_tes_in!D16=0,0,1000*11630*RES_hh_tes_in!D16/RES_hh_num_in!D$3)</f>
        <v>139.20948134339099</v>
      </c>
      <c r="E16" s="72">
        <f>IF(RES_hh_tes_in!E16=0,0,1000*11630*RES_hh_tes_in!E16/RES_hh_num_in!E$3)</f>
        <v>297.7106358554766</v>
      </c>
      <c r="F16" s="72">
        <f>IF(RES_hh_tes_in!F16=0,0,1000*11630*RES_hh_tes_in!F16/RES_hh_num_in!F$3)</f>
        <v>314.71768938193725</v>
      </c>
      <c r="G16" s="72">
        <f>IF(RES_hh_tes_in!G16=0,0,1000*11630*RES_hh_tes_in!G16/RES_hh_num_in!G$3)</f>
        <v>472.3881841485138</v>
      </c>
      <c r="H16" s="72">
        <f>IF(RES_hh_tes_in!H16=0,0,1000*11630*RES_hh_tes_in!H16/RES_hh_num_in!H$3)</f>
        <v>278.40979463681202</v>
      </c>
      <c r="I16" s="72">
        <f>IF(RES_hh_tes_in!I16=0,0,1000*11630*RES_hh_tes_in!I16/RES_hh_num_in!I$3)</f>
        <v>202.09178297213191</v>
      </c>
      <c r="J16" s="72">
        <f>IF(RES_hh_tes_in!J16=0,0,1000*11630*RES_hh_tes_in!J16/RES_hh_num_in!J$3)</f>
        <v>170.45449834792345</v>
      </c>
      <c r="K16" s="72">
        <f>IF(RES_hh_tes_in!K16=0,0,1000*11630*RES_hh_tes_in!K16/RES_hh_num_in!K$3)</f>
        <v>273.42987630464791</v>
      </c>
      <c r="L16" s="72">
        <f>IF(RES_hh_tes_in!L16=0,0,1000*11630*RES_hh_tes_in!L16/RES_hh_num_in!L$3)</f>
        <v>321.42064337550011</v>
      </c>
      <c r="M16" s="72">
        <f>IF(RES_hh_tes_in!M16=0,0,1000*11630*RES_hh_tes_in!M16/RES_hh_num_in!M$3)</f>
        <v>235.18869130960573</v>
      </c>
      <c r="N16" s="72">
        <f>IF(RES_hh_tes_in!N16=0,0,1000*11630*RES_hh_tes_in!N16/RES_hh_num_in!N$3)</f>
        <v>307.29090089254191</v>
      </c>
      <c r="O16" s="72">
        <f>IF(RES_hh_tes_in!O16=0,0,1000*11630*RES_hh_tes_in!O16/RES_hh_num_in!O$3)</f>
        <v>61.587986841183763</v>
      </c>
      <c r="P16" s="72">
        <f>IF(RES_hh_tes_in!P16=0,0,1000*11630*RES_hh_tes_in!P16/RES_hh_num_in!P$3)</f>
        <v>23.569818908906868</v>
      </c>
      <c r="Q16" s="72">
        <f>IF(RES_hh_tes_in!Q16=0,0,1000*11630*RES_hh_tes_in!Q16/RES_hh_num_in!Q$3)</f>
        <v>32.025567967735633</v>
      </c>
      <c r="R16" s="72">
        <f>IF(RES_hh_tes_in!R16=0,0,1000*11630*RES_hh_tes_in!R16/RES_hh_num_in!R$3)</f>
        <v>165.89969831704261</v>
      </c>
      <c r="S16" s="72">
        <f>IF(RES_hh_tes_in!S16=0,0,1000*11630*RES_hh_tes_in!S16/RES_hh_num_in!S$3)</f>
        <v>215.75341385328741</v>
      </c>
      <c r="T16" s="72">
        <f>IF(RES_hh_tes_in!T16=0,0,1000*11630*RES_hh_tes_in!T16/RES_hh_num_in!T$3)</f>
        <v>293.81409038317236</v>
      </c>
      <c r="U16" s="72">
        <f>IF(RES_hh_tes_in!U16=0,0,1000*11630*RES_hh_tes_in!U16/RES_hh_num_in!U$3)</f>
        <v>177.58521159561835</v>
      </c>
      <c r="V16" s="72">
        <f>IF(RES_hh_tes_in!V16=0,0,1000*11630*RES_hh_tes_in!V16/RES_hh_num_in!V$3)</f>
        <v>178.10425195120166</v>
      </c>
      <c r="W16" s="72">
        <f>IF(RES_hh_tes_in!W16=0,0,1000*11630*RES_hh_tes_in!W16/RES_hh_num_in!W$3)</f>
        <v>193.84468463199624</v>
      </c>
      <c r="X16" s="72">
        <f>IF(RES_hh_tes_in!X16=0,0,1000*11630*RES_hh_tes_in!X16/RES_hh_num_in!X$3)</f>
        <v>219.44966152559101</v>
      </c>
      <c r="Y16" s="72">
        <f>IF(RES_hh_tes_in!Y16=0,0,1000*11630*RES_hh_tes_in!Y16/RES_hh_num_in!Y$3)</f>
        <v>86.280826038341175</v>
      </c>
      <c r="DA16" s="89" t="s">
        <v>827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721.8438495527073</v>
      </c>
      <c r="D17" s="69">
        <f>IF(RES_hh_tes_in!D17=0,0,1000*11630*RES_hh_tes_in!D17/RES_hh_num_in!D17)</f>
        <v>696.79400303517491</v>
      </c>
      <c r="E17" s="69">
        <f>IF(RES_hh_tes_in!E17=0,0,1000*11630*RES_hh_tes_in!E17/RES_hh_num_in!E17)</f>
        <v>671.30511845350793</v>
      </c>
      <c r="F17" s="69">
        <f>IF(RES_hh_tes_in!F17=0,0,1000*11630*RES_hh_tes_in!F17/RES_hh_num_in!F17)</f>
        <v>657.00140112326301</v>
      </c>
      <c r="G17" s="69">
        <f>IF(RES_hh_tes_in!G17=0,0,1000*11630*RES_hh_tes_in!G17/RES_hh_num_in!G17)</f>
        <v>675.59525574027589</v>
      </c>
      <c r="H17" s="69">
        <f>IF(RES_hh_tes_in!H17=0,0,1000*11630*RES_hh_tes_in!H17/RES_hh_num_in!H17)</f>
        <v>706.55095312639526</v>
      </c>
      <c r="I17" s="69">
        <f>IF(RES_hh_tes_in!I17=0,0,1000*11630*RES_hh_tes_in!I17/RES_hh_num_in!I17)</f>
        <v>710.09371035416189</v>
      </c>
      <c r="J17" s="69">
        <f>IF(RES_hh_tes_in!J17=0,0,1000*11630*RES_hh_tes_in!J17/RES_hh_num_in!J17)</f>
        <v>706.54251865655863</v>
      </c>
      <c r="K17" s="69">
        <f>IF(RES_hh_tes_in!K17=0,0,1000*11630*RES_hh_tes_in!K17/RES_hh_num_in!K17)</f>
        <v>686.92943723331996</v>
      </c>
      <c r="L17" s="69">
        <f>IF(RES_hh_tes_in!L17=0,0,1000*11630*RES_hh_tes_in!L17/RES_hh_num_in!L17)</f>
        <v>736.54248832832388</v>
      </c>
      <c r="M17" s="69">
        <f>IF(RES_hh_tes_in!M17=0,0,1000*11630*RES_hh_tes_in!M17/RES_hh_num_in!M17)</f>
        <v>743.77895454787392</v>
      </c>
      <c r="N17" s="69">
        <f>IF(RES_hh_tes_in!N17=0,0,1000*11630*RES_hh_tes_in!N17/RES_hh_num_in!N17)</f>
        <v>741.72353792466276</v>
      </c>
      <c r="O17" s="69">
        <f>IF(RES_hh_tes_in!O17=0,0,1000*11630*RES_hh_tes_in!O17/RES_hh_num_in!O17)</f>
        <v>754.43951141425384</v>
      </c>
      <c r="P17" s="69">
        <f>IF(RES_hh_tes_in!P17=0,0,1000*11630*RES_hh_tes_in!P17/RES_hh_num_in!P17)</f>
        <v>769.53352919366591</v>
      </c>
      <c r="Q17" s="69">
        <f>IF(RES_hh_tes_in!Q17=0,0,1000*11630*RES_hh_tes_in!Q17/RES_hh_num_in!Q17)</f>
        <v>763.12620863525422</v>
      </c>
      <c r="R17" s="69">
        <f>IF(RES_hh_tes_in!R17=0,0,1000*11630*RES_hh_tes_in!R17/RES_hh_num_in!R17)</f>
        <v>824.54142296571479</v>
      </c>
      <c r="S17" s="69">
        <f>IF(RES_hh_tes_in!S17=0,0,1000*11630*RES_hh_tes_in!S17/RES_hh_num_in!S17)</f>
        <v>833.09684454700084</v>
      </c>
      <c r="T17" s="69">
        <f>IF(RES_hh_tes_in!T17=0,0,1000*11630*RES_hh_tes_in!T17/RES_hh_num_in!T17)</f>
        <v>851.09320293882888</v>
      </c>
      <c r="U17" s="69">
        <f>IF(RES_hh_tes_in!U17=0,0,1000*11630*RES_hh_tes_in!U17/RES_hh_num_in!U17)</f>
        <v>851.90886037192161</v>
      </c>
      <c r="V17" s="69">
        <f>IF(RES_hh_tes_in!V17=0,0,1000*11630*RES_hh_tes_in!V17/RES_hh_num_in!V17)</f>
        <v>853.93426614215207</v>
      </c>
      <c r="W17" s="69">
        <f>IF(RES_hh_tes_in!W17=0,0,1000*11630*RES_hh_tes_in!W17/RES_hh_num_in!W17)</f>
        <v>886.64655706279075</v>
      </c>
      <c r="X17" s="69">
        <f>IF(RES_hh_tes_in!X17=0,0,1000*11630*RES_hh_tes_in!X17/RES_hh_num_in!X17)</f>
        <v>897.18039541563678</v>
      </c>
      <c r="Y17" s="69">
        <f>IF(RES_hh_tes_in!Y17=0,0,1000*11630*RES_hh_tes_in!Y17/RES_hh_num_in!Y17)</f>
        <v>826.0934815939496</v>
      </c>
      <c r="DA17" s="88" t="s">
        <v>828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721.06555915655701</v>
      </c>
      <c r="D18" s="72">
        <f>IF(RES_hh_tes_in!D18=0,0,1000*11630*RES_hh_tes_in!D18/RES_hh_num_in!D18)</f>
        <v>685.56901641468426</v>
      </c>
      <c r="E18" s="72">
        <f>IF(RES_hh_tes_in!E18=0,0,1000*11630*RES_hh_tes_in!E18/RES_hh_num_in!E18)</f>
        <v>662.78154026566619</v>
      </c>
      <c r="F18" s="72">
        <f>IF(RES_hh_tes_in!F18=0,0,1000*11630*RES_hh_tes_in!F18/RES_hh_num_in!F18)</f>
        <v>674.77359513614942</v>
      </c>
      <c r="G18" s="72">
        <f>IF(RES_hh_tes_in!G18=0,0,1000*11630*RES_hh_tes_in!G18/RES_hh_num_in!G18)</f>
        <v>710.20824812464457</v>
      </c>
      <c r="H18" s="72">
        <f>IF(RES_hh_tes_in!H18=0,0,1000*11630*RES_hh_tes_in!H18/RES_hh_num_in!H18)</f>
        <v>714.7180349368972</v>
      </c>
      <c r="I18" s="72">
        <f>IF(RES_hh_tes_in!I18=0,0,1000*11630*RES_hh_tes_in!I18/RES_hh_num_in!I18)</f>
        <v>654.79379516991867</v>
      </c>
      <c r="J18" s="72">
        <f>IF(RES_hh_tes_in!J18=0,0,1000*11630*RES_hh_tes_in!J18/RES_hh_num_in!J18)</f>
        <v>703.68352900522746</v>
      </c>
      <c r="K18" s="72">
        <f>IF(RES_hh_tes_in!K18=0,0,1000*11630*RES_hh_tes_in!K18/RES_hh_num_in!K18)</f>
        <v>720.12628454727701</v>
      </c>
      <c r="L18" s="72">
        <f>IF(RES_hh_tes_in!L18=0,0,1000*11630*RES_hh_tes_in!L18/RES_hh_num_in!L18)</f>
        <v>745.65484317840901</v>
      </c>
      <c r="M18" s="72">
        <f>IF(RES_hh_tes_in!M18=0,0,1000*11630*RES_hh_tes_in!M18/RES_hh_num_in!M18)</f>
        <v>712.72271246091952</v>
      </c>
      <c r="N18" s="72">
        <f>IF(RES_hh_tes_in!N18=0,0,1000*11630*RES_hh_tes_in!N18/RES_hh_num_in!N18)</f>
        <v>732.46579407908814</v>
      </c>
      <c r="O18" s="72">
        <f>IF(RES_hh_tes_in!O18=0,0,1000*11630*RES_hh_tes_in!O18/RES_hh_num_in!O18)</f>
        <v>738.69307738461725</v>
      </c>
      <c r="P18" s="72">
        <f>IF(RES_hh_tes_in!P18=0,0,1000*11630*RES_hh_tes_in!P18/RES_hh_num_in!P18)</f>
        <v>781.14885654257205</v>
      </c>
      <c r="Q18" s="72">
        <f>IF(RES_hh_tes_in!Q18=0,0,1000*11630*RES_hh_tes_in!Q18/RES_hh_num_in!Q18)</f>
        <v>785.11589859402932</v>
      </c>
      <c r="R18" s="72">
        <f>IF(RES_hh_tes_in!R18=0,0,1000*11630*RES_hh_tes_in!R18/RES_hh_num_in!R18)</f>
        <v>761.64250796555052</v>
      </c>
      <c r="S18" s="72">
        <f>IF(RES_hh_tes_in!S18=0,0,1000*11630*RES_hh_tes_in!S18/RES_hh_num_in!S18)</f>
        <v>854.55160710933853</v>
      </c>
      <c r="T18" s="72">
        <f>IF(RES_hh_tes_in!T18=0,0,1000*11630*RES_hh_tes_in!T18/RES_hh_num_in!T18)</f>
        <v>819.33506109232451</v>
      </c>
      <c r="U18" s="72">
        <f>IF(RES_hh_tes_in!U18=0,0,1000*11630*RES_hh_tes_in!U18/RES_hh_num_in!U18)</f>
        <v>975.6929795970683</v>
      </c>
      <c r="V18" s="72">
        <f>IF(RES_hh_tes_in!V18=0,0,1000*11630*RES_hh_tes_in!V18/RES_hh_num_in!V18)</f>
        <v>1044.8898945731803</v>
      </c>
      <c r="W18" s="72">
        <f>IF(RES_hh_tes_in!W18=0,0,1000*11630*RES_hh_tes_in!W18/RES_hh_num_in!W18)</f>
        <v>0</v>
      </c>
      <c r="X18" s="72">
        <f>IF(RES_hh_tes_in!X18=0,0,1000*11630*RES_hh_tes_in!X18/RES_hh_num_in!X18)</f>
        <v>0</v>
      </c>
      <c r="Y18" s="72">
        <f>IF(RES_hh_tes_in!Y18=0,0,1000*11630*RES_hh_tes_in!Y18/RES_hh_num_in!Y18)</f>
        <v>0</v>
      </c>
      <c r="DA18" s="89" t="s">
        <v>829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697.14878317182615</v>
      </c>
      <c r="D19" s="72">
        <f>IF(RES_hh_tes_in!D19=0,0,1000*11630*RES_hh_tes_in!D19/RES_hh_num_in!D19)</f>
        <v>697.12731023771232</v>
      </c>
      <c r="E19" s="72">
        <f>IF(RES_hh_tes_in!E19=0,0,1000*11630*RES_hh_tes_in!E19/RES_hh_num_in!E19)</f>
        <v>662.8226316211659</v>
      </c>
      <c r="F19" s="72">
        <f>IF(RES_hh_tes_in!F19=0,0,1000*11630*RES_hh_tes_in!F19/RES_hh_num_in!F19)</f>
        <v>667.22772866443268</v>
      </c>
      <c r="G19" s="72">
        <f>IF(RES_hh_tes_in!G19=0,0,1000*11630*RES_hh_tes_in!G19/RES_hh_num_in!G19)</f>
        <v>700.5976220879154</v>
      </c>
      <c r="H19" s="72">
        <f>IF(RES_hh_tes_in!H19=0,0,1000*11630*RES_hh_tes_in!H19/RES_hh_num_in!H19)</f>
        <v>683.13962161326742</v>
      </c>
      <c r="I19" s="72">
        <f>IF(RES_hh_tes_in!I19=0,0,1000*11630*RES_hh_tes_in!I19/RES_hh_num_in!I19)</f>
        <v>692.37807643498638</v>
      </c>
      <c r="J19" s="72">
        <f>IF(RES_hh_tes_in!J19=0,0,1000*11630*RES_hh_tes_in!J19/RES_hh_num_in!J19)</f>
        <v>697.76656607836912</v>
      </c>
      <c r="K19" s="72">
        <f>IF(RES_hh_tes_in!K19=0,0,1000*11630*RES_hh_tes_in!K19/RES_hh_num_in!K19)</f>
        <v>687.01480118093411</v>
      </c>
      <c r="L19" s="72">
        <f>IF(RES_hh_tes_in!L19=0,0,1000*11630*RES_hh_tes_in!L19/RES_hh_num_in!L19)</f>
        <v>720.97359812505897</v>
      </c>
      <c r="M19" s="72">
        <f>IF(RES_hh_tes_in!M19=0,0,1000*11630*RES_hh_tes_in!M19/RES_hh_num_in!M19)</f>
        <v>737.66068546579254</v>
      </c>
      <c r="N19" s="72">
        <f>IF(RES_hh_tes_in!N19=0,0,1000*11630*RES_hh_tes_in!N19/RES_hh_num_in!N19)</f>
        <v>734.55844311882743</v>
      </c>
      <c r="O19" s="72">
        <f>IF(RES_hh_tes_in!O19=0,0,1000*11630*RES_hh_tes_in!O19/RES_hh_num_in!O19)</f>
        <v>767.00938020785952</v>
      </c>
      <c r="P19" s="72">
        <f>IF(RES_hh_tes_in!P19=0,0,1000*11630*RES_hh_tes_in!P19/RES_hh_num_in!P19)</f>
        <v>778.06161039385552</v>
      </c>
      <c r="Q19" s="72">
        <f>IF(RES_hh_tes_in!Q19=0,0,1000*11630*RES_hh_tes_in!Q19/RES_hh_num_in!Q19)</f>
        <v>758.05151926446922</v>
      </c>
      <c r="R19" s="72">
        <f>IF(RES_hh_tes_in!R19=0,0,1000*11630*RES_hh_tes_in!R19/RES_hh_num_in!R19)</f>
        <v>796.45165898802884</v>
      </c>
      <c r="S19" s="72">
        <f>IF(RES_hh_tes_in!S19=0,0,1000*11630*RES_hh_tes_in!S19/RES_hh_num_in!S19)</f>
        <v>843.10157202018218</v>
      </c>
      <c r="T19" s="72">
        <f>IF(RES_hh_tes_in!T19=0,0,1000*11630*RES_hh_tes_in!T19/RES_hh_num_in!T19)</f>
        <v>858.43920216199683</v>
      </c>
      <c r="U19" s="72">
        <f>IF(RES_hh_tes_in!U19=0,0,1000*11630*RES_hh_tes_in!U19/RES_hh_num_in!U19)</f>
        <v>825.66006718262656</v>
      </c>
      <c r="V19" s="72">
        <f>IF(RES_hh_tes_in!V19=0,0,1000*11630*RES_hh_tes_in!V19/RES_hh_num_in!V19)</f>
        <v>807.29972817526232</v>
      </c>
      <c r="W19" s="72">
        <f>IF(RES_hh_tes_in!W19=0,0,1000*11630*RES_hh_tes_in!W19/RES_hh_num_in!W19)</f>
        <v>860.2771824684578</v>
      </c>
      <c r="X19" s="72">
        <f>IF(RES_hh_tes_in!X19=0,0,1000*11630*RES_hh_tes_in!X19/RES_hh_num_in!X19)</f>
        <v>945.69218920661365</v>
      </c>
      <c r="Y19" s="72">
        <f>IF(RES_hh_tes_in!Y19=0,0,1000*11630*RES_hh_tes_in!Y19/RES_hh_num_in!Y19)</f>
        <v>798.34645234989091</v>
      </c>
      <c r="DA19" s="89" t="s">
        <v>830</v>
      </c>
    </row>
    <row r="20" spans="1:105" ht="12" customHeight="1" x14ac:dyDescent="0.25">
      <c r="A20" s="28" t="s">
        <v>200</v>
      </c>
      <c r="B20" s="72"/>
      <c r="C20" s="72">
        <f>IF(RES_hh_tes_in!C20=0,0,1000*11630*RES_hh_tes_in!C20/RES_hh_num_in!C20)</f>
        <v>710.51550959913618</v>
      </c>
      <c r="D20" s="72">
        <f>IF(RES_hh_tes_in!D20=0,0,1000*11630*RES_hh_tes_in!D20/RES_hh_num_in!D20)</f>
        <v>682.48238166680972</v>
      </c>
      <c r="E20" s="72">
        <f>IF(RES_hh_tes_in!E20=0,0,1000*11630*RES_hh_tes_in!E20/RES_hh_num_in!E20)</f>
        <v>667.58764465924651</v>
      </c>
      <c r="F20" s="72">
        <f>IF(RES_hh_tes_in!F20=0,0,1000*11630*RES_hh_tes_in!F20/RES_hh_num_in!F20)</f>
        <v>670.7710913880087</v>
      </c>
      <c r="G20" s="72">
        <f>IF(RES_hh_tes_in!G20=0,0,1000*11630*RES_hh_tes_in!G20/RES_hh_num_in!G20)</f>
        <v>690.86877382656223</v>
      </c>
      <c r="H20" s="72">
        <f>IF(RES_hh_tes_in!H20=0,0,1000*11630*RES_hh_tes_in!H20/RES_hh_num_in!H20)</f>
        <v>684.15684741213727</v>
      </c>
      <c r="I20" s="72">
        <f>IF(RES_hh_tes_in!I20=0,0,1000*11630*RES_hh_tes_in!I20/RES_hh_num_in!I20)</f>
        <v>687.9095867769995</v>
      </c>
      <c r="J20" s="72">
        <f>IF(RES_hh_tes_in!J20=0,0,1000*11630*RES_hh_tes_in!J20/RES_hh_num_in!J20)</f>
        <v>717.22459875099105</v>
      </c>
      <c r="K20" s="72">
        <f>IF(RES_hh_tes_in!K20=0,0,1000*11630*RES_hh_tes_in!K20/RES_hh_num_in!K20)</f>
        <v>691.76682058840606</v>
      </c>
      <c r="L20" s="72">
        <f>IF(RES_hh_tes_in!L20=0,0,1000*11630*RES_hh_tes_in!L20/RES_hh_num_in!L20)</f>
        <v>713.51897541566007</v>
      </c>
      <c r="M20" s="72">
        <f>IF(RES_hh_tes_in!M20=0,0,1000*11630*RES_hh_tes_in!M20/RES_hh_num_in!M20)</f>
        <v>725.83021677064357</v>
      </c>
      <c r="N20" s="72">
        <f>IF(RES_hh_tes_in!N20=0,0,1000*11630*RES_hh_tes_in!N20/RES_hh_num_in!N20)</f>
        <v>694.12022426528324</v>
      </c>
      <c r="O20" s="72">
        <f>IF(RES_hh_tes_in!O20=0,0,1000*11630*RES_hh_tes_in!O20/RES_hh_num_in!O20)</f>
        <v>773.32774494686305</v>
      </c>
      <c r="P20" s="72">
        <f>IF(RES_hh_tes_in!P20=0,0,1000*11630*RES_hh_tes_in!P20/RES_hh_num_in!P20)</f>
        <v>790.84093545027565</v>
      </c>
      <c r="Q20" s="72">
        <f>IF(RES_hh_tes_in!Q20=0,0,1000*11630*RES_hh_tes_in!Q20/RES_hh_num_in!Q20)</f>
        <v>877.22425882597429</v>
      </c>
      <c r="R20" s="72">
        <f>IF(RES_hh_tes_in!R20=0,0,1000*11630*RES_hh_tes_in!R20/RES_hh_num_in!R20)</f>
        <v>814.86637897434821</v>
      </c>
      <c r="S20" s="72">
        <f>IF(RES_hh_tes_in!S20=0,0,1000*11630*RES_hh_tes_in!S20/RES_hh_num_in!S20)</f>
        <v>808.21687645843633</v>
      </c>
      <c r="T20" s="72">
        <f>IF(RES_hh_tes_in!T20=0,0,1000*11630*RES_hh_tes_in!T20/RES_hh_num_in!T20)</f>
        <v>846.10076904128618</v>
      </c>
      <c r="U20" s="72">
        <f>IF(RES_hh_tes_in!U20=0,0,1000*11630*RES_hh_tes_in!U20/RES_hh_num_in!U20)</f>
        <v>810.64798633646706</v>
      </c>
      <c r="V20" s="72">
        <f>IF(RES_hh_tes_in!V20=0,0,1000*11630*RES_hh_tes_in!V20/RES_hh_num_in!V20)</f>
        <v>881.91206635404876</v>
      </c>
      <c r="W20" s="72">
        <f>IF(RES_hh_tes_in!W20=0,0,1000*11630*RES_hh_tes_in!W20/RES_hh_num_in!W20)</f>
        <v>886.29527980489343</v>
      </c>
      <c r="X20" s="72">
        <f>IF(RES_hh_tes_in!X20=0,0,1000*11630*RES_hh_tes_in!X20/RES_hh_num_in!X20)</f>
        <v>853.38772471722291</v>
      </c>
      <c r="Y20" s="72">
        <f>IF(RES_hh_tes_in!Y20=0,0,1000*11630*RES_hh_tes_in!Y20/RES_hh_num_in!Y20)</f>
        <v>825.34294987887279</v>
      </c>
      <c r="DA20" s="89" t="s">
        <v>831</v>
      </c>
    </row>
    <row r="21" spans="1:105" ht="12" customHeight="1" x14ac:dyDescent="0.25">
      <c r="A21" s="28" t="s">
        <v>189</v>
      </c>
      <c r="B21" s="72"/>
      <c r="C21" s="72">
        <f>IF(RES_hh_tes_in!C21=0,0,1000*11630*RES_hh_tes_in!C21/RES_hh_num_in!C21)</f>
        <v>704.61266961229933</v>
      </c>
      <c r="D21" s="72">
        <f>IF(RES_hh_tes_in!D21=0,0,1000*11630*RES_hh_tes_in!D21/RES_hh_num_in!D21)</f>
        <v>695.58651231891292</v>
      </c>
      <c r="E21" s="72">
        <f>IF(RES_hh_tes_in!E21=0,0,1000*11630*RES_hh_tes_in!E21/RES_hh_num_in!E21)</f>
        <v>696.95253415732395</v>
      </c>
      <c r="F21" s="72">
        <f>IF(RES_hh_tes_in!F21=0,0,1000*11630*RES_hh_tes_in!F21/RES_hh_num_in!F21)</f>
        <v>649.21641108533834</v>
      </c>
      <c r="G21" s="72">
        <f>IF(RES_hh_tes_in!G21=0,0,1000*11630*RES_hh_tes_in!G21/RES_hh_num_in!G21)</f>
        <v>654.94766762354811</v>
      </c>
      <c r="H21" s="72">
        <f>IF(RES_hh_tes_in!H21=0,0,1000*11630*RES_hh_tes_in!H21/RES_hh_num_in!H21)</f>
        <v>714.88294801122515</v>
      </c>
      <c r="I21" s="72">
        <f>IF(RES_hh_tes_in!I21=0,0,1000*11630*RES_hh_tes_in!I21/RES_hh_num_in!I21)</f>
        <v>718.38905736910067</v>
      </c>
      <c r="J21" s="72">
        <f>IF(RES_hh_tes_in!J21=0,0,1000*11630*RES_hh_tes_in!J21/RES_hh_num_in!J21)</f>
        <v>699.67727862982952</v>
      </c>
      <c r="K21" s="72">
        <f>IF(RES_hh_tes_in!K21=0,0,1000*11630*RES_hh_tes_in!K21/RES_hh_num_in!K21)</f>
        <v>671.2696047497144</v>
      </c>
      <c r="L21" s="72">
        <f>IF(RES_hh_tes_in!L21=0,0,1000*11630*RES_hh_tes_in!L21/RES_hh_num_in!L21)</f>
        <v>766.39696326516855</v>
      </c>
      <c r="M21" s="72">
        <f>IF(RES_hh_tes_in!M21=0,0,1000*11630*RES_hh_tes_in!M21/RES_hh_num_in!M21)</f>
        <v>707.12494272441631</v>
      </c>
      <c r="N21" s="72">
        <f>IF(RES_hh_tes_in!N21=0,0,1000*11630*RES_hh_tes_in!N21/RES_hh_num_in!N21)</f>
        <v>751.38031236916379</v>
      </c>
      <c r="O21" s="72">
        <f>IF(RES_hh_tes_in!O21=0,0,1000*11630*RES_hh_tes_in!O21/RES_hh_num_in!O21)</f>
        <v>748.15851556513167</v>
      </c>
      <c r="P21" s="72">
        <f>IF(RES_hh_tes_in!P21=0,0,1000*11630*RES_hh_tes_in!P21/RES_hh_num_in!P21)</f>
        <v>741.02398602860899</v>
      </c>
      <c r="Q21" s="72">
        <f>IF(RES_hh_tes_in!Q21=0,0,1000*11630*RES_hh_tes_in!Q21/RES_hh_num_in!Q21)</f>
        <v>768.76300235642032</v>
      </c>
      <c r="R21" s="72">
        <f>IF(RES_hh_tes_in!R21=0,0,1000*11630*RES_hh_tes_in!R21/RES_hh_num_in!R21)</f>
        <v>847.58427724233206</v>
      </c>
      <c r="S21" s="72">
        <f>IF(RES_hh_tes_in!S21=0,0,1000*11630*RES_hh_tes_in!S21/RES_hh_num_in!S21)</f>
        <v>830.82593451072023</v>
      </c>
      <c r="T21" s="72">
        <f>IF(RES_hh_tes_in!T21=0,0,1000*11630*RES_hh_tes_in!T21/RES_hh_num_in!T21)</f>
        <v>845.49285202250508</v>
      </c>
      <c r="U21" s="72">
        <f>IF(RES_hh_tes_in!U21=0,0,1000*11630*RES_hh_tes_in!U21/RES_hh_num_in!U21)</f>
        <v>844.41718903308526</v>
      </c>
      <c r="V21" s="72">
        <f>IF(RES_hh_tes_in!V21=0,0,1000*11630*RES_hh_tes_in!V21/RES_hh_num_in!V21)</f>
        <v>850.99335585705273</v>
      </c>
      <c r="W21" s="72">
        <f>IF(RES_hh_tes_in!W21=0,0,1000*11630*RES_hh_tes_in!W21/RES_hh_num_in!W21)</f>
        <v>939.98389392055128</v>
      </c>
      <c r="X21" s="72">
        <f>IF(RES_hh_tes_in!X21=0,0,1000*11630*RES_hh_tes_in!X21/RES_hh_num_in!X21)</f>
        <v>840.56933175192682</v>
      </c>
      <c r="Y21" s="72">
        <f>IF(RES_hh_tes_in!Y21=0,0,1000*11630*RES_hh_tes_in!Y21/RES_hh_num_in!Y21)</f>
        <v>815.71237277974296</v>
      </c>
      <c r="DA21" s="89" t="s">
        <v>832</v>
      </c>
    </row>
    <row r="22" spans="1:105" ht="12" customHeight="1" x14ac:dyDescent="0.25">
      <c r="A22" s="28" t="s">
        <v>202</v>
      </c>
      <c r="B22" s="72"/>
      <c r="C22" s="72">
        <f>IF(RES_hh_tes_in!C22=0,0,1000*11630*RES_hh_tes_in!C22/RES_hh_num_in!C22)</f>
        <v>709.66615298906561</v>
      </c>
      <c r="D22" s="72">
        <f>IF(RES_hh_tes_in!D22=0,0,1000*11630*RES_hh_tes_in!D22/RES_hh_num_in!D22)</f>
        <v>700.43799936648293</v>
      </c>
      <c r="E22" s="72">
        <f>IF(RES_hh_tes_in!E22=0,0,1000*11630*RES_hh_tes_in!E22/RES_hh_num_in!E22)</f>
        <v>661.54177056397339</v>
      </c>
      <c r="F22" s="72">
        <f>IF(RES_hh_tes_in!F22=0,0,1000*11630*RES_hh_tes_in!F22/RES_hh_num_in!F22)</f>
        <v>649.66869555014682</v>
      </c>
      <c r="G22" s="72">
        <f>IF(RES_hh_tes_in!G22=0,0,1000*11630*RES_hh_tes_in!G22/RES_hh_num_in!G22)</f>
        <v>669.8318833182467</v>
      </c>
      <c r="H22" s="72">
        <f>IF(RES_hh_tes_in!H22=0,0,1000*11630*RES_hh_tes_in!H22/RES_hh_num_in!H22)</f>
        <v>681.00304949323242</v>
      </c>
      <c r="I22" s="72">
        <f>IF(RES_hh_tes_in!I22=0,0,1000*11630*RES_hh_tes_in!I22/RES_hh_num_in!I22)</f>
        <v>680.11161409569957</v>
      </c>
      <c r="J22" s="72">
        <f>IF(RES_hh_tes_in!J22=0,0,1000*11630*RES_hh_tes_in!J22/RES_hh_num_in!J22)</f>
        <v>701.14083891273333</v>
      </c>
      <c r="K22" s="72">
        <f>IF(RES_hh_tes_in!K22=0,0,1000*11630*RES_hh_tes_in!K22/RES_hh_num_in!K22)</f>
        <v>691.03400908374931</v>
      </c>
      <c r="L22" s="72">
        <f>IF(RES_hh_tes_in!L22=0,0,1000*11630*RES_hh_tes_in!L22/RES_hh_num_in!L22)</f>
        <v>711.63408949558675</v>
      </c>
      <c r="M22" s="72">
        <f>IF(RES_hh_tes_in!M22=0,0,1000*11630*RES_hh_tes_in!M22/RES_hh_num_in!M22)</f>
        <v>791.92884734095003</v>
      </c>
      <c r="N22" s="72">
        <f>IF(RES_hh_tes_in!N22=0,0,1000*11630*RES_hh_tes_in!N22/RES_hh_num_in!N22)</f>
        <v>817.36481221715451</v>
      </c>
      <c r="O22" s="72">
        <f>IF(RES_hh_tes_in!O22=0,0,1000*11630*RES_hh_tes_in!O22/RES_hh_num_in!O22)</f>
        <v>875.91009299323503</v>
      </c>
      <c r="P22" s="72">
        <f>IF(RES_hh_tes_in!P22=0,0,1000*11630*RES_hh_tes_in!P22/RES_hh_num_in!P22)</f>
        <v>870.77365956173344</v>
      </c>
      <c r="Q22" s="72">
        <f>IF(RES_hh_tes_in!Q22=0,0,1000*11630*RES_hh_tes_in!Q22/RES_hh_num_in!Q22)</f>
        <v>0</v>
      </c>
      <c r="R22" s="72">
        <f>IF(RES_hh_tes_in!R22=0,0,1000*11630*RES_hh_tes_in!R22/RES_hh_num_in!R22)</f>
        <v>0</v>
      </c>
      <c r="S22" s="72">
        <f>IF(RES_hh_tes_in!S22=0,0,1000*11630*RES_hh_tes_in!S22/RES_hh_num_in!S22)</f>
        <v>0</v>
      </c>
      <c r="T22" s="72">
        <f>IF(RES_hh_tes_in!T22=0,0,1000*11630*RES_hh_tes_in!T22/RES_hh_num_in!T22)</f>
        <v>0</v>
      </c>
      <c r="U22" s="72">
        <f>IF(RES_hh_tes_in!U22=0,0,1000*11630*RES_hh_tes_in!U22/RES_hh_num_in!U22)</f>
        <v>837.83830609193546</v>
      </c>
      <c r="V22" s="72">
        <f>IF(RES_hh_tes_in!V22=0,0,1000*11630*RES_hh_tes_in!V22/RES_hh_num_in!V22)</f>
        <v>851.20566697420179</v>
      </c>
      <c r="W22" s="72">
        <f>IF(RES_hh_tes_in!W22=0,0,1000*11630*RES_hh_tes_in!W22/RES_hh_num_in!W22)</f>
        <v>853.90076223451592</v>
      </c>
      <c r="X22" s="72">
        <f>IF(RES_hh_tes_in!X22=0,0,1000*11630*RES_hh_tes_in!X22/RES_hh_num_in!X22)</f>
        <v>851.90228228410149</v>
      </c>
      <c r="Y22" s="72">
        <f>IF(RES_hh_tes_in!Y22=0,0,1000*11630*RES_hh_tes_in!Y22/RES_hh_num_in!Y22)</f>
        <v>835.41095418307657</v>
      </c>
      <c r="DA22" s="89" t="s">
        <v>833</v>
      </c>
    </row>
    <row r="23" spans="1:105" ht="12" customHeight="1" x14ac:dyDescent="0.25">
      <c r="A23" s="28" t="s">
        <v>197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699.78853021315933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655.09997551784522</v>
      </c>
      <c r="G23" s="72">
        <f>IF(RES_hh_tes_in!G23=0,0,1000*11630*RES_hh_tes_in!G23/RES_hh_num_in!G23)</f>
        <v>671.96867207791684</v>
      </c>
      <c r="H23" s="72">
        <f>IF(RES_hh_tes_in!H23=0,0,1000*11630*RES_hh_tes_in!H23/RES_hh_num_in!H23)</f>
        <v>672.68000586607491</v>
      </c>
      <c r="I23" s="72">
        <f>IF(RES_hh_tes_in!I23=0,0,1000*11630*RES_hh_tes_in!I23/RES_hh_num_in!I23)</f>
        <v>694.57371451209974</v>
      </c>
      <c r="J23" s="72">
        <f>IF(RES_hh_tes_in!J23=0,0,1000*11630*RES_hh_tes_in!J23/RES_hh_num_in!J23)</f>
        <v>717.35638605194754</v>
      </c>
      <c r="K23" s="72">
        <f>IF(RES_hh_tes_in!K23=0,0,1000*11630*RES_hh_tes_in!K23/RES_hh_num_in!K23)</f>
        <v>686.53201786043485</v>
      </c>
      <c r="L23" s="72">
        <f>IF(RES_hh_tes_in!L23=0,0,1000*11630*RES_hh_tes_in!L23/RES_hh_num_in!L23)</f>
        <v>639.60784450598806</v>
      </c>
      <c r="M23" s="72">
        <f>IF(RES_hh_tes_in!M23=0,0,1000*11630*RES_hh_tes_in!M23/RES_hh_num_in!M23)</f>
        <v>724.54690510647322</v>
      </c>
      <c r="N23" s="72">
        <f>IF(RES_hh_tes_in!N23=0,0,1000*11630*RES_hh_tes_in!N23/RES_hh_num_in!N23)</f>
        <v>744.86416855611435</v>
      </c>
      <c r="O23" s="72">
        <f>IF(RES_hh_tes_in!O23=0,0,1000*11630*RES_hh_tes_in!O23/RES_hh_num_in!O23)</f>
        <v>757.20899574529403</v>
      </c>
      <c r="P23" s="72">
        <f>IF(RES_hh_tes_in!P23=0,0,1000*11630*RES_hh_tes_in!P23/RES_hh_num_in!P23)</f>
        <v>779.87740429229439</v>
      </c>
      <c r="Q23" s="72">
        <f>IF(RES_hh_tes_in!Q23=0,0,1000*11630*RES_hh_tes_in!Q23/RES_hh_num_in!Q23)</f>
        <v>742.37939003436873</v>
      </c>
      <c r="R23" s="72">
        <f>IF(RES_hh_tes_in!R23=0,0,1000*11630*RES_hh_tes_in!R23/RES_hh_num_in!R23)</f>
        <v>858.52031014721615</v>
      </c>
      <c r="S23" s="72">
        <f>IF(RES_hh_tes_in!S23=0,0,1000*11630*RES_hh_tes_in!S23/RES_hh_num_in!S23)</f>
        <v>859.29350148456797</v>
      </c>
      <c r="T23" s="72">
        <f>IF(RES_hh_tes_in!T23=0,0,1000*11630*RES_hh_tes_in!T23/RES_hh_num_in!T23)</f>
        <v>817.68134528398593</v>
      </c>
      <c r="U23" s="72">
        <f>IF(RES_hh_tes_in!U23=0,0,1000*11630*RES_hh_tes_in!U23/RES_hh_num_in!U23)</f>
        <v>864.55752804457302</v>
      </c>
      <c r="V23" s="72">
        <f>IF(RES_hh_tes_in!V23=0,0,1000*11630*RES_hh_tes_in!V23/RES_hh_num_in!V23)</f>
        <v>845.65325462243106</v>
      </c>
      <c r="W23" s="72">
        <f>IF(RES_hh_tes_in!W23=0,0,1000*11630*RES_hh_tes_in!W23/RES_hh_num_in!W23)</f>
        <v>879.44923460521181</v>
      </c>
      <c r="X23" s="72">
        <f>IF(RES_hh_tes_in!X23=0,0,1000*11630*RES_hh_tes_in!X23/RES_hh_num_in!X23)</f>
        <v>866.86828068517173</v>
      </c>
      <c r="Y23" s="72">
        <f>IF(RES_hh_tes_in!Y23=0,0,1000*11630*RES_hh_tes_in!Y23/RES_hh_num_in!Y23)</f>
        <v>818.85262158991543</v>
      </c>
      <c r="DA23" s="89" t="s">
        <v>834</v>
      </c>
    </row>
    <row r="24" spans="1:105" ht="12" customHeight="1" x14ac:dyDescent="0.25">
      <c r="A24" s="28" t="s">
        <v>198</v>
      </c>
      <c r="B24" s="72"/>
      <c r="C24" s="72">
        <f>IF(RES_hh_tes_in!C24=0,0,1000*11630*RES_hh_tes_in!C24/RES_hh_num_in!C24)</f>
        <v>0</v>
      </c>
      <c r="D24" s="72">
        <f>IF(RES_hh_tes_in!D24=0,0,1000*11630*RES_hh_tes_in!D24/RES_hh_num_in!D24)</f>
        <v>0</v>
      </c>
      <c r="E24" s="72">
        <f>IF(RES_hh_tes_in!E24=0,0,1000*11630*RES_hh_tes_in!E24/RES_hh_num_in!E24)</f>
        <v>0</v>
      </c>
      <c r="F24" s="72">
        <f>IF(RES_hh_tes_in!F24=0,0,1000*11630*RES_hh_tes_in!F24/RES_hh_num_in!F24)</f>
        <v>0</v>
      </c>
      <c r="G24" s="72">
        <f>IF(RES_hh_tes_in!G24=0,0,1000*11630*RES_hh_tes_in!G24/RES_hh_num_in!G24)</f>
        <v>0</v>
      </c>
      <c r="H24" s="72">
        <f>IF(RES_hh_tes_in!H24=0,0,1000*11630*RES_hh_tes_in!H24/RES_hh_num_in!H24)</f>
        <v>0</v>
      </c>
      <c r="I24" s="72">
        <f>IF(RES_hh_tes_in!I24=0,0,1000*11630*RES_hh_tes_in!I24/RES_hh_num_in!I24)</f>
        <v>0</v>
      </c>
      <c r="J24" s="72">
        <f>IF(RES_hh_tes_in!J24=0,0,1000*11630*RES_hh_tes_in!J24/RES_hh_num_in!J24)</f>
        <v>0</v>
      </c>
      <c r="K24" s="72">
        <f>IF(RES_hh_tes_in!K24=0,0,1000*11630*RES_hh_tes_in!K24/RES_hh_num_in!K24)</f>
        <v>0</v>
      </c>
      <c r="L24" s="72">
        <f>IF(RES_hh_tes_in!L24=0,0,1000*11630*RES_hh_tes_in!L24/RES_hh_num_in!L24)</f>
        <v>0</v>
      </c>
      <c r="M24" s="72">
        <f>IF(RES_hh_tes_in!M24=0,0,1000*11630*RES_hh_tes_in!M24/RES_hh_num_in!M24)</f>
        <v>0</v>
      </c>
      <c r="N24" s="72">
        <f>IF(RES_hh_tes_in!N24=0,0,1000*11630*RES_hh_tes_in!N24/RES_hh_num_in!N24)</f>
        <v>0</v>
      </c>
      <c r="O24" s="72">
        <f>IF(RES_hh_tes_in!O24=0,0,1000*11630*RES_hh_tes_in!O24/RES_hh_num_in!O24)</f>
        <v>0</v>
      </c>
      <c r="P24" s="72">
        <f>IF(RES_hh_tes_in!P24=0,0,1000*11630*RES_hh_tes_in!P24/RES_hh_num_in!P24)</f>
        <v>0</v>
      </c>
      <c r="Q24" s="72">
        <f>IF(RES_hh_tes_in!Q24=0,0,1000*11630*RES_hh_tes_in!Q24/RES_hh_num_in!Q24)</f>
        <v>0</v>
      </c>
      <c r="R24" s="72">
        <f>IF(RES_hh_tes_in!R24=0,0,1000*11630*RES_hh_tes_in!R24/RES_hh_num_in!R24)</f>
        <v>0</v>
      </c>
      <c r="S24" s="72">
        <f>IF(RES_hh_tes_in!S24=0,0,1000*11630*RES_hh_tes_in!S24/RES_hh_num_in!S24)</f>
        <v>0</v>
      </c>
      <c r="T24" s="72">
        <f>IF(RES_hh_tes_in!T24=0,0,1000*11630*RES_hh_tes_in!T24/RES_hh_num_in!T24)</f>
        <v>0</v>
      </c>
      <c r="U24" s="72">
        <f>IF(RES_hh_tes_in!U24=0,0,1000*11630*RES_hh_tes_in!U24/RES_hh_num_in!U24)</f>
        <v>0</v>
      </c>
      <c r="V24" s="72">
        <f>IF(RES_hh_tes_in!V24=0,0,1000*11630*RES_hh_tes_in!V24/RES_hh_num_in!V24)</f>
        <v>0</v>
      </c>
      <c r="W24" s="72">
        <f>IF(RES_hh_tes_in!W24=0,0,1000*11630*RES_hh_tes_in!W24/RES_hh_num_in!W24)</f>
        <v>0</v>
      </c>
      <c r="X24" s="72">
        <f>IF(RES_hh_tes_in!X24=0,0,1000*11630*RES_hh_tes_in!X24/RES_hh_num_in!X24)</f>
        <v>0</v>
      </c>
      <c r="Y24" s="72">
        <f>IF(RES_hh_tes_in!Y24=0,0,1000*11630*RES_hh_tes_in!Y24/RES_hh_num_in!Y24)</f>
        <v>0</v>
      </c>
      <c r="DA24" s="89" t="s">
        <v>835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684.63961747158783</v>
      </c>
      <c r="D25" s="74">
        <f>IF(RES_hh_tes_in!D25=0,0,1000*11630*RES_hh_tes_in!D25/RES_hh_num_in!D25)</f>
        <v>614.11990985607918</v>
      </c>
      <c r="E25" s="74">
        <f>IF(RES_hh_tes_in!E25=0,0,1000*11630*RES_hh_tes_in!E25/RES_hh_num_in!E25)</f>
        <v>518.19953611869221</v>
      </c>
      <c r="F25" s="74">
        <f>IF(RES_hh_tes_in!F25=0,0,1000*11630*RES_hh_tes_in!F25/RES_hh_num_in!F25)</f>
        <v>535.67305524498704</v>
      </c>
      <c r="G25" s="74">
        <f>IF(RES_hh_tes_in!G25=0,0,1000*11630*RES_hh_tes_in!G25/RES_hh_num_in!G25)</f>
        <v>573.21158557871729</v>
      </c>
      <c r="H25" s="74">
        <f>IF(RES_hh_tes_in!H25=0,0,1000*11630*RES_hh_tes_in!H25/RES_hh_num_in!H25)</f>
        <v>588.45009656964248</v>
      </c>
      <c r="I25" s="74">
        <f>IF(RES_hh_tes_in!I25=0,0,1000*11630*RES_hh_tes_in!I25/RES_hh_num_in!I25)</f>
        <v>454.84370812434804</v>
      </c>
      <c r="J25" s="74">
        <f>IF(RES_hh_tes_in!J25=0,0,1000*11630*RES_hh_tes_in!J25/RES_hh_num_in!J25)</f>
        <v>376.24947092003327</v>
      </c>
      <c r="K25" s="74">
        <f>IF(RES_hh_tes_in!K25=0,0,1000*11630*RES_hh_tes_in!K25/RES_hh_num_in!K25)</f>
        <v>362.95501694988963</v>
      </c>
      <c r="L25" s="74">
        <f>IF(RES_hh_tes_in!L25=0,0,1000*11630*RES_hh_tes_in!L25/RES_hh_num_in!L25)</f>
        <v>473.96942355024964</v>
      </c>
      <c r="M25" s="74">
        <f>IF(RES_hh_tes_in!M25=0,0,1000*11630*RES_hh_tes_in!M25/RES_hh_num_in!M25)</f>
        <v>644.017201755938</v>
      </c>
      <c r="N25" s="74">
        <f>IF(RES_hh_tes_in!N25=0,0,1000*11630*RES_hh_tes_in!N25/RES_hh_num_in!N25)</f>
        <v>511.24597444065648</v>
      </c>
      <c r="O25" s="74">
        <f>IF(RES_hh_tes_in!O25=0,0,1000*11630*RES_hh_tes_in!O25/RES_hh_num_in!O25)</f>
        <v>431.54285549072415</v>
      </c>
      <c r="P25" s="74">
        <f>IF(RES_hh_tes_in!P25=0,0,1000*11630*RES_hh_tes_in!P25/RES_hh_num_in!P25)</f>
        <v>346.23532941900982</v>
      </c>
      <c r="Q25" s="74">
        <f>IF(RES_hh_tes_in!Q25=0,0,1000*11630*RES_hh_tes_in!Q25/RES_hh_num_in!Q25)</f>
        <v>384.4417480007757</v>
      </c>
      <c r="R25" s="74">
        <f>IF(RES_hh_tes_in!R25=0,0,1000*11630*RES_hh_tes_in!R25/RES_hh_num_in!R25)</f>
        <v>340.63173233421657</v>
      </c>
      <c r="S25" s="74">
        <f>IF(RES_hh_tes_in!S25=0,0,1000*11630*RES_hh_tes_in!S25/RES_hh_num_in!S25)</f>
        <v>416.42478654299697</v>
      </c>
      <c r="T25" s="74">
        <f>IF(RES_hh_tes_in!T25=0,0,1000*11630*RES_hh_tes_in!T25/RES_hh_num_in!T25)</f>
        <v>525.76655989955771</v>
      </c>
      <c r="U25" s="74">
        <f>IF(RES_hh_tes_in!U25=0,0,1000*11630*RES_hh_tes_in!U25/RES_hh_num_in!U25)</f>
        <v>523.67769787542602</v>
      </c>
      <c r="V25" s="74">
        <f>IF(RES_hh_tes_in!V25=0,0,1000*11630*RES_hh_tes_in!V25/RES_hh_num_in!V25)</f>
        <v>510.74197459145108</v>
      </c>
      <c r="W25" s="74">
        <f>IF(RES_hh_tes_in!W25=0,0,1000*11630*RES_hh_tes_in!W25/RES_hh_num_in!W25)</f>
        <v>454.5034774220324</v>
      </c>
      <c r="X25" s="74">
        <f>IF(RES_hh_tes_in!X25=0,0,1000*11630*RES_hh_tes_in!X25/RES_hh_num_in!X25)</f>
        <v>414.95440417238211</v>
      </c>
      <c r="Y25" s="74">
        <f>IF(RES_hh_tes_in!Y25=0,0,1000*11630*RES_hh_tes_in!Y25/RES_hh_num_in!Y25)</f>
        <v>470.50492503815457</v>
      </c>
      <c r="DA25" s="90" t="s">
        <v>836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588.4502006968678</v>
      </c>
      <c r="D26" s="77">
        <f>IF(RES_hh_tes_in!D26=0,0,1000*11630*RES_hh_tes_in!D26/RES_hh_num_in!D26)</f>
        <v>634.40303081146385</v>
      </c>
      <c r="E26" s="77">
        <f>IF(RES_hh_tes_in!E26=0,0,1000*11630*RES_hh_tes_in!E26/RES_hh_num_in!E26)</f>
        <v>615.18595399891785</v>
      </c>
      <c r="F26" s="77">
        <f>IF(RES_hh_tes_in!F26=0,0,1000*11630*RES_hh_tes_in!F26/RES_hh_num_in!F26)</f>
        <v>607.17191601575757</v>
      </c>
      <c r="G26" s="77">
        <f>IF(RES_hh_tes_in!G26=0,0,1000*11630*RES_hh_tes_in!G26/RES_hh_num_in!G26)</f>
        <v>626.00098963919322</v>
      </c>
      <c r="H26" s="77">
        <f>IF(RES_hh_tes_in!H26=0,0,1000*11630*RES_hh_tes_in!H26/RES_hh_num_in!H26)</f>
        <v>650.68780331488119</v>
      </c>
      <c r="I26" s="77">
        <f>IF(RES_hh_tes_in!I26=0,0,1000*11630*RES_hh_tes_in!I26/RES_hh_num_in!I26)</f>
        <v>655.5783722828703</v>
      </c>
      <c r="J26" s="77">
        <f>IF(RES_hh_tes_in!J26=0,0,1000*11630*RES_hh_tes_in!J26/RES_hh_num_in!J26)</f>
        <v>656.50954621005542</v>
      </c>
      <c r="K26" s="77">
        <f>IF(RES_hh_tes_in!K26=0,0,1000*11630*RES_hh_tes_in!K26/RES_hh_num_in!K26)</f>
        <v>640.44875838979613</v>
      </c>
      <c r="L26" s="77">
        <f>IF(RES_hh_tes_in!L26=0,0,1000*11630*RES_hh_tes_in!L26/RES_hh_num_in!L26)</f>
        <v>679.44241168171141</v>
      </c>
      <c r="M26" s="77">
        <f>IF(RES_hh_tes_in!M26=0,0,1000*11630*RES_hh_tes_in!M26/RES_hh_num_in!M26)</f>
        <v>683.70379458199272</v>
      </c>
      <c r="N26" s="77">
        <f>IF(RES_hh_tes_in!N26=0,0,1000*11630*RES_hh_tes_in!N26/RES_hh_num_in!N26)</f>
        <v>696.44536658215713</v>
      </c>
      <c r="O26" s="77">
        <f>IF(RES_hh_tes_in!O26=0,0,1000*11630*RES_hh_tes_in!O26/RES_hh_num_in!O26)</f>
        <v>709.65721273621409</v>
      </c>
      <c r="P26" s="77">
        <f>IF(RES_hh_tes_in!P26=0,0,1000*11630*RES_hh_tes_in!P26/RES_hh_num_in!P26)</f>
        <v>715.87146435141506</v>
      </c>
      <c r="Q26" s="77">
        <f>IF(RES_hh_tes_in!Q26=0,0,1000*11630*RES_hh_tes_in!Q26/RES_hh_num_in!Q26)</f>
        <v>736.23490152761269</v>
      </c>
      <c r="R26" s="77">
        <f>IF(RES_hh_tes_in!R26=0,0,1000*11630*RES_hh_tes_in!R26/RES_hh_num_in!R26)</f>
        <v>765.26160904459277</v>
      </c>
      <c r="S26" s="77">
        <f>IF(RES_hh_tes_in!S26=0,0,1000*11630*RES_hh_tes_in!S26/RES_hh_num_in!S26)</f>
        <v>782.39288457796033</v>
      </c>
      <c r="T26" s="77">
        <f>IF(RES_hh_tes_in!T26=0,0,1000*11630*RES_hh_tes_in!T26/RES_hh_num_in!T26)</f>
        <v>793.82932256304332</v>
      </c>
      <c r="U26" s="77">
        <f>IF(RES_hh_tes_in!U26=0,0,1000*11630*RES_hh_tes_in!U26/RES_hh_num_in!U26)</f>
        <v>789.19383095661829</v>
      </c>
      <c r="V26" s="77">
        <f>IF(RES_hh_tes_in!V26=0,0,1000*11630*RES_hh_tes_in!V26/RES_hh_num_in!V26)</f>
        <v>807.0823741859133</v>
      </c>
      <c r="W26" s="77">
        <f>IF(RES_hh_tes_in!W26=0,0,1000*11630*RES_hh_tes_in!W26/RES_hh_num_in!W26)</f>
        <v>814.73600823746494</v>
      </c>
      <c r="X26" s="77">
        <f>IF(RES_hh_tes_in!X26=0,0,1000*11630*RES_hh_tes_in!X26/RES_hh_num_in!X26)</f>
        <v>806.97051174212856</v>
      </c>
      <c r="Y26" s="77">
        <f>IF(RES_hh_tes_in!Y26=0,0,1000*11630*RES_hh_tes_in!Y26/RES_hh_num_in!Y26)</f>
        <v>781.32881730672705</v>
      </c>
      <c r="DA26" s="92" t="s">
        <v>837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427.11210424034425</v>
      </c>
      <c r="D27" s="69">
        <f>IF(RES_hh_tes_in!D27=0,0,1000*11630*RES_hh_tes_in!D27/RES_hh_num_in!D27)</f>
        <v>423.91057732411576</v>
      </c>
      <c r="E27" s="69">
        <f>IF(RES_hh_tes_in!E27=0,0,1000*11630*RES_hh_tes_in!E27/RES_hh_num_in!E27)</f>
        <v>440.90982337265558</v>
      </c>
      <c r="F27" s="69">
        <f>IF(RES_hh_tes_in!F27=0,0,1000*11630*RES_hh_tes_in!F27/RES_hh_num_in!F27)</f>
        <v>429.3940640598787</v>
      </c>
      <c r="G27" s="69">
        <f>IF(RES_hh_tes_in!G27=0,0,1000*11630*RES_hh_tes_in!G27/RES_hh_num_in!G27)</f>
        <v>439.15543681828683</v>
      </c>
      <c r="H27" s="69">
        <f>IF(RES_hh_tes_in!H27=0,0,1000*11630*RES_hh_tes_in!H27/RES_hh_num_in!H27)</f>
        <v>516.06720935524231</v>
      </c>
      <c r="I27" s="69">
        <f>IF(RES_hh_tes_in!I27=0,0,1000*11630*RES_hh_tes_in!I27/RES_hh_num_in!I27)</f>
        <v>509.75551852776027</v>
      </c>
      <c r="J27" s="69">
        <f>IF(RES_hh_tes_in!J27=0,0,1000*11630*RES_hh_tes_in!J27/RES_hh_num_in!J27)</f>
        <v>500.84791239107614</v>
      </c>
      <c r="K27" s="69">
        <f>IF(RES_hh_tes_in!K27=0,0,1000*11630*RES_hh_tes_in!K27/RES_hh_num_in!K27)</f>
        <v>484.83462418560953</v>
      </c>
      <c r="L27" s="69">
        <f>IF(RES_hh_tes_in!L27=0,0,1000*11630*RES_hh_tes_in!L27/RES_hh_num_in!L27)</f>
        <v>505.00250404716212</v>
      </c>
      <c r="M27" s="69">
        <f>IF(RES_hh_tes_in!M27=0,0,1000*11630*RES_hh_tes_in!M27/RES_hh_num_in!M27)</f>
        <v>466.54476886621057</v>
      </c>
      <c r="N27" s="69">
        <f>IF(RES_hh_tes_in!N27=0,0,1000*11630*RES_hh_tes_in!N27/RES_hh_num_in!N27)</f>
        <v>456.54286055960137</v>
      </c>
      <c r="O27" s="69">
        <f>IF(RES_hh_tes_in!O27=0,0,1000*11630*RES_hh_tes_in!O27/RES_hh_num_in!O27)</f>
        <v>402.36964219617749</v>
      </c>
      <c r="P27" s="69">
        <f>IF(RES_hh_tes_in!P27=0,0,1000*11630*RES_hh_tes_in!P27/RES_hh_num_in!P27)</f>
        <v>442.10105232329209</v>
      </c>
      <c r="Q27" s="69">
        <f>IF(RES_hh_tes_in!Q27=0,0,1000*11630*RES_hh_tes_in!Q27/RES_hh_num_in!Q27)</f>
        <v>445.73045926516647</v>
      </c>
      <c r="R27" s="69">
        <f>IF(RES_hh_tes_in!R27=0,0,1000*11630*RES_hh_tes_in!R27/RES_hh_num_in!R27)</f>
        <v>463.12796134957222</v>
      </c>
      <c r="S27" s="69">
        <f>IF(RES_hh_tes_in!S27=0,0,1000*11630*RES_hh_tes_in!S27/RES_hh_num_in!S27)</f>
        <v>465.24390779818492</v>
      </c>
      <c r="T27" s="69">
        <f>IF(RES_hh_tes_in!T27=0,0,1000*11630*RES_hh_tes_in!T27/RES_hh_num_in!T27)</f>
        <v>506.36451701905122</v>
      </c>
      <c r="U27" s="69">
        <f>IF(RES_hh_tes_in!U27=0,0,1000*11630*RES_hh_tes_in!U27/RES_hh_num_in!U27)</f>
        <v>477.47220988600253</v>
      </c>
      <c r="V27" s="69">
        <f>IF(RES_hh_tes_in!V27=0,0,1000*11630*RES_hh_tes_in!V27/RES_hh_num_in!V27)</f>
        <v>477.75130212211889</v>
      </c>
      <c r="W27" s="69">
        <f>IF(RES_hh_tes_in!W27=0,0,1000*11630*RES_hh_tes_in!W27/RES_hh_num_in!W27)</f>
        <v>491.23267694569654</v>
      </c>
      <c r="X27" s="69">
        <f>IF(RES_hh_tes_in!X27=0,0,1000*11630*RES_hh_tes_in!X27/RES_hh_num_in!X27)</f>
        <v>498.04217513725513</v>
      </c>
      <c r="Y27" s="69">
        <f>IF(RES_hh_tes_in!Y27=0,0,1000*11630*RES_hh_tes_in!Y27/RES_hh_num_in!Y27)</f>
        <v>475.36982092499613</v>
      </c>
      <c r="DA27" s="88" t="s">
        <v>838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413.41760302863435</v>
      </c>
      <c r="D28" s="72">
        <f>IF(RES_hh_tes_in!D28=0,0,1000*11630*RES_hh_tes_in!D28/RES_hh_num_in!D28)</f>
        <v>424.99293290009882</v>
      </c>
      <c r="E28" s="72">
        <f>IF(RES_hh_tes_in!E28=0,0,1000*11630*RES_hh_tes_in!E28/RES_hh_num_in!E28)</f>
        <v>429.00266344552028</v>
      </c>
      <c r="F28" s="72">
        <f>IF(RES_hh_tes_in!F28=0,0,1000*11630*RES_hh_tes_in!F28/RES_hh_num_in!F28)</f>
        <v>441.83138105918084</v>
      </c>
      <c r="G28" s="72">
        <f>IF(RES_hh_tes_in!G28=0,0,1000*11630*RES_hh_tes_in!G28/RES_hh_num_in!G28)</f>
        <v>463.12222016923914</v>
      </c>
      <c r="H28" s="72">
        <f>IF(RES_hh_tes_in!H28=0,0,1000*11630*RES_hh_tes_in!H28/RES_hh_num_in!H28)</f>
        <v>496.48284618938868</v>
      </c>
      <c r="I28" s="72">
        <f>IF(RES_hh_tes_in!I28=0,0,1000*11630*RES_hh_tes_in!I28/RES_hh_num_in!I28)</f>
        <v>478.32951339571332</v>
      </c>
      <c r="J28" s="72">
        <f>IF(RES_hh_tes_in!J28=0,0,1000*11630*RES_hh_tes_in!J28/RES_hh_num_in!J28)</f>
        <v>493.72682645847465</v>
      </c>
      <c r="K28" s="72">
        <f>IF(RES_hh_tes_in!K28=0,0,1000*11630*RES_hh_tes_in!K28/RES_hh_num_in!K28)</f>
        <v>510.69658033841358</v>
      </c>
      <c r="L28" s="72">
        <f>IF(RES_hh_tes_in!L28=0,0,1000*11630*RES_hh_tes_in!L28/RES_hh_num_in!L28)</f>
        <v>478.12928306472475</v>
      </c>
      <c r="M28" s="72">
        <f>IF(RES_hh_tes_in!M28=0,0,1000*11630*RES_hh_tes_in!M28/RES_hh_num_in!M28)</f>
        <v>492.4977498078502</v>
      </c>
      <c r="N28" s="72">
        <f>IF(RES_hh_tes_in!N28=0,0,1000*11630*RES_hh_tes_in!N28/RES_hh_num_in!N28)</f>
        <v>460.78038292770918</v>
      </c>
      <c r="O28" s="72">
        <f>IF(RES_hh_tes_in!O28=0,0,1000*11630*RES_hh_tes_in!O28/RES_hh_num_in!O28)</f>
        <v>411.27860657950612</v>
      </c>
      <c r="P28" s="72">
        <f>IF(RES_hh_tes_in!P28=0,0,1000*11630*RES_hh_tes_in!P28/RES_hh_num_in!P28)</f>
        <v>436.08021988770713</v>
      </c>
      <c r="Q28" s="72">
        <f>IF(RES_hh_tes_in!Q28=0,0,1000*11630*RES_hh_tes_in!Q28/RES_hh_num_in!Q28)</f>
        <v>454.60262486987654</v>
      </c>
      <c r="R28" s="72">
        <f>IF(RES_hh_tes_in!R28=0,0,1000*11630*RES_hh_tes_in!R28/RES_hh_num_in!R28)</f>
        <v>437.61254509001407</v>
      </c>
      <c r="S28" s="72">
        <f>IF(RES_hh_tes_in!S28=0,0,1000*11630*RES_hh_tes_in!S28/RES_hh_num_in!S28)</f>
        <v>484.82867962240175</v>
      </c>
      <c r="T28" s="72">
        <f>IF(RES_hh_tes_in!T28=0,0,1000*11630*RES_hh_tes_in!T28/RES_hh_num_in!T28)</f>
        <v>488.48222406564406</v>
      </c>
      <c r="U28" s="72">
        <f>IF(RES_hh_tes_in!U28=0,0,1000*11630*RES_hh_tes_in!U28/RES_hh_num_in!U28)</f>
        <v>549.86787685579088</v>
      </c>
      <c r="V28" s="72">
        <f>IF(RES_hh_tes_in!V28=0,0,1000*11630*RES_hh_tes_in!V28/RES_hh_num_in!V28)</f>
        <v>576.35720225270609</v>
      </c>
      <c r="W28" s="72">
        <f>IF(RES_hh_tes_in!W28=0,0,1000*11630*RES_hh_tes_in!W28/RES_hh_num_in!W28)</f>
        <v>0</v>
      </c>
      <c r="X28" s="72">
        <f>IF(RES_hh_tes_in!X28=0,0,1000*11630*RES_hh_tes_in!X28/RES_hh_num_in!X28)</f>
        <v>0</v>
      </c>
      <c r="Y28" s="72">
        <f>IF(RES_hh_tes_in!Y28=0,0,1000*11630*RES_hh_tes_in!Y28/RES_hh_num_in!Y28)</f>
        <v>0</v>
      </c>
      <c r="DA28" s="89" t="s">
        <v>839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409.1595903783188</v>
      </c>
      <c r="D29" s="72">
        <f>IF(RES_hh_tes_in!D29=0,0,1000*11630*RES_hh_tes_in!D29/RES_hh_num_in!D29)</f>
        <v>422.42267137021878</v>
      </c>
      <c r="E29" s="72">
        <f>IF(RES_hh_tes_in!E29=0,0,1000*11630*RES_hh_tes_in!E29/RES_hh_num_in!E29)</f>
        <v>431.19440328210266</v>
      </c>
      <c r="F29" s="72">
        <f>IF(RES_hh_tes_in!F29=0,0,1000*11630*RES_hh_tes_in!F29/RES_hh_num_in!F29)</f>
        <v>443.30271588428371</v>
      </c>
      <c r="G29" s="72">
        <f>IF(RES_hh_tes_in!G29=0,0,1000*11630*RES_hh_tes_in!G29/RES_hh_num_in!G29)</f>
        <v>460.8239654918188</v>
      </c>
      <c r="H29" s="72">
        <f>IF(RES_hh_tes_in!H29=0,0,1000*11630*RES_hh_tes_in!H29/RES_hh_num_in!H29)</f>
        <v>478.64150841350488</v>
      </c>
      <c r="I29" s="72">
        <f>IF(RES_hh_tes_in!I29=0,0,1000*11630*RES_hh_tes_in!I29/RES_hh_num_in!I29)</f>
        <v>497.53759623514156</v>
      </c>
      <c r="J29" s="72">
        <f>IF(RES_hh_tes_in!J29=0,0,1000*11630*RES_hh_tes_in!J29/RES_hh_num_in!J29)</f>
        <v>502.81862443982379</v>
      </c>
      <c r="K29" s="72">
        <f>IF(RES_hh_tes_in!K29=0,0,1000*11630*RES_hh_tes_in!K29/RES_hh_num_in!K29)</f>
        <v>492.45216716628914</v>
      </c>
      <c r="L29" s="72">
        <f>IF(RES_hh_tes_in!L29=0,0,1000*11630*RES_hh_tes_in!L29/RES_hh_num_in!L29)</f>
        <v>488.84068237420104</v>
      </c>
      <c r="M29" s="72">
        <f>IF(RES_hh_tes_in!M29=0,0,1000*11630*RES_hh_tes_in!M29/RES_hh_num_in!M29)</f>
        <v>465.01014449214199</v>
      </c>
      <c r="N29" s="72">
        <f>IF(RES_hh_tes_in!N29=0,0,1000*11630*RES_hh_tes_in!N29/RES_hh_num_in!N29)</f>
        <v>449.82170649032804</v>
      </c>
      <c r="O29" s="72">
        <f>IF(RES_hh_tes_in!O29=0,0,1000*11630*RES_hh_tes_in!O29/RES_hh_num_in!O29)</f>
        <v>438.63313293371613</v>
      </c>
      <c r="P29" s="72">
        <f>IF(RES_hh_tes_in!P29=0,0,1000*11630*RES_hh_tes_in!P29/RES_hh_num_in!P29)</f>
        <v>437.57182087818558</v>
      </c>
      <c r="Q29" s="72">
        <f>IF(RES_hh_tes_in!Q29=0,0,1000*11630*RES_hh_tes_in!Q29/RES_hh_num_in!Q29)</f>
        <v>445.02859253558097</v>
      </c>
      <c r="R29" s="72">
        <f>IF(RES_hh_tes_in!R29=0,0,1000*11630*RES_hh_tes_in!R29/RES_hh_num_in!R29)</f>
        <v>458.92103113425014</v>
      </c>
      <c r="S29" s="72">
        <f>IF(RES_hh_tes_in!S29=0,0,1000*11630*RES_hh_tes_in!S29/RES_hh_num_in!S29)</f>
        <v>479.04015712705166</v>
      </c>
      <c r="T29" s="72">
        <f>IF(RES_hh_tes_in!T29=0,0,1000*11630*RES_hh_tes_in!T29/RES_hh_num_in!T29)</f>
        <v>511.2060965768386</v>
      </c>
      <c r="U29" s="72">
        <f>IF(RES_hh_tes_in!U29=0,0,1000*11630*RES_hh_tes_in!U29/RES_hh_num_in!U29)</f>
        <v>463.27883601932848</v>
      </c>
      <c r="V29" s="72">
        <f>IF(RES_hh_tes_in!V29=0,0,1000*11630*RES_hh_tes_in!V29/RES_hh_num_in!V29)</f>
        <v>452.71517822507195</v>
      </c>
      <c r="W29" s="72">
        <f>IF(RES_hh_tes_in!W29=0,0,1000*11630*RES_hh_tes_in!W29/RES_hh_num_in!W29)</f>
        <v>483.89251041110117</v>
      </c>
      <c r="X29" s="72">
        <f>IF(RES_hh_tes_in!X29=0,0,1000*11630*RES_hh_tes_in!X29/RES_hh_num_in!X29)</f>
        <v>547.35454936244423</v>
      </c>
      <c r="Y29" s="72">
        <f>IF(RES_hh_tes_in!Y29=0,0,1000*11630*RES_hh_tes_in!Y29/RES_hh_num_in!Y29)</f>
        <v>456.59042829161325</v>
      </c>
      <c r="DA29" s="89" t="s">
        <v>840</v>
      </c>
    </row>
    <row r="30" spans="1:105" ht="12" customHeight="1" x14ac:dyDescent="0.25">
      <c r="A30" s="28" t="s">
        <v>189</v>
      </c>
      <c r="B30" s="72"/>
      <c r="C30" s="72">
        <f>IF(RES_hh_tes_in!C30=0,0,1000*11630*RES_hh_tes_in!C30/RES_hh_num_in!C30)</f>
        <v>419.55524283463689</v>
      </c>
      <c r="D30" s="72">
        <f>IF(RES_hh_tes_in!D30=0,0,1000*11630*RES_hh_tes_in!D30/RES_hh_num_in!D30)</f>
        <v>422.75952161381059</v>
      </c>
      <c r="E30" s="72">
        <f>IF(RES_hh_tes_in!E30=0,0,1000*11630*RES_hh_tes_in!E30/RES_hh_num_in!E30)</f>
        <v>460.75553117552687</v>
      </c>
      <c r="F30" s="72">
        <f>IF(RES_hh_tes_in!F30=0,0,1000*11630*RES_hh_tes_in!F30/RES_hh_num_in!F30)</f>
        <v>422.65824359717072</v>
      </c>
      <c r="G30" s="72">
        <f>IF(RES_hh_tes_in!G30=0,0,1000*11630*RES_hh_tes_in!G30/RES_hh_num_in!G30)</f>
        <v>425.82667497215857</v>
      </c>
      <c r="H30" s="72">
        <f>IF(RES_hh_tes_in!H30=0,0,1000*11630*RES_hh_tes_in!H30/RES_hh_num_in!H30)</f>
        <v>525.33004741305172</v>
      </c>
      <c r="I30" s="72">
        <f>IF(RES_hh_tes_in!I30=0,0,1000*11630*RES_hh_tes_in!I30/RES_hh_num_in!I30)</f>
        <v>517.70874602366121</v>
      </c>
      <c r="J30" s="72">
        <f>IF(RES_hh_tes_in!J30=0,0,1000*11630*RES_hh_tes_in!J30/RES_hh_num_in!J30)</f>
        <v>503.94845443690252</v>
      </c>
      <c r="K30" s="72">
        <f>IF(RES_hh_tes_in!K30=0,0,1000*11630*RES_hh_tes_in!K30/RES_hh_num_in!K30)</f>
        <v>497.63971121705072</v>
      </c>
      <c r="L30" s="72">
        <f>IF(RES_hh_tes_in!L30=0,0,1000*11630*RES_hh_tes_in!L30/RES_hh_num_in!L30)</f>
        <v>516.34693025836248</v>
      </c>
      <c r="M30" s="72">
        <f>IF(RES_hh_tes_in!M30=0,0,1000*11630*RES_hh_tes_in!M30/RES_hh_num_in!M30)</f>
        <v>440.78250268538841</v>
      </c>
      <c r="N30" s="72">
        <f>IF(RES_hh_tes_in!N30=0,0,1000*11630*RES_hh_tes_in!N30/RES_hh_num_in!N30)</f>
        <v>467.06797091485953</v>
      </c>
      <c r="O30" s="72">
        <f>IF(RES_hh_tes_in!O30=0,0,1000*11630*RES_hh_tes_in!O30/RES_hh_num_in!O30)</f>
        <v>403.41051070870384</v>
      </c>
      <c r="P30" s="72">
        <f>IF(RES_hh_tes_in!P30=0,0,1000*11630*RES_hh_tes_in!P30/RES_hh_num_in!P30)</f>
        <v>412.42676249755726</v>
      </c>
      <c r="Q30" s="72">
        <f>IF(RES_hh_tes_in!Q30=0,0,1000*11630*RES_hh_tes_in!Q30/RES_hh_num_in!Q30)</f>
        <v>445.88855691690623</v>
      </c>
      <c r="R30" s="72">
        <f>IF(RES_hh_tes_in!R30=0,0,1000*11630*RES_hh_tes_in!R30/RES_hh_num_in!R30)</f>
        <v>481.31909518897135</v>
      </c>
      <c r="S30" s="72">
        <f>IF(RES_hh_tes_in!S30=0,0,1000*11630*RES_hh_tes_in!S30/RES_hh_num_in!S30)</f>
        <v>466.44889191038584</v>
      </c>
      <c r="T30" s="72">
        <f>IF(RES_hh_tes_in!T30=0,0,1000*11630*RES_hh_tes_in!T30/RES_hh_num_in!T30)</f>
        <v>507.25898289864398</v>
      </c>
      <c r="U30" s="72">
        <f>IF(RES_hh_tes_in!U30=0,0,1000*11630*RES_hh_tes_in!U30/RES_hh_num_in!U30)</f>
        <v>471.53604373835435</v>
      </c>
      <c r="V30" s="72">
        <f>IF(RES_hh_tes_in!V30=0,0,1000*11630*RES_hh_tes_in!V30/RES_hh_num_in!V30)</f>
        <v>475.28469521083684</v>
      </c>
      <c r="W30" s="72">
        <f>IF(RES_hh_tes_in!W30=0,0,1000*11630*RES_hh_tes_in!W30/RES_hh_num_in!W30)</f>
        <v>518.72181511624376</v>
      </c>
      <c r="X30" s="72">
        <f>IF(RES_hh_tes_in!X30=0,0,1000*11630*RES_hh_tes_in!X30/RES_hh_num_in!X30)</f>
        <v>476.93433497486757</v>
      </c>
      <c r="Y30" s="72">
        <f>IF(RES_hh_tes_in!Y30=0,0,1000*11630*RES_hh_tes_in!Y30/RES_hh_num_in!Y30)</f>
        <v>472.27267381056151</v>
      </c>
      <c r="DA30" s="89" t="s">
        <v>841</v>
      </c>
    </row>
    <row r="31" spans="1:105" ht="12" customHeight="1" x14ac:dyDescent="0.25">
      <c r="A31" s="28" t="s">
        <v>202</v>
      </c>
      <c r="B31" s="72"/>
      <c r="C31" s="72">
        <f>IF(RES_hh_tes_in!C31=0,0,1000*11630*RES_hh_tes_in!C31/RES_hh_num_in!C31)</f>
        <v>430.34029403569343</v>
      </c>
      <c r="D31" s="72">
        <f>IF(RES_hh_tes_in!D31=0,0,1000*11630*RES_hh_tes_in!D31/RES_hh_num_in!D31)</f>
        <v>422.01318216874785</v>
      </c>
      <c r="E31" s="72">
        <f>IF(RES_hh_tes_in!E31=0,0,1000*11630*RES_hh_tes_in!E31/RES_hh_num_in!E31)</f>
        <v>443.47759210307032</v>
      </c>
      <c r="F31" s="72">
        <f>IF(RES_hh_tes_in!F31=0,0,1000*11630*RES_hh_tes_in!F31/RES_hh_num_in!F31)</f>
        <v>426.94618682958367</v>
      </c>
      <c r="G31" s="72">
        <f>IF(RES_hh_tes_in!G31=0,0,1000*11630*RES_hh_tes_in!G31/RES_hh_num_in!G31)</f>
        <v>440.2203079671342</v>
      </c>
      <c r="H31" s="72">
        <f>IF(RES_hh_tes_in!H31=0,0,1000*11630*RES_hh_tes_in!H31/RES_hh_num_in!H31)</f>
        <v>516.20154807975837</v>
      </c>
      <c r="I31" s="72">
        <f>IF(RES_hh_tes_in!I31=0,0,1000*11630*RES_hh_tes_in!I31/RES_hh_num_in!I31)</f>
        <v>503.20813007051186</v>
      </c>
      <c r="J31" s="72">
        <f>IF(RES_hh_tes_in!J31=0,0,1000*11630*RES_hh_tes_in!J31/RES_hh_num_in!J31)</f>
        <v>496.42068971883788</v>
      </c>
      <c r="K31" s="72">
        <f>IF(RES_hh_tes_in!K31=0,0,1000*11630*RES_hh_tes_in!K31/RES_hh_num_in!K31)</f>
        <v>486.0822098980226</v>
      </c>
      <c r="L31" s="72">
        <f>IF(RES_hh_tes_in!L31=0,0,1000*11630*RES_hh_tes_in!L31/RES_hh_num_in!L31)</f>
        <v>492.34639118372252</v>
      </c>
      <c r="M31" s="72">
        <f>IF(RES_hh_tes_in!M31=0,0,1000*11630*RES_hh_tes_in!M31/RES_hh_num_in!M31)</f>
        <v>484.96031206054755</v>
      </c>
      <c r="N31" s="72">
        <f>IF(RES_hh_tes_in!N31=0,0,1000*11630*RES_hh_tes_in!N31/RES_hh_num_in!N31)</f>
        <v>488.84389023114323</v>
      </c>
      <c r="O31" s="72">
        <f>IF(RES_hh_tes_in!O31=0,0,1000*11630*RES_hh_tes_in!O31/RES_hh_num_in!O31)</f>
        <v>485.77894503284892</v>
      </c>
      <c r="P31" s="72">
        <f>IF(RES_hh_tes_in!P31=0,0,1000*11630*RES_hh_tes_in!P31/RES_hh_num_in!P31)</f>
        <v>496.47421480153838</v>
      </c>
      <c r="Q31" s="72">
        <f>IF(RES_hh_tes_in!Q31=0,0,1000*11630*RES_hh_tes_in!Q31/RES_hh_num_in!Q31)</f>
        <v>0</v>
      </c>
      <c r="R31" s="72">
        <f>IF(RES_hh_tes_in!R31=0,0,1000*11630*RES_hh_tes_in!R31/RES_hh_num_in!R31)</f>
        <v>0</v>
      </c>
      <c r="S31" s="72">
        <f>IF(RES_hh_tes_in!S31=0,0,1000*11630*RES_hh_tes_in!S31/RES_hh_num_in!S31)</f>
        <v>0</v>
      </c>
      <c r="T31" s="72">
        <f>IF(RES_hh_tes_in!T31=0,0,1000*11630*RES_hh_tes_in!T31/RES_hh_num_in!T31)</f>
        <v>0</v>
      </c>
      <c r="U31" s="72">
        <f>IF(RES_hh_tes_in!U31=0,0,1000*11630*RES_hh_tes_in!U31/RES_hh_num_in!U31)</f>
        <v>483.70539718239559</v>
      </c>
      <c r="V31" s="72">
        <f>IF(RES_hh_tes_in!V31=0,0,1000*11630*RES_hh_tes_in!V31/RES_hh_num_in!V31)</f>
        <v>485.75087717840336</v>
      </c>
      <c r="W31" s="72">
        <f>IF(RES_hh_tes_in!W31=0,0,1000*11630*RES_hh_tes_in!W31/RES_hh_num_in!W31)</f>
        <v>488.34688289950952</v>
      </c>
      <c r="X31" s="72">
        <f>IF(RES_hh_tes_in!X31=0,0,1000*11630*RES_hh_tes_in!X31/RES_hh_num_in!X31)</f>
        <v>489.53497106541954</v>
      </c>
      <c r="Y31" s="72">
        <f>IF(RES_hh_tes_in!Y31=0,0,1000*11630*RES_hh_tes_in!Y31/RES_hh_num_in!Y31)</f>
        <v>482.38954372709685</v>
      </c>
      <c r="DA31" s="89" t="s">
        <v>842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434.03879258688266</v>
      </c>
      <c r="D32" s="77">
        <f>IF(RES_hh_tes_in!D32=0,0,1000*11630*RES_hh_tes_in!D32/RES_hh_num_in!D32)</f>
        <v>425.18494202951956</v>
      </c>
      <c r="E32" s="77">
        <f>IF(RES_hh_tes_in!E32=0,0,1000*11630*RES_hh_tes_in!E32/RES_hh_num_in!E32)</f>
        <v>434.22772277089445</v>
      </c>
      <c r="F32" s="77">
        <f>IF(RES_hh_tes_in!F32=0,0,1000*11630*RES_hh_tes_in!F32/RES_hh_num_in!F32)</f>
        <v>427.4743624287774</v>
      </c>
      <c r="G32" s="77">
        <f>IF(RES_hh_tes_in!G32=0,0,1000*11630*RES_hh_tes_in!G32/RES_hh_num_in!G32)</f>
        <v>438.38984790822695</v>
      </c>
      <c r="H32" s="77">
        <f>IF(RES_hh_tes_in!H32=0,0,1000*11630*RES_hh_tes_in!H32/RES_hh_num_in!H32)</f>
        <v>519.84637419648163</v>
      </c>
      <c r="I32" s="77">
        <f>IF(RES_hh_tes_in!I32=0,0,1000*11630*RES_hh_tes_in!I32/RES_hh_num_in!I32)</f>
        <v>509.47311125361432</v>
      </c>
      <c r="J32" s="77">
        <f>IF(RES_hh_tes_in!J32=0,0,1000*11630*RES_hh_tes_in!J32/RES_hh_num_in!J32)</f>
        <v>499.65089651108872</v>
      </c>
      <c r="K32" s="77">
        <f>IF(RES_hh_tes_in!K32=0,0,1000*11630*RES_hh_tes_in!K32/RES_hh_num_in!K32)</f>
        <v>479.37354588510573</v>
      </c>
      <c r="L32" s="77">
        <f>IF(RES_hh_tes_in!L32=0,0,1000*11630*RES_hh_tes_in!L32/RES_hh_num_in!L32)</f>
        <v>507.18592902665353</v>
      </c>
      <c r="M32" s="77">
        <f>IF(RES_hh_tes_in!M32=0,0,1000*11630*RES_hh_tes_in!M32/RES_hh_num_in!M32)</f>
        <v>470.64056288914003</v>
      </c>
      <c r="N32" s="77">
        <f>IF(RES_hh_tes_in!N32=0,0,1000*11630*RES_hh_tes_in!N32/RES_hh_num_in!N32)</f>
        <v>455.68954119200492</v>
      </c>
      <c r="O32" s="77">
        <f>IF(RES_hh_tes_in!O32=0,0,1000*11630*RES_hh_tes_in!O32/RES_hh_num_in!O32)</f>
        <v>391.11351316869315</v>
      </c>
      <c r="P32" s="77">
        <f>IF(RES_hh_tes_in!P32=0,0,1000*11630*RES_hh_tes_in!P32/RES_hh_num_in!P32)</f>
        <v>453.90125283231771</v>
      </c>
      <c r="Q32" s="77">
        <f>IF(RES_hh_tes_in!Q32=0,0,1000*11630*RES_hh_tes_in!Q32/RES_hh_num_in!Q32)</f>
        <v>445.72394304311229</v>
      </c>
      <c r="R32" s="77">
        <f>IF(RES_hh_tes_in!R32=0,0,1000*11630*RES_hh_tes_in!R32/RES_hh_num_in!R32)</f>
        <v>450.44950206685348</v>
      </c>
      <c r="S32" s="77">
        <f>IF(RES_hh_tes_in!S32=0,0,1000*11630*RES_hh_tes_in!S32/RES_hh_num_in!S32)</f>
        <v>461.91905092897133</v>
      </c>
      <c r="T32" s="77">
        <f>IF(RES_hh_tes_in!T32=0,0,1000*11630*RES_hh_tes_in!T32/RES_hh_num_in!T32)</f>
        <v>505.44482165264338</v>
      </c>
      <c r="U32" s="77">
        <f>IF(RES_hh_tes_in!U32=0,0,1000*11630*RES_hh_tes_in!U32/RES_hh_num_in!U32)</f>
        <v>482.17663301439075</v>
      </c>
      <c r="V32" s="77">
        <f>IF(RES_hh_tes_in!V32=0,0,1000*11630*RES_hh_tes_in!V32/RES_hh_num_in!V32)</f>
        <v>483.47706283664621</v>
      </c>
      <c r="W32" s="77">
        <f>IF(RES_hh_tes_in!W32=0,0,1000*11630*RES_hh_tes_in!W32/RES_hh_num_in!W32)</f>
        <v>489.41909021039589</v>
      </c>
      <c r="X32" s="77">
        <f>IF(RES_hh_tes_in!X32=0,0,1000*11630*RES_hh_tes_in!X32/RES_hh_num_in!X32)</f>
        <v>491.98609916379263</v>
      </c>
      <c r="Y32" s="77">
        <f>IF(RES_hh_tes_in!Y32=0,0,1000*11630*RES_hh_tes_in!Y32/RES_hh_num_in!Y32)</f>
        <v>479.45677056125902</v>
      </c>
      <c r="DA32" s="92" t="s">
        <v>843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873.95266404922245</v>
      </c>
      <c r="D3" s="65">
        <f>IF(RES_hh_emi_in!D3=0,0,1000000*RES_hh_emi_in!D3/RES_hh_num_in!D3)</f>
        <v>1132.0667154279986</v>
      </c>
      <c r="E3" s="65">
        <f>IF(RES_hh_emi_in!E3=0,0,1000000*RES_hh_emi_in!E3/RES_hh_num_in!E3)</f>
        <v>1213.3979774500749</v>
      </c>
      <c r="F3" s="65">
        <f>IF(RES_hh_emi_in!F3=0,0,1000000*RES_hh_emi_in!F3/RES_hh_num_in!F3)</f>
        <v>1159.7844429931151</v>
      </c>
      <c r="G3" s="65">
        <f>IF(RES_hh_emi_in!G3=0,0,1000000*RES_hh_emi_in!G3/RES_hh_num_in!G3)</f>
        <v>912.8220255895784</v>
      </c>
      <c r="H3" s="65">
        <f>IF(RES_hh_emi_in!H3=0,0,1000000*RES_hh_emi_in!H3/RES_hh_num_in!H3)</f>
        <v>870.74019959234818</v>
      </c>
      <c r="I3" s="65">
        <f>IF(RES_hh_emi_in!I3=0,0,1000000*RES_hh_emi_in!I3/RES_hh_num_in!I3)</f>
        <v>872.44817575958905</v>
      </c>
      <c r="J3" s="65">
        <f>IF(RES_hh_emi_in!J3=0,0,1000000*RES_hh_emi_in!J3/RES_hh_num_in!J3)</f>
        <v>856.57178187210479</v>
      </c>
      <c r="K3" s="65">
        <f>IF(RES_hh_emi_in!K3=0,0,1000000*RES_hh_emi_in!K3/RES_hh_num_in!K3)</f>
        <v>727.68467468563767</v>
      </c>
      <c r="L3" s="65">
        <f>IF(RES_hh_emi_in!L3=0,0,1000000*RES_hh_emi_in!L3/RES_hh_num_in!L3)</f>
        <v>852.80670099606743</v>
      </c>
      <c r="M3" s="65">
        <f>IF(RES_hh_emi_in!M3=0,0,1000000*RES_hh_emi_in!M3/RES_hh_num_in!M3)</f>
        <v>716.04176489019733</v>
      </c>
      <c r="N3" s="65">
        <f>IF(RES_hh_emi_in!N3=0,0,1000000*RES_hh_emi_in!N3/RES_hh_num_in!N3)</f>
        <v>749.86961266424635</v>
      </c>
      <c r="O3" s="65">
        <f>IF(RES_hh_emi_in!O3=0,0,1000000*RES_hh_emi_in!O3/RES_hh_num_in!O3)</f>
        <v>838.44162899364426</v>
      </c>
      <c r="P3" s="65">
        <f>IF(RES_hh_emi_in!P3=0,0,1000000*RES_hh_emi_in!P3/RES_hh_num_in!P3)</f>
        <v>909.93680807906082</v>
      </c>
      <c r="Q3" s="65">
        <f>IF(RES_hh_emi_in!Q3=0,0,1000000*RES_hh_emi_in!Q3/RES_hh_num_in!Q3)</f>
        <v>1102.7594057293777</v>
      </c>
      <c r="R3" s="65">
        <f>IF(RES_hh_emi_in!R3=0,0,1000000*RES_hh_emi_in!R3/RES_hh_num_in!R3)</f>
        <v>878.17597789874242</v>
      </c>
      <c r="S3" s="65">
        <f>IF(RES_hh_emi_in!S3=0,0,1000000*RES_hh_emi_in!S3/RES_hh_num_in!S3)</f>
        <v>819.80912555985878</v>
      </c>
      <c r="T3" s="65">
        <f>IF(RES_hh_emi_in!T3=0,0,1000000*RES_hh_emi_in!T3/RES_hh_num_in!T3)</f>
        <v>729.84053411091327</v>
      </c>
      <c r="U3" s="65">
        <f>IF(RES_hh_emi_in!U3=0,0,1000000*RES_hh_emi_in!U3/RES_hh_num_in!U3)</f>
        <v>546.36170471067567</v>
      </c>
      <c r="V3" s="65">
        <f>IF(RES_hh_emi_in!V3=0,0,1000000*RES_hh_emi_in!V3/RES_hh_num_in!V3)</f>
        <v>521.79870224029844</v>
      </c>
      <c r="W3" s="65">
        <f>IF(RES_hh_emi_in!W3=0,0,1000000*RES_hh_emi_in!W3/RES_hh_num_in!W3)</f>
        <v>392.90270394804327</v>
      </c>
      <c r="X3" s="65">
        <f>IF(RES_hh_emi_in!X3=0,0,1000000*RES_hh_emi_in!X3/RES_hh_num_in!X3)</f>
        <v>419.48007437727875</v>
      </c>
      <c r="Y3" s="65">
        <f>IF(RES_hh_emi_in!Y3=0,0,1000000*RES_hh_emi_in!Y3/RES_hh_num_in!Y3)</f>
        <v>340.70911967495283</v>
      </c>
      <c r="DA3" s="87" t="s">
        <v>845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649.29133693731501</v>
      </c>
      <c r="D4" s="69">
        <f>IF(RES_hh_emi_in!D4=0,0,1000000*RES_hh_emi_in!D4/RES_hh_num_in!D4)</f>
        <v>877.21260603979442</v>
      </c>
      <c r="E4" s="69">
        <f>IF(RES_hh_emi_in!E4=0,0,1000000*RES_hh_emi_in!E4/RES_hh_num_in!E4)</f>
        <v>970.62978940592461</v>
      </c>
      <c r="F4" s="69">
        <f>IF(RES_hh_emi_in!F4=0,0,1000000*RES_hh_emi_in!F4/RES_hh_num_in!F4)</f>
        <v>933.52596675796065</v>
      </c>
      <c r="G4" s="69">
        <f>IF(RES_hh_emi_in!G4=0,0,1000000*RES_hh_emi_in!G4/RES_hh_num_in!G4)</f>
        <v>695.2887000319613</v>
      </c>
      <c r="H4" s="69">
        <f>IF(RES_hh_emi_in!H4=0,0,1000000*RES_hh_emi_in!H4/RES_hh_num_in!H4)</f>
        <v>630.1676241269156</v>
      </c>
      <c r="I4" s="69">
        <f>IF(RES_hh_emi_in!I4=0,0,1000000*RES_hh_emi_in!I4/RES_hh_num_in!I4)</f>
        <v>651.45269108541868</v>
      </c>
      <c r="J4" s="69">
        <f>IF(RES_hh_emi_in!J4=0,0,1000000*RES_hh_emi_in!J4/RES_hh_num_in!J4)</f>
        <v>660.81503239726919</v>
      </c>
      <c r="K4" s="69">
        <f>IF(RES_hh_emi_in!K4=0,0,1000000*RES_hh_emi_in!K4/RES_hh_num_in!K4)</f>
        <v>530.60067394321015</v>
      </c>
      <c r="L4" s="69">
        <f>IF(RES_hh_emi_in!L4=0,0,1000000*RES_hh_emi_in!L4/RES_hh_num_in!L4)</f>
        <v>642.79584062129175</v>
      </c>
      <c r="M4" s="69">
        <f>IF(RES_hh_emi_in!M4=0,0,1000000*RES_hh_emi_in!M4/RES_hh_num_in!M4)</f>
        <v>525.41451654536047</v>
      </c>
      <c r="N4" s="69">
        <f>IF(RES_hh_emi_in!N4=0,0,1000000*RES_hh_emi_in!N4/RES_hh_num_in!N4)</f>
        <v>559.33201596040078</v>
      </c>
      <c r="O4" s="69">
        <f>IF(RES_hh_emi_in!O4=0,0,1000000*RES_hh_emi_in!O4/RES_hh_num_in!O4)</f>
        <v>650.21667390236223</v>
      </c>
      <c r="P4" s="69">
        <f>IF(RES_hh_emi_in!P4=0,0,1000000*RES_hh_emi_in!P4/RES_hh_num_in!P4)</f>
        <v>730.08184388716359</v>
      </c>
      <c r="Q4" s="69">
        <f>IF(RES_hh_emi_in!Q4=0,0,1000000*RES_hh_emi_in!Q4/RES_hh_num_in!Q4)</f>
        <v>923.70642085343627</v>
      </c>
      <c r="R4" s="69">
        <f>IF(RES_hh_emi_in!R4=0,0,1000000*RES_hh_emi_in!R4/RES_hh_num_in!R4)</f>
        <v>635.64355744378122</v>
      </c>
      <c r="S4" s="69">
        <f>IF(RES_hh_emi_in!S4=0,0,1000000*RES_hh_emi_in!S4/RES_hh_num_in!S4)</f>
        <v>588.68857921280312</v>
      </c>
      <c r="T4" s="69">
        <f>IF(RES_hh_emi_in!T4=0,0,1000000*RES_hh_emi_in!T4/RES_hh_num_in!T4)</f>
        <v>526.98833408171049</v>
      </c>
      <c r="U4" s="69">
        <f>IF(RES_hh_emi_in!U4=0,0,1000000*RES_hh_emi_in!U4/RES_hh_num_in!U4)</f>
        <v>355.80598876680045</v>
      </c>
      <c r="V4" s="69">
        <f>IF(RES_hh_emi_in!V4=0,0,1000000*RES_hh_emi_in!V4/RES_hh_num_in!V4)</f>
        <v>343.77734162664359</v>
      </c>
      <c r="W4" s="69">
        <f>IF(RES_hh_emi_in!W4=0,0,1000000*RES_hh_emi_in!W4/RES_hh_num_in!W4)</f>
        <v>238.2605920806856</v>
      </c>
      <c r="X4" s="69">
        <f>IF(RES_hh_emi_in!X4=0,0,1000000*RES_hh_emi_in!X4/RES_hh_num_in!X4)</f>
        <v>242.64811215568892</v>
      </c>
      <c r="Y4" s="69">
        <f>IF(RES_hh_emi_in!Y4=0,0,1000000*RES_hh_emi_in!Y4/RES_hh_num_in!Y4)</f>
        <v>221.72587700258362</v>
      </c>
      <c r="DA4" s="88" t="s">
        <v>846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1520.6096450627363</v>
      </c>
      <c r="D5" s="72">
        <f>IF(RES_hh_emi_in!D5=0,0,1000000*RES_hh_emi_in!D5/RES_hh_num_in!D5)</f>
        <v>1664.1419202365942</v>
      </c>
      <c r="E5" s="72">
        <f>IF(RES_hh_emi_in!E5=0,0,1000000*RES_hh_emi_in!E5/RES_hh_num_in!E5)</f>
        <v>1493.424083993842</v>
      </c>
      <c r="F5" s="72">
        <f>IF(RES_hh_emi_in!F5=0,0,1000000*RES_hh_emi_in!F5/RES_hh_num_in!F5)</f>
        <v>1862.4427837916139</v>
      </c>
      <c r="G5" s="72">
        <f>IF(RES_hh_emi_in!G5=0,0,1000000*RES_hh_emi_in!G5/RES_hh_num_in!G5)</f>
        <v>1930.4085599695663</v>
      </c>
      <c r="H5" s="72">
        <f>IF(RES_hh_emi_in!H5=0,0,1000000*RES_hh_emi_in!H5/RES_hh_num_in!H5)</f>
        <v>1969.6719798249683</v>
      </c>
      <c r="I5" s="72">
        <f>IF(RES_hh_emi_in!I5=0,0,1000000*RES_hh_emi_in!I5/RES_hh_num_in!I5)</f>
        <v>1652.225085849888</v>
      </c>
      <c r="J5" s="72">
        <f>IF(RES_hh_emi_in!J5=0,0,1000000*RES_hh_emi_in!J5/RES_hh_num_in!J5)</f>
        <v>1733.0498715076483</v>
      </c>
      <c r="K5" s="72">
        <f>IF(RES_hh_emi_in!K5=0,0,1000000*RES_hh_emi_in!K5/RES_hh_num_in!K5)</f>
        <v>1931.9038317468344</v>
      </c>
      <c r="L5" s="72">
        <f>IF(RES_hh_emi_in!L5=0,0,1000000*RES_hh_emi_in!L5/RES_hh_num_in!L5)</f>
        <v>1766.6115506248109</v>
      </c>
      <c r="M5" s="72">
        <f>IF(RES_hh_emi_in!M5=0,0,1000000*RES_hh_emi_in!M5/RES_hh_num_in!M5)</f>
        <v>1771.7665292823506</v>
      </c>
      <c r="N5" s="72">
        <f>IF(RES_hh_emi_in!N5=0,0,1000000*RES_hh_emi_in!N5/RES_hh_num_in!N5)</f>
        <v>1763.7121529564408</v>
      </c>
      <c r="O5" s="72">
        <f>IF(RES_hh_emi_in!O5=0,0,1000000*RES_hh_emi_in!O5/RES_hh_num_in!O5)</f>
        <v>1372.7952859641839</v>
      </c>
      <c r="P5" s="72">
        <f>IF(RES_hh_emi_in!P5=0,0,1000000*RES_hh_emi_in!P5/RES_hh_num_in!P5)</f>
        <v>1327.0272473676876</v>
      </c>
      <c r="Q5" s="72">
        <f>IF(RES_hh_emi_in!Q5=0,0,1000000*RES_hh_emi_in!Q5/RES_hh_num_in!Q5)</f>
        <v>1173.3177955428416</v>
      </c>
      <c r="R5" s="72">
        <f>IF(RES_hh_emi_in!R5=0,0,1000000*RES_hh_emi_in!R5/RES_hh_num_in!R5)</f>
        <v>974.34577158968852</v>
      </c>
      <c r="S5" s="72">
        <f>IF(RES_hh_emi_in!S5=0,0,1000000*RES_hh_emi_in!S5/RES_hh_num_in!S5)</f>
        <v>1641.1946999433851</v>
      </c>
      <c r="T5" s="72">
        <f>IF(RES_hh_emi_in!T5=0,0,1000000*RES_hh_emi_in!T5/RES_hh_num_in!T5)</f>
        <v>1822.3891465304932</v>
      </c>
      <c r="U5" s="72">
        <f>IF(RES_hh_emi_in!U5=0,0,1000000*RES_hh_emi_in!U5/RES_hh_num_in!U5)</f>
        <v>1129.3534275690483</v>
      </c>
      <c r="V5" s="72">
        <f>IF(RES_hh_emi_in!V5=0,0,1000000*RES_hh_emi_in!V5/RES_hh_num_in!V5)</f>
        <v>1251.1152423716517</v>
      </c>
      <c r="W5" s="72">
        <f>IF(RES_hh_emi_in!W5=0,0,1000000*RES_hh_emi_in!W5/RES_hh_num_in!W5)</f>
        <v>0</v>
      </c>
      <c r="X5" s="72">
        <f>IF(RES_hh_emi_in!X5=0,0,1000000*RES_hh_emi_in!X5/RES_hh_num_in!X5)</f>
        <v>0</v>
      </c>
      <c r="Y5" s="72">
        <f>IF(RES_hh_emi_in!Y5=0,0,1000000*RES_hh_emi_in!Y5/RES_hh_num_in!Y5)</f>
        <v>1070.3540327957653</v>
      </c>
      <c r="DA5" s="89" t="s">
        <v>847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0</v>
      </c>
      <c r="D6" s="72">
        <f>IF(RES_hh_emi_in!D6=0,0,1000000*RES_hh_emi_in!D6/RES_hh_num_in!D6)</f>
        <v>1231.6519346076443</v>
      </c>
      <c r="E6" s="72">
        <f>IF(RES_hh_emi_in!E6=0,0,1000000*RES_hh_emi_in!E6/RES_hh_num_in!E6)</f>
        <v>1311.6542420152753</v>
      </c>
      <c r="F6" s="72">
        <f>IF(RES_hh_emi_in!F6=0,0,1000000*RES_hh_emi_in!F6/RES_hh_num_in!F6)</f>
        <v>1410.2285159076264</v>
      </c>
      <c r="G6" s="72">
        <f>IF(RES_hh_emi_in!G6=0,0,1000000*RES_hh_emi_in!G6/RES_hh_num_in!G6)</f>
        <v>1455.5718395579909</v>
      </c>
      <c r="H6" s="72">
        <f>IF(RES_hh_emi_in!H6=0,0,1000000*RES_hh_emi_in!H6/RES_hh_num_in!H6)</f>
        <v>1384.743207934979</v>
      </c>
      <c r="I6" s="72">
        <f>IF(RES_hh_emi_in!I6=0,0,1000000*RES_hh_emi_in!I6/RES_hh_num_in!I6)</f>
        <v>1413.661416152594</v>
      </c>
      <c r="J6" s="72">
        <f>IF(RES_hh_emi_in!J6=0,0,1000000*RES_hh_emi_in!J6/RES_hh_num_in!J6)</f>
        <v>1393.1928639150074</v>
      </c>
      <c r="K6" s="72">
        <f>IF(RES_hh_emi_in!K6=0,0,1000000*RES_hh_emi_in!K6/RES_hh_num_in!K6)</f>
        <v>1327.5126570556145</v>
      </c>
      <c r="L6" s="72">
        <f>IF(RES_hh_emi_in!L6=0,0,1000000*RES_hh_emi_in!L6/RES_hh_num_in!L6)</f>
        <v>1438.318791105936</v>
      </c>
      <c r="M6" s="72">
        <f>IF(RES_hh_emi_in!M6=0,0,1000000*RES_hh_emi_in!M6/RES_hh_num_in!M6)</f>
        <v>1225.1747103737189</v>
      </c>
      <c r="N6" s="72">
        <f>IF(RES_hh_emi_in!N6=0,0,1000000*RES_hh_emi_in!N6/RES_hh_num_in!N6)</f>
        <v>1222.67656356312</v>
      </c>
      <c r="O6" s="72">
        <f>IF(RES_hh_emi_in!O6=0,0,1000000*RES_hh_emi_in!O6/RES_hh_num_in!O6)</f>
        <v>1083.5824806072369</v>
      </c>
      <c r="P6" s="72">
        <f>IF(RES_hh_emi_in!P6=0,0,1000000*RES_hh_emi_in!P6/RES_hh_num_in!P6)</f>
        <v>0</v>
      </c>
      <c r="Q6" s="72">
        <f>IF(RES_hh_emi_in!Q6=0,0,1000000*RES_hh_emi_in!Q6/RES_hh_num_in!Q6)</f>
        <v>873.15737149520464</v>
      </c>
      <c r="R6" s="72">
        <f>IF(RES_hh_emi_in!R6=0,0,1000000*RES_hh_emi_in!R6/RES_hh_num_in!R6)</f>
        <v>941.51235817998258</v>
      </c>
      <c r="S6" s="72">
        <f>IF(RES_hh_emi_in!S6=0,0,1000000*RES_hh_emi_in!S6/RES_hh_num_in!S6)</f>
        <v>759.79158418209204</v>
      </c>
      <c r="T6" s="72">
        <f>IF(RES_hh_emi_in!T6=0,0,1000000*RES_hh_emi_in!T6/RES_hh_num_in!T6)</f>
        <v>934.98139901553907</v>
      </c>
      <c r="U6" s="72">
        <f>IF(RES_hh_emi_in!U6=0,0,1000000*RES_hh_emi_in!U6/RES_hh_num_in!U6)</f>
        <v>789.6491066017262</v>
      </c>
      <c r="V6" s="72">
        <f>IF(RES_hh_emi_in!V6=0,0,1000000*RES_hh_emi_in!V6/RES_hh_num_in!V6)</f>
        <v>746.5310357345586</v>
      </c>
      <c r="W6" s="72">
        <f>IF(RES_hh_emi_in!W6=0,0,1000000*RES_hh_emi_in!W6/RES_hh_num_in!W6)</f>
        <v>773.32305863244039</v>
      </c>
      <c r="X6" s="72">
        <f>IF(RES_hh_emi_in!X6=0,0,1000000*RES_hh_emi_in!X6/RES_hh_num_in!X6)</f>
        <v>824.3748035607822</v>
      </c>
      <c r="Y6" s="72">
        <f>IF(RES_hh_emi_in!Y6=0,0,1000000*RES_hh_emi_in!Y6/RES_hh_num_in!Y6)</f>
        <v>692.39689082749123</v>
      </c>
      <c r="DA6" s="89" t="s">
        <v>848</v>
      </c>
    </row>
    <row r="7" spans="1:105" ht="12" customHeight="1" x14ac:dyDescent="0.25">
      <c r="A7" s="28" t="s">
        <v>200</v>
      </c>
      <c r="B7" s="72"/>
      <c r="C7" s="72">
        <f>IF(RES_hh_emi_in!C7=0,0,1000000*RES_hh_emi_in!C7/RES_hh_num_in!C7)</f>
        <v>1496.4060637942416</v>
      </c>
      <c r="D7" s="72">
        <f>IF(RES_hh_emi_in!D7=0,0,1000000*RES_hh_emi_in!D7/RES_hh_num_in!D7)</f>
        <v>1476.8424988854938</v>
      </c>
      <c r="E7" s="72">
        <f>IF(RES_hh_emi_in!E7=0,0,1000000*RES_hh_emi_in!E7/RES_hh_num_in!E7)</f>
        <v>1642.8401680876971</v>
      </c>
      <c r="F7" s="72">
        <f>IF(RES_hh_emi_in!F7=0,0,1000000*RES_hh_emi_in!F7/RES_hh_num_in!F7)</f>
        <v>1817.5761528004048</v>
      </c>
      <c r="G7" s="72">
        <f>IF(RES_hh_emi_in!G7=0,0,1000000*RES_hh_emi_in!G7/RES_hh_num_in!G7)</f>
        <v>1836.4968692938687</v>
      </c>
      <c r="H7" s="72">
        <f>IF(RES_hh_emi_in!H7=0,0,1000000*RES_hh_emi_in!H7/RES_hh_num_in!H7)</f>
        <v>1692.6943151273181</v>
      </c>
      <c r="I7" s="72">
        <f>IF(RES_hh_emi_in!I7=0,0,1000000*RES_hh_emi_in!I7/RES_hh_num_in!I7)</f>
        <v>1713.2884368161451</v>
      </c>
      <c r="J7" s="72">
        <f>IF(RES_hh_emi_in!J7=0,0,1000000*RES_hh_emi_in!J7/RES_hh_num_in!J7)</f>
        <v>1673.9300643975396</v>
      </c>
      <c r="K7" s="72">
        <f>IF(RES_hh_emi_in!K7=0,0,1000000*RES_hh_emi_in!K7/RES_hh_num_in!K7)</f>
        <v>1651.2005272568856</v>
      </c>
      <c r="L7" s="72">
        <f>IF(RES_hh_emi_in!L7=0,0,1000000*RES_hh_emi_in!L7/RES_hh_num_in!L7)</f>
        <v>1767.8060245890472</v>
      </c>
      <c r="M7" s="72">
        <f>IF(RES_hh_emi_in!M7=0,0,1000000*RES_hh_emi_in!M7/RES_hh_num_in!M7)</f>
        <v>1535.2182910260451</v>
      </c>
      <c r="N7" s="72">
        <f>IF(RES_hh_emi_in!N7=0,0,1000000*RES_hh_emi_in!N7/RES_hh_num_in!N7)</f>
        <v>1392.2629052637678</v>
      </c>
      <c r="O7" s="72">
        <f>IF(RES_hh_emi_in!O7=0,0,1000000*RES_hh_emi_in!O7/RES_hh_num_in!O7)</f>
        <v>1306.8315755223525</v>
      </c>
      <c r="P7" s="72">
        <f>IF(RES_hh_emi_in!P7=0,0,1000000*RES_hh_emi_in!P7/RES_hh_num_in!P7)</f>
        <v>1144.3529831662383</v>
      </c>
      <c r="Q7" s="72">
        <f>IF(RES_hh_emi_in!Q7=0,0,1000000*RES_hh_emi_in!Q7/RES_hh_num_in!Q7)</f>
        <v>1217.8680529805756</v>
      </c>
      <c r="R7" s="72">
        <f>IF(RES_hh_emi_in!R7=0,0,1000000*RES_hh_emi_in!R7/RES_hh_num_in!R7)</f>
        <v>1008.6255502483386</v>
      </c>
      <c r="S7" s="72">
        <f>IF(RES_hh_emi_in!S7=0,0,1000000*RES_hh_emi_in!S7/RES_hh_num_in!S7)</f>
        <v>995.8733254081119</v>
      </c>
      <c r="T7" s="72">
        <f>IF(RES_hh_emi_in!T7=0,0,1000000*RES_hh_emi_in!T7/RES_hh_num_in!T7)</f>
        <v>1081.0487057179425</v>
      </c>
      <c r="U7" s="72">
        <f>IF(RES_hh_emi_in!U7=0,0,1000000*RES_hh_emi_in!U7/RES_hh_num_in!U7)</f>
        <v>956.67847812315927</v>
      </c>
      <c r="V7" s="72">
        <f>IF(RES_hh_emi_in!V7=0,0,1000000*RES_hh_emi_in!V7/RES_hh_num_in!V7)</f>
        <v>1015.8919921648086</v>
      </c>
      <c r="W7" s="72">
        <f>IF(RES_hh_emi_in!W7=0,0,1000000*RES_hh_emi_in!W7/RES_hh_num_in!W7)</f>
        <v>975.01038460707412</v>
      </c>
      <c r="X7" s="72">
        <f>IF(RES_hh_emi_in!X7=0,0,1000000*RES_hh_emi_in!X7/RES_hh_num_in!X7)</f>
        <v>908.9846686377482</v>
      </c>
      <c r="Y7" s="72">
        <f>IF(RES_hh_emi_in!Y7=0,0,1000000*RES_hh_emi_in!Y7/RES_hh_num_in!Y7)</f>
        <v>871.05027232452358</v>
      </c>
      <c r="DA7" s="89" t="s">
        <v>849</v>
      </c>
    </row>
    <row r="8" spans="1:105" ht="12" customHeight="1" x14ac:dyDescent="0.25">
      <c r="A8" s="28" t="s">
        <v>189</v>
      </c>
      <c r="B8" s="72"/>
      <c r="C8" s="72">
        <f>IF(RES_hh_emi_in!C8=0,0,1000000*RES_hh_emi_in!C8/RES_hh_num_in!C8)</f>
        <v>1022.0393053859332</v>
      </c>
      <c r="D8" s="72">
        <f>IF(RES_hh_emi_in!D8=0,0,1000000*RES_hh_emi_in!D8/RES_hh_num_in!D8)</f>
        <v>1080.1288040005504</v>
      </c>
      <c r="E8" s="72">
        <f>IF(RES_hh_emi_in!E8=0,0,1000000*RES_hh_emi_in!E8/RES_hh_num_in!E8)</f>
        <v>1184.594416625094</v>
      </c>
      <c r="F8" s="72">
        <f>IF(RES_hh_emi_in!F8=0,0,1000000*RES_hh_emi_in!F8/RES_hh_num_in!F8)</f>
        <v>1168.7192513115681</v>
      </c>
      <c r="G8" s="72">
        <f>IF(RES_hh_emi_in!G8=0,0,1000000*RES_hh_emi_in!G8/RES_hh_num_in!G8)</f>
        <v>1201.2961338355087</v>
      </c>
      <c r="H8" s="72">
        <f>IF(RES_hh_emi_in!H8=0,0,1000000*RES_hh_emi_in!H8/RES_hh_num_in!H8)</f>
        <v>1267.1095207668864</v>
      </c>
      <c r="I8" s="72">
        <f>IF(RES_hh_emi_in!I8=0,0,1000000*RES_hh_emi_in!I8/RES_hh_num_in!I8)</f>
        <v>1247.2680848819571</v>
      </c>
      <c r="J8" s="72">
        <f>IF(RES_hh_emi_in!J8=0,0,1000000*RES_hh_emi_in!J8/RES_hh_num_in!J8)</f>
        <v>1119.2467480966484</v>
      </c>
      <c r="K8" s="72">
        <f>IF(RES_hh_emi_in!K8=0,0,1000000*RES_hh_emi_in!K8/RES_hh_num_in!K8)</f>
        <v>1123.2126354010948</v>
      </c>
      <c r="L8" s="72">
        <f>IF(RES_hh_emi_in!L8=0,0,1000000*RES_hh_emi_in!L8/RES_hh_num_in!L8)</f>
        <v>1282.3106218607832</v>
      </c>
      <c r="M8" s="72">
        <f>IF(RES_hh_emi_in!M8=0,0,1000000*RES_hh_emi_in!M8/RES_hh_num_in!M8)</f>
        <v>1010.5877456369759</v>
      </c>
      <c r="N8" s="72">
        <f>IF(RES_hh_emi_in!N8=0,0,1000000*RES_hh_emi_in!N8/RES_hh_num_in!N8)</f>
        <v>1019.0286221266342</v>
      </c>
      <c r="O8" s="72">
        <f>IF(RES_hh_emi_in!O8=0,0,1000000*RES_hh_emi_in!O8/RES_hh_num_in!O8)</f>
        <v>895.73162287473099</v>
      </c>
      <c r="P8" s="72">
        <f>IF(RES_hh_emi_in!P8=0,0,1000000*RES_hh_emi_in!P8/RES_hh_num_in!P8)</f>
        <v>788.7884083040625</v>
      </c>
      <c r="Q8" s="72">
        <f>IF(RES_hh_emi_in!Q8=0,0,1000000*RES_hh_emi_in!Q8/RES_hh_num_in!Q8)</f>
        <v>796.26479256883079</v>
      </c>
      <c r="R8" s="72">
        <f>IF(RES_hh_emi_in!R8=0,0,1000000*RES_hh_emi_in!R8/RES_hh_num_in!R8)</f>
        <v>702.93983751288738</v>
      </c>
      <c r="S8" s="72">
        <f>IF(RES_hh_emi_in!S8=0,0,1000000*RES_hh_emi_in!S8/RES_hh_num_in!S8)</f>
        <v>661.39910598705978</v>
      </c>
      <c r="T8" s="72">
        <f>IF(RES_hh_emi_in!T8=0,0,1000000*RES_hh_emi_in!T8/RES_hh_num_in!T8)</f>
        <v>706.17871462875758</v>
      </c>
      <c r="U8" s="72">
        <f>IF(RES_hh_emi_in!U8=0,0,1000000*RES_hh_emi_in!U8/RES_hh_num_in!U8)</f>
        <v>644.28536824947219</v>
      </c>
      <c r="V8" s="72">
        <f>IF(RES_hh_emi_in!V8=0,0,1000000*RES_hh_emi_in!V8/RES_hh_num_in!V8)</f>
        <v>639.49107084115008</v>
      </c>
      <c r="W8" s="72">
        <f>IF(RES_hh_emi_in!W8=0,0,1000000*RES_hh_emi_in!W8/RES_hh_num_in!W8)</f>
        <v>670.88347286162252</v>
      </c>
      <c r="X8" s="72">
        <f>IF(RES_hh_emi_in!X8=0,0,1000000*RES_hh_emi_in!X8/RES_hh_num_in!X8)</f>
        <v>582.35036861713388</v>
      </c>
      <c r="Y8" s="72">
        <f>IF(RES_hh_emi_in!Y8=0,0,1000000*RES_hh_emi_in!Y8/RES_hh_num_in!Y8)</f>
        <v>551.37994529525622</v>
      </c>
      <c r="DA8" s="89" t="s">
        <v>850</v>
      </c>
    </row>
    <row r="9" spans="1:105" ht="12" customHeight="1" x14ac:dyDescent="0.25">
      <c r="A9" s="28" t="s">
        <v>202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X9" s="72">
        <f>IF(RES_hh_emi_in!X9=0,0,1000000*RES_hh_emi_in!X9/RES_hh_num_in!X9)</f>
        <v>0</v>
      </c>
      <c r="Y9" s="72">
        <f>IF(RES_hh_emi_in!Y9=0,0,1000000*RES_hh_emi_in!Y9/RES_hh_num_in!Y9)</f>
        <v>0</v>
      </c>
      <c r="DA9" s="89" t="s">
        <v>851</v>
      </c>
    </row>
    <row r="10" spans="1:105" ht="12" customHeight="1" x14ac:dyDescent="0.25">
      <c r="A10" s="28" t="s">
        <v>197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X10" s="72">
        <f>IF(RES_hh_emi_in!X10=0,0,1000000*RES_hh_emi_in!X10/RES_hh_num_in!X10)</f>
        <v>0</v>
      </c>
      <c r="Y10" s="72">
        <f>IF(RES_hh_emi_in!Y10=0,0,1000000*RES_hh_emi_in!Y10/RES_hh_num_in!Y10)</f>
        <v>0</v>
      </c>
      <c r="DA10" s="89" t="s">
        <v>852</v>
      </c>
    </row>
    <row r="11" spans="1:105" ht="12" customHeight="1" x14ac:dyDescent="0.25">
      <c r="A11" s="28" t="s">
        <v>198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X11" s="72">
        <f>IF(RES_hh_emi_in!X11=0,0,1000000*RES_hh_emi_in!X11/RES_hh_num_in!X11)</f>
        <v>0</v>
      </c>
      <c r="Y11" s="72">
        <f>IF(RES_hh_emi_in!Y11=0,0,1000000*RES_hh_emi_in!Y11/RES_hh_num_in!Y11)</f>
        <v>0</v>
      </c>
      <c r="DA11" s="89" t="s">
        <v>853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X12" s="72">
        <f>IF(RES_hh_emi_in!X12=0,0,1000000*RES_hh_emi_in!X12/RES_hh_num_in!X12)</f>
        <v>0</v>
      </c>
      <c r="Y12" s="72">
        <f>IF(RES_hh_emi_in!Y12=0,0,1000000*RES_hh_emi_in!Y12/RES_hh_num_in!Y12)</f>
        <v>0</v>
      </c>
      <c r="DA12" s="89" t="s">
        <v>854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X13" s="74">
        <f>IF(RES_hh_emi_in!X13=0,0,1000000*RES_hh_emi_in!X13/RES_hh_num_in!X13)</f>
        <v>0</v>
      </c>
      <c r="Y13" s="74">
        <f>IF(RES_hh_emi_in!Y13=0,0,1000000*RES_hh_emi_in!Y13/RES_hh_num_in!Y13)</f>
        <v>0</v>
      </c>
      <c r="DA13" s="90" t="s">
        <v>855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X14" s="76">
        <f>IF(RES_hh_emi_in!X14=0,0,1000000*RES_hh_emi_in!X14/RES_hh_num_in!X14)</f>
        <v>0</v>
      </c>
      <c r="Y14" s="76">
        <f>IF(RES_hh_emi_in!Y14=0,0,1000000*RES_hh_emi_in!Y14/RES_hh_num_in!Y14)</f>
        <v>0</v>
      </c>
      <c r="DA14" s="91" t="s">
        <v>856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X15" s="69">
        <f t="shared" si="0"/>
        <v>0</v>
      </c>
      <c r="Y15" s="69">
        <f t="shared" si="0"/>
        <v>0</v>
      </c>
      <c r="DA15" s="88" t="s">
        <v>857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X16" s="72">
        <f>IF(RES_hh_emi_in!X16=0,0,1000000*RES_hh_emi_in!X16/RES_hh_num_in!X$3)</f>
        <v>0</v>
      </c>
      <c r="Y16" s="72">
        <f>IF(RES_hh_emi_in!Y16=0,0,1000000*RES_hh_emi_in!Y16/RES_hh_num_in!Y$3)</f>
        <v>0</v>
      </c>
      <c r="DA16" s="89" t="s">
        <v>858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166.4293266660604</v>
      </c>
      <c r="D17" s="69">
        <f>IF(RES_hh_emi_in!D17=0,0,1000000*RES_hh_emi_in!D17/RES_hh_num_in!D17)</f>
        <v>176.10079242444635</v>
      </c>
      <c r="E17" s="69">
        <f>IF(RES_hh_emi_in!E17=0,0,1000000*RES_hh_emi_in!E17/RES_hh_num_in!E17)</f>
        <v>170.50367137544436</v>
      </c>
      <c r="F17" s="69">
        <f>IF(RES_hh_emi_in!F17=0,0,1000000*RES_hh_emi_in!F17/RES_hh_num_in!F17)</f>
        <v>160.69845903100833</v>
      </c>
      <c r="G17" s="69">
        <f>IF(RES_hh_emi_in!G17=0,0,1000000*RES_hh_emi_in!G17/RES_hh_num_in!G17)</f>
        <v>148.6544981422507</v>
      </c>
      <c r="H17" s="69">
        <f>IF(RES_hh_emi_in!H17=0,0,1000000*RES_hh_emi_in!H17/RES_hh_num_in!H17)</f>
        <v>171.16464856072335</v>
      </c>
      <c r="I17" s="69">
        <f>IF(RES_hh_emi_in!I17=0,0,1000000*RES_hh_emi_in!I17/RES_hh_num_in!I17)</f>
        <v>149.1365741926823</v>
      </c>
      <c r="J17" s="69">
        <f>IF(RES_hh_emi_in!J17=0,0,1000000*RES_hh_emi_in!J17/RES_hh_num_in!J17)</f>
        <v>131.96198861790324</v>
      </c>
      <c r="K17" s="69">
        <f>IF(RES_hh_emi_in!K17=0,0,1000000*RES_hh_emi_in!K17/RES_hh_num_in!K17)</f>
        <v>133.79731554504281</v>
      </c>
      <c r="L17" s="69">
        <f>IF(RES_hh_emi_in!L17=0,0,1000000*RES_hh_emi_in!L17/RES_hh_num_in!L17)</f>
        <v>148.05102724200668</v>
      </c>
      <c r="M17" s="69">
        <f>IF(RES_hh_emi_in!M17=0,0,1000000*RES_hh_emi_in!M17/RES_hh_num_in!M17)</f>
        <v>133.61592017905389</v>
      </c>
      <c r="N17" s="69">
        <f>IF(RES_hh_emi_in!N17=0,0,1000000*RES_hh_emi_in!N17/RES_hh_num_in!N17)</f>
        <v>133.2256199974934</v>
      </c>
      <c r="O17" s="69">
        <f>IF(RES_hh_emi_in!O17=0,0,1000000*RES_hh_emi_in!O17/RES_hh_num_in!O17)</f>
        <v>135.74091644661584</v>
      </c>
      <c r="P17" s="69">
        <f>IF(RES_hh_emi_in!P17=0,0,1000000*RES_hh_emi_in!P17/RES_hh_num_in!P17)</f>
        <v>122.67948513158444</v>
      </c>
      <c r="Q17" s="69">
        <f>IF(RES_hh_emi_in!Q17=0,0,1000000*RES_hh_emi_in!Q17/RES_hh_num_in!Q17)</f>
        <v>105.1283647183003</v>
      </c>
      <c r="R17" s="69">
        <f>IF(RES_hh_emi_in!R17=0,0,1000000*RES_hh_emi_in!R17/RES_hh_num_in!R17)</f>
        <v>160.56825482378082</v>
      </c>
      <c r="S17" s="69">
        <f>IF(RES_hh_emi_in!S17=0,0,1000000*RES_hh_emi_in!S17/RES_hh_num_in!S17)</f>
        <v>160.40551842025224</v>
      </c>
      <c r="T17" s="69">
        <f>IF(RES_hh_emi_in!T17=0,0,1000000*RES_hh_emi_in!T17/RES_hh_num_in!T17)</f>
        <v>135.42825510792102</v>
      </c>
      <c r="U17" s="69">
        <f>IF(RES_hh_emi_in!U17=0,0,1000000*RES_hh_emi_in!U17/RES_hh_num_in!U17)</f>
        <v>129.62443543264632</v>
      </c>
      <c r="V17" s="69">
        <f>IF(RES_hh_emi_in!V17=0,0,1000000*RES_hh_emi_in!V17/RES_hh_num_in!V17)</f>
        <v>118.33213547054608</v>
      </c>
      <c r="W17" s="69">
        <f>IF(RES_hh_emi_in!W17=0,0,1000000*RES_hh_emi_in!W17/RES_hh_num_in!W17)</f>
        <v>111.14940361487776</v>
      </c>
      <c r="X17" s="69">
        <f>IF(RES_hh_emi_in!X17=0,0,1000000*RES_hh_emi_in!X17/RES_hh_num_in!X17)</f>
        <v>130.03529304382459</v>
      </c>
      <c r="Y17" s="69">
        <f>IF(RES_hh_emi_in!Y17=0,0,1000000*RES_hh_emi_in!Y17/RES_hh_num_in!Y17)</f>
        <v>77.911725801462751</v>
      </c>
      <c r="DA17" s="88" t="s">
        <v>859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431.04765406222378</v>
      </c>
      <c r="D18" s="72">
        <f>IF(RES_hh_emi_in!D18=0,0,1000000*RES_hh_emi_in!D18/RES_hh_num_in!D18)</f>
        <v>408.76639141414034</v>
      </c>
      <c r="E18" s="72">
        <f>IF(RES_hh_emi_in!E18=0,0,1000000*RES_hh_emi_in!E18/RES_hh_num_in!E18)</f>
        <v>390.03261777071981</v>
      </c>
      <c r="F18" s="72">
        <f>IF(RES_hh_emi_in!F18=0,0,1000000*RES_hh_emi_in!F18/RES_hh_num_in!F18)</f>
        <v>399.23597672512159</v>
      </c>
      <c r="G18" s="72">
        <f>IF(RES_hh_emi_in!G18=0,0,1000000*RES_hh_emi_in!G18/RES_hh_num_in!G18)</f>
        <v>417.28369141233327</v>
      </c>
      <c r="H18" s="72">
        <f>IF(RES_hh_emi_in!H18=0,0,1000000*RES_hh_emi_in!H18/RES_hh_num_in!H18)</f>
        <v>417.78394403914268</v>
      </c>
      <c r="I18" s="72">
        <f>IF(RES_hh_emi_in!I18=0,0,1000000*RES_hh_emi_in!I18/RES_hh_num_in!I18)</f>
        <v>379.07638090605013</v>
      </c>
      <c r="J18" s="72">
        <f>IF(RES_hh_emi_in!J18=0,0,1000000*RES_hh_emi_in!J18/RES_hh_num_in!J18)</f>
        <v>404.26070967467774</v>
      </c>
      <c r="K18" s="72">
        <f>IF(RES_hh_emi_in!K18=0,0,1000000*RES_hh_emi_in!K18/RES_hh_num_in!K18)</f>
        <v>409.84211182450059</v>
      </c>
      <c r="L18" s="72">
        <f>IF(RES_hh_emi_in!L18=0,0,1000000*RES_hh_emi_in!L18/RES_hh_num_in!L18)</f>
        <v>420.21391351831249</v>
      </c>
      <c r="M18" s="72">
        <f>IF(RES_hh_emi_in!M18=0,0,1000000*RES_hh_emi_in!M18/RES_hh_num_in!M18)</f>
        <v>404.99328069441816</v>
      </c>
      <c r="N18" s="72">
        <f>IF(RES_hh_emi_in!N18=0,0,1000000*RES_hh_emi_in!N18/RES_hh_num_in!N18)</f>
        <v>407.47589936467853</v>
      </c>
      <c r="O18" s="72">
        <f>IF(RES_hh_emi_in!O18=0,0,1000000*RES_hh_emi_in!O18/RES_hh_num_in!O18)</f>
        <v>407.71752853611918</v>
      </c>
      <c r="P18" s="72">
        <f>IF(RES_hh_emi_in!P18=0,0,1000000*RES_hh_emi_in!P18/RES_hh_num_in!P18)</f>
        <v>430.22198177919188</v>
      </c>
      <c r="Q18" s="72">
        <f>IF(RES_hh_emi_in!Q18=0,0,1000000*RES_hh_emi_in!Q18/RES_hh_num_in!Q18)</f>
        <v>427.65310356991995</v>
      </c>
      <c r="R18" s="72">
        <f>IF(RES_hh_emi_in!R18=0,0,1000000*RES_hh_emi_in!R18/RES_hh_num_in!R18)</f>
        <v>405.13092327143335</v>
      </c>
      <c r="S18" s="72">
        <f>IF(RES_hh_emi_in!S18=0,0,1000000*RES_hh_emi_in!S18/RES_hh_num_in!S18)</f>
        <v>463.55406454124488</v>
      </c>
      <c r="T18" s="72">
        <f>IF(RES_hh_emi_in!T18=0,0,1000000*RES_hh_emi_in!T18/RES_hh_num_in!T18)</f>
        <v>441.15156497596712</v>
      </c>
      <c r="U18" s="72">
        <f>IF(RES_hh_emi_in!U18=0,0,1000000*RES_hh_emi_in!U18/RES_hh_num_in!U18)</f>
        <v>502.51160546148236</v>
      </c>
      <c r="V18" s="72">
        <f>IF(RES_hh_emi_in!V18=0,0,1000000*RES_hh_emi_in!V18/RES_hh_num_in!V18)</f>
        <v>535.31484383786528</v>
      </c>
      <c r="W18" s="72">
        <f>IF(RES_hh_emi_in!W18=0,0,1000000*RES_hh_emi_in!W18/RES_hh_num_in!W18)</f>
        <v>0</v>
      </c>
      <c r="X18" s="72">
        <f>IF(RES_hh_emi_in!X18=0,0,1000000*RES_hh_emi_in!X18/RES_hh_num_in!X18)</f>
        <v>0</v>
      </c>
      <c r="Y18" s="72">
        <f>IF(RES_hh_emi_in!Y18=0,0,1000000*RES_hh_emi_in!Y18/RES_hh_num_in!Y18)</f>
        <v>0</v>
      </c>
      <c r="DA18" s="89" t="s">
        <v>860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283.53962106202255</v>
      </c>
      <c r="D19" s="72">
        <f>IF(RES_hh_emi_in!D19=0,0,1000000*RES_hh_emi_in!D19/RES_hh_num_in!D19)</f>
        <v>282.48612390987631</v>
      </c>
      <c r="E19" s="72">
        <f>IF(RES_hh_emi_in!E19=0,0,1000000*RES_hh_emi_in!E19/RES_hh_num_in!E19)</f>
        <v>267.46281698885321</v>
      </c>
      <c r="F19" s="72">
        <f>IF(RES_hh_emi_in!F19=0,0,1000000*RES_hh_emi_in!F19/RES_hh_num_in!F19)</f>
        <v>268.1011895982827</v>
      </c>
      <c r="G19" s="72">
        <f>IF(RES_hh_emi_in!G19=0,0,1000000*RES_hh_emi_in!G19/RES_hh_num_in!G19)</f>
        <v>280.19308762592811</v>
      </c>
      <c r="H19" s="72">
        <f>IF(RES_hh_emi_in!H19=0,0,1000000*RES_hh_emi_in!H19/RES_hh_num_in!H19)</f>
        <v>271.82638216190242</v>
      </c>
      <c r="I19" s="72">
        <f>IF(RES_hh_emi_in!I19=0,0,1000000*RES_hh_emi_in!I19/RES_hh_num_in!I19)</f>
        <v>273.97360307022967</v>
      </c>
      <c r="J19" s="72">
        <f>IF(RES_hh_emi_in!J19=0,0,1000000*RES_hh_emi_in!J19/RES_hh_num_in!J19)</f>
        <v>274.33508295804694</v>
      </c>
      <c r="K19" s="72">
        <f>IF(RES_hh_emi_in!K19=0,0,1000000*RES_hh_emi_in!K19/RES_hh_num_in!K19)</f>
        <v>268.05791580533673</v>
      </c>
      <c r="L19" s="72">
        <f>IF(RES_hh_emi_in!L19=0,0,1000000*RES_hh_emi_in!L19/RES_hh_num_in!L19)</f>
        <v>278.8254284570678</v>
      </c>
      <c r="M19" s="72">
        <f>IF(RES_hh_emi_in!M19=0,0,1000000*RES_hh_emi_in!M19/RES_hh_num_in!M19)</f>
        <v>280.23751471589213</v>
      </c>
      <c r="N19" s="72">
        <f>IF(RES_hh_emi_in!N19=0,0,1000000*RES_hh_emi_in!N19/RES_hh_num_in!N19)</f>
        <v>271.16009105504457</v>
      </c>
      <c r="O19" s="72">
        <f>IF(RES_hh_emi_in!O19=0,0,1000000*RES_hh_emi_in!O19/RES_hh_num_in!O19)</f>
        <v>271.88829056785357</v>
      </c>
      <c r="P19" s="72">
        <f>IF(RES_hh_emi_in!P19=0,0,1000000*RES_hh_emi_in!P19/RES_hh_num_in!P19)</f>
        <v>263.12732610913565</v>
      </c>
      <c r="Q19" s="72">
        <f>IF(RES_hh_emi_in!Q19=0,0,1000000*RES_hh_emi_in!Q19/RES_hh_num_in!Q19)</f>
        <v>246.17136162348928</v>
      </c>
      <c r="R19" s="72">
        <f>IF(RES_hh_emi_in!R19=0,0,1000000*RES_hh_emi_in!R19/RES_hh_num_in!R19)</f>
        <v>252.14000377259046</v>
      </c>
      <c r="S19" s="72">
        <f>IF(RES_hh_emi_in!S19=0,0,1000000*RES_hh_emi_in!S19/RES_hh_num_in!S19)</f>
        <v>260.80425364549194</v>
      </c>
      <c r="T19" s="72">
        <f>IF(RES_hh_emi_in!T19=0,0,1000000*RES_hh_emi_in!T19/RES_hh_num_in!T19)</f>
        <v>260.21361966747367</v>
      </c>
      <c r="U19" s="72">
        <f>IF(RES_hh_emi_in!U19=0,0,1000000*RES_hh_emi_in!U19/RES_hh_num_in!U19)</f>
        <v>246.06700642865911</v>
      </c>
      <c r="V19" s="72">
        <f>IF(RES_hh_emi_in!V19=0,0,1000000*RES_hh_emi_in!V19/RES_hh_num_in!V19)</f>
        <v>237.45046565267876</v>
      </c>
      <c r="W19" s="72">
        <f>IF(RES_hh_emi_in!W19=0,0,1000000*RES_hh_emi_in!W19/RES_hh_num_in!W19)</f>
        <v>251.01606058034159</v>
      </c>
      <c r="X19" s="72">
        <f>IF(RES_hh_emi_in!X19=0,0,1000000*RES_hh_emi_in!X19/RES_hh_num_in!X19)</f>
        <v>274.7436956155355</v>
      </c>
      <c r="Y19" s="72">
        <f>IF(RES_hh_emi_in!Y19=0,0,1000000*RES_hh_emi_in!Y19/RES_hh_num_in!Y19)</f>
        <v>231.42903286098388</v>
      </c>
      <c r="DA19" s="89" t="s">
        <v>861</v>
      </c>
    </row>
    <row r="20" spans="1:105" ht="12" customHeight="1" x14ac:dyDescent="0.25">
      <c r="A20" s="28" t="s">
        <v>200</v>
      </c>
      <c r="B20" s="72"/>
      <c r="C20" s="72">
        <f>IF(RES_hh_emi_in!C20=0,0,1000000*RES_hh_emi_in!C20/RES_hh_num_in!C20)</f>
        <v>377.07789276303623</v>
      </c>
      <c r="D20" s="72">
        <f>IF(RES_hh_emi_in!D20=0,0,1000000*RES_hh_emi_in!D20/RES_hh_num_in!D20)</f>
        <v>360.62940212076808</v>
      </c>
      <c r="E20" s="72">
        <f>IF(RES_hh_emi_in!E20=0,0,1000000*RES_hh_emi_in!E20/RES_hh_num_in!E20)</f>
        <v>350.92318329580263</v>
      </c>
      <c r="F20" s="72">
        <f>IF(RES_hh_emi_in!F20=0,0,1000000*RES_hh_emi_in!F20/RES_hh_num_in!F20)</f>
        <v>350.28717011429546</v>
      </c>
      <c r="G20" s="72">
        <f>IF(RES_hh_emi_in!G20=0,0,1000000*RES_hh_emi_in!G20/RES_hh_num_in!G20)</f>
        <v>358.55437692601083</v>
      </c>
      <c r="H20" s="72">
        <f>IF(RES_hh_emi_in!H20=0,0,1000000*RES_hh_emi_in!H20/RES_hh_num_in!H20)</f>
        <v>353.68745349021464</v>
      </c>
      <c r="I20" s="72">
        <f>IF(RES_hh_emi_in!I20=0,0,1000000*RES_hh_emi_in!I20/RES_hh_num_in!I20)</f>
        <v>353.07160523423067</v>
      </c>
      <c r="J20" s="72">
        <f>IF(RES_hh_emi_in!J20=0,0,1000000*RES_hh_emi_in!J20/RES_hh_num_in!J20)</f>
        <v>365.20897044655089</v>
      </c>
      <c r="K20" s="72">
        <f>IF(RES_hh_emi_in!K20=0,0,1000000*RES_hh_emi_in!K20/RES_hh_num_in!K20)</f>
        <v>348.78269517615934</v>
      </c>
      <c r="L20" s="72">
        <f>IF(RES_hh_emi_in!L20=0,0,1000000*RES_hh_emi_in!L20/RES_hh_num_in!L20)</f>
        <v>355.63512551511258</v>
      </c>
      <c r="M20" s="72">
        <f>IF(RES_hh_emi_in!M20=0,0,1000000*RES_hh_emi_in!M20/RES_hh_num_in!M20)</f>
        <v>353.72566897052934</v>
      </c>
      <c r="N20" s="72">
        <f>IF(RES_hh_emi_in!N20=0,0,1000000*RES_hh_emi_in!N20/RES_hh_num_in!N20)</f>
        <v>326.51123777429444</v>
      </c>
      <c r="O20" s="72">
        <f>IF(RES_hh_emi_in!O20=0,0,1000000*RES_hh_emi_in!O20/RES_hh_num_in!O20)</f>
        <v>345.49994777947188</v>
      </c>
      <c r="P20" s="72">
        <f>IF(RES_hh_emi_in!P20=0,0,1000000*RES_hh_emi_in!P20/RES_hh_num_in!P20)</f>
        <v>333.22900649872804</v>
      </c>
      <c r="Q20" s="72">
        <f>IF(RES_hh_emi_in!Q20=0,0,1000000*RES_hh_emi_in!Q20/RES_hh_num_in!Q20)</f>
        <v>351.92665055452267</v>
      </c>
      <c r="R20" s="72">
        <f>IF(RES_hh_emi_in!R20=0,0,1000000*RES_hh_emi_in!R20/RES_hh_num_in!R20)</f>
        <v>317.11940349214899</v>
      </c>
      <c r="S20" s="72">
        <f>IF(RES_hh_emi_in!S20=0,0,1000000*RES_hh_emi_in!S20/RES_hh_num_in!S20)</f>
        <v>305.97758333203103</v>
      </c>
      <c r="T20" s="72">
        <f>IF(RES_hh_emi_in!T20=0,0,1000000*RES_hh_emi_in!T20/RES_hh_num_in!T20)</f>
        <v>312.5559350216717</v>
      </c>
      <c r="U20" s="72">
        <f>IF(RES_hh_emi_in!U20=0,0,1000000*RES_hh_emi_in!U20/RES_hh_num_in!U20)</f>
        <v>293.66464766833394</v>
      </c>
      <c r="V20" s="72">
        <f>IF(RES_hh_emi_in!V20=0,0,1000000*RES_hh_emi_in!V20/RES_hh_num_in!V20)</f>
        <v>314.5364342349439</v>
      </c>
      <c r="W20" s="72">
        <f>IF(RES_hh_emi_in!W20=0,0,1000000*RES_hh_emi_in!W20/RES_hh_num_in!W20)</f>
        <v>313.1342625403841</v>
      </c>
      <c r="X20" s="72">
        <f>IF(RES_hh_emi_in!X20=0,0,1000000*RES_hh_emi_in!X20/RES_hh_num_in!X20)</f>
        <v>300.17669375002242</v>
      </c>
      <c r="Y20" s="72">
        <f>IF(RES_hh_emi_in!Y20=0,0,1000000*RES_hh_emi_in!Y20/RES_hh_num_in!Y20)</f>
        <v>289.6766603283067</v>
      </c>
      <c r="DA20" s="89" t="s">
        <v>862</v>
      </c>
    </row>
    <row r="21" spans="1:105" ht="12" customHeight="1" x14ac:dyDescent="0.25">
      <c r="A21" s="28" t="s">
        <v>189</v>
      </c>
      <c r="B21" s="72"/>
      <c r="C21" s="72">
        <f>IF(RES_hh_emi_in!C21=0,0,1000000*RES_hh_emi_in!C21/RES_hh_num_in!C21)</f>
        <v>256.89480920697838</v>
      </c>
      <c r="D21" s="72">
        <f>IF(RES_hh_emi_in!D21=0,0,1000000*RES_hh_emi_in!D21/RES_hh_num_in!D21)</f>
        <v>251.2244953077585</v>
      </c>
      <c r="E21" s="72">
        <f>IF(RES_hh_emi_in!E21=0,0,1000000*RES_hh_emi_in!E21/RES_hh_num_in!E21)</f>
        <v>249.27067055719394</v>
      </c>
      <c r="F21" s="72">
        <f>IF(RES_hh_emi_in!F21=0,0,1000000*RES_hh_emi_in!F21/RES_hh_num_in!F21)</f>
        <v>229.85726082210084</v>
      </c>
      <c r="G21" s="72">
        <f>IF(RES_hh_emi_in!G21=0,0,1000000*RES_hh_emi_in!G21/RES_hh_num_in!G21)</f>
        <v>229.49365914430268</v>
      </c>
      <c r="H21" s="72">
        <f>IF(RES_hh_emi_in!H21=0,0,1000000*RES_hh_emi_in!H21/RES_hh_num_in!H21)</f>
        <v>247.95516980406597</v>
      </c>
      <c r="I21" s="72">
        <f>IF(RES_hh_emi_in!I21=0,0,1000000*RES_hh_emi_in!I21/RES_hh_num_in!I21)</f>
        <v>246.51084291153498</v>
      </c>
      <c r="J21" s="72">
        <f>IF(RES_hh_emi_in!J21=0,0,1000000*RES_hh_emi_in!J21/RES_hh_num_in!J21)</f>
        <v>237.3425936960478</v>
      </c>
      <c r="K21" s="72">
        <f>IF(RES_hh_emi_in!K21=0,0,1000000*RES_hh_emi_in!K21/RES_hh_num_in!K21)</f>
        <v>224.98313183467607</v>
      </c>
      <c r="L21" s="72">
        <f>IF(RES_hh_emi_in!L21=0,0,1000000*RES_hh_emi_in!L21/RES_hh_num_in!L21)</f>
        <v>253.806779996242</v>
      </c>
      <c r="M21" s="72">
        <f>IF(RES_hh_emi_in!M21=0,0,1000000*RES_hh_emi_in!M21/RES_hh_num_in!M21)</f>
        <v>229.61084589489195</v>
      </c>
      <c r="N21" s="72">
        <f>IF(RES_hh_emi_in!N21=0,0,1000000*RES_hh_emi_in!N21/RES_hh_num_in!N21)</f>
        <v>237.24915020361584</v>
      </c>
      <c r="O21" s="72">
        <f>IF(RES_hh_emi_in!O21=0,0,1000000*RES_hh_emi_in!O21/RES_hh_num_in!O21)</f>
        <v>227.72429877701612</v>
      </c>
      <c r="P21" s="72">
        <f>IF(RES_hh_emi_in!P21=0,0,1000000*RES_hh_emi_in!P21/RES_hh_num_in!P21)</f>
        <v>216.4856527131499</v>
      </c>
      <c r="Q21" s="72">
        <f>IF(RES_hh_emi_in!Q21=0,0,1000000*RES_hh_emi_in!Q21/RES_hh_num_in!Q21)</f>
        <v>216.95366742112677</v>
      </c>
      <c r="R21" s="72">
        <f>IF(RES_hh_emi_in!R21=0,0,1000000*RES_hh_emi_in!R21/RES_hh_num_in!R21)</f>
        <v>234.32799442798455</v>
      </c>
      <c r="S21" s="72">
        <f>IF(RES_hh_emi_in!S21=0,0,1000000*RES_hh_emi_in!S21/RES_hh_num_in!S21)</f>
        <v>225.71955076820143</v>
      </c>
      <c r="T21" s="72">
        <f>IF(RES_hh_emi_in!T21=0,0,1000000*RES_hh_emi_in!T21/RES_hh_num_in!T21)</f>
        <v>226.45508574388225</v>
      </c>
      <c r="U21" s="72">
        <f>IF(RES_hh_emi_in!U21=0,0,1000000*RES_hh_emi_in!U21/RES_hh_num_in!U21)</f>
        <v>223.55006790168565</v>
      </c>
      <c r="V21" s="72">
        <f>IF(RES_hh_emi_in!V21=0,0,1000000*RES_hh_emi_in!V21/RES_hh_num_in!V21)</f>
        <v>223.17856006981162</v>
      </c>
      <c r="W21" s="72">
        <f>IF(RES_hh_emi_in!W21=0,0,1000000*RES_hh_emi_in!W21/RES_hh_num_in!W21)</f>
        <v>245.01076076203665</v>
      </c>
      <c r="X21" s="72">
        <f>IF(RES_hh_emi_in!X21=0,0,1000000*RES_hh_emi_in!X21/RES_hh_num_in!X21)</f>
        <v>218.35604553502645</v>
      </c>
      <c r="Y21" s="72">
        <f>IF(RES_hh_emi_in!Y21=0,0,1000000*RES_hh_emi_in!Y21/RES_hh_num_in!Y21)</f>
        <v>211.42620794248748</v>
      </c>
      <c r="DA21" s="89" t="s">
        <v>863</v>
      </c>
    </row>
    <row r="22" spans="1:105" ht="12" customHeight="1" x14ac:dyDescent="0.25">
      <c r="A22" s="28" t="s">
        <v>202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X22" s="72">
        <f>IF(RES_hh_emi_in!X22=0,0,1000000*RES_hh_emi_in!X22/RES_hh_num_in!X22)</f>
        <v>0</v>
      </c>
      <c r="Y22" s="72">
        <f>IF(RES_hh_emi_in!Y22=0,0,1000000*RES_hh_emi_in!Y22/RES_hh_num_in!Y22)</f>
        <v>0</v>
      </c>
      <c r="DA22" s="89" t="s">
        <v>864</v>
      </c>
    </row>
    <row r="23" spans="1:105" ht="12" customHeight="1" x14ac:dyDescent="0.25">
      <c r="A23" s="28" t="s">
        <v>197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X23" s="72">
        <f>IF(RES_hh_emi_in!X23=0,0,1000000*RES_hh_emi_in!X23/RES_hh_num_in!X23)</f>
        <v>0</v>
      </c>
      <c r="Y23" s="72">
        <f>IF(RES_hh_emi_in!Y23=0,0,1000000*RES_hh_emi_in!Y23/RES_hh_num_in!Y23)</f>
        <v>0</v>
      </c>
      <c r="DA23" s="89" t="s">
        <v>865</v>
      </c>
    </row>
    <row r="24" spans="1:105" ht="12" customHeight="1" x14ac:dyDescent="0.25">
      <c r="A24" s="28" t="s">
        <v>198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X24" s="72">
        <f>IF(RES_hh_emi_in!X24=0,0,1000000*RES_hh_emi_in!X24/RES_hh_num_in!X24)</f>
        <v>0</v>
      </c>
      <c r="Y24" s="72">
        <f>IF(RES_hh_emi_in!Y24=0,0,1000000*RES_hh_emi_in!Y24/RES_hh_num_in!Y24)</f>
        <v>0</v>
      </c>
      <c r="DA24" s="89" t="s">
        <v>866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X25" s="74">
        <f>IF(RES_hh_emi_in!X25=0,0,1000000*RES_hh_emi_in!X25/RES_hh_num_in!X25)</f>
        <v>0</v>
      </c>
      <c r="Y25" s="74">
        <f>IF(RES_hh_emi_in!Y25=0,0,1000000*RES_hh_emi_in!Y25/RES_hh_num_in!Y25)</f>
        <v>0</v>
      </c>
      <c r="DA25" s="90" t="s">
        <v>867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X26" s="77">
        <f>IF(RES_hh_emi_in!X26=0,0,1000000*RES_hh_emi_in!X26/RES_hh_num_in!X26)</f>
        <v>0</v>
      </c>
      <c r="Y26" s="77">
        <f>IF(RES_hh_emi_in!Y26=0,0,1000000*RES_hh_emi_in!Y26/RES_hh_num_in!Y26)</f>
        <v>0</v>
      </c>
      <c r="DA26" s="92" t="s">
        <v>868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58.232000445847035</v>
      </c>
      <c r="D27" s="69">
        <f>IF(RES_hh_emi_in!D27=0,0,1000000*RES_hh_emi_in!D27/RES_hh_num_in!D27)</f>
        <v>78.75331696375801</v>
      </c>
      <c r="E27" s="69">
        <f>IF(RES_hh_emi_in!E27=0,0,1000000*RES_hh_emi_in!E27/RES_hh_num_in!E27)</f>
        <v>72.264516668706122</v>
      </c>
      <c r="F27" s="69">
        <f>IF(RES_hh_emi_in!F27=0,0,1000000*RES_hh_emi_in!F27/RES_hh_num_in!F27)</f>
        <v>65.560017204146064</v>
      </c>
      <c r="G27" s="69">
        <f>IF(RES_hh_emi_in!G27=0,0,1000000*RES_hh_emi_in!G27/RES_hh_num_in!G27)</f>
        <v>68.878827415366317</v>
      </c>
      <c r="H27" s="69">
        <f>IF(RES_hh_emi_in!H27=0,0,1000000*RES_hh_emi_in!H27/RES_hh_num_in!H27)</f>
        <v>69.407926904709186</v>
      </c>
      <c r="I27" s="69">
        <f>IF(RES_hh_emi_in!I27=0,0,1000000*RES_hh_emi_in!I27/RES_hh_num_in!I27)</f>
        <v>71.858910481488039</v>
      </c>
      <c r="J27" s="69">
        <f>IF(RES_hh_emi_in!J27=0,0,1000000*RES_hh_emi_in!J27/RES_hh_num_in!J27)</f>
        <v>63.794760856932484</v>
      </c>
      <c r="K27" s="69">
        <f>IF(RES_hh_emi_in!K27=0,0,1000000*RES_hh_emi_in!K27/RES_hh_num_in!K27)</f>
        <v>63.286685197384621</v>
      </c>
      <c r="L27" s="69">
        <f>IF(RES_hh_emi_in!L27=0,0,1000000*RES_hh_emi_in!L27/RES_hh_num_in!L27)</f>
        <v>61.959833132768907</v>
      </c>
      <c r="M27" s="69">
        <f>IF(RES_hh_emi_in!M27=0,0,1000000*RES_hh_emi_in!M27/RES_hh_num_in!M27)</f>
        <v>57.011328165782977</v>
      </c>
      <c r="N27" s="69">
        <f>IF(RES_hh_emi_in!N27=0,0,1000000*RES_hh_emi_in!N27/RES_hh_num_in!N27)</f>
        <v>57.311976706352183</v>
      </c>
      <c r="O27" s="69">
        <f>IF(RES_hh_emi_in!O27=0,0,1000000*RES_hh_emi_in!O27/RES_hh_num_in!O27)</f>
        <v>52.484038644666164</v>
      </c>
      <c r="P27" s="69">
        <f>IF(RES_hh_emi_in!P27=0,0,1000000*RES_hh_emi_in!P27/RES_hh_num_in!P27)</f>
        <v>57.175479060312774</v>
      </c>
      <c r="Q27" s="69">
        <f>IF(RES_hh_emi_in!Q27=0,0,1000000*RES_hh_emi_in!Q27/RES_hh_num_in!Q27)</f>
        <v>73.924620157641229</v>
      </c>
      <c r="R27" s="69">
        <f>IF(RES_hh_emi_in!R27=0,0,1000000*RES_hh_emi_in!R27/RES_hh_num_in!R27)</f>
        <v>81.964165631180379</v>
      </c>
      <c r="S27" s="69">
        <f>IF(RES_hh_emi_in!S27=0,0,1000000*RES_hh_emi_in!S27/RES_hh_num_in!S27)</f>
        <v>70.715027926803316</v>
      </c>
      <c r="T27" s="69">
        <f>IF(RES_hh_emi_in!T27=0,0,1000000*RES_hh_emi_in!T27/RES_hh_num_in!T27)</f>
        <v>67.423944921281915</v>
      </c>
      <c r="U27" s="69">
        <f>IF(RES_hh_emi_in!U27=0,0,1000000*RES_hh_emi_in!U27/RES_hh_num_in!U27)</f>
        <v>60.93128051122887</v>
      </c>
      <c r="V27" s="69">
        <f>IF(RES_hh_emi_in!V27=0,0,1000000*RES_hh_emi_in!V27/RES_hh_num_in!V27)</f>
        <v>59.689225143108821</v>
      </c>
      <c r="W27" s="69">
        <f>IF(RES_hh_emi_in!W27=0,0,1000000*RES_hh_emi_in!W27/RES_hh_num_in!W27)</f>
        <v>43.492708252479886</v>
      </c>
      <c r="X27" s="69">
        <f>IF(RES_hh_emi_in!X27=0,0,1000000*RES_hh_emi_in!X27/RES_hh_num_in!X27)</f>
        <v>46.796669177765239</v>
      </c>
      <c r="Y27" s="69">
        <f>IF(RES_hh_emi_in!Y27=0,0,1000000*RES_hh_emi_in!Y27/RES_hh_num_in!Y27)</f>
        <v>41.071516870906478</v>
      </c>
      <c r="DA27" s="88" t="s">
        <v>869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249.68895919114456</v>
      </c>
      <c r="D28" s="72">
        <f>IF(RES_hh_emi_in!D28=0,0,1000000*RES_hh_emi_in!D28/RES_hh_num_in!D28)</f>
        <v>257.65641348895184</v>
      </c>
      <c r="E28" s="72">
        <f>IF(RES_hh_emi_in!E28=0,0,1000000*RES_hh_emi_in!E28/RES_hh_num_in!E28)</f>
        <v>258.41543477892708</v>
      </c>
      <c r="F28" s="72">
        <f>IF(RES_hh_emi_in!F28=0,0,1000000*RES_hh_emi_in!F28/RES_hh_num_in!F28)</f>
        <v>269.41971189121625</v>
      </c>
      <c r="G28" s="72">
        <f>IF(RES_hh_emi_in!G28=0,0,1000000*RES_hh_emi_in!G28/RES_hh_num_in!G28)</f>
        <v>282.43116448008453</v>
      </c>
      <c r="H28" s="72">
        <f>IF(RES_hh_emi_in!H28=0,0,1000000*RES_hh_emi_in!H28/RES_hh_num_in!H28)</f>
        <v>303.42145629951096</v>
      </c>
      <c r="I28" s="72">
        <f>IF(RES_hh_emi_in!I28=0,0,1000000*RES_hh_emi_in!I28/RES_hh_num_in!I28)</f>
        <v>291.67920609661047</v>
      </c>
      <c r="J28" s="72">
        <f>IF(RES_hh_emi_in!J28=0,0,1000000*RES_hh_emi_in!J28/RES_hh_num_in!J28)</f>
        <v>301.0481285109388</v>
      </c>
      <c r="K28" s="72">
        <f>IF(RES_hh_emi_in!K28=0,0,1000000*RES_hh_emi_in!K28/RES_hh_num_in!K28)</f>
        <v>310.894008766063</v>
      </c>
      <c r="L28" s="72">
        <f>IF(RES_hh_emi_in!L28=0,0,1000000*RES_hh_emi_in!L28/RES_hh_num_in!L28)</f>
        <v>290.49670991632223</v>
      </c>
      <c r="M28" s="72">
        <f>IF(RES_hh_emi_in!M28=0,0,1000000*RES_hh_emi_in!M28/RES_hh_num_in!M28)</f>
        <v>304.11450433803674</v>
      </c>
      <c r="N28" s="72">
        <f>IF(RES_hh_emi_in!N28=0,0,1000000*RES_hh_emi_in!N28/RES_hh_num_in!N28)</f>
        <v>280.65503630780449</v>
      </c>
      <c r="O28" s="72">
        <f>IF(RES_hh_emi_in!O28=0,0,1000000*RES_hh_emi_in!O28/RES_hh_num_in!O28)</f>
        <v>250.21659968452775</v>
      </c>
      <c r="P28" s="72">
        <f>IF(RES_hh_emi_in!P28=0,0,1000000*RES_hh_emi_in!P28/RES_hh_num_in!P28)</f>
        <v>266.43139159968331</v>
      </c>
      <c r="Q28" s="72">
        <f>IF(RES_hh_emi_in!Q28=0,0,1000000*RES_hh_emi_in!Q28/RES_hh_num_in!Q28)</f>
        <v>277.27120490169705</v>
      </c>
      <c r="R28" s="72">
        <f>IF(RES_hh_emi_in!R28=0,0,1000000*RES_hh_emi_in!R28/RES_hh_num_in!R28)</f>
        <v>265.05368219509569</v>
      </c>
      <c r="S28" s="72">
        <f>IF(RES_hh_emi_in!S28=0,0,1000000*RES_hh_emi_in!S28/RES_hh_num_in!S28)</f>
        <v>305.73804971357094</v>
      </c>
      <c r="T28" s="72">
        <f>IF(RES_hh_emi_in!T28=0,0,1000000*RES_hh_emi_in!T28/RES_hh_num_in!T28)</f>
        <v>312.25114981550382</v>
      </c>
      <c r="U28" s="72">
        <f>IF(RES_hh_emi_in!U28=0,0,1000000*RES_hh_emi_in!U28/RES_hh_num_in!U28)</f>
        <v>342.5569841966261</v>
      </c>
      <c r="V28" s="72">
        <f>IF(RES_hh_emi_in!V28=0,0,1000000*RES_hh_emi_in!V28/RES_hh_num_in!V28)</f>
        <v>362.53306256278165</v>
      </c>
      <c r="W28" s="72">
        <f>IF(RES_hh_emi_in!W28=0,0,1000000*RES_hh_emi_in!W28/RES_hh_num_in!W28)</f>
        <v>0</v>
      </c>
      <c r="X28" s="72">
        <f>IF(RES_hh_emi_in!X28=0,0,1000000*RES_hh_emi_in!X28/RES_hh_num_in!X28)</f>
        <v>0</v>
      </c>
      <c r="Y28" s="72">
        <f>IF(RES_hh_emi_in!Y28=0,0,1000000*RES_hh_emi_in!Y28/RES_hh_num_in!Y28)</f>
        <v>0</v>
      </c>
      <c r="DA28" s="89" t="s">
        <v>870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162.91109374042551</v>
      </c>
      <c r="D29" s="72">
        <f>IF(RES_hh_emi_in!D29=0,0,1000000*RES_hh_emi_in!D29/RES_hh_num_in!D29)</f>
        <v>167.99721907479204</v>
      </c>
      <c r="E29" s="72">
        <f>IF(RES_hh_emi_in!E29=0,0,1000000*RES_hh_emi_in!E29/RES_hh_num_in!E29)</f>
        <v>171.2874231482933</v>
      </c>
      <c r="F29" s="72">
        <f>IF(RES_hh_emi_in!F29=0,0,1000000*RES_hh_emi_in!F29/RES_hh_num_in!F29)</f>
        <v>175.89391434374232</v>
      </c>
      <c r="G29" s="72">
        <f>IF(RES_hh_emi_in!G29=0,0,1000000*RES_hh_emi_in!G29/RES_hh_num_in!G29)</f>
        <v>182.63502889646384</v>
      </c>
      <c r="H29" s="72">
        <f>IF(RES_hh_emi_in!H29=0,0,1000000*RES_hh_emi_in!H29/RES_hh_num_in!H29)</f>
        <v>189.47788110357172</v>
      </c>
      <c r="I29" s="72">
        <f>IF(RES_hh_emi_in!I29=0,0,1000000*RES_hh_emi_in!I29/RES_hh_num_in!I29)</f>
        <v>196.73142411693598</v>
      </c>
      <c r="J29" s="72">
        <f>IF(RES_hh_emi_in!J29=0,0,1000000*RES_hh_emi_in!J29/RES_hh_num_in!J29)</f>
        <v>198.59090424943909</v>
      </c>
      <c r="K29" s="72">
        <f>IF(RES_hh_emi_in!K29=0,0,1000000*RES_hh_emi_in!K29/RES_hh_num_in!K29)</f>
        <v>194.27310404093578</v>
      </c>
      <c r="L29" s="72">
        <f>IF(RES_hh_emi_in!L29=0,0,1000000*RES_hh_emi_in!L29/RES_hh_num_in!L29)</f>
        <v>192.62695101474489</v>
      </c>
      <c r="M29" s="72">
        <f>IF(RES_hh_emi_in!M29=0,0,1000000*RES_hh_emi_in!M29/RES_hh_num_in!M29)</f>
        <v>183.07692928366853</v>
      </c>
      <c r="N29" s="72">
        <f>IF(RES_hh_emi_in!N29=0,0,1000000*RES_hh_emi_in!N29/RES_hh_num_in!N29)</f>
        <v>177.01096572144735</v>
      </c>
      <c r="O29" s="72">
        <f>IF(RES_hh_emi_in!O29=0,0,1000000*RES_hh_emi_in!O29/RES_hh_num_in!O29)</f>
        <v>172.55791308213833</v>
      </c>
      <c r="P29" s="72">
        <f>IF(RES_hh_emi_in!P29=0,0,1000000*RES_hh_emi_in!P29/RES_hh_num_in!P29)</f>
        <v>172.00082123106426</v>
      </c>
      <c r="Q29" s="72">
        <f>IF(RES_hh_emi_in!Q29=0,0,1000000*RES_hh_emi_in!Q29/RES_hh_num_in!Q29)</f>
        <v>174.35652401875893</v>
      </c>
      <c r="R29" s="72">
        <f>IF(RES_hh_emi_in!R29=0,0,1000000*RES_hh_emi_in!R29/RES_hh_num_in!R29)</f>
        <v>178.25920609615486</v>
      </c>
      <c r="S29" s="72">
        <f>IF(RES_hh_emi_in!S29=0,0,1000000*RES_hh_emi_in!S29/RES_hh_num_in!S29)</f>
        <v>183.85249913839735</v>
      </c>
      <c r="T29" s="72">
        <f>IF(RES_hh_emi_in!T29=0,0,1000000*RES_hh_emi_in!T29/RES_hh_num_in!T29)</f>
        <v>193.66066290231535</v>
      </c>
      <c r="U29" s="72">
        <f>IF(RES_hh_emi_in!U29=0,0,1000000*RES_hh_emi_in!U29/RES_hh_num_in!U29)</f>
        <v>173.4591073068845</v>
      </c>
      <c r="V29" s="72">
        <f>IF(RES_hh_emi_in!V29=0,0,1000000*RES_hh_emi_in!V29/RES_hh_num_in!V29)</f>
        <v>168.1138103206973</v>
      </c>
      <c r="W29" s="72">
        <f>IF(RES_hh_emi_in!W29=0,0,1000000*RES_hh_emi_in!W29/RES_hh_num_in!W29)</f>
        <v>178.98591524580533</v>
      </c>
      <c r="X29" s="72">
        <f>IF(RES_hh_emi_in!X29=0,0,1000000*RES_hh_emi_in!X29/RES_hh_num_in!X29)</f>
        <v>202.32885471681743</v>
      </c>
      <c r="Y29" s="72">
        <f>IF(RES_hh_emi_in!Y29=0,0,1000000*RES_hh_emi_in!Y29/RES_hh_num_in!Y29)</f>
        <v>168.76711154725837</v>
      </c>
      <c r="DA29" s="89" t="s">
        <v>871</v>
      </c>
    </row>
    <row r="30" spans="1:105" ht="12" customHeight="1" x14ac:dyDescent="0.25">
      <c r="A30" s="28" t="s">
        <v>189</v>
      </c>
      <c r="B30" s="72"/>
      <c r="C30" s="72">
        <f>IF(RES_hh_emi_in!C30=0,0,1000000*RES_hh_emi_in!C30/RES_hh_num_in!C30)</f>
        <v>148.43348847924776</v>
      </c>
      <c r="D30" s="72">
        <f>IF(RES_hh_emi_in!D30=0,0,1000000*RES_hh_emi_in!D30/RES_hh_num_in!D30)</f>
        <v>149.41776815893749</v>
      </c>
      <c r="E30" s="72">
        <f>IF(RES_hh_emi_in!E30=0,0,1000000*RES_hh_emi_in!E30/RES_hh_num_in!E30)</f>
        <v>162.68394894844423</v>
      </c>
      <c r="F30" s="72">
        <f>IF(RES_hh_emi_in!F30=0,0,1000000*RES_hh_emi_in!F30/RES_hh_num_in!F30)</f>
        <v>149.02630214460424</v>
      </c>
      <c r="G30" s="72">
        <f>IF(RES_hh_emi_in!G30=0,0,1000000*RES_hh_emi_in!G30/RES_hh_num_in!G30)</f>
        <v>149.94299493000469</v>
      </c>
      <c r="H30" s="72">
        <f>IF(RES_hh_emi_in!H30=0,0,1000000*RES_hh_emi_in!H30/RES_hh_num_in!H30)</f>
        <v>184.810970898562</v>
      </c>
      <c r="I30" s="72">
        <f>IF(RES_hh_emi_in!I30=0,0,1000000*RES_hh_emi_in!I30/RES_hh_num_in!I30)</f>
        <v>181.91911642222149</v>
      </c>
      <c r="J30" s="72">
        <f>IF(RES_hh_emi_in!J30=0,0,1000000*RES_hh_emi_in!J30/RES_hh_num_in!J30)</f>
        <v>176.84626659731768</v>
      </c>
      <c r="K30" s="72">
        <f>IF(RES_hh_emi_in!K30=0,0,1000000*RES_hh_emi_in!K30/RES_hh_num_in!K30)</f>
        <v>174.44927283176781</v>
      </c>
      <c r="L30" s="72">
        <f>IF(RES_hh_emi_in!L30=0,0,1000000*RES_hh_emi_in!L30/RES_hh_num_in!L30)</f>
        <v>180.97852644044522</v>
      </c>
      <c r="M30" s="72">
        <f>IF(RES_hh_emi_in!M30=0,0,1000000*RES_hh_emi_in!M30/RES_hh_num_in!M30)</f>
        <v>154.36863295131747</v>
      </c>
      <c r="N30" s="72">
        <f>IF(RES_hh_emi_in!N30=0,0,1000000*RES_hh_emi_in!N30/RES_hh_num_in!N30)</f>
        <v>163.4883460332218</v>
      </c>
      <c r="O30" s="72">
        <f>IF(RES_hh_emi_in!O30=0,0,1000000*RES_hh_emi_in!O30/RES_hh_num_in!O30)</f>
        <v>141.16292303729503</v>
      </c>
      <c r="P30" s="72">
        <f>IF(RES_hh_emi_in!P30=0,0,1000000*RES_hh_emi_in!P30/RES_hh_num_in!P30)</f>
        <v>144.19138541608692</v>
      </c>
      <c r="Q30" s="72">
        <f>IF(RES_hh_emi_in!Q30=0,0,1000000*RES_hh_emi_in!Q30/RES_hh_num_in!Q30)</f>
        <v>155.33583451198496</v>
      </c>
      <c r="R30" s="72">
        <f>IF(RES_hh_emi_in!R30=0,0,1000000*RES_hh_emi_in!R30/RES_hh_num_in!R30)</f>
        <v>166.12710926365187</v>
      </c>
      <c r="S30" s="72">
        <f>IF(RES_hh_emi_in!S30=0,0,1000000*RES_hh_emi_in!S30/RES_hh_num_in!S30)</f>
        <v>158.87731806559239</v>
      </c>
      <c r="T30" s="72">
        <f>IF(RES_hh_emi_in!T30=0,0,1000000*RES_hh_emi_in!T30/RES_hh_num_in!T30)</f>
        <v>170.36761587920765</v>
      </c>
      <c r="U30" s="72">
        <f>IF(RES_hh_emi_in!U30=0,0,1000000*RES_hh_emi_in!U30/RES_hh_num_in!U30)</f>
        <v>156.38460672283145</v>
      </c>
      <c r="V30" s="72">
        <f>IF(RES_hh_emi_in!V30=0,0,1000000*RES_hh_emi_in!V30/RES_hh_num_in!V30)</f>
        <v>156.22952875132026</v>
      </c>
      <c r="W30" s="72">
        <f>IF(RES_hh_emi_in!W30=0,0,1000000*RES_hh_emi_in!W30/RES_hh_num_in!W30)</f>
        <v>169.79230338348711</v>
      </c>
      <c r="X30" s="72">
        <f>IF(RES_hh_emi_in!X30=0,0,1000000*RES_hh_emi_in!X30/RES_hh_num_in!X30)</f>
        <v>155.98873192761539</v>
      </c>
      <c r="Y30" s="72">
        <f>IF(RES_hh_emi_in!Y30=0,0,1000000*RES_hh_emi_in!Y30/RES_hh_num_in!Y30)</f>
        <v>154.40245053505376</v>
      </c>
      <c r="DA30" s="89" t="s">
        <v>872</v>
      </c>
    </row>
    <row r="31" spans="1:105" ht="12" customHeight="1" x14ac:dyDescent="0.25">
      <c r="A31" s="28" t="s">
        <v>202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X31" s="72">
        <f>IF(RES_hh_emi_in!X31=0,0,1000000*RES_hh_emi_in!X31/RES_hh_num_in!X31)</f>
        <v>0</v>
      </c>
      <c r="Y31" s="72">
        <f>IF(RES_hh_emi_in!Y31=0,0,1000000*RES_hh_emi_in!Y31/RES_hh_num_in!Y31)</f>
        <v>0</v>
      </c>
      <c r="DA31" s="89" t="s">
        <v>873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X32" s="77">
        <f>IF(RES_hh_emi_in!X32=0,0,1000000*RES_hh_emi_in!X32/RES_hh_num_in!X32)</f>
        <v>0</v>
      </c>
      <c r="Y32" s="77">
        <f>IF(RES_hh_emi_in!Y32=0,0,1000000*RES_hh_emi_in!Y32/RES_hh_num_in!Y32)</f>
        <v>0</v>
      </c>
      <c r="DA32" s="92" t="s">
        <v>874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71.89179192307013</v>
      </c>
      <c r="D3" s="65">
        <f>IF(RES_hh_fech_in!D3=0,0,RES_hh_fech_in!D3/RES_summary!D$21)</f>
        <v>72.287002915950922</v>
      </c>
      <c r="E3" s="65">
        <f>IF(RES_hh_fech_in!E3=0,0,RES_hh_fech_in!E3/RES_summary!E$21)</f>
        <v>75.374151756174214</v>
      </c>
      <c r="F3" s="65">
        <f>IF(RES_hh_fech_in!F3=0,0,RES_hh_fech_in!F3/RES_summary!F$21)</f>
        <v>75.546724878730529</v>
      </c>
      <c r="G3" s="65">
        <f>IF(RES_hh_fech_in!G3=0,0,RES_hh_fech_in!G3/RES_summary!G$21)</f>
        <v>73.50525780704524</v>
      </c>
      <c r="H3" s="65">
        <f>IF(RES_hh_fech_in!H3=0,0,RES_hh_fech_in!H3/RES_summary!H$21)</f>
        <v>75.125273049873982</v>
      </c>
      <c r="I3" s="65">
        <f>IF(RES_hh_fech_in!I3=0,0,RES_hh_fech_in!I3/RES_summary!I$21)</f>
        <v>72.132332814053711</v>
      </c>
      <c r="J3" s="65">
        <f>IF(RES_hh_fech_in!J3=0,0,RES_hh_fech_in!J3/RES_summary!J$21)</f>
        <v>67.733228153304722</v>
      </c>
      <c r="K3" s="65">
        <f>IF(RES_hh_fech_in!K3=0,0,RES_hh_fech_in!K3/RES_summary!K$21)</f>
        <v>67.85630108022572</v>
      </c>
      <c r="L3" s="65">
        <f>IF(RES_hh_fech_in!L3=0,0,RES_hh_fech_in!L3/RES_summary!L$21)</f>
        <v>71.419494389962267</v>
      </c>
      <c r="M3" s="65">
        <f>IF(RES_hh_fech_in!M3=0,0,RES_hh_fech_in!M3/RES_summary!M$21)</f>
        <v>62.695635853355014</v>
      </c>
      <c r="N3" s="65">
        <f>IF(RES_hh_fech_in!N3=0,0,RES_hh_fech_in!N3/RES_summary!N$21)</f>
        <v>59.398868794507436</v>
      </c>
      <c r="O3" s="65">
        <f>IF(RES_hh_fech_in!O3=0,0,RES_hh_fech_in!O3/RES_summary!O$21)</f>
        <v>54.076604640694541</v>
      </c>
      <c r="P3" s="65">
        <f>IF(RES_hh_fech_in!P3=0,0,RES_hh_fech_in!P3/RES_summary!P$21)</f>
        <v>48.197258235797371</v>
      </c>
      <c r="Q3" s="65">
        <f>IF(RES_hh_fech_in!Q3=0,0,RES_hh_fech_in!Q3/RES_summary!Q$21)</f>
        <v>47.559760210540723</v>
      </c>
      <c r="R3" s="65">
        <f>IF(RES_hh_fech_in!R3=0,0,RES_hh_fech_in!R3/RES_summary!R$21)</f>
        <v>42.618583828321029</v>
      </c>
      <c r="S3" s="65">
        <f>IF(RES_hh_fech_in!S3=0,0,RES_hh_fech_in!S3/RES_summary!S$21)</f>
        <v>41.99169491769873</v>
      </c>
      <c r="T3" s="65">
        <f>IF(RES_hh_fech_in!T3=0,0,RES_hh_fech_in!T3/RES_summary!T$21)</f>
        <v>45.661189828371256</v>
      </c>
      <c r="U3" s="65">
        <f>IF(RES_hh_fech_in!U3=0,0,RES_hh_fech_in!U3/RES_summary!U$21)</f>
        <v>41.348301803544437</v>
      </c>
      <c r="V3" s="65">
        <f>IF(RES_hh_fech_in!V3=0,0,RES_hh_fech_in!V3/RES_summary!V$21)</f>
        <v>40.712311554692789</v>
      </c>
      <c r="W3" s="65">
        <f>IF(RES_hh_fech_in!W3=0,0,RES_hh_fech_in!W3/RES_summary!W$21)</f>
        <v>37.972391018369237</v>
      </c>
      <c r="X3" s="65">
        <f>IF(RES_hh_fech_in!X3=0,0,RES_hh_fech_in!X3/RES_summary!X$21)</f>
        <v>37.996842648069176</v>
      </c>
      <c r="Y3" s="65">
        <f>IF(RES_hh_fech_in!Y3=0,0,RES_hh_fech_in!Y3/RES_summary!Y$21)</f>
        <v>35.406769049084438</v>
      </c>
      <c r="DA3" s="87" t="s">
        <v>876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51.335562131061913</v>
      </c>
      <c r="D4" s="69">
        <f>IF(RES_hh_fech_in!D4=0,0,RES_hh_fech_in!D4/RES_summary!D$21)</f>
        <v>52.654935461511307</v>
      </c>
      <c r="E4" s="69">
        <f>IF(RES_hh_fech_in!E4=0,0,RES_hh_fech_in!E4/RES_summary!E$21)</f>
        <v>55.868973775682072</v>
      </c>
      <c r="F4" s="69">
        <f>IF(RES_hh_fech_in!F4=0,0,RES_hh_fech_in!F4/RES_summary!F$21)</f>
        <v>56.70407709651915</v>
      </c>
      <c r="G4" s="69">
        <f>IF(RES_hh_fech_in!G4=0,0,RES_hh_fech_in!G4/RES_summary!G$21)</f>
        <v>54.184426276696755</v>
      </c>
      <c r="H4" s="69">
        <f>IF(RES_hh_fech_in!H4=0,0,RES_hh_fech_in!H4/RES_summary!H$21)</f>
        <v>55.359798589270419</v>
      </c>
      <c r="I4" s="69">
        <f>IF(RES_hh_fech_in!I4=0,0,RES_hh_fech_in!I4/RES_summary!I$21)</f>
        <v>53.551324211101935</v>
      </c>
      <c r="J4" s="69">
        <f>IF(RES_hh_fech_in!J4=0,0,RES_hh_fech_in!J4/RES_summary!J$21)</f>
        <v>50.038961855376847</v>
      </c>
      <c r="K4" s="69">
        <f>IF(RES_hh_fech_in!K4=0,0,RES_hh_fech_in!K4/RES_summary!K$21)</f>
        <v>50.455653561792566</v>
      </c>
      <c r="L4" s="69">
        <f>IF(RES_hh_fech_in!L4=0,0,RES_hh_fech_in!L4/RES_summary!L$21)</f>
        <v>53.132572431556831</v>
      </c>
      <c r="M4" s="69">
        <f>IF(RES_hh_fech_in!M4=0,0,RES_hh_fech_in!M4/RES_summary!M$21)</f>
        <v>45.649722044303957</v>
      </c>
      <c r="N4" s="69">
        <f>IF(RES_hh_fech_in!N4=0,0,RES_hh_fech_in!N4/RES_summary!N$21)</f>
        <v>43.02962614710124</v>
      </c>
      <c r="O4" s="69">
        <f>IF(RES_hh_fech_in!O4=0,0,RES_hh_fech_in!O4/RES_summary!O$21)</f>
        <v>39.515695307966972</v>
      </c>
      <c r="P4" s="69">
        <f>IF(RES_hh_fech_in!P4=0,0,RES_hh_fech_in!P4/RES_summary!P$21)</f>
        <v>33.860281564626014</v>
      </c>
      <c r="Q4" s="69">
        <f>IF(RES_hh_fech_in!Q4=0,0,RES_hh_fech_in!Q4/RES_summary!Q$21)</f>
        <v>33.418141859478858</v>
      </c>
      <c r="R4" s="69">
        <f>IF(RES_hh_fech_in!R4=0,0,RES_hh_fech_in!R4/RES_summary!R$21)</f>
        <v>27.348609957378446</v>
      </c>
      <c r="S4" s="69">
        <f>IF(RES_hh_fech_in!S4=0,0,RES_hh_fech_in!S4/RES_summary!S$21)</f>
        <v>26.902102582258507</v>
      </c>
      <c r="T4" s="69">
        <f>IF(RES_hh_fech_in!T4=0,0,RES_hh_fech_in!T4/RES_summary!T$21)</f>
        <v>30.123604544647829</v>
      </c>
      <c r="U4" s="69">
        <f>IF(RES_hh_fech_in!U4=0,0,RES_hh_fech_in!U4/RES_summary!U$21)</f>
        <v>26.713374964296932</v>
      </c>
      <c r="V4" s="69">
        <f>IF(RES_hh_fech_in!V4=0,0,RES_hh_fech_in!V4/RES_summary!V$21)</f>
        <v>26.350496526761496</v>
      </c>
      <c r="W4" s="69">
        <f>IF(RES_hh_fech_in!W4=0,0,RES_hh_fech_in!W4/RES_summary!W$21)</f>
        <v>23.725227853189299</v>
      </c>
      <c r="X4" s="69">
        <f>IF(RES_hh_fech_in!X4=0,0,RES_hh_fech_in!X4/RES_summary!X$21)</f>
        <v>23.676576960380881</v>
      </c>
      <c r="Y4" s="69">
        <f>IF(RES_hh_fech_in!Y4=0,0,RES_hh_fech_in!Y4/RES_summary!Y$21)</f>
        <v>22.542883978611197</v>
      </c>
      <c r="DA4" s="88" t="s">
        <v>877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45.665929179342449</v>
      </c>
      <c r="D5" s="72">
        <f>IF(RES_hh_fech_in!D5=0,0,RES_hh_fech_in!D5/RES_summary!D$21)</f>
        <v>49.106666121944485</v>
      </c>
      <c r="E5" s="72">
        <f>IF(RES_hh_fech_in!E5=0,0,RES_hh_fech_in!E5/RES_summary!E$21)</f>
        <v>43.597154989006583</v>
      </c>
      <c r="F5" s="72">
        <f>IF(RES_hh_fech_in!F5=0,0,RES_hh_fech_in!F5/RES_summary!F$21)</f>
        <v>53.371760061757882</v>
      </c>
      <c r="G5" s="72">
        <f>IF(RES_hh_fech_in!G5=0,0,RES_hh_fech_in!G5/RES_summary!G$21)</f>
        <v>53.995308561217563</v>
      </c>
      <c r="H5" s="72">
        <f>IF(RES_hh_fech_in!H5=0,0,RES_hh_fech_in!H5/RES_summary!H$21)</f>
        <v>54.177159576305421</v>
      </c>
      <c r="I5" s="72">
        <f>IF(RES_hh_fech_in!I5=0,0,RES_hh_fech_in!I5/RES_summary!I$21)</f>
        <v>44.672299514029909</v>
      </c>
      <c r="J5" s="72">
        <f>IF(RES_hh_fech_in!J5=0,0,RES_hh_fech_in!J5/RES_summary!J$21)</f>
        <v>46.505362261625841</v>
      </c>
      <c r="K5" s="72">
        <f>IF(RES_hh_fech_in!K5=0,0,RES_hh_fech_in!K5/RES_summary!K$21)</f>
        <v>51.651790055726742</v>
      </c>
      <c r="L5" s="72">
        <f>IF(RES_hh_fech_in!L5=0,0,RES_hh_fech_in!L5/RES_summary!L$21)</f>
        <v>46.41520711476285</v>
      </c>
      <c r="M5" s="72">
        <f>IF(RES_hh_fech_in!M5=0,0,RES_hh_fech_in!M5/RES_summary!M$21)</f>
        <v>44.104626675746658</v>
      </c>
      <c r="N5" s="72">
        <f>IF(RES_hh_fech_in!N5=0,0,RES_hh_fech_in!N5/RES_summary!N$21)</f>
        <v>43.913955422777924</v>
      </c>
      <c r="O5" s="72">
        <f>IF(RES_hh_fech_in!O5=0,0,RES_hh_fech_in!O5/RES_summary!O$21)</f>
        <v>33.73145350735274</v>
      </c>
      <c r="P5" s="72">
        <f>IF(RES_hh_fech_in!P5=0,0,RES_hh_fech_in!P5/RES_summary!P$21)</f>
        <v>32.103949303731213</v>
      </c>
      <c r="Q5" s="72">
        <f>IF(RES_hh_fech_in!Q5=0,0,RES_hh_fech_in!Q5/RES_summary!Q$21)</f>
        <v>28.169974383940044</v>
      </c>
      <c r="R5" s="72">
        <f>IF(RES_hh_fech_in!R5=0,0,RES_hh_fech_in!R5/RES_summary!R$21)</f>
        <v>23.283098855005058</v>
      </c>
      <c r="S5" s="72">
        <f>IF(RES_hh_fech_in!S5=0,0,RES_hh_fech_in!S5/RES_summary!S$21)</f>
        <v>37.15478746073282</v>
      </c>
      <c r="T5" s="72">
        <f>IF(RES_hh_fech_in!T5=0,0,RES_hh_fech_in!T5/RES_summary!T$21)</f>
        <v>40.175509737754368</v>
      </c>
      <c r="U5" s="72">
        <f>IF(RES_hh_fech_in!U5=0,0,RES_hh_fech_in!U5/RES_summary!U$21)</f>
        <v>25.257050201610838</v>
      </c>
      <c r="V5" s="72">
        <f>IF(RES_hh_fech_in!V5=0,0,RES_hh_fech_in!V5/RES_summary!V$21)</f>
        <v>27.459623496942712</v>
      </c>
      <c r="W5" s="72">
        <f>IF(RES_hh_fech_in!W5=0,0,RES_hh_fech_in!W5/RES_summary!W$21)</f>
        <v>0</v>
      </c>
      <c r="X5" s="72">
        <f>IF(RES_hh_fech_in!X5=0,0,RES_hh_fech_in!X5/RES_summary!X$21)</f>
        <v>0</v>
      </c>
      <c r="Y5" s="72">
        <f>IF(RES_hh_fech_in!Y5=0,0,RES_hh_fech_in!Y5/RES_summary!Y$21)</f>
        <v>22.259639165011176</v>
      </c>
      <c r="DA5" s="89" t="s">
        <v>878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0</v>
      </c>
      <c r="D6" s="72">
        <f>IF(RES_hh_fech_in!D6=0,0,RES_hh_fech_in!D6/RES_summary!D$21)</f>
        <v>55.888648795728919</v>
      </c>
      <c r="E6" s="72">
        <f>IF(RES_hh_fech_in!E6=0,0,RES_hh_fech_in!E6/RES_summary!E$21)</f>
        <v>58.536446716581509</v>
      </c>
      <c r="F6" s="72">
        <f>IF(RES_hh_fech_in!F6=0,0,RES_hh_fech_in!F6/RES_summary!F$21)</f>
        <v>62.576537240870827</v>
      </c>
      <c r="G6" s="72">
        <f>IF(RES_hh_fech_in!G6=0,0,RES_hh_fech_in!G6/RES_summary!G$21)</f>
        <v>63.08484914848907</v>
      </c>
      <c r="H6" s="72">
        <f>IF(RES_hh_fech_in!H6=0,0,RES_hh_fech_in!H6/RES_summary!H$21)</f>
        <v>59.17634165796732</v>
      </c>
      <c r="I6" s="72">
        <f>IF(RES_hh_fech_in!I6=0,0,RES_hh_fech_in!I6/RES_summary!I$21)</f>
        <v>59.286259305015797</v>
      </c>
      <c r="J6" s="72">
        <f>IF(RES_hh_fech_in!J6=0,0,RES_hh_fech_in!J6/RES_summary!J$21)</f>
        <v>58.017676063589214</v>
      </c>
      <c r="K6" s="72">
        <f>IF(RES_hh_fech_in!K6=0,0,RES_hh_fech_in!K6/RES_summary!K$21)</f>
        <v>55.022766749002109</v>
      </c>
      <c r="L6" s="72">
        <f>IF(RES_hh_fech_in!L6=0,0,RES_hh_fech_in!L6/RES_summary!L$21)</f>
        <v>58.502068436644272</v>
      </c>
      <c r="M6" s="72">
        <f>IF(RES_hh_fech_in!M6=0,0,RES_hh_fech_in!M6/RES_summary!M$21)</f>
        <v>48.006122453761229</v>
      </c>
      <c r="N6" s="72">
        <f>IF(RES_hh_fech_in!N6=0,0,RES_hh_fech_in!N6/RES_summary!N$21)</f>
        <v>47.277870290246476</v>
      </c>
      <c r="O6" s="72">
        <f>IF(RES_hh_fech_in!O6=0,0,RES_hh_fech_in!O6/RES_summary!O$21)</f>
        <v>41.307254510648796</v>
      </c>
      <c r="P6" s="72">
        <f>IF(RES_hh_fech_in!P6=0,0,RES_hh_fech_in!P6/RES_summary!P$21)</f>
        <v>0</v>
      </c>
      <c r="Q6" s="72">
        <f>IF(RES_hh_fech_in!Q6=0,0,RES_hh_fech_in!Q6/RES_summary!Q$21)</f>
        <v>32.671877799373448</v>
      </c>
      <c r="R6" s="72">
        <f>IF(RES_hh_fech_in!R6=0,0,RES_hh_fech_in!R6/RES_summary!R$21)</f>
        <v>34.969670758161072</v>
      </c>
      <c r="S6" s="72">
        <f>IF(RES_hh_fech_in!S6=0,0,RES_hh_fech_in!S6/RES_summary!S$21)</f>
        <v>28.00325640972817</v>
      </c>
      <c r="T6" s="72">
        <f>IF(RES_hh_fech_in!T6=0,0,RES_hh_fech_in!T6/RES_summary!T$21)</f>
        <v>34.238634710651034</v>
      </c>
      <c r="U6" s="72">
        <f>IF(RES_hh_fech_in!U6=0,0,RES_hh_fech_in!U6/RES_summary!U$21)</f>
        <v>28.758925271417553</v>
      </c>
      <c r="V6" s="72">
        <f>IF(RES_hh_fech_in!V6=0,0,RES_hh_fech_in!V6/RES_summary!V$21)</f>
        <v>27.053847537621287</v>
      </c>
      <c r="W6" s="72">
        <f>IF(RES_hh_fech_in!W6=0,0,RES_hh_fech_in!W6/RES_summary!W$21)</f>
        <v>27.702297827427802</v>
      </c>
      <c r="X6" s="72">
        <f>IF(RES_hh_fech_in!X6=0,0,RES_hh_fech_in!X6/RES_summary!X$21)</f>
        <v>29.254900410564453</v>
      </c>
      <c r="Y6" s="72">
        <f>IF(RES_hh_fech_in!Y6=0,0,RES_hh_fech_in!Y6/RES_summary!Y$21)</f>
        <v>24.442072967610272</v>
      </c>
      <c r="DA6" s="89" t="s">
        <v>879</v>
      </c>
    </row>
    <row r="7" spans="1:105" ht="12" customHeight="1" x14ac:dyDescent="0.25">
      <c r="A7" s="28" t="s">
        <v>200</v>
      </c>
      <c r="B7" s="72"/>
      <c r="C7" s="72">
        <f>IF(RES_hh_fech_in!C7=0,0,RES_hh_fech_in!C7/RES_summary!C$21)</f>
        <v>58.451667090459978</v>
      </c>
      <c r="D7" s="72">
        <f>IF(RES_hh_fech_in!D7=0,0,RES_hh_fech_in!D7/RES_summary!D$21)</f>
        <v>56.913107983917925</v>
      </c>
      <c r="E7" s="72">
        <f>IF(RES_hh_fech_in!E7=0,0,RES_hh_fech_in!E7/RES_summary!E$21)</f>
        <v>62.260307924411606</v>
      </c>
      <c r="F7" s="72">
        <f>IF(RES_hh_fech_in!F7=0,0,RES_hh_fech_in!F7/RES_summary!F$21)</f>
        <v>68.57284658737629</v>
      </c>
      <c r="G7" s="72">
        <f>IF(RES_hh_fech_in!G7=0,0,RES_hh_fech_in!G7/RES_summary!G$21)</f>
        <v>67.692678620444184</v>
      </c>
      <c r="H7" s="72">
        <f>IF(RES_hh_fech_in!H7=0,0,RES_hh_fech_in!H7/RES_summary!H$21)</f>
        <v>61.36677486355461</v>
      </c>
      <c r="I7" s="72">
        <f>IF(RES_hh_fech_in!I7=0,0,RES_hh_fech_in!I7/RES_summary!I$21)</f>
        <v>60.968770139079254</v>
      </c>
      <c r="J7" s="72">
        <f>IF(RES_hh_fech_in!J7=0,0,RES_hh_fech_in!J7/RES_summary!J$21)</f>
        <v>59.141218856762066</v>
      </c>
      <c r="K7" s="72">
        <f>IF(RES_hh_fech_in!K7=0,0,RES_hh_fech_in!K7/RES_summary!K$21)</f>
        <v>58.083155060429824</v>
      </c>
      <c r="L7" s="72">
        <f>IF(RES_hh_fech_in!L7=0,0,RES_hh_fech_in!L7/RES_summary!L$21)</f>
        <v>61.048777491940527</v>
      </c>
      <c r="M7" s="72">
        <f>IF(RES_hh_fech_in!M7=0,0,RES_hh_fech_in!M7/RES_summary!M$21)</f>
        <v>51.086536255225361</v>
      </c>
      <c r="N7" s="72">
        <f>IF(RES_hh_fech_in!N7=0,0,RES_hh_fech_in!N7/RES_summary!N$21)</f>
        <v>45.709923617613939</v>
      </c>
      <c r="O7" s="72">
        <f>IF(RES_hh_fech_in!O7=0,0,RES_hh_fech_in!O7/RES_summary!O$21)</f>
        <v>42.368880495710805</v>
      </c>
      <c r="P7" s="72">
        <f>IF(RES_hh_fech_in!P7=0,0,RES_hh_fech_in!P7/RES_summary!P$21)</f>
        <v>36.744156294365432</v>
      </c>
      <c r="Q7" s="72">
        <f>IF(RES_hh_fech_in!Q7=0,0,RES_hh_fech_in!Q7/RES_summary!Q$21)</f>
        <v>38.809841465741584</v>
      </c>
      <c r="R7" s="72">
        <f>IF(RES_hh_fech_in!R7=0,0,RES_hh_fech_in!R7/RES_summary!R$21)</f>
        <v>31.901283734390454</v>
      </c>
      <c r="S7" s="72">
        <f>IF(RES_hh_fech_in!S7=0,0,RES_hh_fech_in!S7/RES_summary!S$21)</f>
        <v>31.25500144743393</v>
      </c>
      <c r="T7" s="72">
        <f>IF(RES_hh_fech_in!T7=0,0,RES_hh_fech_in!T7/RES_summary!T$21)</f>
        <v>33.724437687292557</v>
      </c>
      <c r="U7" s="72">
        <f>IF(RES_hh_fech_in!U7=0,0,RES_hh_fech_in!U7/RES_summary!U$21)</f>
        <v>29.665619322100799</v>
      </c>
      <c r="V7" s="72">
        <f>IF(RES_hh_fech_in!V7=0,0,RES_hh_fech_in!V7/RES_summary!V$21)</f>
        <v>31.347666769011806</v>
      </c>
      <c r="W7" s="72">
        <f>IF(RES_hh_fech_in!W7=0,0,RES_hh_fech_in!W7/RES_summary!W$21)</f>
        <v>29.739866608663245</v>
      </c>
      <c r="X7" s="72">
        <f>IF(RES_hh_fech_in!X7=0,0,RES_hh_fech_in!X7/RES_summary!X$21)</f>
        <v>27.4689347195106</v>
      </c>
      <c r="Y7" s="72">
        <f>IF(RES_hh_fech_in!Y7=0,0,RES_hh_fech_in!Y7/RES_summary!Y$21)</f>
        <v>26.184092031991582</v>
      </c>
      <c r="DA7" s="89" t="s">
        <v>880</v>
      </c>
    </row>
    <row r="8" spans="1:105" ht="12" customHeight="1" x14ac:dyDescent="0.25">
      <c r="A8" s="28" t="s">
        <v>189</v>
      </c>
      <c r="B8" s="72"/>
      <c r="C8" s="72">
        <f>IF(RES_hh_fech_in!C8=0,0,RES_hh_fech_in!C8/RES_summary!C$21)</f>
        <v>52.964089665494413</v>
      </c>
      <c r="D8" s="72">
        <f>IF(RES_hh_fech_in!D8=0,0,RES_hh_fech_in!D8/RES_summary!D$21)</f>
        <v>55.22689010880535</v>
      </c>
      <c r="E8" s="72">
        <f>IF(RES_hh_fech_in!E8=0,0,RES_hh_fech_in!E8/RES_summary!E$21)</f>
        <v>59.553444044683175</v>
      </c>
      <c r="F8" s="72">
        <f>IF(RES_hh_fech_in!F8=0,0,RES_hh_fech_in!F8/RES_summary!F$21)</f>
        <v>58.427832577147754</v>
      </c>
      <c r="G8" s="72">
        <f>IF(RES_hh_fech_in!G8=0,0,RES_hh_fech_in!G8/RES_summary!G$21)</f>
        <v>58.663329393048414</v>
      </c>
      <c r="H8" s="72">
        <f>IF(RES_hh_fech_in!H8=0,0,RES_hh_fech_in!H8/RES_summary!H$21)</f>
        <v>60.992168249153934</v>
      </c>
      <c r="I8" s="72">
        <f>IF(RES_hh_fech_in!I8=0,0,RES_hh_fech_in!I8/RES_summary!I$21)</f>
        <v>58.912958623528205</v>
      </c>
      <c r="J8" s="72">
        <f>IF(RES_hh_fech_in!J8=0,0,RES_hh_fech_in!J8/RES_summary!J$21)</f>
        <v>52.500037281065815</v>
      </c>
      <c r="K8" s="72">
        <f>IF(RES_hh_fech_in!K8=0,0,RES_hh_fech_in!K8/RES_summary!K$21)</f>
        <v>52.428310039104197</v>
      </c>
      <c r="L8" s="72">
        <f>IF(RES_hh_fech_in!L8=0,0,RES_hh_fech_in!L8/RES_summary!L$21)</f>
        <v>58.673021877631008</v>
      </c>
      <c r="M8" s="72">
        <f>IF(RES_hh_fech_in!M8=0,0,RES_hh_fech_in!M8/RES_summary!M$21)</f>
        <v>44.539273108379561</v>
      </c>
      <c r="N8" s="72">
        <f>IF(RES_hh_fech_in!N8=0,0,RES_hh_fech_in!N8/RES_summary!N$21)</f>
        <v>44.320283144273183</v>
      </c>
      <c r="O8" s="72">
        <f>IF(RES_hh_fech_in!O8=0,0,RES_hh_fech_in!O8/RES_summary!O$21)</f>
        <v>38.406856307268278</v>
      </c>
      <c r="P8" s="72">
        <f>IF(RES_hh_fech_in!P8=0,0,RES_hh_fech_in!P8/RES_summary!P$21)</f>
        <v>33.454457661975049</v>
      </c>
      <c r="Q8" s="72">
        <f>IF(RES_hh_fech_in!Q8=0,0,RES_hh_fech_in!Q8/RES_summary!Q$21)</f>
        <v>33.512403985124472</v>
      </c>
      <c r="R8" s="72">
        <f>IF(RES_hh_fech_in!R8=0,0,RES_hh_fech_in!R8/RES_summary!R$21)</f>
        <v>29.366363699342916</v>
      </c>
      <c r="S8" s="72">
        <f>IF(RES_hh_fech_in!S8=0,0,RES_hh_fech_in!S8/RES_summary!S$21)</f>
        <v>27.425900213751699</v>
      </c>
      <c r="T8" s="72">
        <f>IF(RES_hh_fech_in!T8=0,0,RES_hh_fech_in!T8/RES_summary!T$21)</f>
        <v>29.094736346177118</v>
      </c>
      <c r="U8" s="72">
        <f>IF(RES_hh_fech_in!U8=0,0,RES_hh_fech_in!U8/RES_summary!U$21)</f>
        <v>26.399450835996934</v>
      </c>
      <c r="V8" s="72">
        <f>IF(RES_hh_fech_in!V8=0,0,RES_hh_fech_in!V8/RES_summary!V$21)</f>
        <v>26.074278116075064</v>
      </c>
      <c r="W8" s="72">
        <f>IF(RES_hh_fech_in!W8=0,0,RES_hh_fech_in!W8/RES_summary!W$21)</f>
        <v>27.038680286810873</v>
      </c>
      <c r="X8" s="72">
        <f>IF(RES_hh_fech_in!X8=0,0,RES_hh_fech_in!X8/RES_summary!X$21)</f>
        <v>23.254319550907358</v>
      </c>
      <c r="Y8" s="72">
        <f>IF(RES_hh_fech_in!Y8=0,0,RES_hh_fech_in!Y8/RES_summary!Y$21)</f>
        <v>21.909064474641166</v>
      </c>
      <c r="DA8" s="89" t="s">
        <v>881</v>
      </c>
    </row>
    <row r="9" spans="1:105" ht="12" customHeight="1" x14ac:dyDescent="0.25">
      <c r="A9" s="28" t="s">
        <v>202</v>
      </c>
      <c r="B9" s="72"/>
      <c r="C9" s="72">
        <f>IF(RES_hh_fech_in!C9=0,0,RES_hh_fech_in!C9/RES_summary!C$21)</f>
        <v>51.853785201496656</v>
      </c>
      <c r="D9" s="72">
        <f>IF(RES_hh_fech_in!D9=0,0,RES_hh_fech_in!D9/RES_summary!D$21)</f>
        <v>52.712609709561463</v>
      </c>
      <c r="E9" s="72">
        <f>IF(RES_hh_fech_in!E9=0,0,RES_hh_fech_in!E9/RES_summary!E$21)</f>
        <v>53.786141094179804</v>
      </c>
      <c r="F9" s="72">
        <f>IF(RES_hh_fech_in!F9=0,0,RES_hh_fech_in!F9/RES_summary!F$21)</f>
        <v>55.318708899466614</v>
      </c>
      <c r="G9" s="72">
        <f>IF(RES_hh_fech_in!G9=0,0,RES_hh_fech_in!G9/RES_summary!G$21)</f>
        <v>55.111530753190223</v>
      </c>
      <c r="H9" s="72">
        <f>IF(RES_hh_fech_in!H9=0,0,RES_hh_fech_in!H9/RES_summary!H$21)</f>
        <v>53.844475827058972</v>
      </c>
      <c r="I9" s="72">
        <f>IF(RES_hh_fech_in!I9=0,0,RES_hh_fech_in!I9/RES_summary!I$21)</f>
        <v>50.764989617545723</v>
      </c>
      <c r="J9" s="72">
        <f>IF(RES_hh_fech_in!J9=0,0,RES_hh_fech_in!J9/RES_summary!J$21)</f>
        <v>47.489882528195686</v>
      </c>
      <c r="K9" s="72">
        <f>IF(RES_hh_fech_in!K9=0,0,RES_hh_fech_in!K9/RES_summary!K$21)</f>
        <v>51.550421123548944</v>
      </c>
      <c r="L9" s="72">
        <f>IF(RES_hh_fech_in!L9=0,0,RES_hh_fech_in!L9/RES_summary!L$21)</f>
        <v>48.895564787840577</v>
      </c>
      <c r="M9" s="72">
        <f>IF(RES_hh_fech_in!M9=0,0,RES_hh_fech_in!M9/RES_summary!M$21)</f>
        <v>44.604105862866867</v>
      </c>
      <c r="N9" s="72">
        <f>IF(RES_hh_fech_in!N9=0,0,RES_hh_fech_in!N9/RES_summary!N$21)</f>
        <v>41.737126021046215</v>
      </c>
      <c r="O9" s="72">
        <f>IF(RES_hh_fech_in!O9=0,0,RES_hh_fech_in!O9/RES_summary!O$21)</f>
        <v>38.891930876249816</v>
      </c>
      <c r="P9" s="72">
        <f>IF(RES_hh_fech_in!P9=0,0,RES_hh_fech_in!P9/RES_summary!P$21)</f>
        <v>37.732967586663236</v>
      </c>
      <c r="Q9" s="72">
        <f>IF(RES_hh_fech_in!Q9=0,0,RES_hh_fech_in!Q9/RES_summary!Q$21)</f>
        <v>0</v>
      </c>
      <c r="R9" s="72">
        <f>IF(RES_hh_fech_in!R9=0,0,RES_hh_fech_in!R9/RES_summary!R$21)</f>
        <v>0</v>
      </c>
      <c r="S9" s="72">
        <f>IF(RES_hh_fech_in!S9=0,0,RES_hh_fech_in!S9/RES_summary!S$21)</f>
        <v>0</v>
      </c>
      <c r="T9" s="72">
        <f>IF(RES_hh_fech_in!T9=0,0,RES_hh_fech_in!T9/RES_summary!T$21)</f>
        <v>0</v>
      </c>
      <c r="U9" s="72">
        <f>IF(RES_hh_fech_in!U9=0,0,RES_hh_fech_in!U9/RES_summary!U$21)</f>
        <v>29.187008654663501</v>
      </c>
      <c r="V9" s="72">
        <f>IF(RES_hh_fech_in!V9=0,0,RES_hh_fech_in!V9/RES_summary!V$21)</f>
        <v>28.107485256950778</v>
      </c>
      <c r="W9" s="72">
        <f>IF(RES_hh_fech_in!W9=0,0,RES_hh_fech_in!W9/RES_summary!W$21)</f>
        <v>26.688490140906811</v>
      </c>
      <c r="X9" s="72">
        <f>IF(RES_hh_fech_in!X9=0,0,RES_hh_fech_in!X9/RES_summary!X$21)</f>
        <v>25.398961626342977</v>
      </c>
      <c r="Y9" s="72">
        <f>IF(RES_hh_fech_in!Y9=0,0,RES_hh_fech_in!Y9/RES_summary!Y$21)</f>
        <v>24.45725366084644</v>
      </c>
      <c r="DA9" s="89" t="s">
        <v>882</v>
      </c>
    </row>
    <row r="10" spans="1:105" ht="12" customHeight="1" x14ac:dyDescent="0.25">
      <c r="A10" s="28" t="s">
        <v>197</v>
      </c>
      <c r="B10" s="72"/>
      <c r="C10" s="72">
        <f>IF(RES_hh_fech_in!C10=0,0,RES_hh_fech_in!C10/RES_summary!C$21)</f>
        <v>36.525431886946031</v>
      </c>
      <c r="D10" s="72">
        <f>IF(RES_hh_fech_in!D10=0,0,RES_hh_fech_in!D10/RES_summary!D$21)</f>
        <v>37.856043604821721</v>
      </c>
      <c r="E10" s="72">
        <f>IF(RES_hh_fech_in!E10=0,0,RES_hh_fech_in!E10/RES_summary!E$21)</f>
        <v>39.457095047645559</v>
      </c>
      <c r="F10" s="72">
        <f>IF(RES_hh_fech_in!F10=0,0,RES_hh_fech_in!F10/RES_summary!F$21)</f>
        <v>40.890295843256105</v>
      </c>
      <c r="G10" s="72">
        <f>IF(RES_hh_fech_in!G10=0,0,RES_hh_fech_in!G10/RES_summary!G$21)</f>
        <v>41.388394115620549</v>
      </c>
      <c r="H10" s="72">
        <f>IF(RES_hh_fech_in!H10=0,0,RES_hh_fech_in!H10/RES_summary!H$21)</f>
        <v>40.98808984274195</v>
      </c>
      <c r="I10" s="72">
        <f>IF(RES_hh_fech_in!I10=0,0,RES_hh_fech_in!I10/RES_summary!I$21)</f>
        <v>39.954237957431687</v>
      </c>
      <c r="J10" s="72">
        <f>IF(RES_hh_fech_in!J10=0,0,RES_hh_fech_in!J10/RES_summary!J$21)</f>
        <v>38.89296356598679</v>
      </c>
      <c r="K10" s="72">
        <f>IF(RES_hh_fech_in!K10=0,0,RES_hh_fech_in!K10/RES_summary!K$21)</f>
        <v>38.664077496834132</v>
      </c>
      <c r="L10" s="72">
        <f>IF(RES_hh_fech_in!L10=0,0,RES_hh_fech_in!L10/RES_summary!L$21)</f>
        <v>38.338530611896296</v>
      </c>
      <c r="M10" s="72">
        <f>IF(RES_hh_fech_in!M10=0,0,RES_hh_fech_in!M10/RES_summary!M$21)</f>
        <v>35.936425328583198</v>
      </c>
      <c r="N10" s="72">
        <f>IF(RES_hh_fech_in!N10=0,0,RES_hh_fech_in!N10/RES_summary!N$21)</f>
        <v>34.05845610846594</v>
      </c>
      <c r="O10" s="72">
        <f>IF(RES_hh_fech_in!O10=0,0,RES_hh_fech_in!O10/RES_summary!O$21)</f>
        <v>31.642097682320955</v>
      </c>
      <c r="P10" s="72">
        <f>IF(RES_hh_fech_in!P10=0,0,RES_hh_fech_in!P10/RES_summary!P$21)</f>
        <v>29.807431419217121</v>
      </c>
      <c r="Q10" s="72">
        <f>IF(RES_hh_fech_in!Q10=0,0,RES_hh_fech_in!Q10/RES_summary!Q$21)</f>
        <v>28.402334371942484</v>
      </c>
      <c r="R10" s="72">
        <f>IF(RES_hh_fech_in!R10=0,0,RES_hh_fech_in!R10/RES_summary!R$21)</f>
        <v>26.319303294498141</v>
      </c>
      <c r="S10" s="72">
        <f>IF(RES_hh_fech_in!S10=0,0,RES_hh_fech_in!S10/RES_summary!S$21)</f>
        <v>25.87766511985145</v>
      </c>
      <c r="T10" s="72">
        <f>IF(RES_hh_fech_in!T10=0,0,RES_hh_fech_in!T10/RES_summary!T$21)</f>
        <v>26.356019572049338</v>
      </c>
      <c r="U10" s="72">
        <f>IF(RES_hh_fech_in!U10=0,0,RES_hh_fech_in!U10/RES_summary!U$21)</f>
        <v>25.541393117114747</v>
      </c>
      <c r="V10" s="72">
        <f>IF(RES_hh_fech_in!V10=0,0,RES_hh_fech_in!V10/RES_summary!V$21)</f>
        <v>24.820800436499542</v>
      </c>
      <c r="W10" s="72">
        <f>IF(RES_hh_fech_in!W10=0,0,RES_hh_fech_in!W10/RES_summary!W$21)</f>
        <v>23.654556658079539</v>
      </c>
      <c r="X10" s="72">
        <f>IF(RES_hh_fech_in!X10=0,0,RES_hh_fech_in!X10/RES_summary!X$21)</f>
        <v>22.553469029301557</v>
      </c>
      <c r="Y10" s="72">
        <f>IF(RES_hh_fech_in!Y10=0,0,RES_hh_fech_in!Y10/RES_summary!Y$21)</f>
        <v>21.566176930679877</v>
      </c>
      <c r="DA10" s="89" t="s">
        <v>883</v>
      </c>
    </row>
    <row r="11" spans="1:105" ht="12" customHeight="1" x14ac:dyDescent="0.25">
      <c r="A11" s="28" t="s">
        <v>198</v>
      </c>
      <c r="B11" s="72"/>
      <c r="C11" s="72">
        <f>IF(RES_hh_fech_in!C11=0,0,RES_hh_fech_in!C11/RES_summary!C$21)</f>
        <v>0</v>
      </c>
      <c r="D11" s="72">
        <f>IF(RES_hh_fech_in!D11=0,0,RES_hh_fech_in!D11/RES_summary!D$21)</f>
        <v>0</v>
      </c>
      <c r="E11" s="72">
        <f>IF(RES_hh_fech_in!E11=0,0,RES_hh_fech_in!E11/RES_summary!E$21)</f>
        <v>0</v>
      </c>
      <c r="F11" s="72">
        <f>IF(RES_hh_fech_in!F11=0,0,RES_hh_fech_in!F11/RES_summary!F$21)</f>
        <v>0</v>
      </c>
      <c r="G11" s="72">
        <f>IF(RES_hh_fech_in!G11=0,0,RES_hh_fech_in!G11/RES_summary!G$21)</f>
        <v>0</v>
      </c>
      <c r="H11" s="72">
        <f>IF(RES_hh_fech_in!H11=0,0,RES_hh_fech_in!H11/RES_summary!H$21)</f>
        <v>0</v>
      </c>
      <c r="I11" s="72">
        <f>IF(RES_hh_fech_in!I11=0,0,RES_hh_fech_in!I11/RES_summary!I$21)</f>
        <v>0</v>
      </c>
      <c r="J11" s="72">
        <f>IF(RES_hh_fech_in!J11=0,0,RES_hh_fech_in!J11/RES_summary!J$21)</f>
        <v>0</v>
      </c>
      <c r="K11" s="72">
        <f>IF(RES_hh_fech_in!K11=0,0,RES_hh_fech_in!K11/RES_summary!K$21)</f>
        <v>0</v>
      </c>
      <c r="L11" s="72">
        <f>IF(RES_hh_fech_in!L11=0,0,RES_hh_fech_in!L11/RES_summary!L$21)</f>
        <v>0</v>
      </c>
      <c r="M11" s="72">
        <f>IF(RES_hh_fech_in!M11=0,0,RES_hh_fech_in!M11/RES_summary!M$21)</f>
        <v>0</v>
      </c>
      <c r="N11" s="72">
        <f>IF(RES_hh_fech_in!N11=0,0,RES_hh_fech_in!N11/RES_summary!N$21)</f>
        <v>0</v>
      </c>
      <c r="O11" s="72">
        <f>IF(RES_hh_fech_in!O11=0,0,RES_hh_fech_in!O11/RES_summary!O$21)</f>
        <v>0</v>
      </c>
      <c r="P11" s="72">
        <f>IF(RES_hh_fech_in!P11=0,0,RES_hh_fech_in!P11/RES_summary!P$21)</f>
        <v>0</v>
      </c>
      <c r="Q11" s="72">
        <f>IF(RES_hh_fech_in!Q11=0,0,RES_hh_fech_in!Q11/RES_summary!Q$21)</f>
        <v>0</v>
      </c>
      <c r="R11" s="72">
        <f>IF(RES_hh_fech_in!R11=0,0,RES_hh_fech_in!R11/RES_summary!R$21)</f>
        <v>0</v>
      </c>
      <c r="S11" s="72">
        <f>IF(RES_hh_fech_in!S11=0,0,RES_hh_fech_in!S11/RES_summary!S$21)</f>
        <v>0</v>
      </c>
      <c r="T11" s="72">
        <f>IF(RES_hh_fech_in!T11=0,0,RES_hh_fech_in!T11/RES_summary!T$21)</f>
        <v>0</v>
      </c>
      <c r="U11" s="72">
        <f>IF(RES_hh_fech_in!U11=0,0,RES_hh_fech_in!U11/RES_summary!U$21)</f>
        <v>0</v>
      </c>
      <c r="V11" s="72">
        <f>IF(RES_hh_fech_in!V11=0,0,RES_hh_fech_in!V11/RES_summary!V$21)</f>
        <v>0</v>
      </c>
      <c r="W11" s="72">
        <f>IF(RES_hh_fech_in!W11=0,0,RES_hh_fech_in!W11/RES_summary!W$21)</f>
        <v>0</v>
      </c>
      <c r="X11" s="72">
        <f>IF(RES_hh_fech_in!X11=0,0,RES_hh_fech_in!X11/RES_summary!X$21)</f>
        <v>0</v>
      </c>
      <c r="Y11" s="72">
        <f>IF(RES_hh_fech_in!Y11=0,0,RES_hh_fech_in!Y11/RES_summary!Y$21)</f>
        <v>0</v>
      </c>
      <c r="DA11" s="89" t="s">
        <v>884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18.55897358081662</v>
      </c>
      <c r="D12" s="72">
        <f>IF(RES_hh_fech_in!D12=0,0,RES_hh_fech_in!D12/RES_summary!D$21)</f>
        <v>16.514459279276743</v>
      </c>
      <c r="E12" s="72">
        <f>IF(RES_hh_fech_in!E12=0,0,RES_hh_fech_in!E12/RES_summary!E$21)</f>
        <v>16.5144937934258</v>
      </c>
      <c r="F12" s="72">
        <f>IF(RES_hh_fech_in!F12=0,0,RES_hh_fech_in!F12/RES_summary!F$21)</f>
        <v>16.362407161132545</v>
      </c>
      <c r="G12" s="72">
        <f>IF(RES_hh_fech_in!G12=0,0,RES_hh_fech_in!G12/RES_summary!G$21)</f>
        <v>16.302053016251364</v>
      </c>
      <c r="H12" s="72">
        <f>IF(RES_hh_fech_in!H12=0,0,RES_hh_fech_in!H12/RES_summary!H$21)</f>
        <v>16.132188147843813</v>
      </c>
      <c r="I12" s="72">
        <f>IF(RES_hh_fech_in!I12=0,0,RES_hh_fech_in!I12/RES_summary!I$21)</f>
        <v>14.982883055407115</v>
      </c>
      <c r="J12" s="72">
        <f>IF(RES_hh_fech_in!J12=0,0,RES_hh_fech_in!J12/RES_summary!J$21)</f>
        <v>13.000449675448429</v>
      </c>
      <c r="K12" s="72">
        <f>IF(RES_hh_fech_in!K12=0,0,RES_hh_fech_in!K12/RES_summary!K$21)</f>
        <v>12.299979932714756</v>
      </c>
      <c r="L12" s="72">
        <f>IF(RES_hh_fech_in!L12=0,0,RES_hh_fech_in!L12/RES_summary!L$21)</f>
        <v>13.361772471740625</v>
      </c>
      <c r="M12" s="72">
        <f>IF(RES_hh_fech_in!M12=0,0,RES_hh_fech_in!M12/RES_summary!M$21)</f>
        <v>10.949538036037671</v>
      </c>
      <c r="N12" s="72">
        <f>IF(RES_hh_fech_in!N12=0,0,RES_hh_fech_in!N12/RES_summary!N$21)</f>
        <v>9.7189689951677352</v>
      </c>
      <c r="O12" s="72">
        <f>IF(RES_hh_fech_in!O12=0,0,RES_hh_fech_in!O12/RES_summary!O$21)</f>
        <v>8.1372404288240077</v>
      </c>
      <c r="P12" s="72">
        <f>IF(RES_hh_fech_in!P12=0,0,RES_hh_fech_in!P12/RES_summary!P$21)</f>
        <v>7.2177023593406249</v>
      </c>
      <c r="Q12" s="72">
        <f>IF(RES_hh_fech_in!Q12=0,0,RES_hh_fech_in!Q12/RES_summary!Q$21)</f>
        <v>6.7727265129938035</v>
      </c>
      <c r="R12" s="72">
        <f>IF(RES_hh_fech_in!R12=0,0,RES_hh_fech_in!R12/RES_summary!R$21)</f>
        <v>6.4455362901375866</v>
      </c>
      <c r="S12" s="72">
        <f>IF(RES_hh_fech_in!S12=0,0,RES_hh_fech_in!S12/RES_summary!S$21)</f>
        <v>6.4089204821575647</v>
      </c>
      <c r="T12" s="72">
        <f>IF(RES_hh_fech_in!T12=0,0,RES_hh_fech_in!T12/RES_summary!T$21)</f>
        <v>6.4473813854075406</v>
      </c>
      <c r="U12" s="72">
        <f>IF(RES_hh_fech_in!U12=0,0,RES_hh_fech_in!U12/RES_summary!U$21)</f>
        <v>6.2712157032219906</v>
      </c>
      <c r="V12" s="72">
        <f>IF(RES_hh_fech_in!V12=0,0,RES_hh_fech_in!V12/RES_summary!V$21)</f>
        <v>6.0384963979637893</v>
      </c>
      <c r="W12" s="72">
        <f>IF(RES_hh_fech_in!W12=0,0,RES_hh_fech_in!W12/RES_summary!W$21)</f>
        <v>5.760552174673184</v>
      </c>
      <c r="X12" s="72">
        <f>IF(RES_hh_fech_in!X12=0,0,RES_hh_fech_in!X12/RES_summary!X$21)</f>
        <v>5.3490955121330597</v>
      </c>
      <c r="Y12" s="72">
        <f>IF(RES_hh_fech_in!Y12=0,0,RES_hh_fech_in!Y12/RES_summary!Y$21)</f>
        <v>5.2209600355426913</v>
      </c>
      <c r="DA12" s="89" t="s">
        <v>885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47.204381840597385</v>
      </c>
      <c r="D13" s="74">
        <f>IF(RES_hh_fech_in!D13=0,0,RES_hh_fech_in!D13/RES_summary!D$21)</f>
        <v>42.516454117155874</v>
      </c>
      <c r="E13" s="74">
        <f>IF(RES_hh_fech_in!E13=0,0,RES_hh_fech_in!E13/RES_summary!E$21)</f>
        <v>42.589589491492937</v>
      </c>
      <c r="F13" s="74">
        <f>IF(RES_hh_fech_in!F13=0,0,RES_hh_fech_in!F13/RES_summary!F$21)</f>
        <v>44.425321221041941</v>
      </c>
      <c r="G13" s="74">
        <f>IF(RES_hh_fech_in!G13=0,0,RES_hh_fech_in!G13/RES_summary!G$21)</f>
        <v>45.419148892747636</v>
      </c>
      <c r="H13" s="74">
        <f>IF(RES_hh_fech_in!H13=0,0,RES_hh_fech_in!H13/RES_summary!H$21)</f>
        <v>50.87749940008532</v>
      </c>
      <c r="I13" s="74">
        <f>IF(RES_hh_fech_in!I13=0,0,RES_hh_fech_in!I13/RES_summary!I$21)</f>
        <v>47.146361577381597</v>
      </c>
      <c r="J13" s="74">
        <f>IF(RES_hh_fech_in!J13=0,0,RES_hh_fech_in!J13/RES_summary!J$21)</f>
        <v>42.118099004192743</v>
      </c>
      <c r="K13" s="74">
        <f>IF(RES_hh_fech_in!K13=0,0,RES_hh_fech_in!K13/RES_summary!K$21)</f>
        <v>39.439754916534262</v>
      </c>
      <c r="L13" s="74">
        <f>IF(RES_hh_fech_in!L13=0,0,RES_hh_fech_in!L13/RES_summary!L$21)</f>
        <v>49.480938390367179</v>
      </c>
      <c r="M13" s="74">
        <f>IF(RES_hh_fech_in!M13=0,0,RES_hh_fech_in!M13/RES_summary!M$21)</f>
        <v>46.924767533789826</v>
      </c>
      <c r="N13" s="74">
        <f>IF(RES_hh_fech_in!N13=0,0,RES_hh_fech_in!N13/RES_summary!N$21)</f>
        <v>42.095393848455906</v>
      </c>
      <c r="O13" s="74">
        <f>IF(RES_hh_fech_in!O13=0,0,RES_hh_fech_in!O13/RES_summary!O$21)</f>
        <v>0</v>
      </c>
      <c r="P13" s="74">
        <f>IF(RES_hh_fech_in!P13=0,0,RES_hh_fech_in!P13/RES_summary!P$21)</f>
        <v>0</v>
      </c>
      <c r="Q13" s="74">
        <f>IF(RES_hh_fech_in!Q13=0,0,RES_hh_fech_in!Q13/RES_summary!Q$21)</f>
        <v>0</v>
      </c>
      <c r="R13" s="74">
        <f>IF(RES_hh_fech_in!R13=0,0,RES_hh_fech_in!R13/RES_summary!R$21)</f>
        <v>23.120202229724601</v>
      </c>
      <c r="S13" s="74">
        <f>IF(RES_hh_fech_in!S13=0,0,RES_hh_fech_in!S13/RES_summary!S$21)</f>
        <v>26.66960208442643</v>
      </c>
      <c r="T13" s="74">
        <f>IF(RES_hh_fech_in!T13=0,0,RES_hh_fech_in!T13/RES_summary!T$21)</f>
        <v>34.860701026005188</v>
      </c>
      <c r="U13" s="74">
        <f>IF(RES_hh_fech_in!U13=0,0,RES_hh_fech_in!U13/RES_summary!U$21)</f>
        <v>30.333803580080303</v>
      </c>
      <c r="V13" s="74">
        <f>IF(RES_hh_fech_in!V13=0,0,RES_hh_fech_in!V13/RES_summary!V$21)</f>
        <v>27.37735366225024</v>
      </c>
      <c r="W13" s="74">
        <f>IF(RES_hh_fech_in!W13=0,0,RES_hh_fech_in!W13/RES_summary!W$21)</f>
        <v>20.118552641765323</v>
      </c>
      <c r="X13" s="74">
        <f>IF(RES_hh_fech_in!X13=0,0,RES_hh_fech_in!X13/RES_summary!X$21)</f>
        <v>23.503790119326492</v>
      </c>
      <c r="Y13" s="74">
        <f>IF(RES_hh_fech_in!Y13=0,0,RES_hh_fech_in!Y13/RES_summary!Y$21)</f>
        <v>22.359885354214082</v>
      </c>
      <c r="DA13" s="90" t="s">
        <v>886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0.50793193921933288</v>
      </c>
      <c r="D14" s="76">
        <f>IF(RES_hh_fech_in!D14=0,0,RES_hh_fech_in!D14/RES_summary!D$21)</f>
        <v>0.53924031420540919</v>
      </c>
      <c r="E14" s="76">
        <f>IF(RES_hh_fech_in!E14=0,0,RES_hh_fech_in!E14/RES_summary!E$21)</f>
        <v>0.55805950912518565</v>
      </c>
      <c r="F14" s="76">
        <f>IF(RES_hh_fech_in!F14=0,0,RES_hh_fech_in!F14/RES_summary!F$21)</f>
        <v>0.55124837392435022</v>
      </c>
      <c r="G14" s="76">
        <f>IF(RES_hh_fech_in!G14=0,0,RES_hh_fech_in!G14/RES_summary!G$21)</f>
        <v>0.49542753035905945</v>
      </c>
      <c r="H14" s="76">
        <f>IF(RES_hh_fech_in!H14=0,0,RES_hh_fech_in!H14/RES_summary!H$21)</f>
        <v>0.47300230382666092</v>
      </c>
      <c r="I14" s="76">
        <f>IF(RES_hh_fech_in!I14=0,0,RES_hh_fech_in!I14/RES_summary!I$21)</f>
        <v>0.43238877158874606</v>
      </c>
      <c r="J14" s="76">
        <f>IF(RES_hh_fech_in!J14=0,0,RES_hh_fech_in!J14/RES_summary!J$21)</f>
        <v>0.3910642634340471</v>
      </c>
      <c r="K14" s="76">
        <f>IF(RES_hh_fech_in!K14=0,0,RES_hh_fech_in!K14/RES_summary!K$21)</f>
        <v>0.35067162487868747</v>
      </c>
      <c r="L14" s="76">
        <f>IF(RES_hh_fech_in!L14=0,0,RES_hh_fech_in!L14/RES_summary!L$21)</f>
        <v>0.40668637221417753</v>
      </c>
      <c r="M14" s="76">
        <f>IF(RES_hh_fech_in!M14=0,0,RES_hh_fech_in!M14/RES_summary!M$21)</f>
        <v>0.32160232291965052</v>
      </c>
      <c r="N14" s="76">
        <f>IF(RES_hh_fech_in!N14=0,0,RES_hh_fech_in!N14/RES_summary!N$21)</f>
        <v>0.31994265556388318</v>
      </c>
      <c r="O14" s="76">
        <f>IF(RES_hh_fech_in!O14=0,0,RES_hh_fech_in!O14/RES_summary!O$21)</f>
        <v>0.32244810042235122</v>
      </c>
      <c r="P14" s="76">
        <f>IF(RES_hh_fech_in!P14=0,0,RES_hh_fech_in!P14/RES_summary!P$21)</f>
        <v>0.36003153244266128</v>
      </c>
      <c r="Q14" s="76">
        <f>IF(RES_hh_fech_in!Q14=0,0,RES_hh_fech_in!Q14/RES_summary!Q$21)</f>
        <v>0.40787245097248309</v>
      </c>
      <c r="R14" s="76">
        <f>IF(RES_hh_fech_in!R14=0,0,RES_hh_fech_in!R14/RES_summary!R$21)</f>
        <v>0.35351786510886563</v>
      </c>
      <c r="S14" s="76">
        <f>IF(RES_hh_fech_in!S14=0,0,RES_hh_fech_in!S14/RES_summary!S$21)</f>
        <v>0.32891849564953834</v>
      </c>
      <c r="T14" s="76">
        <f>IF(RES_hh_fech_in!T14=0,0,RES_hh_fech_in!T14/RES_summary!T$21)</f>
        <v>0.36695092134094587</v>
      </c>
      <c r="U14" s="76">
        <f>IF(RES_hh_fech_in!U14=0,0,RES_hh_fech_in!U14/RES_summary!U$21)</f>
        <v>0.28929903756029968</v>
      </c>
      <c r="V14" s="76">
        <f>IF(RES_hh_fech_in!V14=0,0,RES_hh_fech_in!V14/RES_summary!V$21)</f>
        <v>0.26809241222558255</v>
      </c>
      <c r="W14" s="76">
        <f>IF(RES_hh_fech_in!W14=0,0,RES_hh_fech_in!W14/RES_summary!W$21)</f>
        <v>0.22623710158073024</v>
      </c>
      <c r="X14" s="76">
        <f>IF(RES_hh_fech_in!X14=0,0,RES_hh_fech_in!X14/RES_summary!X$21)</f>
        <v>0.21822112346153499</v>
      </c>
      <c r="Y14" s="76">
        <f>IF(RES_hh_fech_in!Y14=0,0,RES_hh_fech_in!Y14/RES_summary!Y$21)</f>
        <v>0.20505818867407036</v>
      </c>
      <c r="DA14" s="91" t="s">
        <v>887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1.0663776769578608</v>
      </c>
      <c r="D15" s="69">
        <f>IF(RES_hh_fech_in!D15=0,0,RES_hh_fech_in!D15/RES_summary!D$21)</f>
        <v>0.63421819220253228</v>
      </c>
      <c r="E15" s="69">
        <f>IF(RES_hh_fech_in!E15=0,0,RES_hh_fech_in!E15/RES_summary!E$21)</f>
        <v>1.2834782281006079</v>
      </c>
      <c r="F15" s="69">
        <f>IF(RES_hh_fech_in!F15=0,0,RES_hh_fech_in!F15/RES_summary!F$21)</f>
        <v>1.2995052305620709</v>
      </c>
      <c r="G15" s="69">
        <f>IF(RES_hh_fech_in!G15=0,0,RES_hh_fech_in!G15/RES_summary!G$21)</f>
        <v>1.8367396794452888</v>
      </c>
      <c r="H15" s="69">
        <f>IF(RES_hh_fech_in!H15=0,0,RES_hh_fech_in!H15/RES_summary!H$21)</f>
        <v>1.0299406071774131</v>
      </c>
      <c r="I15" s="69">
        <f>IF(RES_hh_fech_in!I15=0,0,RES_hh_fech_in!I15/RES_summary!I$21)</f>
        <v>0.70848538987808518</v>
      </c>
      <c r="J15" s="69">
        <f>IF(RES_hh_fech_in!J15=0,0,RES_hh_fech_in!J15/RES_summary!J$21)</f>
        <v>0.57332141924330737</v>
      </c>
      <c r="K15" s="69">
        <f>IF(RES_hh_fech_in!K15=0,0,RES_hh_fech_in!K15/RES_summary!K$21)</f>
        <v>0.88477918111200637</v>
      </c>
      <c r="L15" s="69">
        <f>IF(RES_hh_fech_in!L15=0,0,RES_hh_fech_in!L15/RES_summary!L$21)</f>
        <v>0.98693535490027751</v>
      </c>
      <c r="M15" s="69">
        <f>IF(RES_hh_fech_in!M15=0,0,RES_hh_fech_in!M15/RES_summary!M$21)</f>
        <v>0.6703167824836711</v>
      </c>
      <c r="N15" s="69">
        <f>IF(RES_hh_fech_in!N15=0,0,RES_hh_fech_in!N15/RES_summary!N$21)</f>
        <v>0.82923112941938315</v>
      </c>
      <c r="O15" s="69">
        <f>IF(RES_hh_fech_in!O15=0,0,RES_hh_fech_in!O15/RES_summary!O$21)</f>
        <v>0.15663098285559493</v>
      </c>
      <c r="P15" s="69">
        <f>IF(RES_hh_fech_in!P15=0,0,RES_hh_fech_in!P15/RES_summary!P$21)</f>
        <v>5.6738148538855698E-2</v>
      </c>
      <c r="Q15" s="69">
        <f>IF(RES_hh_fech_in!Q15=0,0,RES_hh_fech_in!Q15/RES_summary!Q$21)</f>
        <v>7.4053012310106803E-2</v>
      </c>
      <c r="R15" s="69">
        <f>IF(RES_hh_fech_in!R15=0,0,RES_hh_fech_in!R15/RES_summary!R$21)</f>
        <v>0.37815856044040635</v>
      </c>
      <c r="S15" s="69">
        <f>IF(RES_hh_fech_in!S15=0,0,RES_hh_fech_in!S15/RES_summary!S$21)</f>
        <v>0.4876433802137623</v>
      </c>
      <c r="T15" s="69">
        <f>IF(RES_hh_fech_in!T15=0,0,RES_hh_fech_in!T15/RES_summary!T$21)</f>
        <v>0.6592465216762653</v>
      </c>
      <c r="U15" s="69">
        <f>IF(RES_hh_fech_in!U15=0,0,RES_hh_fech_in!U15/RES_summary!U$21)</f>
        <v>0.39591103575905279</v>
      </c>
      <c r="V15" s="69">
        <f>IF(RES_hh_fech_in!V15=0,0,RES_hh_fech_in!V15/RES_summary!V$21)</f>
        <v>0.39403959116075138</v>
      </c>
      <c r="W15" s="69">
        <f>IF(RES_hh_fech_in!W15=0,0,RES_hh_fech_in!W15/RES_summary!W$21)</f>
        <v>0.42022488207953779</v>
      </c>
      <c r="X15" s="69">
        <f>IF(RES_hh_fech_in!X15=0,0,RES_hh_fech_in!X15/RES_summary!X$21)</f>
        <v>0.466216073016749</v>
      </c>
      <c r="Y15" s="69">
        <f>IF(RES_hh_fech_in!Y15=0,0,RES_hh_fech_in!Y15/RES_summary!Y$21)</f>
        <v>0.18015407735024613</v>
      </c>
      <c r="DA15" s="88" t="s">
        <v>888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1.0663776769578608</v>
      </c>
      <c r="D16" s="72">
        <f>IF(RES_hh_fech_in!D16=0,0,RES_hh_fech_in!D16/RES_summary!D$21)</f>
        <v>0.63421819220253228</v>
      </c>
      <c r="E16" s="72">
        <f>IF(RES_hh_fech_in!E16=0,0,RES_hh_fech_in!E16/RES_summary!E$21)</f>
        <v>1.2834782281006079</v>
      </c>
      <c r="F16" s="72">
        <f>IF(RES_hh_fech_in!F16=0,0,RES_hh_fech_in!F16/RES_summary!F$21)</f>
        <v>1.2995052305620709</v>
      </c>
      <c r="G16" s="72">
        <f>IF(RES_hh_fech_in!G16=0,0,RES_hh_fech_in!G16/RES_summary!G$21)</f>
        <v>1.8367396794452888</v>
      </c>
      <c r="H16" s="72">
        <f>IF(RES_hh_fech_in!H16=0,0,RES_hh_fech_in!H16/RES_summary!H$21)</f>
        <v>1.0299406071774131</v>
      </c>
      <c r="I16" s="72">
        <f>IF(RES_hh_fech_in!I16=0,0,RES_hh_fech_in!I16/RES_summary!I$21)</f>
        <v>0.70848538987808518</v>
      </c>
      <c r="J16" s="72">
        <f>IF(RES_hh_fech_in!J16=0,0,RES_hh_fech_in!J16/RES_summary!J$21)</f>
        <v>0.57332141924330737</v>
      </c>
      <c r="K16" s="72">
        <f>IF(RES_hh_fech_in!K16=0,0,RES_hh_fech_in!K16/RES_summary!K$21)</f>
        <v>0.88477918111200637</v>
      </c>
      <c r="L16" s="72">
        <f>IF(RES_hh_fech_in!L16=0,0,RES_hh_fech_in!L16/RES_summary!L$21)</f>
        <v>0.98693535490027751</v>
      </c>
      <c r="M16" s="72">
        <f>IF(RES_hh_fech_in!M16=0,0,RES_hh_fech_in!M16/RES_summary!M$21)</f>
        <v>0.6703167824836711</v>
      </c>
      <c r="N16" s="72">
        <f>IF(RES_hh_fech_in!N16=0,0,RES_hh_fech_in!N16/RES_summary!N$21)</f>
        <v>0.82923112941938315</v>
      </c>
      <c r="O16" s="72">
        <f>IF(RES_hh_fech_in!O16=0,0,RES_hh_fech_in!O16/RES_summary!O$21)</f>
        <v>0.15663098285559493</v>
      </c>
      <c r="P16" s="72">
        <f>IF(RES_hh_fech_in!P16=0,0,RES_hh_fech_in!P16/RES_summary!P$21)</f>
        <v>5.6738148538855698E-2</v>
      </c>
      <c r="Q16" s="72">
        <f>IF(RES_hh_fech_in!Q16=0,0,RES_hh_fech_in!Q16/RES_summary!Q$21)</f>
        <v>7.4053012310106803E-2</v>
      </c>
      <c r="R16" s="72">
        <f>IF(RES_hh_fech_in!R16=0,0,RES_hh_fech_in!R16/RES_summary!R$21)</f>
        <v>0.37815856044040635</v>
      </c>
      <c r="S16" s="72">
        <f>IF(RES_hh_fech_in!S16=0,0,RES_hh_fech_in!S16/RES_summary!S$21)</f>
        <v>0.4876433802137623</v>
      </c>
      <c r="T16" s="72">
        <f>IF(RES_hh_fech_in!T16=0,0,RES_hh_fech_in!T16/RES_summary!T$21)</f>
        <v>0.6592465216762653</v>
      </c>
      <c r="U16" s="72">
        <f>IF(RES_hh_fech_in!U16=0,0,RES_hh_fech_in!U16/RES_summary!U$21)</f>
        <v>0.39591103575905279</v>
      </c>
      <c r="V16" s="72">
        <f>IF(RES_hh_fech_in!V16=0,0,RES_hh_fech_in!V16/RES_summary!V$21)</f>
        <v>0.39403959116075138</v>
      </c>
      <c r="W16" s="72">
        <f>IF(RES_hh_fech_in!W16=0,0,RES_hh_fech_in!W16/RES_summary!W$21)</f>
        <v>0.42022488207953779</v>
      </c>
      <c r="X16" s="72">
        <f>IF(RES_hh_fech_in!X16=0,0,RES_hh_fech_in!X16/RES_summary!X$21)</f>
        <v>0.466216073016749</v>
      </c>
      <c r="Y16" s="72">
        <f>IF(RES_hh_fech_in!Y16=0,0,RES_hh_fech_in!Y16/RES_summary!Y$21)</f>
        <v>0.18015407735024613</v>
      </c>
      <c r="DA16" s="89" t="s">
        <v>889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12.801669803046243</v>
      </c>
      <c r="D17" s="69">
        <f>IF(RES_hh_fech_in!D17=0,0,RES_hh_fech_in!D17/RES_summary!D$21)</f>
        <v>12.218820400848918</v>
      </c>
      <c r="E17" s="69">
        <f>IF(RES_hh_fech_in!E17=0,0,RES_hh_fech_in!E17/RES_summary!E$21)</f>
        <v>11.407076675013391</v>
      </c>
      <c r="F17" s="69">
        <f>IF(RES_hh_fech_in!F17=0,0,RES_hh_fech_in!F17/RES_summary!F$21)</f>
        <v>11.020051032740088</v>
      </c>
      <c r="G17" s="69">
        <f>IF(RES_hh_fech_in!G17=0,0,RES_hh_fech_in!G17/RES_summary!G$21)</f>
        <v>10.948817014701834</v>
      </c>
      <c r="H17" s="69">
        <f>IF(RES_hh_fech_in!H17=0,0,RES_hh_fech_in!H17/RES_summary!H$21)</f>
        <v>11.280956044000465</v>
      </c>
      <c r="I17" s="69">
        <f>IF(RES_hh_fech_in!I17=0,0,RES_hh_fech_in!I17/RES_summary!I$21)</f>
        <v>10.625192040091768</v>
      </c>
      <c r="J17" s="69">
        <f>IF(RES_hh_fech_in!J17=0,0,RES_hh_fech_in!J17/RES_summary!J$21)</f>
        <v>10.120662284290281</v>
      </c>
      <c r="K17" s="69">
        <f>IF(RES_hh_fech_in!K17=0,0,RES_hh_fech_in!K17/RES_summary!K$21)</f>
        <v>9.778428008296709</v>
      </c>
      <c r="L17" s="69">
        <f>IF(RES_hh_fech_in!L17=0,0,RES_hh_fech_in!L17/RES_summary!L$21)</f>
        <v>10.465893635062733</v>
      </c>
      <c r="M17" s="69">
        <f>IF(RES_hh_fech_in!M17=0,0,RES_hh_fech_in!M17/RES_summary!M$21)</f>
        <v>10.327638947930623</v>
      </c>
      <c r="N17" s="69">
        <f>IF(RES_hh_fech_in!N17=0,0,RES_hh_fech_in!N17/RES_summary!N$21)</f>
        <v>9.6971153002474892</v>
      </c>
      <c r="O17" s="69">
        <f>IF(RES_hh_fech_in!O17=0,0,RES_hh_fech_in!O17/RES_summary!O$21)</f>
        <v>9.3315456870810127</v>
      </c>
      <c r="P17" s="69">
        <f>IF(RES_hh_fech_in!P17=0,0,RES_hh_fech_in!P17/RES_summary!P$21)</f>
        <v>8.8039685581337768</v>
      </c>
      <c r="Q17" s="69">
        <f>IF(RES_hh_fech_in!Q17=0,0,RES_hh_fech_in!Q17/RES_summary!Q$21)</f>
        <v>8.4592852549980879</v>
      </c>
      <c r="R17" s="69">
        <f>IF(RES_hh_fech_in!R17=0,0,RES_hh_fech_in!R17/RES_summary!R$21)</f>
        <v>9.1098574570189896</v>
      </c>
      <c r="S17" s="69">
        <f>IF(RES_hh_fech_in!S17=0,0,RES_hh_fech_in!S17/RES_summary!S$21)</f>
        <v>9.0600706261396642</v>
      </c>
      <c r="T17" s="69">
        <f>IF(RES_hh_fech_in!T17=0,0,RES_hh_fech_in!T17/RES_summary!T$21)</f>
        <v>9.0771085293636879</v>
      </c>
      <c r="U17" s="69">
        <f>IF(RES_hh_fech_in!U17=0,0,RES_hh_fech_in!U17/RES_summary!U$21)</f>
        <v>8.901242410786173</v>
      </c>
      <c r="V17" s="69">
        <f>IF(RES_hh_fech_in!V17=0,0,RES_hh_fech_in!V17/RES_summary!V$21)</f>
        <v>8.7265386640808948</v>
      </c>
      <c r="W17" s="69">
        <f>IF(RES_hh_fech_in!W17=0,0,RES_hh_fech_in!W17/RES_summary!W$21)</f>
        <v>8.7497270077094988</v>
      </c>
      <c r="X17" s="69">
        <f>IF(RES_hh_fech_in!X17=0,0,RES_hh_fech_in!X17/RES_summary!X$21)</f>
        <v>8.7509593599443232</v>
      </c>
      <c r="Y17" s="69">
        <f>IF(RES_hh_fech_in!Y17=0,0,RES_hh_fech_in!Y17/RES_summary!Y$21)</f>
        <v>7.8956637828068716</v>
      </c>
      <c r="DA17" s="88" t="s">
        <v>890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12.944934097478448</v>
      </c>
      <c r="D18" s="72">
        <f>IF(RES_hh_fech_in!D18=0,0,RES_hh_fech_in!D18/RES_summary!D$21)</f>
        <v>12.062165168096014</v>
      </c>
      <c r="E18" s="72">
        <f>IF(RES_hh_fech_in!E18=0,0,RES_hh_fech_in!E18/RES_summary!E$21)</f>
        <v>11.386124457189446</v>
      </c>
      <c r="F18" s="72">
        <f>IF(RES_hh_fech_in!F18=0,0,RES_hh_fech_in!F18/RES_summary!F$21)</f>
        <v>11.440849052240662</v>
      </c>
      <c r="G18" s="72">
        <f>IF(RES_hh_fech_in!G18=0,0,RES_hh_fech_in!G18/RES_summary!G$21)</f>
        <v>11.671809865849349</v>
      </c>
      <c r="H18" s="72">
        <f>IF(RES_hh_fech_in!H18=0,0,RES_hh_fech_in!H18/RES_summary!H$21)</f>
        <v>11.491429860640171</v>
      </c>
      <c r="I18" s="72">
        <f>IF(RES_hh_fech_in!I18=0,0,RES_hh_fech_in!I18/RES_summary!I$21)</f>
        <v>10.249338163158788</v>
      </c>
      <c r="J18" s="72">
        <f>IF(RES_hh_fech_in!J18=0,0,RES_hh_fech_in!J18/RES_summary!J$21)</f>
        <v>10.848095638013998</v>
      </c>
      <c r="K18" s="72">
        <f>IF(RES_hh_fech_in!K18=0,0,RES_hh_fech_in!K18/RES_summary!K$21)</f>
        <v>10.957625513281185</v>
      </c>
      <c r="L18" s="72">
        <f>IF(RES_hh_fech_in!L18=0,0,RES_hh_fech_in!L18/RES_summary!L$21)</f>
        <v>11.040523210413335</v>
      </c>
      <c r="M18" s="72">
        <f>IF(RES_hh_fech_in!M18=0,0,RES_hh_fech_in!M18/RES_summary!M$21)</f>
        <v>10.081507442432709</v>
      </c>
      <c r="N18" s="72">
        <f>IF(RES_hh_fech_in!N18=0,0,RES_hh_fech_in!N18/RES_summary!N$21)</f>
        <v>10.145577582238712</v>
      </c>
      <c r="O18" s="72">
        <f>IF(RES_hh_fech_in!O18=0,0,RES_hh_fech_in!O18/RES_summary!O$21)</f>
        <v>10.018176051857218</v>
      </c>
      <c r="P18" s="72">
        <f>IF(RES_hh_fech_in!P18=0,0,RES_hh_fech_in!P18/RES_summary!P$21)</f>
        <v>10.408094272206771</v>
      </c>
      <c r="Q18" s="72">
        <f>IF(RES_hh_fech_in!Q18=0,0,RES_hh_fech_in!Q18/RES_summary!Q$21)</f>
        <v>10.267445885966048</v>
      </c>
      <c r="R18" s="72">
        <f>IF(RES_hh_fech_in!R18=0,0,RES_hh_fech_in!R18/RES_summary!R$21)</f>
        <v>9.6810635513493093</v>
      </c>
      <c r="S18" s="72">
        <f>IF(RES_hh_fech_in!S18=0,0,RES_hh_fech_in!S18/RES_summary!S$21)</f>
        <v>10.494338511562898</v>
      </c>
      <c r="T18" s="72">
        <f>IF(RES_hh_fech_in!T18=0,0,RES_hh_fech_in!T18/RES_summary!T$21)</f>
        <v>9.7254140413752648</v>
      </c>
      <c r="U18" s="72">
        <f>IF(RES_hh_fech_in!U18=0,0,RES_hh_fech_in!U18/RES_summary!U$21)</f>
        <v>11.238254151627601</v>
      </c>
      <c r="V18" s="72">
        <f>IF(RES_hh_fech_in!V18=0,0,RES_hh_fech_in!V18/RES_summary!V$21)</f>
        <v>11.749152728926527</v>
      </c>
      <c r="W18" s="72">
        <f>IF(RES_hh_fech_in!W18=0,0,RES_hh_fech_in!W18/RES_summary!W$21)</f>
        <v>0</v>
      </c>
      <c r="X18" s="72">
        <f>IF(RES_hh_fech_in!X18=0,0,RES_hh_fech_in!X18/RES_summary!X$21)</f>
        <v>0</v>
      </c>
      <c r="Y18" s="72">
        <f>IF(RES_hh_fech_in!Y18=0,0,RES_hh_fech_in!Y18/RES_summary!Y$21)</f>
        <v>0</v>
      </c>
      <c r="DA18" s="89" t="s">
        <v>891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13.036997910362105</v>
      </c>
      <c r="D19" s="72">
        <f>IF(RES_hh_fech_in!D19=0,0,RES_hh_fech_in!D19/RES_summary!D$21)</f>
        <v>12.818368018798427</v>
      </c>
      <c r="E19" s="72">
        <f>IF(RES_hh_fech_in!E19=0,0,RES_hh_fech_in!E19/RES_summary!E$21)</f>
        <v>11.936318607318213</v>
      </c>
      <c r="F19" s="72">
        <f>IF(RES_hh_fech_in!F19=0,0,RES_hh_fech_in!F19/RES_summary!F$21)</f>
        <v>11.896542926180368</v>
      </c>
      <c r="G19" s="72">
        <f>IF(RES_hh_fech_in!G19=0,0,RES_hh_fech_in!G19/RES_summary!G$21)</f>
        <v>12.143638798823323</v>
      </c>
      <c r="H19" s="72">
        <f>IF(RES_hh_fech_in!H19=0,0,RES_hh_fech_in!H19/RES_summary!H$21)</f>
        <v>11.61637101398026</v>
      </c>
      <c r="I19" s="72">
        <f>IF(RES_hh_fech_in!I19=0,0,RES_hh_fech_in!I19/RES_summary!I$21)</f>
        <v>11.489929546607796</v>
      </c>
      <c r="J19" s="72">
        <f>IF(RES_hh_fech_in!J19=0,0,RES_hh_fech_in!J19/RES_summary!J$21)</f>
        <v>11.424322064937611</v>
      </c>
      <c r="K19" s="72">
        <f>IF(RES_hh_fech_in!K19=0,0,RES_hh_fech_in!K19/RES_summary!K$21)</f>
        <v>11.110468964788771</v>
      </c>
      <c r="L19" s="72">
        <f>IF(RES_hh_fech_in!L19=0,0,RES_hh_fech_in!L19/RES_summary!L$21)</f>
        <v>11.340924138889754</v>
      </c>
      <c r="M19" s="72">
        <f>IF(RES_hh_fech_in!M19=0,0,RES_hh_fech_in!M19/RES_summary!M$21)</f>
        <v>10.980569818883369</v>
      </c>
      <c r="N19" s="72">
        <f>IF(RES_hh_fech_in!N19=0,0,RES_hh_fech_in!N19/RES_summary!N$21)</f>
        <v>10.485088203074898</v>
      </c>
      <c r="O19" s="72">
        <f>IF(RES_hh_fech_in!O19=0,0,RES_hh_fech_in!O19/RES_summary!O$21)</f>
        <v>10.364655222791864</v>
      </c>
      <c r="P19" s="72">
        <f>IF(RES_hh_fech_in!P19=0,0,RES_hh_fech_in!P19/RES_summary!P$21)</f>
        <v>9.9218562027568069</v>
      </c>
      <c r="Q19" s="72">
        <f>IF(RES_hh_fech_in!Q19=0,0,RES_hh_fech_in!Q19/RES_summary!Q$21)</f>
        <v>9.2112612310599733</v>
      </c>
      <c r="R19" s="72">
        <f>IF(RES_hh_fech_in!R19=0,0,RES_hh_fech_in!R19/RES_summary!R$21)</f>
        <v>9.3649890416026231</v>
      </c>
      <c r="S19" s="72">
        <f>IF(RES_hh_fech_in!S19=0,0,RES_hh_fech_in!S19/RES_summary!S$21)</f>
        <v>9.6123312492918629</v>
      </c>
      <c r="T19" s="72">
        <f>IF(RES_hh_fech_in!T19=0,0,RES_hh_fech_in!T19/RES_summary!T$21)</f>
        <v>9.5289158478572471</v>
      </c>
      <c r="U19" s="72">
        <f>IF(RES_hh_fech_in!U19=0,0,RES_hh_fech_in!U19/RES_summary!U$21)</f>
        <v>8.9617307111226197</v>
      </c>
      <c r="V19" s="72">
        <f>IF(RES_hh_fech_in!V19=0,0,RES_hh_fech_in!V19/RES_summary!V$21)</f>
        <v>8.6050658150921056</v>
      </c>
      <c r="W19" s="72">
        <f>IF(RES_hh_fech_in!W19=0,0,RES_hh_fech_in!W19/RES_summary!W$21)</f>
        <v>8.9920009393763287</v>
      </c>
      <c r="X19" s="72">
        <f>IF(RES_hh_fech_in!X19=0,0,RES_hh_fech_in!X19/RES_summary!X$21)</f>
        <v>9.7499334270595543</v>
      </c>
      <c r="Y19" s="72">
        <f>IF(RES_hh_fech_in!Y19=0,0,RES_hh_fech_in!Y19/RES_summary!Y$21)</f>
        <v>8.1695995215278518</v>
      </c>
      <c r="DA19" s="89" t="s">
        <v>892</v>
      </c>
    </row>
    <row r="20" spans="1:105" ht="12" customHeight="1" x14ac:dyDescent="0.25">
      <c r="A20" s="28" t="s">
        <v>200</v>
      </c>
      <c r="B20" s="72"/>
      <c r="C20" s="72">
        <f>IF(RES_hh_fech_in!C20=0,0,RES_hh_fech_in!C20/RES_summary!C$21)</f>
        <v>14.729178120991506</v>
      </c>
      <c r="D20" s="72">
        <f>IF(RES_hh_fech_in!D20=0,0,RES_hh_fech_in!D20/RES_summary!D$21)</f>
        <v>13.897582254413708</v>
      </c>
      <c r="E20" s="72">
        <f>IF(RES_hh_fech_in!E20=0,0,RES_hh_fech_in!E20/RES_summary!E$21)</f>
        <v>13.299276383802846</v>
      </c>
      <c r="F20" s="72">
        <f>IF(RES_hh_fech_in!F20=0,0,RES_hh_fech_in!F20/RES_summary!F$21)</f>
        <v>13.215505903708628</v>
      </c>
      <c r="G20" s="72">
        <f>IF(RES_hh_fech_in!G20=0,0,RES_hh_fech_in!G20/RES_summary!G$21)</f>
        <v>13.216197975081995</v>
      </c>
      <c r="H20" s="72">
        <f>IF(RES_hh_fech_in!H20=0,0,RES_hh_fech_in!H20/RES_summary!H$21)</f>
        <v>12.822550496227901</v>
      </c>
      <c r="I20" s="72">
        <f>IF(RES_hh_fech_in!I20=0,0,RES_hh_fech_in!I20/RES_summary!I$21)</f>
        <v>12.564341811682675</v>
      </c>
      <c r="J20" s="72">
        <f>IF(RES_hh_fech_in!J20=0,0,RES_hh_fech_in!J20/RES_summary!J$21)</f>
        <v>12.903109938111921</v>
      </c>
      <c r="K20" s="72">
        <f>IF(RES_hh_fech_in!K20=0,0,RES_hh_fech_in!K20/RES_summary!K$21)</f>
        <v>12.268891047392325</v>
      </c>
      <c r="L20" s="72">
        <f>IF(RES_hh_fech_in!L20=0,0,RES_hh_fech_in!L20/RES_summary!L$21)</f>
        <v>12.281375526445281</v>
      </c>
      <c r="M20" s="72">
        <f>IF(RES_hh_fech_in!M20=0,0,RES_hh_fech_in!M20/RES_summary!M$21)</f>
        <v>11.770716462861776</v>
      </c>
      <c r="N20" s="72">
        <f>IF(RES_hh_fech_in!N20=0,0,RES_hh_fech_in!N20/RES_summary!N$21)</f>
        <v>10.719817128308851</v>
      </c>
      <c r="O20" s="72">
        <f>IF(RES_hh_fech_in!O20=0,0,RES_hh_fech_in!O20/RES_summary!O$21)</f>
        <v>11.201478654884543</v>
      </c>
      <c r="P20" s="72">
        <f>IF(RES_hh_fech_in!P20=0,0,RES_hh_fech_in!P20/RES_summary!P$21)</f>
        <v>10.699686964355715</v>
      </c>
      <c r="Q20" s="72">
        <f>IF(RES_hh_fech_in!Q20=0,0,RES_hh_fech_in!Q20/RES_summary!Q$21)</f>
        <v>11.214858195979218</v>
      </c>
      <c r="R20" s="72">
        <f>IF(RES_hh_fech_in!R20=0,0,RES_hh_fech_in!R20/RES_summary!R$21)</f>
        <v>10.030001784103979</v>
      </c>
      <c r="S20" s="72">
        <f>IF(RES_hh_fech_in!S20=0,0,RES_hh_fech_in!S20/RES_summary!S$21)</f>
        <v>9.6029580930947098</v>
      </c>
      <c r="T20" s="72">
        <f>IF(RES_hh_fech_in!T20=0,0,RES_hh_fech_in!T20/RES_summary!T$21)</f>
        <v>9.7505071683440221</v>
      </c>
      <c r="U20" s="72">
        <f>IF(RES_hh_fech_in!U20=0,0,RES_hh_fech_in!U20/RES_summary!U$21)</f>
        <v>9.1062398133786964</v>
      </c>
      <c r="V20" s="72">
        <f>IF(RES_hh_fech_in!V20=0,0,RES_hh_fech_in!V20/RES_summary!V$21)</f>
        <v>9.7057397864699695</v>
      </c>
      <c r="W20" s="72">
        <f>IF(RES_hh_fech_in!W20=0,0,RES_hh_fech_in!W20/RES_summary!W$21)</f>
        <v>9.5512533461949669</v>
      </c>
      <c r="X20" s="72">
        <f>IF(RES_hh_fech_in!X20=0,0,RES_hh_fech_in!X20/RES_summary!X$21)</f>
        <v>9.0711475005349413</v>
      </c>
      <c r="Y20" s="72">
        <f>IF(RES_hh_fech_in!Y20=0,0,RES_hh_fech_in!Y20/RES_summary!Y$21)</f>
        <v>8.7077871100538111</v>
      </c>
      <c r="DA20" s="89" t="s">
        <v>893</v>
      </c>
    </row>
    <row r="21" spans="1:105" ht="12" customHeight="1" x14ac:dyDescent="0.25">
      <c r="A21" s="28" t="s">
        <v>189</v>
      </c>
      <c r="B21" s="72"/>
      <c r="C21" s="72">
        <f>IF(RES_hh_fech_in!C21=0,0,RES_hh_fech_in!C21/RES_summary!C$21)</f>
        <v>13.312794955865847</v>
      </c>
      <c r="D21" s="72">
        <f>IF(RES_hh_fech_in!D21=0,0,RES_hh_fech_in!D21/RES_summary!D$21)</f>
        <v>12.845086200473729</v>
      </c>
      <c r="E21" s="72">
        <f>IF(RES_hh_fech_in!E21=0,0,RES_hh_fech_in!E21/RES_summary!E$21)</f>
        <v>12.531653638298968</v>
      </c>
      <c r="F21" s="72">
        <f>IF(RES_hh_fech_in!F21=0,0,RES_hh_fech_in!F21/RES_summary!F$21)</f>
        <v>11.491264079789834</v>
      </c>
      <c r="G21" s="72">
        <f>IF(RES_hh_fech_in!G21=0,0,RES_hh_fech_in!G21/RES_summary!G$21)</f>
        <v>11.206947013983855</v>
      </c>
      <c r="H21" s="72">
        <f>IF(RES_hh_fech_in!H21=0,0,RES_hh_fech_in!H21/RES_summary!H$21)</f>
        <v>11.935293032747563</v>
      </c>
      <c r="I21" s="72">
        <f>IF(RES_hh_fech_in!I21=0,0,RES_hh_fech_in!I21/RES_summary!I$21)</f>
        <v>11.64359391916355</v>
      </c>
      <c r="J21" s="72">
        <f>IF(RES_hh_fech_in!J21=0,0,RES_hh_fech_in!J21/RES_summary!J$21)</f>
        <v>11.132929390786478</v>
      </c>
      <c r="K21" s="72">
        <f>IF(RES_hh_fech_in!K21=0,0,RES_hh_fech_in!K21/RES_summary!K$21)</f>
        <v>10.501560450470656</v>
      </c>
      <c r="L21" s="72">
        <f>IF(RES_hh_fech_in!L21=0,0,RES_hh_fech_in!L21/RES_summary!L$21)</f>
        <v>11.613107231226952</v>
      </c>
      <c r="M21" s="72">
        <f>IF(RES_hh_fech_in!M21=0,0,RES_hh_fech_in!M21/RES_summary!M$21)</f>
        <v>10.119556879756868</v>
      </c>
      <c r="N21" s="72">
        <f>IF(RES_hh_fech_in!N21=0,0,RES_hh_fech_in!N21/RES_summary!N$21)</f>
        <v>10.318600758061695</v>
      </c>
      <c r="O21" s="72">
        <f>IF(RES_hh_fech_in!O21=0,0,RES_hh_fech_in!O21/RES_summary!O$21)</f>
        <v>9.7642800560424661</v>
      </c>
      <c r="P21" s="72">
        <f>IF(RES_hh_fech_in!P21=0,0,RES_hh_fech_in!P21/RES_summary!P$21)</f>
        <v>9.1816893185444748</v>
      </c>
      <c r="Q21" s="72">
        <f>IF(RES_hh_fech_in!Q21=0,0,RES_hh_fech_in!Q21/RES_summary!Q$21)</f>
        <v>9.1309310879052177</v>
      </c>
      <c r="R21" s="72">
        <f>IF(RES_hh_fech_in!R21=0,0,RES_hh_fech_in!R21/RES_summary!R$21)</f>
        <v>9.7894026516652453</v>
      </c>
      <c r="S21" s="72">
        <f>IF(RES_hh_fech_in!S21=0,0,RES_hh_fech_in!S21/RES_summary!S$21)</f>
        <v>9.3597977675262705</v>
      </c>
      <c r="T21" s="72">
        <f>IF(RES_hh_fech_in!T21=0,0,RES_hh_fech_in!T21/RES_summary!T$21)</f>
        <v>9.3300051070399057</v>
      </c>
      <c r="U21" s="72">
        <f>IF(RES_hh_fech_in!U21=0,0,RES_hh_fech_in!U21/RES_summary!U$21)</f>
        <v>9.1599147175870428</v>
      </c>
      <c r="V21" s="72">
        <f>IF(RES_hh_fech_in!V21=0,0,RES_hh_fech_in!V21/RES_summary!V$21)</f>
        <v>9.0997671588301667</v>
      </c>
      <c r="W21" s="72">
        <f>IF(RES_hh_fech_in!W21=0,0,RES_hh_fech_in!W21/RES_summary!W$21)</f>
        <v>9.8746919473442585</v>
      </c>
      <c r="X21" s="72">
        <f>IF(RES_hh_fech_in!X21=0,0,RES_hh_fech_in!X21/RES_summary!X$21)</f>
        <v>8.7193578511879153</v>
      </c>
      <c r="Y21" s="72">
        <f>IF(RES_hh_fech_in!Y21=0,0,RES_hh_fech_in!Y21/RES_summary!Y$21)</f>
        <v>8.401013604077308</v>
      </c>
      <c r="DA21" s="89" t="s">
        <v>894</v>
      </c>
    </row>
    <row r="22" spans="1:105" ht="12" customHeight="1" x14ac:dyDescent="0.25">
      <c r="A22" s="28" t="s">
        <v>202</v>
      </c>
      <c r="B22" s="72"/>
      <c r="C22" s="72">
        <f>IF(RES_hh_fech_in!C22=0,0,RES_hh_fech_in!C22/RES_summary!C$21)</f>
        <v>13.286058572740371</v>
      </c>
      <c r="D22" s="72">
        <f>IF(RES_hh_fech_in!D22=0,0,RES_hh_fech_in!D22/RES_summary!D$21)</f>
        <v>12.629356568160256</v>
      </c>
      <c r="E22" s="72">
        <f>IF(RES_hh_fech_in!E22=0,0,RES_hh_fech_in!E22/RES_summary!E$21)</f>
        <v>11.452312050925016</v>
      </c>
      <c r="F22" s="72">
        <f>IF(RES_hh_fech_in!F22=0,0,RES_hh_fech_in!F22/RES_summary!F$21)</f>
        <v>10.920841245659139</v>
      </c>
      <c r="G22" s="72">
        <f>IF(RES_hh_fech_in!G22=0,0,RES_hh_fech_in!G22/RES_summary!G$21)</f>
        <v>10.744275695264802</v>
      </c>
      <c r="H22" s="72">
        <f>IF(RES_hh_fech_in!H22=0,0,RES_hh_fech_in!H22/RES_summary!H$21)</f>
        <v>10.526783008388511</v>
      </c>
      <c r="I22" s="72">
        <f>IF(RES_hh_fech_in!I22=0,0,RES_hh_fech_in!I22/RES_summary!I$21)</f>
        <v>10.087482028145411</v>
      </c>
      <c r="J22" s="72">
        <f>IF(RES_hh_fech_in!J22=0,0,RES_hh_fech_in!J22/RES_summary!J$21)</f>
        <v>10.101287093187615</v>
      </c>
      <c r="K22" s="72">
        <f>IF(RES_hh_fech_in!K22=0,0,RES_hh_fech_in!K22/RES_summary!K$21)</f>
        <v>9.6981194980050098</v>
      </c>
      <c r="L22" s="72">
        <f>IF(RES_hh_fech_in!L22=0,0,RES_hh_fech_in!L22/RES_summary!L$21)</f>
        <v>9.597914776653063</v>
      </c>
      <c r="M22" s="72">
        <f>IF(RES_hh_fech_in!M22=0,0,RES_hh_fech_in!M22/RES_summary!M$21)</f>
        <v>10.097454864393614</v>
      </c>
      <c r="N22" s="72">
        <f>IF(RES_hh_fech_in!N22=0,0,RES_hh_fech_in!N22/RES_summary!N$21)</f>
        <v>10.120993305678656</v>
      </c>
      <c r="O22" s="72">
        <f>IF(RES_hh_fech_in!O22=0,0,RES_hh_fech_in!O22/RES_summary!O$21)</f>
        <v>10.555429354911862</v>
      </c>
      <c r="P22" s="72">
        <f>IF(RES_hh_fech_in!P22=0,0,RES_hh_fech_in!P22/RES_summary!P$21)</f>
        <v>10.266072309521665</v>
      </c>
      <c r="Q22" s="72">
        <f>IF(RES_hh_fech_in!Q22=0,0,RES_hh_fech_in!Q22/RES_summary!Q$21)</f>
        <v>0</v>
      </c>
      <c r="R22" s="72">
        <f>IF(RES_hh_fech_in!R22=0,0,RES_hh_fech_in!R22/RES_summary!R$21)</f>
        <v>0</v>
      </c>
      <c r="S22" s="72">
        <f>IF(RES_hh_fech_in!S22=0,0,RES_hh_fech_in!S22/RES_summary!S$21)</f>
        <v>0</v>
      </c>
      <c r="T22" s="72">
        <f>IF(RES_hh_fech_in!T22=0,0,RES_hh_fech_in!T22/RES_summary!T$21)</f>
        <v>0</v>
      </c>
      <c r="U22" s="72">
        <f>IF(RES_hh_fech_in!U22=0,0,RES_hh_fech_in!U22/RES_summary!U$21)</f>
        <v>8.6939932642742495</v>
      </c>
      <c r="V22" s="72">
        <f>IF(RES_hh_fech_in!V22=0,0,RES_hh_fech_in!V22/RES_summary!V$21)</f>
        <v>8.6532350256940713</v>
      </c>
      <c r="W22" s="72">
        <f>IF(RES_hh_fech_in!W22=0,0,RES_hh_fech_in!W22/RES_summary!W$21)</f>
        <v>8.4756208831110253</v>
      </c>
      <c r="X22" s="72">
        <f>IF(RES_hh_fech_in!X22=0,0,RES_hh_fech_in!X22/RES_summary!X$21)</f>
        <v>8.3061433371537809</v>
      </c>
      <c r="Y22" s="72">
        <f>IF(RES_hh_fech_in!Y22=0,0,RES_hh_fech_in!Y22/RES_summary!Y$21)</f>
        <v>8.0386857455902785</v>
      </c>
      <c r="DA22" s="89" t="s">
        <v>895</v>
      </c>
    </row>
    <row r="23" spans="1:105" ht="12" customHeight="1" x14ac:dyDescent="0.25">
      <c r="A23" s="28" t="s">
        <v>197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9.7495375616971724</v>
      </c>
      <c r="E23" s="72">
        <f>IF(RES_hh_fech_in!E23=0,0,RES_hh_fech_in!E23/RES_summary!E$21)</f>
        <v>0</v>
      </c>
      <c r="F23" s="72">
        <f>IF(RES_hh_fech_in!F23=0,0,RES_hh_fech_in!F23/RES_summary!F$21)</f>
        <v>8.8218318665065816</v>
      </c>
      <c r="G23" s="72">
        <f>IF(RES_hh_fech_in!G23=0,0,RES_hh_fech_in!G23/RES_summary!G$21)</f>
        <v>8.7874910075450341</v>
      </c>
      <c r="H23" s="72">
        <f>IF(RES_hh_fech_in!H23=0,0,RES_hh_fech_in!H23/RES_summary!H$21)</f>
        <v>8.624246639647307</v>
      </c>
      <c r="I23" s="72">
        <f>IF(RES_hh_fech_in!I23=0,0,RES_hh_fech_in!I23/RES_summary!I$21)</f>
        <v>8.6892826312005056</v>
      </c>
      <c r="J23" s="72">
        <f>IF(RES_hh_fech_in!J23=0,0,RES_hh_fech_in!J23/RES_summary!J$21)</f>
        <v>8.8608934996920858</v>
      </c>
      <c r="K23" s="72">
        <f>IF(RES_hh_fech_in!K23=0,0,RES_hh_fech_in!K23/RES_summary!K$21)</f>
        <v>8.3928122488867611</v>
      </c>
      <c r="L23" s="72">
        <f>IF(RES_hh_fech_in!L23=0,0,RES_hh_fech_in!L23/RES_summary!L$21)</f>
        <v>7.6301850123266668</v>
      </c>
      <c r="M23" s="72">
        <f>IF(RES_hh_fech_in!M23=0,0,RES_hh_fech_in!M23/RES_summary!M$21)</f>
        <v>8.2798099428641674</v>
      </c>
      <c r="N23" s="72">
        <f>IF(RES_hh_fech_in!N23=0,0,RES_hh_fech_in!N23/RES_summary!N$21)</f>
        <v>8.3523274182258245</v>
      </c>
      <c r="O23" s="72">
        <f>IF(RES_hh_fech_in!O23=0,0,RES_hh_fech_in!O23/RES_summary!O$21)</f>
        <v>8.3230689717420887</v>
      </c>
      <c r="P23" s="72">
        <f>IF(RES_hh_fech_in!P23=0,0,RES_hh_fech_in!P23/RES_summary!P$21)</f>
        <v>8.4317557142060675</v>
      </c>
      <c r="Q23" s="72">
        <f>IF(RES_hh_fech_in!Q23=0,0,RES_hh_fech_in!Q23/RES_summary!Q$21)</f>
        <v>7.9235029326067359</v>
      </c>
      <c r="R23" s="72">
        <f>IF(RES_hh_fech_in!R23=0,0,RES_hh_fech_in!R23/RES_summary!R$21)</f>
        <v>9.0545746056169225</v>
      </c>
      <c r="S23" s="72">
        <f>IF(RES_hh_fech_in!S23=0,0,RES_hh_fech_in!S23/RES_summary!S$21)</f>
        <v>8.9559659975746992</v>
      </c>
      <c r="T23" s="72">
        <f>IF(RES_hh_fech_in!T23=0,0,RES_hh_fech_in!T23/RES_summary!T$21)</f>
        <v>8.4350702889269176</v>
      </c>
      <c r="U23" s="72">
        <f>IF(RES_hh_fech_in!U23=0,0,RES_hh_fech_in!U23/RES_summary!U$21)</f>
        <v>8.8380125561892982</v>
      </c>
      <c r="V23" s="72">
        <f>IF(RES_hh_fech_in!V23=0,0,RES_hh_fech_in!V23/RES_summary!V$21)</f>
        <v>8.5721831805575075</v>
      </c>
      <c r="W23" s="72">
        <f>IF(RES_hh_fech_in!W23=0,0,RES_hh_fech_in!W23/RES_summary!W$21)</f>
        <v>8.7837871302013415</v>
      </c>
      <c r="X23" s="72">
        <f>IF(RES_hh_fech_in!X23=0,0,RES_hh_fech_in!X23/RES_summary!X$21)</f>
        <v>8.551500466366333</v>
      </c>
      <c r="Y23" s="72">
        <f>IF(RES_hh_fech_in!Y23=0,0,RES_hh_fech_in!Y23/RES_summary!Y$21)</f>
        <v>8.0123597151936803</v>
      </c>
      <c r="DA23" s="89" t="s">
        <v>896</v>
      </c>
    </row>
    <row r="24" spans="1:105" ht="12" customHeight="1" x14ac:dyDescent="0.25">
      <c r="A24" s="28" t="s">
        <v>198</v>
      </c>
      <c r="B24" s="72"/>
      <c r="C24" s="72">
        <f>IF(RES_hh_fech_in!C24=0,0,RES_hh_fech_in!C24/RES_summary!C$21)</f>
        <v>0</v>
      </c>
      <c r="D24" s="72">
        <f>IF(RES_hh_fech_in!D24=0,0,RES_hh_fech_in!D24/RES_summary!D$21)</f>
        <v>0</v>
      </c>
      <c r="E24" s="72">
        <f>IF(RES_hh_fech_in!E24=0,0,RES_hh_fech_in!E24/RES_summary!E$21)</f>
        <v>0</v>
      </c>
      <c r="F24" s="72">
        <f>IF(RES_hh_fech_in!F24=0,0,RES_hh_fech_in!F24/RES_summary!F$21)</f>
        <v>0</v>
      </c>
      <c r="G24" s="72">
        <f>IF(RES_hh_fech_in!G24=0,0,RES_hh_fech_in!G24/RES_summary!G$21)</f>
        <v>0</v>
      </c>
      <c r="H24" s="72">
        <f>IF(RES_hh_fech_in!H24=0,0,RES_hh_fech_in!H24/RES_summary!H$21)</f>
        <v>0</v>
      </c>
      <c r="I24" s="72">
        <f>IF(RES_hh_fech_in!I24=0,0,RES_hh_fech_in!I24/RES_summary!I$21)</f>
        <v>0</v>
      </c>
      <c r="J24" s="72">
        <f>IF(RES_hh_fech_in!J24=0,0,RES_hh_fech_in!J24/RES_summary!J$21)</f>
        <v>0</v>
      </c>
      <c r="K24" s="72">
        <f>IF(RES_hh_fech_in!K24=0,0,RES_hh_fech_in!K24/RES_summary!K$21)</f>
        <v>0</v>
      </c>
      <c r="L24" s="72">
        <f>IF(RES_hh_fech_in!L24=0,0,RES_hh_fech_in!L24/RES_summary!L$21)</f>
        <v>0</v>
      </c>
      <c r="M24" s="72">
        <f>IF(RES_hh_fech_in!M24=0,0,RES_hh_fech_in!M24/RES_summary!M$21)</f>
        <v>0</v>
      </c>
      <c r="N24" s="72">
        <f>IF(RES_hh_fech_in!N24=0,0,RES_hh_fech_in!N24/RES_summary!N$21)</f>
        <v>0</v>
      </c>
      <c r="O24" s="72">
        <f>IF(RES_hh_fech_in!O24=0,0,RES_hh_fech_in!O24/RES_summary!O$21)</f>
        <v>0</v>
      </c>
      <c r="P24" s="72">
        <f>IF(RES_hh_fech_in!P24=0,0,RES_hh_fech_in!P24/RES_summary!P$21)</f>
        <v>0</v>
      </c>
      <c r="Q24" s="72">
        <f>IF(RES_hh_fech_in!Q24=0,0,RES_hh_fech_in!Q24/RES_summary!Q$21)</f>
        <v>0</v>
      </c>
      <c r="R24" s="72">
        <f>IF(RES_hh_fech_in!R24=0,0,RES_hh_fech_in!R24/RES_summary!R$21)</f>
        <v>0</v>
      </c>
      <c r="S24" s="72">
        <f>IF(RES_hh_fech_in!S24=0,0,RES_hh_fech_in!S24/RES_summary!S$21)</f>
        <v>0</v>
      </c>
      <c r="T24" s="72">
        <f>IF(RES_hh_fech_in!T24=0,0,RES_hh_fech_in!T24/RES_summary!T$21)</f>
        <v>0</v>
      </c>
      <c r="U24" s="72">
        <f>IF(RES_hh_fech_in!U24=0,0,RES_hh_fech_in!U24/RES_summary!U$21)</f>
        <v>0</v>
      </c>
      <c r="V24" s="72">
        <f>IF(RES_hh_fech_in!V24=0,0,RES_hh_fech_in!V24/RES_summary!V$21)</f>
        <v>0</v>
      </c>
      <c r="W24" s="72">
        <f>IF(RES_hh_fech_in!W24=0,0,RES_hh_fech_in!W24/RES_summary!W$21)</f>
        <v>0</v>
      </c>
      <c r="X24" s="72">
        <f>IF(RES_hh_fech_in!X24=0,0,RES_hh_fech_in!X24/RES_summary!X$21)</f>
        <v>0</v>
      </c>
      <c r="Y24" s="72">
        <f>IF(RES_hh_fech_in!Y24=0,0,RES_hh_fech_in!Y24/RES_summary!Y$21)</f>
        <v>0</v>
      </c>
      <c r="DA24" s="89" t="s">
        <v>897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11.435009902815834</v>
      </c>
      <c r="D25" s="74">
        <f>IF(RES_hh_fech_in!D25=0,0,RES_hh_fech_in!D25/RES_summary!D$21)</f>
        <v>10.10078650501716</v>
      </c>
      <c r="E25" s="74">
        <f>IF(RES_hh_fech_in!E25=0,0,RES_hh_fech_in!E25/RES_summary!E$21)</f>
        <v>8.3625552905477356</v>
      </c>
      <c r="F25" s="74">
        <f>IF(RES_hh_fech_in!F25=0,0,RES_hh_fech_in!F25/RES_summary!F$21)</f>
        <v>8.5746316141153667</v>
      </c>
      <c r="G25" s="74">
        <f>IF(RES_hh_fech_in!G25=0,0,RES_hh_fech_in!G25/RES_summary!G$21)</f>
        <v>8.9387901657223789</v>
      </c>
      <c r="H25" s="74">
        <f>IF(RES_hh_fech_in!H25=0,0,RES_hh_fech_in!H25/RES_summary!H$21)</f>
        <v>9.0233578918249933</v>
      </c>
      <c r="I25" s="74">
        <f>IF(RES_hh_fech_in!I25=0,0,RES_hh_fech_in!I25/RES_summary!I$21)</f>
        <v>6.8244703976344647</v>
      </c>
      <c r="J25" s="74">
        <f>IF(RES_hh_fech_in!J25=0,0,RES_hh_fech_in!J25/RES_summary!J$21)</f>
        <v>5.5870336938510743</v>
      </c>
      <c r="K25" s="74">
        <f>IF(RES_hh_fech_in!K25=0,0,RES_hh_fech_in!K25/RES_summary!K$21)</f>
        <v>5.3437837897875733</v>
      </c>
      <c r="L25" s="74">
        <f>IF(RES_hh_fech_in!L25=0,0,RES_hh_fech_in!L25/RES_summary!L$21)</f>
        <v>6.8179431834399757</v>
      </c>
      <c r="M25" s="74">
        <f>IF(RES_hh_fech_in!M25=0,0,RES_hh_fech_in!M25/RES_summary!M$21)</f>
        <v>8.8508234237046768</v>
      </c>
      <c r="N25" s="74">
        <f>IF(RES_hh_fech_in!N25=0,0,RES_hh_fech_in!N25/RES_summary!N$21)</f>
        <v>6.8405835668059991</v>
      </c>
      <c r="O25" s="74">
        <f>IF(RES_hh_fech_in!O25=0,0,RES_hh_fech_in!O25/RES_summary!O$21)</f>
        <v>5.5783177399466526</v>
      </c>
      <c r="P25" s="74">
        <f>IF(RES_hh_fech_in!P25=0,0,RES_hh_fech_in!P25/RES_summary!P$21)</f>
        <v>4.314776841980664</v>
      </c>
      <c r="Q25" s="74">
        <f>IF(RES_hh_fech_in!Q25=0,0,RES_hh_fech_in!Q25/RES_summary!Q$21)</f>
        <v>4.640607596369013</v>
      </c>
      <c r="R25" s="74">
        <f>IF(RES_hh_fech_in!R25=0,0,RES_hh_fech_in!R25/RES_summary!R$21)</f>
        <v>4.0165273579589984</v>
      </c>
      <c r="S25" s="74">
        <f>IF(RES_hh_fech_in!S25=0,0,RES_hh_fech_in!S25/RES_summary!S$21)</f>
        <v>4.7985494118331546</v>
      </c>
      <c r="T25" s="74">
        <f>IF(RES_hh_fech_in!T25=0,0,RES_hh_fech_in!T25/RES_summary!T$21)</f>
        <v>5.9302827576986026</v>
      </c>
      <c r="U25" s="74">
        <f>IF(RES_hh_fech_in!U25=0,0,RES_hh_fech_in!U25/RES_summary!U$21)</f>
        <v>5.7884540772206687</v>
      </c>
      <c r="V25" s="74">
        <f>IF(RES_hh_fech_in!V25=0,0,RES_hh_fech_in!V25/RES_summary!V$21)</f>
        <v>5.5378021944904399</v>
      </c>
      <c r="W25" s="74">
        <f>IF(RES_hh_fech_in!W25=0,0,RES_hh_fech_in!W25/RES_summary!W$21)</f>
        <v>4.8090103555908179</v>
      </c>
      <c r="X25" s="74">
        <f>IF(RES_hh_fech_in!X25=0,0,RES_hh_fech_in!X25/RES_summary!X$21)</f>
        <v>4.2841536237248352</v>
      </c>
      <c r="Y25" s="74">
        <f>IF(RES_hh_fech_in!Y25=0,0,RES_hh_fech_in!Y25/RES_summary!Y$21)</f>
        <v>4.7653425343768587</v>
      </c>
      <c r="DA25" s="90" t="s">
        <v>898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6.1461820033495176</v>
      </c>
      <c r="D26" s="77">
        <f>IF(RES_hh_fech_in!D26=0,0,RES_hh_fech_in!D26/RES_summary!D$21)</f>
        <v>6.5393220438011888</v>
      </c>
      <c r="E26" s="77">
        <f>IF(RES_hh_fech_in!E26=0,0,RES_hh_fech_in!E26/RES_summary!E$21)</f>
        <v>6.2365622161767371</v>
      </c>
      <c r="F26" s="77">
        <f>IF(RES_hh_fech_in!F26=0,0,RES_hh_fech_in!F26/RES_summary!F$21)</f>
        <v>6.1201993807537072</v>
      </c>
      <c r="G26" s="77">
        <f>IF(RES_hh_fech_in!G26=0,0,RES_hh_fech_in!G26/RES_summary!G$21)</f>
        <v>6.1630870770306663</v>
      </c>
      <c r="H26" s="77">
        <f>IF(RES_hh_fech_in!H26=0,0,RES_hh_fech_in!H26/RES_summary!H$21)</f>
        <v>6.3166002877433245</v>
      </c>
      <c r="I26" s="77">
        <f>IF(RES_hh_fech_in!I26=0,0,RES_hh_fech_in!I26/RES_summary!I$21)</f>
        <v>6.2454699359405863</v>
      </c>
      <c r="J26" s="77">
        <f>IF(RES_hh_fech_in!J26=0,0,RES_hh_fech_in!J26/RES_summary!J$21)</f>
        <v>6.2104346048080536</v>
      </c>
      <c r="K26" s="77">
        <f>IF(RES_hh_fech_in!K26=0,0,RES_hh_fech_in!K26/RES_summary!K$21)</f>
        <v>6.0300373487788077</v>
      </c>
      <c r="L26" s="77">
        <f>IF(RES_hh_fech_in!L26=0,0,RES_hh_fech_in!L26/RES_summary!L$21)</f>
        <v>6.2777003190595728</v>
      </c>
      <c r="M26" s="77">
        <f>IF(RES_hh_fech_in!M26=0,0,RES_hh_fech_in!M26/RES_summary!M$21)</f>
        <v>6.0855306651488759</v>
      </c>
      <c r="N26" s="77">
        <f>IF(RES_hh_fech_in!N26=0,0,RES_hh_fech_in!N26/RES_summary!N$21)</f>
        <v>6.1173767835605695</v>
      </c>
      <c r="O26" s="77">
        <f>IF(RES_hh_fech_in!O26=0,0,RES_hh_fech_in!O26/RES_summary!O$21)</f>
        <v>6.1453247333382928</v>
      </c>
      <c r="P26" s="77">
        <f>IF(RES_hh_fech_in!P26=0,0,RES_hh_fech_in!P26/RES_summary!P$21)</f>
        <v>6.1318833894107145</v>
      </c>
      <c r="Q26" s="77">
        <f>IF(RES_hh_fech_in!Q26=0,0,RES_hh_fech_in!Q26/RES_summary!Q$21)</f>
        <v>6.257917490425231</v>
      </c>
      <c r="R26" s="77">
        <f>IF(RES_hh_fech_in!R26=0,0,RES_hh_fech_in!R26/RES_summary!R$21)</f>
        <v>6.4566508945790249</v>
      </c>
      <c r="S26" s="77">
        <f>IF(RES_hh_fech_in!S26=0,0,RES_hh_fech_in!S26/RES_summary!S$21)</f>
        <v>6.5504450884955618</v>
      </c>
      <c r="T26" s="77">
        <f>IF(RES_hh_fech_in!T26=0,0,RES_hh_fech_in!T26/RES_summary!T$21)</f>
        <v>6.6034738836110627</v>
      </c>
      <c r="U26" s="77">
        <f>IF(RES_hh_fech_in!U26=0,0,RES_hh_fech_in!U26/RES_summary!U$21)</f>
        <v>6.5291109055883236</v>
      </c>
      <c r="V26" s="77">
        <f>IF(RES_hh_fech_in!V26=0,0,RES_hh_fech_in!V26/RES_summary!V$21)</f>
        <v>6.6440194269036361</v>
      </c>
      <c r="W26" s="77">
        <f>IF(RES_hh_fech_in!W26=0,0,RES_hh_fech_in!W26/RES_summary!W$21)</f>
        <v>6.62984850943743</v>
      </c>
      <c r="X26" s="77">
        <f>IF(RES_hh_fech_in!X26=0,0,RES_hh_fech_in!X26/RES_summary!X$21)</f>
        <v>6.5052417364010262</v>
      </c>
      <c r="Y26" s="77">
        <f>IF(RES_hh_fech_in!Y26=0,0,RES_hh_fech_in!Y26/RES_summary!Y$21)</f>
        <v>6.2653975035439089</v>
      </c>
      <c r="DA26" s="92" t="s">
        <v>899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6.6881823120041144</v>
      </c>
      <c r="D27" s="69">
        <f>IF(RES_hh_fech_in!D27=0,0,RES_hh_fech_in!D27/RES_summary!D$21)</f>
        <v>6.7790288613881575</v>
      </c>
      <c r="E27" s="69">
        <f>IF(RES_hh_fech_in!E27=0,0,RES_hh_fech_in!E27/RES_summary!E$21)</f>
        <v>6.8146230773781475</v>
      </c>
      <c r="F27" s="69">
        <f>IF(RES_hh_fech_in!F27=0,0,RES_hh_fech_in!F27/RES_summary!F$21)</f>
        <v>6.5230915189092222</v>
      </c>
      <c r="G27" s="69">
        <f>IF(RES_hh_fech_in!G27=0,0,RES_hh_fech_in!G27/RES_summary!G$21)</f>
        <v>6.5352748362013795</v>
      </c>
      <c r="H27" s="69">
        <f>IF(RES_hh_fech_in!H27=0,0,RES_hh_fech_in!H27/RES_summary!H$21)</f>
        <v>7.4545778094256896</v>
      </c>
      <c r="I27" s="69">
        <f>IF(RES_hh_fech_in!I27=0,0,RES_hh_fech_in!I27/RES_summary!I$21)</f>
        <v>7.2473311729819079</v>
      </c>
      <c r="J27" s="69">
        <f>IF(RES_hh_fech_in!J27=0,0,RES_hh_fech_in!J27/RES_summary!J$21)</f>
        <v>7.0002825943943021</v>
      </c>
      <c r="K27" s="69">
        <f>IF(RES_hh_fech_in!K27=0,0,RES_hh_fech_in!K27/RES_summary!K$21)</f>
        <v>6.7374403290244462</v>
      </c>
      <c r="L27" s="69">
        <f>IF(RES_hh_fech_in!L27=0,0,RES_hh_fech_in!L27/RES_summary!L$21)</f>
        <v>6.8340929684424356</v>
      </c>
      <c r="M27" s="69">
        <f>IF(RES_hh_fech_in!M27=0,0,RES_hh_fech_in!M27/RES_summary!M$21)</f>
        <v>6.0479580786367668</v>
      </c>
      <c r="N27" s="69">
        <f>IF(RES_hh_fech_in!N27=0,0,RES_hh_fech_in!N27/RES_summary!N$21)</f>
        <v>5.8428962177393338</v>
      </c>
      <c r="O27" s="69">
        <f>IF(RES_hh_fech_in!O27=0,0,RES_hh_fech_in!O27/RES_summary!O$21)</f>
        <v>5.0727326627909619</v>
      </c>
      <c r="P27" s="69">
        <f>IF(RES_hh_fech_in!P27=0,0,RES_hh_fech_in!P27/RES_summary!P$21)</f>
        <v>5.4762699644987274</v>
      </c>
      <c r="Q27" s="69">
        <f>IF(RES_hh_fech_in!Q27=0,0,RES_hh_fech_in!Q27/RES_summary!Q$21)</f>
        <v>5.6082800837536668</v>
      </c>
      <c r="R27" s="69">
        <f>IF(RES_hh_fech_in!R27=0,0,RES_hh_fech_in!R27/RES_summary!R$21)</f>
        <v>5.7819578534831839</v>
      </c>
      <c r="S27" s="69">
        <f>IF(RES_hh_fech_in!S27=0,0,RES_hh_fech_in!S27/RES_summary!S$21)</f>
        <v>5.5418783290868001</v>
      </c>
      <c r="T27" s="69">
        <f>IF(RES_hh_fech_in!T27=0,0,RES_hh_fech_in!T27/RES_summary!T$21)</f>
        <v>5.8012302326834675</v>
      </c>
      <c r="U27" s="69">
        <f>IF(RES_hh_fech_in!U27=0,0,RES_hh_fech_in!U27/RES_summary!U$21)</f>
        <v>5.3377733927022817</v>
      </c>
      <c r="V27" s="69">
        <f>IF(RES_hh_fech_in!V27=0,0,RES_hh_fech_in!V27/RES_summary!V$21)</f>
        <v>5.241236772689648</v>
      </c>
      <c r="W27" s="69">
        <f>IF(RES_hh_fech_in!W27=0,0,RES_hh_fech_in!W27/RES_summary!W$21)</f>
        <v>5.0772112753909049</v>
      </c>
      <c r="X27" s="69">
        <f>IF(RES_hh_fech_in!X27=0,0,RES_hh_fech_in!X27/RES_summary!X$21)</f>
        <v>5.1030902547272117</v>
      </c>
      <c r="Y27" s="69">
        <f>IF(RES_hh_fech_in!Y27=0,0,RES_hh_fech_in!Y27/RES_summary!Y$21)</f>
        <v>4.7880672103161226</v>
      </c>
      <c r="DA27" s="88" t="s">
        <v>900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7.498491387522475</v>
      </c>
      <c r="D28" s="72">
        <f>IF(RES_hh_fech_in!D28=0,0,RES_hh_fech_in!D28/RES_summary!D$21)</f>
        <v>7.6031060317143959</v>
      </c>
      <c r="E28" s="72">
        <f>IF(RES_hh_fech_in!E28=0,0,RES_hh_fech_in!E28/RES_summary!E$21)</f>
        <v>7.5438570211613509</v>
      </c>
      <c r="F28" s="72">
        <f>IF(RES_hh_fech_in!F28=0,0,RES_hh_fech_in!F28/RES_summary!F$21)</f>
        <v>7.7207226681573156</v>
      </c>
      <c r="G28" s="72">
        <f>IF(RES_hh_fech_in!G28=0,0,RES_hh_fech_in!G28/RES_summary!G$21)</f>
        <v>7.8998602625583958</v>
      </c>
      <c r="H28" s="72">
        <f>IF(RES_hh_fech_in!H28=0,0,RES_hh_fech_in!H28/RES_summary!H$21)</f>
        <v>8.3458123104712936</v>
      </c>
      <c r="I28" s="72">
        <f>IF(RES_hh_fech_in!I28=0,0,RES_hh_fech_in!I28/RES_summary!I$21)</f>
        <v>7.8863230974729746</v>
      </c>
      <c r="J28" s="72">
        <f>IF(RES_hh_fech_in!J28=0,0,RES_hh_fech_in!J28/RES_summary!J$21)</f>
        <v>8.0784474265626542</v>
      </c>
      <c r="K28" s="72">
        <f>IF(RES_hh_fech_in!K28=0,0,RES_hh_fech_in!K28/RES_summary!K$21)</f>
        <v>8.3121280710168932</v>
      </c>
      <c r="L28" s="72">
        <f>IF(RES_hh_fech_in!L28=0,0,RES_hh_fech_in!L28/RES_summary!L$21)</f>
        <v>7.6323880890252767</v>
      </c>
      <c r="M28" s="72">
        <f>IF(RES_hh_fech_in!M28=0,0,RES_hh_fech_in!M28/RES_summary!M$21)</f>
        <v>7.5703296449231878</v>
      </c>
      <c r="N28" s="72">
        <f>IF(RES_hh_fech_in!N28=0,0,RES_hh_fech_in!N28/RES_summary!N$21)</f>
        <v>6.9879162157723336</v>
      </c>
      <c r="O28" s="72">
        <f>IF(RES_hh_fech_in!O28=0,0,RES_hh_fech_in!O28/RES_summary!O$21)</f>
        <v>6.1481633025120574</v>
      </c>
      <c r="P28" s="72">
        <f>IF(RES_hh_fech_in!P28=0,0,RES_hh_fech_in!P28/RES_summary!P$21)</f>
        <v>6.4456098439618703</v>
      </c>
      <c r="Q28" s="72">
        <f>IF(RES_hh_fech_in!Q28=0,0,RES_hh_fech_in!Q28/RES_summary!Q$21)</f>
        <v>6.6569541254348099</v>
      </c>
      <c r="R28" s="72">
        <f>IF(RES_hh_fech_in!R28=0,0,RES_hh_fech_in!R28/RES_summary!R$21)</f>
        <v>6.333758778839675</v>
      </c>
      <c r="S28" s="72">
        <f>IF(RES_hh_fech_in!S28=0,0,RES_hh_fech_in!S28/RES_summary!S$21)</f>
        <v>6.9215628445293893</v>
      </c>
      <c r="T28" s="72">
        <f>IF(RES_hh_fech_in!T28=0,0,RES_hh_fech_in!T28/RES_summary!T$21)</f>
        <v>6.8837378305950434</v>
      </c>
      <c r="U28" s="72">
        <f>IF(RES_hh_fech_in!U28=0,0,RES_hh_fech_in!U28/RES_summary!U$21)</f>
        <v>7.6610020703528772</v>
      </c>
      <c r="V28" s="72">
        <f>IF(RES_hh_fech_in!V28=0,0,RES_hh_fech_in!V28/RES_summary!V$21)</f>
        <v>7.9569180088450713</v>
      </c>
      <c r="W28" s="72">
        <f>IF(RES_hh_fech_in!W28=0,0,RES_hh_fech_in!W28/RES_summary!W$21)</f>
        <v>0</v>
      </c>
      <c r="X28" s="72">
        <f>IF(RES_hh_fech_in!X28=0,0,RES_hh_fech_in!X28/RES_summary!X$21)</f>
        <v>0</v>
      </c>
      <c r="Y28" s="72">
        <f>IF(RES_hh_fech_in!Y28=0,0,RES_hh_fech_in!Y28/RES_summary!Y$21)</f>
        <v>0</v>
      </c>
      <c r="DA28" s="89" t="s">
        <v>901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7.4905636845869559</v>
      </c>
      <c r="D29" s="72">
        <f>IF(RES_hh_fech_in!D29=0,0,RES_hh_fech_in!D29/RES_summary!D$21)</f>
        <v>7.6232069399713911</v>
      </c>
      <c r="E29" s="72">
        <f>IF(RES_hh_fech_in!E29=0,0,RES_hh_fech_in!E29/RES_summary!E$21)</f>
        <v>7.6442074421498747</v>
      </c>
      <c r="F29" s="72">
        <f>IF(RES_hh_fech_in!F29=0,0,RES_hh_fech_in!F29/RES_summary!F$21)</f>
        <v>7.8049989467768741</v>
      </c>
      <c r="G29" s="72">
        <f>IF(RES_hh_fech_in!G29=0,0,RES_hh_fech_in!G29/RES_summary!G$21)</f>
        <v>7.9154480280836319</v>
      </c>
      <c r="H29" s="72">
        <f>IF(RES_hh_fech_in!H29=0,0,RES_hh_fech_in!H29/RES_summary!H$21)</f>
        <v>8.0972470307571722</v>
      </c>
      <c r="I29" s="72">
        <f>IF(RES_hh_fech_in!I29=0,0,RES_hh_fech_in!I29/RES_summary!I$21)</f>
        <v>8.2505401154576905</v>
      </c>
      <c r="J29" s="72">
        <f>IF(RES_hh_fech_in!J29=0,0,RES_hh_fech_in!J29/RES_summary!J$21)</f>
        <v>8.2700558195093592</v>
      </c>
      <c r="K29" s="72">
        <f>IF(RES_hh_fech_in!K29=0,0,RES_hh_fech_in!K29/RES_summary!K$21)</f>
        <v>8.0522348562445423</v>
      </c>
      <c r="L29" s="72">
        <f>IF(RES_hh_fech_in!L29=0,0,RES_hh_fech_in!L29/RES_summary!L$21)</f>
        <v>7.8348938640660029</v>
      </c>
      <c r="M29" s="72">
        <f>IF(RES_hh_fech_in!M29=0,0,RES_hh_fech_in!M29/RES_summary!M$21)</f>
        <v>7.1735185286100949</v>
      </c>
      <c r="N29" s="72">
        <f>IF(RES_hh_fech_in!N29=0,0,RES_hh_fech_in!N29/RES_summary!N$21)</f>
        <v>6.8445750304903292</v>
      </c>
      <c r="O29" s="72">
        <f>IF(RES_hh_fech_in!O29=0,0,RES_hh_fech_in!O29/RES_summary!O$21)</f>
        <v>6.5780812822996619</v>
      </c>
      <c r="P29" s="72">
        <f>IF(RES_hh_fech_in!P29=0,0,RES_hh_fech_in!P29/RES_summary!P$21)</f>
        <v>6.4857095621565275</v>
      </c>
      <c r="Q29" s="72">
        <f>IF(RES_hh_fech_in!Q29=0,0,RES_hh_fech_in!Q29/RES_summary!Q$21)</f>
        <v>6.5240874465843044</v>
      </c>
      <c r="R29" s="72">
        <f>IF(RES_hh_fech_in!R29=0,0,RES_hh_fech_in!R29/RES_summary!R$21)</f>
        <v>6.6209069829352867</v>
      </c>
      <c r="S29" s="72">
        <f>IF(RES_hh_fech_in!S29=0,0,RES_hh_fech_in!S29/RES_summary!S$21)</f>
        <v>6.7761591232734464</v>
      </c>
      <c r="T29" s="72">
        <f>IF(RES_hh_fech_in!T29=0,0,RES_hh_fech_in!T29/RES_summary!T$21)</f>
        <v>7.0917739132740811</v>
      </c>
      <c r="U29" s="72">
        <f>IF(RES_hh_fech_in!U29=0,0,RES_hh_fech_in!U29/RES_summary!U$21)</f>
        <v>6.3173597778810997</v>
      </c>
      <c r="V29" s="72">
        <f>IF(RES_hh_fech_in!V29=0,0,RES_hh_fech_in!V29/RES_summary!V$21)</f>
        <v>6.0923460320836416</v>
      </c>
      <c r="W29" s="72">
        <f>IF(RES_hh_fech_in!W29=0,0,RES_hh_fech_in!W29/RES_summary!W$21)</f>
        <v>6.4117073397791096</v>
      </c>
      <c r="X29" s="72">
        <f>IF(RES_hh_fech_in!X29=0,0,RES_hh_fech_in!X29/RES_summary!X$21)</f>
        <v>7.1801205827218553</v>
      </c>
      <c r="Y29" s="72">
        <f>IF(RES_hh_fech_in!Y29=0,0,RES_hh_fech_in!Y29/RES_summary!Y$21)</f>
        <v>5.9575918228648526</v>
      </c>
      <c r="DA29" s="89" t="s">
        <v>902</v>
      </c>
    </row>
    <row r="30" spans="1:105" ht="12" customHeight="1" x14ac:dyDescent="0.25">
      <c r="A30" s="28" t="s">
        <v>189</v>
      </c>
      <c r="B30" s="72"/>
      <c r="C30" s="72">
        <f>IF(RES_hh_fech_in!C30=0,0,RES_hh_fech_in!C30/RES_summary!C$21)</f>
        <v>7.6921157060670664</v>
      </c>
      <c r="D30" s="72">
        <f>IF(RES_hh_fech_in!D30=0,0,RES_hh_fech_in!D30/RES_summary!D$21)</f>
        <v>7.639717255806457</v>
      </c>
      <c r="E30" s="72">
        <f>IF(RES_hh_fech_in!E30=0,0,RES_hh_fech_in!E30/RES_summary!E$21)</f>
        <v>8.1786553394970909</v>
      </c>
      <c r="F30" s="72">
        <f>IF(RES_hh_fech_in!F30=0,0,RES_hh_fech_in!F30/RES_summary!F$21)</f>
        <v>7.4502784321596689</v>
      </c>
      <c r="G30" s="72">
        <f>IF(RES_hh_fech_in!G30=0,0,RES_hh_fech_in!G30/RES_summary!G$21)</f>
        <v>7.3222206032367838</v>
      </c>
      <c r="H30" s="72">
        <f>IF(RES_hh_fech_in!H30=0,0,RES_hh_fech_in!H30/RES_summary!H$21)</f>
        <v>8.8958544203128334</v>
      </c>
      <c r="I30" s="72">
        <f>IF(RES_hh_fech_in!I30=0,0,RES_hh_fech_in!I30/RES_summary!I$21)</f>
        <v>8.5926943120856425</v>
      </c>
      <c r="J30" s="72">
        <f>IF(RES_hh_fech_in!J30=0,0,RES_hh_fech_in!J30/RES_summary!J$21)</f>
        <v>8.2952535758225476</v>
      </c>
      <c r="K30" s="72">
        <f>IF(RES_hh_fech_in!K30=0,0,RES_hh_fech_in!K30/RES_summary!K$21)</f>
        <v>8.1427863913355729</v>
      </c>
      <c r="L30" s="72">
        <f>IF(RES_hh_fech_in!L30=0,0,RES_hh_fech_in!L30/RES_summary!L$21)</f>
        <v>8.2807994102184797</v>
      </c>
      <c r="M30" s="72">
        <f>IF(RES_hh_fech_in!M30=0,0,RES_hh_fech_in!M30/RES_summary!M$21)</f>
        <v>6.8034336771541843</v>
      </c>
      <c r="N30" s="72">
        <f>IF(RES_hh_fech_in!N30=0,0,RES_hh_fech_in!N30/RES_summary!N$21)</f>
        <v>7.1105458960119998</v>
      </c>
      <c r="O30" s="72">
        <f>IF(RES_hh_fech_in!O30=0,0,RES_hh_fech_in!O30/RES_summary!O$21)</f>
        <v>6.052732718766122</v>
      </c>
      <c r="P30" s="72">
        <f>IF(RES_hh_fech_in!P30=0,0,RES_hh_fech_in!P30/RES_summary!P$21)</f>
        <v>6.1155115210117392</v>
      </c>
      <c r="Q30" s="72">
        <f>IF(RES_hh_fech_in!Q30=0,0,RES_hh_fech_in!Q30/RES_summary!Q$21)</f>
        <v>6.5376207614781503</v>
      </c>
      <c r="R30" s="72">
        <f>IF(RES_hh_fech_in!R30=0,0,RES_hh_fech_in!R30/RES_summary!R$21)</f>
        <v>6.9402086076355562</v>
      </c>
      <c r="S30" s="72">
        <f>IF(RES_hh_fech_in!S30=0,0,RES_hh_fech_in!S30/RES_summary!S$21)</f>
        <v>6.5880849128040371</v>
      </c>
      <c r="T30" s="72">
        <f>IF(RES_hh_fech_in!T30=0,0,RES_hh_fech_in!T30/RES_summary!T$21)</f>
        <v>7.0191875841771081</v>
      </c>
      <c r="U30" s="72">
        <f>IF(RES_hh_fech_in!U30=0,0,RES_hh_fech_in!U30/RES_summary!U$21)</f>
        <v>6.4078247623458839</v>
      </c>
      <c r="V30" s="72">
        <f>IF(RES_hh_fech_in!V30=0,0,RES_hh_fech_in!V30/RES_summary!V$21)</f>
        <v>6.3700219883400813</v>
      </c>
      <c r="W30" s="72">
        <f>IF(RES_hh_fech_in!W30=0,0,RES_hh_fech_in!W30/RES_summary!W$21)</f>
        <v>6.8431553199019426</v>
      </c>
      <c r="X30" s="72">
        <f>IF(RES_hh_fech_in!X30=0,0,RES_hh_fech_in!X30/RES_summary!X$21)</f>
        <v>6.2289164978110172</v>
      </c>
      <c r="Y30" s="72">
        <f>IF(RES_hh_fech_in!Y30=0,0,RES_hh_fech_in!Y30/RES_summary!Y$21)</f>
        <v>6.1351764290295998</v>
      </c>
      <c r="DA30" s="89" t="s">
        <v>903</v>
      </c>
    </row>
    <row r="31" spans="1:105" ht="12" customHeight="1" x14ac:dyDescent="0.25">
      <c r="A31" s="28" t="s">
        <v>202</v>
      </c>
      <c r="B31" s="72"/>
      <c r="C31" s="72">
        <f>IF(RES_hh_fech_in!C31=0,0,RES_hh_fech_in!C31/RES_summary!C$21)</f>
        <v>7.8969303555392942</v>
      </c>
      <c r="D31" s="72">
        <f>IF(RES_hh_fech_in!D31=0,0,RES_hh_fech_in!D31/RES_summary!D$21)</f>
        <v>7.6388359913453083</v>
      </c>
      <c r="E31" s="72">
        <f>IF(RES_hh_fech_in!E31=0,0,RES_hh_fech_in!E31/RES_summary!E$21)</f>
        <v>7.8909157709576716</v>
      </c>
      <c r="F31" s="72">
        <f>IF(RES_hh_fech_in!F31=0,0,RES_hh_fech_in!F31/RES_summary!F$21)</f>
        <v>7.549656719037289</v>
      </c>
      <c r="G31" s="72">
        <f>IF(RES_hh_fech_in!G31=0,0,RES_hh_fech_in!G31/RES_summary!G$21)</f>
        <v>7.5993581039543958</v>
      </c>
      <c r="H31" s="72">
        <f>IF(RES_hh_fech_in!H31=0,0,RES_hh_fech_in!H31/RES_summary!H$21)</f>
        <v>8.7820733298931906</v>
      </c>
      <c r="I31" s="72">
        <f>IF(RES_hh_fech_in!I31=0,0,RES_hh_fech_in!I31/RES_summary!I$21)</f>
        <v>8.3972820914976136</v>
      </c>
      <c r="J31" s="72">
        <f>IF(RES_hh_fech_in!J31=0,0,RES_hh_fech_in!J31/RES_summary!J$21)</f>
        <v>8.2217647298117082</v>
      </c>
      <c r="K31" s="72">
        <f>IF(RES_hh_fech_in!K31=0,0,RES_hh_fech_in!K31/RES_summary!K$21)</f>
        <v>8.0087227372662912</v>
      </c>
      <c r="L31" s="72">
        <f>IF(RES_hh_fech_in!L31=0,0,RES_hh_fech_in!L31/RES_summary!L$21)</f>
        <v>7.9564686153164956</v>
      </c>
      <c r="M31" s="72">
        <f>IF(RES_hh_fech_in!M31=0,0,RES_hh_fech_in!M31/RES_summary!M$21)</f>
        <v>7.5469969355055433</v>
      </c>
      <c r="N31" s="72">
        <f>IF(RES_hh_fech_in!N31=0,0,RES_hh_fech_in!N31/RES_summary!N$21)</f>
        <v>7.5057509442917434</v>
      </c>
      <c r="O31" s="72">
        <f>IF(RES_hh_fech_in!O31=0,0,RES_hh_fech_in!O31/RES_summary!O$21)</f>
        <v>7.3523448551470914</v>
      </c>
      <c r="P31" s="72">
        <f>IF(RES_hh_fech_in!P31=0,0,RES_hh_fech_in!P31/RES_summary!P$21)</f>
        <v>7.4300816099809923</v>
      </c>
      <c r="Q31" s="72">
        <f>IF(RES_hh_fech_in!Q31=0,0,RES_hh_fech_in!Q31/RES_summary!Q$21)</f>
        <v>0</v>
      </c>
      <c r="R31" s="72">
        <f>IF(RES_hh_fech_in!R31=0,0,RES_hh_fech_in!R31/RES_summary!R$21)</f>
        <v>0</v>
      </c>
      <c r="S31" s="72">
        <f>IF(RES_hh_fech_in!S31=0,0,RES_hh_fech_in!S31/RES_summary!S$21)</f>
        <v>0</v>
      </c>
      <c r="T31" s="72">
        <f>IF(RES_hh_fech_in!T31=0,0,RES_hh_fech_in!T31/RES_summary!T$21)</f>
        <v>0</v>
      </c>
      <c r="U31" s="72">
        <f>IF(RES_hh_fech_in!U31=0,0,RES_hh_fech_in!U31/RES_summary!U$21)</f>
        <v>6.8436856407815965</v>
      </c>
      <c r="V31" s="72">
        <f>IF(RES_hh_fech_in!V31=0,0,RES_hh_fech_in!V31/RES_summary!V$21)</f>
        <v>6.8134346563325403</v>
      </c>
      <c r="W31" s="72">
        <f>IF(RES_hh_fech_in!W31=0,0,RES_hh_fech_in!W31/RES_summary!W$21)</f>
        <v>6.7590871665837442</v>
      </c>
      <c r="X31" s="72">
        <f>IF(RES_hh_fech_in!X31=0,0,RES_hh_fech_in!X31/RES_summary!X$21)</f>
        <v>6.7077327308972743</v>
      </c>
      <c r="Y31" s="72">
        <f>IF(RES_hh_fech_in!Y31=0,0,RES_hh_fech_in!Y31/RES_summary!Y$21)</f>
        <v>6.5746141222080015</v>
      </c>
      <c r="DA31" s="89" t="s">
        <v>904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6.1194019946518283</v>
      </c>
      <c r="D32" s="77">
        <f>IF(RES_hh_fech_in!D32=0,0,RES_hh_fech_in!D32/RES_summary!D$21)</f>
        <v>5.9050123538898385</v>
      </c>
      <c r="E32" s="77">
        <f>IF(RES_hh_fech_in!E32=0,0,RES_hh_fech_in!E32/RES_summary!E$21)</f>
        <v>5.9195137268400897</v>
      </c>
      <c r="F32" s="77">
        <f>IF(RES_hh_fech_in!F32=0,0,RES_hh_fech_in!F32/RES_summary!F$21)</f>
        <v>5.7828809161322585</v>
      </c>
      <c r="G32" s="77">
        <f>IF(RES_hh_fech_in!G32=0,0,RES_hh_fech_in!G32/RES_summary!G$21)</f>
        <v>5.7807136049016377</v>
      </c>
      <c r="H32" s="77">
        <f>IF(RES_hh_fech_in!H32=0,0,RES_hh_fech_in!H32/RES_summary!H$21)</f>
        <v>6.7448364469326911</v>
      </c>
      <c r="I32" s="77">
        <f>IF(RES_hh_fech_in!I32=0,0,RES_hh_fech_in!I32/RES_summary!I$21)</f>
        <v>6.4729004341317458</v>
      </c>
      <c r="J32" s="77">
        <f>IF(RES_hh_fech_in!J32=0,0,RES_hh_fech_in!J32/RES_summary!J$21)</f>
        <v>6.2888345177261966</v>
      </c>
      <c r="K32" s="77">
        <f>IF(RES_hh_fech_in!K32=0,0,RES_hh_fech_in!K32/RES_summary!K$21)</f>
        <v>5.9899985198809569</v>
      </c>
      <c r="L32" s="77">
        <f>IF(RES_hh_fech_in!L32=0,0,RES_hh_fech_in!L32/RES_summary!L$21)</f>
        <v>6.2019705005541157</v>
      </c>
      <c r="M32" s="77">
        <f>IF(RES_hh_fech_in!M32=0,0,RES_hh_fech_in!M32/RES_summary!M$21)</f>
        <v>5.5223114522171866</v>
      </c>
      <c r="N32" s="77">
        <f>IF(RES_hh_fech_in!N32=0,0,RES_hh_fech_in!N32/RES_summary!N$21)</f>
        <v>5.2482242414110676</v>
      </c>
      <c r="O32" s="77">
        <f>IF(RES_hh_fech_in!O32=0,0,RES_hh_fech_in!O32/RES_summary!O$21)</f>
        <v>4.4079773400070188</v>
      </c>
      <c r="P32" s="77">
        <f>IF(RES_hh_fech_in!P32=0,0,RES_hh_fech_in!P32/RES_summary!P$21)</f>
        <v>5.0110908480018104</v>
      </c>
      <c r="Q32" s="77">
        <f>IF(RES_hh_fech_in!Q32=0,0,RES_hh_fech_in!Q32/RES_summary!Q$21)</f>
        <v>4.8225911519473863</v>
      </c>
      <c r="R32" s="77">
        <f>IF(RES_hh_fech_in!R32=0,0,RES_hh_fech_in!R32/RES_summary!R$21)</f>
        <v>4.7576018191177756</v>
      </c>
      <c r="S32" s="77">
        <f>IF(RES_hh_fech_in!S32=0,0,RES_hh_fech_in!S32/RES_summary!S$21)</f>
        <v>4.742897390829552</v>
      </c>
      <c r="T32" s="77">
        <f>IF(RES_hh_fech_in!T32=0,0,RES_hh_fech_in!T32/RES_summary!T$21)</f>
        <v>5.0461038051541927</v>
      </c>
      <c r="U32" s="77">
        <f>IF(RES_hh_fech_in!U32=0,0,RES_hh_fech_in!U32/RES_summary!U$21)</f>
        <v>4.6916046212283264</v>
      </c>
      <c r="V32" s="77">
        <f>IF(RES_hh_fech_in!V32=0,0,RES_hh_fech_in!V32/RES_summary!V$21)</f>
        <v>4.6041046034731297</v>
      </c>
      <c r="W32" s="77">
        <f>IF(RES_hh_fech_in!W32=0,0,RES_hh_fech_in!W32/RES_summary!W$21)</f>
        <v>4.5511152271410937</v>
      </c>
      <c r="X32" s="77">
        <f>IF(RES_hh_fech_in!X32=0,0,RES_hh_fech_in!X32/RES_summary!X$21)</f>
        <v>4.4927787350804085</v>
      </c>
      <c r="Y32" s="77">
        <f>IF(RES_hh_fech_in!Y32=0,0,RES_hh_fech_in!Y32/RES_summary!Y$21)</f>
        <v>4.3219907943599587</v>
      </c>
      <c r="DA32" s="92" t="s">
        <v>905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43.508360784276803</v>
      </c>
      <c r="D3" s="65">
        <f>IF(RES_hh_tesh_in!D3=0,0,RES_hh_tesh_in!D3/RES_summary!D$21)</f>
        <v>41.800257273440309</v>
      </c>
      <c r="E3" s="65">
        <f>IF(RES_hh_tesh_in!E3=0,0,RES_hh_tesh_in!E3/RES_summary!E$21)</f>
        <v>45.054971344069678</v>
      </c>
      <c r="F3" s="65">
        <f>IF(RES_hh_tesh_in!F3=0,0,RES_hh_tesh_in!F3/RES_summary!F$21)</f>
        <v>46.204823391549546</v>
      </c>
      <c r="G3" s="65">
        <f>IF(RES_hh_tesh_in!G3=0,0,RES_hh_tesh_in!G3/RES_summary!G$21)</f>
        <v>47.929208654190774</v>
      </c>
      <c r="H3" s="65">
        <f>IF(RES_hh_tesh_in!H3=0,0,RES_hh_tesh_in!H3/RES_summary!H$21)</f>
        <v>48.202287853103478</v>
      </c>
      <c r="I3" s="65">
        <f>IF(RES_hh_tesh_in!I3=0,0,RES_hh_tesh_in!I3/RES_summary!I$21)</f>
        <v>45.535103353163343</v>
      </c>
      <c r="J3" s="65">
        <f>IF(RES_hh_tesh_in!J3=0,0,RES_hh_tesh_in!J3/RES_summary!J$21)</f>
        <v>42.836267239323696</v>
      </c>
      <c r="K3" s="65">
        <f>IF(RES_hh_tesh_in!K3=0,0,RES_hh_tesh_in!K3/RES_summary!K$21)</f>
        <v>44.537086108928555</v>
      </c>
      <c r="L3" s="65">
        <f>IF(RES_hh_tesh_in!L3=0,0,RES_hh_tesh_in!L3/RES_summary!L$21)</f>
        <v>47.497369073376824</v>
      </c>
      <c r="M3" s="65">
        <f>IF(RES_hh_tesh_in!M3=0,0,RES_hh_tesh_in!M3/RES_summary!M$21)</f>
        <v>41.694664018828142</v>
      </c>
      <c r="N3" s="65">
        <f>IF(RES_hh_tesh_in!N3=0,0,RES_hh_tesh_in!N3/RES_summary!N$21)</f>
        <v>40.767891250676556</v>
      </c>
      <c r="O3" s="65">
        <f>IF(RES_hh_tesh_in!O3=0,0,RES_hh_tesh_in!O3/RES_summary!O$21)</f>
        <v>36.224585329485997</v>
      </c>
      <c r="P3" s="65">
        <f>IF(RES_hh_tesh_in!P3=0,0,RES_hh_tesh_in!P3/RES_summary!P$21)</f>
        <v>34.415468462085656</v>
      </c>
      <c r="Q3" s="65">
        <f>IF(RES_hh_tesh_in!Q3=0,0,RES_hh_tesh_in!Q3/RES_summary!Q$21)</f>
        <v>35.486623285906532</v>
      </c>
      <c r="R3" s="65">
        <f>IF(RES_hh_tesh_in!R3=0,0,RES_hh_tesh_in!R3/RES_summary!R$21)</f>
        <v>33.681740171361483</v>
      </c>
      <c r="S3" s="65">
        <f>IF(RES_hh_tesh_in!S3=0,0,RES_hh_tesh_in!S3/RES_summary!S$21)</f>
        <v>34.038523877538331</v>
      </c>
      <c r="T3" s="65">
        <f>IF(RES_hh_tesh_in!T3=0,0,RES_hh_tesh_in!T3/RES_summary!T$21)</f>
        <v>37.965560966126468</v>
      </c>
      <c r="U3" s="65">
        <f>IF(RES_hh_tesh_in!U3=0,0,RES_hh_tesh_in!U3/RES_summary!U$21)</f>
        <v>34.402180082604957</v>
      </c>
      <c r="V3" s="65">
        <f>IF(RES_hh_tesh_in!V3=0,0,RES_hh_tesh_in!V3/RES_summary!V$21)</f>
        <v>33.752125147159695</v>
      </c>
      <c r="W3" s="65">
        <f>IF(RES_hh_tesh_in!W3=0,0,RES_hh_tesh_in!W3/RES_summary!W$21)</f>
        <v>32.232693282278483</v>
      </c>
      <c r="X3" s="65">
        <f>IF(RES_hh_tesh_in!X3=0,0,RES_hh_tesh_in!X3/RES_summary!X$21)</f>
        <v>32.493559867561437</v>
      </c>
      <c r="Y3" s="65">
        <f>IF(RES_hh_tesh_in!Y3=0,0,RES_hh_tesh_in!Y3/RES_summary!Y$21)</f>
        <v>29.781951659003663</v>
      </c>
      <c r="DA3" s="87" t="s">
        <v>907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29.18859324676222</v>
      </c>
      <c r="D4" s="69">
        <f>IF(RES_hh_tesh_in!D4=0,0,RES_hh_tesh_in!D4/RES_summary!D$21)</f>
        <v>28.813270457742142</v>
      </c>
      <c r="E4" s="69">
        <f>IF(RES_hh_tesh_in!E4=0,0,RES_hh_tesh_in!E4/RES_summary!E$21)</f>
        <v>30.761588134923883</v>
      </c>
      <c r="F4" s="69">
        <f>IF(RES_hh_tesh_in!F4=0,0,RES_hh_tesh_in!F4/RES_summary!F$21)</f>
        <v>32.081818630057036</v>
      </c>
      <c r="G4" s="69">
        <f>IF(RES_hh_tesh_in!G4=0,0,RES_hh_tesh_in!G4/RES_summary!G$21)</f>
        <v>32.30355428242342</v>
      </c>
      <c r="H4" s="69">
        <f>IF(RES_hh_tesh_in!H4=0,0,RES_hh_tesh_in!H4/RES_summary!H$21)</f>
        <v>33.630947223168654</v>
      </c>
      <c r="I4" s="69">
        <f>IF(RES_hh_tesh_in!I4=0,0,RES_hh_tesh_in!I4/RES_summary!I$21)</f>
        <v>31.988759825552922</v>
      </c>
      <c r="J4" s="69">
        <f>IF(RES_hh_tesh_in!J4=0,0,RES_hh_tesh_in!J4/RES_summary!J$21)</f>
        <v>29.802159999031421</v>
      </c>
      <c r="K4" s="69">
        <f>IF(RES_hh_tesh_in!K4=0,0,RES_hh_tesh_in!K4/RES_summary!K$21)</f>
        <v>30.930106149108038</v>
      </c>
      <c r="L4" s="69">
        <f>IF(RES_hh_tesh_in!L4=0,0,RES_hh_tesh_in!L4/RES_summary!L$21)</f>
        <v>33.056366125168871</v>
      </c>
      <c r="M4" s="69">
        <f>IF(RES_hh_tesh_in!M4=0,0,RES_hh_tesh_in!M4/RES_summary!M$21)</f>
        <v>28.828404980390872</v>
      </c>
      <c r="N4" s="69">
        <f>IF(RES_hh_tesh_in!N4=0,0,RES_hh_tesh_in!N4/RES_summary!N$21)</f>
        <v>27.543506810118508</v>
      </c>
      <c r="O4" s="69">
        <f>IF(RES_hh_tesh_in!O4=0,0,RES_hh_tesh_in!O4/RES_summary!O$21)</f>
        <v>25.673792710361152</v>
      </c>
      <c r="P4" s="69">
        <f>IF(RES_hh_tesh_in!P4=0,0,RES_hh_tesh_in!P4/RES_summary!P$21)</f>
        <v>23.835176157292356</v>
      </c>
      <c r="Q4" s="69">
        <f>IF(RES_hh_tesh_in!Q4=0,0,RES_hh_tesh_in!Q4/RES_summary!Q$21)</f>
        <v>24.939257721892904</v>
      </c>
      <c r="R4" s="69">
        <f>IF(RES_hh_tesh_in!R4=0,0,RES_hh_tesh_in!R4/RES_summary!R$21)</f>
        <v>21.417714370527719</v>
      </c>
      <c r="S4" s="69">
        <f>IF(RES_hh_tesh_in!S4=0,0,RES_hh_tesh_in!S4/RES_summary!S$21)</f>
        <v>21.362040118557633</v>
      </c>
      <c r="T4" s="69">
        <f>IF(RES_hh_tesh_in!T4=0,0,RES_hh_tesh_in!T4/RES_summary!T$21)</f>
        <v>24.229446710326435</v>
      </c>
      <c r="U4" s="69">
        <f>IF(RES_hh_tesh_in!U4=0,0,RES_hh_tesh_in!U4/RES_summary!U$21)</f>
        <v>21.934837334528272</v>
      </c>
      <c r="V4" s="69">
        <f>IF(RES_hh_tesh_in!V4=0,0,RES_hh_tesh_in!V4/RES_summary!V$21)</f>
        <v>21.3233158745361</v>
      </c>
      <c r="W4" s="69">
        <f>IF(RES_hh_tesh_in!W4=0,0,RES_hh_tesh_in!W4/RES_summary!W$21)</f>
        <v>19.442916748664612</v>
      </c>
      <c r="X4" s="69">
        <f>IF(RES_hh_tesh_in!X4=0,0,RES_hh_tesh_in!X4/RES_summary!X$21)</f>
        <v>19.477181893540376</v>
      </c>
      <c r="Y4" s="69">
        <f>IF(RES_hh_tesh_in!Y4=0,0,RES_hh_tesh_in!Y4/RES_summary!Y$21)</f>
        <v>18.653770532148808</v>
      </c>
      <c r="DA4" s="88" t="s">
        <v>908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27.712544354225862</v>
      </c>
      <c r="D5" s="72">
        <f>IF(RES_hh_tesh_in!D5=0,0,RES_hh_tesh_in!D5/RES_summary!D$21)</f>
        <v>30.037301759254348</v>
      </c>
      <c r="E5" s="72">
        <f>IF(RES_hh_tesh_in!E5=0,0,RES_hh_tesh_in!E5/RES_summary!E$21)</f>
        <v>26.88714705130154</v>
      </c>
      <c r="F5" s="72">
        <f>IF(RES_hh_tesh_in!F5=0,0,RES_hh_tesh_in!F5/RES_summary!F$21)</f>
        <v>33.193416920402377</v>
      </c>
      <c r="G5" s="72">
        <f>IF(RES_hh_tesh_in!G5=0,0,RES_hh_tesh_in!G5/RES_summary!G$21)</f>
        <v>33.87319980744531</v>
      </c>
      <c r="H5" s="72">
        <f>IF(RES_hh_tesh_in!H5=0,0,RES_hh_tesh_in!H5/RES_summary!H$21)</f>
        <v>34.28995495452299</v>
      </c>
      <c r="I5" s="72">
        <f>IF(RES_hh_tesh_in!I5=0,0,RES_hh_tesh_in!I5/RES_summary!I$21)</f>
        <v>28.531382653972155</v>
      </c>
      <c r="J5" s="72">
        <f>IF(RES_hh_tesh_in!J5=0,0,RES_hh_tesh_in!J5/RES_summary!J$21)</f>
        <v>29.978166557885533</v>
      </c>
      <c r="K5" s="72">
        <f>IF(RES_hh_tesh_in!K5=0,0,RES_hh_tesh_in!K5/RES_summary!K$21)</f>
        <v>33.610635892274367</v>
      </c>
      <c r="L5" s="72">
        <f>IF(RES_hh_tesh_in!L5=0,0,RES_hh_tesh_in!L5/RES_summary!L$21)</f>
        <v>30.492121214062152</v>
      </c>
      <c r="M5" s="72">
        <f>IF(RES_hh_tesh_in!M5=0,0,RES_hh_tesh_in!M5/RES_summary!M$21)</f>
        <v>29.248214519849441</v>
      </c>
      <c r="N5" s="72">
        <f>IF(RES_hh_tesh_in!N5=0,0,RES_hh_tesh_in!N5/RES_summary!N$21)</f>
        <v>29.376621659486808</v>
      </c>
      <c r="O5" s="72">
        <f>IF(RES_hh_tesh_in!O5=0,0,RES_hh_tesh_in!O5/RES_summary!O$21)</f>
        <v>22.739842576127682</v>
      </c>
      <c r="P5" s="72">
        <f>IF(RES_hh_tesh_in!P5=0,0,RES_hh_tesh_in!P5/RES_summary!P$21)</f>
        <v>21.808413150391434</v>
      </c>
      <c r="Q5" s="72">
        <f>IF(RES_hh_tesh_in!Q5=0,0,RES_hh_tesh_in!Q5/RES_summary!Q$21)</f>
        <v>19.372977284734461</v>
      </c>
      <c r="R5" s="72">
        <f>IF(RES_hh_tesh_in!R5=0,0,RES_hh_tesh_in!R5/RES_summary!R$21)</f>
        <v>16.39405622152432</v>
      </c>
      <c r="S5" s="72">
        <f>IF(RES_hh_tesh_in!S5=0,0,RES_hh_tesh_in!S5/RES_summary!S$21)</f>
        <v>26.953647433781565</v>
      </c>
      <c r="T5" s="72">
        <f>IF(RES_hh_tesh_in!T5=0,0,RES_hh_tesh_in!T5/RES_summary!T$21)</f>
        <v>30.05303377561372</v>
      </c>
      <c r="U5" s="72">
        <f>IF(RES_hh_tesh_in!U5=0,0,RES_hh_tesh_in!U5/RES_summary!U$21)</f>
        <v>19.416465750495377</v>
      </c>
      <c r="V5" s="72">
        <f>IF(RES_hh_tesh_in!V5=0,0,RES_hh_tesh_in!V5/RES_summary!V$21)</f>
        <v>21.560766361668016</v>
      </c>
      <c r="W5" s="72">
        <f>IF(RES_hh_tesh_in!W5=0,0,RES_hh_tesh_in!W5/RES_summary!W$21)</f>
        <v>0</v>
      </c>
      <c r="X5" s="72">
        <f>IF(RES_hh_tesh_in!X5=0,0,RES_hh_tesh_in!X5/RES_summary!X$21)</f>
        <v>0</v>
      </c>
      <c r="Y5" s="72">
        <f>IF(RES_hh_tesh_in!Y5=0,0,RES_hh_tesh_in!Y5/RES_summary!Y$21)</f>
        <v>18.047403278893047</v>
      </c>
      <c r="DA5" s="89" t="s">
        <v>909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0</v>
      </c>
      <c r="D6" s="72">
        <f>IF(RES_hh_tesh_in!D6=0,0,RES_hh_tesh_in!D6/RES_summary!D$21)</f>
        <v>27.987282947836707</v>
      </c>
      <c r="E6" s="72">
        <f>IF(RES_hh_tesh_in!E6=0,0,RES_hh_tesh_in!E6/RES_summary!E$21)</f>
        <v>29.622890832511221</v>
      </c>
      <c r="F6" s="72">
        <f>IF(RES_hh_tesh_in!F6=0,0,RES_hh_tesh_in!F6/RES_summary!F$21)</f>
        <v>31.9966528729476</v>
      </c>
      <c r="G6" s="72">
        <f>IF(RES_hh_tesh_in!G6=0,0,RES_hh_tesh_in!G6/RES_summary!G$21)</f>
        <v>32.603320260102414</v>
      </c>
      <c r="H6" s="72">
        <f>IF(RES_hh_tesh_in!H6=0,0,RES_hh_tesh_in!H6/RES_summary!H$21)</f>
        <v>30.920415315139458</v>
      </c>
      <c r="I6" s="72">
        <f>IF(RES_hh_tesh_in!I6=0,0,RES_hh_tesh_in!I6/RES_summary!I$21)</f>
        <v>31.331025140065016</v>
      </c>
      <c r="J6" s="72">
        <f>IF(RES_hh_tesh_in!J6=0,0,RES_hh_tesh_in!J6/RES_summary!J$21)</f>
        <v>31.036462411590961</v>
      </c>
      <c r="K6" s="72">
        <f>IF(RES_hh_tesh_in!K6=0,0,RES_hh_tesh_in!K6/RES_summary!K$21)</f>
        <v>29.831344748834706</v>
      </c>
      <c r="L6" s="72">
        <f>IF(RES_hh_tesh_in!L6=0,0,RES_hh_tesh_in!L6/RES_summary!L$21)</f>
        <v>32.185794707927897</v>
      </c>
      <c r="M6" s="72">
        <f>IF(RES_hh_tesh_in!M6=0,0,RES_hh_tesh_in!M6/RES_summary!M$21)</f>
        <v>27.106305794304234</v>
      </c>
      <c r="N6" s="72">
        <f>IF(RES_hh_tesh_in!N6=0,0,RES_hh_tesh_in!N6/RES_summary!N$21)</f>
        <v>27.766264290989149</v>
      </c>
      <c r="O6" s="72">
        <f>IF(RES_hh_tesh_in!O6=0,0,RES_hh_tesh_in!O6/RES_summary!O$21)</f>
        <v>25.569270512234638</v>
      </c>
      <c r="P6" s="72">
        <f>IF(RES_hh_tesh_in!P6=0,0,RES_hh_tesh_in!P6/RES_summary!P$21)</f>
        <v>0</v>
      </c>
      <c r="Q6" s="72">
        <f>IF(RES_hh_tesh_in!Q6=0,0,RES_hh_tesh_in!Q6/RES_summary!Q$21)</f>
        <v>22.370823002507517</v>
      </c>
      <c r="R6" s="72">
        <f>IF(RES_hh_tesh_in!R6=0,0,RES_hh_tesh_in!R6/RES_summary!R$21)</f>
        <v>24.330139836565262</v>
      </c>
      <c r="S6" s="72">
        <f>IF(RES_hh_tesh_in!S6=0,0,RES_hh_tesh_in!S6/RES_summary!S$21)</f>
        <v>19.625324563184915</v>
      </c>
      <c r="T6" s="72">
        <f>IF(RES_hh_tesh_in!T6=0,0,RES_hh_tesh_in!T6/RES_summary!T$21)</f>
        <v>24.050301593949701</v>
      </c>
      <c r="U6" s="72">
        <f>IF(RES_hh_tesh_in!U6=0,0,RES_hh_tesh_in!U6/RES_summary!U$21)</f>
        <v>20.21672218723381</v>
      </c>
      <c r="V6" s="72">
        <f>IF(RES_hh_tesh_in!V6=0,0,RES_hh_tesh_in!V6/RES_summary!V$21)</f>
        <v>19.066617004710746</v>
      </c>
      <c r="W6" s="72">
        <f>IF(RES_hh_tesh_in!W6=0,0,RES_hh_tesh_in!W6/RES_summary!W$21)</f>
        <v>19.60011451963614</v>
      </c>
      <c r="X6" s="72">
        <f>IF(RES_hh_tesh_in!X6=0,0,RES_hh_tesh_in!X6/RES_summary!X$21)</f>
        <v>20.758713520610261</v>
      </c>
      <c r="Y6" s="72">
        <f>IF(RES_hh_tesh_in!Y6=0,0,RES_hh_tesh_in!Y6/RES_summary!Y$21)</f>
        <v>17.386963105888878</v>
      </c>
      <c r="DA6" s="89" t="s">
        <v>910</v>
      </c>
    </row>
    <row r="7" spans="1:105" ht="12" customHeight="1" x14ac:dyDescent="0.25">
      <c r="A7" s="28" t="s">
        <v>200</v>
      </c>
      <c r="B7" s="72"/>
      <c r="C7" s="72">
        <f>IF(RES_hh_tesh_in!C7=0,0,RES_hh_tesh_in!C7/RES_summary!C$21)</f>
        <v>27.553775089679199</v>
      </c>
      <c r="D7" s="72">
        <f>IF(RES_hh_tesh_in!D7=0,0,RES_hh_tesh_in!D7/RES_summary!D$21)</f>
        <v>27.110472167137562</v>
      </c>
      <c r="E7" s="72">
        <f>IF(RES_hh_tesh_in!E7=0,0,RES_hh_tesh_in!E7/RES_summary!E$21)</f>
        <v>29.982480022878338</v>
      </c>
      <c r="F7" s="72">
        <f>IF(RES_hh_tesh_in!F7=0,0,RES_hh_tesh_in!F7/RES_summary!F$21)</f>
        <v>33.378248841200239</v>
      </c>
      <c r="G7" s="72">
        <f>IF(RES_hh_tesh_in!G7=0,0,RES_hh_tesh_in!G7/RES_summary!G$21)</f>
        <v>33.31682699110312</v>
      </c>
      <c r="H7" s="72">
        <f>IF(RES_hh_tesh_in!H7=0,0,RES_hh_tesh_in!H7/RES_summary!H$21)</f>
        <v>30.548141177315845</v>
      </c>
      <c r="I7" s="72">
        <f>IF(RES_hh_tesh_in!I7=0,0,RES_hh_tesh_in!I7/RES_summary!I$21)</f>
        <v>30.708256929486474</v>
      </c>
      <c r="J7" s="72">
        <f>IF(RES_hh_tesh_in!J7=0,0,RES_hh_tesh_in!J7/RES_summary!J$21)</f>
        <v>30.165664504223376</v>
      </c>
      <c r="K7" s="72">
        <f>IF(RES_hh_tesh_in!K7=0,0,RES_hh_tesh_in!K7/RES_summary!K$21)</f>
        <v>30.039351212694729</v>
      </c>
      <c r="L7" s="72">
        <f>IF(RES_hh_tesh_in!L7=0,0,RES_hh_tesh_in!L7/RES_summary!L$21)</f>
        <v>32.054914557587381</v>
      </c>
      <c r="M7" s="72">
        <f>IF(RES_hh_tesh_in!M7=0,0,RES_hh_tesh_in!M7/RES_summary!M$21)</f>
        <v>27.553548980396332</v>
      </c>
      <c r="N7" s="72">
        <f>IF(RES_hh_tesh_in!N7=0,0,RES_hh_tesh_in!N7/RES_summary!N$21)</f>
        <v>25.67516796496448</v>
      </c>
      <c r="O7" s="72">
        <f>IF(RES_hh_tesh_in!O7=0,0,RES_hh_tesh_in!O7/RES_summary!O$21)</f>
        <v>25.12337510688311</v>
      </c>
      <c r="P7" s="72">
        <f>IF(RES_hh_tesh_in!P7=0,0,RES_hh_tesh_in!P7/RES_summary!P$21)</f>
        <v>23.112242827871718</v>
      </c>
      <c r="Q7" s="72">
        <f>IF(RES_hh_tesh_in!Q7=0,0,RES_hh_tesh_in!Q7/RES_summary!Q$21)</f>
        <v>25.528357489468135</v>
      </c>
      <c r="R7" s="72">
        <f>IF(RES_hh_tesh_in!R7=0,0,RES_hh_tesh_in!R7/RES_summary!R$21)</f>
        <v>21.333774947750804</v>
      </c>
      <c r="S7" s="72">
        <f>IF(RES_hh_tesh_in!S7=0,0,RES_hh_tesh_in!S7/RES_summary!S$21)</f>
        <v>21.062858991371211</v>
      </c>
      <c r="T7" s="72">
        <f>IF(RES_hh_tesh_in!T7=0,0,RES_hh_tesh_in!T7/RES_summary!T$21)</f>
        <v>22.784787843056542</v>
      </c>
      <c r="U7" s="72">
        <f>IF(RES_hh_tesh_in!U7=0,0,RES_hh_tesh_in!U7/RES_summary!U$21)</f>
        <v>20.057476225964674</v>
      </c>
      <c r="V7" s="72">
        <f>IF(RES_hh_tesh_in!V7=0,0,RES_hh_tesh_in!V7/RES_summary!V$21)</f>
        <v>21.239934738183155</v>
      </c>
      <c r="W7" s="72">
        <f>IF(RES_hh_tesh_in!W7=0,0,RES_hh_tesh_in!W7/RES_summary!W$21)</f>
        <v>20.209882698922989</v>
      </c>
      <c r="X7" s="72">
        <f>IF(RES_hh_tesh_in!X7=0,0,RES_hh_tesh_in!X7/RES_summary!X$21)</f>
        <v>18.696695667102336</v>
      </c>
      <c r="Y7" s="72">
        <f>IF(RES_hh_tesh_in!Y7=0,0,RES_hh_tesh_in!Y7/RES_summary!Y$21)</f>
        <v>17.840518135970576</v>
      </c>
      <c r="DA7" s="89" t="s">
        <v>911</v>
      </c>
    </row>
    <row r="8" spans="1:105" ht="12" customHeight="1" x14ac:dyDescent="0.25">
      <c r="A8" s="28" t="s">
        <v>189</v>
      </c>
      <c r="B8" s="72"/>
      <c r="C8" s="72">
        <f>IF(RES_hh_tesh_in!C8=0,0,RES_hh_tesh_in!C8/RES_summary!C$21)</f>
        <v>27.236904780763535</v>
      </c>
      <c r="D8" s="72">
        <f>IF(RES_hh_tesh_in!D8=0,0,RES_hh_tesh_in!D8/RES_summary!D$21)</f>
        <v>28.678784328947113</v>
      </c>
      <c r="E8" s="72">
        <f>IF(RES_hh_tesh_in!E8=0,0,RES_hh_tesh_in!E8/RES_summary!E$21)</f>
        <v>31.244468200722032</v>
      </c>
      <c r="F8" s="72">
        <f>IF(RES_hh_tesh_in!F8=0,0,RES_hh_tesh_in!F8/RES_summary!F$21)</f>
        <v>30.965700768160598</v>
      </c>
      <c r="G8" s="72">
        <f>IF(RES_hh_tesh_in!G8=0,0,RES_hh_tesh_in!G8/RES_summary!G$21)</f>
        <v>31.420239152026117</v>
      </c>
      <c r="H8" s="72">
        <f>IF(RES_hh_tesh_in!H8=0,0,RES_hh_tesh_in!H8/RES_summary!H$21)</f>
        <v>33.025376753217849</v>
      </c>
      <c r="I8" s="72">
        <f>IF(RES_hh_tesh_in!I8=0,0,RES_hh_tesh_in!I8/RES_summary!I$21)</f>
        <v>32.263944220262843</v>
      </c>
      <c r="J8" s="72">
        <f>IF(RES_hh_tesh_in!J8=0,0,RES_hh_tesh_in!J8/RES_summary!J$21)</f>
        <v>29.109293653705219</v>
      </c>
      <c r="K8" s="72">
        <f>IF(RES_hh_tesh_in!K8=0,0,RES_hh_tesh_in!K8/RES_summary!K$21)</f>
        <v>29.472497216364491</v>
      </c>
      <c r="L8" s="72">
        <f>IF(RES_hh_tesh_in!L8=0,0,RES_hh_tesh_in!L8/RES_summary!L$21)</f>
        <v>33.489206459097183</v>
      </c>
      <c r="M8" s="72">
        <f>IF(RES_hh_tesh_in!M8=0,0,RES_hh_tesh_in!M8/RES_summary!M$21)</f>
        <v>26.133079409359407</v>
      </c>
      <c r="N8" s="72">
        <f>IF(RES_hh_tesh_in!N8=0,0,RES_hh_tesh_in!N8/RES_summary!N$21)</f>
        <v>27.125565631250314</v>
      </c>
      <c r="O8" s="72">
        <f>IF(RES_hh_tesh_in!O8=0,0,RES_hh_tesh_in!O8/RES_summary!O$21)</f>
        <v>24.886986019409566</v>
      </c>
      <c r="P8" s="72">
        <f>IF(RES_hh_tesh_in!P8=0,0,RES_hh_tesh_in!P8/RES_summary!P$21)</f>
        <v>23.094666061295072</v>
      </c>
      <c r="Q8" s="72">
        <f>IF(RES_hh_tesh_in!Q8=0,0,RES_hh_tesh_in!Q8/RES_summary!Q$21)</f>
        <v>24.331934223645895</v>
      </c>
      <c r="R8" s="72">
        <f>IF(RES_hh_tesh_in!R8=0,0,RES_hh_tesh_in!R8/RES_summary!R$21)</f>
        <v>21.855044368352235</v>
      </c>
      <c r="S8" s="72">
        <f>IF(RES_hh_tesh_in!S8=0,0,RES_hh_tesh_in!S8/RES_summary!S$21)</f>
        <v>20.792587349182845</v>
      </c>
      <c r="T8" s="72">
        <f>IF(RES_hh_tesh_in!T8=0,0,RES_hh_tesh_in!T8/RES_summary!T$21)</f>
        <v>22.387377734823723</v>
      </c>
      <c r="U8" s="72">
        <f>IF(RES_hh_tesh_in!U8=0,0,RES_hh_tesh_in!U8/RES_summary!U$21)</f>
        <v>20.574434171629587</v>
      </c>
      <c r="V8" s="72">
        <f>IF(RES_hh_tesh_in!V8=0,0,RES_hh_tesh_in!V8/RES_summary!V$21)</f>
        <v>20.556029195312281</v>
      </c>
      <c r="W8" s="72">
        <f>IF(RES_hh_tesh_in!W8=0,0,RES_hh_tesh_in!W8/RES_summary!W$21)</f>
        <v>21.500140134709671</v>
      </c>
      <c r="X8" s="72">
        <f>IF(RES_hh_tesh_in!X8=0,0,RES_hh_tesh_in!X8/RES_summary!X$21)</f>
        <v>18.582996883899064</v>
      </c>
      <c r="Y8" s="72">
        <f>IF(RES_hh_tesh_in!Y8=0,0,RES_hh_tesh_in!Y8/RES_summary!Y$21)</f>
        <v>17.569206135474118</v>
      </c>
      <c r="DA8" s="89" t="s">
        <v>912</v>
      </c>
    </row>
    <row r="9" spans="1:105" ht="12" customHeight="1" x14ac:dyDescent="0.25">
      <c r="A9" s="28" t="s">
        <v>202</v>
      </c>
      <c r="B9" s="72"/>
      <c r="C9" s="72">
        <f>IF(RES_hh_tesh_in!C9=0,0,RES_hh_tesh_in!C9/RES_summary!C$21)</f>
        <v>27.756268526291613</v>
      </c>
      <c r="D9" s="72">
        <f>IF(RES_hh_tesh_in!D9=0,0,RES_hh_tesh_in!D9/RES_summary!D$21)</f>
        <v>28.794617752921724</v>
      </c>
      <c r="E9" s="72">
        <f>IF(RES_hh_tesh_in!E9=0,0,RES_hh_tesh_in!E9/RES_summary!E$21)</f>
        <v>29.977084709486583</v>
      </c>
      <c r="F9" s="72">
        <f>IF(RES_hh_tesh_in!F9=0,0,RES_hh_tesh_in!F9/RES_summary!F$21)</f>
        <v>31.44945172694478</v>
      </c>
      <c r="G9" s="72">
        <f>IF(RES_hh_tesh_in!G9=0,0,RES_hh_tesh_in!G9/RES_summary!G$21)</f>
        <v>31.952115094545693</v>
      </c>
      <c r="H9" s="72">
        <f>IF(RES_hh_tesh_in!H9=0,0,RES_hh_tesh_in!H9/RES_summary!H$21)</f>
        <v>31.827445153123083</v>
      </c>
      <c r="I9" s="72">
        <f>IF(RES_hh_tesh_in!I9=0,0,RES_hh_tesh_in!I9/RES_summary!I$21)</f>
        <v>30.584878042736698</v>
      </c>
      <c r="J9" s="72">
        <f>IF(RES_hh_tesh_in!J9=0,0,RES_hh_tesh_in!J9/RES_summary!J$21)</f>
        <v>29.15287396501115</v>
      </c>
      <c r="K9" s="72">
        <f>IF(RES_hh_tesh_in!K9=0,0,RES_hh_tesh_in!K9/RES_summary!K$21)</f>
        <v>32.231271509797999</v>
      </c>
      <c r="L9" s="72">
        <f>IF(RES_hh_tesh_in!L9=0,0,RES_hh_tesh_in!L9/RES_summary!L$21)</f>
        <v>31.123165733514291</v>
      </c>
      <c r="M9" s="72">
        <f>IF(RES_hh_tesh_in!M9=0,0,RES_hh_tesh_in!M9/RES_summary!M$21)</f>
        <v>28.853947652276087</v>
      </c>
      <c r="N9" s="72">
        <f>IF(RES_hh_tesh_in!N9=0,0,RES_hh_tesh_in!N9/RES_summary!N$21)</f>
        <v>27.374422251146708</v>
      </c>
      <c r="O9" s="72">
        <f>IF(RES_hh_tesh_in!O9=0,0,RES_hh_tesh_in!O9/RES_summary!O$21)</f>
        <v>25.793845752547469</v>
      </c>
      <c r="P9" s="72">
        <f>IF(RES_hh_tesh_in!P9=0,0,RES_hh_tesh_in!P9/RES_summary!P$21)</f>
        <v>25.264114715128382</v>
      </c>
      <c r="Q9" s="72">
        <f>IF(RES_hh_tesh_in!Q9=0,0,RES_hh_tesh_in!Q9/RES_summary!Q$21)</f>
        <v>0</v>
      </c>
      <c r="R9" s="72">
        <f>IF(RES_hh_tesh_in!R9=0,0,RES_hh_tesh_in!R9/RES_summary!R$21)</f>
        <v>0</v>
      </c>
      <c r="S9" s="72">
        <f>IF(RES_hh_tesh_in!S9=0,0,RES_hh_tesh_in!S9/RES_summary!S$21)</f>
        <v>0</v>
      </c>
      <c r="T9" s="72">
        <f>IF(RES_hh_tesh_in!T9=0,0,RES_hh_tesh_in!T9/RES_summary!T$21)</f>
        <v>0</v>
      </c>
      <c r="U9" s="72">
        <f>IF(RES_hh_tesh_in!U9=0,0,RES_hh_tesh_in!U9/RES_summary!U$21)</f>
        <v>21.186033879497277</v>
      </c>
      <c r="V9" s="72">
        <f>IF(RES_hh_tesh_in!V9=0,0,RES_hh_tesh_in!V9/RES_summary!V$21)</f>
        <v>20.682236490820348</v>
      </c>
      <c r="W9" s="72">
        <f>IF(RES_hh_tesh_in!W9=0,0,RES_hh_tesh_in!W9/RES_summary!W$21)</f>
        <v>19.851524114637648</v>
      </c>
      <c r="X9" s="72">
        <f>IF(RES_hh_tesh_in!X9=0,0,RES_hh_tesh_in!X9/RES_summary!X$21)</f>
        <v>19.074018862096089</v>
      </c>
      <c r="Y9" s="72">
        <f>IF(RES_hh_tesh_in!Y9=0,0,RES_hh_tesh_in!Y9/RES_summary!Y$21)</f>
        <v>18.531682843195224</v>
      </c>
      <c r="DA9" s="89" t="s">
        <v>913</v>
      </c>
    </row>
    <row r="10" spans="1:105" ht="12" customHeight="1" x14ac:dyDescent="0.25">
      <c r="A10" s="28" t="s">
        <v>197</v>
      </c>
      <c r="B10" s="72"/>
      <c r="C10" s="72">
        <f>IF(RES_hh_tesh_in!C10=0,0,RES_hh_tesh_in!C10/RES_summary!C$21)</f>
        <v>27.784529227388379</v>
      </c>
      <c r="D10" s="72">
        <f>IF(RES_hh_tesh_in!D10=0,0,RES_hh_tesh_in!D10/RES_summary!D$21)</f>
        <v>28.966159348036147</v>
      </c>
      <c r="E10" s="72">
        <f>IF(RES_hh_tesh_in!E10=0,0,RES_hh_tesh_in!E10/RES_summary!E$21)</f>
        <v>30.367870049769756</v>
      </c>
      <c r="F10" s="72">
        <f>IF(RES_hh_tesh_in!F10=0,0,RES_hh_tesh_in!F10/RES_summary!F$21)</f>
        <v>31.653983166644299</v>
      </c>
      <c r="G10" s="72">
        <f>IF(RES_hh_tesh_in!G10=0,0,RES_hh_tesh_in!G10/RES_summary!G$21)</f>
        <v>32.224887152330915</v>
      </c>
      <c r="H10" s="72">
        <f>IF(RES_hh_tesh_in!H10=0,0,RES_hh_tesh_in!H10/RES_summary!H$21)</f>
        <v>32.096758359922852</v>
      </c>
      <c r="I10" s="72">
        <f>IF(RES_hh_tesh_in!I10=0,0,RES_hh_tesh_in!I10/RES_summary!I$21)</f>
        <v>31.46611961049857</v>
      </c>
      <c r="J10" s="72">
        <f>IF(RES_hh_tesh_in!J10=0,0,RES_hh_tesh_in!J10/RES_summary!J$21)</f>
        <v>30.804548588933915</v>
      </c>
      <c r="K10" s="72">
        <f>IF(RES_hh_tesh_in!K10=0,0,RES_hh_tesh_in!K10/RES_summary!K$21)</f>
        <v>30.796542942458267</v>
      </c>
      <c r="L10" s="72">
        <f>IF(RES_hh_tesh_in!L10=0,0,RES_hh_tesh_in!L10/RES_summary!L$21)</f>
        <v>30.709130250620966</v>
      </c>
      <c r="M10" s="72">
        <f>IF(RES_hh_tesh_in!M10=0,0,RES_hh_tesh_in!M10/RES_summary!M$21)</f>
        <v>28.947888418901236</v>
      </c>
      <c r="N10" s="72">
        <f>IF(RES_hh_tesh_in!N10=0,0,RES_hh_tesh_in!N10/RES_summary!N$21)</f>
        <v>27.591678401183579</v>
      </c>
      <c r="O10" s="72">
        <f>IF(RES_hh_tesh_in!O10=0,0,RES_hh_tesh_in!O10/RES_summary!O$21)</f>
        <v>25.78096483524325</v>
      </c>
      <c r="P10" s="72">
        <f>IF(RES_hh_tesh_in!P10=0,0,RES_hh_tesh_in!P10/RES_summary!P$21)</f>
        <v>24.422893965743828</v>
      </c>
      <c r="Q10" s="72">
        <f>IF(RES_hh_tesh_in!Q10=0,0,RES_hh_tesh_in!Q10/RES_summary!Q$21)</f>
        <v>23.392765280487392</v>
      </c>
      <c r="R10" s="72">
        <f>IF(RES_hh_tesh_in!R10=0,0,RES_hh_tesh_in!R10/RES_summary!R$21)</f>
        <v>21.775077138267694</v>
      </c>
      <c r="S10" s="72">
        <f>IF(RES_hh_tesh_in!S10=0,0,RES_hh_tesh_in!S10/RES_summary!S$21)</f>
        <v>21.498368883042946</v>
      </c>
      <c r="T10" s="72">
        <f>IF(RES_hh_tesh_in!T10=0,0,RES_hh_tesh_in!T10/RES_summary!T$21)</f>
        <v>21.979911807527959</v>
      </c>
      <c r="U10" s="72">
        <f>IF(RES_hh_tesh_in!U10=0,0,RES_hh_tesh_in!U10/RES_summary!U$21)</f>
        <v>21.377634155346133</v>
      </c>
      <c r="V10" s="72">
        <f>IF(RES_hh_tesh_in!V10=0,0,RES_hh_tesh_in!V10/RES_summary!V$21)</f>
        <v>20.846593972410428</v>
      </c>
      <c r="W10" s="72">
        <f>IF(RES_hh_tesh_in!W10=0,0,RES_hh_tesh_in!W10/RES_summary!W$21)</f>
        <v>19.931312218256345</v>
      </c>
      <c r="X10" s="72">
        <f>IF(RES_hh_tesh_in!X10=0,0,RES_hh_tesh_in!X10/RES_summary!X$21)</f>
        <v>19.060545569233675</v>
      </c>
      <c r="Y10" s="72">
        <f>IF(RES_hh_tesh_in!Y10=0,0,RES_hh_tesh_in!Y10/RES_summary!Y$21)</f>
        <v>18.278420692059935</v>
      </c>
      <c r="DA10" s="89" t="s">
        <v>914</v>
      </c>
    </row>
    <row r="11" spans="1:105" ht="12" customHeight="1" x14ac:dyDescent="0.25">
      <c r="A11" s="28" t="s">
        <v>198</v>
      </c>
      <c r="B11" s="72"/>
      <c r="C11" s="72">
        <f>IF(RES_hh_tesh_in!C11=0,0,RES_hh_tesh_in!C11/RES_summary!C$21)</f>
        <v>0</v>
      </c>
      <c r="D11" s="72">
        <f>IF(RES_hh_tesh_in!D11=0,0,RES_hh_tesh_in!D11/RES_summary!D$21)</f>
        <v>0</v>
      </c>
      <c r="E11" s="72">
        <f>IF(RES_hh_tesh_in!E11=0,0,RES_hh_tesh_in!E11/RES_summary!E$21)</f>
        <v>0</v>
      </c>
      <c r="F11" s="72">
        <f>IF(RES_hh_tesh_in!F11=0,0,RES_hh_tesh_in!F11/RES_summary!F$21)</f>
        <v>0</v>
      </c>
      <c r="G11" s="72">
        <f>IF(RES_hh_tesh_in!G11=0,0,RES_hh_tesh_in!G11/RES_summary!G$21)</f>
        <v>0</v>
      </c>
      <c r="H11" s="72">
        <f>IF(RES_hh_tesh_in!H11=0,0,RES_hh_tesh_in!H11/RES_summary!H$21)</f>
        <v>0</v>
      </c>
      <c r="I11" s="72">
        <f>IF(RES_hh_tesh_in!I11=0,0,RES_hh_tesh_in!I11/RES_summary!I$21)</f>
        <v>0</v>
      </c>
      <c r="J11" s="72">
        <f>IF(RES_hh_tesh_in!J11=0,0,RES_hh_tesh_in!J11/RES_summary!J$21)</f>
        <v>0</v>
      </c>
      <c r="K11" s="72">
        <f>IF(RES_hh_tesh_in!K11=0,0,RES_hh_tesh_in!K11/RES_summary!K$21)</f>
        <v>0</v>
      </c>
      <c r="L11" s="72">
        <f>IF(RES_hh_tesh_in!L11=0,0,RES_hh_tesh_in!L11/RES_summary!L$21)</f>
        <v>0</v>
      </c>
      <c r="M11" s="72">
        <f>IF(RES_hh_tesh_in!M11=0,0,RES_hh_tesh_in!M11/RES_summary!M$21)</f>
        <v>0</v>
      </c>
      <c r="N11" s="72">
        <f>IF(RES_hh_tesh_in!N11=0,0,RES_hh_tesh_in!N11/RES_summary!N$21)</f>
        <v>0</v>
      </c>
      <c r="O11" s="72">
        <f>IF(RES_hh_tesh_in!O11=0,0,RES_hh_tesh_in!O11/RES_summary!O$21)</f>
        <v>0</v>
      </c>
      <c r="P11" s="72">
        <f>IF(RES_hh_tesh_in!P11=0,0,RES_hh_tesh_in!P11/RES_summary!P$21)</f>
        <v>0</v>
      </c>
      <c r="Q11" s="72">
        <f>IF(RES_hh_tesh_in!Q11=0,0,RES_hh_tesh_in!Q11/RES_summary!Q$21)</f>
        <v>0</v>
      </c>
      <c r="R11" s="72">
        <f>IF(RES_hh_tesh_in!R11=0,0,RES_hh_tesh_in!R11/RES_summary!R$21)</f>
        <v>0</v>
      </c>
      <c r="S11" s="72">
        <f>IF(RES_hh_tesh_in!S11=0,0,RES_hh_tesh_in!S11/RES_summary!S$21)</f>
        <v>0</v>
      </c>
      <c r="T11" s="72">
        <f>IF(RES_hh_tesh_in!T11=0,0,RES_hh_tesh_in!T11/RES_summary!T$21)</f>
        <v>0</v>
      </c>
      <c r="U11" s="72">
        <f>IF(RES_hh_tesh_in!U11=0,0,RES_hh_tesh_in!U11/RES_summary!U$21)</f>
        <v>0</v>
      </c>
      <c r="V11" s="72">
        <f>IF(RES_hh_tesh_in!V11=0,0,RES_hh_tesh_in!V11/RES_summary!V$21)</f>
        <v>0</v>
      </c>
      <c r="W11" s="72">
        <f>IF(RES_hh_tesh_in!W11=0,0,RES_hh_tesh_in!W11/RES_summary!W$21)</f>
        <v>0</v>
      </c>
      <c r="X11" s="72">
        <f>IF(RES_hh_tesh_in!X11=0,0,RES_hh_tesh_in!X11/RES_summary!X$21)</f>
        <v>0</v>
      </c>
      <c r="Y11" s="72">
        <f>IF(RES_hh_tesh_in!Y11=0,0,RES_hh_tesh_in!Y11/RES_summary!Y$21)</f>
        <v>0</v>
      </c>
      <c r="DA11" s="89" t="s">
        <v>915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30.064896472081074</v>
      </c>
      <c r="D12" s="72">
        <f>IF(RES_hh_tesh_in!D12=0,0,RES_hh_tesh_in!D12/RES_summary!D$21)</f>
        <v>28.307936700694999</v>
      </c>
      <c r="E12" s="72">
        <f>IF(RES_hh_tesh_in!E12=0,0,RES_hh_tesh_in!E12/RES_summary!E$21)</f>
        <v>29.889263847943585</v>
      </c>
      <c r="F12" s="72">
        <f>IF(RES_hh_tesh_in!F12=0,0,RES_hh_tesh_in!F12/RES_summary!F$21)</f>
        <v>31.191547430441048</v>
      </c>
      <c r="G12" s="72">
        <f>IF(RES_hh_tesh_in!G12=0,0,RES_hh_tesh_in!G12/RES_summary!G$21)</f>
        <v>32.672725804944257</v>
      </c>
      <c r="H12" s="72">
        <f>IF(RES_hh_tesh_in!H12=0,0,RES_hh_tesh_in!H12/RES_summary!H$21)</f>
        <v>33.934499783367713</v>
      </c>
      <c r="I12" s="72">
        <f>IF(RES_hh_tesh_in!I12=0,0,RES_hh_tesh_in!I12/RES_summary!I$21)</f>
        <v>33.029118118912081</v>
      </c>
      <c r="J12" s="72">
        <f>IF(RES_hh_tesh_in!J12=0,0,RES_hh_tesh_in!J12/RES_summary!J$21)</f>
        <v>30.003085869317587</v>
      </c>
      <c r="K12" s="72">
        <f>IF(RES_hh_tesh_in!K12=0,0,RES_hh_tesh_in!K12/RES_summary!K$21)</f>
        <v>29.69749046148463</v>
      </c>
      <c r="L12" s="72">
        <f>IF(RES_hh_tesh_in!L12=0,0,RES_hh_tesh_in!L12/RES_summary!L$21)</f>
        <v>33.730576185937117</v>
      </c>
      <c r="M12" s="72">
        <f>IF(RES_hh_tesh_in!M12=0,0,RES_hh_tesh_in!M12/RES_summary!M$21)</f>
        <v>29.113564375403872</v>
      </c>
      <c r="N12" s="72">
        <f>IF(RES_hh_tesh_in!N12=0,0,RES_hh_tesh_in!N12/RES_summary!N$21)</f>
        <v>27.457477919999821</v>
      </c>
      <c r="O12" s="72">
        <f>IF(RES_hh_tesh_in!O12=0,0,RES_hh_tesh_in!O12/RES_summary!O$21)</f>
        <v>24.620714451676342</v>
      </c>
      <c r="P12" s="72">
        <f>IF(RES_hh_tesh_in!P12=0,0,RES_hh_tesh_in!P12/RES_summary!P$21)</f>
        <v>23.387418347853444</v>
      </c>
      <c r="Q12" s="72">
        <f>IF(RES_hh_tesh_in!Q12=0,0,RES_hh_tesh_in!Q12/RES_summary!Q$21)</f>
        <v>23.075865028721886</v>
      </c>
      <c r="R12" s="72">
        <f>IF(RES_hh_tesh_in!R12=0,0,RES_hh_tesh_in!R12/RES_summary!R$21)</f>
        <v>22.08981951800763</v>
      </c>
      <c r="S12" s="72">
        <f>IF(RES_hh_tesh_in!S12=0,0,RES_hh_tesh_in!S12/RES_summary!S$21)</f>
        <v>22.06749005140097</v>
      </c>
      <c r="T12" s="72">
        <f>IF(RES_hh_tesh_in!T12=0,0,RES_hh_tesh_in!T12/RES_summary!T$21)</f>
        <v>22.459889392438779</v>
      </c>
      <c r="U12" s="72">
        <f>IF(RES_hh_tesh_in!U12=0,0,RES_hh_tesh_in!U12/RES_summary!U$21)</f>
        <v>21.908888220625673</v>
      </c>
      <c r="V12" s="72">
        <f>IF(RES_hh_tesh_in!V12=0,0,RES_hh_tesh_in!V12/RES_summary!V$21)</f>
        <v>21.270134251794794</v>
      </c>
      <c r="W12" s="72">
        <f>IF(RES_hh_tesh_in!W12=0,0,RES_hh_tesh_in!W12/RES_summary!W$21)</f>
        <v>20.328945804546091</v>
      </c>
      <c r="X12" s="72">
        <f>IF(RES_hh_tesh_in!X12=0,0,RES_hh_tesh_in!X12/RES_summary!X$21)</f>
        <v>19.357324770802951</v>
      </c>
      <c r="Y12" s="72">
        <f>IF(RES_hh_tesh_in!Y12=0,0,RES_hh_tesh_in!Y12/RES_summary!Y$21)</f>
        <v>19.168964642688543</v>
      </c>
      <c r="DA12" s="89" t="s">
        <v>916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32.107538899495005</v>
      </c>
      <c r="D13" s="74">
        <f>IF(RES_hh_tesh_in!D13=0,0,RES_hh_tesh_in!D13/RES_summary!D$21)</f>
        <v>29.068629436543794</v>
      </c>
      <c r="E13" s="74">
        <f>IF(RES_hh_tesh_in!E13=0,0,RES_hh_tesh_in!E13/RES_summary!E$21)</f>
        <v>29.268203528907915</v>
      </c>
      <c r="F13" s="74">
        <f>IF(RES_hh_tesh_in!F13=0,0,RES_hh_tesh_in!F13/RES_summary!F$21)</f>
        <v>30.68568939863777</v>
      </c>
      <c r="G13" s="74">
        <f>IF(RES_hh_tesh_in!G13=0,0,RES_hh_tesh_in!G13/RES_summary!G$21)</f>
        <v>31.531173335798446</v>
      </c>
      <c r="H13" s="74">
        <f>IF(RES_hh_tesh_in!H13=0,0,RES_hh_tesh_in!H13/RES_summary!H$21)</f>
        <v>35.498225334241546</v>
      </c>
      <c r="I13" s="74">
        <f>IF(RES_hh_tesh_in!I13=0,0,RES_hh_tesh_in!I13/RES_summary!I$21)</f>
        <v>33.059159310080815</v>
      </c>
      <c r="J13" s="74">
        <f>IF(RES_hh_tesh_in!J13=0,0,RES_hh_tesh_in!J13/RES_summary!J$21)</f>
        <v>29.679308735516926</v>
      </c>
      <c r="K13" s="74">
        <f>IF(RES_hh_tesh_in!K13=0,0,RES_hh_tesh_in!K13/RES_summary!K$21)</f>
        <v>27.927736537480477</v>
      </c>
      <c r="L13" s="74">
        <f>IF(RES_hh_tesh_in!L13=0,0,RES_hh_tesh_in!L13/RES_summary!L$21)</f>
        <v>35.207114731173327</v>
      </c>
      <c r="M13" s="74">
        <f>IF(RES_hh_tesh_in!M13=0,0,RES_hh_tesh_in!M13/RES_summary!M$21)</f>
        <v>33.518014316705212</v>
      </c>
      <c r="N13" s="74">
        <f>IF(RES_hh_tesh_in!N13=0,0,RES_hh_tesh_in!N13/RES_summary!N$21)</f>
        <v>30.147686558199247</v>
      </c>
      <c r="O13" s="74">
        <f>IF(RES_hh_tesh_in!O13=0,0,RES_hh_tesh_in!O13/RES_summary!O$21)</f>
        <v>0</v>
      </c>
      <c r="P13" s="74">
        <f>IF(RES_hh_tesh_in!P13=0,0,RES_hh_tesh_in!P13/RES_summary!P$21)</f>
        <v>0</v>
      </c>
      <c r="Q13" s="74">
        <f>IF(RES_hh_tesh_in!Q13=0,0,RES_hh_tesh_in!Q13/RES_summary!Q$21)</f>
        <v>0</v>
      </c>
      <c r="R13" s="74">
        <f>IF(RES_hh_tesh_in!R13=0,0,RES_hh_tesh_in!R13/RES_summary!R$21)</f>
        <v>17.126526847005902</v>
      </c>
      <c r="S13" s="74">
        <f>IF(RES_hh_tesh_in!S13=0,0,RES_hh_tesh_in!S13/RES_summary!S$21)</f>
        <v>20.290651673425437</v>
      </c>
      <c r="T13" s="74">
        <f>IF(RES_hh_tesh_in!T13=0,0,RES_hh_tesh_in!T13/RES_summary!T$21)</f>
        <v>27.305825179617297</v>
      </c>
      <c r="U13" s="74">
        <f>IF(RES_hh_tesh_in!U13=0,0,RES_hh_tesh_in!U13/RES_summary!U$21)</f>
        <v>24.431884961091278</v>
      </c>
      <c r="V13" s="74">
        <f>IF(RES_hh_tesh_in!V13=0,0,RES_hh_tesh_in!V13/RES_summary!V$21)</f>
        <v>22.573548296589092</v>
      </c>
      <c r="W13" s="74">
        <f>IF(RES_hh_tesh_in!W13=0,0,RES_hh_tesh_in!W13/RES_summary!W$21)</f>
        <v>16.900415406492698</v>
      </c>
      <c r="X13" s="74">
        <f>IF(RES_hh_tesh_in!X13=0,0,RES_hh_tesh_in!X13/RES_summary!X$21)</f>
        <v>20.071313823019285</v>
      </c>
      <c r="Y13" s="74">
        <f>IF(RES_hh_tesh_in!Y13=0,0,RES_hh_tesh_in!Y13/RES_summary!Y$21)</f>
        <v>19.388031059006558</v>
      </c>
      <c r="DA13" s="90" t="s">
        <v>917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0.50793193921933288</v>
      </c>
      <c r="D14" s="76">
        <f>IF(RES_hh_tesh_in!D14=0,0,RES_hh_tesh_in!D14/RES_summary!D$21)</f>
        <v>0.53924031420540919</v>
      </c>
      <c r="E14" s="76">
        <f>IF(RES_hh_tesh_in!E14=0,0,RES_hh_tesh_in!E14/RES_summary!E$21)</f>
        <v>0.55805950912518565</v>
      </c>
      <c r="F14" s="76">
        <f>IF(RES_hh_tesh_in!F14=0,0,RES_hh_tesh_in!F14/RES_summary!F$21)</f>
        <v>0.55124837392435022</v>
      </c>
      <c r="G14" s="76">
        <f>IF(RES_hh_tesh_in!G14=0,0,RES_hh_tesh_in!G14/RES_summary!G$21)</f>
        <v>0.49542753035905945</v>
      </c>
      <c r="H14" s="76">
        <f>IF(RES_hh_tesh_in!H14=0,0,RES_hh_tesh_in!H14/RES_summary!H$21)</f>
        <v>0.47300230382666092</v>
      </c>
      <c r="I14" s="76">
        <f>IF(RES_hh_tesh_in!I14=0,0,RES_hh_tesh_in!I14/RES_summary!I$21)</f>
        <v>0.43238877158874606</v>
      </c>
      <c r="J14" s="76">
        <f>IF(RES_hh_tesh_in!J14=0,0,RES_hh_tesh_in!J14/RES_summary!J$21)</f>
        <v>0.3910642634340471</v>
      </c>
      <c r="K14" s="76">
        <f>IF(RES_hh_tesh_in!K14=0,0,RES_hh_tesh_in!K14/RES_summary!K$21)</f>
        <v>0.35067162487868747</v>
      </c>
      <c r="L14" s="76">
        <f>IF(RES_hh_tesh_in!L14=0,0,RES_hh_tesh_in!L14/RES_summary!L$21)</f>
        <v>0.40668637221417753</v>
      </c>
      <c r="M14" s="76">
        <f>IF(RES_hh_tesh_in!M14=0,0,RES_hh_tesh_in!M14/RES_summary!M$21)</f>
        <v>0.32160232291965052</v>
      </c>
      <c r="N14" s="76">
        <f>IF(RES_hh_tesh_in!N14=0,0,RES_hh_tesh_in!N14/RES_summary!N$21)</f>
        <v>0.31994265556388318</v>
      </c>
      <c r="O14" s="76">
        <f>IF(RES_hh_tesh_in!O14=0,0,RES_hh_tesh_in!O14/RES_summary!O$21)</f>
        <v>0.32244810042235122</v>
      </c>
      <c r="P14" s="76">
        <f>IF(RES_hh_tesh_in!P14=0,0,RES_hh_tesh_in!P14/RES_summary!P$21)</f>
        <v>0.36003153244266128</v>
      </c>
      <c r="Q14" s="76">
        <f>IF(RES_hh_tesh_in!Q14=0,0,RES_hh_tesh_in!Q14/RES_summary!Q$21)</f>
        <v>0.40787245097248309</v>
      </c>
      <c r="R14" s="76">
        <f>IF(RES_hh_tesh_in!R14=0,0,RES_hh_tesh_in!R14/RES_summary!R$21)</f>
        <v>0.35351786510886563</v>
      </c>
      <c r="S14" s="76">
        <f>IF(RES_hh_tesh_in!S14=0,0,RES_hh_tesh_in!S14/RES_summary!S$21)</f>
        <v>0.32891849564953834</v>
      </c>
      <c r="T14" s="76">
        <f>IF(RES_hh_tesh_in!T14=0,0,RES_hh_tesh_in!T14/RES_summary!T$21)</f>
        <v>0.36695092134094587</v>
      </c>
      <c r="U14" s="76">
        <f>IF(RES_hh_tesh_in!U14=0,0,RES_hh_tesh_in!U14/RES_summary!U$21)</f>
        <v>0.28929903756029968</v>
      </c>
      <c r="V14" s="76">
        <f>IF(RES_hh_tesh_in!V14=0,0,RES_hh_tesh_in!V14/RES_summary!V$21)</f>
        <v>0.26809241222558255</v>
      </c>
      <c r="W14" s="76">
        <f>IF(RES_hh_tesh_in!W14=0,0,RES_hh_tesh_in!W14/RES_summary!W$21)</f>
        <v>0.22623710158073024</v>
      </c>
      <c r="X14" s="76">
        <f>IF(RES_hh_tesh_in!X14=0,0,RES_hh_tesh_in!X14/RES_summary!X$21)</f>
        <v>0.21822112346153499</v>
      </c>
      <c r="Y14" s="76">
        <f>IF(RES_hh_tesh_in!Y14=0,0,RES_hh_tesh_in!Y14/RES_summary!Y$21)</f>
        <v>0.20505818867407036</v>
      </c>
      <c r="DA14" s="91" t="s">
        <v>918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2.3192747218415204</v>
      </c>
      <c r="D15" s="69">
        <f>IF(RES_hh_tesh_in!D15=0,0,RES_hh_tesh_in!D15/RES_summary!D$21)</f>
        <v>1.4349484252787352</v>
      </c>
      <c r="E15" s="69">
        <f>IF(RES_hh_tesh_in!E15=0,0,RES_hh_tesh_in!E15/RES_summary!E$21)</f>
        <v>3.0180970336872854</v>
      </c>
      <c r="F15" s="69">
        <f>IF(RES_hh_tesh_in!F15=0,0,RES_hh_tesh_in!F15/RES_summary!F$21)</f>
        <v>3.1723058278235352</v>
      </c>
      <c r="G15" s="69">
        <f>IF(RES_hh_tesh_in!G15=0,0,RES_hh_tesh_in!G15/RES_summary!G$21)</f>
        <v>4.6507426685470694</v>
      </c>
      <c r="H15" s="69">
        <f>IF(RES_hh_tesh_in!H15=0,0,RES_hh_tesh_in!H15/RES_summary!H$21)</f>
        <v>2.7026838062037908</v>
      </c>
      <c r="I15" s="69">
        <f>IF(RES_hh_tesh_in!I15=0,0,RES_hh_tesh_in!I15/RES_summary!I$21)</f>
        <v>1.9252589899480104</v>
      </c>
      <c r="J15" s="69">
        <f>IF(RES_hh_tesh_in!J15=0,0,RES_hh_tesh_in!J15/RES_summary!J$21)</f>
        <v>1.6124617245800639</v>
      </c>
      <c r="K15" s="69">
        <f>IF(RES_hh_tesh_in!K15=0,0,RES_hh_tesh_in!K15/RES_summary!K$21)</f>
        <v>2.5744329187776991</v>
      </c>
      <c r="L15" s="69">
        <f>IF(RES_hh_tesh_in!L15=0,0,RES_hh_tesh_in!L15/RES_summary!L$21)</f>
        <v>2.9697623238979549</v>
      </c>
      <c r="M15" s="69">
        <f>IF(RES_hh_tesh_in!M15=0,0,RES_hh_tesh_in!M15/RES_summary!M$21)</f>
        <v>2.0933743594854324</v>
      </c>
      <c r="N15" s="69">
        <f>IF(RES_hh_tesh_in!N15=0,0,RES_hh_tesh_in!N15/RES_summary!N$21)</f>
        <v>2.6991553295052224</v>
      </c>
      <c r="O15" s="69">
        <f>IF(RES_hh_tesh_in!O15=0,0,RES_hh_tesh_in!O15/RES_summary!O$21)</f>
        <v>0.53332534640541107</v>
      </c>
      <c r="P15" s="69">
        <f>IF(RES_hh_tesh_in!P15=0,0,RES_hh_tesh_in!P15/RES_summary!P$21)</f>
        <v>0.20189012728686917</v>
      </c>
      <c r="Q15" s="69">
        <f>IF(RES_hh_tesh_in!Q15=0,0,RES_hh_tesh_in!Q15/RES_summary!Q$21)</f>
        <v>0.27221388378934147</v>
      </c>
      <c r="R15" s="69">
        <f>IF(RES_hh_tesh_in!R15=0,0,RES_hh_tesh_in!R15/RES_summary!R$21)</f>
        <v>1.399725823024667</v>
      </c>
      <c r="S15" s="69">
        <f>IF(RES_hh_tesh_in!S15=0,0,RES_hh_tesh_in!S15/RES_summary!S$21)</f>
        <v>1.8063570336069341</v>
      </c>
      <c r="T15" s="69">
        <f>IF(RES_hh_tesh_in!T15=0,0,RES_hh_tesh_in!T15/RES_summary!T$21)</f>
        <v>2.4440942370557686</v>
      </c>
      <c r="U15" s="69">
        <f>IF(RES_hh_tesh_in!U15=0,0,RES_hh_tesh_in!U15/RES_summary!U$21)</f>
        <v>1.4691872848203975</v>
      </c>
      <c r="V15" s="69">
        <f>IF(RES_hh_tesh_in!V15=0,0,RES_hh_tesh_in!V15/RES_summary!V$21)</f>
        <v>1.4661800924242974</v>
      </c>
      <c r="W15" s="69">
        <f>IF(RES_hh_tesh_in!W15=0,0,RES_hh_tesh_in!W15/RES_summary!W$21)</f>
        <v>1.5773954759284836</v>
      </c>
      <c r="X15" s="69">
        <f>IF(RES_hh_tesh_in!X15=0,0,RES_hh_tesh_in!X15/RES_summary!X$21)</f>
        <v>1.7690523710878066</v>
      </c>
      <c r="Y15" s="69">
        <f>IF(RES_hh_tesh_in!Y15=0,0,RES_hh_tesh_in!Y15/RES_summary!Y$21)</f>
        <v>0.69187729940352583</v>
      </c>
      <c r="DA15" s="88" t="s">
        <v>919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2.3192747218415204</v>
      </c>
      <c r="D16" s="72">
        <f>IF(RES_hh_tesh_in!D16=0,0,RES_hh_tesh_in!D16/RES_summary!D$21)</f>
        <v>1.4349484252787352</v>
      </c>
      <c r="E16" s="72">
        <f>IF(RES_hh_tesh_in!E16=0,0,RES_hh_tesh_in!E16/RES_summary!E$21)</f>
        <v>3.0180970336872854</v>
      </c>
      <c r="F16" s="72">
        <f>IF(RES_hh_tesh_in!F16=0,0,RES_hh_tesh_in!F16/RES_summary!F$21)</f>
        <v>3.1723058278235352</v>
      </c>
      <c r="G16" s="72">
        <f>IF(RES_hh_tesh_in!G16=0,0,RES_hh_tesh_in!G16/RES_summary!G$21)</f>
        <v>4.6507426685470694</v>
      </c>
      <c r="H16" s="72">
        <f>IF(RES_hh_tesh_in!H16=0,0,RES_hh_tesh_in!H16/RES_summary!H$21)</f>
        <v>2.7026838062037908</v>
      </c>
      <c r="I16" s="72">
        <f>IF(RES_hh_tesh_in!I16=0,0,RES_hh_tesh_in!I16/RES_summary!I$21)</f>
        <v>1.9252589899480104</v>
      </c>
      <c r="J16" s="72">
        <f>IF(RES_hh_tesh_in!J16=0,0,RES_hh_tesh_in!J16/RES_summary!J$21)</f>
        <v>1.6124617245800639</v>
      </c>
      <c r="K16" s="72">
        <f>IF(RES_hh_tesh_in!K16=0,0,RES_hh_tesh_in!K16/RES_summary!K$21)</f>
        <v>2.5744329187776991</v>
      </c>
      <c r="L16" s="72">
        <f>IF(RES_hh_tesh_in!L16=0,0,RES_hh_tesh_in!L16/RES_summary!L$21)</f>
        <v>2.9697623238979549</v>
      </c>
      <c r="M16" s="72">
        <f>IF(RES_hh_tesh_in!M16=0,0,RES_hh_tesh_in!M16/RES_summary!M$21)</f>
        <v>2.0933743594854324</v>
      </c>
      <c r="N16" s="72">
        <f>IF(RES_hh_tesh_in!N16=0,0,RES_hh_tesh_in!N16/RES_summary!N$21)</f>
        <v>2.6991553295052224</v>
      </c>
      <c r="O16" s="72">
        <f>IF(RES_hh_tesh_in!O16=0,0,RES_hh_tesh_in!O16/RES_summary!O$21)</f>
        <v>0.53332534640541107</v>
      </c>
      <c r="P16" s="72">
        <f>IF(RES_hh_tesh_in!P16=0,0,RES_hh_tesh_in!P16/RES_summary!P$21)</f>
        <v>0.20189012728686917</v>
      </c>
      <c r="Q16" s="72">
        <f>IF(RES_hh_tesh_in!Q16=0,0,RES_hh_tesh_in!Q16/RES_summary!Q$21)</f>
        <v>0.27221388378934147</v>
      </c>
      <c r="R16" s="72">
        <f>IF(RES_hh_tesh_in!R16=0,0,RES_hh_tesh_in!R16/RES_summary!R$21)</f>
        <v>1.399725823024667</v>
      </c>
      <c r="S16" s="72">
        <f>IF(RES_hh_tesh_in!S16=0,0,RES_hh_tesh_in!S16/RES_summary!S$21)</f>
        <v>1.8063570336069341</v>
      </c>
      <c r="T16" s="72">
        <f>IF(RES_hh_tesh_in!T16=0,0,RES_hh_tesh_in!T16/RES_summary!T$21)</f>
        <v>2.4440942370557686</v>
      </c>
      <c r="U16" s="72">
        <f>IF(RES_hh_tesh_in!U16=0,0,RES_hh_tesh_in!U16/RES_summary!U$21)</f>
        <v>1.4691872848203975</v>
      </c>
      <c r="V16" s="72">
        <f>IF(RES_hh_tesh_in!V16=0,0,RES_hh_tesh_in!V16/RES_summary!V$21)</f>
        <v>1.4661800924242974</v>
      </c>
      <c r="W16" s="72">
        <f>IF(RES_hh_tesh_in!W16=0,0,RES_hh_tesh_in!W16/RES_summary!W$21)</f>
        <v>1.5773954759284836</v>
      </c>
      <c r="X16" s="72">
        <f>IF(RES_hh_tesh_in!X16=0,0,RES_hh_tesh_in!X16/RES_summary!X$21)</f>
        <v>1.7690523710878066</v>
      </c>
      <c r="Y16" s="72">
        <f>IF(RES_hh_tesh_in!Y16=0,0,RES_hh_tesh_in!Y16/RES_summary!Y$21)</f>
        <v>0.69187729940352583</v>
      </c>
      <c r="DA16" s="89" t="s">
        <v>920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7.5394377843620326</v>
      </c>
      <c r="D17" s="69">
        <f>IF(RES_hh_tesh_in!D17=0,0,RES_hh_tesh_in!D17/RES_summary!D$21)</f>
        <v>7.1824379183814795</v>
      </c>
      <c r="E17" s="69">
        <f>IF(RES_hh_tesh_in!E17=0,0,RES_hh_tesh_in!E17/RES_summary!E$21)</f>
        <v>6.8054807006867408</v>
      </c>
      <c r="F17" s="69">
        <f>IF(RES_hh_tesh_in!F17=0,0,RES_hh_tesh_in!F17/RES_summary!F$21)</f>
        <v>6.6224729145815067</v>
      </c>
      <c r="G17" s="69">
        <f>IF(RES_hh_tesh_in!G17=0,0,RES_hh_tesh_in!G17/RES_summary!G$21)</f>
        <v>6.6513511302210162</v>
      </c>
      <c r="H17" s="69">
        <f>IF(RES_hh_tesh_in!H17=0,0,RES_hh_tesh_in!H17/RES_summary!H$21)</f>
        <v>6.8588959729797958</v>
      </c>
      <c r="I17" s="69">
        <f>IF(RES_hh_tesh_in!I17=0,0,RES_hh_tesh_in!I17/RES_summary!I$21)</f>
        <v>6.7648188335960757</v>
      </c>
      <c r="J17" s="69">
        <f>IF(RES_hh_tesh_in!J17=0,0,RES_hh_tesh_in!J17/RES_summary!J$21)</f>
        <v>6.6837354200923942</v>
      </c>
      <c r="K17" s="69">
        <f>IF(RES_hh_tesh_in!K17=0,0,RES_hh_tesh_in!K17/RES_summary!K$21)</f>
        <v>6.4676683469678222</v>
      </c>
      <c r="L17" s="69">
        <f>IF(RES_hh_tesh_in!L17=0,0,RES_hh_tesh_in!L17/RES_summary!L$21)</f>
        <v>6.8052758180566624</v>
      </c>
      <c r="M17" s="69">
        <f>IF(RES_hh_tesh_in!M17=0,0,RES_hh_tesh_in!M17/RES_summary!M$21)</f>
        <v>6.6202494001964274</v>
      </c>
      <c r="N17" s="69">
        <f>IF(RES_hh_tesh_in!N17=0,0,RES_hh_tesh_in!N17/RES_summary!N$21)</f>
        <v>6.5150872824214261</v>
      </c>
      <c r="O17" s="69">
        <f>IF(RES_hh_tesh_in!O17=0,0,RES_hh_tesh_in!O17/RES_summary!O$21)</f>
        <v>6.5331200840271269</v>
      </c>
      <c r="P17" s="69">
        <f>IF(RES_hh_tesh_in!P17=0,0,RES_hh_tesh_in!P17/RES_summary!P$21)</f>
        <v>6.5915322795167066</v>
      </c>
      <c r="Q17" s="69">
        <f>IF(RES_hh_tesh_in!Q17=0,0,RES_hh_tesh_in!Q17/RES_summary!Q$21)</f>
        <v>6.4864907090272483</v>
      </c>
      <c r="R17" s="69">
        <f>IF(RES_hh_tesh_in!R17=0,0,RES_hh_tesh_in!R17/RES_summary!R$21)</f>
        <v>6.9568054287417169</v>
      </c>
      <c r="S17" s="69">
        <f>IF(RES_hh_tesh_in!S17=0,0,RES_hh_tesh_in!S17/RES_summary!S$21)</f>
        <v>6.9749549633848726</v>
      </c>
      <c r="T17" s="69">
        <f>IF(RES_hh_tesh_in!T17=0,0,RES_hh_tesh_in!T17/RES_summary!T$21)</f>
        <v>7.0798238089512138</v>
      </c>
      <c r="U17" s="69">
        <f>IF(RES_hh_tesh_in!U17=0,0,RES_hh_tesh_in!U17/RES_summary!U$21)</f>
        <v>7.0479611125183599</v>
      </c>
      <c r="V17" s="69">
        <f>IF(RES_hh_tesh_in!V17=0,0,RES_hh_tesh_in!V17/RES_summary!V$21)</f>
        <v>7.0297110121751238</v>
      </c>
      <c r="W17" s="69">
        <f>IF(RES_hh_tesh_in!W17=0,0,RES_hh_tesh_in!W17/RES_summary!W$21)</f>
        <v>7.2150147965809062</v>
      </c>
      <c r="X17" s="69">
        <f>IF(RES_hh_tesh_in!X17=0,0,RES_hh_tesh_in!X17/RES_summary!X$21)</f>
        <v>7.2324518286779966</v>
      </c>
      <c r="Y17" s="69">
        <f>IF(RES_hh_tesh_in!Y17=0,0,RES_hh_tesh_in!Y17/RES_summary!Y$21)</f>
        <v>6.6243608614281504</v>
      </c>
      <c r="DA17" s="88" t="s">
        <v>921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7.5313087796976887</v>
      </c>
      <c r="D18" s="72">
        <f>IF(RES_hh_tesh_in!D18=0,0,RES_hh_tesh_in!D18/RES_summary!D$21)</f>
        <v>7.0667326034890561</v>
      </c>
      <c r="E18" s="72">
        <f>IF(RES_hh_tesh_in!E18=0,0,RES_hh_tesh_in!E18/RES_summary!E$21)</f>
        <v>6.7190713388874705</v>
      </c>
      <c r="F18" s="72">
        <f>IF(RES_hh_tesh_in!F18=0,0,RES_hh_tesh_in!F18/RES_summary!F$21)</f>
        <v>6.8016138924878033</v>
      </c>
      <c r="G18" s="72">
        <f>IF(RES_hh_tesh_in!G18=0,0,RES_hh_tesh_in!G18/RES_summary!G$21)</f>
        <v>6.9921219749834433</v>
      </c>
      <c r="H18" s="72">
        <f>IF(RES_hh_tesh_in!H18=0,0,RES_hh_tesh_in!H18/RES_summary!H$21)</f>
        <v>6.9381785276111074</v>
      </c>
      <c r="I18" s="72">
        <f>IF(RES_hh_tesh_in!I18=0,0,RES_hh_tesh_in!I18/RES_summary!I$21)</f>
        <v>6.2379955393184048</v>
      </c>
      <c r="J18" s="72">
        <f>IF(RES_hh_tesh_in!J18=0,0,RES_hh_tesh_in!J18/RES_summary!J$21)</f>
        <v>6.6566900125002029</v>
      </c>
      <c r="K18" s="72">
        <f>IF(RES_hh_tesh_in!K18=0,0,RES_hh_tesh_in!K18/RES_summary!K$21)</f>
        <v>6.7802276681353</v>
      </c>
      <c r="L18" s="72">
        <f>IF(RES_hh_tesh_in!L18=0,0,RES_hh_tesh_in!L18/RES_summary!L$21)</f>
        <v>6.8894693154984461</v>
      </c>
      <c r="M18" s="72">
        <f>IF(RES_hh_tesh_in!M18=0,0,RES_hh_tesh_in!M18/RES_summary!M$21)</f>
        <v>6.3438230953226968</v>
      </c>
      <c r="N18" s="72">
        <f>IF(RES_hh_tesh_in!N18=0,0,RES_hh_tesh_in!N18/RES_summary!N$21)</f>
        <v>6.4337699099662125</v>
      </c>
      <c r="O18" s="72">
        <f>IF(RES_hh_tesh_in!O18=0,0,RES_hh_tesh_in!O18/RES_summary!O$21)</f>
        <v>6.396762771274533</v>
      </c>
      <c r="P18" s="72">
        <f>IF(RES_hh_tesh_in!P18=0,0,RES_hh_tesh_in!P18/RES_summary!P$21)</f>
        <v>6.6910247671769802</v>
      </c>
      <c r="Q18" s="72">
        <f>IF(RES_hh_tesh_in!Q18=0,0,RES_hh_tesh_in!Q18/RES_summary!Q$21)</f>
        <v>6.6734007089695506</v>
      </c>
      <c r="R18" s="72">
        <f>IF(RES_hh_tesh_in!R18=0,0,RES_hh_tesh_in!R18/RES_summary!R$21)</f>
        <v>6.4261158828348144</v>
      </c>
      <c r="S18" s="72">
        <f>IF(RES_hh_tesh_in!S18=0,0,RES_hh_tesh_in!S18/RES_summary!S$21)</f>
        <v>7.1545811420241545</v>
      </c>
      <c r="T18" s="72">
        <f>IF(RES_hh_tesh_in!T18=0,0,RES_hh_tesh_in!T18/RES_summary!T$21)</f>
        <v>6.8156435194170584</v>
      </c>
      <c r="U18" s="72">
        <f>IF(RES_hh_tesh_in!U18=0,0,RES_hh_tesh_in!U18/RES_summary!U$21)</f>
        <v>8.0720444378934371</v>
      </c>
      <c r="V18" s="72">
        <f>IF(RES_hh_tesh_in!V18=0,0,RES_hh_tesh_in!V18/RES_summary!V$21)</f>
        <v>8.6016855039388265</v>
      </c>
      <c r="W18" s="72">
        <f>IF(RES_hh_tesh_in!W18=0,0,RES_hh_tesh_in!W18/RES_summary!W$21)</f>
        <v>0</v>
      </c>
      <c r="X18" s="72">
        <f>IF(RES_hh_tesh_in!X18=0,0,RES_hh_tesh_in!X18/RES_summary!X$21)</f>
        <v>0</v>
      </c>
      <c r="Y18" s="72">
        <f>IF(RES_hh_tesh_in!Y18=0,0,RES_hh_tesh_in!Y18/RES_summary!Y$21)</f>
        <v>0</v>
      </c>
      <c r="DA18" s="89" t="s">
        <v>922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7.2815053843357456</v>
      </c>
      <c r="D19" s="72">
        <f>IF(RES_hh_tesh_in!D19=0,0,RES_hh_tesh_in!D19/RES_summary!D$21)</f>
        <v>7.1858735941759706</v>
      </c>
      <c r="E19" s="72">
        <f>IF(RES_hh_tesh_in!E19=0,0,RES_hh_tesh_in!E19/RES_summary!E$21)</f>
        <v>6.7194879101590592</v>
      </c>
      <c r="F19" s="72">
        <f>IF(RES_hh_tesh_in!F19=0,0,RES_hh_tesh_in!F19/RES_summary!F$21)</f>
        <v>6.7255527208669266</v>
      </c>
      <c r="G19" s="72">
        <f>IF(RES_hh_tesh_in!G19=0,0,RES_hh_tesh_in!G19/RES_summary!G$21)</f>
        <v>6.8975037138153921</v>
      </c>
      <c r="H19" s="72">
        <f>IF(RES_hh_tesh_in!H19=0,0,RES_hh_tesh_in!H19/RES_summary!H$21)</f>
        <v>6.6316287295814815</v>
      </c>
      <c r="I19" s="72">
        <f>IF(RES_hh_tesh_in!I19=0,0,RES_hh_tesh_in!I19/RES_summary!I$21)</f>
        <v>6.5960480752608701</v>
      </c>
      <c r="J19" s="72">
        <f>IF(RES_hh_tesh_in!J19=0,0,RES_hh_tesh_in!J19/RES_summary!J$21)</f>
        <v>6.6007168563923253</v>
      </c>
      <c r="K19" s="72">
        <f>IF(RES_hh_tesh_in!K19=0,0,RES_hh_tesh_in!K19/RES_summary!K$21)</f>
        <v>6.4684720768300625</v>
      </c>
      <c r="L19" s="72">
        <f>IF(RES_hh_tesh_in!L19=0,0,RES_hh_tesh_in!L19/RES_summary!L$21)</f>
        <v>6.6614272367552276</v>
      </c>
      <c r="M19" s="72">
        <f>IF(RES_hh_tesh_in!M19=0,0,RES_hh_tesh_in!M19/RES_summary!M$21)</f>
        <v>6.5657917323998012</v>
      </c>
      <c r="N19" s="72">
        <f>IF(RES_hh_tesh_in!N19=0,0,RES_hh_tesh_in!N19/RES_summary!N$21)</f>
        <v>6.4521511402336573</v>
      </c>
      <c r="O19" s="72">
        <f>IF(RES_hh_tesh_in!O19=0,0,RES_hh_tesh_in!O19/RES_summary!O$21)</f>
        <v>6.641969714814822</v>
      </c>
      <c r="P19" s="72">
        <f>IF(RES_hh_tesh_in!P19=0,0,RES_hh_tesh_in!P19/RES_summary!P$21)</f>
        <v>6.6645805878500557</v>
      </c>
      <c r="Q19" s="72">
        <f>IF(RES_hh_tesh_in!Q19=0,0,RES_hh_tesh_in!Q19/RES_summary!Q$21)</f>
        <v>6.4433563950929083</v>
      </c>
      <c r="R19" s="72">
        <f>IF(RES_hh_tesh_in!R19=0,0,RES_hh_tesh_in!R19/RES_summary!R$21)</f>
        <v>6.7198069989609923</v>
      </c>
      <c r="S19" s="72">
        <f>IF(RES_hh_tesh_in!S19=0,0,RES_hh_tesh_in!S19/RES_summary!S$21)</f>
        <v>7.0587177623957409</v>
      </c>
      <c r="T19" s="72">
        <f>IF(RES_hh_tesh_in!T19=0,0,RES_hh_tesh_in!T19/RES_summary!T$21)</f>
        <v>7.1409315466480203</v>
      </c>
      <c r="U19" s="72">
        <f>IF(RES_hh_tesh_in!U19=0,0,RES_hh_tesh_in!U19/RES_summary!U$21)</f>
        <v>6.8308011764567471</v>
      </c>
      <c r="V19" s="72">
        <f>IF(RES_hh_tesh_in!V19=0,0,RES_hh_tesh_in!V19/RES_summary!V$21)</f>
        <v>6.6458087165399098</v>
      </c>
      <c r="W19" s="72">
        <f>IF(RES_hh_tesh_in!W19=0,0,RES_hh_tesh_in!W19/RES_summary!W$21)</f>
        <v>7.0004361390998922</v>
      </c>
      <c r="X19" s="72">
        <f>IF(RES_hh_tesh_in!X19=0,0,RES_hh_tesh_in!X19/RES_summary!X$21)</f>
        <v>7.623520574170878</v>
      </c>
      <c r="Y19" s="72">
        <f>IF(RES_hh_tesh_in!Y19=0,0,RES_hh_tesh_in!Y19/RES_summary!Y$21)</f>
        <v>6.4018602139341283</v>
      </c>
      <c r="DA19" s="89" t="s">
        <v>923</v>
      </c>
    </row>
    <row r="20" spans="1:105" ht="12" customHeight="1" x14ac:dyDescent="0.25">
      <c r="A20" s="28" t="s">
        <v>200</v>
      </c>
      <c r="B20" s="72"/>
      <c r="C20" s="72">
        <f>IF(RES_hh_tesh_in!C20=0,0,RES_hh_tesh_in!C20/RES_summary!C$21)</f>
        <v>7.4211167453548059</v>
      </c>
      <c r="D20" s="72">
        <f>IF(RES_hh_tesh_in!D20=0,0,RES_hh_tesh_in!D20/RES_summary!D$21)</f>
        <v>7.0349160804467239</v>
      </c>
      <c r="E20" s="72">
        <f>IF(RES_hh_tesh_in!E20=0,0,RES_hh_tesh_in!E20/RES_summary!E$21)</f>
        <v>6.767794117541901</v>
      </c>
      <c r="F20" s="72">
        <f>IF(RES_hh_tesh_in!F20=0,0,RES_hh_tesh_in!F20/RES_summary!F$21)</f>
        <v>6.761269271278084</v>
      </c>
      <c r="G20" s="72">
        <f>IF(RES_hh_tesh_in!G20=0,0,RES_hh_tesh_in!G20/RES_summary!G$21)</f>
        <v>6.8017215345755524</v>
      </c>
      <c r="H20" s="72">
        <f>IF(RES_hh_tesh_in!H20=0,0,RES_hh_tesh_in!H20/RES_summary!H$21)</f>
        <v>6.6415035247460867</v>
      </c>
      <c r="I20" s="72">
        <f>IF(RES_hh_tesh_in!I20=0,0,RES_hh_tesh_in!I20/RES_summary!I$21)</f>
        <v>6.5534783093901057</v>
      </c>
      <c r="J20" s="72">
        <f>IF(RES_hh_tesh_in!J20=0,0,RES_hh_tesh_in!J20/RES_summary!J$21)</f>
        <v>6.7847855270600208</v>
      </c>
      <c r="K20" s="72">
        <f>IF(RES_hh_tesh_in!K20=0,0,RES_hh_tesh_in!K20/RES_summary!K$21)</f>
        <v>6.5132139146957817</v>
      </c>
      <c r="L20" s="72">
        <f>IF(RES_hh_tesh_in!L20=0,0,RES_hh_tesh_in!L20/RES_summary!L$21)</f>
        <v>6.5925503362899907</v>
      </c>
      <c r="M20" s="72">
        <f>IF(RES_hh_tesh_in!M20=0,0,RES_hh_tesh_in!M20/RES_summary!M$21)</f>
        <v>6.4604907517734915</v>
      </c>
      <c r="N20" s="72">
        <f>IF(RES_hh_tesh_in!N20=0,0,RES_hh_tesh_in!N20/RES_summary!N$21)</f>
        <v>6.0969533988842919</v>
      </c>
      <c r="O20" s="72">
        <f>IF(RES_hh_tesh_in!O20=0,0,RES_hh_tesh_in!O20/RES_summary!O$21)</f>
        <v>6.6966840225228221</v>
      </c>
      <c r="P20" s="72">
        <f>IF(RES_hh_tesh_in!P20=0,0,RES_hh_tesh_in!P20/RES_summary!P$21)</f>
        <v>6.7740434382967329</v>
      </c>
      <c r="Q20" s="72">
        <f>IF(RES_hh_tesh_in!Q20=0,0,RES_hh_tesh_in!Q20/RES_summary!Q$21)</f>
        <v>7.4563118658759828</v>
      </c>
      <c r="R20" s="72">
        <f>IF(RES_hh_tesh_in!R20=0,0,RES_hh_tesh_in!R20/RES_summary!R$21)</f>
        <v>6.8751753290429507</v>
      </c>
      <c r="S20" s="72">
        <f>IF(RES_hh_tesh_in!S20=0,0,RES_hh_tesh_in!S20/RES_summary!S$21)</f>
        <v>6.7666518614777331</v>
      </c>
      <c r="T20" s="72">
        <f>IF(RES_hh_tesh_in!T20=0,0,RES_hh_tesh_in!T20/RES_summary!T$21)</f>
        <v>7.0382942182431814</v>
      </c>
      <c r="U20" s="72">
        <f>IF(RES_hh_tesh_in!U20=0,0,RES_hh_tesh_in!U20/RES_summary!U$21)</f>
        <v>6.7066041326843386</v>
      </c>
      <c r="V20" s="72">
        <f>IF(RES_hh_tesh_in!V20=0,0,RES_hh_tesh_in!V20/RES_summary!V$21)</f>
        <v>7.2600283305496802</v>
      </c>
      <c r="W20" s="72">
        <f>IF(RES_hh_tesh_in!W20=0,0,RES_hh_tesh_in!W20/RES_summary!W$21)</f>
        <v>7.2121563062464631</v>
      </c>
      <c r="X20" s="72">
        <f>IF(RES_hh_tesh_in!X20=0,0,RES_hh_tesh_in!X20/RES_summary!X$21)</f>
        <v>6.8794254106980244</v>
      </c>
      <c r="Y20" s="72">
        <f>IF(RES_hh_tesh_in!Y20=0,0,RES_hh_tesh_in!Y20/RES_summary!Y$21)</f>
        <v>6.6183424228017831</v>
      </c>
      <c r="DA20" s="89" t="s">
        <v>924</v>
      </c>
    </row>
    <row r="21" spans="1:105" ht="12" customHeight="1" x14ac:dyDescent="0.25">
      <c r="A21" s="28" t="s">
        <v>189</v>
      </c>
      <c r="B21" s="72"/>
      <c r="C21" s="72">
        <f>IF(RES_hh_tesh_in!C21=0,0,RES_hh_tesh_in!C21/RES_summary!C$21)</f>
        <v>7.3594633907416469</v>
      </c>
      <c r="D21" s="72">
        <f>IF(RES_hh_tesh_in!D21=0,0,RES_hh_tesh_in!D21/RES_summary!D$21)</f>
        <v>7.1699913027837621</v>
      </c>
      <c r="E21" s="72">
        <f>IF(RES_hh_tesh_in!E21=0,0,RES_hh_tesh_in!E21/RES_summary!E$21)</f>
        <v>7.0654861554297437</v>
      </c>
      <c r="F21" s="72">
        <f>IF(RES_hh_tesh_in!F21=0,0,RES_hh_tesh_in!F21/RES_summary!F$21)</f>
        <v>6.5440014142493936</v>
      </c>
      <c r="G21" s="72">
        <f>IF(RES_hh_tesh_in!G21=0,0,RES_hh_tesh_in!G21/RES_summary!G$21)</f>
        <v>6.4480720849795681</v>
      </c>
      <c r="H21" s="72">
        <f>IF(RES_hh_tesh_in!H21=0,0,RES_hh_tesh_in!H21/RES_summary!H$21)</f>
        <v>6.9397794335562404</v>
      </c>
      <c r="I21" s="72">
        <f>IF(RES_hh_tesh_in!I21=0,0,RES_hh_tesh_in!I21/RES_summary!I$21)</f>
        <v>6.8438457548314222</v>
      </c>
      <c r="J21" s="72">
        <f>IF(RES_hh_tesh_in!J21=0,0,RES_hh_tesh_in!J21/RES_summary!J$21)</f>
        <v>6.6187917730754622</v>
      </c>
      <c r="K21" s="72">
        <f>IF(RES_hh_tesh_in!K21=0,0,RES_hh_tesh_in!K21/RES_summary!K$21)</f>
        <v>6.3202258333947245</v>
      </c>
      <c r="L21" s="72">
        <f>IF(RES_hh_tesh_in!L21=0,0,RES_hh_tesh_in!L21/RES_summary!L$21)</f>
        <v>7.0811158945872146</v>
      </c>
      <c r="M21" s="72">
        <f>IF(RES_hh_tesh_in!M21=0,0,RES_hh_tesh_in!M21/RES_summary!M$21)</f>
        <v>6.2939983032740292</v>
      </c>
      <c r="N21" s="72">
        <f>IF(RES_hh_tesh_in!N21=0,0,RES_hh_tesh_in!N21/RES_summary!N$21)</f>
        <v>6.5999096254585847</v>
      </c>
      <c r="O21" s="72">
        <f>IF(RES_hh_tesh_in!O21=0,0,RES_hh_tesh_in!O21/RES_summary!O$21)</f>
        <v>6.4787293747538692</v>
      </c>
      <c r="P21" s="72">
        <f>IF(RES_hh_tesh_in!P21=0,0,RES_hh_tesh_in!P21/RES_summary!P$21)</f>
        <v>6.3473303481939007</v>
      </c>
      <c r="Q21" s="72">
        <f>IF(RES_hh_tesh_in!Q21=0,0,RES_hh_tesh_in!Q21/RES_summary!Q$21)</f>
        <v>6.5344028494927624</v>
      </c>
      <c r="R21" s="72">
        <f>IF(RES_hh_tesh_in!R21=0,0,RES_hh_tesh_in!R21/RES_summary!R$21)</f>
        <v>7.1512221666524587</v>
      </c>
      <c r="S21" s="72">
        <f>IF(RES_hh_tesh_in!S21=0,0,RES_hh_tesh_in!S21/RES_summary!S$21)</f>
        <v>6.9559421735362106</v>
      </c>
      <c r="T21" s="72">
        <f>IF(RES_hh_tesh_in!T21=0,0,RES_hh_tesh_in!T21/RES_summary!T$21)</f>
        <v>7.0332372569508435</v>
      </c>
      <c r="U21" s="72">
        <f>IF(RES_hh_tesh_in!U21=0,0,RES_hh_tesh_in!U21/RES_summary!U$21)</f>
        <v>6.9859814680751322</v>
      </c>
      <c r="V21" s="72">
        <f>IF(RES_hh_tesh_in!V21=0,0,RES_hh_tesh_in!V21/RES_summary!V$21)</f>
        <v>7.0055010111988416</v>
      </c>
      <c r="W21" s="72">
        <f>IF(RES_hh_tesh_in!W21=0,0,RES_hh_tesh_in!W21/RES_summary!W$21)</f>
        <v>7.6490430703879957</v>
      </c>
      <c r="X21" s="72">
        <f>IF(RES_hh_tesh_in!X21=0,0,RES_hh_tesh_in!X21/RES_summary!X$21)</f>
        <v>6.776092335079916</v>
      </c>
      <c r="Y21" s="72">
        <f>IF(RES_hh_tesh_in!Y21=0,0,RES_hh_tesh_in!Y21/RES_summary!Y$21)</f>
        <v>6.5411157899449943</v>
      </c>
      <c r="DA21" s="89" t="s">
        <v>925</v>
      </c>
    </row>
    <row r="22" spans="1:105" ht="12" customHeight="1" x14ac:dyDescent="0.25">
      <c r="A22" s="28" t="s">
        <v>202</v>
      </c>
      <c r="B22" s="72"/>
      <c r="C22" s="72">
        <f>IF(RES_hh_tesh_in!C22=0,0,RES_hh_tesh_in!C22/RES_summary!C$21)</f>
        <v>7.4122454758657996</v>
      </c>
      <c r="D22" s="72">
        <f>IF(RES_hh_tesh_in!D22=0,0,RES_hh_tesh_in!D22/RES_summary!D$21)</f>
        <v>7.2199996329060347</v>
      </c>
      <c r="E22" s="72">
        <f>IF(RES_hh_tesh_in!E22=0,0,RES_hh_tesh_in!E22/RES_summary!E$21)</f>
        <v>6.7065029425707499</v>
      </c>
      <c r="F22" s="72">
        <f>IF(RES_hh_tesh_in!F22=0,0,RES_hh_tesh_in!F22/RES_summary!F$21)</f>
        <v>6.5485603719818419</v>
      </c>
      <c r="G22" s="72">
        <f>IF(RES_hh_tesh_in!G22=0,0,RES_hh_tesh_in!G22/RES_summary!G$21)</f>
        <v>6.5946097405391955</v>
      </c>
      <c r="H22" s="72">
        <f>IF(RES_hh_tesh_in!H22=0,0,RES_hh_tesh_in!H22/RES_summary!H$21)</f>
        <v>6.6108877966802595</v>
      </c>
      <c r="I22" s="72">
        <f>IF(RES_hh_tesh_in!I22=0,0,RES_hh_tesh_in!I22/RES_summary!I$21)</f>
        <v>6.4791897025638105</v>
      </c>
      <c r="J22" s="72">
        <f>IF(RES_hh_tesh_in!J22=0,0,RES_hh_tesh_in!J22/RES_summary!J$21)</f>
        <v>6.6326367285367196</v>
      </c>
      <c r="K22" s="72">
        <f>IF(RES_hh_tesh_in!K22=0,0,RES_hh_tesh_in!K22/RES_summary!K$21)</f>
        <v>6.5063142514755663</v>
      </c>
      <c r="L22" s="72">
        <f>IF(RES_hh_tesh_in!L22=0,0,RES_hh_tesh_in!L22/RES_summary!L$21)</f>
        <v>6.5751349545911246</v>
      </c>
      <c r="M22" s="72">
        <f>IF(RES_hh_tesh_in!M22=0,0,RES_hh_tesh_in!M22/RES_summary!M$21)</f>
        <v>7.0488233695643201</v>
      </c>
      <c r="N22" s="72">
        <f>IF(RES_hh_tesh_in!N22=0,0,RES_hh_tesh_in!N22/RES_summary!N$21)</f>
        <v>7.1794985879437521</v>
      </c>
      <c r="O22" s="72">
        <f>IF(RES_hh_tesh_in!O22=0,0,RES_hh_tesh_in!O22/RES_summary!O$21)</f>
        <v>7.5850028183294009</v>
      </c>
      <c r="P22" s="72">
        <f>IF(RES_hh_tesh_in!P22=0,0,RES_hh_tesh_in!P22/RES_summary!P$21)</f>
        <v>7.4587168296205038</v>
      </c>
      <c r="Q22" s="72">
        <f>IF(RES_hh_tesh_in!Q22=0,0,RES_hh_tesh_in!Q22/RES_summary!Q$21)</f>
        <v>0</v>
      </c>
      <c r="R22" s="72">
        <f>IF(RES_hh_tesh_in!R22=0,0,RES_hh_tesh_in!R22/RES_summary!R$21)</f>
        <v>0</v>
      </c>
      <c r="S22" s="72">
        <f>IF(RES_hh_tesh_in!S22=0,0,RES_hh_tesh_in!S22/RES_summary!S$21)</f>
        <v>0</v>
      </c>
      <c r="T22" s="72">
        <f>IF(RES_hh_tesh_in!T22=0,0,RES_hh_tesh_in!T22/RES_summary!T$21)</f>
        <v>0</v>
      </c>
      <c r="U22" s="72">
        <f>IF(RES_hh_tesh_in!U22=0,0,RES_hh_tesh_in!U22/RES_summary!U$21)</f>
        <v>6.9315534496685727</v>
      </c>
      <c r="V22" s="72">
        <f>IF(RES_hh_tesh_in!V22=0,0,RES_hh_tesh_in!V22/RES_summary!V$21)</f>
        <v>7.007248787178102</v>
      </c>
      <c r="W22" s="72">
        <f>IF(RES_hh_tesh_in!W22=0,0,RES_hh_tesh_in!W22/RES_summary!W$21)</f>
        <v>6.9485485340890376</v>
      </c>
      <c r="X22" s="72">
        <f>IF(RES_hh_tesh_in!X22=0,0,RES_hh_tesh_in!X22/RES_summary!X$21)</f>
        <v>6.8674507945598204</v>
      </c>
      <c r="Y22" s="72">
        <f>IF(RES_hh_tesh_in!Y22=0,0,RES_hh_tesh_in!Y22/RES_summary!Y$21)</f>
        <v>6.699076740589609</v>
      </c>
      <c r="DA22" s="89" t="s">
        <v>926</v>
      </c>
    </row>
    <row r="23" spans="1:105" ht="12" customHeight="1" x14ac:dyDescent="0.25">
      <c r="A23" s="28" t="s">
        <v>197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7.2133050117506707</v>
      </c>
      <c r="E23" s="72">
        <f>IF(RES_hh_tesh_in!E23=0,0,RES_hh_tesh_in!E23/RES_summary!E$21)</f>
        <v>0</v>
      </c>
      <c r="F23" s="72">
        <f>IF(RES_hh_tesh_in!F23=0,0,RES_hh_tesh_in!F23/RES_summary!F$21)</f>
        <v>6.603306837386782</v>
      </c>
      <c r="G23" s="72">
        <f>IF(RES_hh_tesh_in!G23=0,0,RES_hh_tesh_in!G23/RES_summary!G$21)</f>
        <v>6.615646792251618</v>
      </c>
      <c r="H23" s="72">
        <f>IF(RES_hh_tesh_in!H23=0,0,RES_hh_tesh_in!H23/RES_summary!H$21)</f>
        <v>6.5300912311039996</v>
      </c>
      <c r="I23" s="72">
        <f>IF(RES_hh_tesh_in!I23=0,0,RES_hh_tesh_in!I23/RES_summary!I$21)</f>
        <v>6.6169651649340189</v>
      </c>
      <c r="J23" s="72">
        <f>IF(RES_hh_tesh_in!J23=0,0,RES_hh_tesh_in!J23/RES_summary!J$21)</f>
        <v>6.7860322056788762</v>
      </c>
      <c r="K23" s="72">
        <f>IF(RES_hh_tesh_in!K23=0,0,RES_hh_tesh_in!K23/RES_summary!K$21)</f>
        <v>6.4639265118401372</v>
      </c>
      <c r="L23" s="72">
        <f>IF(RES_hh_tesh_in!L23=0,0,RES_hh_tesh_in!L23/RES_summary!L$21)</f>
        <v>5.9096492955008832</v>
      </c>
      <c r="M23" s="72">
        <f>IF(RES_hh_tesh_in!M23=0,0,RES_hh_tesh_in!M23/RES_summary!M$21)</f>
        <v>6.4490682139038187</v>
      </c>
      <c r="N23" s="72">
        <f>IF(RES_hh_tesh_in!N23=0,0,RES_hh_tesh_in!N23/RES_summary!N$21)</f>
        <v>6.5426736830674193</v>
      </c>
      <c r="O23" s="72">
        <f>IF(RES_hh_tesh_in!O23=0,0,RES_hh_tesh_in!O23/RES_summary!O$21)</f>
        <v>6.557102621303839</v>
      </c>
      <c r="P23" s="72">
        <f>IF(RES_hh_tesh_in!P23=0,0,RES_hh_tesh_in!P23/RES_summary!P$21)</f>
        <v>6.6801339895414031</v>
      </c>
      <c r="Q23" s="72">
        <f>IF(RES_hh_tesh_in!Q23=0,0,RES_hh_tesh_in!Q23/RES_summary!Q$21)</f>
        <v>6.3101449819722379</v>
      </c>
      <c r="R23" s="72">
        <f>IF(RES_hh_tesh_in!R23=0,0,RES_hh_tesh_in!R23/RES_summary!R$21)</f>
        <v>7.2434914583612384</v>
      </c>
      <c r="S23" s="72">
        <f>IF(RES_hh_tesh_in!S23=0,0,RES_hh_tesh_in!S23/RES_summary!S$21)</f>
        <v>7.1942818081890074</v>
      </c>
      <c r="T23" s="72">
        <f>IF(RES_hh_tesh_in!T23=0,0,RES_hh_tesh_in!T23/RES_summary!T$21)</f>
        <v>6.8018870747495566</v>
      </c>
      <c r="U23" s="72">
        <f>IF(RES_hh_tesh_in!U23=0,0,RES_hh_tesh_in!U23/RES_summary!U$21)</f>
        <v>7.1526053086628814</v>
      </c>
      <c r="V23" s="72">
        <f>IF(RES_hh_tesh_in!V23=0,0,RES_hh_tesh_in!V23/RES_summary!V$21)</f>
        <v>6.9615405215645021</v>
      </c>
      <c r="W23" s="72">
        <f>IF(RES_hh_tesh_in!W23=0,0,RES_hh_tesh_in!W23/RES_summary!W$21)</f>
        <v>7.1564471659804765</v>
      </c>
      <c r="X23" s="72">
        <f>IF(RES_hh_tesh_in!X23=0,0,RES_hh_tesh_in!X23/RES_summary!X$21)</f>
        <v>6.988096389422231</v>
      </c>
      <c r="Y23" s="72">
        <f>IF(RES_hh_tesh_in!Y23=0,0,RES_hh_tesh_in!Y23/RES_summary!Y$21)</f>
        <v>6.5662971305277997</v>
      </c>
      <c r="DA23" s="89" t="s">
        <v>927</v>
      </c>
    </row>
    <row r="24" spans="1:105" ht="12" customHeight="1" x14ac:dyDescent="0.25">
      <c r="A24" s="28" t="s">
        <v>198</v>
      </c>
      <c r="B24" s="72"/>
      <c r="C24" s="72">
        <f>IF(RES_hh_tesh_in!C24=0,0,RES_hh_tesh_in!C24/RES_summary!C$21)</f>
        <v>0</v>
      </c>
      <c r="D24" s="72">
        <f>IF(RES_hh_tesh_in!D24=0,0,RES_hh_tesh_in!D24/RES_summary!D$21)</f>
        <v>0</v>
      </c>
      <c r="E24" s="72">
        <f>IF(RES_hh_tesh_in!E24=0,0,RES_hh_tesh_in!E24/RES_summary!E$21)</f>
        <v>0</v>
      </c>
      <c r="F24" s="72">
        <f>IF(RES_hh_tesh_in!F24=0,0,RES_hh_tesh_in!F24/RES_summary!F$21)</f>
        <v>0</v>
      </c>
      <c r="G24" s="72">
        <f>IF(RES_hh_tesh_in!G24=0,0,RES_hh_tesh_in!G24/RES_summary!G$21)</f>
        <v>0</v>
      </c>
      <c r="H24" s="72">
        <f>IF(RES_hh_tesh_in!H24=0,0,RES_hh_tesh_in!H24/RES_summary!H$21)</f>
        <v>0</v>
      </c>
      <c r="I24" s="72">
        <f>IF(RES_hh_tesh_in!I24=0,0,RES_hh_tesh_in!I24/RES_summary!I$21)</f>
        <v>0</v>
      </c>
      <c r="J24" s="72">
        <f>IF(RES_hh_tesh_in!J24=0,0,RES_hh_tesh_in!J24/RES_summary!J$21)</f>
        <v>0</v>
      </c>
      <c r="K24" s="72">
        <f>IF(RES_hh_tesh_in!K24=0,0,RES_hh_tesh_in!K24/RES_summary!K$21)</f>
        <v>0</v>
      </c>
      <c r="L24" s="72">
        <f>IF(RES_hh_tesh_in!L24=0,0,RES_hh_tesh_in!L24/RES_summary!L$21)</f>
        <v>0</v>
      </c>
      <c r="M24" s="72">
        <f>IF(RES_hh_tesh_in!M24=0,0,RES_hh_tesh_in!M24/RES_summary!M$21)</f>
        <v>0</v>
      </c>
      <c r="N24" s="72">
        <f>IF(RES_hh_tesh_in!N24=0,0,RES_hh_tesh_in!N24/RES_summary!N$21)</f>
        <v>0</v>
      </c>
      <c r="O24" s="72">
        <f>IF(RES_hh_tesh_in!O24=0,0,RES_hh_tesh_in!O24/RES_summary!O$21)</f>
        <v>0</v>
      </c>
      <c r="P24" s="72">
        <f>IF(RES_hh_tesh_in!P24=0,0,RES_hh_tesh_in!P24/RES_summary!P$21)</f>
        <v>0</v>
      </c>
      <c r="Q24" s="72">
        <f>IF(RES_hh_tesh_in!Q24=0,0,RES_hh_tesh_in!Q24/RES_summary!Q$21)</f>
        <v>0</v>
      </c>
      <c r="R24" s="72">
        <f>IF(RES_hh_tesh_in!R24=0,0,RES_hh_tesh_in!R24/RES_summary!R$21)</f>
        <v>0</v>
      </c>
      <c r="S24" s="72">
        <f>IF(RES_hh_tesh_in!S24=0,0,RES_hh_tesh_in!S24/RES_summary!S$21)</f>
        <v>0</v>
      </c>
      <c r="T24" s="72">
        <f>IF(RES_hh_tesh_in!T24=0,0,RES_hh_tesh_in!T24/RES_summary!T$21)</f>
        <v>0</v>
      </c>
      <c r="U24" s="72">
        <f>IF(RES_hh_tesh_in!U24=0,0,RES_hh_tesh_in!U24/RES_summary!U$21)</f>
        <v>0</v>
      </c>
      <c r="V24" s="72">
        <f>IF(RES_hh_tesh_in!V24=0,0,RES_hh_tesh_in!V24/RES_summary!V$21)</f>
        <v>0</v>
      </c>
      <c r="W24" s="72">
        <f>IF(RES_hh_tesh_in!W24=0,0,RES_hh_tesh_in!W24/RES_summary!W$21)</f>
        <v>0</v>
      </c>
      <c r="X24" s="72">
        <f>IF(RES_hh_tesh_in!X24=0,0,RES_hh_tesh_in!X24/RES_summary!X$21)</f>
        <v>0</v>
      </c>
      <c r="Y24" s="72">
        <f>IF(RES_hh_tesh_in!Y24=0,0,RES_hh_tesh_in!Y24/RES_summary!Y$21)</f>
        <v>0</v>
      </c>
      <c r="DA24" s="89" t="s">
        <v>928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7.1508509822934432</v>
      </c>
      <c r="D25" s="74">
        <f>IF(RES_hh_tesh_in!D25=0,0,RES_hh_tesh_in!D25/RES_summary!D$21)</f>
        <v>6.3302469707975559</v>
      </c>
      <c r="E25" s="74">
        <f>IF(RES_hh_tesh_in!E25=0,0,RES_hh_tesh_in!E25/RES_summary!E$21)</f>
        <v>5.253344336603357</v>
      </c>
      <c r="F25" s="74">
        <f>IF(RES_hh_tesh_in!F25=0,0,RES_hh_tesh_in!F25/RES_summary!F$21)</f>
        <v>5.3995018783308364</v>
      </c>
      <c r="G25" s="74">
        <f>IF(RES_hh_tesh_in!G25=0,0,RES_hh_tesh_in!G25/RES_summary!G$21)</f>
        <v>5.6433663427922296</v>
      </c>
      <c r="H25" s="74">
        <f>IF(RES_hh_tesh_in!H25=0,0,RES_hh_tesh_in!H25/RES_summary!H$21)</f>
        <v>5.7124231165520341</v>
      </c>
      <c r="I25" s="74">
        <f>IF(RES_hh_tesh_in!I25=0,0,RES_hh_tesh_in!I25/RES_summary!I$21)</f>
        <v>4.3331397507064713</v>
      </c>
      <c r="J25" s="74">
        <f>IF(RES_hh_tesh_in!J25=0,0,RES_hh_tesh_in!J25/RES_summary!J$21)</f>
        <v>3.5592364920385475</v>
      </c>
      <c r="K25" s="74">
        <f>IF(RES_hh_tesh_in!K25=0,0,RES_hh_tesh_in!K25/RES_summary!K$21)</f>
        <v>3.4173417927096876</v>
      </c>
      <c r="L25" s="74">
        <f>IF(RES_hh_tesh_in!L25=0,0,RES_hh_tesh_in!L25/RES_summary!L$21)</f>
        <v>4.3792350172566863</v>
      </c>
      <c r="M25" s="74">
        <f>IF(RES_hh_tesh_in!M25=0,0,RES_hh_tesh_in!M25/RES_summary!M$21)</f>
        <v>5.7322870828371935</v>
      </c>
      <c r="N25" s="74">
        <f>IF(RES_hh_tesh_in!N25=0,0,RES_hh_tesh_in!N25/RES_summary!N$21)</f>
        <v>4.4906383254157731</v>
      </c>
      <c r="O25" s="74">
        <f>IF(RES_hh_tesh_in!O25=0,0,RES_hh_tesh_in!O25/RES_summary!O$21)</f>
        <v>3.7369746065391447</v>
      </c>
      <c r="P25" s="74">
        <f>IF(RES_hh_tesh_in!P25=0,0,RES_hh_tesh_in!P25/RES_summary!P$21)</f>
        <v>2.9657204833762929</v>
      </c>
      <c r="Q25" s="74">
        <f>IF(RES_hh_tesh_in!Q25=0,0,RES_hh_tesh_in!Q25/RES_summary!Q$21)</f>
        <v>3.2677135162594202</v>
      </c>
      <c r="R25" s="74">
        <f>IF(RES_hh_tesh_in!R25=0,0,RES_hh_tesh_in!R25/RES_summary!R$21)</f>
        <v>2.873971663159133</v>
      </c>
      <c r="S25" s="74">
        <f>IF(RES_hh_tesh_in!S25=0,0,RES_hh_tesh_in!S25/RES_summary!S$21)</f>
        <v>3.4864423635572863</v>
      </c>
      <c r="T25" s="74">
        <f>IF(RES_hh_tesh_in!T25=0,0,RES_hh_tesh_in!T25/RES_summary!T$21)</f>
        <v>4.3735922174845525</v>
      </c>
      <c r="U25" s="74">
        <f>IF(RES_hh_tesh_in!U25=0,0,RES_hh_tesh_in!U25/RES_summary!U$21)</f>
        <v>4.3324588131502777</v>
      </c>
      <c r="V25" s="74">
        <f>IF(RES_hh_tesh_in!V25=0,0,RES_hh_tesh_in!V25/RES_summary!V$21)</f>
        <v>4.2045021795248019</v>
      </c>
      <c r="W25" s="74">
        <f>IF(RES_hh_tesh_in!W25=0,0,RES_hh_tesh_in!W25/RES_summary!W$21)</f>
        <v>3.6984853644057054</v>
      </c>
      <c r="X25" s="74">
        <f>IF(RES_hh_tesh_in!X25=0,0,RES_hh_tesh_in!X25/RES_summary!X$21)</f>
        <v>3.3450772605036652</v>
      </c>
      <c r="Y25" s="74">
        <f>IF(RES_hh_tesh_in!Y25=0,0,RES_hh_tesh_in!Y25/RES_summary!Y$21)</f>
        <v>3.7729318533273903</v>
      </c>
      <c r="DA25" s="90" t="s">
        <v>929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6.1461820033495176</v>
      </c>
      <c r="D26" s="77">
        <f>IF(RES_hh_tesh_in!D26=0,0,RES_hh_tesh_in!D26/RES_summary!D$21)</f>
        <v>6.5393220438011888</v>
      </c>
      <c r="E26" s="77">
        <f>IF(RES_hh_tesh_in!E26=0,0,RES_hh_tesh_in!E26/RES_summary!E$21)</f>
        <v>6.2365622161767371</v>
      </c>
      <c r="F26" s="77">
        <f>IF(RES_hh_tesh_in!F26=0,0,RES_hh_tesh_in!F26/RES_summary!F$21)</f>
        <v>6.1201993807537072</v>
      </c>
      <c r="G26" s="77">
        <f>IF(RES_hh_tesh_in!G26=0,0,RES_hh_tesh_in!G26/RES_summary!G$21)</f>
        <v>6.1630870770306663</v>
      </c>
      <c r="H26" s="77">
        <f>IF(RES_hh_tesh_in!H26=0,0,RES_hh_tesh_in!H26/RES_summary!H$21)</f>
        <v>6.3166002877433245</v>
      </c>
      <c r="I26" s="77">
        <f>IF(RES_hh_tesh_in!I26=0,0,RES_hh_tesh_in!I26/RES_summary!I$21)</f>
        <v>6.2454699359405863</v>
      </c>
      <c r="J26" s="77">
        <f>IF(RES_hh_tesh_in!J26=0,0,RES_hh_tesh_in!J26/RES_summary!J$21)</f>
        <v>6.2104346048080536</v>
      </c>
      <c r="K26" s="77">
        <f>IF(RES_hh_tesh_in!K26=0,0,RES_hh_tesh_in!K26/RES_summary!K$21)</f>
        <v>6.0300373487788077</v>
      </c>
      <c r="L26" s="77">
        <f>IF(RES_hh_tesh_in!L26=0,0,RES_hh_tesh_in!L26/RES_summary!L$21)</f>
        <v>6.2777003190595728</v>
      </c>
      <c r="M26" s="77">
        <f>IF(RES_hh_tesh_in!M26=0,0,RES_hh_tesh_in!M26/RES_summary!M$21)</f>
        <v>6.0855306651488759</v>
      </c>
      <c r="N26" s="77">
        <f>IF(RES_hh_tesh_in!N26=0,0,RES_hh_tesh_in!N26/RES_summary!N$21)</f>
        <v>6.1173767835605695</v>
      </c>
      <c r="O26" s="77">
        <f>IF(RES_hh_tesh_in!O26=0,0,RES_hh_tesh_in!O26/RES_summary!O$21)</f>
        <v>6.1453247333382928</v>
      </c>
      <c r="P26" s="77">
        <f>IF(RES_hh_tesh_in!P26=0,0,RES_hh_tesh_in!P26/RES_summary!P$21)</f>
        <v>6.1318833894107145</v>
      </c>
      <c r="Q26" s="77">
        <f>IF(RES_hh_tesh_in!Q26=0,0,RES_hh_tesh_in!Q26/RES_summary!Q$21)</f>
        <v>6.257917490425231</v>
      </c>
      <c r="R26" s="77">
        <f>IF(RES_hh_tesh_in!R26=0,0,RES_hh_tesh_in!R26/RES_summary!R$21)</f>
        <v>6.4566508945790249</v>
      </c>
      <c r="S26" s="77">
        <f>IF(RES_hh_tesh_in!S26=0,0,RES_hh_tesh_in!S26/RES_summary!S$21)</f>
        <v>6.5504450884955618</v>
      </c>
      <c r="T26" s="77">
        <f>IF(RES_hh_tesh_in!T26=0,0,RES_hh_tesh_in!T26/RES_summary!T$21)</f>
        <v>6.6034738836110627</v>
      </c>
      <c r="U26" s="77">
        <f>IF(RES_hh_tesh_in!U26=0,0,RES_hh_tesh_in!U26/RES_summary!U$21)</f>
        <v>6.5291109055883236</v>
      </c>
      <c r="V26" s="77">
        <f>IF(RES_hh_tesh_in!V26=0,0,RES_hh_tesh_in!V26/RES_summary!V$21)</f>
        <v>6.6440194269036361</v>
      </c>
      <c r="W26" s="77">
        <f>IF(RES_hh_tesh_in!W26=0,0,RES_hh_tesh_in!W26/RES_summary!W$21)</f>
        <v>6.62984850943743</v>
      </c>
      <c r="X26" s="77">
        <f>IF(RES_hh_tesh_in!X26=0,0,RES_hh_tesh_in!X26/RES_summary!X$21)</f>
        <v>6.5052417364010262</v>
      </c>
      <c r="Y26" s="77">
        <f>IF(RES_hh_tesh_in!Y26=0,0,RES_hh_tesh_in!Y26/RES_summary!Y$21)</f>
        <v>6.2653975035439089</v>
      </c>
      <c r="DA26" s="92" t="s">
        <v>930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4.4610550313110293</v>
      </c>
      <c r="D27" s="69">
        <f>IF(RES_hh_tesh_in!D27=0,0,RES_hh_tesh_in!D27/RES_summary!D$21)</f>
        <v>4.3696004720379502</v>
      </c>
      <c r="E27" s="69">
        <f>IF(RES_hh_tesh_in!E27=0,0,RES_hh_tesh_in!E27/RES_summary!E$21)</f>
        <v>4.4698054747717793</v>
      </c>
      <c r="F27" s="69">
        <f>IF(RES_hh_tesh_in!F27=0,0,RES_hh_tesh_in!F27/RES_summary!F$21)</f>
        <v>4.3282260190874586</v>
      </c>
      <c r="G27" s="69">
        <f>IF(RES_hh_tesh_in!G27=0,0,RES_hh_tesh_in!G27/RES_summary!G$21)</f>
        <v>4.3235605729992708</v>
      </c>
      <c r="H27" s="69">
        <f>IF(RES_hh_tesh_in!H27=0,0,RES_hh_tesh_in!H27/RES_summary!H$21)</f>
        <v>5.0097608507512446</v>
      </c>
      <c r="I27" s="69">
        <f>IF(RES_hh_tesh_in!I27=0,0,RES_hh_tesh_in!I27/RES_summary!I$21)</f>
        <v>4.8562657040663293</v>
      </c>
      <c r="J27" s="69">
        <f>IF(RES_hh_tesh_in!J27=0,0,RES_hh_tesh_in!J27/RES_summary!J$21)</f>
        <v>4.7379100956198252</v>
      </c>
      <c r="K27" s="69">
        <f>IF(RES_hh_tesh_in!K27=0,0,RES_hh_tesh_in!K27/RES_summary!K$21)</f>
        <v>4.5648786940749915</v>
      </c>
      <c r="L27" s="69">
        <f>IF(RES_hh_tesh_in!L27=0,0,RES_hh_tesh_in!L27/RES_summary!L$21)</f>
        <v>4.6659648062533314</v>
      </c>
      <c r="M27" s="69">
        <f>IF(RES_hh_tesh_in!M27=0,0,RES_hh_tesh_in!M27/RES_summary!M$21)</f>
        <v>4.1526352787554011</v>
      </c>
      <c r="N27" s="69">
        <f>IF(RES_hh_tesh_in!N27=0,0,RES_hh_tesh_in!N27/RES_summary!N$21)</f>
        <v>4.0101418286313981</v>
      </c>
      <c r="O27" s="69">
        <f>IF(RES_hh_tesh_in!O27=0,0,RES_hh_tesh_in!O27/RES_summary!O$21)</f>
        <v>3.4843471886923107</v>
      </c>
      <c r="P27" s="69">
        <f>IF(RES_hh_tesh_in!P27=0,0,RES_hh_tesh_in!P27/RES_summary!P$21)</f>
        <v>3.7868698979897166</v>
      </c>
      <c r="Q27" s="69">
        <f>IF(RES_hh_tesh_in!Q27=0,0,RES_hh_tesh_in!Q27/RES_summary!Q$21)</f>
        <v>3.7886609711970318</v>
      </c>
      <c r="R27" s="69">
        <f>IF(RES_hh_tesh_in!R27=0,0,RES_hh_tesh_in!R27/RES_summary!R$21)</f>
        <v>3.9074945490673758</v>
      </c>
      <c r="S27" s="69">
        <f>IF(RES_hh_tesh_in!S27=0,0,RES_hh_tesh_in!S27/RES_summary!S$21)</f>
        <v>3.8951717619888879</v>
      </c>
      <c r="T27" s="69">
        <f>IF(RES_hh_tesh_in!T27=0,0,RES_hh_tesh_in!T27/RES_summary!T$21)</f>
        <v>4.2121962097930483</v>
      </c>
      <c r="U27" s="69">
        <f>IF(RES_hh_tesh_in!U27=0,0,RES_hh_tesh_in!U27/RES_summary!U$21)</f>
        <v>3.9501943507379269</v>
      </c>
      <c r="V27" s="69">
        <f>IF(RES_hh_tesh_in!V27=0,0,RES_hh_tesh_in!V27/RES_summary!V$21)</f>
        <v>3.932918168024178</v>
      </c>
      <c r="W27" s="69">
        <f>IF(RES_hh_tesh_in!W27=0,0,RES_hh_tesh_in!W27/RES_summary!W$21)</f>
        <v>3.9973662611044811</v>
      </c>
      <c r="X27" s="69">
        <f>IF(RES_hh_tesh_in!X27=0,0,RES_hh_tesh_in!X27/RES_summary!X$21)</f>
        <v>4.014873774255264</v>
      </c>
      <c r="Y27" s="69">
        <f>IF(RES_hh_tesh_in!Y27=0,0,RES_hh_tesh_in!Y27/RES_summary!Y$21)</f>
        <v>3.8119429660231767</v>
      </c>
      <c r="DA27" s="88" t="s">
        <v>931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4.318020163122382</v>
      </c>
      <c r="D28" s="72">
        <f>IF(RES_hh_tesh_in!D28=0,0,RES_hh_tesh_in!D28/RES_summary!D$21)</f>
        <v>4.3807572152019985</v>
      </c>
      <c r="E28" s="72">
        <f>IF(RES_hh_tesh_in!E28=0,0,RES_hh_tesh_in!E28/RES_summary!E$21)</f>
        <v>4.3490944227381094</v>
      </c>
      <c r="F28" s="72">
        <f>IF(RES_hh_tesh_in!F28=0,0,RES_hh_tesh_in!F28/RES_summary!F$21)</f>
        <v>4.4535922585157515</v>
      </c>
      <c r="G28" s="72">
        <f>IF(RES_hh_tesh_in!G28=0,0,RES_hh_tesh_in!G28/RES_summary!G$21)</f>
        <v>4.559517664430361</v>
      </c>
      <c r="H28" s="72">
        <f>IF(RES_hh_tesh_in!H28=0,0,RES_hh_tesh_in!H28/RES_summary!H$21)</f>
        <v>4.8196441874628189</v>
      </c>
      <c r="I28" s="72">
        <f>IF(RES_hh_tesh_in!I28=0,0,RES_hh_tesh_in!I28/RES_summary!I$21)</f>
        <v>4.5568809492345661</v>
      </c>
      <c r="J28" s="72">
        <f>IF(RES_hh_tesh_in!J28=0,0,RES_hh_tesh_in!J28/RES_summary!J$21)</f>
        <v>4.6705462031144602</v>
      </c>
      <c r="K28" s="72">
        <f>IF(RES_hh_tesh_in!K28=0,0,RES_hh_tesh_in!K28/RES_summary!K$21)</f>
        <v>4.8083775836754201</v>
      </c>
      <c r="L28" s="72">
        <f>IF(RES_hh_tesh_in!L28=0,0,RES_hh_tesh_in!L28/RES_summary!L$21)</f>
        <v>4.4176699912180952</v>
      </c>
      <c r="M28" s="72">
        <f>IF(RES_hh_tesh_in!M28=0,0,RES_hh_tesh_in!M28/RES_summary!M$21)</f>
        <v>4.3836383280641051</v>
      </c>
      <c r="N28" s="72">
        <f>IF(RES_hh_tesh_in!N28=0,0,RES_hh_tesh_in!N28/RES_summary!N$21)</f>
        <v>4.047363012371477</v>
      </c>
      <c r="O28" s="72">
        <f>IF(RES_hh_tesh_in!O28=0,0,RES_hh_tesh_in!O28/RES_summary!O$21)</f>
        <v>3.5614949696078413</v>
      </c>
      <c r="P28" s="72">
        <f>IF(RES_hh_tesh_in!P28=0,0,RES_hh_tesh_in!P28/RES_summary!P$21)</f>
        <v>3.7352977314197897</v>
      </c>
      <c r="Q28" s="72">
        <f>IF(RES_hh_tesh_in!Q28=0,0,RES_hh_tesh_in!Q28/RES_summary!Q$21)</f>
        <v>3.8640734247501887</v>
      </c>
      <c r="R28" s="72">
        <f>IF(RES_hh_tesh_in!R28=0,0,RES_hh_tesh_in!R28/RES_summary!R$21)</f>
        <v>3.692216357569555</v>
      </c>
      <c r="S28" s="72">
        <f>IF(RES_hh_tesh_in!S28=0,0,RES_hh_tesh_in!S28/RES_summary!S$21)</f>
        <v>4.0591417762029733</v>
      </c>
      <c r="T28" s="72">
        <f>IF(RES_hh_tesh_in!T28=0,0,RES_hh_tesh_in!T28/RES_summary!T$21)</f>
        <v>4.0634422507988868</v>
      </c>
      <c r="U28" s="72">
        <f>IF(RES_hh_tesh_in!U28=0,0,RES_hh_tesh_in!U28/RES_summary!U$21)</f>
        <v>4.5491338256661953</v>
      </c>
      <c r="V28" s="72">
        <f>IF(RES_hh_tesh_in!V28=0,0,RES_hh_tesh_in!V28/RES_summary!V$21)</f>
        <v>4.7446562718772904</v>
      </c>
      <c r="W28" s="72">
        <f>IF(RES_hh_tesh_in!W28=0,0,RES_hh_tesh_in!W28/RES_summary!W$21)</f>
        <v>0</v>
      </c>
      <c r="X28" s="72">
        <f>IF(RES_hh_tesh_in!X28=0,0,RES_hh_tesh_in!X28/RES_summary!X$21)</f>
        <v>0</v>
      </c>
      <c r="Y28" s="72">
        <f>IF(RES_hh_tesh_in!Y28=0,0,RES_hh_tesh_in!Y28/RES_summary!Y$21)</f>
        <v>0</v>
      </c>
      <c r="DA28" s="89" t="s">
        <v>932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4.2735465259472871</v>
      </c>
      <c r="D29" s="72">
        <f>IF(RES_hh_tesh_in!D29=0,0,RES_hh_tesh_in!D29/RES_summary!D$21)</f>
        <v>4.3542633823160175</v>
      </c>
      <c r="E29" s="72">
        <f>IF(RES_hh_tesh_in!E29=0,0,RES_hh_tesh_in!E29/RES_summary!E$21)</f>
        <v>4.3713135936467857</v>
      </c>
      <c r="F29" s="72">
        <f>IF(RES_hh_tesh_in!F29=0,0,RES_hh_tesh_in!F29/RES_summary!F$21)</f>
        <v>4.4684230868988646</v>
      </c>
      <c r="G29" s="72">
        <f>IF(RES_hh_tesh_in!G29=0,0,RES_hh_tesh_in!G29/RES_summary!G$21)</f>
        <v>4.5368909530727661</v>
      </c>
      <c r="H29" s="72">
        <f>IF(RES_hh_tesh_in!H29=0,0,RES_hh_tesh_in!H29/RES_summary!H$21)</f>
        <v>4.6464480728979707</v>
      </c>
      <c r="I29" s="72">
        <f>IF(RES_hh_tesh_in!I29=0,0,RES_hh_tesh_in!I29/RES_summary!I$21)</f>
        <v>4.7398697557184732</v>
      </c>
      <c r="J29" s="72">
        <f>IF(RES_hh_tesh_in!J29=0,0,RES_hh_tesh_in!J29/RES_summary!J$21)</f>
        <v>4.7565525942313212</v>
      </c>
      <c r="K29" s="72">
        <f>IF(RES_hh_tesh_in!K29=0,0,RES_hh_tesh_in!K29/RES_summary!K$21)</f>
        <v>4.6366003862130363</v>
      </c>
      <c r="L29" s="72">
        <f>IF(RES_hh_tesh_in!L29=0,0,RES_hh_tesh_in!L29/RES_summary!L$21)</f>
        <v>4.5166378414826056</v>
      </c>
      <c r="M29" s="72">
        <f>IF(RES_hh_tesh_in!M29=0,0,RES_hh_tesh_in!M29/RES_summary!M$21)</f>
        <v>4.1389758493915654</v>
      </c>
      <c r="N29" s="72">
        <f>IF(RES_hh_tesh_in!N29=0,0,RES_hh_tesh_in!N29/RES_summary!N$21)</f>
        <v>3.9511051348216819</v>
      </c>
      <c r="O29" s="72">
        <f>IF(RES_hh_tesh_in!O29=0,0,RES_hh_tesh_in!O29/RES_summary!O$21)</f>
        <v>3.7983733446265786</v>
      </c>
      <c r="P29" s="72">
        <f>IF(RES_hh_tesh_in!P29=0,0,RES_hh_tesh_in!P29/RES_summary!P$21)</f>
        <v>3.7480742196479242</v>
      </c>
      <c r="Q29" s="72">
        <f>IF(RES_hh_tesh_in!Q29=0,0,RES_hh_tesh_in!Q29/RES_summary!Q$21)</f>
        <v>3.782695179472261</v>
      </c>
      <c r="R29" s="72">
        <f>IF(RES_hh_tesh_in!R29=0,0,RES_hh_tesh_in!R29/RES_summary!R$21)</f>
        <v>3.8719999163598726</v>
      </c>
      <c r="S29" s="72">
        <f>IF(RES_hh_tesh_in!S29=0,0,RES_hh_tesh_in!S29/RES_summary!S$21)</f>
        <v>4.0106784024981303</v>
      </c>
      <c r="T29" s="72">
        <f>IF(RES_hh_tesh_in!T29=0,0,RES_hh_tesh_in!T29/RES_summary!T$21)</f>
        <v>4.2524709177895339</v>
      </c>
      <c r="U29" s="72">
        <f>IF(RES_hh_tesh_in!U29=0,0,RES_hh_tesh_in!U29/RES_summary!U$21)</f>
        <v>3.8327705842753028</v>
      </c>
      <c r="V29" s="72">
        <f>IF(RES_hh_tesh_in!V29=0,0,RES_hh_tesh_in!V29/RES_summary!V$21)</f>
        <v>3.7268171566941635</v>
      </c>
      <c r="W29" s="72">
        <f>IF(RES_hh_tesh_in!W29=0,0,RES_hh_tesh_in!W29/RES_summary!W$21)</f>
        <v>3.9376362483563199</v>
      </c>
      <c r="X29" s="72">
        <f>IF(RES_hh_tesh_in!X29=0,0,RES_hh_tesh_in!X29/RES_summary!X$21)</f>
        <v>4.4123962490705964</v>
      </c>
      <c r="Y29" s="72">
        <f>IF(RES_hh_tesh_in!Y29=0,0,RES_hh_tesh_in!Y29/RES_summary!Y$21)</f>
        <v>3.6613528980299752</v>
      </c>
      <c r="DA29" s="89" t="s">
        <v>933</v>
      </c>
    </row>
    <row r="30" spans="1:105" ht="12" customHeight="1" x14ac:dyDescent="0.25">
      <c r="A30" s="28" t="s">
        <v>189</v>
      </c>
      <c r="B30" s="72"/>
      <c r="C30" s="72">
        <f>IF(RES_hh_tesh_in!C30=0,0,RES_hh_tesh_in!C30/RES_summary!C$21)</f>
        <v>4.3821259298873878</v>
      </c>
      <c r="D30" s="72">
        <f>IF(RES_hh_tesh_in!D30=0,0,RES_hh_tesh_in!D30/RES_summary!D$21)</f>
        <v>4.3577355791946513</v>
      </c>
      <c r="E30" s="72">
        <f>IF(RES_hh_tesh_in!E30=0,0,RES_hh_tesh_in!E30/RES_summary!E$21)</f>
        <v>4.6709950348261504</v>
      </c>
      <c r="F30" s="72">
        <f>IF(RES_hh_tesh_in!F30=0,0,RES_hh_tesh_in!F30/RES_summary!F$21)</f>
        <v>4.2603299864526694</v>
      </c>
      <c r="G30" s="72">
        <f>IF(RES_hh_tesh_in!G30=0,0,RES_hh_tesh_in!G30/RES_summary!G$21)</f>
        <v>4.1923366272766946</v>
      </c>
      <c r="H30" s="72">
        <f>IF(RES_hh_tesh_in!H30=0,0,RES_hh_tesh_in!H30/RES_summary!H$21)</f>
        <v>5.0996805407211596</v>
      </c>
      <c r="I30" s="72">
        <f>IF(RES_hh_tesh_in!I30=0,0,RES_hh_tesh_in!I30/RES_summary!I$21)</f>
        <v>4.9320333701752306</v>
      </c>
      <c r="J30" s="72">
        <f>IF(RES_hh_tesh_in!J30=0,0,RES_hh_tesh_in!J30/RES_summary!J$21)</f>
        <v>4.7672405352550493</v>
      </c>
      <c r="K30" s="72">
        <f>IF(RES_hh_tesh_in!K30=0,0,RES_hh_tesh_in!K30/RES_summary!K$21)</f>
        <v>4.6854428329579934</v>
      </c>
      <c r="L30" s="72">
        <f>IF(RES_hh_tesh_in!L30=0,0,RES_hh_tesh_in!L30/RES_summary!L$21)</f>
        <v>4.7707815012684822</v>
      </c>
      <c r="M30" s="72">
        <f>IF(RES_hh_tesh_in!M30=0,0,RES_hh_tesh_in!M30/RES_summary!M$21)</f>
        <v>3.9233297489492189</v>
      </c>
      <c r="N30" s="72">
        <f>IF(RES_hh_tesh_in!N30=0,0,RES_hh_tesh_in!N30/RES_summary!N$21)</f>
        <v>4.1025913857985987</v>
      </c>
      <c r="O30" s="72">
        <f>IF(RES_hh_tesh_in!O30=0,0,RES_hh_tesh_in!O30/RES_summary!O$21)</f>
        <v>3.4933606601252558</v>
      </c>
      <c r="P30" s="72">
        <f>IF(RES_hh_tesh_in!P30=0,0,RES_hh_tesh_in!P30/RES_summary!P$21)</f>
        <v>3.5326911886318304</v>
      </c>
      <c r="Q30" s="72">
        <f>IF(RES_hh_tesh_in!Q30=0,0,RES_hh_tesh_in!Q30/RES_summary!Q$21)</f>
        <v>3.7900047842354581</v>
      </c>
      <c r="R30" s="72">
        <f>IF(RES_hh_tesh_in!R30=0,0,RES_hh_tesh_in!R30/RES_summary!R$21)</f>
        <v>4.0609764423041224</v>
      </c>
      <c r="S30" s="72">
        <f>IF(RES_hh_tesh_in!S30=0,0,RES_hh_tesh_in!S30/RES_summary!S$21)</f>
        <v>3.9052602768706914</v>
      </c>
      <c r="T30" s="72">
        <f>IF(RES_hh_tesh_in!T30=0,0,RES_hh_tesh_in!T30/RES_summary!T$21)</f>
        <v>4.2196368294675661</v>
      </c>
      <c r="U30" s="72">
        <f>IF(RES_hh_tesh_in!U30=0,0,RES_hh_tesh_in!U30/RES_summary!U$21)</f>
        <v>3.9010836182262274</v>
      </c>
      <c r="V30" s="72">
        <f>IF(RES_hh_tesh_in!V30=0,0,RES_hh_tesh_in!V30/RES_summary!V$21)</f>
        <v>3.9126127013689027</v>
      </c>
      <c r="W30" s="72">
        <f>IF(RES_hh_tesh_in!W30=0,0,RES_hh_tesh_in!W30/RES_summary!W$21)</f>
        <v>4.2210569043104744</v>
      </c>
      <c r="X30" s="72">
        <f>IF(RES_hh_tesh_in!X30=0,0,RES_hh_tesh_in!X30/RES_summary!X$21)</f>
        <v>3.8447168716279174</v>
      </c>
      <c r="Y30" s="72">
        <f>IF(RES_hh_tesh_in!Y30=0,0,RES_hh_tesh_in!Y30/RES_summary!Y$21)</f>
        <v>3.7871072536200732</v>
      </c>
      <c r="DA30" s="89" t="s">
        <v>934</v>
      </c>
    </row>
    <row r="31" spans="1:105" ht="12" customHeight="1" x14ac:dyDescent="0.25">
      <c r="A31" s="28" t="s">
        <v>202</v>
      </c>
      <c r="B31" s="72"/>
      <c r="C31" s="72">
        <f>IF(RES_hh_tesh_in!C31=0,0,RES_hh_tesh_in!C31/RES_summary!C$21)</f>
        <v>4.4947724843768535</v>
      </c>
      <c r="D31" s="72">
        <f>IF(RES_hh_tesh_in!D31=0,0,RES_hh_tesh_in!D31/RES_summary!D$21)</f>
        <v>4.3500424350130826</v>
      </c>
      <c r="E31" s="72">
        <f>IF(RES_hh_tesh_in!E31=0,0,RES_hh_tesh_in!E31/RES_summary!E$21)</f>
        <v>4.495836708644867</v>
      </c>
      <c r="F31" s="72">
        <f>IF(RES_hh_tesh_in!F31=0,0,RES_hh_tesh_in!F31/RES_summary!F$21)</f>
        <v>4.3035517936929102</v>
      </c>
      <c r="G31" s="72">
        <f>IF(RES_hh_tesh_in!G31=0,0,RES_hh_tesh_in!G31/RES_summary!G$21)</f>
        <v>4.3340444120423154</v>
      </c>
      <c r="H31" s="72">
        <f>IF(RES_hh_tesh_in!H31=0,0,RES_hh_tesh_in!H31/RES_summary!H$21)</f>
        <v>5.0110649539196315</v>
      </c>
      <c r="I31" s="72">
        <f>IF(RES_hh_tesh_in!I31=0,0,RES_hh_tesh_in!I31/RES_summary!I$21)</f>
        <v>4.793890983518005</v>
      </c>
      <c r="J31" s="72">
        <f>IF(RES_hh_tesh_in!J31=0,0,RES_hh_tesh_in!J31/RES_summary!J$21)</f>
        <v>4.6960295516953927</v>
      </c>
      <c r="K31" s="72">
        <f>IF(RES_hh_tesh_in!K31=0,0,RES_hh_tesh_in!K31/RES_summary!K$21)</f>
        <v>4.576625127092627</v>
      </c>
      <c r="L31" s="72">
        <f>IF(RES_hh_tesh_in!L31=0,0,RES_hh_tesh_in!L31/RES_summary!L$21)</f>
        <v>4.5490287975572947</v>
      </c>
      <c r="M31" s="72">
        <f>IF(RES_hh_tesh_in!M31=0,0,RES_hh_tesh_in!M31/RES_summary!M$21)</f>
        <v>4.3165488824425484</v>
      </c>
      <c r="N31" s="72">
        <f>IF(RES_hh_tesh_in!N31=0,0,RES_hh_tesh_in!N31/RES_summary!N$21)</f>
        <v>4.2938648289975463</v>
      </c>
      <c r="O31" s="72">
        <f>IF(RES_hh_tesh_in!O31=0,0,RES_hh_tesh_in!O31/RES_summary!O$21)</f>
        <v>4.2066356999812538</v>
      </c>
      <c r="P31" s="72">
        <f>IF(RES_hh_tesh_in!P31=0,0,RES_hh_tesh_in!P31/RES_summary!P$21)</f>
        <v>4.2526097806824286</v>
      </c>
      <c r="Q31" s="72">
        <f>IF(RES_hh_tesh_in!Q31=0,0,RES_hh_tesh_in!Q31/RES_summary!Q$21)</f>
        <v>0</v>
      </c>
      <c r="R31" s="72">
        <f>IF(RES_hh_tesh_in!R31=0,0,RES_hh_tesh_in!R31/RES_summary!R$21)</f>
        <v>0</v>
      </c>
      <c r="S31" s="72">
        <f>IF(RES_hh_tesh_in!S31=0,0,RES_hh_tesh_in!S31/RES_summary!S$21)</f>
        <v>0</v>
      </c>
      <c r="T31" s="72">
        <f>IF(RES_hh_tesh_in!T31=0,0,RES_hh_tesh_in!T31/RES_summary!T$21)</f>
        <v>0</v>
      </c>
      <c r="U31" s="72">
        <f>IF(RES_hh_tesh_in!U31=0,0,RES_hh_tesh_in!U31/RES_summary!U$21)</f>
        <v>4.0017623807415621</v>
      </c>
      <c r="V31" s="72">
        <f>IF(RES_hh_tesh_in!V31=0,0,RES_hh_tesh_in!V31/RES_summary!V$21)</f>
        <v>3.9987718327564039</v>
      </c>
      <c r="W31" s="72">
        <f>IF(RES_hh_tesh_in!W31=0,0,RES_hh_tesh_in!W31/RES_summary!W$21)</f>
        <v>3.9738833449669633</v>
      </c>
      <c r="X31" s="72">
        <f>IF(RES_hh_tesh_in!X31=0,0,RES_hh_tesh_in!X31/RES_summary!X$21)</f>
        <v>3.9462945409587316</v>
      </c>
      <c r="Y31" s="72">
        <f>IF(RES_hh_tesh_in!Y31=0,0,RES_hh_tesh_in!Y31/RES_summary!Y$21)</f>
        <v>3.8682334198572716</v>
      </c>
      <c r="DA31" s="89" t="s">
        <v>935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4.5334021682614267</v>
      </c>
      <c r="D32" s="77">
        <f>IF(RES_hh_tesh_in!D32=0,0,RES_hh_tesh_in!D32/RES_summary!D$21)</f>
        <v>4.3827364137109113</v>
      </c>
      <c r="E32" s="77">
        <f>IF(RES_hh_tesh_in!E32=0,0,RES_hh_tesh_in!E32/RES_summary!E$21)</f>
        <v>4.4020644350637941</v>
      </c>
      <c r="F32" s="77">
        <f>IF(RES_hh_tesh_in!F32=0,0,RES_hh_tesh_in!F32/RES_summary!F$21)</f>
        <v>4.3088757223692005</v>
      </c>
      <c r="G32" s="77">
        <f>IF(RES_hh_tesh_in!G32=0,0,RES_hh_tesh_in!G32/RES_summary!G$21)</f>
        <v>4.3160232189119752</v>
      </c>
      <c r="H32" s="77">
        <f>IF(RES_hh_tesh_in!H32=0,0,RES_hh_tesh_in!H32/RES_summary!H$21)</f>
        <v>5.0464473747678165</v>
      </c>
      <c r="I32" s="77">
        <f>IF(RES_hh_tesh_in!I32=0,0,RES_hh_tesh_in!I32/RES_summary!I$21)</f>
        <v>4.8535753069834788</v>
      </c>
      <c r="J32" s="77">
        <f>IF(RES_hh_tesh_in!J32=0,0,RES_hh_tesh_in!J32/RES_summary!J$21)</f>
        <v>4.7265865910546685</v>
      </c>
      <c r="K32" s="77">
        <f>IF(RES_hh_tesh_in!K32=0,0,RES_hh_tesh_in!K32/RES_summary!K$21)</f>
        <v>4.513460831700745</v>
      </c>
      <c r="L32" s="77">
        <f>IF(RES_hh_tesh_in!L32=0,0,RES_hh_tesh_in!L32/RES_summary!L$21)</f>
        <v>4.6861385361452728</v>
      </c>
      <c r="M32" s="77">
        <f>IF(RES_hh_tesh_in!M32=0,0,RES_hh_tesh_in!M32/RES_summary!M$21)</f>
        <v>4.1890912415892911</v>
      </c>
      <c r="N32" s="77">
        <f>IF(RES_hh_tesh_in!N32=0,0,RES_hh_tesh_in!N32/RES_summary!N$21)</f>
        <v>4.0026465155188777</v>
      </c>
      <c r="O32" s="77">
        <f>IF(RES_hh_tesh_in!O32=0,0,RES_hh_tesh_in!O32/RES_summary!O$21)</f>
        <v>3.386873976452927</v>
      </c>
      <c r="P32" s="77">
        <f>IF(RES_hh_tesh_in!P32=0,0,RES_hh_tesh_in!P32/RES_summary!P$21)</f>
        <v>3.887945939005776</v>
      </c>
      <c r="Q32" s="77">
        <f>IF(RES_hh_tesh_in!Q32=0,0,RES_hh_tesh_in!Q32/RES_summary!Q$21)</f>
        <v>3.7886055840103068</v>
      </c>
      <c r="R32" s="77">
        <f>IF(RES_hh_tesh_in!R32=0,0,RES_hh_tesh_in!R32/RES_summary!R$21)</f>
        <v>3.8005240902044912</v>
      </c>
      <c r="S32" s="77">
        <f>IF(RES_hh_tesh_in!S32=0,0,RES_hh_tesh_in!S32/RES_summary!S$21)</f>
        <v>3.8673349899806162</v>
      </c>
      <c r="T32" s="77">
        <f>IF(RES_hh_tesh_in!T32=0,0,RES_hh_tesh_in!T32/RES_summary!T$21)</f>
        <v>4.2045457184842316</v>
      </c>
      <c r="U32" s="77">
        <f>IF(RES_hh_tesh_in!U32=0,0,RES_hh_tesh_in!U32/RES_summary!U$21)</f>
        <v>3.9891147010336581</v>
      </c>
      <c r="V32" s="77">
        <f>IF(RES_hh_tesh_in!V32=0,0,RES_hh_tesh_in!V32/RES_summary!V$21)</f>
        <v>3.9800534625590061</v>
      </c>
      <c r="W32" s="77">
        <f>IF(RES_hh_tesh_in!W32=0,0,RES_hh_tesh_in!W32/RES_summary!W$21)</f>
        <v>3.9826083454211179</v>
      </c>
      <c r="X32" s="77">
        <f>IF(RES_hh_tesh_in!X32=0,0,RES_hh_tesh_in!X32/RES_summary!X$21)</f>
        <v>3.9660538513359826</v>
      </c>
      <c r="Y32" s="77">
        <f>IF(RES_hh_tesh_in!Y32=0,0,RES_hh_tesh_in!Y32/RES_summary!Y$21)</f>
        <v>3.8447158056791073</v>
      </c>
      <c r="DA32" s="92" t="s">
        <v>936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9.1281677348356265</v>
      </c>
      <c r="D3" s="65">
        <f>IF(RES_hh_emih_in!D3=0,0,RES_hh_emih_in!D3/RES_summary!D$21)</f>
        <v>11.669157408946832</v>
      </c>
      <c r="E3" s="65">
        <f>IF(RES_hh_emih_in!E3=0,0,RES_hh_emih_in!E3/RES_summary!E$21)</f>
        <v>12.301048049227276</v>
      </c>
      <c r="F3" s="65">
        <f>IF(RES_hh_emih_in!F3=0,0,RES_hh_emih_in!F3/RES_summary!F$21)</f>
        <v>11.690448524681159</v>
      </c>
      <c r="G3" s="65">
        <f>IF(RES_hh_emih_in!G3=0,0,RES_hh_emih_in!G3/RES_summary!G$21)</f>
        <v>8.9868893542526465</v>
      </c>
      <c r="H3" s="65">
        <f>IF(RES_hh_emih_in!H3=0,0,RES_hh_emih_in!H3/RES_summary!H$21)</f>
        <v>8.4527753052612322</v>
      </c>
      <c r="I3" s="65">
        <f>IF(RES_hh_emih_in!I3=0,0,RES_hh_emih_in!I3/RES_summary!I$21)</f>
        <v>8.3115140504080589</v>
      </c>
      <c r="J3" s="65">
        <f>IF(RES_hh_emih_in!J3=0,0,RES_hh_emih_in!J3/RES_summary!J$21)</f>
        <v>8.1029789533913963</v>
      </c>
      <c r="K3" s="65">
        <f>IF(RES_hh_emih_in!K3=0,0,RES_hh_emih_in!K3/RES_summary!K$21)</f>
        <v>6.8513924166556119</v>
      </c>
      <c r="L3" s="65">
        <f>IF(RES_hh_emih_in!L3=0,0,RES_hh_emih_in!L3/RES_summary!L$21)</f>
        <v>7.8794976688136273</v>
      </c>
      <c r="M3" s="65">
        <f>IF(RES_hh_emih_in!M3=0,0,RES_hh_emih_in!M3/RES_summary!M$21)</f>
        <v>6.3733654139373765</v>
      </c>
      <c r="N3" s="65">
        <f>IF(RES_hh_emih_in!N3=0,0,RES_hh_emih_in!N3/RES_summary!N$21)</f>
        <v>6.5866400715994686</v>
      </c>
      <c r="O3" s="65">
        <f>IF(RES_hh_emih_in!O3=0,0,RES_hh_emih_in!O3/RES_summary!O$21)</f>
        <v>7.2605421147608622</v>
      </c>
      <c r="P3" s="65">
        <f>IF(RES_hh_emih_in!P3=0,0,RES_hh_emih_in!P3/RES_summary!P$21)</f>
        <v>7.7941735028209038</v>
      </c>
      <c r="Q3" s="65">
        <f>IF(RES_hh_emih_in!Q3=0,0,RES_hh_emih_in!Q3/RES_summary!Q$21)</f>
        <v>9.3733363611613338</v>
      </c>
      <c r="R3" s="65">
        <f>IF(RES_hh_emih_in!R3=0,0,RES_hh_emih_in!R3/RES_summary!R$21)</f>
        <v>7.4093298896525761</v>
      </c>
      <c r="S3" s="65">
        <f>IF(RES_hh_emih_in!S3=0,0,RES_hh_emih_in!S3/RES_summary!S$21)</f>
        <v>6.8637059025967169</v>
      </c>
      <c r="T3" s="65">
        <f>IF(RES_hh_emih_in!T3=0,0,RES_hh_emih_in!T3/RES_summary!T$21)</f>
        <v>6.0711827709279627</v>
      </c>
      <c r="U3" s="65">
        <f>IF(RES_hh_emih_in!U3=0,0,RES_hh_emih_in!U3/RES_summary!U$21)</f>
        <v>4.5201267732899835</v>
      </c>
      <c r="V3" s="65">
        <f>IF(RES_hh_emih_in!V3=0,0,RES_hh_emih_in!V3/RES_summary!V$21)</f>
        <v>4.2955227688060678</v>
      </c>
      <c r="W3" s="65">
        <f>IF(RES_hh_emih_in!W3=0,0,RES_hh_emih_in!W3/RES_summary!W$21)</f>
        <v>3.1972140420785777</v>
      </c>
      <c r="X3" s="65">
        <f>IF(RES_hh_emih_in!X3=0,0,RES_hh_emih_in!X3/RES_summary!X$21)</f>
        <v>3.38156010377203</v>
      </c>
      <c r="Y3" s="65">
        <f>IF(RES_hh_emih_in!Y3=0,0,RES_hh_emih_in!Y3/RES_summary!Y$21)</f>
        <v>2.7321122945451015</v>
      </c>
      <c r="DA3" s="87" t="s">
        <v>938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6.781649025336316</v>
      </c>
      <c r="D4" s="69">
        <f>IF(RES_hh_emih_in!D4=0,0,RES_hh_emih_in!D4/RES_summary!D$21)</f>
        <v>9.0421631883424762</v>
      </c>
      <c r="E4" s="69">
        <f>IF(RES_hh_emih_in!E4=0,0,RES_hh_emih_in!E4/RES_summary!E$21)</f>
        <v>9.8399403158597174</v>
      </c>
      <c r="F4" s="69">
        <f>IF(RES_hh_emih_in!F4=0,0,RES_hh_emih_in!F4/RES_summary!F$21)</f>
        <v>9.4097979385484312</v>
      </c>
      <c r="G4" s="69">
        <f>IF(RES_hh_emih_in!G4=0,0,RES_hh_emih_in!G4/RES_summary!G$21)</f>
        <v>6.8452364659075693</v>
      </c>
      <c r="H4" s="69">
        <f>IF(RES_hh_emih_in!H4=0,0,RES_hh_emih_in!H4/RES_summary!H$21)</f>
        <v>6.1173991207582974</v>
      </c>
      <c r="I4" s="69">
        <f>IF(RES_hh_emih_in!I4=0,0,RES_hh_emih_in!I4/RES_summary!I$21)</f>
        <v>6.2061659885052345</v>
      </c>
      <c r="J4" s="69">
        <f>IF(RES_hh_emih_in!J4=0,0,RES_hh_emih_in!J4/RES_summary!J$21)</f>
        <v>6.2511635486017214</v>
      </c>
      <c r="K4" s="69">
        <f>IF(RES_hh_emih_in!K4=0,0,RES_hh_emih_in!K4/RES_summary!K$21)</f>
        <v>4.9957812225430649</v>
      </c>
      <c r="L4" s="69">
        <f>IF(RES_hh_emih_in!L4=0,0,RES_hh_emih_in!L4/RES_summary!L$21)</f>
        <v>5.9391047488051107</v>
      </c>
      <c r="M4" s="69">
        <f>IF(RES_hh_emih_in!M4=0,0,RES_hh_emih_in!M4/RES_summary!M$21)</f>
        <v>4.6766248449827978</v>
      </c>
      <c r="N4" s="69">
        <f>IF(RES_hh_emih_in!N4=0,0,RES_hh_emih_in!N4/RES_summary!N$21)</f>
        <v>4.9130123523259117</v>
      </c>
      <c r="O4" s="69">
        <f>IF(RES_hh_emih_in!O4=0,0,RES_hh_emih_in!O4/RES_summary!O$21)</f>
        <v>5.6305953585036237</v>
      </c>
      <c r="P4" s="69">
        <f>IF(RES_hh_emih_in!P4=0,0,RES_hh_emih_in!P4/RES_summary!P$21)</f>
        <v>6.2536041096400439</v>
      </c>
      <c r="Q4" s="69">
        <f>IF(RES_hh_emih_in!Q4=0,0,RES_hh_emih_in!Q4/RES_summary!Q$21)</f>
        <v>7.8514052445529297</v>
      </c>
      <c r="R4" s="69">
        <f>IF(RES_hh_emih_in!R4=0,0,RES_hh_emih_in!R4/RES_summary!R$21)</f>
        <v>5.3630399007297269</v>
      </c>
      <c r="S4" s="69">
        <f>IF(RES_hh_emih_in!S4=0,0,RES_hh_emih_in!S4/RES_summary!S$21)</f>
        <v>4.9286902889435655</v>
      </c>
      <c r="T4" s="69">
        <f>IF(RES_hh_emih_in!T4=0,0,RES_hh_emih_in!T4/RES_summary!T$21)</f>
        <v>4.3837555531969032</v>
      </c>
      <c r="U4" s="69">
        <f>IF(RES_hh_emih_in!U4=0,0,RES_hh_emih_in!U4/RES_summary!U$21)</f>
        <v>2.9436326925097989</v>
      </c>
      <c r="V4" s="69">
        <f>IF(RES_hh_emih_in!V4=0,0,RES_hh_emih_in!V4/RES_summary!V$21)</f>
        <v>2.8300250499220652</v>
      </c>
      <c r="W4" s="69">
        <f>IF(RES_hh_emih_in!W4=0,0,RES_hh_emih_in!W4/RES_summary!W$21)</f>
        <v>1.9388263379705806</v>
      </c>
      <c r="X4" s="69">
        <f>IF(RES_hh_emih_in!X4=0,0,RES_hh_emih_in!X4/RES_summary!X$21)</f>
        <v>1.9560623386923923</v>
      </c>
      <c r="Y4" s="69">
        <f>IF(RES_hh_emih_in!Y4=0,0,RES_hh_emih_in!Y4/RES_summary!Y$21)</f>
        <v>1.7779975926546574</v>
      </c>
      <c r="DA4" s="88" t="s">
        <v>939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15.882301719901569</v>
      </c>
      <c r="D5" s="72">
        <f>IF(RES_hh_emih_in!D5=0,0,RES_hh_emih_in!D5/RES_summary!D$21)</f>
        <v>17.153701061448576</v>
      </c>
      <c r="E5" s="72">
        <f>IF(RES_hh_emih_in!E5=0,0,RES_hh_emih_in!E5/RES_summary!E$21)</f>
        <v>15.139864872436169</v>
      </c>
      <c r="F5" s="72">
        <f>IF(RES_hh_emih_in!F5=0,0,RES_hh_emih_in!F5/RES_summary!F$21)</f>
        <v>18.773136357899048</v>
      </c>
      <c r="G5" s="72">
        <f>IF(RES_hh_emih_in!G5=0,0,RES_hh_emih_in!G5/RES_summary!G$21)</f>
        <v>19.005203260453339</v>
      </c>
      <c r="H5" s="72">
        <f>IF(RES_hh_emih_in!H5=0,0,RES_hh_emih_in!H5/RES_summary!H$21)</f>
        <v>19.120737366121489</v>
      </c>
      <c r="I5" s="72">
        <f>IF(RES_hh_emih_in!I5=0,0,RES_hh_emih_in!I5/RES_summary!I$21)</f>
        <v>15.740180788987194</v>
      </c>
      <c r="J5" s="72">
        <f>IF(RES_hh_emih_in!J5=0,0,RES_hh_emih_in!J5/RES_summary!J$21)</f>
        <v>16.394267160321757</v>
      </c>
      <c r="K5" s="72">
        <f>IF(RES_hh_emih_in!K5=0,0,RES_hh_emih_in!K5/RES_summary!K$21)</f>
        <v>18.189514941009687</v>
      </c>
      <c r="L5" s="72">
        <f>IF(RES_hh_emih_in!L5=0,0,RES_hh_emih_in!L5/RES_summary!L$21)</f>
        <v>16.322587027739143</v>
      </c>
      <c r="M5" s="72">
        <f>IF(RES_hh_emih_in!M5=0,0,RES_hh_emih_in!M5/RES_summary!M$21)</f>
        <v>15.770191171783964</v>
      </c>
      <c r="N5" s="72">
        <f>IF(RES_hh_emih_in!N5=0,0,RES_hh_emih_in!N5/RES_summary!N$21)</f>
        <v>15.491942792768349</v>
      </c>
      <c r="O5" s="72">
        <f>IF(RES_hh_emih_in!O5=0,0,RES_hh_emih_in!O5/RES_summary!O$21)</f>
        <v>11.887813825097767</v>
      </c>
      <c r="P5" s="72">
        <f>IF(RES_hh_emih_in!P5=0,0,RES_hh_emih_in!P5/RES_summary!P$21)</f>
        <v>11.366811977624629</v>
      </c>
      <c r="Q5" s="72">
        <f>IF(RES_hh_emih_in!Q5=0,0,RES_hh_emih_in!Q5/RES_summary!Q$21)</f>
        <v>9.9730750869318037</v>
      </c>
      <c r="R5" s="72">
        <f>IF(RES_hh_emih_in!R5=0,0,RES_hh_emih_in!R5/RES_summary!R$21)</f>
        <v>8.2207318692205131</v>
      </c>
      <c r="S5" s="72">
        <f>IF(RES_hh_emih_in!S5=0,0,RES_hh_emih_in!S5/RES_summary!S$21)</f>
        <v>13.740610342217231</v>
      </c>
      <c r="T5" s="72">
        <f>IF(RES_hh_emih_in!T5=0,0,RES_hh_emih_in!T5/RES_summary!T$21)</f>
        <v>15.159554822232783</v>
      </c>
      <c r="U5" s="72">
        <f>IF(RES_hh_emih_in!U5=0,0,RES_hh_emih_in!U5/RES_summary!U$21)</f>
        <v>9.343298808185887</v>
      </c>
      <c r="V5" s="72">
        <f>IF(RES_hh_emih_in!V5=0,0,RES_hh_emih_in!V5/RES_summary!V$21)</f>
        <v>10.299362545238433</v>
      </c>
      <c r="W5" s="72">
        <f>IF(RES_hh_emih_in!W5=0,0,RES_hh_emih_in!W5/RES_summary!W$21)</f>
        <v>0</v>
      </c>
      <c r="X5" s="72">
        <f>IF(RES_hh_emih_in!X5=0,0,RES_hh_emih_in!X5/RES_summary!X$21)</f>
        <v>0</v>
      </c>
      <c r="Y5" s="72">
        <f>IF(RES_hh_emih_in!Y5=0,0,RES_hh_emih_in!Y5/RES_summary!Y$21)</f>
        <v>8.5830617487055854</v>
      </c>
      <c r="DA5" s="89" t="s">
        <v>940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0</v>
      </c>
      <c r="D6" s="72">
        <f>IF(RES_hh_emih_in!D6=0,0,RES_hh_emih_in!D6/RES_summary!D$21)</f>
        <v>12.695665460437784</v>
      </c>
      <c r="E6" s="72">
        <f>IF(RES_hh_emih_in!E6=0,0,RES_hh_emih_in!E6/RES_summary!E$21)</f>
        <v>13.29713923613866</v>
      </c>
      <c r="F6" s="72">
        <f>IF(RES_hh_emih_in!F6=0,0,RES_hh_emih_in!F6/RES_summary!F$21)</f>
        <v>14.21488619963622</v>
      </c>
      <c r="G6" s="72">
        <f>IF(RES_hh_emih_in!G6=0,0,RES_hh_emih_in!G6/RES_summary!G$21)</f>
        <v>14.33035433257078</v>
      </c>
      <c r="H6" s="72">
        <f>IF(RES_hh_emih_in!H6=0,0,RES_hh_emih_in!H6/RES_summary!H$21)</f>
        <v>13.442497771023859</v>
      </c>
      <c r="I6" s="72">
        <f>IF(RES_hh_emih_in!I6=0,0,RES_hh_emih_in!I6/RES_summary!I$21)</f>
        <v>13.467466663727389</v>
      </c>
      <c r="J6" s="72">
        <f>IF(RES_hh_emih_in!J6=0,0,RES_hh_emih_in!J6/RES_summary!J$21)</f>
        <v>13.179295294604927</v>
      </c>
      <c r="K6" s="72">
        <f>IF(RES_hh_emih_in!K6=0,0,RES_hh_emih_in!K6/RES_summary!K$21)</f>
        <v>12.49897169470332</v>
      </c>
      <c r="L6" s="72">
        <f>IF(RES_hh_emih_in!L6=0,0,RES_hh_emih_in!L6/RES_summary!L$21)</f>
        <v>13.289329866068114</v>
      </c>
      <c r="M6" s="72">
        <f>IF(RES_hh_emih_in!M6=0,0,RES_hh_emih_in!M6/RES_summary!M$21)</f>
        <v>10.905070776596402</v>
      </c>
      <c r="N6" s="72">
        <f>IF(RES_hh_emih_in!N6=0,0,RES_hh_emih_in!N6/RES_summary!N$21)</f>
        <v>10.739641015132394</v>
      </c>
      <c r="O6" s="72">
        <f>IF(RES_hh_emih_in!O6=0,0,RES_hh_emih_in!O6/RES_summary!O$21)</f>
        <v>9.383355934638983</v>
      </c>
      <c r="P6" s="72">
        <f>IF(RES_hh_emih_in!P6=0,0,RES_hh_emih_in!P6/RES_summary!P$21)</f>
        <v>0</v>
      </c>
      <c r="Q6" s="72">
        <f>IF(RES_hh_emih_in!Q6=0,0,RES_hh_emih_in!Q6/RES_summary!Q$21)</f>
        <v>7.4217437609056729</v>
      </c>
      <c r="R6" s="72">
        <f>IF(RES_hh_emih_in!R6=0,0,RES_hh_emih_in!R6/RES_summary!R$21)</f>
        <v>7.9437104094238702</v>
      </c>
      <c r="S6" s="72">
        <f>IF(RES_hh_emih_in!S6=0,0,RES_hh_emih_in!S6/RES_summary!S$21)</f>
        <v>6.361219726033851</v>
      </c>
      <c r="T6" s="72">
        <f>IF(RES_hh_emih_in!T6=0,0,RES_hh_emih_in!T6/RES_summary!T$21)</f>
        <v>7.7776482608714899</v>
      </c>
      <c r="U6" s="72">
        <f>IF(RES_hh_emih_in!U6=0,0,RES_hh_emih_in!U6/RES_summary!U$21)</f>
        <v>6.532877464655213</v>
      </c>
      <c r="V6" s="72">
        <f>IF(RES_hh_emih_in!V6=0,0,RES_hh_emih_in!V6/RES_summary!V$21)</f>
        <v>6.1455520066460529</v>
      </c>
      <c r="W6" s="72">
        <f>IF(RES_hh_emih_in!W6=0,0,RES_hh_emih_in!W6/RES_summary!W$21)</f>
        <v>6.2928539744785006</v>
      </c>
      <c r="X6" s="72">
        <f>IF(RES_hh_emih_in!X6=0,0,RES_hh_emih_in!X6/RES_summary!X$21)</f>
        <v>6.6455431772638223</v>
      </c>
      <c r="Y6" s="72">
        <f>IF(RES_hh_emih_in!Y6=0,0,RES_hh_emih_in!Y6/RES_summary!Y$21)</f>
        <v>5.5522612953223502</v>
      </c>
      <c r="DA6" s="89" t="s">
        <v>941</v>
      </c>
    </row>
    <row r="7" spans="1:105" ht="12" customHeight="1" x14ac:dyDescent="0.25">
      <c r="A7" s="28" t="s">
        <v>200</v>
      </c>
      <c r="B7" s="72"/>
      <c r="C7" s="72">
        <f>IF(RES_hh_emih_in!C7=0,0,RES_hh_emih_in!C7/RES_summary!C$21)</f>
        <v>15.629502731248218</v>
      </c>
      <c r="D7" s="72">
        <f>IF(RES_hh_emih_in!D7=0,0,RES_hh_emih_in!D7/RES_summary!D$21)</f>
        <v>15.2230494482843</v>
      </c>
      <c r="E7" s="72">
        <f>IF(RES_hh_emih_in!E7=0,0,RES_hh_emih_in!E7/RES_summary!E$21)</f>
        <v>16.654598260758071</v>
      </c>
      <c r="F7" s="72">
        <f>IF(RES_hh_emih_in!F7=0,0,RES_hh_emih_in!F7/RES_summary!F$21)</f>
        <v>18.320887629053399</v>
      </c>
      <c r="G7" s="72">
        <f>IF(RES_hh_emih_in!G7=0,0,RES_hh_emih_in!G7/RES_summary!G$21)</f>
        <v>18.080626563667145</v>
      </c>
      <c r="H7" s="72">
        <f>IF(RES_hh_emih_in!H7=0,0,RES_hh_emih_in!H7/RES_summary!H$21)</f>
        <v>16.431956067909564</v>
      </c>
      <c r="I7" s="72">
        <f>IF(RES_hh_emih_in!I7=0,0,RES_hh_emih_in!I7/RES_summary!I$21)</f>
        <v>16.321910355994621</v>
      </c>
      <c r="J7" s="72">
        <f>IF(RES_hh_emih_in!J7=0,0,RES_hh_emih_in!J7/RES_summary!J$21)</f>
        <v>15.835006905804878</v>
      </c>
      <c r="K7" s="72">
        <f>IF(RES_hh_emih_in!K7=0,0,RES_hh_emih_in!K7/RES_summary!K$21)</f>
        <v>15.546600284955623</v>
      </c>
      <c r="L7" s="72">
        <f>IF(RES_hh_emih_in!L7=0,0,RES_hh_emih_in!L7/RES_summary!L$21)</f>
        <v>16.333623356142365</v>
      </c>
      <c r="M7" s="72">
        <f>IF(RES_hh_emih_in!M7=0,0,RES_hh_emih_in!M7/RES_summary!M$21)</f>
        <v>13.664715717203821</v>
      </c>
      <c r="N7" s="72">
        <f>IF(RES_hh_emih_in!N7=0,0,RES_hh_emih_in!N7/RES_summary!N$21)</f>
        <v>12.229238906521525</v>
      </c>
      <c r="O7" s="72">
        <f>IF(RES_hh_emih_in!O7=0,0,RES_hh_emih_in!O7/RES_summary!O$21)</f>
        <v>11.316596603591657</v>
      </c>
      <c r="P7" s="72">
        <f>IF(RES_hh_emih_in!P7=0,0,RES_hh_emih_in!P7/RES_summary!P$21)</f>
        <v>9.8020935300964211</v>
      </c>
      <c r="Q7" s="72">
        <f>IF(RES_hh_emih_in!Q7=0,0,RES_hh_emih_in!Q7/RES_summary!Q$21)</f>
        <v>10.351747484347461</v>
      </c>
      <c r="R7" s="72">
        <f>IF(RES_hh_emih_in!R7=0,0,RES_hh_emih_in!R7/RES_summary!R$21)</f>
        <v>8.5099565747675108</v>
      </c>
      <c r="S7" s="72">
        <f>IF(RES_hh_emih_in!S7=0,0,RES_hh_emih_in!S7/RES_summary!S$21)</f>
        <v>8.3377720602637897</v>
      </c>
      <c r="T7" s="72">
        <f>IF(RES_hh_emih_in!T7=0,0,RES_hh_emih_in!T7/RES_summary!T$21)</f>
        <v>8.9927100098435133</v>
      </c>
      <c r="U7" s="72">
        <f>IF(RES_hh_emih_in!U7=0,0,RES_hh_emih_in!U7/RES_summary!U$21)</f>
        <v>7.9147348086644058</v>
      </c>
      <c r="V7" s="72">
        <f>IF(RES_hh_emih_in!V7=0,0,RES_hh_emih_in!V7/RES_summary!V$21)</f>
        <v>8.3629705559943712</v>
      </c>
      <c r="W7" s="72">
        <f>IF(RES_hh_emih_in!W7=0,0,RES_hh_emih_in!W7/RES_summary!W$21)</f>
        <v>7.9340683113506909</v>
      </c>
      <c r="X7" s="72">
        <f>IF(RES_hh_emih_in!X7=0,0,RES_hh_emih_in!X7/RES_summary!X$21)</f>
        <v>7.3276097678034082</v>
      </c>
      <c r="Y7" s="72">
        <f>IF(RES_hh_emih_in!Y7=0,0,RES_hh_emih_in!Y7/RES_summary!Y$21)</f>
        <v>6.9848648620122065</v>
      </c>
      <c r="DA7" s="89" t="s">
        <v>942</v>
      </c>
    </row>
    <row r="8" spans="1:105" ht="12" customHeight="1" x14ac:dyDescent="0.25">
      <c r="A8" s="28" t="s">
        <v>189</v>
      </c>
      <c r="B8" s="72"/>
      <c r="C8" s="72">
        <f>IF(RES_hh_emih_in!C8=0,0,RES_hh_emih_in!C8/RES_summary!C$21)</f>
        <v>10.674887319334548</v>
      </c>
      <c r="D8" s="72">
        <f>IF(RES_hh_emih_in!D8=0,0,RES_hh_emih_in!D8/RES_summary!D$21)</f>
        <v>11.133789964891475</v>
      </c>
      <c r="E8" s="72">
        <f>IF(RES_hh_emih_in!E8=0,0,RES_hh_emih_in!E8/RES_summary!E$21)</f>
        <v>12.009046585336995</v>
      </c>
      <c r="F8" s="72">
        <f>IF(RES_hh_emih_in!F8=0,0,RES_hh_emih_in!F8/RES_summary!F$21)</f>
        <v>11.78051001615556</v>
      </c>
      <c r="G8" s="72">
        <f>IF(RES_hh_emih_in!G8=0,0,RES_hh_emih_in!G8/RES_summary!G$21)</f>
        <v>11.826966411659789</v>
      </c>
      <c r="H8" s="72">
        <f>IF(RES_hh_emih_in!H8=0,0,RES_hh_emih_in!H8/RES_summary!H$21)</f>
        <v>12.300559996212508</v>
      </c>
      <c r="I8" s="72">
        <f>IF(RES_hh_emih_in!I8=0,0,RES_hh_emih_in!I8/RES_summary!I$21)</f>
        <v>11.882294559325862</v>
      </c>
      <c r="J8" s="72">
        <f>IF(RES_hh_emih_in!J8=0,0,RES_hh_emih_in!J8/RES_summary!J$21)</f>
        <v>10.587825837149788</v>
      </c>
      <c r="K8" s="72">
        <f>IF(RES_hh_emih_in!K8=0,0,RES_hh_emih_in!K8/RES_summary!K$21)</f>
        <v>10.575419271820365</v>
      </c>
      <c r="L8" s="72">
        <f>IF(RES_hh_emih_in!L8=0,0,RES_hh_emih_in!L8/RES_summary!L$21)</f>
        <v>11.847894187329548</v>
      </c>
      <c r="M8" s="72">
        <f>IF(RES_hh_emih_in!M8=0,0,RES_hh_emih_in!M8/RES_summary!M$21)</f>
        <v>8.9950688655421214</v>
      </c>
      <c r="N8" s="72">
        <f>IF(RES_hh_emih_in!N8=0,0,RES_hh_emih_in!N8/RES_summary!N$21)</f>
        <v>8.9508557797918993</v>
      </c>
      <c r="O8" s="72">
        <f>IF(RES_hh_emih_in!O8=0,0,RES_hh_emih_in!O8/RES_summary!O$21)</f>
        <v>7.7566486998159023</v>
      </c>
      <c r="P8" s="72">
        <f>IF(RES_hh_emih_in!P8=0,0,RES_hh_emih_in!P8/RES_summary!P$21)</f>
        <v>6.7564622694124807</v>
      </c>
      <c r="Q8" s="72">
        <f>IF(RES_hh_emih_in!Q8=0,0,RES_hh_emih_in!Q8/RES_summary!Q$21)</f>
        <v>6.7681651088357393</v>
      </c>
      <c r="R8" s="72">
        <f>IF(RES_hh_emih_in!R8=0,0,RES_hh_emih_in!R8/RES_summary!R$21)</f>
        <v>5.9308308127192966</v>
      </c>
      <c r="S8" s="72">
        <f>IF(RES_hh_emih_in!S8=0,0,RES_hh_emih_in!S8/RES_summary!S$21)</f>
        <v>5.5374462252239338</v>
      </c>
      <c r="T8" s="72">
        <f>IF(RES_hh_emih_in!T8=0,0,RES_hh_emih_in!T8/RES_summary!T$21)</f>
        <v>5.8743517865487913</v>
      </c>
      <c r="U8" s="72">
        <f>IF(RES_hh_emih_in!U8=0,0,RES_hh_emih_in!U8/RES_summary!U$21)</f>
        <v>5.3302629330611859</v>
      </c>
      <c r="V8" s="72">
        <f>IF(RES_hh_emih_in!V8=0,0,RES_hh_emih_in!V8/RES_summary!V$21)</f>
        <v>5.2643834556363283</v>
      </c>
      <c r="W8" s="72">
        <f>IF(RES_hh_emih_in!W8=0,0,RES_hh_emih_in!W8/RES_summary!W$21)</f>
        <v>5.4592601131990861</v>
      </c>
      <c r="X8" s="72">
        <f>IF(RES_hh_emih_in!X8=0,0,RES_hh_emih_in!X8/RES_summary!X$21)</f>
        <v>4.6945084956800516</v>
      </c>
      <c r="Y8" s="72">
        <f>IF(RES_hh_emih_in!Y8=0,0,RES_hh_emih_in!Y8/RES_summary!Y$21)</f>
        <v>4.42146053778648</v>
      </c>
      <c r="DA8" s="89" t="s">
        <v>943</v>
      </c>
    </row>
    <row r="9" spans="1:105" ht="12" customHeight="1" x14ac:dyDescent="0.25">
      <c r="A9" s="28" t="s">
        <v>202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X9" s="72">
        <f>IF(RES_hh_emih_in!X9=0,0,RES_hh_emih_in!X9/RES_summary!X$21)</f>
        <v>0</v>
      </c>
      <c r="Y9" s="72">
        <f>IF(RES_hh_emih_in!Y9=0,0,RES_hh_emih_in!Y9/RES_summary!Y$21)</f>
        <v>0</v>
      </c>
      <c r="DA9" s="89" t="s">
        <v>944</v>
      </c>
    </row>
    <row r="10" spans="1:105" ht="12" customHeight="1" x14ac:dyDescent="0.25">
      <c r="A10" s="28" t="s">
        <v>197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X10" s="72">
        <f>IF(RES_hh_emih_in!X10=0,0,RES_hh_emih_in!X10/RES_summary!X$21)</f>
        <v>0</v>
      </c>
      <c r="Y10" s="72">
        <f>IF(RES_hh_emih_in!Y10=0,0,RES_hh_emih_in!Y10/RES_summary!Y$21)</f>
        <v>0</v>
      </c>
      <c r="DA10" s="89" t="s">
        <v>945</v>
      </c>
    </row>
    <row r="11" spans="1:105" ht="12" customHeight="1" x14ac:dyDescent="0.25">
      <c r="A11" s="28" t="s">
        <v>198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X11" s="72">
        <f>IF(RES_hh_emih_in!X11=0,0,RES_hh_emih_in!X11/RES_summary!X$21)</f>
        <v>0</v>
      </c>
      <c r="Y11" s="72">
        <f>IF(RES_hh_emih_in!Y11=0,0,RES_hh_emih_in!Y11/RES_summary!Y$21)</f>
        <v>0</v>
      </c>
      <c r="DA11" s="89" t="s">
        <v>946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X12" s="72">
        <f>IF(RES_hh_emih_in!X12=0,0,RES_hh_emih_in!X12/RES_summary!X$21)</f>
        <v>0</v>
      </c>
      <c r="Y12" s="72">
        <f>IF(RES_hh_emih_in!Y12=0,0,RES_hh_emih_in!Y12/RES_summary!Y$21)</f>
        <v>0</v>
      </c>
      <c r="DA12" s="89" t="s">
        <v>947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X13" s="74">
        <f>IF(RES_hh_emih_in!X13=0,0,RES_hh_emih_in!X13/RES_summary!X$21)</f>
        <v>0</v>
      </c>
      <c r="Y13" s="74">
        <f>IF(RES_hh_emih_in!Y13=0,0,RES_hh_emih_in!Y13/RES_summary!Y$21)</f>
        <v>0</v>
      </c>
      <c r="DA13" s="90" t="s">
        <v>948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X14" s="76">
        <f>IF(RES_hh_emih_in!X14=0,0,RES_hh_emih_in!X14/RES_summary!X$21)</f>
        <v>0</v>
      </c>
      <c r="Y14" s="76">
        <f>IF(RES_hh_emih_in!Y14=0,0,RES_hh_emih_in!Y14/RES_summary!Y$21)</f>
        <v>0</v>
      </c>
      <c r="DA14" s="91" t="s">
        <v>949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X15" s="69">
        <f>IF(RES_hh_emih_in!X15=0,0,RES_hh_emih_in!X15/RES_summary!X$21)</f>
        <v>0</v>
      </c>
      <c r="Y15" s="69">
        <f>IF(RES_hh_emih_in!Y15=0,0,RES_hh_emih_in!Y15/RES_summary!Y$21)</f>
        <v>0</v>
      </c>
      <c r="DA15" s="88" t="s">
        <v>950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X16" s="72">
        <f>IF(RES_hh_emih_in!X16=0,0,RES_hh_emih_in!X16/RES_summary!X$21)</f>
        <v>0</v>
      </c>
      <c r="Y16" s="72">
        <f>IF(RES_hh_emih_in!Y16=0,0,RES_hh_emih_in!Y16/RES_summary!Y$21)</f>
        <v>0</v>
      </c>
      <c r="DA16" s="89" t="s">
        <v>951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1.7383033112626196</v>
      </c>
      <c r="D17" s="69">
        <f>IF(RES_hh_emih_in!D17=0,0,RES_hh_emih_in!D17/RES_summary!D$21)</f>
        <v>1.8152179890424793</v>
      </c>
      <c r="E17" s="69">
        <f>IF(RES_hh_emih_in!E17=0,0,RES_hh_emih_in!E17/RES_summary!E$21)</f>
        <v>1.7285127329506322</v>
      </c>
      <c r="F17" s="69">
        <f>IF(RES_hh_emih_in!F17=0,0,RES_hh_emih_in!F17/RES_summary!F$21)</f>
        <v>1.6198157120035963</v>
      </c>
      <c r="G17" s="69">
        <f>IF(RES_hh_emih_in!G17=0,0,RES_hh_emih_in!G17/RES_summary!G$21)</f>
        <v>1.4635290224877051</v>
      </c>
      <c r="H17" s="69">
        <f>IF(RES_hh_emih_in!H17=0,0,RES_hh_emih_in!H17/RES_summary!H$21)</f>
        <v>1.6615935673638953</v>
      </c>
      <c r="I17" s="69">
        <f>IF(RES_hh_emih_in!I17=0,0,RES_hh_emih_in!I17/RES_summary!I$21)</f>
        <v>1.4207729080905001</v>
      </c>
      <c r="J17" s="69">
        <f>IF(RES_hh_emih_in!J17=0,0,RES_hh_emih_in!J17/RES_summary!J$21)</f>
        <v>1.2483311253629419</v>
      </c>
      <c r="K17" s="69">
        <f>IF(RES_hh_emih_in!K17=0,0,RES_hh_emih_in!K17/RES_summary!K$21)</f>
        <v>1.2597460754415379</v>
      </c>
      <c r="L17" s="69">
        <f>IF(RES_hh_emih_in!L17=0,0,RES_hh_emih_in!L17/RES_summary!L$21)</f>
        <v>1.367915757059974</v>
      </c>
      <c r="M17" s="69">
        <f>IF(RES_hh_emih_in!M17=0,0,RES_hh_emih_in!M17/RES_summary!M$21)</f>
        <v>1.1892924773056872</v>
      </c>
      <c r="N17" s="69">
        <f>IF(RES_hh_emih_in!N17=0,0,RES_hh_emih_in!N17/RES_summary!N$21)</f>
        <v>1.1702157180652122</v>
      </c>
      <c r="O17" s="69">
        <f>IF(RES_hh_emih_in!O17=0,0,RES_hh_emih_in!O17/RES_summary!O$21)</f>
        <v>1.175457666313418</v>
      </c>
      <c r="P17" s="69">
        <f>IF(RES_hh_emih_in!P17=0,0,RES_hh_emih_in!P17/RES_summary!P$21)</f>
        <v>1.0508259297377796</v>
      </c>
      <c r="Q17" s="69">
        <f>IF(RES_hh_emih_in!Q17=0,0,RES_hh_emih_in!Q17/RES_summary!Q$21)</f>
        <v>0.89357979490704709</v>
      </c>
      <c r="R17" s="69">
        <f>IF(RES_hh_emih_in!R17=0,0,RES_hh_emih_in!R17/RES_summary!R$21)</f>
        <v>1.3547434679799095</v>
      </c>
      <c r="S17" s="69">
        <f>IF(RES_hh_emih_in!S17=0,0,RES_hh_emih_in!S17/RES_summary!S$21)</f>
        <v>1.3429666360914194</v>
      </c>
      <c r="T17" s="69">
        <f>IF(RES_hh_emih_in!T17=0,0,RES_hh_emih_in!T17/RES_summary!T$21)</f>
        <v>1.1265607357772436</v>
      </c>
      <c r="U17" s="69">
        <f>IF(RES_hh_emih_in!U17=0,0,RES_hh_emih_in!U17/RES_summary!U$21)</f>
        <v>1.0724010779305537</v>
      </c>
      <c r="V17" s="69">
        <f>IF(RES_hh_emih_in!V17=0,0,RES_hh_emih_in!V17/RES_summary!V$21)</f>
        <v>0.97412734070214968</v>
      </c>
      <c r="W17" s="69">
        <f>IF(RES_hh_emih_in!W17=0,0,RES_hh_emih_in!W17/RES_summary!W$21)</f>
        <v>0.90446930101336187</v>
      </c>
      <c r="X17" s="69">
        <f>IF(RES_hh_emih_in!X17=0,0,RES_hh_emih_in!X17/RES_summary!X$21)</f>
        <v>1.0482551756291942</v>
      </c>
      <c r="Y17" s="69">
        <f>IF(RES_hh_emih_in!Y17=0,0,RES_hh_emih_in!Y17/RES_summary!Y$21)</f>
        <v>0.62476632311598146</v>
      </c>
      <c r="DA17" s="88" t="s">
        <v>952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4.5021606430686187</v>
      </c>
      <c r="D18" s="72">
        <f>IF(RES_hh_emih_in!D18=0,0,RES_hh_emih_in!D18/RES_summary!D$21)</f>
        <v>4.2134966958156754</v>
      </c>
      <c r="E18" s="72">
        <f>IF(RES_hh_emih_in!E18=0,0,RES_hh_emih_in!E18/RES_summary!E$21)</f>
        <v>3.9540283246935992</v>
      </c>
      <c r="F18" s="72">
        <f>IF(RES_hh_emih_in!F18=0,0,RES_hh_emih_in!F18/RES_summary!F$21)</f>
        <v>4.024237144499744</v>
      </c>
      <c r="G18" s="72">
        <f>IF(RES_hh_emih_in!G18=0,0,RES_hh_emih_in!G18/RES_summary!G$21)</f>
        <v>4.1082294893515749</v>
      </c>
      <c r="H18" s="72">
        <f>IF(RES_hh_emih_in!H18=0,0,RES_hh_emih_in!H18/RES_summary!H$21)</f>
        <v>4.0556687365094746</v>
      </c>
      <c r="I18" s="72">
        <f>IF(RES_hh_emih_in!I18=0,0,RES_hh_emih_in!I18/RES_summary!I$21)</f>
        <v>3.6113304533364929</v>
      </c>
      <c r="J18" s="72">
        <f>IF(RES_hh_emih_in!J18=0,0,RES_hh_emih_in!J18/RES_summary!J$21)</f>
        <v>3.8242165939877792</v>
      </c>
      <c r="K18" s="72">
        <f>IF(RES_hh_emih_in!K18=0,0,RES_hh_emih_in!K18/RES_summary!K$21)</f>
        <v>3.8587993325454684</v>
      </c>
      <c r="L18" s="72">
        <f>IF(RES_hh_emih_in!L18=0,0,RES_hh_emih_in!L18/RES_summary!L$21)</f>
        <v>3.8825616028852745</v>
      </c>
      <c r="M18" s="72">
        <f>IF(RES_hh_emih_in!M18=0,0,RES_hh_emih_in!M18/RES_summary!M$21)</f>
        <v>3.6047759985769137</v>
      </c>
      <c r="N18" s="72">
        <f>IF(RES_hh_emih_in!N18=0,0,RES_hh_emih_in!N18/RES_summary!N$21)</f>
        <v>3.5791516840250166</v>
      </c>
      <c r="O18" s="72">
        <f>IF(RES_hh_emih_in!O18=0,0,RES_hh_emih_in!O18/RES_summary!O$21)</f>
        <v>3.5306575729258629</v>
      </c>
      <c r="P18" s="72">
        <f>IF(RES_hh_emih_in!P18=0,0,RES_hh_emih_in!P18/RES_summary!P$21)</f>
        <v>3.6851182861734797</v>
      </c>
      <c r="Q18" s="72">
        <f>IF(RES_hh_emih_in!Q18=0,0,RES_hh_emih_in!Q18/RES_summary!Q$21)</f>
        <v>3.6350053917736775</v>
      </c>
      <c r="R18" s="72">
        <f>IF(RES_hh_emih_in!R18=0,0,RES_hh_emih_in!R18/RES_summary!R$21)</f>
        <v>3.4181630271873487</v>
      </c>
      <c r="S18" s="72">
        <f>IF(RES_hh_emih_in!S18=0,0,RES_hh_emih_in!S18/RES_summary!S$21)</f>
        <v>3.8810238502671179</v>
      </c>
      <c r="T18" s="72">
        <f>IF(RES_hh_emih_in!T18=0,0,RES_hh_emih_in!T18/RES_summary!T$21)</f>
        <v>3.6697218850864459</v>
      </c>
      <c r="U18" s="72">
        <f>IF(RES_hh_emih_in!U18=0,0,RES_hh_emih_in!U18/RES_summary!U$21)</f>
        <v>4.157348771247066</v>
      </c>
      <c r="V18" s="72">
        <f>IF(RES_hh_emih_in!V18=0,0,RES_hh_emih_in!V18/RES_summary!V$21)</f>
        <v>4.4067896112291782</v>
      </c>
      <c r="W18" s="72">
        <f>IF(RES_hh_emih_in!W18=0,0,RES_hh_emih_in!W18/RES_summary!W$21)</f>
        <v>0</v>
      </c>
      <c r="X18" s="72">
        <f>IF(RES_hh_emih_in!X18=0,0,RES_hh_emih_in!X18/RES_summary!X$21)</f>
        <v>0</v>
      </c>
      <c r="Y18" s="72">
        <f>IF(RES_hh_emih_in!Y18=0,0,RES_hh_emih_in!Y18/RES_summary!Y$21)</f>
        <v>0</v>
      </c>
      <c r="DA18" s="89" t="s">
        <v>953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2.9614844453178564</v>
      </c>
      <c r="D19" s="72">
        <f>IF(RES_hh_emih_in!D19=0,0,RES_hh_emih_in!D19/RES_summary!D$21)</f>
        <v>2.9118204791502511</v>
      </c>
      <c r="E19" s="72">
        <f>IF(RES_hh_emih_in!E19=0,0,RES_hh_emih_in!E19/RES_summary!E$21)</f>
        <v>2.7114541348384065</v>
      </c>
      <c r="F19" s="72">
        <f>IF(RES_hh_emih_in!F19=0,0,RES_hh_emih_in!F19/RES_summary!F$21)</f>
        <v>2.7024186911111325</v>
      </c>
      <c r="G19" s="72">
        <f>IF(RES_hh_emih_in!G19=0,0,RES_hh_emih_in!G19/RES_summary!G$21)</f>
        <v>2.7585489895407065</v>
      </c>
      <c r="H19" s="72">
        <f>IF(RES_hh_emih_in!H19=0,0,RES_hh_emih_in!H19/RES_summary!H$21)</f>
        <v>2.6387748395357566</v>
      </c>
      <c r="I19" s="72">
        <f>IF(RES_hh_emih_in!I19=0,0,RES_hh_emih_in!I19/RES_summary!I$21)</f>
        <v>2.6100523958074269</v>
      </c>
      <c r="J19" s="72">
        <f>IF(RES_hh_emih_in!J19=0,0,RES_hh_emih_in!J19/RES_summary!J$21)</f>
        <v>2.5951490002712281</v>
      </c>
      <c r="K19" s="72">
        <f>IF(RES_hh_emih_in!K19=0,0,RES_hh_emih_in!K19/RES_summary!K$21)</f>
        <v>2.5238541300414186</v>
      </c>
      <c r="L19" s="72">
        <f>IF(RES_hh_emih_in!L19=0,0,RES_hh_emih_in!L19/RES_summary!L$21)</f>
        <v>2.5762043273901969</v>
      </c>
      <c r="M19" s="72">
        <f>IF(RES_hh_emih_in!M19=0,0,RES_hh_emih_in!M19/RES_summary!M$21)</f>
        <v>2.4943462400575469</v>
      </c>
      <c r="N19" s="72">
        <f>IF(RES_hh_emih_in!N19=0,0,RES_hh_emih_in!N19/RES_summary!N$21)</f>
        <v>2.381792636210494</v>
      </c>
      <c r="O19" s="72">
        <f>IF(RES_hh_emih_in!O19=0,0,RES_hh_emih_in!O19/RES_summary!O$21)</f>
        <v>2.3544350804094001</v>
      </c>
      <c r="P19" s="72">
        <f>IF(RES_hh_emih_in!P19=0,0,RES_hh_emih_in!P19/RES_summary!P$21)</f>
        <v>2.2538488550182367</v>
      </c>
      <c r="Q19" s="72">
        <f>IF(RES_hh_emih_in!Q19=0,0,RES_hh_emih_in!Q19/RES_summary!Q$21)</f>
        <v>2.0924301012475843</v>
      </c>
      <c r="R19" s="72">
        <f>IF(RES_hh_emih_in!R19=0,0,RES_hh_emih_in!R19/RES_summary!R$21)</f>
        <v>2.1273509106904518</v>
      </c>
      <c r="S19" s="72">
        <f>IF(RES_hh_emih_in!S19=0,0,RES_hh_emih_in!S19/RES_summary!S$21)</f>
        <v>2.1835371665891397</v>
      </c>
      <c r="T19" s="72">
        <f>IF(RES_hh_emih_in!T19=0,0,RES_hh_emih_in!T19/RES_summary!T$21)</f>
        <v>2.1645885239992522</v>
      </c>
      <c r="U19" s="72">
        <f>IF(RES_hh_emih_in!U19=0,0,RES_hh_emih_in!U19/RES_summary!U$21)</f>
        <v>2.0357467483386151</v>
      </c>
      <c r="V19" s="72">
        <f>IF(RES_hh_emih_in!V19=0,0,RES_hh_emih_in!V19/RES_summary!V$21)</f>
        <v>1.9547267505563226</v>
      </c>
      <c r="W19" s="72">
        <f>IF(RES_hh_emih_in!W19=0,0,RES_hh_emih_in!W19/RES_summary!W$21)</f>
        <v>2.0426229333887278</v>
      </c>
      <c r="X19" s="72">
        <f>IF(RES_hh_emih_in!X19=0,0,RES_hh_emih_in!X19/RES_summary!X$21)</f>
        <v>2.2147948772908488</v>
      </c>
      <c r="Y19" s="72">
        <f>IF(RES_hh_emih_in!Y19=0,0,RES_hh_emih_in!Y19/RES_summary!Y$21)</f>
        <v>1.8558062273102667</v>
      </c>
      <c r="DA19" s="89" t="s">
        <v>954</v>
      </c>
    </row>
    <row r="20" spans="1:105" ht="12" customHeight="1" x14ac:dyDescent="0.25">
      <c r="A20" s="28" t="s">
        <v>200</v>
      </c>
      <c r="B20" s="72"/>
      <c r="C20" s="72">
        <f>IF(RES_hh_emih_in!C20=0,0,RES_hh_emih_in!C20/RES_summary!C$21)</f>
        <v>3.9384630264660365</v>
      </c>
      <c r="D20" s="72">
        <f>IF(RES_hh_emih_in!D20=0,0,RES_hh_emih_in!D20/RES_summary!D$21)</f>
        <v>3.717308531635986</v>
      </c>
      <c r="E20" s="72">
        <f>IF(RES_hh_emih_in!E20=0,0,RES_hh_emih_in!E20/RES_summary!E$21)</f>
        <v>3.5575491467201412</v>
      </c>
      <c r="F20" s="72">
        <f>IF(RES_hh_emih_in!F20=0,0,RES_hh_emih_in!F20/RES_summary!F$21)</f>
        <v>3.5308407142530651</v>
      </c>
      <c r="G20" s="72">
        <f>IF(RES_hh_emih_in!G20=0,0,RES_hh_emih_in!G20/RES_summary!G$21)</f>
        <v>3.5300293185145577</v>
      </c>
      <c r="H20" s="72">
        <f>IF(RES_hh_emih_in!H20=0,0,RES_hh_emih_in!H20/RES_summary!H$21)</f>
        <v>3.4334472831763923</v>
      </c>
      <c r="I20" s="72">
        <f>IF(RES_hh_emih_in!I20=0,0,RES_hh_emih_in!I20/RES_summary!I$21)</f>
        <v>3.3635918891680738</v>
      </c>
      <c r="J20" s="72">
        <f>IF(RES_hh_emih_in!J20=0,0,RES_hh_emih_in!J20/RES_summary!J$21)</f>
        <v>3.4547958078310761</v>
      </c>
      <c r="K20" s="72">
        <f>IF(RES_hh_emih_in!K20=0,0,RES_hh_emih_in!K20/RES_summary!K$21)</f>
        <v>3.2839046855328924</v>
      </c>
      <c r="L20" s="72">
        <f>IF(RES_hh_emih_in!L20=0,0,RES_hh_emih_in!L20/RES_summary!L$21)</f>
        <v>3.2858866366453343</v>
      </c>
      <c r="M20" s="72">
        <f>IF(RES_hh_emih_in!M20=0,0,RES_hh_emih_in!M20/RES_summary!M$21)</f>
        <v>3.148451745666458</v>
      </c>
      <c r="N20" s="72">
        <f>IF(RES_hh_emih_in!N20=0,0,RES_hh_emih_in!N20/RES_summary!N$21)</f>
        <v>2.8679812679843115</v>
      </c>
      <c r="O20" s="72">
        <f>IF(RES_hh_emih_in!O20=0,0,RES_hh_emih_in!O20/RES_summary!O$21)</f>
        <v>2.9918802153364332</v>
      </c>
      <c r="P20" s="72">
        <f>IF(RES_hh_emih_in!P20=0,0,RES_hh_emih_in!P20/RES_summary!P$21)</f>
        <v>2.8543132553420749</v>
      </c>
      <c r="Q20" s="72">
        <f>IF(RES_hh_emih_in!Q20=0,0,RES_hh_emih_in!Q20/RES_summary!Q$21)</f>
        <v>2.9913386845452568</v>
      </c>
      <c r="R20" s="72">
        <f>IF(RES_hh_emih_in!R20=0,0,RES_hh_emih_in!R20/RES_summary!R$21)</f>
        <v>2.6755938832502419</v>
      </c>
      <c r="S20" s="72">
        <f>IF(RES_hh_emih_in!S20=0,0,RES_hh_emih_in!S20/RES_summary!S$21)</f>
        <v>2.5617428243972351</v>
      </c>
      <c r="T20" s="72">
        <f>IF(RES_hh_emih_in!T20=0,0,RES_hh_emih_in!T20/RES_summary!T$21)</f>
        <v>2.5999983817923695</v>
      </c>
      <c r="U20" s="72">
        <f>IF(RES_hh_emih_in!U20=0,0,RES_hh_emih_in!U20/RES_summary!U$21)</f>
        <v>2.4295286892358754</v>
      </c>
      <c r="V20" s="72">
        <f>IF(RES_hh_emih_in!V20=0,0,RES_hh_emih_in!V20/RES_summary!V$21)</f>
        <v>2.5893096496301111</v>
      </c>
      <c r="W20" s="72">
        <f>IF(RES_hh_emih_in!W20=0,0,RES_hh_emih_in!W20/RES_summary!W$21)</f>
        <v>2.5481047882593018</v>
      </c>
      <c r="X20" s="72">
        <f>IF(RES_hh_emih_in!X20=0,0,RES_hh_emih_in!X20/RES_summary!X$21)</f>
        <v>2.4198182313525689</v>
      </c>
      <c r="Y20" s="72">
        <f>IF(RES_hh_emih_in!Y20=0,0,RES_hh_emih_in!Y20/RES_summary!Y$21)</f>
        <v>2.3228881160585906</v>
      </c>
      <c r="DA20" s="89" t="s">
        <v>955</v>
      </c>
    </row>
    <row r="21" spans="1:105" ht="12" customHeight="1" x14ac:dyDescent="0.25">
      <c r="A21" s="28" t="s">
        <v>189</v>
      </c>
      <c r="B21" s="72"/>
      <c r="C21" s="72">
        <f>IF(RES_hh_emih_in!C21=0,0,RES_hh_emih_in!C21/RES_summary!C$21)</f>
        <v>2.6831875513544077</v>
      </c>
      <c r="D21" s="72">
        <f>IF(RES_hh_emih_in!D21=0,0,RES_hh_emih_in!D21/RES_summary!D$21)</f>
        <v>2.5895807559549366</v>
      </c>
      <c r="E21" s="72">
        <f>IF(RES_hh_emih_in!E21=0,0,RES_hh_emih_in!E21/RES_summary!E$21)</f>
        <v>2.527027861238798</v>
      </c>
      <c r="F21" s="72">
        <f>IF(RES_hh_emih_in!F21=0,0,RES_hh_emih_in!F21/RES_summary!F$21)</f>
        <v>2.3169257803891177</v>
      </c>
      <c r="G21" s="72">
        <f>IF(RES_hh_emih_in!G21=0,0,RES_hh_emih_in!G21/RES_summary!G$21)</f>
        <v>2.2594044232229424</v>
      </c>
      <c r="H21" s="72">
        <f>IF(RES_hh_emih_in!H21=0,0,RES_hh_emih_in!H21/RES_summary!H$21)</f>
        <v>2.4070432686039993</v>
      </c>
      <c r="I21" s="72">
        <f>IF(RES_hh_emih_in!I21=0,0,RES_hh_emih_in!I21/RES_summary!I$21)</f>
        <v>2.3484241143072135</v>
      </c>
      <c r="J21" s="72">
        <f>IF(RES_hh_emih_in!J21=0,0,RES_hh_emih_in!J21/RES_summary!J$21)</f>
        <v>2.2452082617747875</v>
      </c>
      <c r="K21" s="72">
        <f>IF(RES_hh_emih_in!K21=0,0,RES_hh_emih_in!K21/RES_summary!K$21)</f>
        <v>2.1182907610270072</v>
      </c>
      <c r="L21" s="72">
        <f>IF(RES_hh_emih_in!L21=0,0,RES_hh_emih_in!L21/RES_summary!L$21)</f>
        <v>2.3450448137586859</v>
      </c>
      <c r="M21" s="72">
        <f>IF(RES_hh_emih_in!M21=0,0,RES_hh_emih_in!M21/RES_summary!M$21)</f>
        <v>2.0437269104209528</v>
      </c>
      <c r="N21" s="72">
        <f>IF(RES_hh_emih_in!N21=0,0,RES_hh_emih_in!N21/RES_summary!N$21)</f>
        <v>2.0839286367825443</v>
      </c>
      <c r="O21" s="72">
        <f>IF(RES_hh_emih_in!O21=0,0,RES_hh_emih_in!O21/RES_summary!O$21)</f>
        <v>1.9719940001183367</v>
      </c>
      <c r="P21" s="72">
        <f>IF(RES_hh_emih_in!P21=0,0,RES_hh_emih_in!P21/RES_summary!P$21)</f>
        <v>1.8543339747732419</v>
      </c>
      <c r="Q21" s="72">
        <f>IF(RES_hh_emih_in!Q21=0,0,RES_hh_emih_in!Q21/RES_summary!Q$21)</f>
        <v>1.8440828425133382</v>
      </c>
      <c r="R21" s="72">
        <f>IF(RES_hh_emih_in!R21=0,0,RES_hh_emih_in!R21/RES_summary!R$21)</f>
        <v>1.9770677595303128</v>
      </c>
      <c r="S21" s="72">
        <f>IF(RES_hh_emih_in!S21=0,0,RES_hh_emih_in!S21/RES_summary!S$21)</f>
        <v>1.8897967400413653</v>
      </c>
      <c r="T21" s="72">
        <f>IF(RES_hh_emih_in!T21=0,0,RES_hh_emih_in!T21/RES_summary!T$21)</f>
        <v>1.8837679612192346</v>
      </c>
      <c r="U21" s="72">
        <f>IF(RES_hh_emih_in!U21=0,0,RES_hh_emih_in!U21/RES_summary!U$21)</f>
        <v>1.8494609676721343</v>
      </c>
      <c r="V21" s="72">
        <f>IF(RES_hh_emih_in!V21=0,0,RES_hh_emih_in!V21/RES_summary!V$21)</f>
        <v>1.8372383491435802</v>
      </c>
      <c r="W21" s="72">
        <f>IF(RES_hh_emih_in!W21=0,0,RES_hh_emih_in!W21/RES_summary!W$21)</f>
        <v>1.9937552908068752</v>
      </c>
      <c r="X21" s="72">
        <f>IF(RES_hh_emih_in!X21=0,0,RES_hh_emih_in!X21/RES_summary!X$21)</f>
        <v>1.7602363904764982</v>
      </c>
      <c r="Y21" s="72">
        <f>IF(RES_hh_emih_in!Y21=0,0,RES_hh_emih_in!Y21/RES_summary!Y$21)</f>
        <v>1.6954055784001498</v>
      </c>
      <c r="DA21" s="89" t="s">
        <v>956</v>
      </c>
    </row>
    <row r="22" spans="1:105" ht="12" customHeight="1" x14ac:dyDescent="0.25">
      <c r="A22" s="28" t="s">
        <v>202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X22" s="72">
        <f>IF(RES_hh_emih_in!X22=0,0,RES_hh_emih_in!X22/RES_summary!X$21)</f>
        <v>0</v>
      </c>
      <c r="Y22" s="72">
        <f>IF(RES_hh_emih_in!Y22=0,0,RES_hh_emih_in!Y22/RES_summary!Y$21)</f>
        <v>0</v>
      </c>
      <c r="DA22" s="89" t="s">
        <v>957</v>
      </c>
    </row>
    <row r="23" spans="1:105" ht="12" customHeight="1" x14ac:dyDescent="0.25">
      <c r="A23" s="28" t="s">
        <v>197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X23" s="72">
        <f>IF(RES_hh_emih_in!X23=0,0,RES_hh_emih_in!X23/RES_summary!X$21)</f>
        <v>0</v>
      </c>
      <c r="Y23" s="72">
        <f>IF(RES_hh_emih_in!Y23=0,0,RES_hh_emih_in!Y23/RES_summary!Y$21)</f>
        <v>0</v>
      </c>
      <c r="DA23" s="89" t="s">
        <v>958</v>
      </c>
    </row>
    <row r="24" spans="1:105" ht="12" customHeight="1" x14ac:dyDescent="0.25">
      <c r="A24" s="28" t="s">
        <v>198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X24" s="72">
        <f>IF(RES_hh_emih_in!X24=0,0,RES_hh_emih_in!X24/RES_summary!X$21)</f>
        <v>0</v>
      </c>
      <c r="Y24" s="72">
        <f>IF(RES_hh_emih_in!Y24=0,0,RES_hh_emih_in!Y24/RES_summary!Y$21)</f>
        <v>0</v>
      </c>
      <c r="DA24" s="89" t="s">
        <v>959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X25" s="74">
        <f>IF(RES_hh_emih_in!X25=0,0,RES_hh_emih_in!X25/RES_summary!X$21)</f>
        <v>0</v>
      </c>
      <c r="Y25" s="74">
        <f>IF(RES_hh_emih_in!Y25=0,0,RES_hh_emih_in!Y25/RES_summary!Y$21)</f>
        <v>0</v>
      </c>
      <c r="DA25" s="90" t="s">
        <v>960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X26" s="77">
        <f>IF(RES_hh_emih_in!X26=0,0,RES_hh_emih_in!X26/RES_summary!X$21)</f>
        <v>0</v>
      </c>
      <c r="Y26" s="77">
        <f>IF(RES_hh_emih_in!Y26=0,0,RES_hh_emih_in!Y26/RES_summary!Y$21)</f>
        <v>0</v>
      </c>
      <c r="DA26" s="92" t="s">
        <v>961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0.60821539823669091</v>
      </c>
      <c r="D27" s="69">
        <f>IF(RES_hh_emih_in!D27=0,0,RES_hh_emih_in!D27/RES_summary!D$21)</f>
        <v>0.81177623156187928</v>
      </c>
      <c r="E27" s="69">
        <f>IF(RES_hh_emih_in!E27=0,0,RES_hh_emih_in!E27/RES_summary!E$21)</f>
        <v>0.73259500041692982</v>
      </c>
      <c r="F27" s="69">
        <f>IF(RES_hh_emih_in!F27=0,0,RES_hh_emih_in!F27/RES_summary!F$21)</f>
        <v>0.66083487412913211</v>
      </c>
      <c r="G27" s="69">
        <f>IF(RES_hh_emih_in!G27=0,0,RES_hh_emih_in!G27/RES_summary!G$21)</f>
        <v>0.67812386585737094</v>
      </c>
      <c r="H27" s="69">
        <f>IF(RES_hh_emih_in!H27=0,0,RES_hh_emih_in!H27/RES_summary!H$21)</f>
        <v>0.6737826171390402</v>
      </c>
      <c r="I27" s="69">
        <f>IF(RES_hh_emih_in!I27=0,0,RES_hh_emih_in!I27/RES_summary!I$21)</f>
        <v>0.6845751538123247</v>
      </c>
      <c r="J27" s="69">
        <f>IF(RES_hh_emih_in!J27=0,0,RES_hh_emih_in!J27/RES_summary!J$21)</f>
        <v>0.60348427942673455</v>
      </c>
      <c r="K27" s="69">
        <f>IF(RES_hh_emih_in!K27=0,0,RES_hh_emih_in!K27/RES_summary!K$21)</f>
        <v>0.59586511867100889</v>
      </c>
      <c r="L27" s="69">
        <f>IF(RES_hh_emih_in!L27=0,0,RES_hh_emih_in!L27/RES_summary!L$21)</f>
        <v>0.57247716294854167</v>
      </c>
      <c r="M27" s="69">
        <f>IF(RES_hh_emih_in!M27=0,0,RES_hh_emih_in!M27/RES_summary!M$21)</f>
        <v>0.50744809164889171</v>
      </c>
      <c r="N27" s="69">
        <f>IF(RES_hh_emih_in!N27=0,0,RES_hh_emih_in!N27/RES_summary!N$21)</f>
        <v>0.50341200120834484</v>
      </c>
      <c r="O27" s="69">
        <f>IF(RES_hh_emih_in!O27=0,0,RES_hh_emih_in!O27/RES_summary!O$21)</f>
        <v>0.45448908994381992</v>
      </c>
      <c r="P27" s="69">
        <f>IF(RES_hh_emih_in!P27=0,0,RES_hh_emih_in!P27/RES_summary!P$21)</f>
        <v>0.48974346344308095</v>
      </c>
      <c r="Q27" s="69">
        <f>IF(RES_hh_emih_in!Q27=0,0,RES_hh_emih_in!Q27/RES_summary!Q$21)</f>
        <v>0.62835132170135799</v>
      </c>
      <c r="R27" s="69">
        <f>IF(RES_hh_emih_in!R27=0,0,RES_hh_emih_in!R27/RES_summary!R$21)</f>
        <v>0.69154652094293967</v>
      </c>
      <c r="S27" s="69">
        <f>IF(RES_hh_emih_in!S27=0,0,RES_hh_emih_in!S27/RES_summary!S$21)</f>
        <v>0.59204897756173158</v>
      </c>
      <c r="T27" s="69">
        <f>IF(RES_hh_emih_in!T27=0,0,RES_hh_emih_in!T27/RES_summary!T$21)</f>
        <v>0.56086648195381694</v>
      </c>
      <c r="U27" s="69">
        <f>IF(RES_hh_emih_in!U27=0,0,RES_hh_emih_in!U27/RES_summary!U$21)</f>
        <v>0.50409300284963088</v>
      </c>
      <c r="V27" s="69">
        <f>IF(RES_hh_emih_in!V27=0,0,RES_hh_emih_in!V27/RES_summary!V$21)</f>
        <v>0.49137037818185297</v>
      </c>
      <c r="W27" s="69">
        <f>IF(RES_hh_emih_in!W27=0,0,RES_hh_emih_in!W27/RES_summary!W$21)</f>
        <v>0.35391840309463479</v>
      </c>
      <c r="X27" s="69">
        <f>IF(RES_hh_emih_in!X27=0,0,RES_hh_emih_in!X27/RES_summary!X$21)</f>
        <v>0.37724258945044326</v>
      </c>
      <c r="Y27" s="69">
        <f>IF(RES_hh_emih_in!Y27=0,0,RES_hh_emih_in!Y27/RES_summary!Y$21)</f>
        <v>0.32934837877446282</v>
      </c>
      <c r="DA27" s="88" t="s">
        <v>962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2.607924656323179</v>
      </c>
      <c r="D28" s="72">
        <f>IF(RES_hh_emih_in!D28=0,0,RES_hh_emih_in!D28/RES_summary!D$21)</f>
        <v>2.6558799101257544</v>
      </c>
      <c r="E28" s="72">
        <f>IF(RES_hh_emih_in!E28=0,0,RES_hh_emih_in!E28/RES_summary!E$21)</f>
        <v>2.6197346121819542</v>
      </c>
      <c r="F28" s="72">
        <f>IF(RES_hh_emih_in!F28=0,0,RES_hh_emih_in!F28/RES_summary!F$21)</f>
        <v>2.7157091927102091</v>
      </c>
      <c r="G28" s="72">
        <f>IF(RES_hh_emih_in!G28=0,0,RES_hh_emih_in!G28/RES_summary!G$21)</f>
        <v>2.7805832399101873</v>
      </c>
      <c r="H28" s="72">
        <f>IF(RES_hh_emih_in!H28=0,0,RES_hh_emih_in!H28/RES_summary!H$21)</f>
        <v>2.9454863736573085</v>
      </c>
      <c r="I28" s="72">
        <f>IF(RES_hh_emih_in!I28=0,0,RES_hh_emih_in!I28/RES_summary!I$21)</f>
        <v>2.7787275932729814</v>
      </c>
      <c r="J28" s="72">
        <f>IF(RES_hh_emih_in!J28=0,0,RES_hh_emih_in!J28/RES_summary!J$21)</f>
        <v>2.8478484826461767</v>
      </c>
      <c r="K28" s="72">
        <f>IF(RES_hh_emih_in!K28=0,0,RES_hh_emih_in!K28/RES_summary!K$21)</f>
        <v>2.9271701440787652</v>
      </c>
      <c r="L28" s="72">
        <f>IF(RES_hh_emih_in!L28=0,0,RES_hh_emih_in!L28/RES_summary!L$21)</f>
        <v>2.6840409976964343</v>
      </c>
      <c r="M28" s="72">
        <f>IF(RES_hh_emih_in!M28=0,0,RES_hh_emih_in!M28/RES_summary!M$21)</f>
        <v>2.7068712453134256</v>
      </c>
      <c r="N28" s="72">
        <f>IF(RES_hh_emih_in!N28=0,0,RES_hh_emih_in!N28/RES_summary!N$21)</f>
        <v>2.4651935179414806</v>
      </c>
      <c r="O28" s="72">
        <f>IF(RES_hh_emih_in!O28=0,0,RES_hh_emih_in!O28/RES_summary!O$21)</f>
        <v>2.1667676043260307</v>
      </c>
      <c r="P28" s="72">
        <f>IF(RES_hh_emih_in!P28=0,0,RES_hh_emih_in!P28/RES_summary!P$21)</f>
        <v>2.2821502265743305</v>
      </c>
      <c r="Q28" s="72">
        <f>IF(RES_hh_emih_in!Q28=0,0,RES_hh_emih_in!Q28/RES_summary!Q$21)</f>
        <v>2.3567754247256789</v>
      </c>
      <c r="R28" s="72">
        <f>IF(RES_hh_emih_in!R28=0,0,RES_hh_emih_in!R28/RES_summary!R$21)</f>
        <v>2.2363059560677714</v>
      </c>
      <c r="S28" s="72">
        <f>IF(RES_hh_emih_in!S28=0,0,RES_hh_emih_in!S28/RES_summary!S$21)</f>
        <v>2.5597373718356136</v>
      </c>
      <c r="T28" s="72">
        <f>IF(RES_hh_emih_in!T28=0,0,RES_hh_emih_in!T28/RES_summary!T$21)</f>
        <v>2.5974630242642016</v>
      </c>
      <c r="U28" s="72">
        <f>IF(RES_hh_emih_in!U28=0,0,RES_hh_emih_in!U28/RES_summary!U$21)</f>
        <v>2.8340218252752449</v>
      </c>
      <c r="V28" s="72">
        <f>IF(RES_hh_emih_in!V28=0,0,RES_hh_emih_in!V28/RES_summary!V$21)</f>
        <v>2.9844248711187298</v>
      </c>
      <c r="W28" s="72">
        <f>IF(RES_hh_emih_in!W28=0,0,RES_hh_emih_in!W28/RES_summary!W$21)</f>
        <v>0</v>
      </c>
      <c r="X28" s="72">
        <f>IF(RES_hh_emih_in!X28=0,0,RES_hh_emih_in!X28/RES_summary!X$21)</f>
        <v>0</v>
      </c>
      <c r="Y28" s="72">
        <f>IF(RES_hh_emih_in!Y28=0,0,RES_hh_emih_in!Y28/RES_summary!Y$21)</f>
        <v>0</v>
      </c>
      <c r="DA28" s="89" t="s">
        <v>963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1.7015564465907729</v>
      </c>
      <c r="D29" s="72">
        <f>IF(RES_hh_emih_in!D29=0,0,RES_hh_emih_in!D29/RES_summary!D$21)</f>
        <v>1.7316876884839014</v>
      </c>
      <c r="E29" s="72">
        <f>IF(RES_hh_emih_in!E29=0,0,RES_hh_emih_in!E29/RES_summary!E$21)</f>
        <v>1.7364581625587663</v>
      </c>
      <c r="F29" s="72">
        <f>IF(RES_hh_emih_in!F29=0,0,RES_hh_emih_in!F29/RES_summary!F$21)</f>
        <v>1.7729835607498345</v>
      </c>
      <c r="G29" s="72">
        <f>IF(RES_hh_emih_in!G29=0,0,RES_hh_emih_in!G29/RES_summary!G$21)</f>
        <v>1.798073174059478</v>
      </c>
      <c r="H29" s="72">
        <f>IF(RES_hh_emih_in!H29=0,0,RES_hh_emih_in!H29/RES_summary!H$21)</f>
        <v>1.8393706355067996</v>
      </c>
      <c r="I29" s="72">
        <f>IF(RES_hh_emih_in!I29=0,0,RES_hh_emih_in!I29/RES_summary!I$21)</f>
        <v>1.8741926926273691</v>
      </c>
      <c r="J29" s="72">
        <f>IF(RES_hh_emih_in!J29=0,0,RES_hh_emih_in!J29/RES_summary!J$21)</f>
        <v>1.8786258799597466</v>
      </c>
      <c r="K29" s="72">
        <f>IF(RES_hh_emih_in!K29=0,0,RES_hh_emih_in!K29/RES_summary!K$21)</f>
        <v>1.8291456699445108</v>
      </c>
      <c r="L29" s="72">
        <f>IF(RES_hh_emih_in!L29=0,0,RES_hh_emih_in!L29/RES_summary!L$21)</f>
        <v>1.7797744901612333</v>
      </c>
      <c r="M29" s="72">
        <f>IF(RES_hh_emih_in!M29=0,0,RES_hh_emih_in!M29/RES_summary!M$21)</f>
        <v>1.629536468959069</v>
      </c>
      <c r="N29" s="72">
        <f>IF(RES_hh_emih_in!N29=0,0,RES_hh_emih_in!N29/RES_summary!N$21)</f>
        <v>1.5548136639261838</v>
      </c>
      <c r="O29" s="72">
        <f>IF(RES_hh_emih_in!O29=0,0,RES_hh_emih_in!O29/RES_summary!O$21)</f>
        <v>1.4942769440871917</v>
      </c>
      <c r="P29" s="72">
        <f>IF(RES_hh_emih_in!P29=0,0,RES_hh_emih_in!P29/RES_summary!P$21)</f>
        <v>1.4732937841394766</v>
      </c>
      <c r="Q29" s="72">
        <f>IF(RES_hh_emih_in!Q29=0,0,RES_hh_emih_in!Q29/RES_summary!Q$21)</f>
        <v>1.4820117043660908</v>
      </c>
      <c r="R29" s="72">
        <f>IF(RES_hh_emih_in!R29=0,0,RES_hh_emih_in!R29/RES_summary!R$21)</f>
        <v>1.5040052302435798</v>
      </c>
      <c r="S29" s="72">
        <f>IF(RES_hh_emih_in!S29=0,0,RES_hh_emih_in!S29/RES_summary!S$21)</f>
        <v>1.5392723064427962</v>
      </c>
      <c r="T29" s="72">
        <f>IF(RES_hh_emih_in!T29=0,0,RES_hh_emih_in!T29/RES_summary!T$21)</f>
        <v>1.6109673621393401</v>
      </c>
      <c r="U29" s="72">
        <f>IF(RES_hh_emih_in!U29=0,0,RES_hh_emih_in!U29/RES_summary!U$21)</f>
        <v>1.435051447143471</v>
      </c>
      <c r="V29" s="72">
        <f>IF(RES_hh_emih_in!V29=0,0,RES_hh_emih_in!V29/RES_summary!V$21)</f>
        <v>1.3839373246481201</v>
      </c>
      <c r="W29" s="72">
        <f>IF(RES_hh_emih_in!W29=0,0,RES_hh_emih_in!W29/RES_summary!W$21)</f>
        <v>1.456483439304223</v>
      </c>
      <c r="X29" s="72">
        <f>IF(RES_hh_emih_in!X29=0,0,RES_hh_emih_in!X29/RES_summary!X$21)</f>
        <v>1.6310361915710967</v>
      </c>
      <c r="Y29" s="72">
        <f>IF(RES_hh_emih_in!Y29=0,0,RES_hh_emih_in!Y29/RES_summary!Y$21)</f>
        <v>1.3533265584819805</v>
      </c>
      <c r="DA29" s="89" t="s">
        <v>964</v>
      </c>
    </row>
    <row r="30" spans="1:105" ht="12" customHeight="1" x14ac:dyDescent="0.25">
      <c r="A30" s="28" t="s">
        <v>189</v>
      </c>
      <c r="B30" s="72"/>
      <c r="C30" s="72">
        <f>IF(RES_hh_emih_in!C30=0,0,RES_hh_emih_in!C30/RES_summary!C$21)</f>
        <v>1.5503422966041254</v>
      </c>
      <c r="D30" s="72">
        <f>IF(RES_hh_emih_in!D30=0,0,RES_hh_emih_in!D30/RES_summary!D$21)</f>
        <v>1.5401737658906201</v>
      </c>
      <c r="E30" s="72">
        <f>IF(RES_hh_emih_in!E30=0,0,RES_hh_emih_in!E30/RES_summary!E$21)</f>
        <v>1.649238840053356</v>
      </c>
      <c r="F30" s="72">
        <f>IF(RES_hh_emih_in!F30=0,0,RES_hh_emih_in!F30/RES_summary!F$21)</f>
        <v>1.5021621686431084</v>
      </c>
      <c r="G30" s="72">
        <f>IF(RES_hh_emih_in!G30=0,0,RES_hh_emih_in!G30/RES_summary!G$21)</f>
        <v>1.4762144942886029</v>
      </c>
      <c r="H30" s="72">
        <f>IF(RES_hh_emih_in!H30=0,0,RES_hh_emih_in!H30/RES_summary!H$21)</f>
        <v>1.7940662572878474</v>
      </c>
      <c r="I30" s="72">
        <f>IF(RES_hh_emih_in!I30=0,0,RES_hh_emih_in!I30/RES_summary!I$21)</f>
        <v>1.7330809258265503</v>
      </c>
      <c r="J30" s="72">
        <f>IF(RES_hh_emih_in!J30=0,0,RES_hh_emih_in!J30/RES_summary!J$21)</f>
        <v>1.6729264336632892</v>
      </c>
      <c r="K30" s="72">
        <f>IF(RES_hh_emih_in!K30=0,0,RES_hh_emih_in!K30/RES_summary!K$21)</f>
        <v>1.6424977281361592</v>
      </c>
      <c r="L30" s="72">
        <f>IF(RES_hh_emih_in!L30=0,0,RES_hh_emih_in!L30/RES_summary!L$21)</f>
        <v>1.6721490057796691</v>
      </c>
      <c r="M30" s="72">
        <f>IF(RES_hh_emih_in!M30=0,0,RES_hh_emih_in!M30/RES_summary!M$21)</f>
        <v>1.3740088281017941</v>
      </c>
      <c r="N30" s="72">
        <f>IF(RES_hh_emih_in!N30=0,0,RES_hh_emih_in!N30/RES_summary!N$21)</f>
        <v>1.4360348426388265</v>
      </c>
      <c r="O30" s="72">
        <f>IF(RES_hh_emih_in!O30=0,0,RES_hh_emih_in!O30/RES_summary!O$21)</f>
        <v>1.2224098998820061</v>
      </c>
      <c r="P30" s="72">
        <f>IF(RES_hh_emih_in!P30=0,0,RES_hh_emih_in!P30/RES_summary!P$21)</f>
        <v>1.235088706783531</v>
      </c>
      <c r="Q30" s="72">
        <f>IF(RES_hh_emih_in!Q30=0,0,RES_hh_emih_in!Q30/RES_summary!Q$21)</f>
        <v>1.3203378889881272</v>
      </c>
      <c r="R30" s="72">
        <f>IF(RES_hh_emih_in!R30=0,0,RES_hh_emih_in!R30/RES_summary!R$21)</f>
        <v>1.4016445303980773</v>
      </c>
      <c r="S30" s="72">
        <f>IF(RES_hh_emih_in!S30=0,0,RES_hh_emih_in!S30/RES_summary!S$21)</f>
        <v>1.3301720507817403</v>
      </c>
      <c r="T30" s="72">
        <f>IF(RES_hh_emih_in!T30=0,0,RES_hh_emih_in!T30/RES_summary!T$21)</f>
        <v>1.4172040136273549</v>
      </c>
      <c r="U30" s="72">
        <f>IF(RES_hh_emih_in!U30=0,0,RES_hh_emih_in!U30/RES_summary!U$21)</f>
        <v>1.2937917165197745</v>
      </c>
      <c r="V30" s="72">
        <f>IF(RES_hh_emih_in!V30=0,0,RES_hh_emih_in!V30/RES_summary!V$21)</f>
        <v>1.2861041911945759</v>
      </c>
      <c r="W30" s="72">
        <f>IF(RES_hh_emih_in!W30=0,0,RES_hh_emih_in!W30/RES_summary!W$21)</f>
        <v>1.3816711647938622</v>
      </c>
      <c r="X30" s="72">
        <f>IF(RES_hh_emih_in!X30=0,0,RES_hh_emih_in!X30/RES_summary!X$21)</f>
        <v>1.25747396537838</v>
      </c>
      <c r="Y30" s="72">
        <f>IF(RES_hh_emih_in!Y30=0,0,RES_hh_emih_in!Y30/RES_summary!Y$21)</f>
        <v>1.2381377810408052</v>
      </c>
      <c r="DA30" s="89" t="s">
        <v>965</v>
      </c>
    </row>
    <row r="31" spans="1:105" ht="12" customHeight="1" x14ac:dyDescent="0.25">
      <c r="A31" s="28" t="s">
        <v>202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X31" s="72">
        <f>IF(RES_hh_emih_in!X31=0,0,RES_hh_emih_in!X31/RES_summary!X$21)</f>
        <v>0</v>
      </c>
      <c r="Y31" s="72">
        <f>IF(RES_hh_emih_in!Y31=0,0,RES_hh_emih_in!Y31/RES_summary!Y$21)</f>
        <v>0</v>
      </c>
      <c r="DA31" s="89" t="s">
        <v>966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X32" s="77">
        <f>IF(RES_hh_emih_in!X32=0,0,RES_hh_emih_in!X32/RES_summary!X$21)</f>
        <v>0</v>
      </c>
      <c r="Y32" s="77">
        <f>IF(RES_hh_emih_in!Y32=0,0,RES_hh_emih_in!Y32/RES_summary!Y$21)</f>
        <v>0</v>
      </c>
      <c r="DA32" s="92" t="s">
        <v>967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2745.2767743235427</v>
      </c>
      <c r="C3" s="19">
        <f t="shared" ref="C3:V3" si="0">SUM(C4,C9,C12)</f>
        <v>2829.8790372113708</v>
      </c>
      <c r="D3" s="19">
        <f t="shared" si="0"/>
        <v>2954.4471875391819</v>
      </c>
      <c r="E3" s="19">
        <f t="shared" si="0"/>
        <v>3141.8744351248602</v>
      </c>
      <c r="F3" s="19">
        <f t="shared" si="0"/>
        <v>3331.9050949711404</v>
      </c>
      <c r="G3" s="19">
        <f t="shared" si="0"/>
        <v>3497.6461828916749</v>
      </c>
      <c r="H3" s="19">
        <f t="shared" si="0"/>
        <v>3641.3070989772109</v>
      </c>
      <c r="I3" s="19">
        <f t="shared" si="0"/>
        <v>3768.7212078762132</v>
      </c>
      <c r="J3" s="19">
        <f t="shared" si="0"/>
        <v>3922.7759646380132</v>
      </c>
      <c r="K3" s="19">
        <f t="shared" si="0"/>
        <v>4007.3571828960644</v>
      </c>
      <c r="L3" s="19">
        <f t="shared" si="0"/>
        <v>4091.8696074661002</v>
      </c>
      <c r="M3" s="19">
        <f t="shared" si="0"/>
        <v>4108.9058019366312</v>
      </c>
      <c r="N3" s="19">
        <f t="shared" si="0"/>
        <v>4158.7427149675541</v>
      </c>
      <c r="O3" s="19">
        <f t="shared" si="0"/>
        <v>4212.3766681765264</v>
      </c>
      <c r="P3" s="19">
        <f t="shared" si="0"/>
        <v>4260.5788833860424</v>
      </c>
      <c r="Q3" s="19">
        <f t="shared" si="0"/>
        <v>4288.2969736413206</v>
      </c>
      <c r="R3" s="19">
        <f t="shared" si="0"/>
        <v>4248.3375767514208</v>
      </c>
      <c r="S3" s="19">
        <f t="shared" si="0"/>
        <v>4203.3261202048061</v>
      </c>
      <c r="T3" s="19">
        <f t="shared" si="0"/>
        <v>4105.5754567587755</v>
      </c>
      <c r="U3" s="19">
        <f t="shared" si="0"/>
        <v>4032.1635623185011</v>
      </c>
      <c r="V3" s="19">
        <f t="shared" si="0"/>
        <v>4079.6508618496855</v>
      </c>
      <c r="W3" s="19">
        <f t="shared" ref="W3:Y3" si="1">SUM(W4,W9,W12)</f>
        <v>4149.1352911614431</v>
      </c>
      <c r="X3" s="19">
        <f t="shared" si="1"/>
        <v>3920.6506018045757</v>
      </c>
      <c r="Y3" s="19">
        <f t="shared" si="1"/>
        <v>3811.0651449118373</v>
      </c>
      <c r="DA3" s="56" t="s">
        <v>250</v>
      </c>
    </row>
    <row r="4" spans="1:105" ht="12.95" customHeight="1" x14ac:dyDescent="0.25">
      <c r="A4" s="23" t="s">
        <v>110</v>
      </c>
      <c r="B4" s="22">
        <f>SUM(B5:B8)</f>
        <v>1418.7637323216395</v>
      </c>
      <c r="C4" s="22">
        <f t="shared" ref="C4:V4" si="2">SUM(C5:C8)</f>
        <v>1420.8729363004086</v>
      </c>
      <c r="D4" s="22">
        <f t="shared" si="2"/>
        <v>1430.5511265057464</v>
      </c>
      <c r="E4" s="22">
        <f t="shared" si="2"/>
        <v>1454.1164301758072</v>
      </c>
      <c r="F4" s="22">
        <f t="shared" si="2"/>
        <v>1489.6192248579434</v>
      </c>
      <c r="G4" s="22">
        <f t="shared" si="2"/>
        <v>1515.8531702472178</v>
      </c>
      <c r="H4" s="22">
        <f t="shared" si="2"/>
        <v>1516.1530614811024</v>
      </c>
      <c r="I4" s="22">
        <f t="shared" si="2"/>
        <v>1498.6259303471645</v>
      </c>
      <c r="J4" s="22">
        <f t="shared" si="2"/>
        <v>1522.3588201380589</v>
      </c>
      <c r="K4" s="22">
        <f t="shared" si="2"/>
        <v>1522.4917161469796</v>
      </c>
      <c r="L4" s="22">
        <f t="shared" si="2"/>
        <v>1511.2229226672343</v>
      </c>
      <c r="M4" s="22">
        <f t="shared" si="2"/>
        <v>1469.4866643626544</v>
      </c>
      <c r="N4" s="22">
        <f t="shared" si="2"/>
        <v>1445.9310595087431</v>
      </c>
      <c r="O4" s="22">
        <f t="shared" si="2"/>
        <v>1435.503518600678</v>
      </c>
      <c r="P4" s="22">
        <f t="shared" si="2"/>
        <v>1397.4257914883931</v>
      </c>
      <c r="Q4" s="22">
        <f t="shared" si="2"/>
        <v>1340.6255241529989</v>
      </c>
      <c r="R4" s="22">
        <f t="shared" si="2"/>
        <v>1301.4688898067307</v>
      </c>
      <c r="S4" s="22">
        <f t="shared" si="2"/>
        <v>1255.890730129403</v>
      </c>
      <c r="T4" s="22">
        <f t="shared" si="2"/>
        <v>1208.0694593954458</v>
      </c>
      <c r="U4" s="22">
        <f t="shared" si="2"/>
        <v>1195.7488923107915</v>
      </c>
      <c r="V4" s="22">
        <f t="shared" si="2"/>
        <v>1185.1303467912071</v>
      </c>
      <c r="W4" s="22">
        <f t="shared" ref="W4:Y4" si="3">SUM(W5:W8)</f>
        <v>1176.8766543062848</v>
      </c>
      <c r="X4" s="22">
        <f t="shared" si="3"/>
        <v>1139.1642451041964</v>
      </c>
      <c r="Y4" s="22">
        <f t="shared" si="3"/>
        <v>1118.6283627395596</v>
      </c>
      <c r="DA4" s="57"/>
    </row>
    <row r="5" spans="1:105" ht="12" customHeight="1" x14ac:dyDescent="0.25">
      <c r="A5" s="28" t="s">
        <v>32</v>
      </c>
      <c r="B5" s="29">
        <f>B18*B70/11630</f>
        <v>768.11767781395133</v>
      </c>
      <c r="C5" s="29">
        <f t="shared" ref="C5:V5" si="4">C18*C70/11630</f>
        <v>770.77931970545285</v>
      </c>
      <c r="D5" s="29">
        <f t="shared" si="4"/>
        <v>773.71186308324502</v>
      </c>
      <c r="E5" s="29">
        <f t="shared" si="4"/>
        <v>781.86056211198638</v>
      </c>
      <c r="F5" s="29">
        <f t="shared" si="4"/>
        <v>792.98497972922428</v>
      </c>
      <c r="G5" s="29">
        <f t="shared" si="4"/>
        <v>797.73754243603582</v>
      </c>
      <c r="H5" s="29">
        <f t="shared" si="4"/>
        <v>787.32699247156836</v>
      </c>
      <c r="I5" s="29">
        <f t="shared" si="4"/>
        <v>760.41971239297834</v>
      </c>
      <c r="J5" s="29">
        <f t="shared" si="4"/>
        <v>762.01583515794186</v>
      </c>
      <c r="K5" s="29">
        <f t="shared" si="4"/>
        <v>769.31489386683427</v>
      </c>
      <c r="L5" s="29">
        <f t="shared" si="4"/>
        <v>765.67037921016822</v>
      </c>
      <c r="M5" s="29">
        <f t="shared" si="4"/>
        <v>742.62022323671977</v>
      </c>
      <c r="N5" s="29">
        <f t="shared" si="4"/>
        <v>731.48081364901918</v>
      </c>
      <c r="O5" s="29">
        <f t="shared" si="4"/>
        <v>727.86220964745189</v>
      </c>
      <c r="P5" s="29">
        <f t="shared" si="4"/>
        <v>713.51974499914502</v>
      </c>
      <c r="Q5" s="29">
        <f t="shared" si="4"/>
        <v>681.59993840226662</v>
      </c>
      <c r="R5" s="29">
        <f t="shared" si="4"/>
        <v>659.73292128403602</v>
      </c>
      <c r="S5" s="29">
        <f t="shared" si="4"/>
        <v>630.0342795982807</v>
      </c>
      <c r="T5" s="29">
        <f t="shared" si="4"/>
        <v>600.05694145253835</v>
      </c>
      <c r="U5" s="29">
        <f t="shared" si="4"/>
        <v>594.78985162642516</v>
      </c>
      <c r="V5" s="29">
        <f t="shared" si="4"/>
        <v>580.50605774304097</v>
      </c>
      <c r="W5" s="29">
        <f t="shared" ref="W5:Y5" si="5">W18*W70/11630</f>
        <v>560.38265757093734</v>
      </c>
      <c r="X5" s="29">
        <f t="shared" si="5"/>
        <v>540.07278821209582</v>
      </c>
      <c r="Y5" s="29">
        <f t="shared" si="5"/>
        <v>526.64115282520424</v>
      </c>
      <c r="DA5" s="58" t="s">
        <v>968</v>
      </c>
    </row>
    <row r="6" spans="1:105" ht="12" customHeight="1" x14ac:dyDescent="0.25">
      <c r="A6" s="28" t="s">
        <v>47</v>
      </c>
      <c r="B6" s="29">
        <f>B19*B71/11630</f>
        <v>436.36216473784168</v>
      </c>
      <c r="C6" s="29">
        <f t="shared" ref="C6:V6" si="6">C19*C71/11630</f>
        <v>427.77396917051323</v>
      </c>
      <c r="D6" s="29">
        <f t="shared" si="6"/>
        <v>426.46196316281822</v>
      </c>
      <c r="E6" s="29">
        <f t="shared" si="6"/>
        <v>429.58806021134501</v>
      </c>
      <c r="F6" s="29">
        <f t="shared" si="6"/>
        <v>430.80646965143745</v>
      </c>
      <c r="G6" s="29">
        <f t="shared" si="6"/>
        <v>428.47286535727193</v>
      </c>
      <c r="H6" s="29">
        <f t="shared" si="6"/>
        <v>429.33020215039858</v>
      </c>
      <c r="I6" s="29">
        <f t="shared" si="6"/>
        <v>426.58885955498829</v>
      </c>
      <c r="J6" s="29">
        <f t="shared" si="6"/>
        <v>423.7513596936322</v>
      </c>
      <c r="K6" s="29">
        <f t="shared" si="6"/>
        <v>417.11651634145778</v>
      </c>
      <c r="L6" s="29">
        <f t="shared" si="6"/>
        <v>408.56209059204821</v>
      </c>
      <c r="M6" s="29">
        <f t="shared" si="6"/>
        <v>397.30249330770306</v>
      </c>
      <c r="N6" s="29">
        <f t="shared" si="6"/>
        <v>385.68741632674443</v>
      </c>
      <c r="O6" s="29">
        <f t="shared" si="6"/>
        <v>370.93709573146248</v>
      </c>
      <c r="P6" s="29">
        <f t="shared" si="6"/>
        <v>354.72058966043403</v>
      </c>
      <c r="Q6" s="29">
        <f t="shared" si="6"/>
        <v>339.57617048325557</v>
      </c>
      <c r="R6" s="29">
        <f t="shared" si="6"/>
        <v>330.34735587968703</v>
      </c>
      <c r="S6" s="29">
        <f t="shared" si="6"/>
        <v>321.18986042076239</v>
      </c>
      <c r="T6" s="29">
        <f t="shared" si="6"/>
        <v>308.97456621213672</v>
      </c>
      <c r="U6" s="29">
        <f t="shared" si="6"/>
        <v>297.57293577861327</v>
      </c>
      <c r="V6" s="29">
        <f t="shared" si="6"/>
        <v>291.79242666229521</v>
      </c>
      <c r="W6" s="29">
        <f t="shared" ref="W6:Y6" si="7">W19*W71/11630</f>
        <v>285.3256352654883</v>
      </c>
      <c r="X6" s="29">
        <f t="shared" si="7"/>
        <v>279.05836671414801</v>
      </c>
      <c r="Y6" s="29">
        <f t="shared" si="7"/>
        <v>275.90299145457595</v>
      </c>
      <c r="DA6" s="58" t="s">
        <v>969</v>
      </c>
    </row>
    <row r="7" spans="1:105" ht="12" customHeight="1" x14ac:dyDescent="0.25">
      <c r="A7" s="28" t="s">
        <v>46</v>
      </c>
      <c r="B7" s="29">
        <f>B20*B72/11630</f>
        <v>92.698968584304581</v>
      </c>
      <c r="C7" s="29">
        <f t="shared" ref="C7:V7" si="8">C20*C72/11630</f>
        <v>97.157500912703938</v>
      </c>
      <c r="D7" s="29">
        <f t="shared" si="8"/>
        <v>101.56383548139587</v>
      </c>
      <c r="E7" s="29">
        <f t="shared" si="8"/>
        <v>108.76620089506227</v>
      </c>
      <c r="F7" s="29">
        <f t="shared" si="8"/>
        <v>124.18480674042917</v>
      </c>
      <c r="G7" s="29">
        <f t="shared" si="8"/>
        <v>137.4351966965728</v>
      </c>
      <c r="H7" s="29">
        <f t="shared" si="8"/>
        <v>140.73364917848181</v>
      </c>
      <c r="I7" s="29">
        <f t="shared" si="8"/>
        <v>143.45652395195592</v>
      </c>
      <c r="J7" s="29">
        <f t="shared" si="8"/>
        <v>151.79450927787872</v>
      </c>
      <c r="K7" s="29">
        <f t="shared" si="8"/>
        <v>151.2428576145891</v>
      </c>
      <c r="L7" s="29">
        <f t="shared" si="8"/>
        <v>148.1601396159337</v>
      </c>
      <c r="M7" s="29">
        <f t="shared" si="8"/>
        <v>141.18706665430022</v>
      </c>
      <c r="N7" s="29">
        <f t="shared" si="8"/>
        <v>140.58496924810839</v>
      </c>
      <c r="O7" s="29">
        <f t="shared" si="8"/>
        <v>140.8405651188796</v>
      </c>
      <c r="P7" s="29">
        <f t="shared" si="8"/>
        <v>137.17462023320769</v>
      </c>
      <c r="Q7" s="29">
        <f t="shared" si="8"/>
        <v>132.31942723733522</v>
      </c>
      <c r="R7" s="29">
        <f t="shared" si="8"/>
        <v>126.37241396493437</v>
      </c>
      <c r="S7" s="29">
        <f t="shared" si="8"/>
        <v>118.19771796493349</v>
      </c>
      <c r="T7" s="29">
        <f t="shared" si="8"/>
        <v>112.94255466969329</v>
      </c>
      <c r="U7" s="29">
        <f t="shared" si="8"/>
        <v>109.9719195383758</v>
      </c>
      <c r="V7" s="29">
        <f t="shared" si="8"/>
        <v>104.64074046941212</v>
      </c>
      <c r="W7" s="29">
        <f t="shared" ref="W7:Y7" si="9">W20*W72/11630</f>
        <v>103.19417102471358</v>
      </c>
      <c r="X7" s="29">
        <f t="shared" si="9"/>
        <v>98.710315642900781</v>
      </c>
      <c r="Y7" s="29">
        <f t="shared" si="9"/>
        <v>97.007523302541912</v>
      </c>
      <c r="DA7" s="58" t="s">
        <v>970</v>
      </c>
    </row>
    <row r="8" spans="1:105" ht="12" customHeight="1" x14ac:dyDescent="0.25">
      <c r="A8" s="28" t="s">
        <v>45</v>
      </c>
      <c r="B8" s="29">
        <f>B21*B73/11630</f>
        <v>121.58492118554216</v>
      </c>
      <c r="C8" s="29">
        <f t="shared" ref="C8:V8" si="10">C21*C73/11630</f>
        <v>125.1621465117388</v>
      </c>
      <c r="D8" s="29">
        <f t="shared" si="10"/>
        <v>128.81346477828728</v>
      </c>
      <c r="E8" s="29">
        <f t="shared" si="10"/>
        <v>133.90160695741349</v>
      </c>
      <c r="F8" s="29">
        <f t="shared" si="10"/>
        <v>141.64296873685242</v>
      </c>
      <c r="G8" s="29">
        <f t="shared" si="10"/>
        <v>152.20756575733719</v>
      </c>
      <c r="H8" s="29">
        <f t="shared" si="10"/>
        <v>158.76221768065366</v>
      </c>
      <c r="I8" s="29">
        <f t="shared" si="10"/>
        <v>168.16083444724205</v>
      </c>
      <c r="J8" s="29">
        <f t="shared" si="10"/>
        <v>184.79711600860639</v>
      </c>
      <c r="K8" s="29">
        <f t="shared" si="10"/>
        <v>184.81744832409817</v>
      </c>
      <c r="L8" s="29">
        <f t="shared" si="10"/>
        <v>188.8303132490841</v>
      </c>
      <c r="M8" s="29">
        <f t="shared" si="10"/>
        <v>188.37688116393127</v>
      </c>
      <c r="N8" s="29">
        <f t="shared" si="10"/>
        <v>188.17786028487123</v>
      </c>
      <c r="O8" s="29">
        <f t="shared" si="10"/>
        <v>195.86364810288399</v>
      </c>
      <c r="P8" s="29">
        <f t="shared" si="10"/>
        <v>192.01083659560632</v>
      </c>
      <c r="Q8" s="29">
        <f t="shared" si="10"/>
        <v>187.12998803014145</v>
      </c>
      <c r="R8" s="29">
        <f t="shared" si="10"/>
        <v>185.0161986780731</v>
      </c>
      <c r="S8" s="29">
        <f t="shared" si="10"/>
        <v>186.46887214542662</v>
      </c>
      <c r="T8" s="29">
        <f t="shared" si="10"/>
        <v>186.09539706107756</v>
      </c>
      <c r="U8" s="29">
        <f t="shared" si="10"/>
        <v>193.41418536737714</v>
      </c>
      <c r="V8" s="29">
        <f t="shared" si="10"/>
        <v>208.19112191645868</v>
      </c>
      <c r="W8" s="29">
        <f t="shared" ref="W8:Y8" si="11">W21*W73/11630</f>
        <v>227.97419044514538</v>
      </c>
      <c r="X8" s="29">
        <f t="shared" si="11"/>
        <v>221.32277453505179</v>
      </c>
      <c r="Y8" s="29">
        <f t="shared" si="11"/>
        <v>219.07669515723754</v>
      </c>
      <c r="DA8" s="58" t="s">
        <v>971</v>
      </c>
    </row>
    <row r="9" spans="1:105" ht="12.95" customHeight="1" x14ac:dyDescent="0.25">
      <c r="A9" s="23" t="s">
        <v>109</v>
      </c>
      <c r="B9" s="22">
        <f>SUM(B10:B11)</f>
        <v>495.05683162731725</v>
      </c>
      <c r="C9" s="22">
        <f t="shared" ref="C9:V9" si="12">SUM(C10:C11)</f>
        <v>549.61515573754662</v>
      </c>
      <c r="D9" s="22">
        <f t="shared" si="12"/>
        <v>632.62524086702581</v>
      </c>
      <c r="E9" s="22">
        <f t="shared" si="12"/>
        <v>754.5327345991916</v>
      </c>
      <c r="F9" s="22">
        <f t="shared" si="12"/>
        <v>876.88619641016749</v>
      </c>
      <c r="G9" s="22">
        <f t="shared" si="12"/>
        <v>986.98184575335699</v>
      </c>
      <c r="H9" s="22">
        <f t="shared" si="12"/>
        <v>1093.2988198663497</v>
      </c>
      <c r="I9" s="22">
        <f t="shared" si="12"/>
        <v>1204.8192662343884</v>
      </c>
      <c r="J9" s="22">
        <f t="shared" si="12"/>
        <v>1300.2676756915826</v>
      </c>
      <c r="K9" s="22">
        <f t="shared" si="12"/>
        <v>1371.8432173920944</v>
      </c>
      <c r="L9" s="22">
        <f t="shared" si="12"/>
        <v>1458.8660546779493</v>
      </c>
      <c r="M9" s="22">
        <f t="shared" si="12"/>
        <v>1523.6730495776055</v>
      </c>
      <c r="N9" s="22">
        <f t="shared" si="12"/>
        <v>1584.6007765102611</v>
      </c>
      <c r="O9" s="22">
        <f t="shared" si="12"/>
        <v>1642.0546379718764</v>
      </c>
      <c r="P9" s="22">
        <f t="shared" si="12"/>
        <v>1722.6367716300183</v>
      </c>
      <c r="Q9" s="22">
        <f t="shared" si="12"/>
        <v>1823.8044686214826</v>
      </c>
      <c r="R9" s="22">
        <f t="shared" si="12"/>
        <v>1838.1371139858506</v>
      </c>
      <c r="S9" s="22">
        <f t="shared" si="12"/>
        <v>1857.6610599135479</v>
      </c>
      <c r="T9" s="22">
        <f t="shared" si="12"/>
        <v>1839.6819682312093</v>
      </c>
      <c r="U9" s="22">
        <f t="shared" si="12"/>
        <v>1810.4149239164637</v>
      </c>
      <c r="V9" s="22">
        <f t="shared" si="12"/>
        <v>1851.2896582552812</v>
      </c>
      <c r="W9" s="22">
        <f t="shared" ref="W9:Y9" si="13">SUM(W10:W11)</f>
        <v>1902.2007960867654</v>
      </c>
      <c r="X9" s="22">
        <f t="shared" si="13"/>
        <v>1779.3185994348466</v>
      </c>
      <c r="Y9" s="22">
        <f t="shared" si="13"/>
        <v>1726.861366694146</v>
      </c>
      <c r="DA9" s="57"/>
    </row>
    <row r="10" spans="1:105" ht="12" customHeight="1" x14ac:dyDescent="0.25">
      <c r="A10" s="28" t="s">
        <v>28</v>
      </c>
      <c r="B10" s="29">
        <f>B23*B75/11630</f>
        <v>390.21018050780276</v>
      </c>
      <c r="C10" s="29">
        <f t="shared" ref="C10:V10" si="14">C23*C75/11630</f>
        <v>432.2812566547035</v>
      </c>
      <c r="D10" s="29">
        <f t="shared" si="14"/>
        <v>498.39590514201603</v>
      </c>
      <c r="E10" s="29">
        <f t="shared" si="14"/>
        <v>594.95997010520898</v>
      </c>
      <c r="F10" s="29">
        <f t="shared" si="14"/>
        <v>690.32318730231373</v>
      </c>
      <c r="G10" s="29">
        <f t="shared" si="14"/>
        <v>782.84247458466746</v>
      </c>
      <c r="H10" s="29">
        <f t="shared" si="14"/>
        <v>873.94846248491808</v>
      </c>
      <c r="I10" s="29">
        <f t="shared" si="14"/>
        <v>964.49350569305091</v>
      </c>
      <c r="J10" s="29">
        <f t="shared" si="14"/>
        <v>1046.9975004545272</v>
      </c>
      <c r="K10" s="29">
        <f t="shared" si="14"/>
        <v>1104.737606400952</v>
      </c>
      <c r="L10" s="29">
        <f t="shared" si="14"/>
        <v>1176.3553605914963</v>
      </c>
      <c r="M10" s="29">
        <f t="shared" si="14"/>
        <v>1232.5804075341134</v>
      </c>
      <c r="N10" s="29">
        <f t="shared" si="14"/>
        <v>1283.368346351341</v>
      </c>
      <c r="O10" s="29">
        <f t="shared" si="14"/>
        <v>1330.4919164030473</v>
      </c>
      <c r="P10" s="29">
        <f t="shared" si="14"/>
        <v>1395.8084230700538</v>
      </c>
      <c r="Q10" s="29">
        <f t="shared" si="14"/>
        <v>1473.5042416464144</v>
      </c>
      <c r="R10" s="29">
        <f t="shared" si="14"/>
        <v>1462.0303002371927</v>
      </c>
      <c r="S10" s="29">
        <f t="shared" si="14"/>
        <v>1453.5680795388275</v>
      </c>
      <c r="T10" s="29">
        <f t="shared" si="14"/>
        <v>1409.2311973485091</v>
      </c>
      <c r="U10" s="29">
        <f t="shared" si="14"/>
        <v>1354.7993679742488</v>
      </c>
      <c r="V10" s="29">
        <f t="shared" si="14"/>
        <v>1351.4408452390019</v>
      </c>
      <c r="W10" s="29">
        <f t="shared" ref="W10:Y10" si="15">W23*W75/11630</f>
        <v>1361.1840005629326</v>
      </c>
      <c r="X10" s="29">
        <f t="shared" si="15"/>
        <v>1242.4682827540478</v>
      </c>
      <c r="Y10" s="29">
        <f t="shared" si="15"/>
        <v>1183.3861263084102</v>
      </c>
      <c r="DA10" s="58" t="s">
        <v>972</v>
      </c>
    </row>
    <row r="11" spans="1:105" ht="12" customHeight="1" x14ac:dyDescent="0.25">
      <c r="A11" s="28" t="s">
        <v>27</v>
      </c>
      <c r="B11" s="29">
        <f>B24*B76/11630</f>
        <v>104.84665111951448</v>
      </c>
      <c r="C11" s="29">
        <f t="shared" ref="C11:V11" si="16">C24*C76/11630</f>
        <v>117.33389908284316</v>
      </c>
      <c r="D11" s="29">
        <f t="shared" si="16"/>
        <v>134.22933572500978</v>
      </c>
      <c r="E11" s="29">
        <f t="shared" si="16"/>
        <v>159.57276449398259</v>
      </c>
      <c r="F11" s="29">
        <f t="shared" si="16"/>
        <v>186.5630091078537</v>
      </c>
      <c r="G11" s="29">
        <f t="shared" si="16"/>
        <v>204.13937116868948</v>
      </c>
      <c r="H11" s="29">
        <f t="shared" si="16"/>
        <v>219.35035738143165</v>
      </c>
      <c r="I11" s="29">
        <f t="shared" si="16"/>
        <v>240.3257605413375</v>
      </c>
      <c r="J11" s="29">
        <f t="shared" si="16"/>
        <v>253.27017523705524</v>
      </c>
      <c r="K11" s="29">
        <f t="shared" si="16"/>
        <v>267.10561099114233</v>
      </c>
      <c r="L11" s="29">
        <f t="shared" si="16"/>
        <v>282.51069408645299</v>
      </c>
      <c r="M11" s="29">
        <f t="shared" si="16"/>
        <v>291.09264204349205</v>
      </c>
      <c r="N11" s="29">
        <f t="shared" si="16"/>
        <v>301.23243015892018</v>
      </c>
      <c r="O11" s="29">
        <f t="shared" si="16"/>
        <v>311.5627215688292</v>
      </c>
      <c r="P11" s="29">
        <f t="shared" si="16"/>
        <v>326.82834855996447</v>
      </c>
      <c r="Q11" s="29">
        <f t="shared" si="16"/>
        <v>350.30022697506814</v>
      </c>
      <c r="R11" s="29">
        <f t="shared" si="16"/>
        <v>376.10681374865788</v>
      </c>
      <c r="S11" s="29">
        <f t="shared" si="16"/>
        <v>404.09298037472041</v>
      </c>
      <c r="T11" s="29">
        <f t="shared" si="16"/>
        <v>430.45077088270023</v>
      </c>
      <c r="U11" s="29">
        <f t="shared" si="16"/>
        <v>455.61555594221505</v>
      </c>
      <c r="V11" s="29">
        <f t="shared" si="16"/>
        <v>499.84881301627934</v>
      </c>
      <c r="W11" s="29">
        <f t="shared" ref="W11:Y11" si="17">W24*W76/11630</f>
        <v>541.01679552383291</v>
      </c>
      <c r="X11" s="29">
        <f t="shared" si="17"/>
        <v>536.85031668079887</v>
      </c>
      <c r="Y11" s="29">
        <f t="shared" si="17"/>
        <v>543.47524038573567</v>
      </c>
      <c r="DA11" s="58" t="s">
        <v>973</v>
      </c>
    </row>
    <row r="12" spans="1:105" ht="12.95" customHeight="1" x14ac:dyDescent="0.25">
      <c r="A12" s="23" t="s">
        <v>108</v>
      </c>
      <c r="B12" s="22">
        <f>SUM(B13:B14)</f>
        <v>831.45621037458591</v>
      </c>
      <c r="C12" s="22">
        <f t="shared" ref="C12:V12" si="18">SUM(C13:C14)</f>
        <v>859.39094517341596</v>
      </c>
      <c r="D12" s="22">
        <f t="shared" si="18"/>
        <v>891.27082016640929</v>
      </c>
      <c r="E12" s="22">
        <f t="shared" si="18"/>
        <v>933.22527034986115</v>
      </c>
      <c r="F12" s="22">
        <f t="shared" si="18"/>
        <v>965.39967370302975</v>
      </c>
      <c r="G12" s="22">
        <f t="shared" si="18"/>
        <v>994.81116689110002</v>
      </c>
      <c r="H12" s="22">
        <f t="shared" si="18"/>
        <v>1031.8552176297585</v>
      </c>
      <c r="I12" s="22">
        <f t="shared" si="18"/>
        <v>1065.2760112946601</v>
      </c>
      <c r="J12" s="22">
        <f t="shared" si="18"/>
        <v>1100.1494688083717</v>
      </c>
      <c r="K12" s="22">
        <f t="shared" si="18"/>
        <v>1113.0222493569904</v>
      </c>
      <c r="L12" s="22">
        <f t="shared" si="18"/>
        <v>1121.7806301209164</v>
      </c>
      <c r="M12" s="22">
        <f t="shared" si="18"/>
        <v>1115.7460879963708</v>
      </c>
      <c r="N12" s="22">
        <f t="shared" si="18"/>
        <v>1128.2108789485499</v>
      </c>
      <c r="O12" s="22">
        <f t="shared" si="18"/>
        <v>1134.818511603972</v>
      </c>
      <c r="P12" s="22">
        <f t="shared" si="18"/>
        <v>1140.5163202676315</v>
      </c>
      <c r="Q12" s="22">
        <f t="shared" si="18"/>
        <v>1123.8669808668392</v>
      </c>
      <c r="R12" s="22">
        <f t="shared" si="18"/>
        <v>1108.7315729588395</v>
      </c>
      <c r="S12" s="22">
        <f t="shared" si="18"/>
        <v>1089.7743301618552</v>
      </c>
      <c r="T12" s="22">
        <f t="shared" si="18"/>
        <v>1057.8240291321201</v>
      </c>
      <c r="U12" s="22">
        <f t="shared" si="18"/>
        <v>1025.9997460912459</v>
      </c>
      <c r="V12" s="22">
        <f t="shared" si="18"/>
        <v>1043.2308568031972</v>
      </c>
      <c r="W12" s="22">
        <f t="shared" ref="W12:Y12" si="19">SUM(W13:W14)</f>
        <v>1070.0578407683925</v>
      </c>
      <c r="X12" s="22">
        <f t="shared" si="19"/>
        <v>1002.1677572655326</v>
      </c>
      <c r="Y12" s="22">
        <f t="shared" si="19"/>
        <v>965.57541547813173</v>
      </c>
      <c r="DA12" s="57"/>
    </row>
    <row r="13" spans="1:105" ht="12" customHeight="1" x14ac:dyDescent="0.25">
      <c r="A13" s="30" t="s">
        <v>44</v>
      </c>
      <c r="B13" s="31">
        <f>B26*B78/11630</f>
        <v>614.84072029556432</v>
      </c>
      <c r="C13" s="31">
        <f t="shared" ref="C13:V13" si="20">C26*C78/11630</f>
        <v>629.50762460897556</v>
      </c>
      <c r="D13" s="31">
        <f t="shared" si="20"/>
        <v>643.61638842400782</v>
      </c>
      <c r="E13" s="31">
        <f t="shared" si="20"/>
        <v>663.36021413227684</v>
      </c>
      <c r="F13" s="31">
        <f t="shared" si="20"/>
        <v>679.83109425675161</v>
      </c>
      <c r="G13" s="31">
        <f t="shared" si="20"/>
        <v>691.14251672393743</v>
      </c>
      <c r="H13" s="31">
        <f t="shared" si="20"/>
        <v>710.44612336252339</v>
      </c>
      <c r="I13" s="31">
        <f t="shared" si="20"/>
        <v>726.26669862939639</v>
      </c>
      <c r="J13" s="31">
        <f t="shared" si="20"/>
        <v>738.92210009475309</v>
      </c>
      <c r="K13" s="31">
        <f t="shared" si="20"/>
        <v>737.87425997158346</v>
      </c>
      <c r="L13" s="31">
        <f t="shared" si="20"/>
        <v>730.0269393650857</v>
      </c>
      <c r="M13" s="31">
        <f t="shared" si="20"/>
        <v>709.87837592838775</v>
      </c>
      <c r="N13" s="31">
        <f t="shared" si="20"/>
        <v>704.37719309927502</v>
      </c>
      <c r="O13" s="31">
        <f t="shared" si="20"/>
        <v>690.8874064019567</v>
      </c>
      <c r="P13" s="31">
        <f t="shared" si="20"/>
        <v>680.56263107423206</v>
      </c>
      <c r="Q13" s="31">
        <f t="shared" si="20"/>
        <v>649.43602576004287</v>
      </c>
      <c r="R13" s="31">
        <f t="shared" si="20"/>
        <v>621.81055015245977</v>
      </c>
      <c r="S13" s="31">
        <f t="shared" si="20"/>
        <v>589.69629695190497</v>
      </c>
      <c r="T13" s="31">
        <f t="shared" si="20"/>
        <v>549.65657714987947</v>
      </c>
      <c r="U13" s="31">
        <f t="shared" si="20"/>
        <v>513.44018763953216</v>
      </c>
      <c r="V13" s="31">
        <f t="shared" si="20"/>
        <v>503.85428515342727</v>
      </c>
      <c r="W13" s="31">
        <f t="shared" ref="W13:Y13" si="21">W26*W78/11630</f>
        <v>506.43724993412741</v>
      </c>
      <c r="X13" s="31">
        <f t="shared" si="21"/>
        <v>465.7425985922481</v>
      </c>
      <c r="Y13" s="31">
        <f t="shared" si="21"/>
        <v>438.26257289858881</v>
      </c>
      <c r="DA13" s="59" t="s">
        <v>974</v>
      </c>
    </row>
    <row r="14" spans="1:105" ht="12" customHeight="1" x14ac:dyDescent="0.25">
      <c r="A14" s="32" t="s">
        <v>25</v>
      </c>
      <c r="B14" s="33">
        <f>B27*B79/11630</f>
        <v>216.61549007902158</v>
      </c>
      <c r="C14" s="33">
        <f t="shared" ref="C14:V14" si="22">C27*C79/11630</f>
        <v>229.88332056444045</v>
      </c>
      <c r="D14" s="33">
        <f t="shared" si="22"/>
        <v>247.6544317424015</v>
      </c>
      <c r="E14" s="33">
        <f t="shared" si="22"/>
        <v>269.86505621758437</v>
      </c>
      <c r="F14" s="33">
        <f t="shared" si="22"/>
        <v>285.56857944627808</v>
      </c>
      <c r="G14" s="33">
        <f t="shared" si="22"/>
        <v>303.66865016716258</v>
      </c>
      <c r="H14" s="33">
        <f t="shared" si="22"/>
        <v>321.40909426723522</v>
      </c>
      <c r="I14" s="33">
        <f t="shared" si="22"/>
        <v>339.00931266526368</v>
      </c>
      <c r="J14" s="33">
        <f t="shared" si="22"/>
        <v>361.22736871361872</v>
      </c>
      <c r="K14" s="33">
        <f t="shared" si="22"/>
        <v>375.1479893854069</v>
      </c>
      <c r="L14" s="33">
        <f t="shared" si="22"/>
        <v>391.75369075583063</v>
      </c>
      <c r="M14" s="33">
        <f t="shared" si="22"/>
        <v>405.86771206798306</v>
      </c>
      <c r="N14" s="33">
        <f t="shared" si="22"/>
        <v>423.83368584927484</v>
      </c>
      <c r="O14" s="33">
        <f t="shared" si="22"/>
        <v>443.93110520201532</v>
      </c>
      <c r="P14" s="33">
        <f t="shared" si="22"/>
        <v>459.9536891933995</v>
      </c>
      <c r="Q14" s="33">
        <f t="shared" si="22"/>
        <v>474.43095510679632</v>
      </c>
      <c r="R14" s="33">
        <f t="shared" si="22"/>
        <v>486.92102280637971</v>
      </c>
      <c r="S14" s="33">
        <f t="shared" si="22"/>
        <v>500.07803320995015</v>
      </c>
      <c r="T14" s="33">
        <f t="shared" si="22"/>
        <v>508.16745198224061</v>
      </c>
      <c r="U14" s="33">
        <f t="shared" si="22"/>
        <v>512.55955845171366</v>
      </c>
      <c r="V14" s="33">
        <f t="shared" si="22"/>
        <v>539.37657164976986</v>
      </c>
      <c r="W14" s="33">
        <f t="shared" ref="W14:Y14" si="23">W27*W79/11630</f>
        <v>563.62059083426493</v>
      </c>
      <c r="X14" s="33">
        <f t="shared" si="23"/>
        <v>536.4251586732845</v>
      </c>
      <c r="Y14" s="33">
        <f t="shared" si="23"/>
        <v>527.31284257954292</v>
      </c>
      <c r="DA14" s="60" t="s">
        <v>975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105529.87661328627</v>
      </c>
      <c r="C16" s="19">
        <f t="shared" ref="C16:Q16" si="24">SUM(C17,C22,C25)</f>
        <v>109423.29210819499</v>
      </c>
      <c r="D16" s="19">
        <f t="shared" si="24"/>
        <v>115047.22710461216</v>
      </c>
      <c r="E16" s="19">
        <f t="shared" si="24"/>
        <v>122703.20469065753</v>
      </c>
      <c r="F16" s="19">
        <f t="shared" si="24"/>
        <v>128812.79982697399</v>
      </c>
      <c r="G16" s="19">
        <f t="shared" si="24"/>
        <v>135167.2296058936</v>
      </c>
      <c r="H16" s="19">
        <f t="shared" si="24"/>
        <v>141281.69330378476</v>
      </c>
      <c r="I16" s="19">
        <f t="shared" si="24"/>
        <v>147375.07167573867</v>
      </c>
      <c r="J16" s="19">
        <f t="shared" si="24"/>
        <v>155456.82512765779</v>
      </c>
      <c r="K16" s="19">
        <f t="shared" si="24"/>
        <v>160105.37689565783</v>
      </c>
      <c r="L16" s="19">
        <f t="shared" si="24"/>
        <v>165303.715152141</v>
      </c>
      <c r="M16" s="19">
        <f t="shared" si="24"/>
        <v>168854.12988632947</v>
      </c>
      <c r="N16" s="19">
        <f t="shared" si="24"/>
        <v>174051.94061200402</v>
      </c>
      <c r="O16" s="19">
        <f t="shared" si="24"/>
        <v>179706.83798474964</v>
      </c>
      <c r="P16" s="19">
        <f t="shared" si="24"/>
        <v>183926.78271556669</v>
      </c>
      <c r="Q16" s="19">
        <f t="shared" si="24"/>
        <v>187206.44627620911</v>
      </c>
      <c r="R16" s="19">
        <f t="shared" ref="R16" si="25">SUM(R17,R22,R25)</f>
        <v>188034.78610224687</v>
      </c>
      <c r="S16" s="19">
        <f t="shared" ref="S16" si="26">SUM(S17,S22,S25)</f>
        <v>188710.15856893943</v>
      </c>
      <c r="T16" s="19">
        <f t="shared" ref="T16" si="27">SUM(T17,T22,T25)</f>
        <v>188931.08276035258</v>
      </c>
      <c r="U16" s="19">
        <f t="shared" ref="U16" si="28">SUM(U17,U22,U25)</f>
        <v>189329.49437676222</v>
      </c>
      <c r="V16" s="19">
        <f t="shared" ref="V16:W16" si="29">SUM(V17,V22,V25)</f>
        <v>189606.38259895256</v>
      </c>
      <c r="W16" s="19">
        <f t="shared" si="29"/>
        <v>187214.92747763416</v>
      </c>
      <c r="X16" s="19">
        <f t="shared" ref="X16:Y16" si="30">SUM(X17,X22,X25)</f>
        <v>185457.44221014532</v>
      </c>
      <c r="Y16" s="19">
        <f t="shared" si="30"/>
        <v>185744.03265739122</v>
      </c>
      <c r="DA16" s="56" t="s">
        <v>976</v>
      </c>
    </row>
    <row r="17" spans="1:105" ht="12.95" customHeight="1" x14ac:dyDescent="0.25">
      <c r="A17" s="23" t="s">
        <v>110</v>
      </c>
      <c r="B17" s="22">
        <f>SUM(B18:B21)</f>
        <v>19720.142543294878</v>
      </c>
      <c r="C17" s="22">
        <f t="shared" ref="C17:Q17" si="31">SUM(C18:C21)</f>
        <v>20000.727751485349</v>
      </c>
      <c r="D17" s="22">
        <f t="shared" si="31"/>
        <v>20303.27122532541</v>
      </c>
      <c r="E17" s="22">
        <f t="shared" si="31"/>
        <v>20789.552773266219</v>
      </c>
      <c r="F17" s="22">
        <f t="shared" si="31"/>
        <v>21723.236264077612</v>
      </c>
      <c r="G17" s="22">
        <f t="shared" si="31"/>
        <v>22534.240844060805</v>
      </c>
      <c r="H17" s="22">
        <f t="shared" si="31"/>
        <v>22882.518753397544</v>
      </c>
      <c r="I17" s="22">
        <f t="shared" si="31"/>
        <v>23210.009115168614</v>
      </c>
      <c r="J17" s="22">
        <f t="shared" si="31"/>
        <v>24054.285536221214</v>
      </c>
      <c r="K17" s="22">
        <f t="shared" si="31"/>
        <v>24017.092148772324</v>
      </c>
      <c r="L17" s="22">
        <f t="shared" si="31"/>
        <v>23944.270557417702</v>
      </c>
      <c r="M17" s="22">
        <f t="shared" si="31"/>
        <v>23630.396606546921</v>
      </c>
      <c r="N17" s="22">
        <f t="shared" si="31"/>
        <v>23309.363056309056</v>
      </c>
      <c r="O17" s="22">
        <f t="shared" si="31"/>
        <v>23068.181890462511</v>
      </c>
      <c r="P17" s="22">
        <f t="shared" si="31"/>
        <v>22366.045812420125</v>
      </c>
      <c r="Q17" s="22">
        <f t="shared" si="31"/>
        <v>21521.75992391261</v>
      </c>
      <c r="R17" s="22">
        <f t="shared" ref="R17" si="32">SUM(R18:R21)</f>
        <v>20796.791782336415</v>
      </c>
      <c r="S17" s="22">
        <f t="shared" ref="S17" si="33">SUM(S18:S21)</f>
        <v>20017.875997478659</v>
      </c>
      <c r="T17" s="22">
        <f t="shared" ref="T17" si="34">SUM(T18:T21)</f>
        <v>19407.257201645192</v>
      </c>
      <c r="U17" s="22">
        <f t="shared" ref="U17" si="35">SUM(U18:U21)</f>
        <v>19215.101616024342</v>
      </c>
      <c r="V17" s="22">
        <f t="shared" ref="V17:W17" si="36">SUM(V18:V21)</f>
        <v>18963.368705524594</v>
      </c>
      <c r="W17" s="22">
        <f t="shared" si="36"/>
        <v>18776.313712761508</v>
      </c>
      <c r="X17" s="22">
        <f t="shared" ref="X17:Y17" si="37">SUM(X18:X21)</f>
        <v>18538.587034305288</v>
      </c>
      <c r="Y17" s="22">
        <f t="shared" si="37"/>
        <v>18467.038349042687</v>
      </c>
      <c r="DA17" s="57"/>
    </row>
    <row r="18" spans="1:105" ht="12" customHeight="1" x14ac:dyDescent="0.25">
      <c r="A18" s="28" t="s">
        <v>32</v>
      </c>
      <c r="B18" s="29">
        <f>B31*B83/1000000</f>
        <v>1019.7726704310797</v>
      </c>
      <c r="C18" s="29">
        <f t="shared" ref="C18:Q18" si="38">C31*C83/1000000</f>
        <v>1023.3063342664861</v>
      </c>
      <c r="D18" s="29">
        <f t="shared" si="38"/>
        <v>1027.1996538422536</v>
      </c>
      <c r="E18" s="29">
        <f t="shared" si="38"/>
        <v>1038.0180750413708</v>
      </c>
      <c r="F18" s="29">
        <f t="shared" si="38"/>
        <v>1052.7871363300094</v>
      </c>
      <c r="G18" s="29">
        <f t="shared" si="38"/>
        <v>1059.0967601062905</v>
      </c>
      <c r="H18" s="29">
        <f t="shared" si="38"/>
        <v>1045.2754477676199</v>
      </c>
      <c r="I18" s="29">
        <f t="shared" si="38"/>
        <v>1009.5526546952449</v>
      </c>
      <c r="J18" s="29">
        <f t="shared" si="38"/>
        <v>1011.6717080921084</v>
      </c>
      <c r="K18" s="29">
        <f t="shared" si="38"/>
        <v>1021.3621250766307</v>
      </c>
      <c r="L18" s="29">
        <f t="shared" si="38"/>
        <v>1016.523574225372</v>
      </c>
      <c r="M18" s="29">
        <f t="shared" si="38"/>
        <v>985.92159774464108</v>
      </c>
      <c r="N18" s="29">
        <f t="shared" si="38"/>
        <v>971.13263273265989</v>
      </c>
      <c r="O18" s="29">
        <f t="shared" si="38"/>
        <v>966.3284815296654</v>
      </c>
      <c r="P18" s="29">
        <f t="shared" si="38"/>
        <v>947.28705871461921</v>
      </c>
      <c r="Q18" s="29">
        <f t="shared" si="38"/>
        <v>904.90950726237031</v>
      </c>
      <c r="R18" s="29">
        <f t="shared" ref="R18:V18" si="39">R31*R83/1000000</f>
        <v>875.87829617960529</v>
      </c>
      <c r="S18" s="29">
        <f t="shared" si="39"/>
        <v>836.4496200602747</v>
      </c>
      <c r="T18" s="29">
        <f t="shared" si="39"/>
        <v>796.65093939418102</v>
      </c>
      <c r="U18" s="29">
        <f t="shared" si="39"/>
        <v>789.65821625745718</v>
      </c>
      <c r="V18" s="29">
        <f t="shared" si="39"/>
        <v>770.69468625017907</v>
      </c>
      <c r="W18" s="29">
        <f t="shared" ref="W18:Y18" si="40">W31*W83/1000000</f>
        <v>743.97834561073114</v>
      </c>
      <c r="X18" s="29">
        <f t="shared" si="40"/>
        <v>717.01444371080788</v>
      </c>
      <c r="Y18" s="29">
        <f t="shared" si="40"/>
        <v>699.18226111382728</v>
      </c>
      <c r="DA18" s="58" t="s">
        <v>977</v>
      </c>
    </row>
    <row r="19" spans="1:105" ht="12" customHeight="1" x14ac:dyDescent="0.25">
      <c r="A19" s="28" t="s">
        <v>47</v>
      </c>
      <c r="B19" s="29">
        <f>B32*B84/1000000</f>
        <v>11536.458412399466</v>
      </c>
      <c r="C19" s="29">
        <f t="shared" ref="C19:Q19" si="41">C32*C84/1000000</f>
        <v>11531.859841402893</v>
      </c>
      <c r="D19" s="29">
        <f t="shared" si="41"/>
        <v>11524.480263333364</v>
      </c>
      <c r="E19" s="29">
        <f t="shared" si="41"/>
        <v>11574.047107120612</v>
      </c>
      <c r="F19" s="29">
        <f t="shared" si="41"/>
        <v>11575.250292051525</v>
      </c>
      <c r="G19" s="29">
        <f t="shared" si="41"/>
        <v>11479.100754828407</v>
      </c>
      <c r="H19" s="29">
        <f t="shared" si="41"/>
        <v>11472.030647650021</v>
      </c>
      <c r="I19" s="29">
        <f t="shared" si="41"/>
        <v>11412.102799064449</v>
      </c>
      <c r="J19" s="29">
        <f t="shared" si="41"/>
        <v>11386.267781053084</v>
      </c>
      <c r="K19" s="29">
        <f t="shared" si="41"/>
        <v>11240.048835556288</v>
      </c>
      <c r="L19" s="29">
        <f t="shared" si="41"/>
        <v>11037.425557934448</v>
      </c>
      <c r="M19" s="29">
        <f t="shared" si="41"/>
        <v>10788.005523721222</v>
      </c>
      <c r="N19" s="29">
        <f t="shared" si="41"/>
        <v>10535.776496143038</v>
      </c>
      <c r="O19" s="29">
        <f t="shared" si="41"/>
        <v>10212.807399713693</v>
      </c>
      <c r="P19" s="29">
        <f t="shared" si="41"/>
        <v>9837.5845521928768</v>
      </c>
      <c r="Q19" s="29">
        <f t="shared" si="41"/>
        <v>9445.5775070584532</v>
      </c>
      <c r="R19" s="29">
        <f t="shared" ref="R19:V19" si="42">R32*R84/1000000</f>
        <v>9195.4392324089622</v>
      </c>
      <c r="S19" s="29">
        <f t="shared" si="42"/>
        <v>8950.1362648570193</v>
      </c>
      <c r="T19" s="29">
        <f t="shared" si="42"/>
        <v>8688.1736354110508</v>
      </c>
      <c r="U19" s="29">
        <f t="shared" si="42"/>
        <v>8480.8899469002099</v>
      </c>
      <c r="V19" s="29">
        <f t="shared" si="42"/>
        <v>8327.4953571278547</v>
      </c>
      <c r="W19" s="29">
        <f t="shared" ref="W19:Y19" si="43">W32*W84/1000000</f>
        <v>8128.9902592684393</v>
      </c>
      <c r="X19" s="29">
        <f t="shared" si="43"/>
        <v>7968.0598962695331</v>
      </c>
      <c r="Y19" s="29">
        <f t="shared" si="43"/>
        <v>7886.7053727174307</v>
      </c>
      <c r="DA19" s="58" t="s">
        <v>978</v>
      </c>
    </row>
    <row r="20" spans="1:105" ht="12" customHeight="1" x14ac:dyDescent="0.25">
      <c r="A20" s="28" t="s">
        <v>46</v>
      </c>
      <c r="B20" s="29">
        <f t="shared" ref="B20" si="44">B33*B85/1000000</f>
        <v>4046.1494144350763</v>
      </c>
      <c r="C20" s="29">
        <f t="shared" ref="C20:Q20" si="45">C33*C85/1000000</f>
        <v>4269.2764632855751</v>
      </c>
      <c r="D20" s="29">
        <f t="shared" si="45"/>
        <v>4509.5630132246397</v>
      </c>
      <c r="E20" s="29">
        <f t="shared" si="45"/>
        <v>4836.6740794308826</v>
      </c>
      <c r="F20" s="29">
        <f t="shared" si="45"/>
        <v>5589.9250165895401</v>
      </c>
      <c r="G20" s="29">
        <f t="shared" si="45"/>
        <v>6262.425661029517</v>
      </c>
      <c r="H20" s="29">
        <f t="shared" si="45"/>
        <v>6498.9694209182981</v>
      </c>
      <c r="I20" s="29">
        <f t="shared" si="45"/>
        <v>6717.518092942556</v>
      </c>
      <c r="J20" s="29">
        <f t="shared" si="45"/>
        <v>7193.2611043377219</v>
      </c>
      <c r="K20" s="29">
        <f t="shared" si="45"/>
        <v>7293.9168347739587</v>
      </c>
      <c r="L20" s="29">
        <f t="shared" si="45"/>
        <v>7345.8751045299778</v>
      </c>
      <c r="M20" s="29">
        <f t="shared" si="45"/>
        <v>7273.1515899163969</v>
      </c>
      <c r="N20" s="29">
        <f t="shared" si="45"/>
        <v>7233.2637835979194</v>
      </c>
      <c r="O20" s="29">
        <f t="shared" si="45"/>
        <v>7187.3091998801774</v>
      </c>
      <c r="P20" s="29">
        <f t="shared" si="45"/>
        <v>6982.5225275207495</v>
      </c>
      <c r="Q20" s="29">
        <f t="shared" si="45"/>
        <v>6688.3920006962589</v>
      </c>
      <c r="R20" s="29">
        <f t="shared" ref="R20:V20" si="46">R33*R85/1000000</f>
        <v>6268.6125896036447</v>
      </c>
      <c r="S20" s="29">
        <f t="shared" si="46"/>
        <v>5776.9551175557472</v>
      </c>
      <c r="T20" s="29">
        <f t="shared" si="46"/>
        <v>5499.3860594422567</v>
      </c>
      <c r="U20" s="29">
        <f t="shared" si="46"/>
        <v>5354.0126040053974</v>
      </c>
      <c r="V20" s="29">
        <f t="shared" si="46"/>
        <v>5101.1459667171921</v>
      </c>
      <c r="W20" s="29">
        <f t="shared" ref="W20:Y20" si="47">W33*W85/1000000</f>
        <v>4983.1361678006688</v>
      </c>
      <c r="X20" s="29">
        <f t="shared" si="47"/>
        <v>4858.1419916442264</v>
      </c>
      <c r="Y20" s="29">
        <f t="shared" si="47"/>
        <v>4820.6187785834227</v>
      </c>
      <c r="DA20" s="58" t="s">
        <v>979</v>
      </c>
    </row>
    <row r="21" spans="1:105" ht="12" customHeight="1" x14ac:dyDescent="0.25">
      <c r="A21" s="28" t="s">
        <v>45</v>
      </c>
      <c r="B21" s="29">
        <f t="shared" ref="B21" si="48">B34*B86/1000000</f>
        <v>3117.762046029256</v>
      </c>
      <c r="C21" s="29">
        <f t="shared" ref="C21:Q21" si="49">C34*C86/1000000</f>
        <v>3176.2851125303919</v>
      </c>
      <c r="D21" s="29">
        <f t="shared" si="49"/>
        <v>3242.0282949251537</v>
      </c>
      <c r="E21" s="29">
        <f t="shared" si="49"/>
        <v>3340.8135116733533</v>
      </c>
      <c r="F21" s="29">
        <f t="shared" si="49"/>
        <v>3505.2738191065346</v>
      </c>
      <c r="G21" s="29">
        <f t="shared" si="49"/>
        <v>3733.6176680965928</v>
      </c>
      <c r="H21" s="29">
        <f t="shared" si="49"/>
        <v>3866.2432370616057</v>
      </c>
      <c r="I21" s="29">
        <f t="shared" si="49"/>
        <v>4070.8355684663666</v>
      </c>
      <c r="J21" s="29">
        <f t="shared" si="49"/>
        <v>4463.0849427383</v>
      </c>
      <c r="K21" s="29">
        <f t="shared" si="49"/>
        <v>4461.7643533654473</v>
      </c>
      <c r="L21" s="29">
        <f t="shared" si="49"/>
        <v>4544.446320727905</v>
      </c>
      <c r="M21" s="29">
        <f t="shared" si="49"/>
        <v>4583.3178951646632</v>
      </c>
      <c r="N21" s="29">
        <f t="shared" si="49"/>
        <v>4569.1901438354371</v>
      </c>
      <c r="O21" s="29">
        <f t="shared" si="49"/>
        <v>4701.7368093389741</v>
      </c>
      <c r="P21" s="29">
        <f t="shared" si="49"/>
        <v>4598.6516739918816</v>
      </c>
      <c r="Q21" s="29">
        <f t="shared" si="49"/>
        <v>4482.8809088955286</v>
      </c>
      <c r="R21" s="29">
        <f t="shared" ref="R21:V21" si="50">R34*R86/1000000</f>
        <v>4456.8616641442031</v>
      </c>
      <c r="S21" s="29">
        <f t="shared" si="50"/>
        <v>4454.3349950056163</v>
      </c>
      <c r="T21" s="29">
        <f t="shared" si="50"/>
        <v>4423.0465673977042</v>
      </c>
      <c r="U21" s="29">
        <f t="shared" si="50"/>
        <v>4590.5408488612775</v>
      </c>
      <c r="V21" s="29">
        <f t="shared" si="50"/>
        <v>4764.0326954293669</v>
      </c>
      <c r="W21" s="29">
        <f t="shared" ref="W21:Y21" si="51">W34*W86/1000000</f>
        <v>4920.2089400816685</v>
      </c>
      <c r="X21" s="29">
        <f t="shared" si="51"/>
        <v>4995.3707026807215</v>
      </c>
      <c r="Y21" s="29">
        <f t="shared" si="51"/>
        <v>5060.5319366280064</v>
      </c>
      <c r="DA21" s="58" t="s">
        <v>980</v>
      </c>
    </row>
    <row r="22" spans="1:105" ht="12.95" customHeight="1" x14ac:dyDescent="0.25">
      <c r="A22" s="23" t="s">
        <v>109</v>
      </c>
      <c r="B22" s="22">
        <f>SUM(B23:B24)</f>
        <v>4647.988644885243</v>
      </c>
      <c r="C22" s="22">
        <f t="shared" ref="C22:Q22" si="52">SUM(C23:C24)</f>
        <v>5125.9793323718404</v>
      </c>
      <c r="D22" s="22">
        <f t="shared" si="52"/>
        <v>5855.7086298355089</v>
      </c>
      <c r="E22" s="22">
        <f t="shared" si="52"/>
        <v>6944.5888124244702</v>
      </c>
      <c r="F22" s="22">
        <f t="shared" si="52"/>
        <v>8046.7330552798339</v>
      </c>
      <c r="G22" s="22">
        <f t="shared" si="52"/>
        <v>8977.4978751676827</v>
      </c>
      <c r="H22" s="22">
        <f t="shared" si="52"/>
        <v>9873.9408272244546</v>
      </c>
      <c r="I22" s="22">
        <f t="shared" si="52"/>
        <v>10860.554837290492</v>
      </c>
      <c r="J22" s="22">
        <f t="shared" si="52"/>
        <v>11702.60434504061</v>
      </c>
      <c r="K22" s="22">
        <f t="shared" si="52"/>
        <v>12401.901244633664</v>
      </c>
      <c r="L22" s="22">
        <f t="shared" si="52"/>
        <v>13217.290606103445</v>
      </c>
      <c r="M22" s="22">
        <f t="shared" si="52"/>
        <v>13752.000385951731</v>
      </c>
      <c r="N22" s="22">
        <f t="shared" si="52"/>
        <v>14287.195520960469</v>
      </c>
      <c r="O22" s="22">
        <f t="shared" si="52"/>
        <v>14808.325241527213</v>
      </c>
      <c r="P22" s="22">
        <f t="shared" si="52"/>
        <v>15550.491214014166</v>
      </c>
      <c r="Q22" s="22">
        <f t="shared" si="52"/>
        <v>16556.646508251237</v>
      </c>
      <c r="R22" s="22">
        <f t="shared" ref="R22" si="53">SUM(R23:R24)</f>
        <v>16699.423047587396</v>
      </c>
      <c r="S22" s="22">
        <f t="shared" ref="S22" si="54">SUM(S23:S24)</f>
        <v>16888.379121616537</v>
      </c>
      <c r="T22" s="22">
        <f t="shared" ref="T22" si="55">SUM(T23:T24)</f>
        <v>16961.924258397979</v>
      </c>
      <c r="U22" s="22">
        <f t="shared" ref="U22" si="56">SUM(U23:U24)</f>
        <v>17004.527641281908</v>
      </c>
      <c r="V22" s="22">
        <f t="shared" ref="V22:W22" si="57">SUM(V23:V24)</f>
        <v>16971.104057458517</v>
      </c>
      <c r="W22" s="22">
        <f t="shared" si="57"/>
        <v>16777.535435938607</v>
      </c>
      <c r="X22" s="22">
        <f t="shared" ref="X22:Y22" si="58">SUM(X23:X24)</f>
        <v>16528.822576296705</v>
      </c>
      <c r="Y22" s="22">
        <f t="shared" si="58"/>
        <v>16519.235089768623</v>
      </c>
      <c r="DA22" s="57"/>
    </row>
    <row r="23" spans="1:105" ht="12" customHeight="1" x14ac:dyDescent="0.25">
      <c r="A23" s="28" t="s">
        <v>28</v>
      </c>
      <c r="B23" s="29">
        <f t="shared" ref="B23" si="59">B36*B88/1000000</f>
        <v>2921.372698888993</v>
      </c>
      <c r="C23" s="29">
        <f t="shared" ref="C23:Q23" si="60">C36*C88/1000000</f>
        <v>3224.5234318716534</v>
      </c>
      <c r="D23" s="29">
        <f t="shared" si="60"/>
        <v>3711.5876429191298</v>
      </c>
      <c r="E23" s="29">
        <f t="shared" si="60"/>
        <v>4429.6563698246882</v>
      </c>
      <c r="F23" s="29">
        <f t="shared" si="60"/>
        <v>5143.4553276562083</v>
      </c>
      <c r="G23" s="29">
        <f t="shared" si="60"/>
        <v>5840.1664818948502</v>
      </c>
      <c r="H23" s="29">
        <f t="shared" si="60"/>
        <v>6539.0862809203927</v>
      </c>
      <c r="I23" s="29">
        <f t="shared" si="60"/>
        <v>7244.5451249576581</v>
      </c>
      <c r="J23" s="29">
        <f t="shared" si="60"/>
        <v>7919.5738062671262</v>
      </c>
      <c r="K23" s="29">
        <f t="shared" si="60"/>
        <v>8433.8648917491428</v>
      </c>
      <c r="L23" s="29">
        <f t="shared" si="60"/>
        <v>9049.9693957819673</v>
      </c>
      <c r="M23" s="29">
        <f t="shared" si="60"/>
        <v>9467.8600118130489</v>
      </c>
      <c r="N23" s="29">
        <f t="shared" si="60"/>
        <v>9858.2066183521911</v>
      </c>
      <c r="O23" s="29">
        <f t="shared" si="60"/>
        <v>10235.526442671195</v>
      </c>
      <c r="P23" s="29">
        <f t="shared" si="60"/>
        <v>10766.926926892345</v>
      </c>
      <c r="Q23" s="29">
        <f t="shared" si="60"/>
        <v>11450.526541415255</v>
      </c>
      <c r="R23" s="29">
        <f t="shared" ref="R23:V23" si="61">R36*R88/1000000</f>
        <v>11268.046724687705</v>
      </c>
      <c r="S23" s="29">
        <f t="shared" si="61"/>
        <v>11116.370521672725</v>
      </c>
      <c r="T23" s="29">
        <f t="shared" si="61"/>
        <v>10800.607266093759</v>
      </c>
      <c r="U23" s="29">
        <f t="shared" si="61"/>
        <v>10440.07258464589</v>
      </c>
      <c r="V23" s="29">
        <f t="shared" si="61"/>
        <v>10014.774327384912</v>
      </c>
      <c r="W23" s="29">
        <f t="shared" ref="W23:Y23" si="62">W36*W88/1000000</f>
        <v>9556.5897555832926</v>
      </c>
      <c r="X23" s="29">
        <f t="shared" si="62"/>
        <v>9109.4635204118422</v>
      </c>
      <c r="Y23" s="29">
        <f t="shared" si="62"/>
        <v>8872.7785683234088</v>
      </c>
      <c r="DA23" s="58" t="s">
        <v>981</v>
      </c>
    </row>
    <row r="24" spans="1:105" ht="12" customHeight="1" x14ac:dyDescent="0.25">
      <c r="A24" s="28" t="s">
        <v>27</v>
      </c>
      <c r="B24" s="29">
        <f t="shared" ref="B24" si="63">B37*B89/1000000</f>
        <v>1726.6159459962498</v>
      </c>
      <c r="C24" s="29">
        <f t="shared" ref="C24:Q24" si="64">C37*C89/1000000</f>
        <v>1901.4559005001868</v>
      </c>
      <c r="D24" s="29">
        <f t="shared" si="64"/>
        <v>2144.120986916379</v>
      </c>
      <c r="E24" s="29">
        <f t="shared" si="64"/>
        <v>2514.9324425997816</v>
      </c>
      <c r="F24" s="29">
        <f t="shared" si="64"/>
        <v>2903.2777276236252</v>
      </c>
      <c r="G24" s="29">
        <f t="shared" si="64"/>
        <v>3137.331393272832</v>
      </c>
      <c r="H24" s="29">
        <f t="shared" si="64"/>
        <v>3334.8545463040609</v>
      </c>
      <c r="I24" s="29">
        <f t="shared" si="64"/>
        <v>3616.0097123328342</v>
      </c>
      <c r="J24" s="29">
        <f t="shared" si="64"/>
        <v>3783.0305387734852</v>
      </c>
      <c r="K24" s="29">
        <f t="shared" si="64"/>
        <v>3968.0363528845205</v>
      </c>
      <c r="L24" s="29">
        <f t="shared" si="64"/>
        <v>4167.3212103214764</v>
      </c>
      <c r="M24" s="29">
        <f t="shared" si="64"/>
        <v>4284.1403741386812</v>
      </c>
      <c r="N24" s="29">
        <f t="shared" si="64"/>
        <v>4428.9889026082783</v>
      </c>
      <c r="O24" s="29">
        <f t="shared" si="64"/>
        <v>4572.798798856018</v>
      </c>
      <c r="P24" s="29">
        <f t="shared" si="64"/>
        <v>4783.5642871218206</v>
      </c>
      <c r="Q24" s="29">
        <f t="shared" si="64"/>
        <v>5106.1199668359814</v>
      </c>
      <c r="R24" s="29">
        <f t="shared" ref="R24:V24" si="65">R37*R89/1000000</f>
        <v>5431.3763228996904</v>
      </c>
      <c r="S24" s="29">
        <f t="shared" si="65"/>
        <v>5772.0085999438124</v>
      </c>
      <c r="T24" s="29">
        <f t="shared" si="65"/>
        <v>6161.3169923042196</v>
      </c>
      <c r="U24" s="29">
        <f t="shared" si="65"/>
        <v>6564.4550566360185</v>
      </c>
      <c r="V24" s="29">
        <f t="shared" si="65"/>
        <v>6956.3297300736049</v>
      </c>
      <c r="W24" s="29">
        <f t="shared" ref="W24:Y24" si="66">W37*W89/1000000</f>
        <v>7220.9456803553139</v>
      </c>
      <c r="X24" s="29">
        <f t="shared" si="66"/>
        <v>7419.3590558848646</v>
      </c>
      <c r="Y24" s="29">
        <f t="shared" si="66"/>
        <v>7646.4565214452132</v>
      </c>
      <c r="DA24" s="58" t="s">
        <v>982</v>
      </c>
    </row>
    <row r="25" spans="1:105" ht="12.95" customHeight="1" x14ac:dyDescent="0.25">
      <c r="A25" s="23" t="s">
        <v>108</v>
      </c>
      <c r="B25" s="22">
        <f>SUM(B26:B27)</f>
        <v>81161.745425106143</v>
      </c>
      <c r="C25" s="22">
        <f t="shared" ref="C25:Q25" si="67">SUM(C26:C27)</f>
        <v>84296.585024337794</v>
      </c>
      <c r="D25" s="22">
        <f t="shared" si="67"/>
        <v>88888.247249451233</v>
      </c>
      <c r="E25" s="22">
        <f t="shared" si="67"/>
        <v>94969.063104966845</v>
      </c>
      <c r="F25" s="22">
        <f t="shared" si="67"/>
        <v>99042.830507616542</v>
      </c>
      <c r="G25" s="22">
        <f t="shared" si="67"/>
        <v>103655.49088666511</v>
      </c>
      <c r="H25" s="22">
        <f t="shared" si="67"/>
        <v>108525.23372316278</v>
      </c>
      <c r="I25" s="22">
        <f t="shared" si="67"/>
        <v>113304.50772327957</v>
      </c>
      <c r="J25" s="22">
        <f t="shared" si="67"/>
        <v>119699.93524639598</v>
      </c>
      <c r="K25" s="22">
        <f t="shared" si="67"/>
        <v>123686.38350225185</v>
      </c>
      <c r="L25" s="22">
        <f t="shared" si="67"/>
        <v>128142.15398861984</v>
      </c>
      <c r="M25" s="22">
        <f t="shared" si="67"/>
        <v>131471.73289383081</v>
      </c>
      <c r="N25" s="22">
        <f t="shared" si="67"/>
        <v>136455.3820347345</v>
      </c>
      <c r="O25" s="22">
        <f t="shared" si="67"/>
        <v>141830.33085275991</v>
      </c>
      <c r="P25" s="22">
        <f t="shared" si="67"/>
        <v>146010.2456891324</v>
      </c>
      <c r="Q25" s="22">
        <f t="shared" si="67"/>
        <v>149128.03984404527</v>
      </c>
      <c r="R25" s="22">
        <f t="shared" ref="R25" si="68">SUM(R26:R27)</f>
        <v>150538.57127232305</v>
      </c>
      <c r="S25" s="22">
        <f t="shared" ref="S25" si="69">SUM(S26:S27)</f>
        <v>151803.90344984422</v>
      </c>
      <c r="T25" s="22">
        <f t="shared" ref="T25" si="70">SUM(T26:T27)</f>
        <v>152561.9013003094</v>
      </c>
      <c r="U25" s="22">
        <f t="shared" ref="U25" si="71">SUM(U26:U27)</f>
        <v>153109.86511945596</v>
      </c>
      <c r="V25" s="22">
        <f t="shared" ref="V25:W25" si="72">SUM(V26:V27)</f>
        <v>153671.90983596945</v>
      </c>
      <c r="W25" s="22">
        <f t="shared" si="72"/>
        <v>151661.07832893406</v>
      </c>
      <c r="X25" s="22">
        <f t="shared" ref="X25:Y25" si="73">SUM(X26:X27)</f>
        <v>150390.03259954334</v>
      </c>
      <c r="Y25" s="22">
        <f t="shared" si="73"/>
        <v>150757.75921857991</v>
      </c>
      <c r="DA25" s="57"/>
    </row>
    <row r="26" spans="1:105" ht="12" customHeight="1" x14ac:dyDescent="0.25">
      <c r="A26" s="30" t="s">
        <v>44</v>
      </c>
      <c r="B26" s="31">
        <f t="shared" ref="B26" si="74">B39*B91/1000000</f>
        <v>14392.98387886813</v>
      </c>
      <c r="C26" s="31">
        <f t="shared" ref="C26:Q26" si="75">C39*C91/1000000</f>
        <v>14666.79649169808</v>
      </c>
      <c r="D26" s="31">
        <f t="shared" si="75"/>
        <v>14939.499855384307</v>
      </c>
      <c r="E26" s="31">
        <f t="shared" si="75"/>
        <v>15346.783954839237</v>
      </c>
      <c r="F26" s="31">
        <f t="shared" si="75"/>
        <v>15672.147638704266</v>
      </c>
      <c r="G26" s="31">
        <f t="shared" si="75"/>
        <v>15865.625551126182</v>
      </c>
      <c r="H26" s="31">
        <f t="shared" si="75"/>
        <v>16263.258107431389</v>
      </c>
      <c r="I26" s="31">
        <f t="shared" si="75"/>
        <v>16577.322718809111</v>
      </c>
      <c r="J26" s="31">
        <f t="shared" si="75"/>
        <v>16864.091678074717</v>
      </c>
      <c r="K26" s="31">
        <f t="shared" si="75"/>
        <v>16863.638533120396</v>
      </c>
      <c r="L26" s="31">
        <f t="shared" si="75"/>
        <v>16676.426941347236</v>
      </c>
      <c r="M26" s="31">
        <f t="shared" si="75"/>
        <v>16185.669224280336</v>
      </c>
      <c r="N26" s="31">
        <f t="shared" si="75"/>
        <v>16051.051107374082</v>
      </c>
      <c r="O26" s="31">
        <f t="shared" si="75"/>
        <v>15724.277547731604</v>
      </c>
      <c r="P26" s="31">
        <f t="shared" si="75"/>
        <v>15452.514853650982</v>
      </c>
      <c r="Q26" s="31">
        <f t="shared" si="75"/>
        <v>14690.783870122952</v>
      </c>
      <c r="R26" s="31">
        <f t="shared" ref="R26:V26" si="76">R39*R91/1000000</f>
        <v>14015.969243259202</v>
      </c>
      <c r="S26" s="31">
        <f t="shared" si="76"/>
        <v>13218.864163920041</v>
      </c>
      <c r="T26" s="31">
        <f t="shared" si="76"/>
        <v>12287.961844825792</v>
      </c>
      <c r="U26" s="31">
        <f t="shared" si="76"/>
        <v>11475.848248679882</v>
      </c>
      <c r="V26" s="31">
        <f t="shared" si="76"/>
        <v>10789.84221227918</v>
      </c>
      <c r="W26" s="31">
        <f t="shared" ref="W26:Y26" si="77">W39*W91/1000000</f>
        <v>10305.430347369542</v>
      </c>
      <c r="X26" s="31">
        <f t="shared" si="77"/>
        <v>9895.9903654820573</v>
      </c>
      <c r="Y26" s="31">
        <f t="shared" si="77"/>
        <v>9522.42218276114</v>
      </c>
      <c r="DA26" s="59" t="s">
        <v>983</v>
      </c>
    </row>
    <row r="27" spans="1:105" ht="12" customHeight="1" x14ac:dyDescent="0.25">
      <c r="A27" s="32" t="s">
        <v>25</v>
      </c>
      <c r="B27" s="33">
        <f t="shared" ref="B27" si="78">B40*B92/1000000</f>
        <v>66768.761546238005</v>
      </c>
      <c r="C27" s="33">
        <f t="shared" ref="C27:Q27" si="79">C40*C92/1000000</f>
        <v>69629.788532639708</v>
      </c>
      <c r="D27" s="33">
        <f t="shared" si="79"/>
        <v>73948.74739406693</v>
      </c>
      <c r="E27" s="33">
        <f t="shared" si="79"/>
        <v>79622.279150127608</v>
      </c>
      <c r="F27" s="33">
        <f t="shared" si="79"/>
        <v>83370.682868912278</v>
      </c>
      <c r="G27" s="33">
        <f t="shared" si="79"/>
        <v>87789.865335538925</v>
      </c>
      <c r="H27" s="33">
        <f t="shared" si="79"/>
        <v>92261.975615731382</v>
      </c>
      <c r="I27" s="33">
        <f t="shared" si="79"/>
        <v>96727.185004470462</v>
      </c>
      <c r="J27" s="33">
        <f t="shared" si="79"/>
        <v>102835.84356832126</v>
      </c>
      <c r="K27" s="33">
        <f t="shared" si="79"/>
        <v>106822.74496913145</v>
      </c>
      <c r="L27" s="33">
        <f t="shared" si="79"/>
        <v>111465.72704727261</v>
      </c>
      <c r="M27" s="33">
        <f t="shared" si="79"/>
        <v>115286.06366955047</v>
      </c>
      <c r="N27" s="33">
        <f t="shared" si="79"/>
        <v>120404.33092736042</v>
      </c>
      <c r="O27" s="33">
        <f t="shared" si="79"/>
        <v>126106.05330502831</v>
      </c>
      <c r="P27" s="33">
        <f t="shared" si="79"/>
        <v>130557.7308354814</v>
      </c>
      <c r="Q27" s="33">
        <f t="shared" si="79"/>
        <v>134437.25597392232</v>
      </c>
      <c r="R27" s="33">
        <f t="shared" ref="R27:V27" si="80">R40*R92/1000000</f>
        <v>136522.60202906386</v>
      </c>
      <c r="S27" s="33">
        <f t="shared" si="80"/>
        <v>138585.03928592417</v>
      </c>
      <c r="T27" s="33">
        <f t="shared" si="80"/>
        <v>140273.9394554836</v>
      </c>
      <c r="U27" s="33">
        <f t="shared" si="80"/>
        <v>141634.01687077607</v>
      </c>
      <c r="V27" s="33">
        <f t="shared" si="80"/>
        <v>142882.06762369027</v>
      </c>
      <c r="W27" s="33">
        <f t="shared" ref="W27:Y27" si="81">W40*W92/1000000</f>
        <v>141355.64798156451</v>
      </c>
      <c r="X27" s="33">
        <f t="shared" si="81"/>
        <v>140494.04223406129</v>
      </c>
      <c r="Y27" s="33">
        <f t="shared" si="81"/>
        <v>141235.33703581878</v>
      </c>
      <c r="DA27" s="60" t="s">
        <v>984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DA30" s="57"/>
    </row>
    <row r="31" spans="1:105" ht="12" customHeight="1" x14ac:dyDescent="0.25">
      <c r="A31" s="28" t="s">
        <v>32</v>
      </c>
      <c r="B31" s="34">
        <v>18437499</v>
      </c>
      <c r="C31" s="34">
        <v>18724853</v>
      </c>
      <c r="D31" s="34">
        <v>19100615</v>
      </c>
      <c r="E31" s="34">
        <v>19702431</v>
      </c>
      <c r="F31" s="34">
        <v>20477383</v>
      </c>
      <c r="G31" s="34">
        <v>21097297</v>
      </c>
      <c r="H31" s="34">
        <v>21225001</v>
      </c>
      <c r="I31" s="34">
        <v>20778524</v>
      </c>
      <c r="J31" s="34">
        <v>21464059</v>
      </c>
      <c r="K31" s="34">
        <v>22437782</v>
      </c>
      <c r="L31" s="34">
        <v>23037934</v>
      </c>
      <c r="M31" s="34">
        <v>22853507</v>
      </c>
      <c r="N31" s="34">
        <v>23229792</v>
      </c>
      <c r="O31" s="34">
        <v>24019950</v>
      </c>
      <c r="P31" s="34">
        <v>24399308</v>
      </c>
      <c r="Q31" s="34">
        <v>23971803</v>
      </c>
      <c r="R31" s="34">
        <v>24103599</v>
      </c>
      <c r="S31" s="34">
        <v>23843706</v>
      </c>
      <c r="T31" s="34">
        <v>23593895</v>
      </c>
      <c r="U31" s="34">
        <v>24466960</v>
      </c>
      <c r="V31" s="34">
        <v>24767245</v>
      </c>
      <c r="W31" s="34">
        <v>24875711</v>
      </c>
      <c r="X31" s="34">
        <v>25055819</v>
      </c>
      <c r="Y31" s="34">
        <v>25511784</v>
      </c>
      <c r="DA31" s="58" t="s">
        <v>985</v>
      </c>
    </row>
    <row r="32" spans="1:105" ht="12" customHeight="1" x14ac:dyDescent="0.25">
      <c r="A32" s="28" t="s">
        <v>47</v>
      </c>
      <c r="B32" s="34">
        <v>14285975</v>
      </c>
      <c r="C32" s="34">
        <v>14436514</v>
      </c>
      <c r="D32" s="34">
        <v>14651104</v>
      </c>
      <c r="E32" s="34">
        <v>15020539</v>
      </c>
      <c r="F32" s="34">
        <v>15373086</v>
      </c>
      <c r="G32" s="34">
        <v>15605938</v>
      </c>
      <c r="H32" s="34">
        <v>16060640</v>
      </c>
      <c r="I32" s="34">
        <v>16457243</v>
      </c>
      <c r="J32" s="34">
        <v>16975964</v>
      </c>
      <c r="K32" s="34">
        <v>17317747</v>
      </c>
      <c r="L32" s="34">
        <v>17602992</v>
      </c>
      <c r="M32" s="34">
        <v>17847988</v>
      </c>
      <c r="N32" s="34">
        <v>18114318</v>
      </c>
      <c r="O32" s="34">
        <v>18271658</v>
      </c>
      <c r="P32" s="34">
        <v>18336695</v>
      </c>
      <c r="Q32" s="34">
        <v>18394310</v>
      </c>
      <c r="R32" s="34">
        <v>18484106</v>
      </c>
      <c r="S32" s="34">
        <v>18532845</v>
      </c>
      <c r="T32" s="34">
        <v>18562816</v>
      </c>
      <c r="U32" s="34">
        <v>18663348</v>
      </c>
      <c r="V32" s="34">
        <v>18807819</v>
      </c>
      <c r="W32" s="34">
        <v>18874414</v>
      </c>
      <c r="X32" s="34">
        <v>18986775</v>
      </c>
      <c r="Y32" s="34">
        <v>19315930</v>
      </c>
      <c r="DA32" s="58" t="s">
        <v>986</v>
      </c>
    </row>
    <row r="33" spans="1:105" ht="12" customHeight="1" x14ac:dyDescent="0.25">
      <c r="A33" s="28" t="s">
        <v>46</v>
      </c>
      <c r="B33" s="34">
        <v>2210605</v>
      </c>
      <c r="C33" s="34">
        <v>2346435</v>
      </c>
      <c r="D33" s="34">
        <v>2499679</v>
      </c>
      <c r="E33" s="34">
        <v>2712385</v>
      </c>
      <c r="F33" s="34">
        <v>3193682</v>
      </c>
      <c r="G33" s="34">
        <v>3637497</v>
      </c>
      <c r="H33" s="34">
        <v>3818792</v>
      </c>
      <c r="I33" s="34">
        <v>3995786</v>
      </c>
      <c r="J33" s="34">
        <v>4351054</v>
      </c>
      <c r="K33" s="34">
        <v>4463912</v>
      </c>
      <c r="L33" s="34">
        <v>4550339</v>
      </c>
      <c r="M33" s="34">
        <v>4561863</v>
      </c>
      <c r="N33" s="34">
        <v>4617047</v>
      </c>
      <c r="O33" s="34">
        <v>4693046</v>
      </c>
      <c r="P33" s="34">
        <v>4670235</v>
      </c>
      <c r="Q33" s="34">
        <v>4636449</v>
      </c>
      <c r="R33" s="34">
        <v>4695915</v>
      </c>
      <c r="S33" s="34">
        <v>4646501</v>
      </c>
      <c r="T33" s="34">
        <v>4619544</v>
      </c>
      <c r="U33" s="34">
        <v>4751042</v>
      </c>
      <c r="V33" s="34">
        <v>4901390</v>
      </c>
      <c r="W33" s="34">
        <v>5018796</v>
      </c>
      <c r="X33" s="34">
        <v>5110048</v>
      </c>
      <c r="Y33" s="34">
        <v>5246293</v>
      </c>
      <c r="DA33" s="58" t="s">
        <v>987</v>
      </c>
    </row>
    <row r="34" spans="1:105" ht="12" customHeight="1" x14ac:dyDescent="0.25">
      <c r="A34" s="28" t="s">
        <v>45</v>
      </c>
      <c r="B34" s="34">
        <v>4537949</v>
      </c>
      <c r="C34" s="34">
        <v>4652544</v>
      </c>
      <c r="D34" s="34">
        <v>4791537</v>
      </c>
      <c r="E34" s="34">
        <v>4998049</v>
      </c>
      <c r="F34" s="34">
        <v>5334636</v>
      </c>
      <c r="G34" s="34">
        <v>5803887</v>
      </c>
      <c r="H34" s="34">
        <v>6119674</v>
      </c>
      <c r="I34" s="34">
        <v>6590811</v>
      </c>
      <c r="J34" s="34">
        <v>7451609</v>
      </c>
      <c r="K34" s="34">
        <v>7565104</v>
      </c>
      <c r="L34" s="34">
        <v>7875821</v>
      </c>
      <c r="M34" s="34">
        <v>8124030</v>
      </c>
      <c r="N34" s="34">
        <v>8271317</v>
      </c>
      <c r="O34" s="34">
        <v>8768645</v>
      </c>
      <c r="P34" s="34">
        <v>8762137</v>
      </c>
      <c r="Q34" s="34">
        <v>8739092</v>
      </c>
      <c r="R34" s="34">
        <v>8822560</v>
      </c>
      <c r="S34" s="34">
        <v>8965737</v>
      </c>
      <c r="T34" s="34">
        <v>9061906</v>
      </c>
      <c r="U34" s="34">
        <v>9668140</v>
      </c>
      <c r="V34" s="34">
        <v>10337287</v>
      </c>
      <c r="W34" s="34">
        <v>10902374</v>
      </c>
      <c r="X34" s="34">
        <v>11306371</v>
      </c>
      <c r="Y34" s="34">
        <v>11774918</v>
      </c>
      <c r="DA34" s="58" t="s">
        <v>988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DA35" s="57"/>
    </row>
    <row r="36" spans="1:105" ht="12" customHeight="1" x14ac:dyDescent="0.25">
      <c r="A36" s="28" t="s">
        <v>28</v>
      </c>
      <c r="B36" s="34">
        <v>7129131.3698544875</v>
      </c>
      <c r="C36" s="34">
        <v>8049356.9070419483</v>
      </c>
      <c r="D36" s="34">
        <v>9522898.4369853977</v>
      </c>
      <c r="E36" s="34">
        <v>11735714.852386741</v>
      </c>
      <c r="F36" s="34">
        <v>14029935.778591249</v>
      </c>
      <c r="G36" s="34">
        <v>16358020.059571393</v>
      </c>
      <c r="H36" s="34">
        <v>18799303.206676051</v>
      </c>
      <c r="I36" s="34">
        <v>21416518.621187918</v>
      </c>
      <c r="J36" s="34">
        <v>24111082.877280958</v>
      </c>
      <c r="K36" s="34">
        <v>26356490.861006767</v>
      </c>
      <c r="L36" s="34">
        <v>29285643.246339224</v>
      </c>
      <c r="M36" s="34">
        <v>31962420.332550786</v>
      </c>
      <c r="N36" s="34">
        <v>34848862.512608089</v>
      </c>
      <c r="O36" s="34">
        <v>38195108.3190872</v>
      </c>
      <c r="P36" s="34">
        <v>43041733.424157664</v>
      </c>
      <c r="Q36" s="34">
        <v>50455595.121917717</v>
      </c>
      <c r="R36" s="34">
        <v>53131968.234583423</v>
      </c>
      <c r="S36" s="34">
        <v>55838967.604089372</v>
      </c>
      <c r="T36" s="34">
        <v>58455065.40396212</v>
      </c>
      <c r="U36" s="34">
        <v>60817665.211668275</v>
      </c>
      <c r="V36" s="34">
        <v>62721165.858970433</v>
      </c>
      <c r="W36" s="34">
        <v>63941694.832168013</v>
      </c>
      <c r="X36" s="34">
        <v>65221110.9292785</v>
      </c>
      <c r="Y36" s="34">
        <v>67177102.657711476</v>
      </c>
      <c r="DA36" s="58" t="s">
        <v>989</v>
      </c>
    </row>
    <row r="37" spans="1:105" ht="12" customHeight="1" x14ac:dyDescent="0.25">
      <c r="A37" s="28" t="s">
        <v>27</v>
      </c>
      <c r="B37" s="34">
        <v>4432318.2654874576</v>
      </c>
      <c r="C37" s="34">
        <v>4999753.3480545841</v>
      </c>
      <c r="D37" s="34">
        <v>5822906.7345981123</v>
      </c>
      <c r="E37" s="34">
        <v>7102099.9661442647</v>
      </c>
      <c r="F37" s="34">
        <v>8534889.7548278309</v>
      </c>
      <c r="G37" s="34">
        <v>9589300.6744572073</v>
      </c>
      <c r="H37" s="34">
        <v>10626843.788778674</v>
      </c>
      <c r="I37" s="34">
        <v>12106146.964718703</v>
      </c>
      <c r="J37" s="34">
        <v>13407218.241378658</v>
      </c>
      <c r="K37" s="34">
        <v>14987099.534343198</v>
      </c>
      <c r="L37" s="34">
        <v>16636945.082295585</v>
      </c>
      <c r="M37" s="34">
        <v>18125546.086030606</v>
      </c>
      <c r="N37" s="34">
        <v>20079770.102214936</v>
      </c>
      <c r="O37" s="34">
        <v>22246749.498199195</v>
      </c>
      <c r="P37" s="34">
        <v>24958537.787854932</v>
      </c>
      <c r="Q37" s="34">
        <v>28116368.291535452</v>
      </c>
      <c r="R37" s="34">
        <v>31099589.557922609</v>
      </c>
      <c r="S37" s="34">
        <v>34200374.201719835</v>
      </c>
      <c r="T37" s="34">
        <v>37333591.395665415</v>
      </c>
      <c r="U37" s="34">
        <v>40374915.629677765</v>
      </c>
      <c r="V37" s="34">
        <v>43193143.004973613</v>
      </c>
      <c r="W37" s="34">
        <v>45271928.363843188</v>
      </c>
      <c r="X37" s="34">
        <v>47038724.069839463</v>
      </c>
      <c r="Y37" s="34">
        <v>49022551.081185326</v>
      </c>
      <c r="DA37" s="58" t="s">
        <v>990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DA38" s="57"/>
    </row>
    <row r="39" spans="1:105" ht="12" customHeight="1" x14ac:dyDescent="0.25">
      <c r="A39" s="30" t="s">
        <v>44</v>
      </c>
      <c r="B39" s="35">
        <v>211519372.25827166</v>
      </c>
      <c r="C39" s="35">
        <v>216726794.03591231</v>
      </c>
      <c r="D39" s="35">
        <v>223497058.80528846</v>
      </c>
      <c r="E39" s="35">
        <v>232987814.67433694</v>
      </c>
      <c r="F39" s="35">
        <v>242235793.06702593</v>
      </c>
      <c r="G39" s="35">
        <v>249704948.7472226</v>
      </c>
      <c r="H39" s="35">
        <v>261084485.15238005</v>
      </c>
      <c r="I39" s="35">
        <v>272478648.4532302</v>
      </c>
      <c r="J39" s="35">
        <v>286026115.32083005</v>
      </c>
      <c r="K39" s="35">
        <v>296554332.62387449</v>
      </c>
      <c r="L39" s="35">
        <v>306432971.56013811</v>
      </c>
      <c r="M39" s="35">
        <v>313351747.68451959</v>
      </c>
      <c r="N39" s="35">
        <v>327668140.55363339</v>
      </c>
      <c r="O39" s="35">
        <v>333874056.2866621</v>
      </c>
      <c r="P39" s="35">
        <v>344257591.0162797</v>
      </c>
      <c r="Q39" s="35">
        <v>347626565.71998817</v>
      </c>
      <c r="R39" s="35">
        <v>355018271.37903374</v>
      </c>
      <c r="S39" s="35">
        <v>358922609.13625002</v>
      </c>
      <c r="T39" s="35">
        <v>363023308.48840696</v>
      </c>
      <c r="U39" s="35">
        <v>373868256.66322201</v>
      </c>
      <c r="V39" s="35">
        <v>384524485.88555914</v>
      </c>
      <c r="W39" s="35">
        <v>398940605.71605259</v>
      </c>
      <c r="X39" s="35">
        <v>413354977.37997192</v>
      </c>
      <c r="Y39" s="35">
        <v>432494294.99285811</v>
      </c>
      <c r="DA39" s="59" t="s">
        <v>991</v>
      </c>
    </row>
    <row r="40" spans="1:105" ht="12" customHeight="1" x14ac:dyDescent="0.25">
      <c r="A40" s="32" t="s">
        <v>25</v>
      </c>
      <c r="B40" s="36">
        <v>7318711.6852855384</v>
      </c>
      <c r="C40" s="36">
        <v>7679784.4130124887</v>
      </c>
      <c r="D40" s="36">
        <v>8218292.2770185703</v>
      </c>
      <c r="E40" s="36">
        <v>8913572.6364411395</v>
      </c>
      <c r="F40" s="36">
        <v>9395539.9579092246</v>
      </c>
      <c r="G40" s="36">
        <v>9958091.2150337752</v>
      </c>
      <c r="H40" s="36">
        <v>10528446.733778363</v>
      </c>
      <c r="I40" s="36">
        <v>11101820.896752078</v>
      </c>
      <c r="J40" s="36">
        <v>11880194.689395575</v>
      </c>
      <c r="K40" s="36">
        <v>12408470.357312888</v>
      </c>
      <c r="L40" s="36">
        <v>13052232.162272517</v>
      </c>
      <c r="M40" s="36">
        <v>13646728.094717039</v>
      </c>
      <c r="N40" s="36">
        <v>14436601.166410422</v>
      </c>
      <c r="O40" s="36">
        <v>15340334.106140431</v>
      </c>
      <c r="P40" s="36">
        <v>16154179.022028308</v>
      </c>
      <c r="Q40" s="36">
        <v>16933475.455000985</v>
      </c>
      <c r="R40" s="36">
        <v>17528050.465904821</v>
      </c>
      <c r="S40" s="36">
        <v>18127802.692929778</v>
      </c>
      <c r="T40" s="36">
        <v>18739348.045044187</v>
      </c>
      <c r="U40" s="36">
        <v>19338172.380179226</v>
      </c>
      <c r="V40" s="36">
        <v>19909976.292424068</v>
      </c>
      <c r="W40" s="36">
        <v>20091318.998613119</v>
      </c>
      <c r="X40" s="36">
        <v>20305954.76813117</v>
      </c>
      <c r="Y40" s="36">
        <v>20742749.199928612</v>
      </c>
      <c r="DA40" s="60" t="s">
        <v>992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DA43" s="57"/>
    </row>
    <row r="44" spans="1:105" ht="12" customHeight="1" x14ac:dyDescent="0.25">
      <c r="A44" s="28" t="s">
        <v>32</v>
      </c>
      <c r="B44" s="37"/>
      <c r="C44" s="37">
        <v>1256793.2127653807</v>
      </c>
      <c r="D44" s="37">
        <v>1351436.8983231261</v>
      </c>
      <c r="E44" s="37">
        <v>1583766.6934347861</v>
      </c>
      <c r="F44" s="37">
        <v>1763218.8560954668</v>
      </c>
      <c r="G44" s="37">
        <v>1614537.6459597573</v>
      </c>
      <c r="H44" s="37">
        <v>1128725.3243524097</v>
      </c>
      <c r="I44" s="37">
        <v>560983.15427909791</v>
      </c>
      <c r="J44" s="37">
        <v>1699475.4004372023</v>
      </c>
      <c r="K44" s="37">
        <v>1994185.3292267174</v>
      </c>
      <c r="L44" s="37">
        <v>1627178.2087611854</v>
      </c>
      <c r="M44" s="37">
        <v>849205.30887872353</v>
      </c>
      <c r="N44" s="37">
        <v>1416565.9011531249</v>
      </c>
      <c r="O44" s="37">
        <v>1837130.2589050047</v>
      </c>
      <c r="P44" s="37">
        <v>1433064.657213062</v>
      </c>
      <c r="Q44" s="37">
        <v>632979.37292536721</v>
      </c>
      <c r="R44" s="37">
        <v>1199101.6846707389</v>
      </c>
      <c r="S44" s="37">
        <v>814277.87287022918</v>
      </c>
      <c r="T44" s="37">
        <v>831269.21974861622</v>
      </c>
      <c r="U44" s="37">
        <v>2129858.2127653807</v>
      </c>
      <c r="V44" s="37">
        <v>1651721.8983231261</v>
      </c>
      <c r="W44" s="37">
        <v>1692232.6934347861</v>
      </c>
      <c r="X44" s="37">
        <v>1943326.8560954668</v>
      </c>
      <c r="Y44" s="37">
        <v>2070502.6459597573</v>
      </c>
      <c r="DA44" s="58" t="s">
        <v>993</v>
      </c>
    </row>
    <row r="45" spans="1:105" ht="12" customHeight="1" x14ac:dyDescent="0.25">
      <c r="A45" s="28" t="s">
        <v>47</v>
      </c>
      <c r="B45" s="37"/>
      <c r="C45" s="37">
        <v>1019807.8057550974</v>
      </c>
      <c r="D45" s="37">
        <v>1095081.5622224193</v>
      </c>
      <c r="E45" s="37">
        <v>1261294.2108817641</v>
      </c>
      <c r="F45" s="37">
        <v>1255920.622374041</v>
      </c>
      <c r="G45" s="37">
        <v>1147888.6914911922</v>
      </c>
      <c r="H45" s="37">
        <v>1381552.3374880124</v>
      </c>
      <c r="I45" s="37">
        <v>1335419.504397966</v>
      </c>
      <c r="J45" s="37">
        <v>1469658.1613531038</v>
      </c>
      <c r="K45" s="37">
        <v>1304997.3029080927</v>
      </c>
      <c r="L45" s="37">
        <v>1260894.9493684396</v>
      </c>
      <c r="M45" s="37">
        <v>1233242.1471229475</v>
      </c>
      <c r="N45" s="37">
        <v>1267334.9689804688</v>
      </c>
      <c r="O45" s="37">
        <v>1171268.5145110004</v>
      </c>
      <c r="P45" s="37">
        <v>1092055.9103911817</v>
      </c>
      <c r="Q45" s="37">
        <v>1097893.3107542768</v>
      </c>
      <c r="R45" s="37">
        <v>1109603.8057550974</v>
      </c>
      <c r="S45" s="37">
        <v>1143820.5622224212</v>
      </c>
      <c r="T45" s="37">
        <v>1291265.2108817622</v>
      </c>
      <c r="U45" s="37">
        <v>1356452.6223740429</v>
      </c>
      <c r="V45" s="37">
        <v>1292359.6914911941</v>
      </c>
      <c r="W45" s="37">
        <v>1448147.3374880105</v>
      </c>
      <c r="X45" s="37">
        <v>1447780.504397966</v>
      </c>
      <c r="Y45" s="37">
        <v>1798813.1613531038</v>
      </c>
      <c r="DA45" s="58" t="s">
        <v>994</v>
      </c>
    </row>
    <row r="46" spans="1:105" ht="12" customHeight="1" x14ac:dyDescent="0.25">
      <c r="A46" s="28" t="s">
        <v>46</v>
      </c>
      <c r="B46" s="37"/>
      <c r="C46" s="37">
        <v>278255.35609173798</v>
      </c>
      <c r="D46" s="37">
        <v>302169.5856214175</v>
      </c>
      <c r="E46" s="37">
        <v>368428.48271857249</v>
      </c>
      <c r="F46" s="37">
        <v>644126.58715825062</v>
      </c>
      <c r="G46" s="37">
        <v>614076.05666477466</v>
      </c>
      <c r="H46" s="37">
        <v>359326.69511467218</v>
      </c>
      <c r="I46" s="37">
        <v>363150.98202677211</v>
      </c>
      <c r="J46" s="37">
        <v>549921.10339821549</v>
      </c>
      <c r="K46" s="37">
        <v>316394.98394781305</v>
      </c>
      <c r="L46" s="37">
        <v>299253.32083096821</v>
      </c>
      <c r="M46" s="37">
        <v>234063.61889334023</v>
      </c>
      <c r="N46" s="37">
        <v>287880.22753346525</v>
      </c>
      <c r="O46" s="37">
        <v>354254.35609173775</v>
      </c>
      <c r="P46" s="37">
        <v>279358.5856214175</v>
      </c>
      <c r="Q46" s="37">
        <v>334642.48271857202</v>
      </c>
      <c r="R46" s="37">
        <v>703592.58715825062</v>
      </c>
      <c r="S46" s="37">
        <v>564662.05666477466</v>
      </c>
      <c r="T46" s="37">
        <v>332369.69511467218</v>
      </c>
      <c r="U46" s="37">
        <v>494648.98202677257</v>
      </c>
      <c r="V46" s="37">
        <v>700269.10339821503</v>
      </c>
      <c r="W46" s="37">
        <v>433800.98394781351</v>
      </c>
      <c r="X46" s="37">
        <v>390505.32083096821</v>
      </c>
      <c r="Y46" s="37">
        <v>370308.61889334023</v>
      </c>
      <c r="DA46" s="58" t="s">
        <v>995</v>
      </c>
    </row>
    <row r="47" spans="1:105" ht="12" customHeight="1" x14ac:dyDescent="0.25">
      <c r="A47" s="28" t="s">
        <v>45</v>
      </c>
      <c r="B47" s="37"/>
      <c r="C47" s="37">
        <v>322001.58854735736</v>
      </c>
      <c r="D47" s="37">
        <v>357151.12630271073</v>
      </c>
      <c r="E47" s="37">
        <v>435979.00201398134</v>
      </c>
      <c r="F47" s="37">
        <v>577949.10695274081</v>
      </c>
      <c r="G47" s="37">
        <v>723124.83005560376</v>
      </c>
      <c r="H47" s="37">
        <v>582821.13556015026</v>
      </c>
      <c r="I47" s="37">
        <v>752013.64466533996</v>
      </c>
      <c r="J47" s="37">
        <v>1156234.721425036</v>
      </c>
      <c r="K47" s="37">
        <v>424246.56309407949</v>
      </c>
      <c r="L47" s="37">
        <v>637577.29515771009</v>
      </c>
      <c r="M47" s="37">
        <v>592013.07128713373</v>
      </c>
      <c r="N47" s="37">
        <v>508913.17847657762</v>
      </c>
      <c r="O47" s="37">
        <v>877700.14763043169</v>
      </c>
      <c r="P47" s="37">
        <v>393581.86988301948</v>
      </c>
      <c r="Q47" s="37">
        <v>397784.71894812956</v>
      </c>
      <c r="R47" s="37">
        <v>405469.58854735643</v>
      </c>
      <c r="S47" s="37">
        <v>500328.12630271167</v>
      </c>
      <c r="T47" s="37">
        <v>532148.00201398134</v>
      </c>
      <c r="U47" s="37">
        <v>1184183.1069527417</v>
      </c>
      <c r="V47" s="37">
        <v>1392271.8300556038</v>
      </c>
      <c r="W47" s="37">
        <v>1147908.1355601512</v>
      </c>
      <c r="X47" s="37">
        <v>1156010.64466534</v>
      </c>
      <c r="Y47" s="37">
        <v>1624781.721425036</v>
      </c>
      <c r="DA47" s="58" t="s">
        <v>996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DA48" s="57"/>
    </row>
    <row r="49" spans="1:105" ht="12" customHeight="1" x14ac:dyDescent="0.25">
      <c r="A49" s="28" t="s">
        <v>28</v>
      </c>
      <c r="B49" s="37"/>
      <c r="C49" s="37">
        <v>1597237.7428006977</v>
      </c>
      <c r="D49" s="37">
        <v>2202830.8206175268</v>
      </c>
      <c r="E49" s="37">
        <v>2998419.4888498317</v>
      </c>
      <c r="F49" s="37">
        <v>3140486.1832210533</v>
      </c>
      <c r="G49" s="37">
        <v>3239695.8943227418</v>
      </c>
      <c r="H49" s="37">
        <v>3423286.9889152702</v>
      </c>
      <c r="I49" s="37">
        <v>3675046.9857825488</v>
      </c>
      <c r="J49" s="37">
        <v>3834078.7727712877</v>
      </c>
      <c r="K49" s="37">
        <v>3842645.7265265062</v>
      </c>
      <c r="L49" s="37">
        <v>5131983.2059499845</v>
      </c>
      <c r="M49" s="37">
        <v>5675196.5750613958</v>
      </c>
      <c r="N49" s="37">
        <v>6026928.3632783554</v>
      </c>
      <c r="O49" s="37">
        <v>6585941.7008018531</v>
      </c>
      <c r="P49" s="37">
        <v>8269912.0939857364</v>
      </c>
      <c r="Q49" s="37">
        <v>11088908.683542602</v>
      </c>
      <c r="R49" s="37">
        <v>6510451.8854369968</v>
      </c>
      <c r="S49" s="37">
        <v>6549645.0960324556</v>
      </c>
      <c r="T49" s="37">
        <v>7748081.005822733</v>
      </c>
      <c r="U49" s="37">
        <v>8037796.3827675506</v>
      </c>
      <c r="V49" s="37">
        <v>7930429.0105805099</v>
      </c>
      <c r="W49" s="37">
        <v>7806470.6739994287</v>
      </c>
      <c r="X49" s="37">
        <v>9549328.1910962239</v>
      </c>
      <c r="Y49" s="37">
        <v>13044900.411975577</v>
      </c>
      <c r="DA49" s="58" t="s">
        <v>997</v>
      </c>
    </row>
    <row r="50" spans="1:105" ht="12" customHeight="1" x14ac:dyDescent="0.25">
      <c r="A50" s="28" t="s">
        <v>27</v>
      </c>
      <c r="B50" s="37"/>
      <c r="C50" s="37">
        <v>1394331.9884653073</v>
      </c>
      <c r="D50" s="37">
        <v>1678815.4876424628</v>
      </c>
      <c r="E50" s="37">
        <v>2164621.1803443991</v>
      </c>
      <c r="F50" s="37">
        <v>2349019.0472965091</v>
      </c>
      <c r="G50" s="37">
        <v>2002512.9707085285</v>
      </c>
      <c r="H50" s="37">
        <v>2431875.1027867738</v>
      </c>
      <c r="I50" s="37">
        <v>3158118.6635824926</v>
      </c>
      <c r="J50" s="37">
        <v>3465692.4570043534</v>
      </c>
      <c r="K50" s="37">
        <v>3928900.3402610496</v>
      </c>
      <c r="L50" s="37">
        <v>3652358.518660916</v>
      </c>
      <c r="M50" s="37">
        <v>3920476.1065217946</v>
      </c>
      <c r="N50" s="37">
        <v>5112342.6797668226</v>
      </c>
      <c r="O50" s="37">
        <v>5632671.8529886119</v>
      </c>
      <c r="P50" s="37">
        <v>6640688.6299167871</v>
      </c>
      <c r="Q50" s="37">
        <v>6810189.0223414376</v>
      </c>
      <c r="R50" s="37">
        <v>6903697.3729089499</v>
      </c>
      <c r="S50" s="37">
        <v>8213127.3235640489</v>
      </c>
      <c r="T50" s="37">
        <v>8765889.0469341911</v>
      </c>
      <c r="U50" s="37">
        <v>9682012.8639291376</v>
      </c>
      <c r="V50" s="37">
        <v>9628416.3976372853</v>
      </c>
      <c r="W50" s="37">
        <v>8982482.7317785248</v>
      </c>
      <c r="X50" s="37">
        <v>9979923.0295603275</v>
      </c>
      <c r="Y50" s="37">
        <v>10749716.058280051</v>
      </c>
      <c r="DA50" s="58" t="s">
        <v>998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DA51" s="57"/>
    </row>
    <row r="52" spans="1:105" ht="12" customHeight="1" x14ac:dyDescent="0.25">
      <c r="A52" s="30" t="s">
        <v>44</v>
      </c>
      <c r="B52" s="38"/>
      <c r="C52" s="38">
        <v>56123002.86092338</v>
      </c>
      <c r="D52" s="38">
        <v>58170495.603258729</v>
      </c>
      <c r="E52" s="38">
        <v>61967887.518015206</v>
      </c>
      <c r="F52" s="38">
        <v>61769339.807179451</v>
      </c>
      <c r="G52" s="38">
        <v>61406033.695580155</v>
      </c>
      <c r="H52" s="38">
        <v>66939276.729345143</v>
      </c>
      <c r="I52" s="38">
        <v>71792288.866490602</v>
      </c>
      <c r="J52" s="38">
        <v>75307517.342337906</v>
      </c>
      <c r="K52" s="38">
        <v>73397012.964805692</v>
      </c>
      <c r="L52" s="38">
        <v>75882947.786360264</v>
      </c>
      <c r="M52" s="38">
        <v>75838502.149377584</v>
      </c>
      <c r="N52" s="38">
        <v>77691761.778170675</v>
      </c>
      <c r="O52" s="38">
        <v>53968197.534135222</v>
      </c>
      <c r="P52" s="38">
        <v>57521184.903036535</v>
      </c>
      <c r="Q52" s="38">
        <v>59097688.192738175</v>
      </c>
      <c r="R52" s="38">
        <v>54183334.725217462</v>
      </c>
      <c r="S52" s="38">
        <v>42410521.053403199</v>
      </c>
      <c r="T52" s="38">
        <v>41378738.785731375</v>
      </c>
      <c r="U52" s="38">
        <v>43551592.77909416</v>
      </c>
      <c r="V52" s="38">
        <v>37976217.371886253</v>
      </c>
      <c r="W52" s="38">
        <v>36717156.743301928</v>
      </c>
      <c r="X52" s="38">
        <v>34372706.737930119</v>
      </c>
      <c r="Y52" s="38">
        <v>39593513.967324138</v>
      </c>
      <c r="DA52" s="59" t="s">
        <v>999</v>
      </c>
    </row>
    <row r="53" spans="1:105" ht="12" customHeight="1" x14ac:dyDescent="0.25">
      <c r="A53" s="32" t="s">
        <v>25</v>
      </c>
      <c r="B53" s="39"/>
      <c r="C53" s="39">
        <v>1222110.7117285924</v>
      </c>
      <c r="D53" s="39">
        <v>1414394.2484455649</v>
      </c>
      <c r="E53" s="39">
        <v>1586271.201523453</v>
      </c>
      <c r="F53" s="39">
        <v>1388323.0941013927</v>
      </c>
      <c r="G53" s="39">
        <v>1484536.924955586</v>
      </c>
      <c r="H53" s="39">
        <v>1508240.6156928875</v>
      </c>
      <c r="I53" s="39">
        <v>1527432.8710087761</v>
      </c>
      <c r="J53" s="39">
        <v>1748885.0219393224</v>
      </c>
      <c r="K53" s="39">
        <v>1750386.3796459064</v>
      </c>
      <c r="L53" s="39">
        <v>2058156.0534051936</v>
      </c>
      <c r="M53" s="39">
        <v>2180767.1339679752</v>
      </c>
      <c r="N53" s="39">
        <v>2178196.1657947768</v>
      </c>
      <c r="O53" s="39">
        <v>2388269.864685595</v>
      </c>
      <c r="P53" s="39">
        <v>2322085.5315807648</v>
      </c>
      <c r="Q53" s="39">
        <v>2306729.3039814532</v>
      </c>
      <c r="R53" s="39">
        <v>2343460.0328431576</v>
      </c>
      <c r="S53" s="39">
        <v>2350138.6066708639</v>
      </c>
      <c r="T53" s="39">
        <v>2669701.4055196028</v>
      </c>
      <c r="U53" s="39">
        <v>2779591.4691030141</v>
      </c>
      <c r="V53" s="39">
        <v>2750000.0780396163</v>
      </c>
      <c r="W53" s="39">
        <v>2569612.5708746463</v>
      </c>
      <c r="X53" s="39">
        <v>2536721.3010988161</v>
      </c>
      <c r="Y53" s="39">
        <v>2743523.7357788943</v>
      </c>
      <c r="DA53" s="60" t="s">
        <v>1000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DA56" s="57"/>
    </row>
    <row r="57" spans="1:105" ht="12" customHeight="1" x14ac:dyDescent="0.25">
      <c r="A57" s="28" t="s">
        <v>32</v>
      </c>
      <c r="B57" s="37"/>
      <c r="C57" s="37">
        <v>969439.21276538074</v>
      </c>
      <c r="D57" s="37">
        <v>975674.89832312614</v>
      </c>
      <c r="E57" s="37">
        <v>981950.69343478605</v>
      </c>
      <c r="F57" s="37">
        <v>988266.85609546676</v>
      </c>
      <c r="G57" s="37">
        <v>994623.64595975727</v>
      </c>
      <c r="H57" s="37">
        <v>1001021.3243524097</v>
      </c>
      <c r="I57" s="37">
        <v>1007460.1542790979</v>
      </c>
      <c r="J57" s="37">
        <v>1013940.4004372023</v>
      </c>
      <c r="K57" s="37">
        <v>1020462.3292267174</v>
      </c>
      <c r="L57" s="37">
        <v>1027026.2087611854</v>
      </c>
      <c r="M57" s="37">
        <v>1033632.3088787235</v>
      </c>
      <c r="N57" s="37">
        <v>1040280.9011531249</v>
      </c>
      <c r="O57" s="37">
        <v>1046972.2589050047</v>
      </c>
      <c r="P57" s="37">
        <v>1053706.657213062</v>
      </c>
      <c r="Q57" s="37">
        <v>1060484.3729253672</v>
      </c>
      <c r="R57" s="37">
        <v>1067305.6846707389</v>
      </c>
      <c r="S57" s="37">
        <v>1074170.8728702292</v>
      </c>
      <c r="T57" s="37">
        <v>1081080.2197486162</v>
      </c>
      <c r="U57" s="37">
        <v>1256793.2127653807</v>
      </c>
      <c r="V57" s="37">
        <v>1351436.8983231261</v>
      </c>
      <c r="W57" s="37">
        <v>1583766.6934347861</v>
      </c>
      <c r="X57" s="37">
        <v>1763218.8560954668</v>
      </c>
      <c r="Y57" s="37">
        <v>1614537.6459597573</v>
      </c>
      <c r="DA57" s="58" t="s">
        <v>1001</v>
      </c>
    </row>
    <row r="58" spans="1:105" ht="12" customHeight="1" x14ac:dyDescent="0.25">
      <c r="A58" s="28" t="s">
        <v>47</v>
      </c>
      <c r="B58" s="37"/>
      <c r="C58" s="37">
        <v>869268.80575509742</v>
      </c>
      <c r="D58" s="37">
        <v>880491.56222241931</v>
      </c>
      <c r="E58" s="37">
        <v>891859.21088176407</v>
      </c>
      <c r="F58" s="37">
        <v>903373.62237404101</v>
      </c>
      <c r="G58" s="37">
        <v>915036.69149119221</v>
      </c>
      <c r="H58" s="37">
        <v>926850.33748801053</v>
      </c>
      <c r="I58" s="37">
        <v>938816.50439796597</v>
      </c>
      <c r="J58" s="37">
        <v>950937.16135310382</v>
      </c>
      <c r="K58" s="37">
        <v>963214.30290809274</v>
      </c>
      <c r="L58" s="37">
        <v>975649.94936843961</v>
      </c>
      <c r="M58" s="37">
        <v>988246.14712294936</v>
      </c>
      <c r="N58" s="37">
        <v>1001004.9689804688</v>
      </c>
      <c r="O58" s="37">
        <v>1013928.5145110004</v>
      </c>
      <c r="P58" s="37">
        <v>1027018.9103911817</v>
      </c>
      <c r="Q58" s="37">
        <v>1040278.3107542768</v>
      </c>
      <c r="R58" s="37">
        <v>1019807.8057550974</v>
      </c>
      <c r="S58" s="37">
        <v>1095081.5622224212</v>
      </c>
      <c r="T58" s="37">
        <v>1261294.2108817622</v>
      </c>
      <c r="U58" s="37">
        <v>1255920.6223740429</v>
      </c>
      <c r="V58" s="37">
        <v>1147888.6914911941</v>
      </c>
      <c r="W58" s="37">
        <v>1381552.3374880105</v>
      </c>
      <c r="X58" s="37">
        <v>1335419.504397966</v>
      </c>
      <c r="Y58" s="37">
        <v>1469658.1613531038</v>
      </c>
      <c r="DA58" s="58" t="s">
        <v>1002</v>
      </c>
    </row>
    <row r="59" spans="1:105" ht="12" customHeight="1" x14ac:dyDescent="0.25">
      <c r="A59" s="28" t="s">
        <v>46</v>
      </c>
      <c r="B59" s="37"/>
      <c r="C59" s="37">
        <v>142425.35609173775</v>
      </c>
      <c r="D59" s="37">
        <v>148925.5856214175</v>
      </c>
      <c r="E59" s="37">
        <v>155722.48271857249</v>
      </c>
      <c r="F59" s="37">
        <v>162829.58715825062</v>
      </c>
      <c r="G59" s="37">
        <v>170261.05666477466</v>
      </c>
      <c r="H59" s="37">
        <v>178031.69511467218</v>
      </c>
      <c r="I59" s="37">
        <v>186156.98202677211</v>
      </c>
      <c r="J59" s="37">
        <v>194653.10339821503</v>
      </c>
      <c r="K59" s="37">
        <v>203536.98394781351</v>
      </c>
      <c r="L59" s="37">
        <v>212826.32083096821</v>
      </c>
      <c r="M59" s="37">
        <v>222539.61889334023</v>
      </c>
      <c r="N59" s="37">
        <v>232696.22753346525</v>
      </c>
      <c r="O59" s="37">
        <v>278255.35609173775</v>
      </c>
      <c r="P59" s="37">
        <v>302169.5856214175</v>
      </c>
      <c r="Q59" s="37">
        <v>368428.48271857202</v>
      </c>
      <c r="R59" s="37">
        <v>644126.58715825062</v>
      </c>
      <c r="S59" s="37">
        <v>614076.05666477419</v>
      </c>
      <c r="T59" s="37">
        <v>359326.69511467218</v>
      </c>
      <c r="U59" s="37">
        <v>363150.98202677257</v>
      </c>
      <c r="V59" s="37">
        <v>549921.10339821503</v>
      </c>
      <c r="W59" s="37">
        <v>316394.98394781351</v>
      </c>
      <c r="X59" s="37">
        <v>299253.32083096821</v>
      </c>
      <c r="Y59" s="37">
        <v>234063.61889334023</v>
      </c>
      <c r="DA59" s="58" t="s">
        <v>1003</v>
      </c>
    </row>
    <row r="60" spans="1:105" ht="12" customHeight="1" x14ac:dyDescent="0.25">
      <c r="A60" s="28" t="s">
        <v>45</v>
      </c>
      <c r="B60" s="37"/>
      <c r="C60" s="37">
        <v>207406.58854735736</v>
      </c>
      <c r="D60" s="37">
        <v>218158.12630271073</v>
      </c>
      <c r="E60" s="37">
        <v>229467.00201398134</v>
      </c>
      <c r="F60" s="37">
        <v>241362.10695274081</v>
      </c>
      <c r="G60" s="37">
        <v>253873.83005560376</v>
      </c>
      <c r="H60" s="37">
        <v>267034.13556015026</v>
      </c>
      <c r="I60" s="37">
        <v>280876.64466533996</v>
      </c>
      <c r="J60" s="37">
        <v>295436.72142503597</v>
      </c>
      <c r="K60" s="37">
        <v>310751.56309407949</v>
      </c>
      <c r="L60" s="37">
        <v>326860.29515771009</v>
      </c>
      <c r="M60" s="37">
        <v>343804.0712871328</v>
      </c>
      <c r="N60" s="37">
        <v>361626.17847657762</v>
      </c>
      <c r="O60" s="37">
        <v>380372.14763043076</v>
      </c>
      <c r="P60" s="37">
        <v>400089.86988301948</v>
      </c>
      <c r="Q60" s="37">
        <v>420829.71894812956</v>
      </c>
      <c r="R60" s="37">
        <v>322001.58854735643</v>
      </c>
      <c r="S60" s="37">
        <v>357151.12630271167</v>
      </c>
      <c r="T60" s="37">
        <v>435979.00201398134</v>
      </c>
      <c r="U60" s="37">
        <v>577949.10695274174</v>
      </c>
      <c r="V60" s="37">
        <v>723124.83005560376</v>
      </c>
      <c r="W60" s="37">
        <v>582821.13556015119</v>
      </c>
      <c r="X60" s="37">
        <v>752013.64466533996</v>
      </c>
      <c r="Y60" s="37">
        <v>1156234.721425036</v>
      </c>
      <c r="DA60" s="58" t="s">
        <v>1004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DA61" s="57"/>
    </row>
    <row r="62" spans="1:105" ht="12" customHeight="1" x14ac:dyDescent="0.25">
      <c r="A62" s="28" t="s">
        <v>28</v>
      </c>
      <c r="B62" s="37"/>
      <c r="C62" s="37">
        <v>677012.20561323687</v>
      </c>
      <c r="D62" s="37">
        <v>729289.29067407735</v>
      </c>
      <c r="E62" s="37">
        <v>785603.07344848849</v>
      </c>
      <c r="F62" s="37">
        <v>846265.25701654516</v>
      </c>
      <c r="G62" s="37">
        <v>911611.61334259808</v>
      </c>
      <c r="H62" s="37">
        <v>982003.84181061387</v>
      </c>
      <c r="I62" s="37">
        <v>1057831.5712706819</v>
      </c>
      <c r="J62" s="37">
        <v>1139514.5166782476</v>
      </c>
      <c r="K62" s="37">
        <v>1597237.7428006977</v>
      </c>
      <c r="L62" s="37">
        <v>2202830.8206175268</v>
      </c>
      <c r="M62" s="37">
        <v>2998419.4888498336</v>
      </c>
      <c r="N62" s="37">
        <v>3140486.1832210496</v>
      </c>
      <c r="O62" s="37">
        <v>3239695.8943227455</v>
      </c>
      <c r="P62" s="37">
        <v>3423286.9889152721</v>
      </c>
      <c r="Q62" s="37">
        <v>3675046.9857825488</v>
      </c>
      <c r="R62" s="37">
        <v>3834078.7727712914</v>
      </c>
      <c r="S62" s="37">
        <v>3842645.7265265062</v>
      </c>
      <c r="T62" s="37">
        <v>5131983.2059499845</v>
      </c>
      <c r="U62" s="37">
        <v>5675196.5750613958</v>
      </c>
      <c r="V62" s="37">
        <v>6026928.3632783592</v>
      </c>
      <c r="W62" s="37">
        <v>6585941.7008018494</v>
      </c>
      <c r="X62" s="37">
        <v>8269912.0939857289</v>
      </c>
      <c r="Y62" s="37">
        <v>11088908.683542609</v>
      </c>
      <c r="DA62" s="58" t="s">
        <v>1005</v>
      </c>
    </row>
    <row r="63" spans="1:105" ht="12" customHeight="1" x14ac:dyDescent="0.25">
      <c r="A63" s="28" t="s">
        <v>27</v>
      </c>
      <c r="B63" s="37"/>
      <c r="C63" s="37">
        <v>826896.90589818079</v>
      </c>
      <c r="D63" s="37">
        <v>855662.10109893512</v>
      </c>
      <c r="E63" s="37">
        <v>885427.94879824668</v>
      </c>
      <c r="F63" s="37">
        <v>916229.25861294195</v>
      </c>
      <c r="G63" s="37">
        <v>948102.05107915215</v>
      </c>
      <c r="H63" s="37">
        <v>1394331.9884653073</v>
      </c>
      <c r="I63" s="37">
        <v>1678815.4876424633</v>
      </c>
      <c r="J63" s="37">
        <v>2164621.1803443991</v>
      </c>
      <c r="K63" s="37">
        <v>2349019.0472965091</v>
      </c>
      <c r="L63" s="37">
        <v>2002512.9707085304</v>
      </c>
      <c r="M63" s="37">
        <v>2431875.1027867757</v>
      </c>
      <c r="N63" s="37">
        <v>3158118.6635824926</v>
      </c>
      <c r="O63" s="37">
        <v>3465692.4570043534</v>
      </c>
      <c r="P63" s="37">
        <v>3928900.3402610496</v>
      </c>
      <c r="Q63" s="37">
        <v>3652358.5186609179</v>
      </c>
      <c r="R63" s="37">
        <v>3920476.1065217927</v>
      </c>
      <c r="S63" s="37">
        <v>5112342.6797668189</v>
      </c>
      <c r="T63" s="37">
        <v>5632671.8529886082</v>
      </c>
      <c r="U63" s="37">
        <v>6640688.6299167871</v>
      </c>
      <c r="V63" s="37">
        <v>6810189.0223414376</v>
      </c>
      <c r="W63" s="37">
        <v>6903697.3729089499</v>
      </c>
      <c r="X63" s="37">
        <v>8213127.3235640526</v>
      </c>
      <c r="Y63" s="37">
        <v>8765889.0469341874</v>
      </c>
      <c r="DA63" s="58" t="s">
        <v>1006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DA64" s="57"/>
    </row>
    <row r="65" spans="1:105" ht="12" customHeight="1" x14ac:dyDescent="0.25">
      <c r="A65" s="30" t="s">
        <v>44</v>
      </c>
      <c r="B65" s="38"/>
      <c r="C65" s="38">
        <v>50915581.083282739</v>
      </c>
      <c r="D65" s="38">
        <v>51400230.83388254</v>
      </c>
      <c r="E65" s="38">
        <v>52477131.648966759</v>
      </c>
      <c r="F65" s="38">
        <v>52521361.414490432</v>
      </c>
      <c r="G65" s="38">
        <v>53936878.015383482</v>
      </c>
      <c r="H65" s="38">
        <v>55559740.324187696</v>
      </c>
      <c r="I65" s="38">
        <v>60398125.56564045</v>
      </c>
      <c r="J65" s="38">
        <v>61760050.474738061</v>
      </c>
      <c r="K65" s="38">
        <v>62868795.661761224</v>
      </c>
      <c r="L65" s="38">
        <v>66004308.850096643</v>
      </c>
      <c r="M65" s="38">
        <v>68919726.024996102</v>
      </c>
      <c r="N65" s="38">
        <v>63375368.909056842</v>
      </c>
      <c r="O65" s="38">
        <v>47762281.801106513</v>
      </c>
      <c r="P65" s="38">
        <v>47137650.173418939</v>
      </c>
      <c r="Q65" s="38">
        <v>55728713.489029706</v>
      </c>
      <c r="R65" s="38">
        <v>46791629.066171885</v>
      </c>
      <c r="S65" s="38">
        <v>38506183.296186924</v>
      </c>
      <c r="T65" s="38">
        <v>37278039.433574438</v>
      </c>
      <c r="U65" s="38">
        <v>32706644.604279101</v>
      </c>
      <c r="V65" s="38">
        <v>27319988.149549127</v>
      </c>
      <c r="W65" s="38">
        <v>22301036.912808478</v>
      </c>
      <c r="X65" s="38">
        <v>19958335.074010789</v>
      </c>
      <c r="Y65" s="38">
        <v>20454196.354437947</v>
      </c>
      <c r="DA65" s="59" t="s">
        <v>1007</v>
      </c>
    </row>
    <row r="66" spans="1:105" ht="12" customHeight="1" x14ac:dyDescent="0.25">
      <c r="A66" s="32" t="s">
        <v>25</v>
      </c>
      <c r="B66" s="39"/>
      <c r="C66" s="39">
        <v>861037.98400164116</v>
      </c>
      <c r="D66" s="39">
        <v>875886.38443948235</v>
      </c>
      <c r="E66" s="39">
        <v>890990.8421008829</v>
      </c>
      <c r="F66" s="39">
        <v>906355.77263330854</v>
      </c>
      <c r="G66" s="39">
        <v>921985.66783103533</v>
      </c>
      <c r="H66" s="39">
        <v>937885.09694829956</v>
      </c>
      <c r="I66" s="39">
        <v>954058.70803506114</v>
      </c>
      <c r="J66" s="39">
        <v>970511.22929582559</v>
      </c>
      <c r="K66" s="39">
        <v>1222110.7117285933</v>
      </c>
      <c r="L66" s="39">
        <v>1414394.2484455649</v>
      </c>
      <c r="M66" s="39">
        <v>1586271.201523453</v>
      </c>
      <c r="N66" s="39">
        <v>1388323.0941013936</v>
      </c>
      <c r="O66" s="39">
        <v>1484536.9249555878</v>
      </c>
      <c r="P66" s="39">
        <v>1508240.6156928875</v>
      </c>
      <c r="Q66" s="39">
        <v>1527432.8710087761</v>
      </c>
      <c r="R66" s="39">
        <v>1748885.0219393224</v>
      </c>
      <c r="S66" s="39">
        <v>1750386.3796459064</v>
      </c>
      <c r="T66" s="39">
        <v>2058156.0534051917</v>
      </c>
      <c r="U66" s="39">
        <v>2180767.1339679733</v>
      </c>
      <c r="V66" s="39">
        <v>2178196.1657947749</v>
      </c>
      <c r="W66" s="39">
        <v>2388269.864685595</v>
      </c>
      <c r="X66" s="39">
        <v>2322085.5315807648</v>
      </c>
      <c r="Y66" s="39">
        <v>2306729.3039814532</v>
      </c>
      <c r="DA66" s="60" t="s">
        <v>1008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DA69" s="57"/>
    </row>
    <row r="70" spans="1:105" ht="12" customHeight="1" x14ac:dyDescent="0.25">
      <c r="A70" s="28" t="s">
        <v>32</v>
      </c>
      <c r="B70" s="40">
        <v>8759.9999999999945</v>
      </c>
      <c r="C70" s="40">
        <v>8759.9999999999982</v>
      </c>
      <c r="D70" s="40">
        <v>8759.9999999999982</v>
      </c>
      <c r="E70" s="40">
        <v>8759.9999999999927</v>
      </c>
      <c r="F70" s="40">
        <v>8759.9999999999964</v>
      </c>
      <c r="G70" s="40">
        <v>8759.9999999999927</v>
      </c>
      <c r="H70" s="40">
        <v>8759.9999999999909</v>
      </c>
      <c r="I70" s="40">
        <v>8759.9999999999927</v>
      </c>
      <c r="J70" s="40">
        <v>8759.9999999999945</v>
      </c>
      <c r="K70" s="40">
        <v>8759.9999999999964</v>
      </c>
      <c r="L70" s="40">
        <v>8759.9999999999964</v>
      </c>
      <c r="M70" s="40">
        <v>8759.9999999999964</v>
      </c>
      <c r="N70" s="40">
        <v>8759.9999999999927</v>
      </c>
      <c r="O70" s="40">
        <v>8759.9999999999964</v>
      </c>
      <c r="P70" s="40">
        <v>8759.9999999999927</v>
      </c>
      <c r="Q70" s="40">
        <v>8759.9999999999964</v>
      </c>
      <c r="R70" s="40">
        <v>8759.9999999999964</v>
      </c>
      <c r="S70" s="40">
        <v>8759.9999999999982</v>
      </c>
      <c r="T70" s="40">
        <v>8759.9999999999945</v>
      </c>
      <c r="U70" s="40">
        <v>8760</v>
      </c>
      <c r="V70" s="40">
        <v>8759.9999999999982</v>
      </c>
      <c r="W70" s="40">
        <v>8759.9999999999964</v>
      </c>
      <c r="X70" s="40">
        <v>8759.9999999999964</v>
      </c>
      <c r="Y70" s="40">
        <v>8759.9999999999964</v>
      </c>
      <c r="DA70" s="58" t="s">
        <v>1009</v>
      </c>
    </row>
    <row r="71" spans="1:105" ht="12" customHeight="1" x14ac:dyDescent="0.25">
      <c r="A71" s="28" t="s">
        <v>47</v>
      </c>
      <c r="B71" s="40">
        <v>439.9003398171634</v>
      </c>
      <c r="C71" s="40">
        <v>431.41447519083272</v>
      </c>
      <c r="D71" s="40">
        <v>430.36670793421166</v>
      </c>
      <c r="E71" s="40">
        <v>431.66483547351601</v>
      </c>
      <c r="F71" s="40">
        <v>432.84413862624365</v>
      </c>
      <c r="G71" s="40">
        <v>434.1053825151796</v>
      </c>
      <c r="H71" s="40">
        <v>435.24205996014706</v>
      </c>
      <c r="I71" s="40">
        <v>434.73394202435941</v>
      </c>
      <c r="J71" s="40">
        <v>432.8220983382796</v>
      </c>
      <c r="K71" s="40">
        <v>431.58754521648541</v>
      </c>
      <c r="L71" s="40">
        <v>430.49686619809319</v>
      </c>
      <c r="M71" s="40">
        <v>428.31160838845625</v>
      </c>
      <c r="N71" s="40">
        <v>425.74409712678664</v>
      </c>
      <c r="O71" s="40">
        <v>422.41063152506405</v>
      </c>
      <c r="P71" s="40">
        <v>419.35095305801087</v>
      </c>
      <c r="Q71" s="40">
        <v>418.10793038001827</v>
      </c>
      <c r="R71" s="40">
        <v>417.80926954962581</v>
      </c>
      <c r="S71" s="40">
        <v>417.36102849749642</v>
      </c>
      <c r="T71" s="40">
        <v>413.59373739969482</v>
      </c>
      <c r="U71" s="40">
        <v>408.06722699782176</v>
      </c>
      <c r="V71" s="40">
        <v>407.51099538924558</v>
      </c>
      <c r="W71" s="40">
        <v>408.21024903482407</v>
      </c>
      <c r="X71" s="40">
        <v>407.30728020819572</v>
      </c>
      <c r="Y71" s="40">
        <v>406.85579579488154</v>
      </c>
      <c r="DA71" s="58" t="s">
        <v>1010</v>
      </c>
    </row>
    <row r="72" spans="1:105" ht="12" customHeight="1" x14ac:dyDescent="0.25">
      <c r="A72" s="28" t="s">
        <v>46</v>
      </c>
      <c r="B72" s="40">
        <v>266.44814469511755</v>
      </c>
      <c r="C72" s="40">
        <v>264.66820439760409</v>
      </c>
      <c r="D72" s="40">
        <v>261.92946039000037</v>
      </c>
      <c r="E72" s="40">
        <v>261.53321386468474</v>
      </c>
      <c r="F72" s="40">
        <v>258.37006723792371</v>
      </c>
      <c r="G72" s="40">
        <v>255.23198583061122</v>
      </c>
      <c r="H72" s="40">
        <v>251.84490554418929</v>
      </c>
      <c r="I72" s="40">
        <v>248.365445463269</v>
      </c>
      <c r="J72" s="40">
        <v>245.42000037189888</v>
      </c>
      <c r="K72" s="40">
        <v>241.1536179946288</v>
      </c>
      <c r="L72" s="40">
        <v>234.56734551213972</v>
      </c>
      <c r="M72" s="40">
        <v>225.76259615790383</v>
      </c>
      <c r="N72" s="40">
        <v>226.03948110713432</v>
      </c>
      <c r="O72" s="40">
        <v>227.89833118072576</v>
      </c>
      <c r="P72" s="40">
        <v>228.4762887658961</v>
      </c>
      <c r="Q72" s="40">
        <v>230.08145135781697</v>
      </c>
      <c r="R72" s="40">
        <v>234.45557583980707</v>
      </c>
      <c r="S72" s="40">
        <v>237.95224853915636</v>
      </c>
      <c r="T72" s="40">
        <v>238.8488272346803</v>
      </c>
      <c r="U72" s="40">
        <v>238.88128751779479</v>
      </c>
      <c r="V72" s="40">
        <v>238.56831770733211</v>
      </c>
      <c r="W72" s="40">
        <v>240.84194543435689</v>
      </c>
      <c r="X72" s="40">
        <v>236.30453224739892</v>
      </c>
      <c r="Y72" s="40">
        <v>234.03582565391994</v>
      </c>
      <c r="DA72" s="58" t="s">
        <v>1011</v>
      </c>
    </row>
    <row r="73" spans="1:105" ht="12" customHeight="1" x14ac:dyDescent="0.25">
      <c r="A73" s="28" t="s">
        <v>45</v>
      </c>
      <c r="B73" s="40">
        <v>453.54090931626746</v>
      </c>
      <c r="C73" s="40">
        <v>458.28246280192644</v>
      </c>
      <c r="D73" s="40">
        <v>462.08745238790908</v>
      </c>
      <c r="E73" s="40">
        <v>466.13667104534295</v>
      </c>
      <c r="F73" s="40">
        <v>469.95122533094406</v>
      </c>
      <c r="G73" s="40">
        <v>474.11763793700663</v>
      </c>
      <c r="H73" s="40">
        <v>477.57072651985885</v>
      </c>
      <c r="I73" s="40">
        <v>480.41992159320085</v>
      </c>
      <c r="J73" s="40">
        <v>481.54818623314594</v>
      </c>
      <c r="K73" s="40">
        <v>481.74371252663275</v>
      </c>
      <c r="L73" s="40">
        <v>483.24842854235527</v>
      </c>
      <c r="M73" s="40">
        <v>477.99938342653661</v>
      </c>
      <c r="N73" s="40">
        <v>478.97076860889626</v>
      </c>
      <c r="O73" s="40">
        <v>484.47931473152659</v>
      </c>
      <c r="P73" s="40">
        <v>485.5958198000373</v>
      </c>
      <c r="Q73" s="40">
        <v>485.47391845096712</v>
      </c>
      <c r="R73" s="40">
        <v>482.79227689225621</v>
      </c>
      <c r="S73" s="40">
        <v>486.85897793562282</v>
      </c>
      <c r="T73" s="40">
        <v>489.32097703273558</v>
      </c>
      <c r="U73" s="40">
        <v>490.0091405091365</v>
      </c>
      <c r="V73" s="40">
        <v>508.23806272601456</v>
      </c>
      <c r="W73" s="40">
        <v>538.86732599470304</v>
      </c>
      <c r="X73" s="40">
        <v>515.27384473415486</v>
      </c>
      <c r="Y73" s="40">
        <v>503.47710410388083</v>
      </c>
      <c r="DA73" s="58" t="s">
        <v>1012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DA74" s="57"/>
    </row>
    <row r="75" spans="1:105" ht="12" customHeight="1" x14ac:dyDescent="0.25">
      <c r="A75" s="28" t="s">
        <v>28</v>
      </c>
      <c r="B75" s="40">
        <v>1553.428770328283</v>
      </c>
      <c r="C75" s="40">
        <v>1559.1237344416077</v>
      </c>
      <c r="D75" s="40">
        <v>1561.688671924469</v>
      </c>
      <c r="E75" s="40">
        <v>1562.0589667991396</v>
      </c>
      <c r="F75" s="40">
        <v>1560.9076305488884</v>
      </c>
      <c r="G75" s="40">
        <v>1558.9380898035167</v>
      </c>
      <c r="H75" s="40">
        <v>1554.3487548644159</v>
      </c>
      <c r="I75" s="40">
        <v>1548.3455866079296</v>
      </c>
      <c r="J75" s="40">
        <v>1537.5298252350722</v>
      </c>
      <c r="K75" s="40">
        <v>1523.3939039042916</v>
      </c>
      <c r="L75" s="40">
        <v>1511.7192385264398</v>
      </c>
      <c r="M75" s="40">
        <v>1514.0602123115541</v>
      </c>
      <c r="N75" s="40">
        <v>1514.0252630007183</v>
      </c>
      <c r="O75" s="40">
        <v>1511.7562417951453</v>
      </c>
      <c r="P75" s="40">
        <v>1507.6959350173768</v>
      </c>
      <c r="Q75" s="40">
        <v>1496.5996776100858</v>
      </c>
      <c r="R75" s="40">
        <v>1508.9937774667685</v>
      </c>
      <c r="S75" s="40">
        <v>1520.7298760038814</v>
      </c>
      <c r="T75" s="40">
        <v>1517.4479009725792</v>
      </c>
      <c r="U75" s="40">
        <v>1509.2152398167393</v>
      </c>
      <c r="V75" s="40">
        <v>1569.4070097167862</v>
      </c>
      <c r="W75" s="40">
        <v>1656.5082661728925</v>
      </c>
      <c r="X75" s="40">
        <v>1586.2521537136899</v>
      </c>
      <c r="Y75" s="40">
        <v>1551.1240974840887</v>
      </c>
      <c r="DA75" s="58" t="s">
        <v>1013</v>
      </c>
    </row>
    <row r="76" spans="1:105" ht="12" customHeight="1" x14ac:dyDescent="0.25">
      <c r="A76" s="28" t="s">
        <v>27</v>
      </c>
      <c r="B76" s="40">
        <v>706.21759016385329</v>
      </c>
      <c r="C76" s="40">
        <v>717.65705740243743</v>
      </c>
      <c r="D76" s="40">
        <v>728.07793217255903</v>
      </c>
      <c r="E76" s="40">
        <v>737.92489198897681</v>
      </c>
      <c r="F76" s="40">
        <v>747.33731991265336</v>
      </c>
      <c r="G76" s="40">
        <v>756.73895712214801</v>
      </c>
      <c r="H76" s="40">
        <v>764.96429482158715</v>
      </c>
      <c r="I76" s="40">
        <v>772.94830972469788</v>
      </c>
      <c r="J76" s="40">
        <v>778.61706581991746</v>
      </c>
      <c r="K76" s="40">
        <v>782.86537207976789</v>
      </c>
      <c r="L76" s="40">
        <v>788.41999606072829</v>
      </c>
      <c r="M76" s="40">
        <v>790.21860427401214</v>
      </c>
      <c r="N76" s="40">
        <v>791.00066398565411</v>
      </c>
      <c r="O76" s="40">
        <v>792.39752528625843</v>
      </c>
      <c r="P76" s="40">
        <v>794.59864352306727</v>
      </c>
      <c r="Q76" s="40">
        <v>797.86445797992099</v>
      </c>
      <c r="R76" s="40">
        <v>805.34324706148243</v>
      </c>
      <c r="S76" s="40">
        <v>814.20553701249628</v>
      </c>
      <c r="T76" s="40">
        <v>812.51175221445612</v>
      </c>
      <c r="U76" s="40">
        <v>807.19707422650208</v>
      </c>
      <c r="V76" s="40">
        <v>835.67655947180344</v>
      </c>
      <c r="W76" s="40">
        <v>871.35752164148266</v>
      </c>
      <c r="X76" s="40">
        <v>841.52406373235647</v>
      </c>
      <c r="Y76" s="40">
        <v>826.60733477779343</v>
      </c>
      <c r="DA76" s="58" t="s">
        <v>1014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DA77" s="57"/>
    </row>
    <row r="78" spans="1:105" ht="12" customHeight="1" x14ac:dyDescent="0.25">
      <c r="A78" s="30" t="s">
        <v>44</v>
      </c>
      <c r="B78" s="41">
        <v>496.81133788636873</v>
      </c>
      <c r="C78" s="41">
        <v>499.16651385641211</v>
      </c>
      <c r="D78" s="41">
        <v>501.03809831849674</v>
      </c>
      <c r="E78" s="41">
        <v>502.70332292816823</v>
      </c>
      <c r="F78" s="41">
        <v>504.48960847459864</v>
      </c>
      <c r="G78" s="41">
        <v>506.62909215885509</v>
      </c>
      <c r="H78" s="41">
        <v>508.04631889416163</v>
      </c>
      <c r="I78" s="41">
        <v>509.5202553712885</v>
      </c>
      <c r="J78" s="41">
        <v>509.58356893153882</v>
      </c>
      <c r="K78" s="41">
        <v>508.87461959145924</v>
      </c>
      <c r="L78" s="41">
        <v>509.11465235790189</v>
      </c>
      <c r="M78" s="41">
        <v>510.07378179101715</v>
      </c>
      <c r="N78" s="41">
        <v>510.36575118629395</v>
      </c>
      <c r="O78" s="41">
        <v>510.99457587569066</v>
      </c>
      <c r="P78" s="41">
        <v>512.21069672832232</v>
      </c>
      <c r="Q78" s="41">
        <v>514.12784003649529</v>
      </c>
      <c r="R78" s="41">
        <v>515.95837382071011</v>
      </c>
      <c r="S78" s="41">
        <v>518.81673406324433</v>
      </c>
      <c r="T78" s="41">
        <v>520.22508476007772</v>
      </c>
      <c r="U78" s="41">
        <v>520.33708122052462</v>
      </c>
      <c r="V78" s="41">
        <v>543.0872130517065</v>
      </c>
      <c r="W78" s="41">
        <v>571.53025329381694</v>
      </c>
      <c r="X78" s="41">
        <v>547.35162642450598</v>
      </c>
      <c r="Y78" s="41">
        <v>535.26231298985044</v>
      </c>
      <c r="DA78" s="59" t="s">
        <v>1015</v>
      </c>
    </row>
    <row r="79" spans="1:105" ht="12" customHeight="1" x14ac:dyDescent="0.25">
      <c r="A79" s="32" t="s">
        <v>25</v>
      </c>
      <c r="B79" s="42">
        <v>37.730790436698825</v>
      </c>
      <c r="C79" s="42">
        <v>38.39654082693631</v>
      </c>
      <c r="D79" s="42">
        <v>38.948882065786229</v>
      </c>
      <c r="E79" s="42">
        <v>39.417743843941153</v>
      </c>
      <c r="F79" s="42">
        <v>39.836096631021213</v>
      </c>
      <c r="G79" s="42">
        <v>40.228634455080069</v>
      </c>
      <c r="H79" s="42">
        <v>40.514933062961525</v>
      </c>
      <c r="I79" s="42">
        <v>40.76080892992799</v>
      </c>
      <c r="J79" s="42">
        <v>40.85223743361729</v>
      </c>
      <c r="K79" s="42">
        <v>40.843091214451086</v>
      </c>
      <c r="L79" s="42">
        <v>40.8744063684981</v>
      </c>
      <c r="M79" s="42">
        <v>40.943730240287152</v>
      </c>
      <c r="N79" s="42">
        <v>40.938608507370297</v>
      </c>
      <c r="O79" s="42">
        <v>40.941085841543604</v>
      </c>
      <c r="P79" s="42">
        <v>40.97238341297426</v>
      </c>
      <c r="Q79" s="42">
        <v>41.04243253047602</v>
      </c>
      <c r="R79" s="42">
        <v>41.479516293079747</v>
      </c>
      <c r="S79" s="42">
        <v>41.96634468048552</v>
      </c>
      <c r="T79" s="42">
        <v>42.131756543623787</v>
      </c>
      <c r="U79" s="42">
        <v>42.087824637722335</v>
      </c>
      <c r="V79" s="42">
        <v>43.902986796131373</v>
      </c>
      <c r="W79" s="42">
        <v>46.371740818289666</v>
      </c>
      <c r="X79" s="42">
        <v>44.404904977940838</v>
      </c>
      <c r="Y79" s="42">
        <v>43.42148705776642</v>
      </c>
      <c r="DA79" s="60" t="s">
        <v>1016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DA82" s="57"/>
    </row>
    <row r="83" spans="1:105" ht="12" customHeight="1" x14ac:dyDescent="0.25">
      <c r="A83" s="28" t="s">
        <v>32</v>
      </c>
      <c r="B83" s="29">
        <v>55.309707158822341</v>
      </c>
      <c r="C83" s="29">
        <v>54.649632457274095</v>
      </c>
      <c r="D83" s="29">
        <v>53.778354981881662</v>
      </c>
      <c r="E83" s="29">
        <v>52.684771490450636</v>
      </c>
      <c r="F83" s="29">
        <v>51.412191505624001</v>
      </c>
      <c r="G83" s="29">
        <v>50.200590156468408</v>
      </c>
      <c r="H83" s="29">
        <v>49.247368599305126</v>
      </c>
      <c r="I83" s="29">
        <v>48.586350729014484</v>
      </c>
      <c r="J83" s="29">
        <v>47.133289565226612</v>
      </c>
      <c r="K83" s="29">
        <v>45.519745448842968</v>
      </c>
      <c r="L83" s="29">
        <v>44.123903394521925</v>
      </c>
      <c r="M83" s="29">
        <v>43.140932275498947</v>
      </c>
      <c r="N83" s="29">
        <v>41.805481199860075</v>
      </c>
      <c r="O83" s="29">
        <v>40.230245338964707</v>
      </c>
      <c r="P83" s="29">
        <v>38.82434119502976</v>
      </c>
      <c r="Q83" s="29">
        <v>37.748913056826403</v>
      </c>
      <c r="R83" s="29">
        <v>36.338071180971987</v>
      </c>
      <c r="S83" s="29">
        <v>35.080520622938174</v>
      </c>
      <c r="T83" s="29">
        <v>33.765130318422671</v>
      </c>
      <c r="U83" s="29">
        <v>32.274472033201391</v>
      </c>
      <c r="V83" s="29">
        <v>31.117497575938668</v>
      </c>
      <c r="W83" s="29">
        <v>29.907822357750142</v>
      </c>
      <c r="X83" s="29">
        <v>28.616683562042333</v>
      </c>
      <c r="Y83" s="29">
        <v>27.406247290029864</v>
      </c>
      <c r="DA83" s="58" t="s">
        <v>1017</v>
      </c>
    </row>
    <row r="84" spans="1:105" ht="12" customHeight="1" x14ac:dyDescent="0.25">
      <c r="A84" s="28" t="s">
        <v>47</v>
      </c>
      <c r="B84" s="29">
        <v>807.53735131130111</v>
      </c>
      <c r="C84" s="29">
        <v>798.79809221276639</v>
      </c>
      <c r="D84" s="29">
        <v>786.59466640420851</v>
      </c>
      <c r="E84" s="29">
        <v>770.54805470833048</v>
      </c>
      <c r="F84" s="29">
        <v>752.95554139562648</v>
      </c>
      <c r="G84" s="29">
        <v>735.55980773654278</v>
      </c>
      <c r="H84" s="29">
        <v>714.29473841951631</v>
      </c>
      <c r="I84" s="29">
        <v>693.4395268432537</v>
      </c>
      <c r="J84" s="29">
        <v>670.72878930781678</v>
      </c>
      <c r="K84" s="29">
        <v>649.04798733670657</v>
      </c>
      <c r="L84" s="29">
        <v>627.01985877937386</v>
      </c>
      <c r="M84" s="29">
        <v>604.43818786303655</v>
      </c>
      <c r="N84" s="29">
        <v>581.6270033540892</v>
      </c>
      <c r="O84" s="29">
        <v>558.94256556869072</v>
      </c>
      <c r="P84" s="29">
        <v>536.4971469609369</v>
      </c>
      <c r="Q84" s="29">
        <v>513.50539960772937</v>
      </c>
      <c r="R84" s="29">
        <v>497.47817029446605</v>
      </c>
      <c r="S84" s="29">
        <v>482.93374626815364</v>
      </c>
      <c r="T84" s="29">
        <v>468.04179039489759</v>
      </c>
      <c r="U84" s="29">
        <v>454.41417836179289</v>
      </c>
      <c r="V84" s="29">
        <v>442.76773171455204</v>
      </c>
      <c r="W84" s="29">
        <v>430.68835192808842</v>
      </c>
      <c r="X84" s="29">
        <v>419.66368149775479</v>
      </c>
      <c r="Y84" s="29">
        <v>408.30057743621097</v>
      </c>
      <c r="DA84" s="58" t="s">
        <v>1018</v>
      </c>
    </row>
    <row r="85" spans="1:105" ht="12" customHeight="1" x14ac:dyDescent="0.25">
      <c r="A85" s="28" t="s">
        <v>46</v>
      </c>
      <c r="B85" s="29">
        <v>1830.3357743400907</v>
      </c>
      <c r="C85" s="29">
        <v>1819.4735687481541</v>
      </c>
      <c r="D85" s="29">
        <v>1804.0568461889065</v>
      </c>
      <c r="E85" s="29">
        <v>1783.181251714223</v>
      </c>
      <c r="F85" s="29">
        <v>1750.3073307203224</v>
      </c>
      <c r="G85" s="29">
        <v>1721.6304676071259</v>
      </c>
      <c r="H85" s="29">
        <v>1701.8390687207625</v>
      </c>
      <c r="I85" s="29">
        <v>1681.1506154089725</v>
      </c>
      <c r="J85" s="29">
        <v>1653.2226684241846</v>
      </c>
      <c r="K85" s="29">
        <v>1633.9741542337661</v>
      </c>
      <c r="L85" s="29">
        <v>1614.3577664279469</v>
      </c>
      <c r="M85" s="29">
        <v>1594.3380127628552</v>
      </c>
      <c r="N85" s="29">
        <v>1566.6428744602165</v>
      </c>
      <c r="O85" s="29">
        <v>1531.4806630661999</v>
      </c>
      <c r="P85" s="29">
        <v>1495.1116009196003</v>
      </c>
      <c r="Q85" s="29">
        <v>1442.5677928725752</v>
      </c>
      <c r="R85" s="29">
        <v>1334.9075930044826</v>
      </c>
      <c r="S85" s="29">
        <v>1243.2914826782016</v>
      </c>
      <c r="T85" s="29">
        <v>1190.4608029368824</v>
      </c>
      <c r="U85" s="29">
        <v>1126.9133390118204</v>
      </c>
      <c r="V85" s="29">
        <v>1040.7549627181661</v>
      </c>
      <c r="W85" s="29">
        <v>992.89474363984289</v>
      </c>
      <c r="X85" s="29">
        <v>950.70378823138765</v>
      </c>
      <c r="Y85" s="29">
        <v>918.86190469793098</v>
      </c>
      <c r="DA85" s="58" t="s">
        <v>1019</v>
      </c>
    </row>
    <row r="86" spans="1:105" ht="12" customHeight="1" x14ac:dyDescent="0.25">
      <c r="A86" s="28" t="s">
        <v>45</v>
      </c>
      <c r="B86" s="29">
        <v>687.04210779567063</v>
      </c>
      <c r="C86" s="29">
        <v>682.69856502816344</v>
      </c>
      <c r="D86" s="29">
        <v>676.61551917999464</v>
      </c>
      <c r="E86" s="29">
        <v>668.42352119264001</v>
      </c>
      <c r="F86" s="29">
        <v>657.07834969556211</v>
      </c>
      <c r="G86" s="29">
        <v>643.29606487800208</v>
      </c>
      <c r="H86" s="29">
        <v>631.77274427716338</v>
      </c>
      <c r="I86" s="29">
        <v>617.65320966818297</v>
      </c>
      <c r="J86" s="29">
        <v>598.94244890443133</v>
      </c>
      <c r="K86" s="29">
        <v>589.78228896330404</v>
      </c>
      <c r="L86" s="29">
        <v>577.01239283217649</v>
      </c>
      <c r="M86" s="29">
        <v>564.16801700198835</v>
      </c>
      <c r="N86" s="29">
        <v>552.41385910314364</v>
      </c>
      <c r="O86" s="29">
        <v>536.19878662427027</v>
      </c>
      <c r="P86" s="29">
        <v>524.83220406070814</v>
      </c>
      <c r="Q86" s="29">
        <v>512.96872820374574</v>
      </c>
      <c r="R86" s="29">
        <v>505.16648956132951</v>
      </c>
      <c r="S86" s="29">
        <v>496.81749475872607</v>
      </c>
      <c r="T86" s="29">
        <v>488.0923028110978</v>
      </c>
      <c r="U86" s="29">
        <v>474.81116831792644</v>
      </c>
      <c r="V86" s="29">
        <v>460.85909150334777</v>
      </c>
      <c r="W86" s="29">
        <v>451.2970239400766</v>
      </c>
      <c r="X86" s="29">
        <v>441.81910382037893</v>
      </c>
      <c r="Y86" s="29">
        <v>429.77215948578208</v>
      </c>
      <c r="DA86" s="58" t="s">
        <v>1020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DA87" s="57"/>
    </row>
    <row r="88" spans="1:105" ht="12" customHeight="1" x14ac:dyDescent="0.25">
      <c r="A88" s="28" t="s">
        <v>28</v>
      </c>
      <c r="B88" s="29">
        <v>409.77961371872163</v>
      </c>
      <c r="C88" s="29">
        <v>400.59391937891235</v>
      </c>
      <c r="D88" s="29">
        <v>389.75398797743378</v>
      </c>
      <c r="E88" s="29">
        <v>377.45092016476616</v>
      </c>
      <c r="F88" s="29">
        <v>366.60576419065148</v>
      </c>
      <c r="G88" s="29">
        <v>357.02159922940405</v>
      </c>
      <c r="H88" s="29">
        <v>347.83663038097166</v>
      </c>
      <c r="I88" s="29">
        <v>338.26903677007715</v>
      </c>
      <c r="J88" s="29">
        <v>328.46197106018275</v>
      </c>
      <c r="K88" s="29">
        <v>319.99194946800236</v>
      </c>
      <c r="L88" s="29">
        <v>309.02409483231122</v>
      </c>
      <c r="M88" s="29">
        <v>296.21849388454802</v>
      </c>
      <c r="N88" s="29">
        <v>282.8846024683175</v>
      </c>
      <c r="O88" s="29">
        <v>267.98003443692829</v>
      </c>
      <c r="P88" s="29">
        <v>250.15086685261809</v>
      </c>
      <c r="Q88" s="29">
        <v>226.94265152847618</v>
      </c>
      <c r="R88" s="29">
        <v>212.0765915340846</v>
      </c>
      <c r="S88" s="29">
        <v>199.07908399185047</v>
      </c>
      <c r="T88" s="29">
        <v>184.76768764955804</v>
      </c>
      <c r="U88" s="29">
        <v>171.66184443796917</v>
      </c>
      <c r="V88" s="29">
        <v>159.67136755562382</v>
      </c>
      <c r="W88" s="29">
        <v>149.45787378121747</v>
      </c>
      <c r="X88" s="29">
        <v>139.67047464569481</v>
      </c>
      <c r="Y88" s="29">
        <v>132.08039967923315</v>
      </c>
      <c r="DA88" s="58" t="s">
        <v>1021</v>
      </c>
    </row>
    <row r="89" spans="1:105" ht="12" customHeight="1" x14ac:dyDescent="0.25">
      <c r="A89" s="28" t="s">
        <v>27</v>
      </c>
      <c r="B89" s="29">
        <v>389.55143619551427</v>
      </c>
      <c r="C89" s="29">
        <v>380.30994093739599</v>
      </c>
      <c r="D89" s="29">
        <v>368.2217635698338</v>
      </c>
      <c r="E89" s="29">
        <v>354.11110158804763</v>
      </c>
      <c r="F89" s="29">
        <v>340.16581479349071</v>
      </c>
      <c r="G89" s="29">
        <v>327.16998869684699</v>
      </c>
      <c r="H89" s="29">
        <v>313.81420604163509</v>
      </c>
      <c r="I89" s="29">
        <v>298.69203825718262</v>
      </c>
      <c r="J89" s="29">
        <v>282.16371738456002</v>
      </c>
      <c r="K89" s="29">
        <v>264.763461655252</v>
      </c>
      <c r="L89" s="29">
        <v>250.48596300027364</v>
      </c>
      <c r="M89" s="29">
        <v>236.35924422936293</v>
      </c>
      <c r="N89" s="29">
        <v>220.56970174771723</v>
      </c>
      <c r="O89" s="29">
        <v>205.54907579762033</v>
      </c>
      <c r="P89" s="29">
        <v>191.66043811466989</v>
      </c>
      <c r="Q89" s="29">
        <v>181.6066681831451</v>
      </c>
      <c r="R89" s="29">
        <v>174.64463036670688</v>
      </c>
      <c r="S89" s="29">
        <v>168.77033467234855</v>
      </c>
      <c r="T89" s="29">
        <v>165.03413580027487</v>
      </c>
      <c r="U89" s="29">
        <v>162.58746189950639</v>
      </c>
      <c r="V89" s="29">
        <v>161.05171437217697</v>
      </c>
      <c r="W89" s="29">
        <v>159.50161482678047</v>
      </c>
      <c r="X89" s="29">
        <v>157.72874801767952</v>
      </c>
      <c r="Y89" s="29">
        <v>155.97834777676218</v>
      </c>
      <c r="DA89" s="58" t="s">
        <v>1022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DA90" s="57"/>
    </row>
    <row r="91" spans="1:105" ht="12" customHeight="1" x14ac:dyDescent="0.25">
      <c r="A91" s="30" t="s">
        <v>44</v>
      </c>
      <c r="B91" s="31">
        <v>68.045700614569967</v>
      </c>
      <c r="C91" s="31">
        <v>67.674126574620701</v>
      </c>
      <c r="D91" s="31">
        <v>66.844279451568354</v>
      </c>
      <c r="E91" s="31">
        <v>65.869470368184238</v>
      </c>
      <c r="F91" s="31">
        <v>64.697902156713184</v>
      </c>
      <c r="G91" s="31">
        <v>63.53748946796815</v>
      </c>
      <c r="H91" s="31">
        <v>62.291170223843281</v>
      </c>
      <c r="I91" s="31">
        <v>60.838978807745143</v>
      </c>
      <c r="J91" s="31">
        <v>58.959971746491</v>
      </c>
      <c r="K91" s="31">
        <v>56.865257654181264</v>
      </c>
      <c r="L91" s="31">
        <v>54.421124647399289</v>
      </c>
      <c r="M91" s="31">
        <v>51.653355514633859</v>
      </c>
      <c r="N91" s="31">
        <v>48.985693513729977</v>
      </c>
      <c r="O91" s="31">
        <v>47.096434274098975</v>
      </c>
      <c r="P91" s="31">
        <v>44.886489817214354</v>
      </c>
      <c r="Q91" s="31">
        <v>42.260245098633575</v>
      </c>
      <c r="R91" s="31">
        <v>39.479571540967569</v>
      </c>
      <c r="S91" s="31">
        <v>36.829288062213017</v>
      </c>
      <c r="T91" s="31">
        <v>33.848961092861082</v>
      </c>
      <c r="U91" s="31">
        <v>30.694898655215994</v>
      </c>
      <c r="V91" s="31">
        <v>28.060221411986795</v>
      </c>
      <c r="W91" s="31">
        <v>25.831991528845446</v>
      </c>
      <c r="X91" s="31">
        <v>23.940658530852236</v>
      </c>
      <c r="Y91" s="31">
        <v>22.017451543305068</v>
      </c>
      <c r="DA91" s="59" t="s">
        <v>1023</v>
      </c>
    </row>
    <row r="92" spans="1:105" ht="12" customHeight="1" x14ac:dyDescent="0.25">
      <c r="A92" s="32" t="s">
        <v>25</v>
      </c>
      <c r="B92" s="33">
        <v>9123.0211569173225</v>
      </c>
      <c r="C92" s="33">
        <v>9066.6332266645732</v>
      </c>
      <c r="D92" s="33">
        <v>8998.0673479885081</v>
      </c>
      <c r="E92" s="33">
        <v>8932.7009940559419</v>
      </c>
      <c r="F92" s="33">
        <v>8873.4317817179108</v>
      </c>
      <c r="G92" s="33">
        <v>8815.9330377494607</v>
      </c>
      <c r="H92" s="33">
        <v>8763.1136813113899</v>
      </c>
      <c r="I92" s="33">
        <v>8712.7315333260995</v>
      </c>
      <c r="J92" s="33">
        <v>8656.0739328719883</v>
      </c>
      <c r="K92" s="33">
        <v>8608.8568448064871</v>
      </c>
      <c r="L92" s="33">
        <v>8539.9742865028365</v>
      </c>
      <c r="M92" s="33">
        <v>8447.8904298078851</v>
      </c>
      <c r="N92" s="33">
        <v>8340.2131526293506</v>
      </c>
      <c r="O92" s="33">
        <v>8220.5545480623241</v>
      </c>
      <c r="P92" s="33">
        <v>8081.9787039285056</v>
      </c>
      <c r="Q92" s="33">
        <v>7939.1413966480686</v>
      </c>
      <c r="R92" s="33">
        <v>7788.8069922336563</v>
      </c>
      <c r="S92" s="33">
        <v>7644.8889936327041</v>
      </c>
      <c r="T92" s="33">
        <v>7485.529332093306</v>
      </c>
      <c r="U92" s="33">
        <v>7324.0642438343702</v>
      </c>
      <c r="V92" s="33">
        <v>7176.405713655131</v>
      </c>
      <c r="W92" s="33">
        <v>7035.6579372077131</v>
      </c>
      <c r="X92" s="33">
        <v>6918.8592133848942</v>
      </c>
      <c r="Y92" s="33">
        <v>6808.9015431139123</v>
      </c>
      <c r="DA92" s="60" t="s">
        <v>1024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DA95" s="57"/>
    </row>
    <row r="96" spans="1:105" ht="12" customHeight="1" x14ac:dyDescent="0.25">
      <c r="A96" s="28" t="s">
        <v>32</v>
      </c>
      <c r="B96" s="29"/>
      <c r="C96" s="29">
        <v>45.475311468290329</v>
      </c>
      <c r="D96" s="29">
        <v>42.811923039857476</v>
      </c>
      <c r="E96" s="29">
        <v>41.123371748743956</v>
      </c>
      <c r="F96" s="29">
        <v>39.376740700128799</v>
      </c>
      <c r="G96" s="29">
        <v>37.981131329460453</v>
      </c>
      <c r="H96" s="29">
        <v>36.806903393288678</v>
      </c>
      <c r="I96" s="29">
        <v>35.650862031115054</v>
      </c>
      <c r="J96" s="29">
        <v>34.245744308256484</v>
      </c>
      <c r="K96" s="29">
        <v>33.162358889835893</v>
      </c>
      <c r="L96" s="29">
        <v>31.936248727987262</v>
      </c>
      <c r="M96" s="29">
        <v>31.285630878036319</v>
      </c>
      <c r="N96" s="29">
        <v>30.177676138410067</v>
      </c>
      <c r="O96" s="29">
        <v>28.905722706948143</v>
      </c>
      <c r="P96" s="29">
        <v>27.381028224518037</v>
      </c>
      <c r="Q96" s="29">
        <v>25.715733177105847</v>
      </c>
      <c r="R96" s="29">
        <v>25.019691131163679</v>
      </c>
      <c r="S96" s="29">
        <v>24.541254236983377</v>
      </c>
      <c r="T96" s="29">
        <v>24.054240465495088</v>
      </c>
      <c r="U96" s="29">
        <v>23.551022957480146</v>
      </c>
      <c r="V96" s="29">
        <v>23.547597520164683</v>
      </c>
      <c r="W96" s="29">
        <v>22.699884009438755</v>
      </c>
      <c r="X96" s="29">
        <v>21.852170498712823</v>
      </c>
      <c r="Y96" s="29">
        <v>21.004456987986895</v>
      </c>
      <c r="DA96" s="58" t="s">
        <v>1025</v>
      </c>
    </row>
    <row r="97" spans="1:105" ht="12" customHeight="1" x14ac:dyDescent="0.25">
      <c r="A97" s="28" t="s">
        <v>47</v>
      </c>
      <c r="B97" s="29"/>
      <c r="C97" s="29">
        <v>683.82341657414838</v>
      </c>
      <c r="D97" s="29">
        <v>642.5551029381636</v>
      </c>
      <c r="E97" s="29">
        <v>610.30682773621004</v>
      </c>
      <c r="F97" s="29">
        <v>581.8131450107835</v>
      </c>
      <c r="G97" s="29">
        <v>559.96437088453274</v>
      </c>
      <c r="H97" s="29">
        <v>536.63993704842221</v>
      </c>
      <c r="I97" s="29">
        <v>522.83311906400468</v>
      </c>
      <c r="J97" s="29">
        <v>504.93528226181246</v>
      </c>
      <c r="K97" s="29">
        <v>483.99531555449528</v>
      </c>
      <c r="L97" s="29">
        <v>464.15484382049124</v>
      </c>
      <c r="M97" s="29">
        <v>444.86449247451878</v>
      </c>
      <c r="N97" s="29">
        <v>438.81048604627028</v>
      </c>
      <c r="O97" s="29">
        <v>423.31544343174681</v>
      </c>
      <c r="P97" s="29">
        <v>415.85167829037783</v>
      </c>
      <c r="Q97" s="29">
        <v>408.10572591143011</v>
      </c>
      <c r="R97" s="29">
        <v>403.05393782116812</v>
      </c>
      <c r="S97" s="29">
        <v>400.71606817157436</v>
      </c>
      <c r="T97" s="29">
        <v>393.26842770940732</v>
      </c>
      <c r="U97" s="29">
        <v>385.87963194793008</v>
      </c>
      <c r="V97" s="29">
        <v>378.67335419545998</v>
      </c>
      <c r="W97" s="29">
        <v>374.88662065350536</v>
      </c>
      <c r="X97" s="29">
        <v>371.0998871115508</v>
      </c>
      <c r="Y97" s="29">
        <v>367.31315356959618</v>
      </c>
      <c r="DA97" s="58" t="s">
        <v>1026</v>
      </c>
    </row>
    <row r="98" spans="1:105" ht="12" customHeight="1" x14ac:dyDescent="0.25">
      <c r="A98" s="28" t="s">
        <v>46</v>
      </c>
      <c r="B98" s="29"/>
      <c r="C98" s="29">
        <v>1738.7384022855078</v>
      </c>
      <c r="D98" s="29">
        <v>1697.2931804561526</v>
      </c>
      <c r="E98" s="29">
        <v>1661.4771276049462</v>
      </c>
      <c r="F98" s="29">
        <v>1632.1073786031277</v>
      </c>
      <c r="G98" s="29">
        <v>1602.628105670794</v>
      </c>
      <c r="H98" s="29">
        <v>1565.1537947774636</v>
      </c>
      <c r="I98" s="29">
        <v>1540.0714401202263</v>
      </c>
      <c r="J98" s="29">
        <v>1512.9871266801426</v>
      </c>
      <c r="K98" s="29">
        <v>1495.5886710114664</v>
      </c>
      <c r="L98" s="29">
        <v>1475.3450263080017</v>
      </c>
      <c r="M98" s="29">
        <v>1429.520369875946</v>
      </c>
      <c r="N98" s="29">
        <v>1340.9202389390589</v>
      </c>
      <c r="O98" s="29">
        <v>1236.0008621805171</v>
      </c>
      <c r="P98" s="29">
        <v>1102.8252594125588</v>
      </c>
      <c r="Q98" s="29">
        <v>950.28272497622095</v>
      </c>
      <c r="R98" s="29">
        <v>897.54263488393008</v>
      </c>
      <c r="S98" s="29">
        <v>872.16427873943917</v>
      </c>
      <c r="T98" s="29">
        <v>856.97488819433966</v>
      </c>
      <c r="U98" s="29">
        <v>836.76509095046151</v>
      </c>
      <c r="V98" s="29">
        <v>827.04907303855634</v>
      </c>
      <c r="W98" s="29">
        <v>818.77858230817083</v>
      </c>
      <c r="X98" s="29">
        <v>810.50809157778519</v>
      </c>
      <c r="Y98" s="29">
        <v>802.23760084739968</v>
      </c>
      <c r="DA98" s="58" t="s">
        <v>1027</v>
      </c>
    </row>
    <row r="99" spans="1:105" ht="12" customHeight="1" x14ac:dyDescent="0.25">
      <c r="A99" s="28" t="s">
        <v>45</v>
      </c>
      <c r="B99" s="29"/>
      <c r="C99" s="29">
        <v>624.28302659710891</v>
      </c>
      <c r="D99" s="29">
        <v>603.74162488226693</v>
      </c>
      <c r="E99" s="29">
        <v>588.19050526936735</v>
      </c>
      <c r="F99" s="29">
        <v>571.47979668563539</v>
      </c>
      <c r="G99" s="29">
        <v>556.97971299733945</v>
      </c>
      <c r="H99" s="29">
        <v>542.34351678042549</v>
      </c>
      <c r="I99" s="29">
        <v>528.66914876675685</v>
      </c>
      <c r="J99" s="29">
        <v>514.79758482466968</v>
      </c>
      <c r="K99" s="29">
        <v>500.1309096970819</v>
      </c>
      <c r="L99" s="29">
        <v>481.90039989790574</v>
      </c>
      <c r="M99" s="29">
        <v>464.65097070329045</v>
      </c>
      <c r="N99" s="29">
        <v>460.44132963280975</v>
      </c>
      <c r="O99" s="29">
        <v>448.76185633748275</v>
      </c>
      <c r="P99" s="29">
        <v>436.48720967785556</v>
      </c>
      <c r="Q99" s="29">
        <v>435.80601208422979</v>
      </c>
      <c r="R99" s="29">
        <v>431.60051076347685</v>
      </c>
      <c r="S99" s="29">
        <v>425.9211525018531</v>
      </c>
      <c r="T99" s="29">
        <v>423.09711024267068</v>
      </c>
      <c r="U99" s="29">
        <v>420.35772734548567</v>
      </c>
      <c r="V99" s="29">
        <v>413.89741172217492</v>
      </c>
      <c r="W99" s="29">
        <v>411.41402725184184</v>
      </c>
      <c r="X99" s="29">
        <v>408.93064278150882</v>
      </c>
      <c r="Y99" s="29">
        <v>406.44725831117574</v>
      </c>
      <c r="DA99" s="58" t="s">
        <v>1028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DA100" s="57"/>
    </row>
    <row r="101" spans="1:105" ht="12" customHeight="1" x14ac:dyDescent="0.25">
      <c r="A101" s="28" t="s">
        <v>28</v>
      </c>
      <c r="B101" s="29"/>
      <c r="C101" s="29">
        <v>363.48786252927692</v>
      </c>
      <c r="D101" s="29">
        <v>356.77369660588937</v>
      </c>
      <c r="E101" s="29">
        <v>346.84701548496588</v>
      </c>
      <c r="F101" s="29">
        <v>337.7124260637712</v>
      </c>
      <c r="G101" s="29">
        <v>330.36156600106176</v>
      </c>
      <c r="H101" s="29">
        <v>321.71563691829738</v>
      </c>
      <c r="I101" s="29">
        <v>309.91077422905755</v>
      </c>
      <c r="J101" s="29">
        <v>297.84951417556016</v>
      </c>
      <c r="K101" s="29">
        <v>284.92546450630442</v>
      </c>
      <c r="L101" s="29">
        <v>273.19196938844914</v>
      </c>
      <c r="M101" s="29">
        <v>256.88686684739753</v>
      </c>
      <c r="N101" s="29">
        <v>240.74084293665689</v>
      </c>
      <c r="O101" s="29">
        <v>219.80012868295285</v>
      </c>
      <c r="P101" s="29">
        <v>197.42960017695245</v>
      </c>
      <c r="Q101" s="29">
        <v>164.35668497476453</v>
      </c>
      <c r="R101" s="29">
        <v>147.37820045939938</v>
      </c>
      <c r="S101" s="29">
        <v>144.00649221743353</v>
      </c>
      <c r="T101" s="29">
        <v>140.19643606031377</v>
      </c>
      <c r="U101" s="29">
        <v>136.52358596883192</v>
      </c>
      <c r="V101" s="29">
        <v>129.32838259634372</v>
      </c>
      <c r="W101" s="29">
        <v>126.74181494441684</v>
      </c>
      <c r="X101" s="29">
        <v>124.15524729248996</v>
      </c>
      <c r="Y101" s="29">
        <v>121.56867964056309</v>
      </c>
      <c r="DA101" s="58" t="s">
        <v>1029</v>
      </c>
    </row>
    <row r="102" spans="1:105" ht="12" customHeight="1" x14ac:dyDescent="0.25">
      <c r="A102" s="28" t="s">
        <v>27</v>
      </c>
      <c r="B102" s="29"/>
      <c r="C102" s="29">
        <v>356.41356283390257</v>
      </c>
      <c r="D102" s="29">
        <v>343.09278836008804</v>
      </c>
      <c r="E102" s="29">
        <v>330.6496264956312</v>
      </c>
      <c r="F102" s="29">
        <v>317.26592828550827</v>
      </c>
      <c r="G102" s="29">
        <v>301.31549215060107</v>
      </c>
      <c r="H102" s="29">
        <v>285.57469255620805</v>
      </c>
      <c r="I102" s="29">
        <v>271.40989434950569</v>
      </c>
      <c r="J102" s="29">
        <v>254.71158280128682</v>
      </c>
      <c r="K102" s="29">
        <v>236.77605491263037</v>
      </c>
      <c r="L102" s="29">
        <v>219.76841392839117</v>
      </c>
      <c r="M102" s="29">
        <v>206.93944474779954</v>
      </c>
      <c r="N102" s="29">
        <v>195.99491741062729</v>
      </c>
      <c r="O102" s="29">
        <v>182.25132481827802</v>
      </c>
      <c r="P102" s="29">
        <v>171.824802300963</v>
      </c>
      <c r="Q102" s="29">
        <v>165.22723741833067</v>
      </c>
      <c r="R102" s="29">
        <v>164.63026162681345</v>
      </c>
      <c r="S102" s="29">
        <v>163.47310901753059</v>
      </c>
      <c r="T102" s="29">
        <v>161.52044501742782</v>
      </c>
      <c r="U102" s="29">
        <v>159.48884772322543</v>
      </c>
      <c r="V102" s="29">
        <v>157.56520379280497</v>
      </c>
      <c r="W102" s="29">
        <v>155.98955175487691</v>
      </c>
      <c r="X102" s="29">
        <v>154.41389971694886</v>
      </c>
      <c r="Y102" s="29">
        <v>152.83824767902081</v>
      </c>
      <c r="DA102" s="58" t="s">
        <v>1030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DA103" s="57"/>
    </row>
    <row r="104" spans="1:105" ht="12" customHeight="1" x14ac:dyDescent="0.25">
      <c r="A104" s="30" t="s">
        <v>44</v>
      </c>
      <c r="B104" s="31"/>
      <c r="C104" s="31">
        <v>66.610815695373176</v>
      </c>
      <c r="D104" s="31">
        <v>64.812744660147544</v>
      </c>
      <c r="E104" s="31">
        <v>64.154916970044255</v>
      </c>
      <c r="F104" s="31">
        <v>62.795626915540673</v>
      </c>
      <c r="G104" s="31">
        <v>61.692905002083855</v>
      </c>
      <c r="H104" s="31">
        <v>60.050080182842009</v>
      </c>
      <c r="I104" s="31">
        <v>58.330645736726019</v>
      </c>
      <c r="J104" s="31">
        <v>55.500728147450957</v>
      </c>
      <c r="K104" s="31">
        <v>52.858782322407677</v>
      </c>
      <c r="L104" s="31">
        <v>49.867602326719336</v>
      </c>
      <c r="M104" s="31">
        <v>46.591622841651187</v>
      </c>
      <c r="N104" s="31">
        <v>44.348270681672723</v>
      </c>
      <c r="O104" s="31">
        <v>41.944826873673762</v>
      </c>
      <c r="P104" s="31">
        <v>37.708570005105592</v>
      </c>
      <c r="Q104" s="31">
        <v>34.71360479217509</v>
      </c>
      <c r="R104" s="31">
        <v>29.591641105207568</v>
      </c>
      <c r="S104" s="31">
        <v>23.467959768072074</v>
      </c>
      <c r="T104" s="31">
        <v>18.381190249006579</v>
      </c>
      <c r="U104" s="31">
        <v>14.690101182191709</v>
      </c>
      <c r="V104" s="31">
        <v>13.08734343217273</v>
      </c>
      <c r="W104" s="31">
        <v>12.302102826242365</v>
      </c>
      <c r="X104" s="31">
        <v>11.516862220312001</v>
      </c>
      <c r="Y104" s="31">
        <v>10.731621614381636</v>
      </c>
      <c r="DA104" s="59" t="s">
        <v>1031</v>
      </c>
    </row>
    <row r="105" spans="1:105" ht="12" customHeight="1" x14ac:dyDescent="0.25">
      <c r="A105" s="32" t="s">
        <v>25</v>
      </c>
      <c r="B105" s="33"/>
      <c r="C105" s="33">
        <v>8768.677525296107</v>
      </c>
      <c r="D105" s="33">
        <v>8703.1525271351529</v>
      </c>
      <c r="E105" s="33">
        <v>8700.9459958115276</v>
      </c>
      <c r="F105" s="33">
        <v>8655.8429080881124</v>
      </c>
      <c r="G105" s="33">
        <v>8642.7471118696467</v>
      </c>
      <c r="H105" s="33">
        <v>8638.1812867597037</v>
      </c>
      <c r="I105" s="33">
        <v>8621.7256529164206</v>
      </c>
      <c r="J105" s="33">
        <v>8555.5384453750557</v>
      </c>
      <c r="K105" s="33">
        <v>8399.9717451770357</v>
      </c>
      <c r="L105" s="33">
        <v>8236.8248645760486</v>
      </c>
      <c r="M105" s="33">
        <v>8080.8245900973261</v>
      </c>
      <c r="N105" s="33">
        <v>7866.7725777444366</v>
      </c>
      <c r="O105" s="33">
        <v>7759.6756850303846</v>
      </c>
      <c r="P105" s="33">
        <v>7527.773268955636</v>
      </c>
      <c r="Q105" s="33">
        <v>7390.8248688300146</v>
      </c>
      <c r="R105" s="33">
        <v>7274.7129705475854</v>
      </c>
      <c r="S105" s="33">
        <v>7133.8913123844832</v>
      </c>
      <c r="T105" s="33">
        <v>6982.642735582197</v>
      </c>
      <c r="U105" s="33">
        <v>6829.23167225818</v>
      </c>
      <c r="V105" s="33">
        <v>6684.8814899094805</v>
      </c>
      <c r="W105" s="33">
        <v>6618.0326750103859</v>
      </c>
      <c r="X105" s="33">
        <v>6551.1838601112904</v>
      </c>
      <c r="Y105" s="33">
        <v>6484.3350452121958</v>
      </c>
      <c r="DA105" s="60" t="s">
        <v>1032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DA108" s="57"/>
    </row>
    <row r="109" spans="1:105" ht="12" customHeight="1" x14ac:dyDescent="0.25">
      <c r="A109" s="28" t="s">
        <v>32</v>
      </c>
      <c r="B109" s="43">
        <f>B31/RES_summary!B$6</f>
        <v>1.2740727375852963</v>
      </c>
      <c r="C109" s="43">
        <f>C31/RES_summary!C$6</f>
        <v>1.2805093930289957</v>
      </c>
      <c r="D109" s="43">
        <f>D31/RES_summary!D$6</f>
        <v>1.2871546105943565</v>
      </c>
      <c r="E109" s="43">
        <f>E31/RES_summary!E$6</f>
        <v>1.2951827251042363</v>
      </c>
      <c r="F109" s="43">
        <f>F31/RES_summary!F$6</f>
        <v>1.3158288805446736</v>
      </c>
      <c r="G109" s="43">
        <f>G31/RES_summary!G$6</f>
        <v>1.3366000179545487</v>
      </c>
      <c r="H109" s="43">
        <f>H31/RES_summary!H$6</f>
        <v>1.3089000202085521</v>
      </c>
      <c r="I109" s="43">
        <f>I31/RES_summary!I$6</f>
        <v>1.2508500274177148</v>
      </c>
      <c r="J109" s="43">
        <f>J31/RES_summary!J$6</f>
        <v>1.2529999909516183</v>
      </c>
      <c r="K109" s="43">
        <f>K31/RES_summary!K$6</f>
        <v>1.2839814914427108</v>
      </c>
      <c r="L109" s="43">
        <f>L31/RES_summary!L$6</f>
        <v>1.296938230705019</v>
      </c>
      <c r="M109" s="43">
        <f>M31/RES_summary!M$6</f>
        <v>1.2688455443983375</v>
      </c>
      <c r="N109" s="43">
        <f>N31/RES_summary!N$6</f>
        <v>1.2706911451124776</v>
      </c>
      <c r="O109" s="43">
        <f>O31/RES_summary!O$6</f>
        <v>1.3024851924694292</v>
      </c>
      <c r="P109" s="43">
        <f>P31/RES_summary!P$6</f>
        <v>1.3182080160990179</v>
      </c>
      <c r="Q109" s="43">
        <f>Q31/RES_summary!Q$6</f>
        <v>1.2908686019910622</v>
      </c>
      <c r="R109" s="43">
        <f>R31/RES_summary!R$6</f>
        <v>1.2914065174680853</v>
      </c>
      <c r="S109" s="43">
        <f>S31/RES_summary!S$6</f>
        <v>1.2737868224904036</v>
      </c>
      <c r="T109" s="43">
        <f>T31/RES_summary!T$6</f>
        <v>1.2579682384266166</v>
      </c>
      <c r="U109" s="43">
        <f>U31/RES_summary!U$6</f>
        <v>1.2969030221117901</v>
      </c>
      <c r="V109" s="43">
        <f>V31/RES_summary!V$6</f>
        <v>1.3022705933467233</v>
      </c>
      <c r="W109" s="43">
        <f>W31/RES_summary!W$6</f>
        <v>1.3030664743439175</v>
      </c>
      <c r="X109" s="43">
        <f>X31/RES_summary!X$6</f>
        <v>1.3048464961160537</v>
      </c>
      <c r="Y109" s="43">
        <f>Y31/RES_summary!Y$6</f>
        <v>1.3062189903484795</v>
      </c>
      <c r="DA109" s="58" t="s">
        <v>1033</v>
      </c>
    </row>
    <row r="110" spans="1:105" ht="12" customHeight="1" x14ac:dyDescent="0.25">
      <c r="A110" s="28" t="s">
        <v>47</v>
      </c>
      <c r="B110" s="43">
        <f>B32/RES_summary!B$6</f>
        <v>0.98719307197386719</v>
      </c>
      <c r="C110" s="43">
        <f>C32/RES_summary!C$6</f>
        <v>0.98724896689947839</v>
      </c>
      <c r="D110" s="43">
        <f>D32/RES_summary!D$6</f>
        <v>0.98731041193686275</v>
      </c>
      <c r="E110" s="43">
        <f>E32/RES_summary!E$6</f>
        <v>0.98740823579356574</v>
      </c>
      <c r="F110" s="43">
        <f>F32/RES_summary!F$6</f>
        <v>0.9878386579914531</v>
      </c>
      <c r="G110" s="43">
        <f>G32/RES_summary!G$6</f>
        <v>0.98869997474072502</v>
      </c>
      <c r="H110" s="43">
        <f>H32/RES_summary!H$6</f>
        <v>0.99042501908773894</v>
      </c>
      <c r="I110" s="43">
        <f>I32/RES_summary!I$6</f>
        <v>0.99071247109611804</v>
      </c>
      <c r="J110" s="43">
        <f>J32/RES_summary!J$6</f>
        <v>0.99100001255098102</v>
      </c>
      <c r="K110" s="43">
        <f>K32/RES_summary!K$6</f>
        <v>0.99099218547927459</v>
      </c>
      <c r="L110" s="43">
        <f>L32/RES_summary!L$6</f>
        <v>0.9909739866254762</v>
      </c>
      <c r="M110" s="43">
        <f>M32/RES_summary!M$6</f>
        <v>0.99093500399194723</v>
      </c>
      <c r="N110" s="43">
        <f>N32/RES_summary!N$6</f>
        <v>0.99086997775750929</v>
      </c>
      <c r="O110" s="43">
        <f>O32/RES_summary!O$6</f>
        <v>0.99078324421431296</v>
      </c>
      <c r="P110" s="43">
        <f>P32/RES_summary!P$6</f>
        <v>0.99066655241873181</v>
      </c>
      <c r="Q110" s="43">
        <f>Q32/RES_summary!Q$6</f>
        <v>0.99052362620743273</v>
      </c>
      <c r="R110" s="43">
        <f>R32/RES_summary!R$6</f>
        <v>0.99032907732869857</v>
      </c>
      <c r="S110" s="43">
        <f>S32/RES_summary!S$6</f>
        <v>0.99006814394780596</v>
      </c>
      <c r="T110" s="43">
        <f>T32/RES_summary!T$6</f>
        <v>0.98972352567295119</v>
      </c>
      <c r="U110" s="43">
        <f>U32/RES_summary!U$6</f>
        <v>0.98927502329361849</v>
      </c>
      <c r="V110" s="43">
        <f>V32/RES_summary!V$6</f>
        <v>0.98892184450421428</v>
      </c>
      <c r="W110" s="43">
        <f>W32/RES_summary!W$6</f>
        <v>0.98870002575152438</v>
      </c>
      <c r="X110" s="43">
        <f>X32/RES_summary!X$6</f>
        <v>0.98878535286728753</v>
      </c>
      <c r="Y110" s="43">
        <f>Y32/RES_summary!Y$6</f>
        <v>0.98898746486101896</v>
      </c>
      <c r="DA110" s="58" t="s">
        <v>1034</v>
      </c>
    </row>
    <row r="111" spans="1:105" ht="12" customHeight="1" x14ac:dyDescent="0.25">
      <c r="A111" s="28" t="s">
        <v>46</v>
      </c>
      <c r="B111" s="43">
        <f>B33/RES_summary!B$6</f>
        <v>0.15275778803132378</v>
      </c>
      <c r="C111" s="43">
        <f>C33/RES_summary!C$6</f>
        <v>0.16046225076543946</v>
      </c>
      <c r="D111" s="43">
        <f>D33/RES_summary!D$6</f>
        <v>0.16844867821564335</v>
      </c>
      <c r="E111" s="43">
        <f>E33/RES_summary!E$6</f>
        <v>0.17830460595607991</v>
      </c>
      <c r="F111" s="43">
        <f>F33/RES_summary!F$6</f>
        <v>0.20521855800009575</v>
      </c>
      <c r="G111" s="43">
        <f>G33/RES_summary!G$6</f>
        <v>0.23045030628850779</v>
      </c>
      <c r="H111" s="43">
        <f>H33/RES_summary!H$6</f>
        <v>0.23549666386221874</v>
      </c>
      <c r="I111" s="43">
        <f>I33/RES_summary!I$6</f>
        <v>0.24054302546491371</v>
      </c>
      <c r="J111" s="43">
        <f>J33/RES_summary!J$6</f>
        <v>0.25399998307076971</v>
      </c>
      <c r="K111" s="43">
        <f>K33/RES_summary!K$6</f>
        <v>0.2554432691889516</v>
      </c>
      <c r="L111" s="43">
        <f>L33/RES_summary!L$6</f>
        <v>0.25616483716673749</v>
      </c>
      <c r="M111" s="43">
        <f>M33/RES_summary!M$6</f>
        <v>0.2532783936270977</v>
      </c>
      <c r="N111" s="43">
        <f>N33/RES_summary!N$6</f>
        <v>0.25255674865569738</v>
      </c>
      <c r="O111" s="43">
        <f>O33/RES_summary!O$6</f>
        <v>0.25448108437269373</v>
      </c>
      <c r="P111" s="43">
        <f>P33/RES_summary!P$6</f>
        <v>0.25231622200376325</v>
      </c>
      <c r="Q111" s="43">
        <f>Q33/RES_summary!Q$6</f>
        <v>0.24967026630549477</v>
      </c>
      <c r="R111" s="43">
        <f>R33/RES_summary!R$6</f>
        <v>0.25159459533309297</v>
      </c>
      <c r="S111" s="43">
        <f>S33/RES_summary!S$6</f>
        <v>0.24822700567137015</v>
      </c>
      <c r="T111" s="43">
        <f>T33/RES_summary!T$6</f>
        <v>0.24630268245299247</v>
      </c>
      <c r="U111" s="43">
        <f>U33/RES_summary!U$6</f>
        <v>0.25183515761582326</v>
      </c>
      <c r="V111" s="43">
        <f>V33/RES_summary!V$6</f>
        <v>0.2577168378446491</v>
      </c>
      <c r="W111" s="43">
        <f>W33/RES_summary!W$6</f>
        <v>0.26290001556825277</v>
      </c>
      <c r="X111" s="43">
        <f>X33/RES_summary!X$6</f>
        <v>0.2661189493660075</v>
      </c>
      <c r="Y111" s="43">
        <f>Y33/RES_summary!Y$6</f>
        <v>0.26861341980365999</v>
      </c>
      <c r="DA111" s="58" t="s">
        <v>1035</v>
      </c>
    </row>
    <row r="112" spans="1:105" ht="12" customHeight="1" x14ac:dyDescent="0.25">
      <c r="A112" s="28" t="s">
        <v>45</v>
      </c>
      <c r="B112" s="43">
        <f>B34/RES_summary!B$6</f>
        <v>0.31358250408325217</v>
      </c>
      <c r="C112" s="43">
        <f>C34/RES_summary!C$6</f>
        <v>0.3181667857942968</v>
      </c>
      <c r="D112" s="43">
        <f>D34/RES_summary!D$6</f>
        <v>0.32289268912982388</v>
      </c>
      <c r="E112" s="43">
        <f>E34/RES_summary!E$6</f>
        <v>0.32855776650224039</v>
      </c>
      <c r="F112" s="43">
        <f>F34/RES_summary!F$6</f>
        <v>0.34279126956766476</v>
      </c>
      <c r="G112" s="43">
        <f>G34/RES_summary!G$6</f>
        <v>0.36769996973575197</v>
      </c>
      <c r="H112" s="43">
        <f>H34/RES_summary!H$6</f>
        <v>0.37738709280954807</v>
      </c>
      <c r="I112" s="43">
        <f>I34/RES_summary!I$6</f>
        <v>0.39676139267904575</v>
      </c>
      <c r="J112" s="43">
        <f>J34/RES_summary!J$6</f>
        <v>0.43500001605358041</v>
      </c>
      <c r="K112" s="43">
        <f>K34/RES_summary!K$6</f>
        <v>0.43290613648172604</v>
      </c>
      <c r="L112" s="43">
        <f>L34/RES_summary!L$6</f>
        <v>0.44337540653990209</v>
      </c>
      <c r="M112" s="43">
        <f>M34/RES_summary!M$6</f>
        <v>0.45105284138921986</v>
      </c>
      <c r="N112" s="43">
        <f>N34/RES_summary!N$6</f>
        <v>0.45244870338564819</v>
      </c>
      <c r="O112" s="43">
        <f>O34/RES_summary!O$6</f>
        <v>0.47548101767576945</v>
      </c>
      <c r="P112" s="43">
        <f>P34/RES_summary!P$6</f>
        <v>0.47338716456867552</v>
      </c>
      <c r="Q112" s="43">
        <f>Q34/RES_summary!Q$6</f>
        <v>0.47059536876351249</v>
      </c>
      <c r="R112" s="43">
        <f>R34/RES_summary!R$6</f>
        <v>0.47268922308047157</v>
      </c>
      <c r="S112" s="43">
        <f>S34/RES_summary!S$6</f>
        <v>0.47897074576052245</v>
      </c>
      <c r="T112" s="43">
        <f>T34/RES_summary!T$6</f>
        <v>0.48315845805059271</v>
      </c>
      <c r="U112" s="43">
        <f>U34/RES_summary!U$6</f>
        <v>0.51247232938623688</v>
      </c>
      <c r="V112" s="43">
        <f>V34/RES_summary!V$6</f>
        <v>0.54353824476987134</v>
      </c>
      <c r="W112" s="43">
        <f>W34/RES_summary!W$6</f>
        <v>0.57109997982203575</v>
      </c>
      <c r="X112" s="43">
        <f>X34/RES_summary!X$6</f>
        <v>0.58880847531418401</v>
      </c>
      <c r="Y112" s="43">
        <f>Y34/RES_summary!Y$6</f>
        <v>0.60288302462094134</v>
      </c>
      <c r="DA112" s="58" t="s">
        <v>1036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DA113" s="57"/>
    </row>
    <row r="114" spans="1:105" ht="12" customHeight="1" x14ac:dyDescent="0.25">
      <c r="A114" s="28" t="s">
        <v>28</v>
      </c>
      <c r="B114" s="43">
        <f>B36/RES_summary!B$6</f>
        <v>0.49263904616324161</v>
      </c>
      <c r="C114" s="43">
        <f>C36/RES_summary!C$6</f>
        <v>0.55045970867221439</v>
      </c>
      <c r="D114" s="43">
        <f>D36/RES_summary!D$6</f>
        <v>0.64173025996218158</v>
      </c>
      <c r="E114" s="43">
        <f>E36/RES_summary!E$6</f>
        <v>0.77147308083761434</v>
      </c>
      <c r="F114" s="43">
        <f>F36/RES_summary!F$6</f>
        <v>0.90153095684430906</v>
      </c>
      <c r="G114" s="43">
        <f>G36/RES_summary!G$6</f>
        <v>1.0363474479846395</v>
      </c>
      <c r="H114" s="43">
        <f>H36/RES_summary!H$6</f>
        <v>1.159312470568316</v>
      </c>
      <c r="I114" s="43">
        <f>I36/RES_summary!I$6</f>
        <v>1.289256778032208</v>
      </c>
      <c r="J114" s="43">
        <f>J36/RES_summary!J$6</f>
        <v>1.4075243935486181</v>
      </c>
      <c r="K114" s="43">
        <f>K36/RES_summary!K$6</f>
        <v>1.5082260111499275</v>
      </c>
      <c r="L114" s="43">
        <f>L36/RES_summary!L$6</f>
        <v>1.6486578326409642</v>
      </c>
      <c r="M114" s="43">
        <f>M36/RES_summary!M$6</f>
        <v>1.7745799201472183</v>
      </c>
      <c r="N114" s="43">
        <f>N36/RES_summary!N$6</f>
        <v>1.9062650673761206</v>
      </c>
      <c r="O114" s="43">
        <f>O36/RES_summary!O$6</f>
        <v>2.0711351609964628</v>
      </c>
      <c r="P114" s="43">
        <f>P36/RES_summary!P$6</f>
        <v>2.3253920982726912</v>
      </c>
      <c r="Q114" s="43">
        <f>Q36/RES_summary!Q$6</f>
        <v>2.7170064570302443</v>
      </c>
      <c r="R114" s="43">
        <f>R36/RES_summary!R$6</f>
        <v>2.8466690830713004</v>
      </c>
      <c r="S114" s="43">
        <f>S36/RES_summary!S$6</f>
        <v>2.9830489067243819</v>
      </c>
      <c r="T114" s="43">
        <f>T36/RES_summary!T$6</f>
        <v>3.1166797874337786</v>
      </c>
      <c r="U114" s="43">
        <f>U36/RES_summary!U$6</f>
        <v>3.2237194081649565</v>
      </c>
      <c r="V114" s="43">
        <f>V36/RES_summary!V$6</f>
        <v>3.297901315974372</v>
      </c>
      <c r="W114" s="43">
        <f>W36/RES_summary!W$6</f>
        <v>3.3494632112637048</v>
      </c>
      <c r="X114" s="43">
        <f>X36/RES_summary!X$6</f>
        <v>3.3965578243068215</v>
      </c>
      <c r="Y114" s="43">
        <f>Y36/RES_summary!Y$6</f>
        <v>3.4395088641426272</v>
      </c>
      <c r="DA114" s="58" t="s">
        <v>1037</v>
      </c>
    </row>
    <row r="115" spans="1:105" ht="12" customHeight="1" x14ac:dyDescent="0.25">
      <c r="A115" s="28" t="s">
        <v>27</v>
      </c>
      <c r="B115" s="43">
        <f>B37/RES_summary!B$6</f>
        <v>0.30628318224499523</v>
      </c>
      <c r="C115" s="43">
        <f>C37/RES_summary!C$6</f>
        <v>0.34191088843325312</v>
      </c>
      <c r="D115" s="43">
        <f>D37/RES_summary!D$6</f>
        <v>0.39239476061367079</v>
      </c>
      <c r="E115" s="43">
        <f>E37/RES_summary!E$6</f>
        <v>0.46687219400049834</v>
      </c>
      <c r="F115" s="43">
        <f>F37/RES_summary!F$6</f>
        <v>0.5484321132083777</v>
      </c>
      <c r="G115" s="43">
        <f>G37/RES_summary!G$6</f>
        <v>0.60752140208535099</v>
      </c>
      <c r="H115" s="43">
        <f>H37/RES_summary!H$6</f>
        <v>0.65533452977861018</v>
      </c>
      <c r="I115" s="43">
        <f>I37/RES_summary!I$6</f>
        <v>0.72878007421226232</v>
      </c>
      <c r="J115" s="43">
        <f>J37/RES_summary!J$6</f>
        <v>0.78266856865860412</v>
      </c>
      <c r="K115" s="43">
        <f>K37/RES_summary!K$6</f>
        <v>0.85762302229811904</v>
      </c>
      <c r="L115" s="43">
        <f>L37/RES_summary!L$6</f>
        <v>0.93658963166441067</v>
      </c>
      <c r="M115" s="43">
        <f>M37/RES_summary!M$6</f>
        <v>1.0063452576905005</v>
      </c>
      <c r="N115" s="43">
        <f>N37/RES_summary!N$6</f>
        <v>1.0983820287662838</v>
      </c>
      <c r="O115" s="43">
        <f>O37/RES_summary!O$6</f>
        <v>1.2063331439899398</v>
      </c>
      <c r="P115" s="43">
        <f>P37/RES_summary!P$6</f>
        <v>1.3484212167845344</v>
      </c>
      <c r="Q115" s="43">
        <f>Q37/RES_summary!Q$6</f>
        <v>1.5140511971319053</v>
      </c>
      <c r="R115" s="43">
        <f>R37/RES_summary!R$6</f>
        <v>1.6662330237772238</v>
      </c>
      <c r="S115" s="43">
        <f>S37/RES_summary!S$6</f>
        <v>1.8270643826253974</v>
      </c>
      <c r="T115" s="43">
        <f>T37/RES_summary!T$6</f>
        <v>1.9905349329622903</v>
      </c>
      <c r="U115" s="43">
        <f>U37/RES_summary!U$6</f>
        <v>2.1401248907766899</v>
      </c>
      <c r="V115" s="43">
        <f>V37/RES_summary!V$6</f>
        <v>2.2711108954426247</v>
      </c>
      <c r="W115" s="43">
        <f>W37/RES_summary!W$6</f>
        <v>2.3714832544815923</v>
      </c>
      <c r="X115" s="43">
        <f>X37/RES_summary!X$6</f>
        <v>2.4496630616744119</v>
      </c>
      <c r="Y115" s="43">
        <f>Y37/RES_summary!Y$6</f>
        <v>2.5099846869812263</v>
      </c>
      <c r="DA115" s="58" t="s">
        <v>1038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DA116" s="57"/>
    </row>
    <row r="117" spans="1:105" ht="12" customHeight="1" x14ac:dyDescent="0.25">
      <c r="A117" s="30" t="s">
        <v>44</v>
      </c>
      <c r="B117" s="44">
        <f>B39/RES_summary!B$6</f>
        <v>14.616465371220878</v>
      </c>
      <c r="C117" s="44">
        <f>C39/RES_summary!C$6</f>
        <v>14.820981263994234</v>
      </c>
      <c r="D117" s="44">
        <f>D39/RES_summary!D$6</f>
        <v>15.061047494832238</v>
      </c>
      <c r="E117" s="44">
        <f>E39/RES_summary!E$6</f>
        <v>15.315967492843319</v>
      </c>
      <c r="F117" s="44">
        <f>F39/RES_summary!F$6</f>
        <v>15.565507194900636</v>
      </c>
      <c r="G117" s="44">
        <f>G39/RES_summary!G$6</f>
        <v>15.819829382829344</v>
      </c>
      <c r="H117" s="44">
        <f>H39/RES_summary!H$6</f>
        <v>16.10051692775372</v>
      </c>
      <c r="I117" s="44">
        <f>I39/RES_summary!I$6</f>
        <v>16.402990168525196</v>
      </c>
      <c r="J117" s="44">
        <f>J39/RES_summary!J$6</f>
        <v>16.697248172348324</v>
      </c>
      <c r="K117" s="44">
        <f>K39/RES_summary!K$6</f>
        <v>16.970049637535478</v>
      </c>
      <c r="L117" s="44">
        <f>L39/RES_summary!L$6</f>
        <v>17.250880047007985</v>
      </c>
      <c r="M117" s="44">
        <f>M39/RES_summary!M$6</f>
        <v>17.397547294554606</v>
      </c>
      <c r="N117" s="44">
        <f>N39/RES_summary!N$6</f>
        <v>17.923750877191353</v>
      </c>
      <c r="O117" s="44">
        <f>O39/RES_summary!O$6</f>
        <v>18.104368013383965</v>
      </c>
      <c r="P117" s="44">
        <f>P39/RES_summary!P$6</f>
        <v>18.59901584424432</v>
      </c>
      <c r="Q117" s="44">
        <f>Q39/RES_summary!Q$6</f>
        <v>18.719502196222589</v>
      </c>
      <c r="R117" s="44">
        <f>R39/RES_summary!R$6</f>
        <v>19.020931665812132</v>
      </c>
      <c r="S117" s="44">
        <f>S39/RES_summary!S$6</f>
        <v>19.174489477920464</v>
      </c>
      <c r="T117" s="44">
        <f>T39/RES_summary!T$6</f>
        <v>19.35550666335353</v>
      </c>
      <c r="U117" s="44">
        <f>U39/RES_summary!U$6</f>
        <v>19.817372977198598</v>
      </c>
      <c r="V117" s="44">
        <f>V39/RES_summary!V$6</f>
        <v>20.21843488811658</v>
      </c>
      <c r="W117" s="44">
        <f>W39/RES_summary!W$6</f>
        <v>20.897739508351886</v>
      </c>
      <c r="X117" s="44">
        <f>X39/RES_summary!X$6</f>
        <v>21.52652818438651</v>
      </c>
      <c r="Y117" s="44">
        <f>Y39/RES_summary!Y$6</f>
        <v>22.143973206148523</v>
      </c>
      <c r="DA117" s="59" t="s">
        <v>1039</v>
      </c>
    </row>
    <row r="118" spans="1:105" ht="12" customHeight="1" x14ac:dyDescent="0.25">
      <c r="A118" s="32" t="s">
        <v>25</v>
      </c>
      <c r="B118" s="45">
        <f>B40/RES_summary!B$6</f>
        <v>0.50573947325877788</v>
      </c>
      <c r="C118" s="45">
        <f>C40/RES_summary!C$6</f>
        <v>0.5251862899698152</v>
      </c>
      <c r="D118" s="45">
        <f>D40/RES_summary!D$6</f>
        <v>0.55381529838575594</v>
      </c>
      <c r="E118" s="45">
        <f>E40/RES_summary!E$6</f>
        <v>0.5859533423911184</v>
      </c>
      <c r="F118" s="45">
        <f>F40/RES_summary!F$6</f>
        <v>0.60373548831549639</v>
      </c>
      <c r="G118" s="45">
        <f>G40/RES_summary!G$6</f>
        <v>0.63088579057341687</v>
      </c>
      <c r="H118" s="45">
        <f>H40/RES_summary!H$6</f>
        <v>0.64926659568153433</v>
      </c>
      <c r="I118" s="45">
        <f>I40/RES_summary!I$6</f>
        <v>0.66832047228614</v>
      </c>
      <c r="J118" s="45">
        <f>J40/RES_summary!J$6</f>
        <v>0.69352603989376471</v>
      </c>
      <c r="K118" s="45">
        <f>K40/RES_summary!K$6</f>
        <v>0.71006333317193593</v>
      </c>
      <c r="L118" s="45">
        <f>L40/RES_summary!L$6</f>
        <v>0.73478545807488038</v>
      </c>
      <c r="M118" s="45">
        <f>M40/RES_summary!M$6</f>
        <v>0.75767759139099866</v>
      </c>
      <c r="N118" s="45">
        <f>N40/RES_summary!N$6</f>
        <v>0.78969545950640407</v>
      </c>
      <c r="O118" s="45">
        <f>O40/RES_summary!O$6</f>
        <v>0.83183179068989188</v>
      </c>
      <c r="P118" s="45">
        <f>P40/RES_summary!P$6</f>
        <v>0.87275296005674874</v>
      </c>
      <c r="Q118" s="45">
        <f>Q40/RES_summary!Q$6</f>
        <v>0.9118584775390941</v>
      </c>
      <c r="R118" s="45">
        <f>R40/RES_summary!R$6</f>
        <v>0.93910617290716603</v>
      </c>
      <c r="S118" s="45">
        <f>S40/RES_summary!S$6</f>
        <v>0.9684298317954434</v>
      </c>
      <c r="T118" s="45">
        <f>T40/RES_summary!T$6</f>
        <v>0.99913577853455315</v>
      </c>
      <c r="U118" s="45">
        <f>U40/RES_summary!U$6</f>
        <v>1.0250449668439883</v>
      </c>
      <c r="V118" s="45">
        <f>V40/RES_summary!V$6</f>
        <v>1.0468736688256723</v>
      </c>
      <c r="W118" s="45">
        <f>W40/RES_summary!W$6</f>
        <v>1.0524452632707368</v>
      </c>
      <c r="X118" s="45">
        <f>X40/RES_summary!X$6</f>
        <v>1.0574850468662402</v>
      </c>
      <c r="Y118" s="45">
        <f>Y40/RES_summary!Y$6</f>
        <v>1.0620414831429461</v>
      </c>
      <c r="DA118" s="60" t="s">
        <v>1040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DA121" s="57"/>
    </row>
    <row r="122" spans="1:105" ht="12" customHeight="1" x14ac:dyDescent="0.25">
      <c r="A122" s="28" t="s">
        <v>32</v>
      </c>
      <c r="B122" s="29">
        <f t="shared" ref="B122:Q122" si="82">B83*B109</f>
        <v>70.46859001488184</v>
      </c>
      <c r="C122" s="29">
        <f t="shared" si="82"/>
        <v>69.979367687121751</v>
      </c>
      <c r="D122" s="29">
        <f t="shared" si="82"/>
        <v>69.221057565108964</v>
      </c>
      <c r="E122" s="29">
        <f t="shared" si="82"/>
        <v>68.236405910495833</v>
      </c>
      <c r="F122" s="29">
        <f t="shared" si="82"/>
        <v>67.649646395193614</v>
      </c>
      <c r="G122" s="29">
        <f t="shared" si="82"/>
        <v>67.098109704464619</v>
      </c>
      <c r="H122" s="29">
        <f t="shared" si="82"/>
        <v>64.459881754848496</v>
      </c>
      <c r="I122" s="29">
        <f t="shared" si="82"/>
        <v>60.774238141514473</v>
      </c>
      <c r="J122" s="29">
        <f t="shared" si="82"/>
        <v>59.058011398748953</v>
      </c>
      <c r="K122" s="29">
        <f t="shared" si="82"/>
        <v>58.446510651497938</v>
      </c>
      <c r="L122" s="29">
        <f t="shared" si="82"/>
        <v>57.225977200290444</v>
      </c>
      <c r="M122" s="29">
        <f t="shared" si="82"/>
        <v>54.739179698957273</v>
      </c>
      <c r="N122" s="29">
        <f t="shared" si="82"/>
        <v>53.121854777828354</v>
      </c>
      <c r="O122" s="29">
        <f t="shared" si="82"/>
        <v>52.399298843413803</v>
      </c>
      <c r="P122" s="29">
        <f t="shared" si="82"/>
        <v>51.178557783051552</v>
      </c>
      <c r="Q122" s="29">
        <f t="shared" si="82"/>
        <v>48.728886624347652</v>
      </c>
      <c r="R122" s="29">
        <f t="shared" ref="R122:V122" si="83">R83*R109</f>
        <v>46.927221955326431</v>
      </c>
      <c r="S122" s="29">
        <f t="shared" si="83"/>
        <v>44.685104895601491</v>
      </c>
      <c r="T122" s="29">
        <f t="shared" si="83"/>
        <v>42.475461506911316</v>
      </c>
      <c r="U122" s="29">
        <f t="shared" si="83"/>
        <v>41.856860316921335</v>
      </c>
      <c r="V122" s="29">
        <f t="shared" si="83"/>
        <v>40.523402031682878</v>
      </c>
      <c r="W122" s="29">
        <f t="shared" ref="W122:Y122" si="84">W83*W109</f>
        <v>38.971880635017669</v>
      </c>
      <c r="X122" s="29">
        <f t="shared" si="84"/>
        <v>37.34037927639281</v>
      </c>
      <c r="Y122" s="29">
        <f t="shared" si="84"/>
        <v>35.798560664423562</v>
      </c>
      <c r="DA122" s="58" t="s">
        <v>1041</v>
      </c>
    </row>
    <row r="123" spans="1:105" ht="12" customHeight="1" x14ac:dyDescent="0.25">
      <c r="A123" s="28" t="s">
        <v>47</v>
      </c>
      <c r="B123" s="29">
        <f t="shared" ref="B123:Q123" si="85">B84*B110</f>
        <v>797.19527857464334</v>
      </c>
      <c r="C123" s="29">
        <f t="shared" si="85"/>
        <v>788.61259129832786</v>
      </c>
      <c r="D123" s="29">
        <f t="shared" si="85"/>
        <v>776.6131041148783</v>
      </c>
      <c r="E123" s="29">
        <f t="shared" si="85"/>
        <v>760.84549529371657</v>
      </c>
      <c r="F123" s="29">
        <f t="shared" si="85"/>
        <v>743.79859153948371</v>
      </c>
      <c r="G123" s="29">
        <f t="shared" si="85"/>
        <v>727.24796332941241</v>
      </c>
      <c r="H123" s="29">
        <f t="shared" si="85"/>
        <v>707.45537993342089</v>
      </c>
      <c r="I123" s="29">
        <f t="shared" si="85"/>
        <v>686.99918719460277</v>
      </c>
      <c r="J123" s="29">
        <f t="shared" si="85"/>
        <v>664.69223862235071</v>
      </c>
      <c r="K123" s="29">
        <f t="shared" si="85"/>
        <v>643.20148345172743</v>
      </c>
      <c r="L123" s="29">
        <f t="shared" si="85"/>
        <v>621.3603691479392</v>
      </c>
      <c r="M123" s="29">
        <f t="shared" si="85"/>
        <v>598.95895810294348</v>
      </c>
      <c r="N123" s="29">
        <f t="shared" si="85"/>
        <v>576.31673587663317</v>
      </c>
      <c r="O123" s="29">
        <f t="shared" si="85"/>
        <v>553.79092844361878</v>
      </c>
      <c r="P123" s="29">
        <f t="shared" si="85"/>
        <v>531.48977896227711</v>
      </c>
      <c r="Q123" s="29">
        <f t="shared" si="85"/>
        <v>508.63923049654488</v>
      </c>
      <c r="R123" s="29">
        <f t="shared" ref="R123:V123" si="86">R84*R110</f>
        <v>492.66709737888777</v>
      </c>
      <c r="S123" s="29">
        <f t="shared" si="86"/>
        <v>478.13731781747151</v>
      </c>
      <c r="T123" s="29">
        <f t="shared" si="86"/>
        <v>463.23197095191847</v>
      </c>
      <c r="U123" s="29">
        <f t="shared" si="86"/>
        <v>449.54059688381318</v>
      </c>
      <c r="V123" s="29">
        <f t="shared" si="86"/>
        <v>437.86268193410189</v>
      </c>
      <c r="W123" s="29">
        <f t="shared" ref="W123:Y123" si="87">W84*W110</f>
        <v>425.82158464218264</v>
      </c>
      <c r="X123" s="29">
        <f t="shared" si="87"/>
        <v>414.95730139534243</v>
      </c>
      <c r="Y123" s="29">
        <f t="shared" si="87"/>
        <v>403.80415297992846</v>
      </c>
      <c r="DA123" s="58" t="s">
        <v>1042</v>
      </c>
    </row>
    <row r="124" spans="1:105" ht="12" customHeight="1" x14ac:dyDescent="0.25">
      <c r="A124" s="28" t="s">
        <v>46</v>
      </c>
      <c r="B124" s="29">
        <f t="shared" ref="B124:Q124" si="88">B85*B111</f>
        <v>279.59804424279247</v>
      </c>
      <c r="C124" s="29">
        <f t="shared" si="88"/>
        <v>291.95682404955534</v>
      </c>
      <c r="D124" s="29">
        <f t="shared" si="88"/>
        <v>303.89099116640352</v>
      </c>
      <c r="E124" s="29">
        <f t="shared" si="88"/>
        <v>317.94943043517389</v>
      </c>
      <c r="F124" s="29">
        <f t="shared" si="88"/>
        <v>359.19554646742125</v>
      </c>
      <c r="G124" s="29">
        <f t="shared" si="88"/>
        <v>396.75026857568906</v>
      </c>
      <c r="H124" s="29">
        <f t="shared" si="88"/>
        <v>400.77742311412476</v>
      </c>
      <c r="I124" s="29">
        <f t="shared" si="88"/>
        <v>404.38905529267583</v>
      </c>
      <c r="J124" s="29">
        <f t="shared" si="88"/>
        <v>419.91852979195562</v>
      </c>
      <c r="K124" s="29">
        <f t="shared" si="88"/>
        <v>417.38769972772542</v>
      </c>
      <c r="L124" s="29">
        <f t="shared" si="88"/>
        <v>413.54169436587307</v>
      </c>
      <c r="M124" s="29">
        <f t="shared" si="88"/>
        <v>403.81137077119513</v>
      </c>
      <c r="N124" s="29">
        <f t="shared" si="88"/>
        <v>395.66623067828817</v>
      </c>
      <c r="O124" s="29">
        <f t="shared" si="88"/>
        <v>389.73285983289855</v>
      </c>
      <c r="P124" s="29">
        <f t="shared" si="88"/>
        <v>377.24091061803176</v>
      </c>
      <c r="Q124" s="29">
        <f t="shared" si="88"/>
        <v>360.16628501022569</v>
      </c>
      <c r="R124" s="29">
        <f t="shared" ref="R124:V124" si="89">R85*R111</f>
        <v>335.85553566903599</v>
      </c>
      <c r="S124" s="29">
        <f t="shared" si="89"/>
        <v>308.61852192192816</v>
      </c>
      <c r="T124" s="29">
        <f t="shared" si="89"/>
        <v>293.21368911849737</v>
      </c>
      <c r="U124" s="29">
        <f t="shared" si="89"/>
        <v>283.79639834941548</v>
      </c>
      <c r="V124" s="29">
        <f t="shared" si="89"/>
        <v>268.22007796285146</v>
      </c>
      <c r="W124" s="29">
        <f t="shared" ref="W124:Y124" si="90">W85*W111</f>
        <v>261.03204356055102</v>
      </c>
      <c r="X124" s="29">
        <f t="shared" si="90"/>
        <v>253.00029328242016</v>
      </c>
      <c r="Y124" s="29">
        <f t="shared" si="90"/>
        <v>246.81863854821594</v>
      </c>
      <c r="DA124" s="58" t="s">
        <v>1043</v>
      </c>
    </row>
    <row r="125" spans="1:105" ht="12" customHeight="1" x14ac:dyDescent="0.25">
      <c r="A125" s="28" t="s">
        <v>45</v>
      </c>
      <c r="B125" s="29">
        <f t="shared" ref="B125:Q125" si="91">B86*B112</f>
        <v>215.44438457320206</v>
      </c>
      <c r="C125" s="29">
        <f t="shared" si="91"/>
        <v>217.21200810138947</v>
      </c>
      <c r="D125" s="29">
        <f t="shared" si="91"/>
        <v>218.47420449500041</v>
      </c>
      <c r="E125" s="29">
        <f t="shared" si="91"/>
        <v>219.61573920061676</v>
      </c>
      <c r="F125" s="29">
        <f t="shared" si="91"/>
        <v>225.24072169756772</v>
      </c>
      <c r="G125" s="29">
        <f t="shared" si="91"/>
        <v>236.53994358676971</v>
      </c>
      <c r="H125" s="29">
        <f t="shared" si="91"/>
        <v>238.42287927906875</v>
      </c>
      <c r="I125" s="29">
        <f t="shared" si="91"/>
        <v>245.06094766063092</v>
      </c>
      <c r="J125" s="29">
        <f t="shared" si="91"/>
        <v>260.53997488859841</v>
      </c>
      <c r="K125" s="29">
        <f t="shared" si="91"/>
        <v>255.3203720804529</v>
      </c>
      <c r="L125" s="29">
        <f t="shared" si="91"/>
        <v>255.83310425052795</v>
      </c>
      <c r="M125" s="29">
        <f t="shared" si="91"/>
        <v>254.46958708966855</v>
      </c>
      <c r="N125" s="29">
        <f t="shared" si="91"/>
        <v>249.93893428347948</v>
      </c>
      <c r="O125" s="29">
        <f t="shared" si="91"/>
        <v>254.95234474062079</v>
      </c>
      <c r="P125" s="29">
        <f t="shared" si="91"/>
        <v>248.44882895462715</v>
      </c>
      <c r="Q125" s="29">
        <f t="shared" si="91"/>
        <v>241.40070781319173</v>
      </c>
      <c r="R125" s="29">
        <f t="shared" ref="R125:V125" si="92">R86*R112</f>
        <v>238.78675547703401</v>
      </c>
      <c r="S125" s="29">
        <f t="shared" si="92"/>
        <v>237.96104597146149</v>
      </c>
      <c r="T125" s="29">
        <f t="shared" si="92"/>
        <v>235.82592441257299</v>
      </c>
      <c r="U125" s="29">
        <f t="shared" si="92"/>
        <v>243.32758544648837</v>
      </c>
      <c r="V125" s="29">
        <f t="shared" si="92"/>
        <v>250.49454168196718</v>
      </c>
      <c r="W125" s="29">
        <f t="shared" ref="W125:Y125" si="93">W86*W112</f>
        <v>257.73572126592251</v>
      </c>
      <c r="X125" s="29">
        <f t="shared" si="93"/>
        <v>260.14683288515647</v>
      </c>
      <c r="Y125" s="29">
        <f t="shared" si="93"/>
        <v>259.10233940866186</v>
      </c>
      <c r="DA125" s="58" t="s">
        <v>1044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DA126" s="57"/>
    </row>
    <row r="127" spans="1:105" ht="12" customHeight="1" x14ac:dyDescent="0.25">
      <c r="A127" s="28" t="s">
        <v>28</v>
      </c>
      <c r="B127" s="29">
        <f t="shared" ref="B127:Q127" si="94">B88*B114</f>
        <v>201.87343803953263</v>
      </c>
      <c r="C127" s="29">
        <f t="shared" si="94"/>
        <v>220.51081215717662</v>
      </c>
      <c r="D127" s="29">
        <f t="shared" si="94"/>
        <v>250.11692802605558</v>
      </c>
      <c r="E127" s="29">
        <f t="shared" si="94"/>
        <v>291.19322424450456</v>
      </c>
      <c r="F127" s="29">
        <f t="shared" si="94"/>
        <v>330.50644537543718</v>
      </c>
      <c r="G127" s="29">
        <f t="shared" si="94"/>
        <v>369.99842323678763</v>
      </c>
      <c r="H127" s="29">
        <f t="shared" si="94"/>
        <v>403.25134332112242</v>
      </c>
      <c r="I127" s="29">
        <f t="shared" si="94"/>
        <v>436.11564845424817</v>
      </c>
      <c r="J127" s="29">
        <f t="shared" si="94"/>
        <v>462.3182366202675</v>
      </c>
      <c r="K127" s="29">
        <f t="shared" si="94"/>
        <v>482.62018154621438</v>
      </c>
      <c r="L127" s="29">
        <f t="shared" si="94"/>
        <v>509.47499442007398</v>
      </c>
      <c r="M127" s="29">
        <f t="shared" si="94"/>
        <v>525.66339122377053</v>
      </c>
      <c r="N127" s="29">
        <f t="shared" si="94"/>
        <v>539.25303578393437</v>
      </c>
      <c r="O127" s="29">
        <f t="shared" si="94"/>
        <v>555.02287176736513</v>
      </c>
      <c r="P127" s="29">
        <f t="shared" si="94"/>
        <v>581.69884915514217</v>
      </c>
      <c r="Q127" s="29">
        <f t="shared" si="94"/>
        <v>616.60464957843442</v>
      </c>
      <c r="R127" s="29">
        <f t="shared" ref="R127:V127" si="95">R88*R114</f>
        <v>603.71187636321929</v>
      </c>
      <c r="S127" s="29">
        <f t="shared" si="95"/>
        <v>593.86264385358095</v>
      </c>
      <c r="T127" s="29">
        <f t="shared" si="95"/>
        <v>575.86171746825539</v>
      </c>
      <c r="U127" s="29">
        <f t="shared" si="95"/>
        <v>553.38961955607476</v>
      </c>
      <c r="V127" s="29">
        <f t="shared" si="95"/>
        <v>526.58041318511948</v>
      </c>
      <c r="W127" s="29">
        <f t="shared" ref="W127:Y127" si="96">W88*W114</f>
        <v>500.60364986388214</v>
      </c>
      <c r="X127" s="29">
        <f t="shared" si="96"/>
        <v>474.39884348248222</v>
      </c>
      <c r="Y127" s="29">
        <f t="shared" si="96"/>
        <v>454.29170547622346</v>
      </c>
      <c r="DA127" s="58" t="s">
        <v>1045</v>
      </c>
    </row>
    <row r="128" spans="1:105" ht="12" customHeight="1" x14ac:dyDescent="0.25">
      <c r="A128" s="28" t="s">
        <v>27</v>
      </c>
      <c r="B128" s="29">
        <f t="shared" ref="B128:Q128" si="97">B89*B115</f>
        <v>119.31305352607033</v>
      </c>
      <c r="C128" s="29">
        <f t="shared" si="97"/>
        <v>130.03210978590309</v>
      </c>
      <c r="D128" s="29">
        <f t="shared" si="97"/>
        <v>144.4882907687286</v>
      </c>
      <c r="E128" s="29">
        <f t="shared" si="97"/>
        <v>165.32462691834516</v>
      </c>
      <c r="F128" s="29">
        <f t="shared" si="97"/>
        <v>186.55785664844373</v>
      </c>
      <c r="G128" s="29">
        <f t="shared" si="97"/>
        <v>198.7627702533569</v>
      </c>
      <c r="H128" s="29">
        <f t="shared" si="97"/>
        <v>205.65328515414282</v>
      </c>
      <c r="I128" s="29">
        <f t="shared" si="97"/>
        <v>217.68080580768145</v>
      </c>
      <c r="J128" s="29">
        <f t="shared" si="97"/>
        <v>220.84067281276447</v>
      </c>
      <c r="K128" s="29">
        <f t="shared" si="97"/>
        <v>227.06724017888936</v>
      </c>
      <c r="L128" s="29">
        <f t="shared" si="97"/>
        <v>234.6025558235315</v>
      </c>
      <c r="M128" s="29">
        <f t="shared" si="97"/>
        <v>237.8590045415302</v>
      </c>
      <c r="N128" s="29">
        <f t="shared" si="97"/>
        <v>242.26979649003178</v>
      </c>
      <c r="O128" s="29">
        <f t="shared" si="97"/>
        <v>247.96066285116979</v>
      </c>
      <c r="P128" s="29">
        <f t="shared" si="97"/>
        <v>258.43900117204015</v>
      </c>
      <c r="Q128" s="29">
        <f t="shared" si="97"/>
        <v>274.96179336982755</v>
      </c>
      <c r="R128" s="29">
        <f t="shared" ref="R128:V128" si="98">R89*R115</f>
        <v>290.99865054237358</v>
      </c>
      <c r="S128" s="29">
        <f t="shared" si="98"/>
        <v>308.35426732361623</v>
      </c>
      <c r="T128" s="29">
        <f t="shared" si="98"/>
        <v>328.50621244168963</v>
      </c>
      <c r="U128" s="29">
        <f t="shared" si="98"/>
        <v>347.95747413934038</v>
      </c>
      <c r="V128" s="29">
        <f t="shared" si="98"/>
        <v>365.76630324036466</v>
      </c>
      <c r="W128" s="29">
        <f t="shared" ref="W128:Y128" si="99">W89*W115</f>
        <v>378.25540862448275</v>
      </c>
      <c r="X128" s="29">
        <f t="shared" si="99"/>
        <v>386.38228778306063</v>
      </c>
      <c r="Y128" s="29">
        <f t="shared" si="99"/>
        <v>391.5032644203053</v>
      </c>
      <c r="DA128" s="58" t="s">
        <v>1046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DA129" s="57"/>
    </row>
    <row r="130" spans="1:105" ht="12" customHeight="1" x14ac:dyDescent="0.25">
      <c r="A130" s="30" t="s">
        <v>44</v>
      </c>
      <c r="B130" s="31">
        <f t="shared" ref="B130:Q130" si="100">B91*B117</f>
        <v>994.58762669332509</v>
      </c>
      <c r="C130" s="31">
        <f t="shared" si="100"/>
        <v>1002.9969620196277</v>
      </c>
      <c r="D130" s="31">
        <f t="shared" si="100"/>
        <v>1006.7448675779096</v>
      </c>
      <c r="E130" s="31">
        <f t="shared" si="100"/>
        <v>1008.854666929916</v>
      </c>
      <c r="F130" s="31">
        <f t="shared" si="100"/>
        <v>1007.0556615152965</v>
      </c>
      <c r="G130" s="31">
        <f t="shared" si="100"/>
        <v>1005.1522427965725</v>
      </c>
      <c r="H130" s="31">
        <f t="shared" si="100"/>
        <v>1002.9200406385772</v>
      </c>
      <c r="I130" s="31">
        <f t="shared" si="100"/>
        <v>997.94117124655634</v>
      </c>
      <c r="J130" s="31">
        <f t="shared" si="100"/>
        <v>984.46928048580571</v>
      </c>
      <c r="K130" s="31">
        <f t="shared" si="100"/>
        <v>965.00624504270036</v>
      </c>
      <c r="L130" s="31">
        <f t="shared" si="100"/>
        <v>938.81229331555483</v>
      </c>
      <c r="M130" s="31">
        <f t="shared" si="100"/>
        <v>898.64169548828556</v>
      </c>
      <c r="N130" s="31">
        <f t="shared" si="100"/>
        <v>878.00736708654438</v>
      </c>
      <c r="O130" s="31">
        <f t="shared" si="100"/>
        <v>852.65117821643776</v>
      </c>
      <c r="P130" s="31">
        <f t="shared" si="100"/>
        <v>834.84453530288113</v>
      </c>
      <c r="Q130" s="31">
        <f t="shared" si="100"/>
        <v>791.09075093677609</v>
      </c>
      <c r="R130" s="31">
        <f t="shared" ref="R130:V130" si="101">R91*R117</f>
        <v>750.93823247628552</v>
      </c>
      <c r="S130" s="31">
        <f t="shared" si="101"/>
        <v>706.18279642820528</v>
      </c>
      <c r="T130" s="31">
        <f t="shared" si="101"/>
        <v>655.16379198046707</v>
      </c>
      <c r="U130" s="31">
        <f t="shared" si="101"/>
        <v>608.29225514772702</v>
      </c>
      <c r="V130" s="31">
        <f t="shared" si="101"/>
        <v>567.33375956438965</v>
      </c>
      <c r="W130" s="31">
        <f t="shared" ref="W130:Y130" si="102">W91*W117</f>
        <v>539.83022995176475</v>
      </c>
      <c r="X130" s="31">
        <f t="shared" si="102"/>
        <v>515.35926061716395</v>
      </c>
      <c r="Y130" s="31">
        <f t="shared" si="102"/>
        <v>487.55385704262085</v>
      </c>
      <c r="DA130" s="59" t="s">
        <v>1047</v>
      </c>
    </row>
    <row r="131" spans="1:105" ht="12" customHeight="1" x14ac:dyDescent="0.25">
      <c r="A131" s="32" t="s">
        <v>25</v>
      </c>
      <c r="B131" s="33">
        <f t="shared" ref="B131:Q131" si="103">B92*B118</f>
        <v>4613.8719144280531</v>
      </c>
      <c r="C131" s="33">
        <f t="shared" si="103"/>
        <v>4761.6714668290215</v>
      </c>
      <c r="D131" s="33">
        <f t="shared" si="103"/>
        <v>4983.267353221383</v>
      </c>
      <c r="E131" s="33">
        <f t="shared" si="103"/>
        <v>5234.1460040475449</v>
      </c>
      <c r="F131" s="33">
        <f t="shared" si="103"/>
        <v>5357.205669769708</v>
      </c>
      <c r="G131" s="33">
        <f t="shared" si="103"/>
        <v>5561.8468841628728</v>
      </c>
      <c r="H131" s="33">
        <f t="shared" si="103"/>
        <v>5689.5969874353241</v>
      </c>
      <c r="I131" s="33">
        <f t="shared" si="103"/>
        <v>5822.8968532548433</v>
      </c>
      <c r="J131" s="33">
        <f t="shared" si="103"/>
        <v>6003.2126756923553</v>
      </c>
      <c r="K131" s="33">
        <f t="shared" si="103"/>
        <v>6112.8335860233301</v>
      </c>
      <c r="L131" s="33">
        <f t="shared" si="103"/>
        <v>6275.048918055687</v>
      </c>
      <c r="M131" s="33">
        <f t="shared" si="103"/>
        <v>6400.7772731919067</v>
      </c>
      <c r="N131" s="33">
        <f t="shared" si="103"/>
        <v>6586.2284579469897</v>
      </c>
      <c r="O131" s="33">
        <f t="shared" si="103"/>
        <v>6838.1186101786179</v>
      </c>
      <c r="P131" s="33">
        <f t="shared" si="103"/>
        <v>7053.5708369692093</v>
      </c>
      <c r="Q131" s="33">
        <f t="shared" si="103"/>
        <v>7239.3733869151047</v>
      </c>
      <c r="R131" s="33">
        <f t="shared" ref="R131:V131" si="104">R92*R118</f>
        <v>7314.5167259891241</v>
      </c>
      <c r="S131" s="33">
        <f t="shared" si="104"/>
        <v>7403.5385621985561</v>
      </c>
      <c r="T131" s="33">
        <f t="shared" si="104"/>
        <v>7479.060176964279</v>
      </c>
      <c r="U131" s="33">
        <f t="shared" si="104"/>
        <v>7507.4951899844418</v>
      </c>
      <c r="V131" s="33">
        <f t="shared" si="104"/>
        <v>7512.7901784356645</v>
      </c>
      <c r="W131" s="33">
        <f t="shared" ref="W131:Y131" si="105">W92*W118</f>
        <v>7404.6448700074206</v>
      </c>
      <c r="X131" s="33">
        <f t="shared" si="105"/>
        <v>7316.5901595272426</v>
      </c>
      <c r="Y131" s="33">
        <f t="shared" si="105"/>
        <v>7231.3358934229936</v>
      </c>
      <c r="DA131" s="60" t="s">
        <v>1048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6">SUM(B134,B139,B142)</f>
        <v>2206.2669722310384</v>
      </c>
      <c r="C133" s="19">
        <f t="shared" ref="C133:Q133" si="107">SUM(C134,C139,C142)</f>
        <v>2250.6706025812164</v>
      </c>
      <c r="D133" s="19">
        <f t="shared" si="107"/>
        <v>2315.4708166349392</v>
      </c>
      <c r="E133" s="19">
        <f t="shared" si="107"/>
        <v>2402.0374116016778</v>
      </c>
      <c r="F133" s="19">
        <f t="shared" si="107"/>
        <v>2489.988253988352</v>
      </c>
      <c r="G133" s="19">
        <f t="shared" si="107"/>
        <v>2577.0938546490074</v>
      </c>
      <c r="H133" s="19">
        <f t="shared" si="107"/>
        <v>2611.5345605463181</v>
      </c>
      <c r="I133" s="19">
        <f t="shared" si="107"/>
        <v>2638.5435969718346</v>
      </c>
      <c r="J133" s="19">
        <f t="shared" si="107"/>
        <v>2663.2530606875016</v>
      </c>
      <c r="K133" s="19">
        <f t="shared" si="107"/>
        <v>2666.9606479758254</v>
      </c>
      <c r="L133" s="19">
        <f t="shared" si="107"/>
        <v>2679.0280656272862</v>
      </c>
      <c r="M133" s="19">
        <f t="shared" si="107"/>
        <v>2653.1500004176842</v>
      </c>
      <c r="N133" s="19">
        <f t="shared" si="107"/>
        <v>2645.6747362060214</v>
      </c>
      <c r="O133" s="19">
        <f t="shared" si="107"/>
        <v>2656.4864738579508</v>
      </c>
      <c r="P133" s="19">
        <f t="shared" si="107"/>
        <v>2677.0394074216611</v>
      </c>
      <c r="Q133" s="19">
        <f t="shared" si="107"/>
        <v>2685.6283067780237</v>
      </c>
      <c r="R133" s="19">
        <f t="shared" ref="R133:V133" si="108">SUM(R134,R139,R142)</f>
        <v>2647.157696711532</v>
      </c>
      <c r="S133" s="19">
        <f t="shared" si="108"/>
        <v>2611.5346642932486</v>
      </c>
      <c r="T133" s="19">
        <f t="shared" si="108"/>
        <v>2545.7970969406324</v>
      </c>
      <c r="U133" s="19">
        <f t="shared" si="108"/>
        <v>2485.6807312751362</v>
      </c>
      <c r="V133" s="19">
        <f t="shared" si="108"/>
        <v>2494.7454883719774</v>
      </c>
      <c r="W133" s="19">
        <f t="shared" ref="W133:Y133" si="109">SUM(W134,W139,W142)</f>
        <v>2527.7165939034667</v>
      </c>
      <c r="X133" s="19">
        <f t="shared" si="109"/>
        <v>2374.5902274846326</v>
      </c>
      <c r="Y133" s="19">
        <f t="shared" si="109"/>
        <v>2269.3487955426726</v>
      </c>
      <c r="DA133" s="56" t="s">
        <v>277</v>
      </c>
    </row>
    <row r="134" spans="1:105" ht="12.95" customHeight="1" x14ac:dyDescent="0.25">
      <c r="A134" s="23" t="s">
        <v>110</v>
      </c>
      <c r="B134" s="22">
        <f t="shared" ref="B134" si="110">SUM(B135:B138)</f>
        <v>1140.2025447112776</v>
      </c>
      <c r="C134" s="22">
        <f t="shared" ref="C134:Q134" si="111">SUM(C135:C138)</f>
        <v>1130.0542905487171</v>
      </c>
      <c r="D134" s="22">
        <f t="shared" si="111"/>
        <v>1121.1570811280119</v>
      </c>
      <c r="E134" s="22">
        <f t="shared" si="111"/>
        <v>1111.7064472909658</v>
      </c>
      <c r="F134" s="22">
        <f t="shared" si="111"/>
        <v>1113.2172937367652</v>
      </c>
      <c r="G134" s="22">
        <f t="shared" si="111"/>
        <v>1116.8928145741229</v>
      </c>
      <c r="H134" s="22">
        <f t="shared" si="111"/>
        <v>1087.3804410092646</v>
      </c>
      <c r="I134" s="22">
        <f t="shared" si="111"/>
        <v>1049.2126200552186</v>
      </c>
      <c r="J134" s="22">
        <f t="shared" si="111"/>
        <v>1033.5606274092777</v>
      </c>
      <c r="K134" s="22">
        <f t="shared" si="111"/>
        <v>1013.2427204551701</v>
      </c>
      <c r="L134" s="22">
        <f t="shared" si="111"/>
        <v>989.42757507659803</v>
      </c>
      <c r="M134" s="22">
        <f t="shared" si="111"/>
        <v>948.85809801966491</v>
      </c>
      <c r="N134" s="22">
        <f t="shared" si="111"/>
        <v>919.86052916181256</v>
      </c>
      <c r="O134" s="22">
        <f t="shared" si="111"/>
        <v>905.28363931636648</v>
      </c>
      <c r="P134" s="22">
        <f t="shared" si="111"/>
        <v>878.0412275312101</v>
      </c>
      <c r="Q134" s="22">
        <f t="shared" si="111"/>
        <v>839.59247192649377</v>
      </c>
      <c r="R134" s="22">
        <f t="shared" ref="R134:V134" si="112">SUM(R135:R138)</f>
        <v>810.95094879840906</v>
      </c>
      <c r="S134" s="22">
        <f t="shared" si="112"/>
        <v>780.28734447511442</v>
      </c>
      <c r="T134" s="22">
        <f t="shared" si="112"/>
        <v>749.10320246788922</v>
      </c>
      <c r="U134" s="22">
        <f t="shared" si="112"/>
        <v>737.1352712069729</v>
      </c>
      <c r="V134" s="22">
        <f t="shared" si="112"/>
        <v>724.7185325191233</v>
      </c>
      <c r="W134" s="22">
        <f t="shared" ref="W134:Y134" si="113">SUM(W135:W138)</f>
        <v>716.97123359765612</v>
      </c>
      <c r="X134" s="22">
        <f t="shared" si="113"/>
        <v>689.94882703377561</v>
      </c>
      <c r="Y134" s="22">
        <f t="shared" si="113"/>
        <v>666.10195079769926</v>
      </c>
      <c r="DA134" s="57"/>
    </row>
    <row r="135" spans="1:105" ht="12" customHeight="1" x14ac:dyDescent="0.25">
      <c r="A135" s="28" t="s">
        <v>32</v>
      </c>
      <c r="B135" s="29">
        <f>B5*1000*11630/RES_summary!B$6</f>
        <v>617.30484853036455</v>
      </c>
      <c r="C135" s="29">
        <f>C5*1000*11630/RES_summary!C$6</f>
        <v>613.01926093918644</v>
      </c>
      <c r="D135" s="29">
        <f>D5*1000*11630/RES_summary!D$6</f>
        <v>606.3764642703544</v>
      </c>
      <c r="E135" s="29">
        <f>E5*1000*11630/RES_summary!E$6</f>
        <v>597.75091577594299</v>
      </c>
      <c r="F135" s="29">
        <f>F5*1000*11630/RES_summary!F$6</f>
        <v>592.61090242189573</v>
      </c>
      <c r="G135" s="29">
        <f>G5*1000*11630/RES_summary!G$6</f>
        <v>587.7794410111095</v>
      </c>
      <c r="H135" s="29">
        <f>H5*1000*11630/RES_summary!H$6</f>
        <v>564.66856417247209</v>
      </c>
      <c r="I135" s="29">
        <f>I5*1000*11630/RES_summary!I$6</f>
        <v>532.38232611966635</v>
      </c>
      <c r="J135" s="29">
        <f>J5*1000*11630/RES_summary!J$6</f>
        <v>517.34817985304051</v>
      </c>
      <c r="K135" s="29">
        <f>K5*1000*11630/RES_summary!K$6</f>
        <v>511.99143330712178</v>
      </c>
      <c r="L135" s="29">
        <f>L5*1000*11630/RES_summary!L$6</f>
        <v>501.29956027454415</v>
      </c>
      <c r="M135" s="29">
        <f>M5*1000*11630/RES_summary!M$6</f>
        <v>479.51521416286533</v>
      </c>
      <c r="N135" s="29">
        <f>N5*1000*11630/RES_summary!N$6</f>
        <v>465.34744785377598</v>
      </c>
      <c r="O135" s="29">
        <f>O5*1000*11630/RES_summary!O$6</f>
        <v>459.01785786830476</v>
      </c>
      <c r="P135" s="29">
        <f>P5*1000*11630/RES_summary!P$6</f>
        <v>448.32416617953123</v>
      </c>
      <c r="Q135" s="29">
        <f>Q5*1000*11630/RES_summary!Q$6</f>
        <v>426.86504682928523</v>
      </c>
      <c r="R135" s="29">
        <f>R5*1000*11630/RES_summary!R$6</f>
        <v>411.08246432865934</v>
      </c>
      <c r="S135" s="29">
        <f>S5*1000*11630/RES_summary!S$6</f>
        <v>391.44151888546895</v>
      </c>
      <c r="T135" s="29">
        <f>T5*1000*11630/RES_summary!T$6</f>
        <v>372.08504280054285</v>
      </c>
      <c r="U135" s="29">
        <f>U5*1000*11630/RES_summary!U$6</f>
        <v>366.66609637623094</v>
      </c>
      <c r="V135" s="29">
        <f>V5*1000*11630/RES_summary!V$6</f>
        <v>354.98500179754188</v>
      </c>
      <c r="W135" s="29">
        <f>W5*1000*11630/RES_summary!W$6</f>
        <v>341.39367436275461</v>
      </c>
      <c r="X135" s="29">
        <f>X5*1000*11630/RES_summary!X$6</f>
        <v>327.10172246120089</v>
      </c>
      <c r="Y135" s="29">
        <f>Y5*1000*11630/RES_summary!Y$6</f>
        <v>313.59539142035027</v>
      </c>
      <c r="DA135" s="58" t="s">
        <v>1049</v>
      </c>
    </row>
    <row r="136" spans="1:105" ht="12" customHeight="1" x14ac:dyDescent="0.25">
      <c r="A136" s="28" t="s">
        <v>47</v>
      </c>
      <c r="B136" s="29">
        <f>B6*1000*11630/RES_summary!B$6</f>
        <v>350.68647394562396</v>
      </c>
      <c r="C136" s="29">
        <f>C6*1000*11630/RES_summary!C$6</f>
        <v>340.21888720385084</v>
      </c>
      <c r="D136" s="29">
        <f>D6*1000*11630/RES_summary!D$6</f>
        <v>334.22842495648928</v>
      </c>
      <c r="E136" s="29">
        <f>E6*1000*11630/RES_summary!E$6</f>
        <v>328.43024554672797</v>
      </c>
      <c r="F136" s="29">
        <f>F6*1000*11630/RES_summary!F$6</f>
        <v>321.94886066632102</v>
      </c>
      <c r="G136" s="29">
        <f>G6*1000*11630/RES_summary!G$6</f>
        <v>315.70225530449983</v>
      </c>
      <c r="H136" s="29">
        <f>H6*1000*11630/RES_summary!H$6</f>
        <v>307.91433689211067</v>
      </c>
      <c r="I136" s="29">
        <f>I6*1000*11630/RES_summary!I$6</f>
        <v>298.66186481664045</v>
      </c>
      <c r="J136" s="29">
        <f>J6*1000*11630/RES_summary!J$6</f>
        <v>287.69348946969433</v>
      </c>
      <c r="K136" s="29">
        <f>K6*1000*11630/RES_summary!K$6</f>
        <v>277.59774932253293</v>
      </c>
      <c r="L136" s="29">
        <f>L6*1000*11630/RES_summary!L$6</f>
        <v>267.49369169787821</v>
      </c>
      <c r="M136" s="29">
        <f>M6*1000*11630/RES_summary!M$6</f>
        <v>256.54107470374572</v>
      </c>
      <c r="N136" s="29">
        <f>N6*1000*11630/RES_summary!N$6</f>
        <v>245.36344837485393</v>
      </c>
      <c r="O136" s="29">
        <f>O6*1000*11630/RES_summary!O$6</f>
        <v>233.92717581672059</v>
      </c>
      <c r="P136" s="29">
        <f>P6*1000*11630/RES_summary!P$6</f>
        <v>222.88074534842241</v>
      </c>
      <c r="Q136" s="29">
        <f>Q6*1000*11630/RES_summary!Q$6</f>
        <v>212.66609597299549</v>
      </c>
      <c r="R136" s="29">
        <f>R6*1000*11630/RES_summary!R$6</f>
        <v>205.84088008700743</v>
      </c>
      <c r="S136" s="29">
        <f>S6*1000*11630/RES_summary!S$6</f>
        <v>199.55588272733422</v>
      </c>
      <c r="T136" s="29">
        <f>T6*1000*11630/RES_summary!T$6</f>
        <v>191.5898421490308</v>
      </c>
      <c r="U136" s="29">
        <f>U6*1000*11630/RES_summary!U$6</f>
        <v>183.44278479332326</v>
      </c>
      <c r="V136" s="29">
        <f>V6*1000*11630/RES_summary!V$6</f>
        <v>178.43385735877055</v>
      </c>
      <c r="W136" s="29">
        <f>W6*1000*11630/RES_summary!W$6</f>
        <v>173.8247351111888</v>
      </c>
      <c r="X136" s="29">
        <f>X6*1000*11630/RES_summary!X$6</f>
        <v>169.01512983386945</v>
      </c>
      <c r="Y136" s="29">
        <f>Y6*1000*11630/RES_summary!Y$6</f>
        <v>164.2900600059269</v>
      </c>
      <c r="DA136" s="58" t="s">
        <v>1050</v>
      </c>
    </row>
    <row r="137" spans="1:105" ht="12" customHeight="1" x14ac:dyDescent="0.25">
      <c r="A137" s="28" t="s">
        <v>46</v>
      </c>
      <c r="B137" s="29">
        <f>B7*1000*11630/RES_summary!B$6</f>
        <v>74.498380148875441</v>
      </c>
      <c r="C137" s="29">
        <f>C7*1000*11630/RES_summary!C$6</f>
        <v>77.271688382823058</v>
      </c>
      <c r="D137" s="29">
        <f>D7*1000*11630/RES_summary!D$6</f>
        <v>79.598003333598442</v>
      </c>
      <c r="E137" s="29">
        <f>E7*1000*11630/RES_summary!E$6</f>
        <v>83.154336388157034</v>
      </c>
      <c r="F137" s="29">
        <f>F7*1000*11630/RES_summary!F$6</f>
        <v>92.80537749235036</v>
      </c>
      <c r="G137" s="29">
        <f>G7*1000*11630/RES_summary!G$6</f>
        <v>101.26335892740144</v>
      </c>
      <c r="H137" s="29">
        <f>H7*1000*11630/RES_summary!H$6</f>
        <v>100.93375226842035</v>
      </c>
      <c r="I137" s="29">
        <f>I7*1000*11630/RES_summary!I$6</f>
        <v>100.43626785823595</v>
      </c>
      <c r="J137" s="29">
        <f>J7*1000*11630/RES_summary!J$6</f>
        <v>103.05640573770897</v>
      </c>
      <c r="K137" s="29">
        <f>K7*1000*11630/RES_summary!K$6</f>
        <v>100.65455389579674</v>
      </c>
      <c r="L137" s="29">
        <f>L7*1000*11630/RES_summary!L$6</f>
        <v>97.003377505995445</v>
      </c>
      <c r="M137" s="29">
        <f>M7*1000*11630/RES_summary!M$6</f>
        <v>91.165503423386909</v>
      </c>
      <c r="N137" s="29">
        <f>N7*1000*11630/RES_summary!N$6</f>
        <v>89.436189474135958</v>
      </c>
      <c r="O137" s="29">
        <f>O7*1000*11630/RES_summary!O$6</f>
        <v>88.819468362209292</v>
      </c>
      <c r="P137" s="29">
        <f>P7*1000*11630/RES_summary!P$6</f>
        <v>86.190603228675016</v>
      </c>
      <c r="Q137" s="29">
        <f>Q7*1000*11630/RES_summary!Q$6</f>
        <v>82.867581585305899</v>
      </c>
      <c r="R137" s="29">
        <f>R7*1000*11630/RES_summary!R$6</f>
        <v>78.743203014270676</v>
      </c>
      <c r="S137" s="29">
        <f>S7*1000*11630/RES_summary!S$6</f>
        <v>73.436471232153735</v>
      </c>
      <c r="T137" s="29">
        <f>T7*1000*11630/RES_summary!T$6</f>
        <v>70.033745775107235</v>
      </c>
      <c r="U137" s="29">
        <f>U7*1000*11630/RES_summary!U$6</f>
        <v>67.793649030621353</v>
      </c>
      <c r="V137" s="29">
        <f>V7*1000*11630/RES_summary!V$6</f>
        <v>63.988812774926934</v>
      </c>
      <c r="W137" s="29">
        <f>W7*1000*11630/RES_summary!W$6</f>
        <v>62.867465191828892</v>
      </c>
      <c r="X137" s="29">
        <f>X7*1000*11630/RES_summary!X$6</f>
        <v>59.785115962557057</v>
      </c>
      <c r="Y137" s="29">
        <f>Y7*1000*11630/RES_summary!Y$6</f>
        <v>57.764403859408162</v>
      </c>
      <c r="DA137" s="58" t="s">
        <v>1051</v>
      </c>
    </row>
    <row r="138" spans="1:105" ht="12" customHeight="1" x14ac:dyDescent="0.25">
      <c r="A138" s="28" t="s">
        <v>45</v>
      </c>
      <c r="B138" s="29">
        <f>B8*1000*11630/RES_summary!B$6</f>
        <v>97.712842086413701</v>
      </c>
      <c r="C138" s="29">
        <f>C8*1000*11630/RES_summary!C$6</f>
        <v>99.544454022856783</v>
      </c>
      <c r="D138" s="29">
        <f>D8*1000*11630/RES_summary!D$6</f>
        <v>100.9541885675698</v>
      </c>
      <c r="E138" s="29">
        <f>E8*1000*11630/RES_summary!E$6</f>
        <v>102.37094958013772</v>
      </c>
      <c r="F138" s="29">
        <f>F8*1000*11630/RES_summary!F$6</f>
        <v>105.85215315619811</v>
      </c>
      <c r="G138" s="29">
        <f>G8*1000*11630/RES_summary!G$6</f>
        <v>112.14775933111207</v>
      </c>
      <c r="H138" s="29">
        <f>H8*1000*11630/RES_summary!H$6</f>
        <v>113.86378767626148</v>
      </c>
      <c r="I138" s="29">
        <f>I8*1000*11630/RES_summary!I$6</f>
        <v>117.73216126067581</v>
      </c>
      <c r="J138" s="29">
        <f>J8*1000*11630/RES_summary!J$6</f>
        <v>125.46255234883394</v>
      </c>
      <c r="K138" s="29">
        <f>K8*1000*11630/RES_summary!K$6</f>
        <v>122.99898392971862</v>
      </c>
      <c r="L138" s="29">
        <f>L8*1000*11630/RES_summary!L$6</f>
        <v>123.63094559818018</v>
      </c>
      <c r="M138" s="29">
        <f>M8*1000*11630/RES_summary!M$6</f>
        <v>121.63630572966692</v>
      </c>
      <c r="N138" s="29">
        <f>N8*1000*11630/RES_summary!N$6</f>
        <v>119.71344345904659</v>
      </c>
      <c r="O138" s="29">
        <f>O8*1000*11630/RES_summary!O$6</f>
        <v>123.51913726913189</v>
      </c>
      <c r="P138" s="29">
        <f>P8*1000*11630/RES_summary!P$6</f>
        <v>120.64571277458143</v>
      </c>
      <c r="Q138" s="29">
        <f>Q8*1000*11630/RES_summary!Q$6</f>
        <v>117.19374753890717</v>
      </c>
      <c r="R138" s="29">
        <f>R8*1000*11630/RES_summary!R$6</f>
        <v>115.28440136847166</v>
      </c>
      <c r="S138" s="29">
        <f>S8*1000*11630/RES_summary!S$6</f>
        <v>115.85347163015747</v>
      </c>
      <c r="T138" s="29">
        <f>T8*1000*11630/RES_summary!T$6</f>
        <v>115.39457174320827</v>
      </c>
      <c r="U138" s="29">
        <f>U8*1000*11630/RES_summary!U$6</f>
        <v>119.23274100679721</v>
      </c>
      <c r="V138" s="29">
        <f>V8*1000*11630/RES_summary!V$6</f>
        <v>127.31086058788385</v>
      </c>
      <c r="W138" s="29">
        <f>W8*1000*11630/RES_summary!W$6</f>
        <v>138.88535893188381</v>
      </c>
      <c r="X138" s="29">
        <f>X8*1000*11630/RES_summary!X$6</f>
        <v>134.04685877614827</v>
      </c>
      <c r="Y138" s="29">
        <f>Y8*1000*11630/RES_summary!Y$6</f>
        <v>130.45209551201393</v>
      </c>
      <c r="DA138" s="58" t="s">
        <v>1052</v>
      </c>
    </row>
    <row r="139" spans="1:105" ht="12.95" customHeight="1" x14ac:dyDescent="0.25">
      <c r="A139" s="23" t="s">
        <v>109</v>
      </c>
      <c r="B139" s="22">
        <f t="shared" ref="B139" si="114">SUM(B140:B141)</f>
        <v>397.85698375196625</v>
      </c>
      <c r="C139" s="22">
        <f t="shared" ref="C139:Q139" si="115">SUM(C140:C141)</f>
        <v>437.12210221203105</v>
      </c>
      <c r="D139" s="22">
        <f t="shared" si="115"/>
        <v>495.80350912088215</v>
      </c>
      <c r="E139" s="22">
        <f t="shared" si="115"/>
        <v>576.85814446411871</v>
      </c>
      <c r="F139" s="22">
        <f t="shared" si="115"/>
        <v>655.31168112840624</v>
      </c>
      <c r="G139" s="22">
        <f t="shared" si="115"/>
        <v>727.21616662730537</v>
      </c>
      <c r="H139" s="22">
        <f t="shared" si="115"/>
        <v>784.11064364427148</v>
      </c>
      <c r="I139" s="22">
        <f t="shared" si="115"/>
        <v>843.51375044334804</v>
      </c>
      <c r="J139" s="22">
        <f t="shared" si="115"/>
        <v>882.77839423291789</v>
      </c>
      <c r="K139" s="22">
        <f t="shared" si="115"/>
        <v>912.98372193845762</v>
      </c>
      <c r="L139" s="22">
        <f t="shared" si="115"/>
        <v>955.14849675120217</v>
      </c>
      <c r="M139" s="22">
        <f t="shared" si="115"/>
        <v>983.84663630348746</v>
      </c>
      <c r="N139" s="22">
        <f t="shared" si="115"/>
        <v>1008.0782892139914</v>
      </c>
      <c r="O139" s="22">
        <f t="shared" si="115"/>
        <v>1035.5427063449881</v>
      </c>
      <c r="P139" s="22">
        <f t="shared" si="115"/>
        <v>1082.3802700402537</v>
      </c>
      <c r="Q139" s="22">
        <f t="shared" si="115"/>
        <v>1142.1925620041693</v>
      </c>
      <c r="R139" s="22">
        <f t="shared" ref="R139:V139" si="116">SUM(R140:R141)</f>
        <v>1145.3512629331899</v>
      </c>
      <c r="S139" s="22">
        <f t="shared" si="116"/>
        <v>1154.1684165671129</v>
      </c>
      <c r="T139" s="22">
        <f t="shared" si="116"/>
        <v>1140.755312707</v>
      </c>
      <c r="U139" s="22">
        <f t="shared" si="116"/>
        <v>1116.054302470935</v>
      </c>
      <c r="V139" s="22">
        <f t="shared" si="116"/>
        <v>1132.0813174949162</v>
      </c>
      <c r="W139" s="22">
        <f t="shared" ref="W139:Y139" si="117">SUM(W140:W141)</f>
        <v>1158.8497794823568</v>
      </c>
      <c r="X139" s="22">
        <f t="shared" si="117"/>
        <v>1077.6661801627772</v>
      </c>
      <c r="Y139" s="22">
        <f t="shared" si="117"/>
        <v>1028.2822816105888</v>
      </c>
      <c r="DA139" s="57"/>
    </row>
    <row r="140" spans="1:105" ht="12" customHeight="1" x14ac:dyDescent="0.25">
      <c r="A140" s="28" t="s">
        <v>28</v>
      </c>
      <c r="B140" s="29">
        <f>B10*1000*11630/RES_summary!B$6</f>
        <v>313.59600661569402</v>
      </c>
      <c r="C140" s="29">
        <f>C10*1000*11630/RES_summary!C$6</f>
        <v>343.80364093524918</v>
      </c>
      <c r="D140" s="29">
        <f>D10*1000*11630/RES_summary!D$6</f>
        <v>390.60477315483877</v>
      </c>
      <c r="E140" s="29">
        <f>E10*1000*11630/RES_summary!E$6</f>
        <v>454.86098700228098</v>
      </c>
      <c r="F140" s="29">
        <f>F10*1000*11630/RES_summary!F$6</f>
        <v>515.89003253210933</v>
      </c>
      <c r="G140" s="29">
        <f>G10*1000*11630/RES_summary!G$6</f>
        <v>576.8046351510709</v>
      </c>
      <c r="H140" s="29">
        <f>H10*1000*11630/RES_summary!H$6</f>
        <v>626.79322338858981</v>
      </c>
      <c r="I140" s="29">
        <f>I10*1000*11630/RES_summary!I$6</f>
        <v>675.25773953479052</v>
      </c>
      <c r="J140" s="29">
        <f>J10*1000*11630/RES_summary!J$6</f>
        <v>710.82807755374677</v>
      </c>
      <c r="K140" s="29">
        <f>K10*1000*11630/RES_summary!K$6</f>
        <v>735.22064246868536</v>
      </c>
      <c r="L140" s="29">
        <f>L10*1000*11630/RES_summary!L$6</f>
        <v>770.18315061297665</v>
      </c>
      <c r="M140" s="29">
        <f>M10*1000*11630/RES_summary!M$6</f>
        <v>795.8860257206735</v>
      </c>
      <c r="N140" s="29">
        <f>N10*1000*11630/RES_summary!N$6</f>
        <v>816.44271932670688</v>
      </c>
      <c r="O140" s="29">
        <f>O10*1000*11630/RES_summary!O$6</f>
        <v>839.05929073338086</v>
      </c>
      <c r="P140" s="29">
        <f>P10*1000*11630/RES_summary!P$6</f>
        <v>877.02499027549413</v>
      </c>
      <c r="Q140" s="29">
        <f>Q10*1000*11630/RES_summary!Q$6</f>
        <v>922.81031977196471</v>
      </c>
      <c r="R140" s="29">
        <f>R10*1000*11630/RES_summary!R$6</f>
        <v>910.99746481488512</v>
      </c>
      <c r="S140" s="29">
        <f>S10*1000*11630/RES_summary!S$6</f>
        <v>903.10466475079318</v>
      </c>
      <c r="T140" s="29">
        <f>T10*1000*11630/RES_summary!T$6</f>
        <v>873.84015442266855</v>
      </c>
      <c r="U140" s="29">
        <f>U10*1000*11630/RES_summary!U$6</f>
        <v>835.18404739041569</v>
      </c>
      <c r="V140" s="29">
        <f>V10*1000*11630/RES_summary!V$6</f>
        <v>826.41899163228788</v>
      </c>
      <c r="W140" s="29">
        <f>W10*1000*11630/RES_summary!W$6</f>
        <v>829.25408407584109</v>
      </c>
      <c r="X140" s="29">
        <f>X10*1000*11630/RES_summary!X$6</f>
        <v>752.51618719337114</v>
      </c>
      <c r="Y140" s="29">
        <f>Y10*1000*11630/RES_summary!Y$6</f>
        <v>704.66281165131454</v>
      </c>
      <c r="DA140" s="58" t="s">
        <v>1053</v>
      </c>
    </row>
    <row r="141" spans="1:105" ht="12" customHeight="1" x14ac:dyDescent="0.25">
      <c r="A141" s="28" t="s">
        <v>27</v>
      </c>
      <c r="B141" s="29">
        <f>B11*1000*11630/RES_summary!B$6</f>
        <v>84.260977136272217</v>
      </c>
      <c r="C141" s="29">
        <f>C11*1000*11630/RES_summary!C$6</f>
        <v>93.318461276781889</v>
      </c>
      <c r="D141" s="29">
        <f>D11*1000*11630/RES_summary!D$6</f>
        <v>105.19873596604336</v>
      </c>
      <c r="E141" s="29">
        <f>E11*1000*11630/RES_summary!E$6</f>
        <v>121.99715746183776</v>
      </c>
      <c r="F141" s="29">
        <f>F11*1000*11630/RES_summary!F$6</f>
        <v>139.4216485962969</v>
      </c>
      <c r="G141" s="29">
        <f>G11*1000*11630/RES_summary!G$6</f>
        <v>150.41153147623444</v>
      </c>
      <c r="H141" s="29">
        <f>H11*1000*11630/RES_summary!H$6</f>
        <v>157.31742025568167</v>
      </c>
      <c r="I141" s="29">
        <f>I11*1000*11630/RES_summary!I$6</f>
        <v>168.25601090855758</v>
      </c>
      <c r="J141" s="29">
        <f>J11*1000*11630/RES_summary!J$6</f>
        <v>171.95031667917107</v>
      </c>
      <c r="K141" s="29">
        <f>K11*1000*11630/RES_summary!K$6</f>
        <v>177.76307946977226</v>
      </c>
      <c r="L141" s="29">
        <f>L11*1000*11630/RES_summary!L$6</f>
        <v>184.96534613822553</v>
      </c>
      <c r="M141" s="29">
        <f>M11*1000*11630/RES_summary!M$6</f>
        <v>187.9606105828139</v>
      </c>
      <c r="N141" s="29">
        <f>N11*1000*11630/RES_summary!N$6</f>
        <v>191.63556988728448</v>
      </c>
      <c r="O141" s="29">
        <f>O11*1000*11630/RES_summary!O$6</f>
        <v>196.4834156116072</v>
      </c>
      <c r="P141" s="29">
        <f>P11*1000*11630/RES_summary!P$6</f>
        <v>205.35527976475947</v>
      </c>
      <c r="Q141" s="29">
        <f>Q11*1000*11630/RES_summary!Q$6</f>
        <v>219.3822422322045</v>
      </c>
      <c r="R141" s="29">
        <f>R11*1000*11630/RES_summary!R$6</f>
        <v>234.35379811830472</v>
      </c>
      <c r="S141" s="29">
        <f>S11*1000*11630/RES_summary!S$6</f>
        <v>251.06375181631978</v>
      </c>
      <c r="T141" s="29">
        <f>T11*1000*11630/RES_summary!T$6</f>
        <v>266.9151582843316</v>
      </c>
      <c r="U141" s="29">
        <f>U11*1000*11630/RES_summary!U$6</f>
        <v>280.87025508051926</v>
      </c>
      <c r="V141" s="29">
        <f>V11*1000*11630/RES_summary!V$6</f>
        <v>305.66232586262828</v>
      </c>
      <c r="W141" s="29">
        <f>W11*1000*11630/RES_summary!W$6</f>
        <v>329.59569540651563</v>
      </c>
      <c r="X141" s="29">
        <f>X11*1000*11630/RES_summary!X$6</f>
        <v>325.14999296940601</v>
      </c>
      <c r="Y141" s="29">
        <f>Y11*1000*11630/RES_summary!Y$6</f>
        <v>323.61946995927428</v>
      </c>
      <c r="DA141" s="58" t="s">
        <v>1054</v>
      </c>
    </row>
    <row r="142" spans="1:105" ht="12.95" customHeight="1" x14ac:dyDescent="0.25">
      <c r="A142" s="23" t="s">
        <v>108</v>
      </c>
      <c r="B142" s="22">
        <f t="shared" ref="B142" si="118">SUM(B143:B144)</f>
        <v>668.20744376779442</v>
      </c>
      <c r="C142" s="22">
        <f t="shared" ref="C142:Q142" si="119">SUM(C143:C144)</f>
        <v>683.49420982046809</v>
      </c>
      <c r="D142" s="22">
        <f t="shared" si="119"/>
        <v>698.51022638604502</v>
      </c>
      <c r="E142" s="22">
        <f t="shared" si="119"/>
        <v>713.47281984659332</v>
      </c>
      <c r="F142" s="22">
        <f t="shared" si="119"/>
        <v>721.45927912318075</v>
      </c>
      <c r="G142" s="22">
        <f t="shared" si="119"/>
        <v>732.98487344757893</v>
      </c>
      <c r="H142" s="22">
        <f t="shared" si="119"/>
        <v>740.04347589278188</v>
      </c>
      <c r="I142" s="22">
        <f t="shared" si="119"/>
        <v>745.81722647326774</v>
      </c>
      <c r="J142" s="22">
        <f t="shared" si="119"/>
        <v>746.91403904530603</v>
      </c>
      <c r="K142" s="22">
        <f t="shared" si="119"/>
        <v>740.73420558219777</v>
      </c>
      <c r="L142" s="22">
        <f t="shared" si="119"/>
        <v>734.45199379948576</v>
      </c>
      <c r="M142" s="22">
        <f t="shared" si="119"/>
        <v>720.44526609453158</v>
      </c>
      <c r="N142" s="22">
        <f t="shared" si="119"/>
        <v>717.73591783021743</v>
      </c>
      <c r="O142" s="22">
        <f t="shared" si="119"/>
        <v>715.66012819659625</v>
      </c>
      <c r="P142" s="22">
        <f t="shared" si="119"/>
        <v>716.61790985019729</v>
      </c>
      <c r="Q142" s="22">
        <f t="shared" si="119"/>
        <v>703.84327284736059</v>
      </c>
      <c r="R142" s="22">
        <f t="shared" ref="R142:V142" si="120">SUM(R143:R144)</f>
        <v>690.85548497993284</v>
      </c>
      <c r="S142" s="22">
        <f t="shared" si="120"/>
        <v>677.07890325102119</v>
      </c>
      <c r="T142" s="22">
        <f t="shared" si="120"/>
        <v>655.93858176574304</v>
      </c>
      <c r="U142" s="22">
        <f t="shared" si="120"/>
        <v>632.49115759722804</v>
      </c>
      <c r="V142" s="22">
        <f t="shared" si="120"/>
        <v>637.9456383579377</v>
      </c>
      <c r="W142" s="22">
        <f t="shared" ref="W142:Y142" si="121">SUM(W143:W144)</f>
        <v>651.89558082345377</v>
      </c>
      <c r="X142" s="22">
        <f t="shared" si="121"/>
        <v>606.97522028807987</v>
      </c>
      <c r="Y142" s="22">
        <f t="shared" si="121"/>
        <v>574.96456313438443</v>
      </c>
      <c r="DA142" s="57"/>
    </row>
    <row r="143" spans="1:105" ht="12" customHeight="1" x14ac:dyDescent="0.25">
      <c r="A143" s="30" t="s">
        <v>44</v>
      </c>
      <c r="B143" s="31">
        <f>B13*1000*11630/RES_summary!B$6</f>
        <v>494.12240946273914</v>
      </c>
      <c r="C143" s="31">
        <f>C13*1000*11630/RES_summary!C$6</f>
        <v>500.66249693990977</v>
      </c>
      <c r="D143" s="31">
        <f>D13*1000*11630/RES_summary!D$6</f>
        <v>504.4175339431427</v>
      </c>
      <c r="E143" s="31">
        <f>E13*1000*11630/RES_summary!E$6</f>
        <v>507.15459341725909</v>
      </c>
      <c r="F143" s="31">
        <f>F13*1000*11630/RES_summary!F$6</f>
        <v>508.04911638997987</v>
      </c>
      <c r="G143" s="31">
        <f>G13*1000*11630/RES_summary!G$6</f>
        <v>509.23936824946463</v>
      </c>
      <c r="H143" s="31">
        <f>H13*1000*11630/RES_summary!H$6</f>
        <v>509.52983479161219</v>
      </c>
      <c r="I143" s="31">
        <f>I13*1000*11630/RES_summary!I$6</f>
        <v>508.47124041906818</v>
      </c>
      <c r="J143" s="31">
        <f>J13*1000*11630/RES_summary!J$6</f>
        <v>501.66936945342104</v>
      </c>
      <c r="K143" s="31">
        <f>K13*1000*11630/RES_summary!K$6</f>
        <v>491.06718584948669</v>
      </c>
      <c r="L143" s="31">
        <f>L13*1000*11630/RES_summary!L$6</f>
        <v>477.96309434067331</v>
      </c>
      <c r="M143" s="31">
        <f>M13*1000*11630/RES_summary!M$6</f>
        <v>458.37356809280135</v>
      </c>
      <c r="N143" s="31">
        <f>N13*1000*11630/RES_summary!N$6</f>
        <v>448.10488945022439</v>
      </c>
      <c r="O143" s="31">
        <f>O13*1000*11630/RES_summary!O$6</f>
        <v>435.70012718261654</v>
      </c>
      <c r="P143" s="31">
        <f>P13*1000*11630/RES_summary!P$6</f>
        <v>427.61630108732118</v>
      </c>
      <c r="Q143" s="31">
        <f>Q13*1000*11630/RES_summary!Q$6</f>
        <v>406.72177905197373</v>
      </c>
      <c r="R143" s="31">
        <f>R13*1000*11630/RES_summary!R$6</f>
        <v>387.45286926826265</v>
      </c>
      <c r="S143" s="31">
        <f>S13*1000*11630/RES_summary!S$6</f>
        <v>366.37945209453039</v>
      </c>
      <c r="T143" s="31">
        <f>T13*1000*11630/RES_summary!T$6</f>
        <v>340.83263921477231</v>
      </c>
      <c r="U143" s="31">
        <f>U13*1000*11630/RES_summary!U$6</f>
        <v>316.51701657261896</v>
      </c>
      <c r="V143" s="31">
        <f>V13*1000*11630/RES_summary!V$6</f>
        <v>308.11171035197128</v>
      </c>
      <c r="W143" s="31">
        <f>W13*1000*11630/RES_summary!W$6</f>
        <v>308.52930805999148</v>
      </c>
      <c r="X143" s="31">
        <f>X13*1000*11630/RES_summary!X$6</f>
        <v>282.08272949173556</v>
      </c>
      <c r="Y143" s="31">
        <f>Y13*1000*11630/RES_summary!Y$6</f>
        <v>260.96920522775611</v>
      </c>
      <c r="DA143" s="59" t="s">
        <v>1055</v>
      </c>
    </row>
    <row r="144" spans="1:105" ht="12" customHeight="1" x14ac:dyDescent="0.25">
      <c r="A144" s="32" t="s">
        <v>25</v>
      </c>
      <c r="B144" s="33">
        <f>B14*1000*11630/RES_summary!B$6</f>
        <v>174.08503430505527</v>
      </c>
      <c r="C144" s="33">
        <f>C14*1000*11630/RES_summary!C$6</f>
        <v>182.83171288055826</v>
      </c>
      <c r="D144" s="33">
        <f>D14*1000*11630/RES_summary!D$6</f>
        <v>194.09269244290232</v>
      </c>
      <c r="E144" s="33">
        <f>E14*1000*11630/RES_summary!E$6</f>
        <v>206.31822642933426</v>
      </c>
      <c r="F144" s="33">
        <f>F14*1000*11630/RES_summary!F$6</f>
        <v>213.41016273320082</v>
      </c>
      <c r="G144" s="33">
        <f>G14*1000*11630/RES_summary!G$6</f>
        <v>223.7455051981143</v>
      </c>
      <c r="H144" s="33">
        <f>H14*1000*11630/RES_summary!H$6</f>
        <v>230.5136411011697</v>
      </c>
      <c r="I144" s="33">
        <f>I14*1000*11630/RES_summary!I$6</f>
        <v>237.34598605419961</v>
      </c>
      <c r="J144" s="33">
        <f>J14*1000*11630/RES_summary!J$6</f>
        <v>245.24466959188504</v>
      </c>
      <c r="K144" s="33">
        <f>K14*1000*11630/RES_summary!K$6</f>
        <v>249.66701973271103</v>
      </c>
      <c r="L144" s="33">
        <f>L14*1000*11630/RES_summary!L$6</f>
        <v>256.4888994588124</v>
      </c>
      <c r="M144" s="33">
        <f>M14*1000*11630/RES_summary!M$6</f>
        <v>262.07169800173023</v>
      </c>
      <c r="N144" s="33">
        <f>N14*1000*11630/RES_summary!N$6</f>
        <v>269.63102837999304</v>
      </c>
      <c r="O144" s="33">
        <f>O14*1000*11630/RES_summary!O$6</f>
        <v>279.96000101397971</v>
      </c>
      <c r="P144" s="33">
        <f>P14*1000*11630/RES_summary!P$6</f>
        <v>289.00160876287617</v>
      </c>
      <c r="Q144" s="33">
        <f>Q14*1000*11630/RES_summary!Q$6</f>
        <v>297.12149379538687</v>
      </c>
      <c r="R144" s="33">
        <f>R14*1000*11630/RES_summary!R$6</f>
        <v>303.40261571167019</v>
      </c>
      <c r="S144" s="33">
        <f>S14*1000*11630/RES_summary!S$6</f>
        <v>310.6994511564908</v>
      </c>
      <c r="T144" s="33">
        <f>T14*1000*11630/RES_summary!T$6</f>
        <v>315.10594255097078</v>
      </c>
      <c r="U144" s="33">
        <f>U14*1000*11630/RES_summary!U$6</f>
        <v>315.97414102460908</v>
      </c>
      <c r="V144" s="33">
        <f>V14*1000*11630/RES_summary!V$6</f>
        <v>329.83392800596641</v>
      </c>
      <c r="W144" s="33">
        <f>W14*1000*11630/RES_summary!W$6</f>
        <v>343.36627276346229</v>
      </c>
      <c r="X144" s="33">
        <f>X14*1000*11630/RES_summary!X$6</f>
        <v>324.8924907963443</v>
      </c>
      <c r="Y144" s="33">
        <f>Y14*1000*11630/RES_summary!Y$6</f>
        <v>313.99535790662827</v>
      </c>
      <c r="DA144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Y27 W139:Y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768.11767781395133</v>
      </c>
      <c r="C3" s="49">
        <f t="shared" ref="C3:W3" si="0">C5*C11/11630</f>
        <v>770.77931970545285</v>
      </c>
      <c r="D3" s="49">
        <f t="shared" si="0"/>
        <v>773.71186308324502</v>
      </c>
      <c r="E3" s="49">
        <f t="shared" si="0"/>
        <v>781.86056211198638</v>
      </c>
      <c r="F3" s="49">
        <f t="shared" si="0"/>
        <v>792.98497972922428</v>
      </c>
      <c r="G3" s="49">
        <f t="shared" si="0"/>
        <v>797.73754243603582</v>
      </c>
      <c r="H3" s="49">
        <f t="shared" si="0"/>
        <v>787.32699247156836</v>
      </c>
      <c r="I3" s="49">
        <f t="shared" si="0"/>
        <v>760.41971239297834</v>
      </c>
      <c r="J3" s="49">
        <f t="shared" si="0"/>
        <v>762.01583515794186</v>
      </c>
      <c r="K3" s="49">
        <f t="shared" si="0"/>
        <v>769.31489386683427</v>
      </c>
      <c r="L3" s="49">
        <f t="shared" si="0"/>
        <v>765.67037921016822</v>
      </c>
      <c r="M3" s="49">
        <f t="shared" si="0"/>
        <v>742.62022323671977</v>
      </c>
      <c r="N3" s="49">
        <f t="shared" si="0"/>
        <v>731.48081364901918</v>
      </c>
      <c r="O3" s="49">
        <f t="shared" si="0"/>
        <v>727.86220964745189</v>
      </c>
      <c r="P3" s="49">
        <f t="shared" si="0"/>
        <v>713.51974499914502</v>
      </c>
      <c r="Q3" s="49">
        <f t="shared" si="0"/>
        <v>681.59993840226662</v>
      </c>
      <c r="R3" s="49">
        <f t="shared" si="0"/>
        <v>659.73292128403602</v>
      </c>
      <c r="S3" s="49">
        <f t="shared" si="0"/>
        <v>630.0342795982807</v>
      </c>
      <c r="T3" s="49">
        <f t="shared" si="0"/>
        <v>600.05694145253835</v>
      </c>
      <c r="U3" s="49">
        <f t="shared" si="0"/>
        <v>594.78985162642516</v>
      </c>
      <c r="V3" s="49">
        <f t="shared" si="0"/>
        <v>580.50605774304097</v>
      </c>
      <c r="W3" s="49">
        <f t="shared" si="0"/>
        <v>560.38265757093734</v>
      </c>
      <c r="X3" s="49">
        <f t="shared" ref="X3:Y3" si="1">X5*X11/11630</f>
        <v>540.07278821209582</v>
      </c>
      <c r="Y3" s="49">
        <f t="shared" si="1"/>
        <v>526.64115282520424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1019.7726704310797</v>
      </c>
      <c r="C5" s="49">
        <f t="shared" ref="C5:W5" si="2">C7*C13/1000000</f>
        <v>1023.3063342664861</v>
      </c>
      <c r="D5" s="49">
        <f t="shared" si="2"/>
        <v>1027.1996538422536</v>
      </c>
      <c r="E5" s="49">
        <f t="shared" si="2"/>
        <v>1038.0180750413708</v>
      </c>
      <c r="F5" s="49">
        <f t="shared" si="2"/>
        <v>1052.7871363300094</v>
      </c>
      <c r="G5" s="49">
        <f t="shared" si="2"/>
        <v>1059.0967601062905</v>
      </c>
      <c r="H5" s="49">
        <f t="shared" si="2"/>
        <v>1045.2754477676199</v>
      </c>
      <c r="I5" s="49">
        <f t="shared" si="2"/>
        <v>1009.5526546952449</v>
      </c>
      <c r="J5" s="49">
        <f t="shared" si="2"/>
        <v>1011.6717080921084</v>
      </c>
      <c r="K5" s="49">
        <f t="shared" si="2"/>
        <v>1021.3621250766307</v>
      </c>
      <c r="L5" s="49">
        <f t="shared" si="2"/>
        <v>1016.523574225372</v>
      </c>
      <c r="M5" s="49">
        <f t="shared" si="2"/>
        <v>985.92159774464108</v>
      </c>
      <c r="N5" s="49">
        <f t="shared" si="2"/>
        <v>971.13263273265989</v>
      </c>
      <c r="O5" s="49">
        <f t="shared" si="2"/>
        <v>966.3284815296654</v>
      </c>
      <c r="P5" s="49">
        <f t="shared" si="2"/>
        <v>947.28705871461921</v>
      </c>
      <c r="Q5" s="49">
        <f t="shared" si="2"/>
        <v>904.90950726237031</v>
      </c>
      <c r="R5" s="49">
        <f t="shared" si="2"/>
        <v>875.87829617960529</v>
      </c>
      <c r="S5" s="49">
        <f t="shared" si="2"/>
        <v>836.4496200602747</v>
      </c>
      <c r="T5" s="49">
        <f t="shared" si="2"/>
        <v>796.65093939418102</v>
      </c>
      <c r="U5" s="49">
        <f t="shared" si="2"/>
        <v>789.65821625745718</v>
      </c>
      <c r="V5" s="49">
        <f t="shared" si="2"/>
        <v>770.69468625017907</v>
      </c>
      <c r="W5" s="49">
        <f t="shared" si="2"/>
        <v>743.97834561073114</v>
      </c>
      <c r="X5" s="49">
        <f t="shared" ref="X5:Y5" si="3">X7*X13/1000000</f>
        <v>717.01444371080788</v>
      </c>
      <c r="Y5" s="49">
        <f t="shared" si="3"/>
        <v>699.18226111382728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18437499</v>
      </c>
      <c r="C7" s="35">
        <v>18724853</v>
      </c>
      <c r="D7" s="35">
        <v>19100615</v>
      </c>
      <c r="E7" s="35">
        <v>19702431</v>
      </c>
      <c r="F7" s="35">
        <v>20477383</v>
      </c>
      <c r="G7" s="35">
        <v>21097297</v>
      </c>
      <c r="H7" s="35">
        <v>21225001</v>
      </c>
      <c r="I7" s="35">
        <v>20778524</v>
      </c>
      <c r="J7" s="35">
        <v>21464059</v>
      </c>
      <c r="K7" s="35">
        <v>22437782</v>
      </c>
      <c r="L7" s="35">
        <v>23037934</v>
      </c>
      <c r="M7" s="35">
        <v>22853507</v>
      </c>
      <c r="N7" s="35">
        <v>23229792</v>
      </c>
      <c r="O7" s="35">
        <v>24019950</v>
      </c>
      <c r="P7" s="35">
        <v>24399308</v>
      </c>
      <c r="Q7" s="35">
        <v>23971803</v>
      </c>
      <c r="R7" s="35">
        <v>24103599</v>
      </c>
      <c r="S7" s="35">
        <v>23843706</v>
      </c>
      <c r="T7" s="35">
        <v>23593895</v>
      </c>
      <c r="U7" s="35">
        <v>24466960</v>
      </c>
      <c r="V7" s="35">
        <v>24767245</v>
      </c>
      <c r="W7" s="35">
        <v>24875711</v>
      </c>
      <c r="X7" s="35">
        <v>25055819</v>
      </c>
      <c r="Y7" s="35">
        <v>25511784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1256793.2127653807</v>
      </c>
      <c r="D8" s="52">
        <v>1351436.8983231261</v>
      </c>
      <c r="E8" s="52">
        <v>1583766.6934347861</v>
      </c>
      <c r="F8" s="52">
        <v>1763218.8560954668</v>
      </c>
      <c r="G8" s="52">
        <v>1614537.6459597573</v>
      </c>
      <c r="H8" s="52">
        <v>1128725.3243524097</v>
      </c>
      <c r="I8" s="52">
        <v>560983.15427909791</v>
      </c>
      <c r="J8" s="52">
        <v>1699475.4004372023</v>
      </c>
      <c r="K8" s="52">
        <v>1994185.3292267174</v>
      </c>
      <c r="L8" s="52">
        <v>1627178.2087611854</v>
      </c>
      <c r="M8" s="52">
        <v>849205.30887872353</v>
      </c>
      <c r="N8" s="52">
        <v>1416565.9011531249</v>
      </c>
      <c r="O8" s="52">
        <v>1837130.2589050047</v>
      </c>
      <c r="P8" s="52">
        <v>1433064.657213062</v>
      </c>
      <c r="Q8" s="52">
        <v>632979.37292536721</v>
      </c>
      <c r="R8" s="52">
        <v>1199101.6846707389</v>
      </c>
      <c r="S8" s="52">
        <v>814277.87287022918</v>
      </c>
      <c r="T8" s="52">
        <v>831269.21974861622</v>
      </c>
      <c r="U8" s="52">
        <v>2129858.2127653807</v>
      </c>
      <c r="V8" s="52">
        <v>1651721.8983231261</v>
      </c>
      <c r="W8" s="52">
        <v>1692232.6934347861</v>
      </c>
      <c r="X8" s="52">
        <v>1943326.8560954668</v>
      </c>
      <c r="Y8" s="52">
        <v>2070502.6459597573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969439.21276538074</v>
      </c>
      <c r="D9" s="36">
        <v>975674.89832312614</v>
      </c>
      <c r="E9" s="36">
        <v>981950.69343478605</v>
      </c>
      <c r="F9" s="36">
        <v>988266.85609546676</v>
      </c>
      <c r="G9" s="36">
        <v>994623.64595975727</v>
      </c>
      <c r="H9" s="36">
        <v>1001021.3243524097</v>
      </c>
      <c r="I9" s="36">
        <v>1007460.1542790979</v>
      </c>
      <c r="J9" s="36">
        <v>1013940.4004372023</v>
      </c>
      <c r="K9" s="36">
        <v>1020462.3292267174</v>
      </c>
      <c r="L9" s="36">
        <v>1027026.2087611854</v>
      </c>
      <c r="M9" s="36">
        <v>1033632.3088787235</v>
      </c>
      <c r="N9" s="36">
        <v>1040280.9011531249</v>
      </c>
      <c r="O9" s="36">
        <v>1046972.2589050047</v>
      </c>
      <c r="P9" s="36">
        <v>1053706.657213062</v>
      </c>
      <c r="Q9" s="36">
        <v>1060484.3729253672</v>
      </c>
      <c r="R9" s="36">
        <v>1067305.6846707389</v>
      </c>
      <c r="S9" s="36">
        <v>1074170.8728702292</v>
      </c>
      <c r="T9" s="36">
        <v>1081080.2197486162</v>
      </c>
      <c r="U9" s="36">
        <v>1256793.2127653807</v>
      </c>
      <c r="V9" s="36">
        <v>1351436.8983231261</v>
      </c>
      <c r="W9" s="36">
        <v>1583766.6934347861</v>
      </c>
      <c r="X9" s="36">
        <v>1763218.8560954668</v>
      </c>
      <c r="Y9" s="36">
        <v>1614537.6459597573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8759.9999999999945</v>
      </c>
      <c r="C11" s="54">
        <v>8759.9999999999982</v>
      </c>
      <c r="D11" s="54">
        <v>8759.9999999999982</v>
      </c>
      <c r="E11" s="54">
        <v>8759.9999999999927</v>
      </c>
      <c r="F11" s="54">
        <v>8759.9999999999964</v>
      </c>
      <c r="G11" s="54">
        <v>8759.9999999999927</v>
      </c>
      <c r="H11" s="54">
        <v>8759.9999999999909</v>
      </c>
      <c r="I11" s="54">
        <v>8759.9999999999927</v>
      </c>
      <c r="J11" s="54">
        <v>8759.9999999999945</v>
      </c>
      <c r="K11" s="54">
        <v>8759.9999999999964</v>
      </c>
      <c r="L11" s="54">
        <v>8759.9999999999964</v>
      </c>
      <c r="M11" s="54">
        <v>8759.9999999999964</v>
      </c>
      <c r="N11" s="54">
        <v>8759.9999999999927</v>
      </c>
      <c r="O11" s="54">
        <v>8759.9999999999964</v>
      </c>
      <c r="P11" s="54">
        <v>8759.9999999999927</v>
      </c>
      <c r="Q11" s="54">
        <v>8759.9999999999964</v>
      </c>
      <c r="R11" s="54">
        <v>8759.9999999999964</v>
      </c>
      <c r="S11" s="54">
        <v>8759.9999999999982</v>
      </c>
      <c r="T11" s="54">
        <v>8759.9999999999945</v>
      </c>
      <c r="U11" s="54">
        <v>8760</v>
      </c>
      <c r="V11" s="54">
        <v>8759.9999999999982</v>
      </c>
      <c r="W11" s="54">
        <v>8759.9999999999964</v>
      </c>
      <c r="X11" s="54">
        <v>8759.9999999999964</v>
      </c>
      <c r="Y11" s="54">
        <v>8759.9999999999964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55.309707158822341</v>
      </c>
      <c r="C13" s="35">
        <v>54.649632457274095</v>
      </c>
      <c r="D13" s="35">
        <v>53.778354981881662</v>
      </c>
      <c r="E13" s="35">
        <v>52.684771490450636</v>
      </c>
      <c r="F13" s="35">
        <v>51.412191505624001</v>
      </c>
      <c r="G13" s="35">
        <v>50.200590156468408</v>
      </c>
      <c r="H13" s="35">
        <v>49.247368599305126</v>
      </c>
      <c r="I13" s="35">
        <v>48.586350729014484</v>
      </c>
      <c r="J13" s="35">
        <v>47.133289565226612</v>
      </c>
      <c r="K13" s="35">
        <v>45.519745448842968</v>
      </c>
      <c r="L13" s="35">
        <v>44.123903394521925</v>
      </c>
      <c r="M13" s="35">
        <v>43.140932275498947</v>
      </c>
      <c r="N13" s="35">
        <v>41.805481199860075</v>
      </c>
      <c r="O13" s="35">
        <v>40.230245338964707</v>
      </c>
      <c r="P13" s="35">
        <v>38.82434119502976</v>
      </c>
      <c r="Q13" s="35">
        <v>37.748913056826403</v>
      </c>
      <c r="R13" s="35">
        <v>36.338071180971987</v>
      </c>
      <c r="S13" s="35">
        <v>35.080520622938174</v>
      </c>
      <c r="T13" s="35">
        <v>33.765130318422671</v>
      </c>
      <c r="U13" s="35">
        <v>32.274472033201391</v>
      </c>
      <c r="V13" s="35">
        <v>31.117497575938668</v>
      </c>
      <c r="W13" s="35">
        <v>29.907822357750142</v>
      </c>
      <c r="X13" s="35">
        <v>28.616683562042333</v>
      </c>
      <c r="Y13" s="35">
        <v>27.406247290029864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45.475311468290329</v>
      </c>
      <c r="D14" s="36">
        <v>42.811923039857476</v>
      </c>
      <c r="E14" s="36">
        <v>41.123371748743956</v>
      </c>
      <c r="F14" s="36">
        <v>39.376740700128799</v>
      </c>
      <c r="G14" s="36">
        <v>37.981131329460453</v>
      </c>
      <c r="H14" s="36">
        <v>36.806903393288678</v>
      </c>
      <c r="I14" s="36">
        <v>35.650862031115054</v>
      </c>
      <c r="J14" s="36">
        <v>34.245744308256484</v>
      </c>
      <c r="K14" s="36">
        <v>33.162358889835893</v>
      </c>
      <c r="L14" s="36">
        <v>31.936248727987262</v>
      </c>
      <c r="M14" s="36">
        <v>31.285630878036319</v>
      </c>
      <c r="N14" s="36">
        <v>30.177676138410067</v>
      </c>
      <c r="O14" s="36">
        <v>28.905722706948143</v>
      </c>
      <c r="P14" s="36">
        <v>27.381028224518037</v>
      </c>
      <c r="Q14" s="36">
        <v>25.715733177105847</v>
      </c>
      <c r="R14" s="36">
        <v>25.019691131163679</v>
      </c>
      <c r="S14" s="36">
        <v>24.541254236983377</v>
      </c>
      <c r="T14" s="36">
        <v>24.054240465495088</v>
      </c>
      <c r="U14" s="36">
        <v>23.551022957480146</v>
      </c>
      <c r="V14" s="36">
        <v>23.547597520164683</v>
      </c>
      <c r="W14" s="36">
        <v>22.699884009438755</v>
      </c>
      <c r="X14" s="36">
        <v>21.852170498712823</v>
      </c>
      <c r="Y14" s="36">
        <v>21.004456987986895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1.2740727375852963</v>
      </c>
      <c r="C16" s="44">
        <f>C7/RES_summary!C$6</f>
        <v>1.2805093930289957</v>
      </c>
      <c r="D16" s="44">
        <f>D7/RES_summary!D$6</f>
        <v>1.2871546105943565</v>
      </c>
      <c r="E16" s="44">
        <f>E7/RES_summary!E$6</f>
        <v>1.2951827251042363</v>
      </c>
      <c r="F16" s="44">
        <f>F7/RES_summary!F$6</f>
        <v>1.3158288805446736</v>
      </c>
      <c r="G16" s="44">
        <f>G7/RES_summary!G$6</f>
        <v>1.3366000179545487</v>
      </c>
      <c r="H16" s="44">
        <f>H7/RES_summary!H$6</f>
        <v>1.3089000202085521</v>
      </c>
      <c r="I16" s="44">
        <f>I7/RES_summary!I$6</f>
        <v>1.2508500274177148</v>
      </c>
      <c r="J16" s="44">
        <f>J7/RES_summary!J$6</f>
        <v>1.2529999909516183</v>
      </c>
      <c r="K16" s="44">
        <f>K7/RES_summary!K$6</f>
        <v>1.2839814914427108</v>
      </c>
      <c r="L16" s="44">
        <f>L7/RES_summary!L$6</f>
        <v>1.296938230705019</v>
      </c>
      <c r="M16" s="44">
        <f>M7/RES_summary!M$6</f>
        <v>1.2688455443983375</v>
      </c>
      <c r="N16" s="44">
        <f>N7/RES_summary!N$6</f>
        <v>1.2706911451124776</v>
      </c>
      <c r="O16" s="44">
        <f>O7/RES_summary!O$6</f>
        <v>1.3024851924694292</v>
      </c>
      <c r="P16" s="44">
        <f>P7/RES_summary!P$6</f>
        <v>1.3182080160990179</v>
      </c>
      <c r="Q16" s="44">
        <f>Q7/RES_summary!Q$6</f>
        <v>1.2908686019910622</v>
      </c>
      <c r="R16" s="44">
        <f>R7/RES_summary!R$6</f>
        <v>1.2914065174680853</v>
      </c>
      <c r="S16" s="44">
        <f>S7/RES_summary!S$6</f>
        <v>1.2737868224904036</v>
      </c>
      <c r="T16" s="44">
        <f>T7/RES_summary!T$6</f>
        <v>1.2579682384266166</v>
      </c>
      <c r="U16" s="44">
        <f>U7/RES_summary!U$6</f>
        <v>1.2969030221117901</v>
      </c>
      <c r="V16" s="44">
        <f>V7/RES_summary!V$6</f>
        <v>1.3022705933467233</v>
      </c>
      <c r="W16" s="44">
        <f>W7/RES_summary!W$6</f>
        <v>1.3030664743439175</v>
      </c>
      <c r="X16" s="44">
        <f>X7/RES_summary!X$6</f>
        <v>1.3048464961160537</v>
      </c>
      <c r="Y16" s="44">
        <f>Y7/RES_summary!Y$6</f>
        <v>1.3062189903484795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4">B13*B16</f>
        <v>70.46859001488184</v>
      </c>
      <c r="C17" s="52">
        <f t="shared" si="4"/>
        <v>69.979367687121751</v>
      </c>
      <c r="D17" s="52">
        <f t="shared" si="4"/>
        <v>69.221057565108964</v>
      </c>
      <c r="E17" s="52">
        <f t="shared" si="4"/>
        <v>68.236405910495833</v>
      </c>
      <c r="F17" s="52">
        <f t="shared" si="4"/>
        <v>67.649646395193614</v>
      </c>
      <c r="G17" s="52">
        <f t="shared" si="4"/>
        <v>67.098109704464619</v>
      </c>
      <c r="H17" s="52">
        <f t="shared" si="4"/>
        <v>64.459881754848496</v>
      </c>
      <c r="I17" s="52">
        <f t="shared" si="4"/>
        <v>60.774238141514473</v>
      </c>
      <c r="J17" s="52">
        <f t="shared" si="4"/>
        <v>59.058011398748953</v>
      </c>
      <c r="K17" s="52">
        <f t="shared" si="4"/>
        <v>58.446510651497938</v>
      </c>
      <c r="L17" s="52">
        <f t="shared" si="4"/>
        <v>57.225977200290444</v>
      </c>
      <c r="M17" s="52">
        <f t="shared" si="4"/>
        <v>54.739179698957273</v>
      </c>
      <c r="N17" s="52">
        <f t="shared" si="4"/>
        <v>53.121854777828354</v>
      </c>
      <c r="O17" s="52">
        <f t="shared" si="4"/>
        <v>52.399298843413803</v>
      </c>
      <c r="P17" s="52">
        <f t="shared" si="4"/>
        <v>51.178557783051552</v>
      </c>
      <c r="Q17" s="52">
        <f t="shared" si="4"/>
        <v>48.728886624347652</v>
      </c>
      <c r="R17" s="52">
        <f t="shared" ref="R17:V17" si="5">R13*R16</f>
        <v>46.927221955326431</v>
      </c>
      <c r="S17" s="52">
        <f t="shared" si="5"/>
        <v>44.685104895601491</v>
      </c>
      <c r="T17" s="52">
        <f t="shared" si="5"/>
        <v>42.475461506911316</v>
      </c>
      <c r="U17" s="52">
        <f t="shared" si="5"/>
        <v>41.856860316921335</v>
      </c>
      <c r="V17" s="52">
        <f t="shared" si="5"/>
        <v>40.523402031682878</v>
      </c>
      <c r="W17" s="52">
        <f t="shared" ref="W17:Y17" si="6">W13*W16</f>
        <v>38.971880635017669</v>
      </c>
      <c r="X17" s="52">
        <f t="shared" si="6"/>
        <v>37.34037927639281</v>
      </c>
      <c r="Y17" s="52">
        <f t="shared" si="6"/>
        <v>35.798560664423562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617.30484853036455</v>
      </c>
      <c r="C18" s="36">
        <f>C3*11630*1000/RES_summary!C$6</f>
        <v>613.01926093918632</v>
      </c>
      <c r="D18" s="36">
        <f>D3*11630*1000/RES_summary!D$6</f>
        <v>606.3764642703544</v>
      </c>
      <c r="E18" s="36">
        <f>E3*11630*1000/RES_summary!E$6</f>
        <v>597.75091577594299</v>
      </c>
      <c r="F18" s="36">
        <f>F3*11630*1000/RES_summary!F$6</f>
        <v>592.61090242189584</v>
      </c>
      <c r="G18" s="36">
        <f>G3*11630*1000/RES_summary!G$6</f>
        <v>587.7794410111095</v>
      </c>
      <c r="H18" s="36">
        <f>H3*11630*1000/RES_summary!H$6</f>
        <v>564.66856417247209</v>
      </c>
      <c r="I18" s="36">
        <f>I3*11630*1000/RES_summary!I$6</f>
        <v>532.38232611966623</v>
      </c>
      <c r="J18" s="36">
        <f>J3*11630*1000/RES_summary!J$6</f>
        <v>517.34817985304051</v>
      </c>
      <c r="K18" s="36">
        <f>K3*11630*1000/RES_summary!K$6</f>
        <v>511.99143330712178</v>
      </c>
      <c r="L18" s="36">
        <f>L3*11630*1000/RES_summary!L$6</f>
        <v>501.29956027454415</v>
      </c>
      <c r="M18" s="36">
        <f>M3*11630*1000/RES_summary!M$6</f>
        <v>479.51521416286545</v>
      </c>
      <c r="N18" s="36">
        <f>N3*11630*1000/RES_summary!N$6</f>
        <v>465.34744785377598</v>
      </c>
      <c r="O18" s="36">
        <f>O3*11630*1000/RES_summary!O$6</f>
        <v>459.01785786830476</v>
      </c>
      <c r="P18" s="36">
        <f>P3*11630*1000/RES_summary!P$6</f>
        <v>448.32416617953123</v>
      </c>
      <c r="Q18" s="36">
        <f>Q3*11630*1000/RES_summary!Q$6</f>
        <v>426.86504682928523</v>
      </c>
      <c r="R18" s="36">
        <f>R3*11630*1000/RES_summary!R$6</f>
        <v>411.0824643286594</v>
      </c>
      <c r="S18" s="36">
        <f>S3*11630*1000/RES_summary!S$6</f>
        <v>391.44151888546895</v>
      </c>
      <c r="T18" s="36">
        <f>T3*11630*1000/RES_summary!T$6</f>
        <v>372.08504280054279</v>
      </c>
      <c r="U18" s="36">
        <f>U3*11630*1000/RES_summary!U$6</f>
        <v>366.66609637623088</v>
      </c>
      <c r="V18" s="36">
        <f>V3*11630*1000/RES_summary!V$6</f>
        <v>354.98500179754194</v>
      </c>
      <c r="W18" s="36">
        <f>W3*11630*1000/RES_summary!W$6</f>
        <v>341.39367436275461</v>
      </c>
      <c r="X18" s="36">
        <f>X3*11630*1000/RES_summary!X$6</f>
        <v>327.10172246120089</v>
      </c>
      <c r="Y18" s="36">
        <f>Y3*11630*1000/RES_summary!Y$6</f>
        <v>313.59539142035032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436.36216473784168</v>
      </c>
      <c r="C3" s="49">
        <f t="shared" ref="C3:W3" si="0">C5*C11/11630</f>
        <v>427.77396917051323</v>
      </c>
      <c r="D3" s="49">
        <f t="shared" si="0"/>
        <v>426.46196316281822</v>
      </c>
      <c r="E3" s="49">
        <f t="shared" si="0"/>
        <v>429.58806021134501</v>
      </c>
      <c r="F3" s="49">
        <f t="shared" si="0"/>
        <v>430.80646965143745</v>
      </c>
      <c r="G3" s="49">
        <f t="shared" si="0"/>
        <v>428.47286535727193</v>
      </c>
      <c r="H3" s="49">
        <f t="shared" si="0"/>
        <v>429.33020215039858</v>
      </c>
      <c r="I3" s="49">
        <f t="shared" si="0"/>
        <v>426.58885955498829</v>
      </c>
      <c r="J3" s="49">
        <f t="shared" si="0"/>
        <v>423.7513596936322</v>
      </c>
      <c r="K3" s="49">
        <f t="shared" si="0"/>
        <v>417.11651634145778</v>
      </c>
      <c r="L3" s="49">
        <f t="shared" si="0"/>
        <v>408.56209059204821</v>
      </c>
      <c r="M3" s="49">
        <f t="shared" si="0"/>
        <v>397.30249330770306</v>
      </c>
      <c r="N3" s="49">
        <f t="shared" si="0"/>
        <v>385.68741632674443</v>
      </c>
      <c r="O3" s="49">
        <f t="shared" si="0"/>
        <v>370.93709573146248</v>
      </c>
      <c r="P3" s="49">
        <f t="shared" si="0"/>
        <v>354.72058966043403</v>
      </c>
      <c r="Q3" s="49">
        <f t="shared" si="0"/>
        <v>339.57617048325557</v>
      </c>
      <c r="R3" s="49">
        <f t="shared" si="0"/>
        <v>330.34735587968703</v>
      </c>
      <c r="S3" s="49">
        <f t="shared" si="0"/>
        <v>321.18986042076239</v>
      </c>
      <c r="T3" s="49">
        <f t="shared" si="0"/>
        <v>308.97456621213672</v>
      </c>
      <c r="U3" s="49">
        <f t="shared" si="0"/>
        <v>297.57293577861327</v>
      </c>
      <c r="V3" s="49">
        <f t="shared" si="0"/>
        <v>291.79242666229521</v>
      </c>
      <c r="W3" s="49">
        <f t="shared" si="0"/>
        <v>285.3256352654883</v>
      </c>
      <c r="X3" s="49">
        <f t="shared" ref="X3:Y3" si="1">X5*X11/11630</f>
        <v>279.05836671414801</v>
      </c>
      <c r="Y3" s="49">
        <f t="shared" si="1"/>
        <v>275.90299145457595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11536.458412399466</v>
      </c>
      <c r="C5" s="49">
        <f t="shared" ref="C5:W5" si="2">C7*C13/1000000</f>
        <v>11531.859841402893</v>
      </c>
      <c r="D5" s="49">
        <f t="shared" si="2"/>
        <v>11524.480263333364</v>
      </c>
      <c r="E5" s="49">
        <f t="shared" si="2"/>
        <v>11574.047107120612</v>
      </c>
      <c r="F5" s="49">
        <f t="shared" si="2"/>
        <v>11575.250292051525</v>
      </c>
      <c r="G5" s="49">
        <f t="shared" si="2"/>
        <v>11479.100754828407</v>
      </c>
      <c r="H5" s="49">
        <f t="shared" si="2"/>
        <v>11472.030647650021</v>
      </c>
      <c r="I5" s="49">
        <f t="shared" si="2"/>
        <v>11412.102799064449</v>
      </c>
      <c r="J5" s="49">
        <f t="shared" si="2"/>
        <v>11386.267781053084</v>
      </c>
      <c r="K5" s="49">
        <f t="shared" si="2"/>
        <v>11240.048835556288</v>
      </c>
      <c r="L5" s="49">
        <f t="shared" si="2"/>
        <v>11037.425557934448</v>
      </c>
      <c r="M5" s="49">
        <f t="shared" si="2"/>
        <v>10788.005523721222</v>
      </c>
      <c r="N5" s="49">
        <f t="shared" si="2"/>
        <v>10535.776496143038</v>
      </c>
      <c r="O5" s="49">
        <f t="shared" si="2"/>
        <v>10212.807399713693</v>
      </c>
      <c r="P5" s="49">
        <f t="shared" si="2"/>
        <v>9837.5845521928768</v>
      </c>
      <c r="Q5" s="49">
        <f t="shared" si="2"/>
        <v>9445.5775070584532</v>
      </c>
      <c r="R5" s="49">
        <f t="shared" si="2"/>
        <v>9195.4392324089622</v>
      </c>
      <c r="S5" s="49">
        <f t="shared" si="2"/>
        <v>8950.1362648570193</v>
      </c>
      <c r="T5" s="49">
        <f t="shared" si="2"/>
        <v>8688.1736354110508</v>
      </c>
      <c r="U5" s="49">
        <f t="shared" si="2"/>
        <v>8480.8899469002099</v>
      </c>
      <c r="V5" s="49">
        <f t="shared" si="2"/>
        <v>8327.4953571278547</v>
      </c>
      <c r="W5" s="49">
        <f t="shared" si="2"/>
        <v>8128.9902592684393</v>
      </c>
      <c r="X5" s="49">
        <f t="shared" ref="X5:Y5" si="3">X7*X13/1000000</f>
        <v>7968.0598962695331</v>
      </c>
      <c r="Y5" s="49">
        <f t="shared" si="3"/>
        <v>7886.7053727174307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14285975</v>
      </c>
      <c r="C7" s="35">
        <v>14436514</v>
      </c>
      <c r="D7" s="35">
        <v>14651104</v>
      </c>
      <c r="E7" s="35">
        <v>15020539</v>
      </c>
      <c r="F7" s="35">
        <v>15373086</v>
      </c>
      <c r="G7" s="35">
        <v>15605938</v>
      </c>
      <c r="H7" s="35">
        <v>16060640</v>
      </c>
      <c r="I7" s="35">
        <v>16457243</v>
      </c>
      <c r="J7" s="35">
        <v>16975964</v>
      </c>
      <c r="K7" s="35">
        <v>17317747</v>
      </c>
      <c r="L7" s="35">
        <v>17602992</v>
      </c>
      <c r="M7" s="35">
        <v>17847988</v>
      </c>
      <c r="N7" s="35">
        <v>18114318</v>
      </c>
      <c r="O7" s="35">
        <v>18271658</v>
      </c>
      <c r="P7" s="35">
        <v>18336695</v>
      </c>
      <c r="Q7" s="35">
        <v>18394310</v>
      </c>
      <c r="R7" s="35">
        <v>18484106</v>
      </c>
      <c r="S7" s="35">
        <v>18532845</v>
      </c>
      <c r="T7" s="35">
        <v>18562816</v>
      </c>
      <c r="U7" s="35">
        <v>18663348</v>
      </c>
      <c r="V7" s="35">
        <v>18807819</v>
      </c>
      <c r="W7" s="35">
        <v>18874414</v>
      </c>
      <c r="X7" s="35">
        <v>18986775</v>
      </c>
      <c r="Y7" s="35">
        <v>19315930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1019807.8057550974</v>
      </c>
      <c r="D8" s="52">
        <v>1095081.5622224193</v>
      </c>
      <c r="E8" s="52">
        <v>1261294.2108817641</v>
      </c>
      <c r="F8" s="52">
        <v>1255920.622374041</v>
      </c>
      <c r="G8" s="52">
        <v>1147888.6914911922</v>
      </c>
      <c r="H8" s="52">
        <v>1381552.3374880124</v>
      </c>
      <c r="I8" s="52">
        <v>1335419.504397966</v>
      </c>
      <c r="J8" s="52">
        <v>1469658.1613531038</v>
      </c>
      <c r="K8" s="52">
        <v>1304997.3029080927</v>
      </c>
      <c r="L8" s="52">
        <v>1260894.9493684396</v>
      </c>
      <c r="M8" s="52">
        <v>1233242.1471229475</v>
      </c>
      <c r="N8" s="52">
        <v>1267334.9689804688</v>
      </c>
      <c r="O8" s="52">
        <v>1171268.5145110004</v>
      </c>
      <c r="P8" s="52">
        <v>1092055.9103911817</v>
      </c>
      <c r="Q8" s="52">
        <v>1097893.3107542768</v>
      </c>
      <c r="R8" s="52">
        <v>1109603.8057550974</v>
      </c>
      <c r="S8" s="52">
        <v>1143820.5622224212</v>
      </c>
      <c r="T8" s="52">
        <v>1291265.2108817622</v>
      </c>
      <c r="U8" s="52">
        <v>1356452.6223740429</v>
      </c>
      <c r="V8" s="52">
        <v>1292359.6914911941</v>
      </c>
      <c r="W8" s="52">
        <v>1448147.3374880105</v>
      </c>
      <c r="X8" s="52">
        <v>1447780.504397966</v>
      </c>
      <c r="Y8" s="52">
        <v>1798813.1613531038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869268.80575509742</v>
      </c>
      <c r="D9" s="36">
        <v>880491.56222241931</v>
      </c>
      <c r="E9" s="36">
        <v>891859.21088176407</v>
      </c>
      <c r="F9" s="36">
        <v>903373.62237404101</v>
      </c>
      <c r="G9" s="36">
        <v>915036.69149119221</v>
      </c>
      <c r="H9" s="36">
        <v>926850.33748801053</v>
      </c>
      <c r="I9" s="36">
        <v>938816.50439796597</v>
      </c>
      <c r="J9" s="36">
        <v>950937.16135310382</v>
      </c>
      <c r="K9" s="36">
        <v>963214.30290809274</v>
      </c>
      <c r="L9" s="36">
        <v>975649.94936843961</v>
      </c>
      <c r="M9" s="36">
        <v>988246.14712294936</v>
      </c>
      <c r="N9" s="36">
        <v>1001004.9689804688</v>
      </c>
      <c r="O9" s="36">
        <v>1013928.5145110004</v>
      </c>
      <c r="P9" s="36">
        <v>1027018.9103911817</v>
      </c>
      <c r="Q9" s="36">
        <v>1040278.3107542768</v>
      </c>
      <c r="R9" s="36">
        <v>1019807.8057550974</v>
      </c>
      <c r="S9" s="36">
        <v>1095081.5622224212</v>
      </c>
      <c r="T9" s="36">
        <v>1261294.2108817622</v>
      </c>
      <c r="U9" s="36">
        <v>1255920.6223740429</v>
      </c>
      <c r="V9" s="36">
        <v>1147888.6914911941</v>
      </c>
      <c r="W9" s="36">
        <v>1381552.3374880105</v>
      </c>
      <c r="X9" s="36">
        <v>1335419.504397966</v>
      </c>
      <c r="Y9" s="36">
        <v>1469658.1613531038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439.9003398171634</v>
      </c>
      <c r="C11" s="54">
        <v>431.41447519083272</v>
      </c>
      <c r="D11" s="54">
        <v>430.36670793421166</v>
      </c>
      <c r="E11" s="54">
        <v>431.66483547351601</v>
      </c>
      <c r="F11" s="54">
        <v>432.84413862624365</v>
      </c>
      <c r="G11" s="54">
        <v>434.1053825151796</v>
      </c>
      <c r="H11" s="54">
        <v>435.24205996014706</v>
      </c>
      <c r="I11" s="54">
        <v>434.73394202435941</v>
      </c>
      <c r="J11" s="54">
        <v>432.8220983382796</v>
      </c>
      <c r="K11" s="54">
        <v>431.58754521648541</v>
      </c>
      <c r="L11" s="54">
        <v>430.49686619809319</v>
      </c>
      <c r="M11" s="54">
        <v>428.31160838845625</v>
      </c>
      <c r="N11" s="54">
        <v>425.74409712678664</v>
      </c>
      <c r="O11" s="54">
        <v>422.41063152506405</v>
      </c>
      <c r="P11" s="54">
        <v>419.35095305801087</v>
      </c>
      <c r="Q11" s="54">
        <v>418.10793038001827</v>
      </c>
      <c r="R11" s="54">
        <v>417.80926954962581</v>
      </c>
      <c r="S11" s="54">
        <v>417.36102849749642</v>
      </c>
      <c r="T11" s="54">
        <v>413.59373739969482</v>
      </c>
      <c r="U11" s="54">
        <v>408.06722699782176</v>
      </c>
      <c r="V11" s="54">
        <v>407.51099538924558</v>
      </c>
      <c r="W11" s="54">
        <v>408.21024903482407</v>
      </c>
      <c r="X11" s="54">
        <v>407.30728020819572</v>
      </c>
      <c r="Y11" s="54">
        <v>406.85579579488154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807.53735131130111</v>
      </c>
      <c r="C13" s="35">
        <v>798.79809221276639</v>
      </c>
      <c r="D13" s="35">
        <v>786.59466640420851</v>
      </c>
      <c r="E13" s="35">
        <v>770.54805470833048</v>
      </c>
      <c r="F13" s="35">
        <v>752.95554139562648</v>
      </c>
      <c r="G13" s="35">
        <v>735.55980773654278</v>
      </c>
      <c r="H13" s="35">
        <v>714.29473841951631</v>
      </c>
      <c r="I13" s="35">
        <v>693.4395268432537</v>
      </c>
      <c r="J13" s="35">
        <v>670.72878930781678</v>
      </c>
      <c r="K13" s="35">
        <v>649.04798733670657</v>
      </c>
      <c r="L13" s="35">
        <v>627.01985877937386</v>
      </c>
      <c r="M13" s="35">
        <v>604.43818786303655</v>
      </c>
      <c r="N13" s="35">
        <v>581.6270033540892</v>
      </c>
      <c r="O13" s="35">
        <v>558.94256556869072</v>
      </c>
      <c r="P13" s="35">
        <v>536.4971469609369</v>
      </c>
      <c r="Q13" s="35">
        <v>513.50539960772937</v>
      </c>
      <c r="R13" s="35">
        <v>497.47817029446605</v>
      </c>
      <c r="S13" s="35">
        <v>482.93374626815364</v>
      </c>
      <c r="T13" s="35">
        <v>468.04179039489759</v>
      </c>
      <c r="U13" s="35">
        <v>454.41417836179289</v>
      </c>
      <c r="V13" s="35">
        <v>442.76773171455204</v>
      </c>
      <c r="W13" s="35">
        <v>430.68835192808842</v>
      </c>
      <c r="X13" s="35">
        <v>419.66368149775479</v>
      </c>
      <c r="Y13" s="35">
        <v>408.30057743621097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683.82341657414838</v>
      </c>
      <c r="D14" s="36">
        <v>642.5551029381636</v>
      </c>
      <c r="E14" s="36">
        <v>610.30682773621004</v>
      </c>
      <c r="F14" s="36">
        <v>581.8131450107835</v>
      </c>
      <c r="G14" s="36">
        <v>559.96437088453274</v>
      </c>
      <c r="H14" s="36">
        <v>536.63993704842221</v>
      </c>
      <c r="I14" s="36">
        <v>522.83311906400468</v>
      </c>
      <c r="J14" s="36">
        <v>504.93528226181246</v>
      </c>
      <c r="K14" s="36">
        <v>483.99531555449528</v>
      </c>
      <c r="L14" s="36">
        <v>464.15484382049124</v>
      </c>
      <c r="M14" s="36">
        <v>444.86449247451878</v>
      </c>
      <c r="N14" s="36">
        <v>438.81048604627028</v>
      </c>
      <c r="O14" s="36">
        <v>423.31544343174681</v>
      </c>
      <c r="P14" s="36">
        <v>415.85167829037783</v>
      </c>
      <c r="Q14" s="36">
        <v>408.10572591143011</v>
      </c>
      <c r="R14" s="36">
        <v>403.05393782116812</v>
      </c>
      <c r="S14" s="36">
        <v>400.71606817157436</v>
      </c>
      <c r="T14" s="36">
        <v>393.26842770940732</v>
      </c>
      <c r="U14" s="36">
        <v>385.87963194793008</v>
      </c>
      <c r="V14" s="36">
        <v>378.67335419545998</v>
      </c>
      <c r="W14" s="36">
        <v>374.88662065350536</v>
      </c>
      <c r="X14" s="36">
        <v>371.0998871115508</v>
      </c>
      <c r="Y14" s="36">
        <v>367.31315356959618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0.98719307197386719</v>
      </c>
      <c r="C16" s="44">
        <f>C7/RES_summary!C$6</f>
        <v>0.98724896689947839</v>
      </c>
      <c r="D16" s="44">
        <f>D7/RES_summary!D$6</f>
        <v>0.98731041193686275</v>
      </c>
      <c r="E16" s="44">
        <f>E7/RES_summary!E$6</f>
        <v>0.98740823579356574</v>
      </c>
      <c r="F16" s="44">
        <f>F7/RES_summary!F$6</f>
        <v>0.9878386579914531</v>
      </c>
      <c r="G16" s="44">
        <f>G7/RES_summary!G$6</f>
        <v>0.98869997474072502</v>
      </c>
      <c r="H16" s="44">
        <f>H7/RES_summary!H$6</f>
        <v>0.99042501908773894</v>
      </c>
      <c r="I16" s="44">
        <f>I7/RES_summary!I$6</f>
        <v>0.99071247109611804</v>
      </c>
      <c r="J16" s="44">
        <f>J7/RES_summary!J$6</f>
        <v>0.99100001255098102</v>
      </c>
      <c r="K16" s="44">
        <f>K7/RES_summary!K$6</f>
        <v>0.99099218547927459</v>
      </c>
      <c r="L16" s="44">
        <f>L7/RES_summary!L$6</f>
        <v>0.9909739866254762</v>
      </c>
      <c r="M16" s="44">
        <f>M7/RES_summary!M$6</f>
        <v>0.99093500399194723</v>
      </c>
      <c r="N16" s="44">
        <f>N7/RES_summary!N$6</f>
        <v>0.99086997775750929</v>
      </c>
      <c r="O16" s="44">
        <f>O7/RES_summary!O$6</f>
        <v>0.99078324421431296</v>
      </c>
      <c r="P16" s="44">
        <f>P7/RES_summary!P$6</f>
        <v>0.99066655241873181</v>
      </c>
      <c r="Q16" s="44">
        <f>Q7/RES_summary!Q$6</f>
        <v>0.99052362620743273</v>
      </c>
      <c r="R16" s="44">
        <f>R7/RES_summary!R$6</f>
        <v>0.99032907732869857</v>
      </c>
      <c r="S16" s="44">
        <f>S7/RES_summary!S$6</f>
        <v>0.99006814394780596</v>
      </c>
      <c r="T16" s="44">
        <f>T7/RES_summary!T$6</f>
        <v>0.98972352567295119</v>
      </c>
      <c r="U16" s="44">
        <f>U7/RES_summary!U$6</f>
        <v>0.98927502329361849</v>
      </c>
      <c r="V16" s="44">
        <f>V7/RES_summary!V$6</f>
        <v>0.98892184450421428</v>
      </c>
      <c r="W16" s="44">
        <f>W7/RES_summary!W$6</f>
        <v>0.98870002575152438</v>
      </c>
      <c r="X16" s="44">
        <f>X7/RES_summary!X$6</f>
        <v>0.98878535286728753</v>
      </c>
      <c r="Y16" s="44">
        <f>Y7/RES_summary!Y$6</f>
        <v>0.98898746486101896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4">B13*B16</f>
        <v>797.19527857464334</v>
      </c>
      <c r="C17" s="52">
        <f t="shared" si="4"/>
        <v>788.61259129832786</v>
      </c>
      <c r="D17" s="52">
        <f t="shared" si="4"/>
        <v>776.6131041148783</v>
      </c>
      <c r="E17" s="52">
        <f t="shared" si="4"/>
        <v>760.84549529371657</v>
      </c>
      <c r="F17" s="52">
        <f t="shared" si="4"/>
        <v>743.79859153948371</v>
      </c>
      <c r="G17" s="52">
        <f t="shared" si="4"/>
        <v>727.24796332941241</v>
      </c>
      <c r="H17" s="52">
        <f t="shared" si="4"/>
        <v>707.45537993342089</v>
      </c>
      <c r="I17" s="52">
        <f t="shared" si="4"/>
        <v>686.99918719460277</v>
      </c>
      <c r="J17" s="52">
        <f t="shared" si="4"/>
        <v>664.69223862235071</v>
      </c>
      <c r="K17" s="52">
        <f t="shared" si="4"/>
        <v>643.20148345172743</v>
      </c>
      <c r="L17" s="52">
        <f t="shared" si="4"/>
        <v>621.3603691479392</v>
      </c>
      <c r="M17" s="52">
        <f t="shared" si="4"/>
        <v>598.95895810294348</v>
      </c>
      <c r="N17" s="52">
        <f t="shared" si="4"/>
        <v>576.31673587663317</v>
      </c>
      <c r="O17" s="52">
        <f t="shared" si="4"/>
        <v>553.79092844361878</v>
      </c>
      <c r="P17" s="52">
        <f t="shared" si="4"/>
        <v>531.48977896227711</v>
      </c>
      <c r="Q17" s="52">
        <f t="shared" si="4"/>
        <v>508.63923049654488</v>
      </c>
      <c r="R17" s="52">
        <f t="shared" ref="R17:V17" si="5">R13*R16</f>
        <v>492.66709737888777</v>
      </c>
      <c r="S17" s="52">
        <f t="shared" si="5"/>
        <v>478.13731781747151</v>
      </c>
      <c r="T17" s="52">
        <f t="shared" si="5"/>
        <v>463.23197095191847</v>
      </c>
      <c r="U17" s="52">
        <f t="shared" si="5"/>
        <v>449.54059688381318</v>
      </c>
      <c r="V17" s="52">
        <f t="shared" si="5"/>
        <v>437.86268193410189</v>
      </c>
      <c r="W17" s="52">
        <f t="shared" ref="W17:Y17" si="6">W13*W16</f>
        <v>425.82158464218264</v>
      </c>
      <c r="X17" s="52">
        <f t="shared" si="6"/>
        <v>414.95730139534243</v>
      </c>
      <c r="Y17" s="52">
        <f t="shared" si="6"/>
        <v>403.80415297992846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350.68647394562396</v>
      </c>
      <c r="C18" s="36">
        <f>C3*11630*1000/RES_summary!C$6</f>
        <v>340.21888720385084</v>
      </c>
      <c r="D18" s="36">
        <f>D3*11630*1000/RES_summary!D$6</f>
        <v>334.22842495648928</v>
      </c>
      <c r="E18" s="36">
        <f>E3*11630*1000/RES_summary!E$6</f>
        <v>328.43024554672792</v>
      </c>
      <c r="F18" s="36">
        <f>F3*11630*1000/RES_summary!F$6</f>
        <v>321.94886066632097</v>
      </c>
      <c r="G18" s="36">
        <f>G3*11630*1000/RES_summary!G$6</f>
        <v>315.70225530449983</v>
      </c>
      <c r="H18" s="36">
        <f>H3*11630*1000/RES_summary!H$6</f>
        <v>307.91433689211067</v>
      </c>
      <c r="I18" s="36">
        <f>I3*11630*1000/RES_summary!I$6</f>
        <v>298.66186481664045</v>
      </c>
      <c r="J18" s="36">
        <f>J3*11630*1000/RES_summary!J$6</f>
        <v>287.69348946969433</v>
      </c>
      <c r="K18" s="36">
        <f>K3*11630*1000/RES_summary!K$6</f>
        <v>277.59774932253293</v>
      </c>
      <c r="L18" s="36">
        <f>L3*11630*1000/RES_summary!L$6</f>
        <v>267.49369169787821</v>
      </c>
      <c r="M18" s="36">
        <f>M3*11630*1000/RES_summary!M$6</f>
        <v>256.54107470374572</v>
      </c>
      <c r="N18" s="36">
        <f>N3*11630*1000/RES_summary!N$6</f>
        <v>245.36344837485399</v>
      </c>
      <c r="O18" s="36">
        <f>O3*11630*1000/RES_summary!O$6</f>
        <v>233.92717581672059</v>
      </c>
      <c r="P18" s="36">
        <f>P3*11630*1000/RES_summary!P$6</f>
        <v>222.88074534842238</v>
      </c>
      <c r="Q18" s="36">
        <f>Q3*11630*1000/RES_summary!Q$6</f>
        <v>212.66609597299546</v>
      </c>
      <c r="R18" s="36">
        <f>R3*11630*1000/RES_summary!R$6</f>
        <v>205.84088008700746</v>
      </c>
      <c r="S18" s="36">
        <f>S3*11630*1000/RES_summary!S$6</f>
        <v>199.55588272733419</v>
      </c>
      <c r="T18" s="36">
        <f>T3*11630*1000/RES_summary!T$6</f>
        <v>191.58984214903083</v>
      </c>
      <c r="U18" s="36">
        <f>U3*11630*1000/RES_summary!U$6</f>
        <v>183.44278479332326</v>
      </c>
      <c r="V18" s="36">
        <f>V3*11630*1000/RES_summary!V$6</f>
        <v>178.43385735877055</v>
      </c>
      <c r="W18" s="36">
        <f>W3*11630*1000/RES_summary!W$6</f>
        <v>173.82473511118877</v>
      </c>
      <c r="X18" s="36">
        <f>X3*11630*1000/RES_summary!X$6</f>
        <v>169.01512983386945</v>
      </c>
      <c r="Y18" s="36">
        <f>Y3*11630*1000/RES_summary!Y$6</f>
        <v>164.2900600059269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92.698968584304581</v>
      </c>
      <c r="C3" s="49">
        <f t="shared" ref="C3:W3" si="0">C5*C11/11630</f>
        <v>97.157500912703938</v>
      </c>
      <c r="D3" s="49">
        <f t="shared" si="0"/>
        <v>101.56383548139587</v>
      </c>
      <c r="E3" s="49">
        <f t="shared" si="0"/>
        <v>108.76620089506227</v>
      </c>
      <c r="F3" s="49">
        <f t="shared" si="0"/>
        <v>124.18480674042917</v>
      </c>
      <c r="G3" s="49">
        <f t="shared" si="0"/>
        <v>137.4351966965728</v>
      </c>
      <c r="H3" s="49">
        <f t="shared" si="0"/>
        <v>140.73364917848181</v>
      </c>
      <c r="I3" s="49">
        <f t="shared" si="0"/>
        <v>143.45652395195592</v>
      </c>
      <c r="J3" s="49">
        <f t="shared" si="0"/>
        <v>151.79450927787872</v>
      </c>
      <c r="K3" s="49">
        <f t="shared" si="0"/>
        <v>151.2428576145891</v>
      </c>
      <c r="L3" s="49">
        <f t="shared" si="0"/>
        <v>148.1601396159337</v>
      </c>
      <c r="M3" s="49">
        <f t="shared" si="0"/>
        <v>141.18706665430022</v>
      </c>
      <c r="N3" s="49">
        <f t="shared" si="0"/>
        <v>140.58496924810839</v>
      </c>
      <c r="O3" s="49">
        <f t="shared" si="0"/>
        <v>140.8405651188796</v>
      </c>
      <c r="P3" s="49">
        <f t="shared" si="0"/>
        <v>137.17462023320769</v>
      </c>
      <c r="Q3" s="49">
        <f t="shared" si="0"/>
        <v>132.31942723733522</v>
      </c>
      <c r="R3" s="49">
        <f t="shared" si="0"/>
        <v>126.37241396493437</v>
      </c>
      <c r="S3" s="49">
        <f t="shared" si="0"/>
        <v>118.19771796493349</v>
      </c>
      <c r="T3" s="49">
        <f t="shared" si="0"/>
        <v>112.94255466969329</v>
      </c>
      <c r="U3" s="49">
        <f t="shared" si="0"/>
        <v>109.9719195383758</v>
      </c>
      <c r="V3" s="49">
        <f t="shared" si="0"/>
        <v>104.64074046941212</v>
      </c>
      <c r="W3" s="49">
        <f t="shared" si="0"/>
        <v>103.19417102471358</v>
      </c>
      <c r="X3" s="49">
        <f t="shared" ref="X3:Y3" si="1">X5*X11/11630</f>
        <v>98.710315642900781</v>
      </c>
      <c r="Y3" s="49">
        <f t="shared" si="1"/>
        <v>97.007523302541912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4046.1494144350763</v>
      </c>
      <c r="C5" s="49">
        <f t="shared" ref="C5:W5" si="2">C7*C13/1000000</f>
        <v>4269.2764632855751</v>
      </c>
      <c r="D5" s="49">
        <f t="shared" si="2"/>
        <v>4509.5630132246397</v>
      </c>
      <c r="E5" s="49">
        <f t="shared" si="2"/>
        <v>4836.6740794308826</v>
      </c>
      <c r="F5" s="49">
        <f t="shared" si="2"/>
        <v>5589.9250165895401</v>
      </c>
      <c r="G5" s="49">
        <f t="shared" si="2"/>
        <v>6262.425661029517</v>
      </c>
      <c r="H5" s="49">
        <f t="shared" si="2"/>
        <v>6498.9694209182981</v>
      </c>
      <c r="I5" s="49">
        <f t="shared" si="2"/>
        <v>6717.518092942556</v>
      </c>
      <c r="J5" s="49">
        <f t="shared" si="2"/>
        <v>7193.2611043377219</v>
      </c>
      <c r="K5" s="49">
        <f t="shared" si="2"/>
        <v>7293.9168347739587</v>
      </c>
      <c r="L5" s="49">
        <f t="shared" si="2"/>
        <v>7345.8751045299778</v>
      </c>
      <c r="M5" s="49">
        <f t="shared" si="2"/>
        <v>7273.1515899163969</v>
      </c>
      <c r="N5" s="49">
        <f t="shared" si="2"/>
        <v>7233.2637835979194</v>
      </c>
      <c r="O5" s="49">
        <f t="shared" si="2"/>
        <v>7187.3091998801774</v>
      </c>
      <c r="P5" s="49">
        <f t="shared" si="2"/>
        <v>6982.5225275207495</v>
      </c>
      <c r="Q5" s="49">
        <f t="shared" si="2"/>
        <v>6688.3920006962589</v>
      </c>
      <c r="R5" s="49">
        <f t="shared" si="2"/>
        <v>6268.6125896036447</v>
      </c>
      <c r="S5" s="49">
        <f t="shared" si="2"/>
        <v>5776.9551175557472</v>
      </c>
      <c r="T5" s="49">
        <f t="shared" si="2"/>
        <v>5499.3860594422567</v>
      </c>
      <c r="U5" s="49">
        <f t="shared" si="2"/>
        <v>5354.0126040053974</v>
      </c>
      <c r="V5" s="49">
        <f t="shared" si="2"/>
        <v>5101.1459667171921</v>
      </c>
      <c r="W5" s="49">
        <f t="shared" si="2"/>
        <v>4983.1361678006688</v>
      </c>
      <c r="X5" s="49">
        <f t="shared" ref="X5:Y5" si="3">X7*X13/1000000</f>
        <v>4858.1419916442264</v>
      </c>
      <c r="Y5" s="49">
        <f t="shared" si="3"/>
        <v>4820.6187785834227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2210605</v>
      </c>
      <c r="C7" s="35">
        <v>2346435</v>
      </c>
      <c r="D7" s="35">
        <v>2499679</v>
      </c>
      <c r="E7" s="35">
        <v>2712385</v>
      </c>
      <c r="F7" s="35">
        <v>3193682</v>
      </c>
      <c r="G7" s="35">
        <v>3637497</v>
      </c>
      <c r="H7" s="35">
        <v>3818792</v>
      </c>
      <c r="I7" s="35">
        <v>3995786</v>
      </c>
      <c r="J7" s="35">
        <v>4351054</v>
      </c>
      <c r="K7" s="35">
        <v>4463912</v>
      </c>
      <c r="L7" s="35">
        <v>4550339</v>
      </c>
      <c r="M7" s="35">
        <v>4561863</v>
      </c>
      <c r="N7" s="35">
        <v>4617047</v>
      </c>
      <c r="O7" s="35">
        <v>4693046</v>
      </c>
      <c r="P7" s="35">
        <v>4670235</v>
      </c>
      <c r="Q7" s="35">
        <v>4636449</v>
      </c>
      <c r="R7" s="35">
        <v>4695915</v>
      </c>
      <c r="S7" s="35">
        <v>4646501</v>
      </c>
      <c r="T7" s="35">
        <v>4619544</v>
      </c>
      <c r="U7" s="35">
        <v>4751042</v>
      </c>
      <c r="V7" s="35">
        <v>4901390</v>
      </c>
      <c r="W7" s="35">
        <v>5018796</v>
      </c>
      <c r="X7" s="35">
        <v>5110048</v>
      </c>
      <c r="Y7" s="35">
        <v>5246293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278255.35609173798</v>
      </c>
      <c r="D8" s="52">
        <v>302169.5856214175</v>
      </c>
      <c r="E8" s="52">
        <v>368428.48271857249</v>
      </c>
      <c r="F8" s="52">
        <v>644126.58715825062</v>
      </c>
      <c r="G8" s="52">
        <v>614076.05666477466</v>
      </c>
      <c r="H8" s="52">
        <v>359326.69511467218</v>
      </c>
      <c r="I8" s="52">
        <v>363150.98202677211</v>
      </c>
      <c r="J8" s="52">
        <v>549921.10339821549</v>
      </c>
      <c r="K8" s="52">
        <v>316394.98394781305</v>
      </c>
      <c r="L8" s="52">
        <v>299253.32083096821</v>
      </c>
      <c r="M8" s="52">
        <v>234063.61889334023</v>
      </c>
      <c r="N8" s="52">
        <v>287880.22753346525</v>
      </c>
      <c r="O8" s="52">
        <v>354254.35609173775</v>
      </c>
      <c r="P8" s="52">
        <v>279358.5856214175</v>
      </c>
      <c r="Q8" s="52">
        <v>334642.48271857202</v>
      </c>
      <c r="R8" s="52">
        <v>703592.58715825062</v>
      </c>
      <c r="S8" s="52">
        <v>564662.05666477466</v>
      </c>
      <c r="T8" s="52">
        <v>332369.69511467218</v>
      </c>
      <c r="U8" s="52">
        <v>494648.98202677257</v>
      </c>
      <c r="V8" s="52">
        <v>700269.10339821503</v>
      </c>
      <c r="W8" s="52">
        <v>433800.98394781351</v>
      </c>
      <c r="X8" s="52">
        <v>390505.32083096821</v>
      </c>
      <c r="Y8" s="52">
        <v>370308.61889334023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142425.35609173775</v>
      </c>
      <c r="D9" s="36">
        <v>148925.5856214175</v>
      </c>
      <c r="E9" s="36">
        <v>155722.48271857249</v>
      </c>
      <c r="F9" s="36">
        <v>162829.58715825062</v>
      </c>
      <c r="G9" s="36">
        <v>170261.05666477466</v>
      </c>
      <c r="H9" s="36">
        <v>178031.69511467218</v>
      </c>
      <c r="I9" s="36">
        <v>186156.98202677211</v>
      </c>
      <c r="J9" s="36">
        <v>194653.10339821503</v>
      </c>
      <c r="K9" s="36">
        <v>203536.98394781351</v>
      </c>
      <c r="L9" s="36">
        <v>212826.32083096821</v>
      </c>
      <c r="M9" s="36">
        <v>222539.61889334023</v>
      </c>
      <c r="N9" s="36">
        <v>232696.22753346525</v>
      </c>
      <c r="O9" s="36">
        <v>278255.35609173775</v>
      </c>
      <c r="P9" s="36">
        <v>302169.5856214175</v>
      </c>
      <c r="Q9" s="36">
        <v>368428.48271857202</v>
      </c>
      <c r="R9" s="36">
        <v>644126.58715825062</v>
      </c>
      <c r="S9" s="36">
        <v>614076.05666477419</v>
      </c>
      <c r="T9" s="36">
        <v>359326.69511467218</v>
      </c>
      <c r="U9" s="36">
        <v>363150.98202677257</v>
      </c>
      <c r="V9" s="36">
        <v>549921.10339821503</v>
      </c>
      <c r="W9" s="36">
        <v>316394.98394781351</v>
      </c>
      <c r="X9" s="36">
        <v>299253.32083096821</v>
      </c>
      <c r="Y9" s="36">
        <v>234063.61889334023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266.44814469511755</v>
      </c>
      <c r="C11" s="54">
        <v>264.66820439760409</v>
      </c>
      <c r="D11" s="54">
        <v>261.92946039000037</v>
      </c>
      <c r="E11" s="54">
        <v>261.53321386468474</v>
      </c>
      <c r="F11" s="54">
        <v>258.37006723792371</v>
      </c>
      <c r="G11" s="54">
        <v>255.23198583061122</v>
      </c>
      <c r="H11" s="54">
        <v>251.84490554418929</v>
      </c>
      <c r="I11" s="54">
        <v>248.365445463269</v>
      </c>
      <c r="J11" s="54">
        <v>245.42000037189888</v>
      </c>
      <c r="K11" s="54">
        <v>241.1536179946288</v>
      </c>
      <c r="L11" s="54">
        <v>234.56734551213972</v>
      </c>
      <c r="M11" s="54">
        <v>225.76259615790383</v>
      </c>
      <c r="N11" s="54">
        <v>226.03948110713432</v>
      </c>
      <c r="O11" s="54">
        <v>227.89833118072576</v>
      </c>
      <c r="P11" s="54">
        <v>228.4762887658961</v>
      </c>
      <c r="Q11" s="54">
        <v>230.08145135781697</v>
      </c>
      <c r="R11" s="54">
        <v>234.45557583980707</v>
      </c>
      <c r="S11" s="54">
        <v>237.95224853915636</v>
      </c>
      <c r="T11" s="54">
        <v>238.8488272346803</v>
      </c>
      <c r="U11" s="54">
        <v>238.88128751779479</v>
      </c>
      <c r="V11" s="54">
        <v>238.56831770733211</v>
      </c>
      <c r="W11" s="54">
        <v>240.84194543435689</v>
      </c>
      <c r="X11" s="54">
        <v>236.30453224739892</v>
      </c>
      <c r="Y11" s="54">
        <v>234.03582565391994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1830.3357743400907</v>
      </c>
      <c r="C13" s="35">
        <v>1819.4735687481541</v>
      </c>
      <c r="D13" s="35">
        <v>1804.0568461889065</v>
      </c>
      <c r="E13" s="35">
        <v>1783.181251714223</v>
      </c>
      <c r="F13" s="35">
        <v>1750.3073307203224</v>
      </c>
      <c r="G13" s="35">
        <v>1721.6304676071259</v>
      </c>
      <c r="H13" s="35">
        <v>1701.8390687207625</v>
      </c>
      <c r="I13" s="35">
        <v>1681.1506154089725</v>
      </c>
      <c r="J13" s="35">
        <v>1653.2226684241846</v>
      </c>
      <c r="K13" s="35">
        <v>1633.9741542337661</v>
      </c>
      <c r="L13" s="35">
        <v>1614.3577664279469</v>
      </c>
      <c r="M13" s="35">
        <v>1594.3380127628552</v>
      </c>
      <c r="N13" s="35">
        <v>1566.6428744602165</v>
      </c>
      <c r="O13" s="35">
        <v>1531.4806630661999</v>
      </c>
      <c r="P13" s="35">
        <v>1495.1116009196003</v>
      </c>
      <c r="Q13" s="35">
        <v>1442.5677928725752</v>
      </c>
      <c r="R13" s="35">
        <v>1334.9075930044826</v>
      </c>
      <c r="S13" s="35">
        <v>1243.2914826782016</v>
      </c>
      <c r="T13" s="35">
        <v>1190.4608029368824</v>
      </c>
      <c r="U13" s="35">
        <v>1126.9133390118204</v>
      </c>
      <c r="V13" s="35">
        <v>1040.7549627181661</v>
      </c>
      <c r="W13" s="35">
        <v>992.89474363984289</v>
      </c>
      <c r="X13" s="35">
        <v>950.70378823138765</v>
      </c>
      <c r="Y13" s="35">
        <v>918.86190469793098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1738.7384022855078</v>
      </c>
      <c r="D14" s="36">
        <v>1697.2931804561526</v>
      </c>
      <c r="E14" s="36">
        <v>1661.4771276049462</v>
      </c>
      <c r="F14" s="36">
        <v>1632.1073786031277</v>
      </c>
      <c r="G14" s="36">
        <v>1602.628105670794</v>
      </c>
      <c r="H14" s="36">
        <v>1565.1537947774636</v>
      </c>
      <c r="I14" s="36">
        <v>1540.0714401202263</v>
      </c>
      <c r="J14" s="36">
        <v>1512.9871266801426</v>
      </c>
      <c r="K14" s="36">
        <v>1495.5886710114664</v>
      </c>
      <c r="L14" s="36">
        <v>1475.3450263080017</v>
      </c>
      <c r="M14" s="36">
        <v>1429.520369875946</v>
      </c>
      <c r="N14" s="36">
        <v>1340.9202389390589</v>
      </c>
      <c r="O14" s="36">
        <v>1236.0008621805171</v>
      </c>
      <c r="P14" s="36">
        <v>1102.8252594125588</v>
      </c>
      <c r="Q14" s="36">
        <v>950.28272497622095</v>
      </c>
      <c r="R14" s="36">
        <v>897.54263488393008</v>
      </c>
      <c r="S14" s="36">
        <v>872.16427873943917</v>
      </c>
      <c r="T14" s="36">
        <v>856.97488819433966</v>
      </c>
      <c r="U14" s="36">
        <v>836.76509095046151</v>
      </c>
      <c r="V14" s="36">
        <v>827.04907303855634</v>
      </c>
      <c r="W14" s="36">
        <v>818.77858230817083</v>
      </c>
      <c r="X14" s="36">
        <v>810.50809157778519</v>
      </c>
      <c r="Y14" s="36">
        <v>802.23760084739968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0.15275778803132378</v>
      </c>
      <c r="C16" s="44">
        <f>C7/RES_summary!C$6</f>
        <v>0.16046225076543946</v>
      </c>
      <c r="D16" s="44">
        <f>D7/RES_summary!D$6</f>
        <v>0.16844867821564335</v>
      </c>
      <c r="E16" s="44">
        <f>E7/RES_summary!E$6</f>
        <v>0.17830460595607991</v>
      </c>
      <c r="F16" s="44">
        <f>F7/RES_summary!F$6</f>
        <v>0.20521855800009575</v>
      </c>
      <c r="G16" s="44">
        <f>G7/RES_summary!G$6</f>
        <v>0.23045030628850779</v>
      </c>
      <c r="H16" s="44">
        <f>H7/RES_summary!H$6</f>
        <v>0.23549666386221874</v>
      </c>
      <c r="I16" s="44">
        <f>I7/RES_summary!I$6</f>
        <v>0.24054302546491371</v>
      </c>
      <c r="J16" s="44">
        <f>J7/RES_summary!J$6</f>
        <v>0.25399998307076971</v>
      </c>
      <c r="K16" s="44">
        <f>K7/RES_summary!K$6</f>
        <v>0.2554432691889516</v>
      </c>
      <c r="L16" s="44">
        <f>L7/RES_summary!L$6</f>
        <v>0.25616483716673749</v>
      </c>
      <c r="M16" s="44">
        <f>M7/RES_summary!M$6</f>
        <v>0.2532783936270977</v>
      </c>
      <c r="N16" s="44">
        <f>N7/RES_summary!N$6</f>
        <v>0.25255674865569738</v>
      </c>
      <c r="O16" s="44">
        <f>O7/RES_summary!O$6</f>
        <v>0.25448108437269373</v>
      </c>
      <c r="P16" s="44">
        <f>P7/RES_summary!P$6</f>
        <v>0.25231622200376325</v>
      </c>
      <c r="Q16" s="44">
        <f>Q7/RES_summary!Q$6</f>
        <v>0.24967026630549477</v>
      </c>
      <c r="R16" s="44">
        <f>R7/RES_summary!R$6</f>
        <v>0.25159459533309297</v>
      </c>
      <c r="S16" s="44">
        <f>S7/RES_summary!S$6</f>
        <v>0.24822700567137015</v>
      </c>
      <c r="T16" s="44">
        <f>T7/RES_summary!T$6</f>
        <v>0.24630268245299247</v>
      </c>
      <c r="U16" s="44">
        <f>U7/RES_summary!U$6</f>
        <v>0.25183515761582326</v>
      </c>
      <c r="V16" s="44">
        <f>V7/RES_summary!V$6</f>
        <v>0.2577168378446491</v>
      </c>
      <c r="W16" s="44">
        <f>W7/RES_summary!W$6</f>
        <v>0.26290001556825277</v>
      </c>
      <c r="X16" s="44">
        <f>X7/RES_summary!X$6</f>
        <v>0.2661189493660075</v>
      </c>
      <c r="Y16" s="44">
        <f>Y7/RES_summary!Y$6</f>
        <v>0.26861341980365999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4">B13*B16</f>
        <v>279.59804424279247</v>
      </c>
      <c r="C17" s="52">
        <f t="shared" si="4"/>
        <v>291.95682404955534</v>
      </c>
      <c r="D17" s="52">
        <f t="shared" si="4"/>
        <v>303.89099116640352</v>
      </c>
      <c r="E17" s="52">
        <f t="shared" si="4"/>
        <v>317.94943043517389</v>
      </c>
      <c r="F17" s="52">
        <f t="shared" si="4"/>
        <v>359.19554646742125</v>
      </c>
      <c r="G17" s="52">
        <f t="shared" si="4"/>
        <v>396.75026857568906</v>
      </c>
      <c r="H17" s="52">
        <f t="shared" si="4"/>
        <v>400.77742311412476</v>
      </c>
      <c r="I17" s="52">
        <f t="shared" si="4"/>
        <v>404.38905529267583</v>
      </c>
      <c r="J17" s="52">
        <f t="shared" si="4"/>
        <v>419.91852979195562</v>
      </c>
      <c r="K17" s="52">
        <f t="shared" si="4"/>
        <v>417.38769972772542</v>
      </c>
      <c r="L17" s="52">
        <f t="shared" si="4"/>
        <v>413.54169436587307</v>
      </c>
      <c r="M17" s="52">
        <f t="shared" si="4"/>
        <v>403.81137077119513</v>
      </c>
      <c r="N17" s="52">
        <f t="shared" si="4"/>
        <v>395.66623067828817</v>
      </c>
      <c r="O17" s="52">
        <f t="shared" si="4"/>
        <v>389.73285983289855</v>
      </c>
      <c r="P17" s="52">
        <f t="shared" si="4"/>
        <v>377.24091061803176</v>
      </c>
      <c r="Q17" s="52">
        <f t="shared" si="4"/>
        <v>360.16628501022569</v>
      </c>
      <c r="R17" s="52">
        <f t="shared" ref="R17:V17" si="5">R13*R16</f>
        <v>335.85553566903599</v>
      </c>
      <c r="S17" s="52">
        <f t="shared" si="5"/>
        <v>308.61852192192816</v>
      </c>
      <c r="T17" s="52">
        <f t="shared" si="5"/>
        <v>293.21368911849737</v>
      </c>
      <c r="U17" s="52">
        <f t="shared" si="5"/>
        <v>283.79639834941548</v>
      </c>
      <c r="V17" s="52">
        <f t="shared" si="5"/>
        <v>268.22007796285146</v>
      </c>
      <c r="W17" s="52">
        <f t="shared" ref="W17:Y17" si="6">W13*W16</f>
        <v>261.03204356055102</v>
      </c>
      <c r="X17" s="52">
        <f t="shared" si="6"/>
        <v>253.00029328242016</v>
      </c>
      <c r="Y17" s="52">
        <f t="shared" si="6"/>
        <v>246.81863854821594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74.498380148875441</v>
      </c>
      <c r="C18" s="36">
        <f>C3*11630*1000/RES_summary!C$6</f>
        <v>77.271688382823058</v>
      </c>
      <c r="D18" s="36">
        <f>D3*11630*1000/RES_summary!D$6</f>
        <v>79.598003333598442</v>
      </c>
      <c r="E18" s="36">
        <f>E3*11630*1000/RES_summary!E$6</f>
        <v>83.154336388157034</v>
      </c>
      <c r="F18" s="36">
        <f>F3*11630*1000/RES_summary!F$6</f>
        <v>92.80537749235036</v>
      </c>
      <c r="G18" s="36">
        <f>G3*11630*1000/RES_summary!G$6</f>
        <v>101.26335892740146</v>
      </c>
      <c r="H18" s="36">
        <f>H3*11630*1000/RES_summary!H$6</f>
        <v>100.93375226842036</v>
      </c>
      <c r="I18" s="36">
        <f>I3*11630*1000/RES_summary!I$6</f>
        <v>100.43626785823595</v>
      </c>
      <c r="J18" s="36">
        <f>J3*11630*1000/RES_summary!J$6</f>
        <v>103.05640573770899</v>
      </c>
      <c r="K18" s="36">
        <f>K3*11630*1000/RES_summary!K$6</f>
        <v>100.65455389579672</v>
      </c>
      <c r="L18" s="36">
        <f>L3*11630*1000/RES_summary!L$6</f>
        <v>97.003377505995431</v>
      </c>
      <c r="M18" s="36">
        <f>M3*11630*1000/RES_summary!M$6</f>
        <v>91.165503423386895</v>
      </c>
      <c r="N18" s="36">
        <f>N3*11630*1000/RES_summary!N$6</f>
        <v>89.436189474135944</v>
      </c>
      <c r="O18" s="36">
        <f>O3*11630*1000/RES_summary!O$6</f>
        <v>88.819468362209278</v>
      </c>
      <c r="P18" s="36">
        <f>P3*11630*1000/RES_summary!P$6</f>
        <v>86.19060322867503</v>
      </c>
      <c r="Q18" s="36">
        <f>Q3*11630*1000/RES_summary!Q$6</f>
        <v>82.867581585305899</v>
      </c>
      <c r="R18" s="36">
        <f>R3*11630*1000/RES_summary!R$6</f>
        <v>78.743203014270676</v>
      </c>
      <c r="S18" s="36">
        <f>S3*11630*1000/RES_summary!S$6</f>
        <v>73.436471232153735</v>
      </c>
      <c r="T18" s="36">
        <f>T3*11630*1000/RES_summary!T$6</f>
        <v>70.033745775107235</v>
      </c>
      <c r="U18" s="36">
        <f>U3*11630*1000/RES_summary!U$6</f>
        <v>67.793649030621353</v>
      </c>
      <c r="V18" s="36">
        <f>V3*11630*1000/RES_summary!V$6</f>
        <v>63.988812774926934</v>
      </c>
      <c r="W18" s="36">
        <f>W3*11630*1000/RES_summary!W$6</f>
        <v>62.867465191828906</v>
      </c>
      <c r="X18" s="36">
        <f>X3*11630*1000/RES_summary!X$6</f>
        <v>59.785115962557043</v>
      </c>
      <c r="Y18" s="36">
        <f>Y3*11630*1000/RES_summary!Y$6</f>
        <v>57.764403859408148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121.58492118554216</v>
      </c>
      <c r="C3" s="49">
        <f t="shared" ref="C3:W3" si="0">C5*C11/11630</f>
        <v>125.1621465117388</v>
      </c>
      <c r="D3" s="49">
        <f t="shared" si="0"/>
        <v>128.81346477828728</v>
      </c>
      <c r="E3" s="49">
        <f t="shared" si="0"/>
        <v>133.90160695741349</v>
      </c>
      <c r="F3" s="49">
        <f t="shared" si="0"/>
        <v>141.64296873685242</v>
      </c>
      <c r="G3" s="49">
        <f t="shared" si="0"/>
        <v>152.20756575733719</v>
      </c>
      <c r="H3" s="49">
        <f t="shared" si="0"/>
        <v>158.76221768065366</v>
      </c>
      <c r="I3" s="49">
        <f t="shared" si="0"/>
        <v>168.16083444724205</v>
      </c>
      <c r="J3" s="49">
        <f t="shared" si="0"/>
        <v>184.79711600860639</v>
      </c>
      <c r="K3" s="49">
        <f t="shared" si="0"/>
        <v>184.81744832409817</v>
      </c>
      <c r="L3" s="49">
        <f t="shared" si="0"/>
        <v>188.8303132490841</v>
      </c>
      <c r="M3" s="49">
        <f t="shared" si="0"/>
        <v>188.37688116393127</v>
      </c>
      <c r="N3" s="49">
        <f t="shared" si="0"/>
        <v>188.17786028487123</v>
      </c>
      <c r="O3" s="49">
        <f t="shared" si="0"/>
        <v>195.86364810288399</v>
      </c>
      <c r="P3" s="49">
        <f t="shared" si="0"/>
        <v>192.01083659560632</v>
      </c>
      <c r="Q3" s="49">
        <f t="shared" si="0"/>
        <v>187.12998803014145</v>
      </c>
      <c r="R3" s="49">
        <f t="shared" si="0"/>
        <v>185.0161986780731</v>
      </c>
      <c r="S3" s="49">
        <f t="shared" si="0"/>
        <v>186.46887214542662</v>
      </c>
      <c r="T3" s="49">
        <f t="shared" si="0"/>
        <v>186.09539706107756</v>
      </c>
      <c r="U3" s="49">
        <f t="shared" si="0"/>
        <v>193.41418536737714</v>
      </c>
      <c r="V3" s="49">
        <f t="shared" si="0"/>
        <v>208.19112191645868</v>
      </c>
      <c r="W3" s="49">
        <f t="shared" si="0"/>
        <v>227.97419044514538</v>
      </c>
      <c r="X3" s="49">
        <f t="shared" ref="X3:Y3" si="1">X5*X11/11630</f>
        <v>221.32277453505179</v>
      </c>
      <c r="Y3" s="49">
        <f t="shared" si="1"/>
        <v>219.07669515723754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3117.762046029256</v>
      </c>
      <c r="C5" s="49">
        <f t="shared" ref="C5:W5" si="2">C7*C13/1000000</f>
        <v>3176.2851125303919</v>
      </c>
      <c r="D5" s="49">
        <f t="shared" si="2"/>
        <v>3242.0282949251537</v>
      </c>
      <c r="E5" s="49">
        <f t="shared" si="2"/>
        <v>3340.8135116733533</v>
      </c>
      <c r="F5" s="49">
        <f t="shared" si="2"/>
        <v>3505.2738191065346</v>
      </c>
      <c r="G5" s="49">
        <f t="shared" si="2"/>
        <v>3733.6176680965928</v>
      </c>
      <c r="H5" s="49">
        <f t="shared" si="2"/>
        <v>3866.2432370616057</v>
      </c>
      <c r="I5" s="49">
        <f t="shared" si="2"/>
        <v>4070.8355684663666</v>
      </c>
      <c r="J5" s="49">
        <f t="shared" si="2"/>
        <v>4463.0849427383</v>
      </c>
      <c r="K5" s="49">
        <f t="shared" si="2"/>
        <v>4461.7643533654473</v>
      </c>
      <c r="L5" s="49">
        <f t="shared" si="2"/>
        <v>4544.446320727905</v>
      </c>
      <c r="M5" s="49">
        <f t="shared" si="2"/>
        <v>4583.3178951646632</v>
      </c>
      <c r="N5" s="49">
        <f t="shared" si="2"/>
        <v>4569.1901438354371</v>
      </c>
      <c r="O5" s="49">
        <f t="shared" si="2"/>
        <v>4701.7368093389741</v>
      </c>
      <c r="P5" s="49">
        <f t="shared" si="2"/>
        <v>4598.6516739918816</v>
      </c>
      <c r="Q5" s="49">
        <f t="shared" si="2"/>
        <v>4482.8809088955286</v>
      </c>
      <c r="R5" s="49">
        <f t="shared" si="2"/>
        <v>4456.8616641442031</v>
      </c>
      <c r="S5" s="49">
        <f t="shared" si="2"/>
        <v>4454.3349950056163</v>
      </c>
      <c r="T5" s="49">
        <f t="shared" si="2"/>
        <v>4423.0465673977042</v>
      </c>
      <c r="U5" s="49">
        <f t="shared" si="2"/>
        <v>4590.5408488612775</v>
      </c>
      <c r="V5" s="49">
        <f t="shared" si="2"/>
        <v>4764.0326954293669</v>
      </c>
      <c r="W5" s="49">
        <f t="shared" si="2"/>
        <v>4920.2089400816685</v>
      </c>
      <c r="X5" s="49">
        <f t="shared" ref="X5:Y5" si="3">X7*X13/1000000</f>
        <v>4995.3707026807215</v>
      </c>
      <c r="Y5" s="49">
        <f t="shared" si="3"/>
        <v>5060.5319366280064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4537949</v>
      </c>
      <c r="C7" s="35">
        <v>4652544</v>
      </c>
      <c r="D7" s="35">
        <v>4791537</v>
      </c>
      <c r="E7" s="35">
        <v>4998049</v>
      </c>
      <c r="F7" s="35">
        <v>5334636</v>
      </c>
      <c r="G7" s="35">
        <v>5803887</v>
      </c>
      <c r="H7" s="35">
        <v>6119674</v>
      </c>
      <c r="I7" s="35">
        <v>6590811</v>
      </c>
      <c r="J7" s="35">
        <v>7451609</v>
      </c>
      <c r="K7" s="35">
        <v>7565104</v>
      </c>
      <c r="L7" s="35">
        <v>7875821</v>
      </c>
      <c r="M7" s="35">
        <v>8124030</v>
      </c>
      <c r="N7" s="35">
        <v>8271317</v>
      </c>
      <c r="O7" s="35">
        <v>8768645</v>
      </c>
      <c r="P7" s="35">
        <v>8762137</v>
      </c>
      <c r="Q7" s="35">
        <v>8739092</v>
      </c>
      <c r="R7" s="35">
        <v>8822560</v>
      </c>
      <c r="S7" s="35">
        <v>8965737</v>
      </c>
      <c r="T7" s="35">
        <v>9061906</v>
      </c>
      <c r="U7" s="35">
        <v>9668140</v>
      </c>
      <c r="V7" s="35">
        <v>10337287</v>
      </c>
      <c r="W7" s="35">
        <v>10902374</v>
      </c>
      <c r="X7" s="35">
        <v>11306371</v>
      </c>
      <c r="Y7" s="35">
        <v>11774918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322001.58854735736</v>
      </c>
      <c r="D8" s="52">
        <v>357151.12630271073</v>
      </c>
      <c r="E8" s="52">
        <v>435979.00201398134</v>
      </c>
      <c r="F8" s="52">
        <v>577949.10695274081</v>
      </c>
      <c r="G8" s="52">
        <v>723124.83005560376</v>
      </c>
      <c r="H8" s="52">
        <v>582821.13556015026</v>
      </c>
      <c r="I8" s="52">
        <v>752013.64466533996</v>
      </c>
      <c r="J8" s="52">
        <v>1156234.721425036</v>
      </c>
      <c r="K8" s="52">
        <v>424246.56309407949</v>
      </c>
      <c r="L8" s="52">
        <v>637577.29515771009</v>
      </c>
      <c r="M8" s="52">
        <v>592013.07128713373</v>
      </c>
      <c r="N8" s="52">
        <v>508913.17847657762</v>
      </c>
      <c r="O8" s="52">
        <v>877700.14763043169</v>
      </c>
      <c r="P8" s="52">
        <v>393581.86988301948</v>
      </c>
      <c r="Q8" s="52">
        <v>397784.71894812956</v>
      </c>
      <c r="R8" s="52">
        <v>405469.58854735643</v>
      </c>
      <c r="S8" s="52">
        <v>500328.12630271167</v>
      </c>
      <c r="T8" s="52">
        <v>532148.00201398134</v>
      </c>
      <c r="U8" s="52">
        <v>1184183.1069527417</v>
      </c>
      <c r="V8" s="52">
        <v>1392271.8300556038</v>
      </c>
      <c r="W8" s="52">
        <v>1147908.1355601512</v>
      </c>
      <c r="X8" s="52">
        <v>1156010.64466534</v>
      </c>
      <c r="Y8" s="52">
        <v>1624781.721425036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207406.58854735736</v>
      </c>
      <c r="D9" s="36">
        <v>218158.12630271073</v>
      </c>
      <c r="E9" s="36">
        <v>229467.00201398134</v>
      </c>
      <c r="F9" s="36">
        <v>241362.10695274081</v>
      </c>
      <c r="G9" s="36">
        <v>253873.83005560376</v>
      </c>
      <c r="H9" s="36">
        <v>267034.13556015026</v>
      </c>
      <c r="I9" s="36">
        <v>280876.64466533996</v>
      </c>
      <c r="J9" s="36">
        <v>295436.72142503597</v>
      </c>
      <c r="K9" s="36">
        <v>310751.56309407949</v>
      </c>
      <c r="L9" s="36">
        <v>326860.29515771009</v>
      </c>
      <c r="M9" s="36">
        <v>343804.0712871328</v>
      </c>
      <c r="N9" s="36">
        <v>361626.17847657762</v>
      </c>
      <c r="O9" s="36">
        <v>380372.14763043076</v>
      </c>
      <c r="P9" s="36">
        <v>400089.86988301948</v>
      </c>
      <c r="Q9" s="36">
        <v>420829.71894812956</v>
      </c>
      <c r="R9" s="36">
        <v>322001.58854735643</v>
      </c>
      <c r="S9" s="36">
        <v>357151.12630271167</v>
      </c>
      <c r="T9" s="36">
        <v>435979.00201398134</v>
      </c>
      <c r="U9" s="36">
        <v>577949.10695274174</v>
      </c>
      <c r="V9" s="36">
        <v>723124.83005560376</v>
      </c>
      <c r="W9" s="36">
        <v>582821.13556015119</v>
      </c>
      <c r="X9" s="36">
        <v>752013.64466533996</v>
      </c>
      <c r="Y9" s="36">
        <v>1156234.721425036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453.54090931626746</v>
      </c>
      <c r="C11" s="54">
        <v>458.28246280192644</v>
      </c>
      <c r="D11" s="54">
        <v>462.08745238790908</v>
      </c>
      <c r="E11" s="54">
        <v>466.13667104534295</v>
      </c>
      <c r="F11" s="54">
        <v>469.95122533094406</v>
      </c>
      <c r="G11" s="54">
        <v>474.11763793700663</v>
      </c>
      <c r="H11" s="54">
        <v>477.57072651985885</v>
      </c>
      <c r="I11" s="54">
        <v>480.41992159320085</v>
      </c>
      <c r="J11" s="54">
        <v>481.54818623314594</v>
      </c>
      <c r="K11" s="54">
        <v>481.74371252663275</v>
      </c>
      <c r="L11" s="54">
        <v>483.24842854235527</v>
      </c>
      <c r="M11" s="54">
        <v>477.99938342653661</v>
      </c>
      <c r="N11" s="54">
        <v>478.97076860889626</v>
      </c>
      <c r="O11" s="54">
        <v>484.47931473152659</v>
      </c>
      <c r="P11" s="54">
        <v>485.5958198000373</v>
      </c>
      <c r="Q11" s="54">
        <v>485.47391845096712</v>
      </c>
      <c r="R11" s="54">
        <v>482.79227689225621</v>
      </c>
      <c r="S11" s="54">
        <v>486.85897793562282</v>
      </c>
      <c r="T11" s="54">
        <v>489.32097703273558</v>
      </c>
      <c r="U11" s="54">
        <v>490.0091405091365</v>
      </c>
      <c r="V11" s="54">
        <v>508.23806272601456</v>
      </c>
      <c r="W11" s="54">
        <v>538.86732599470304</v>
      </c>
      <c r="X11" s="54">
        <v>515.27384473415486</v>
      </c>
      <c r="Y11" s="54">
        <v>503.47710410388083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687.04210779567063</v>
      </c>
      <c r="C13" s="35">
        <v>682.69856502816344</v>
      </c>
      <c r="D13" s="35">
        <v>676.61551917999464</v>
      </c>
      <c r="E13" s="35">
        <v>668.42352119264001</v>
      </c>
      <c r="F13" s="35">
        <v>657.07834969556211</v>
      </c>
      <c r="G13" s="35">
        <v>643.29606487800208</v>
      </c>
      <c r="H13" s="35">
        <v>631.77274427716338</v>
      </c>
      <c r="I13" s="35">
        <v>617.65320966818297</v>
      </c>
      <c r="J13" s="35">
        <v>598.94244890443133</v>
      </c>
      <c r="K13" s="35">
        <v>589.78228896330404</v>
      </c>
      <c r="L13" s="35">
        <v>577.01239283217649</v>
      </c>
      <c r="M13" s="35">
        <v>564.16801700198835</v>
      </c>
      <c r="N13" s="35">
        <v>552.41385910314364</v>
      </c>
      <c r="O13" s="35">
        <v>536.19878662427027</v>
      </c>
      <c r="P13" s="35">
        <v>524.83220406070814</v>
      </c>
      <c r="Q13" s="35">
        <v>512.96872820374574</v>
      </c>
      <c r="R13" s="35">
        <v>505.16648956132951</v>
      </c>
      <c r="S13" s="35">
        <v>496.81749475872607</v>
      </c>
      <c r="T13" s="35">
        <v>488.0923028110978</v>
      </c>
      <c r="U13" s="35">
        <v>474.81116831792644</v>
      </c>
      <c r="V13" s="35">
        <v>460.85909150334777</v>
      </c>
      <c r="W13" s="35">
        <v>451.2970239400766</v>
      </c>
      <c r="X13" s="35">
        <v>441.81910382037893</v>
      </c>
      <c r="Y13" s="35">
        <v>429.77215948578208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624.28302659710891</v>
      </c>
      <c r="D14" s="36">
        <v>603.74162488226693</v>
      </c>
      <c r="E14" s="36">
        <v>588.19050526936735</v>
      </c>
      <c r="F14" s="36">
        <v>571.47979668563539</v>
      </c>
      <c r="G14" s="36">
        <v>556.97971299733945</v>
      </c>
      <c r="H14" s="36">
        <v>542.34351678042549</v>
      </c>
      <c r="I14" s="36">
        <v>528.66914876675685</v>
      </c>
      <c r="J14" s="36">
        <v>514.79758482466968</v>
      </c>
      <c r="K14" s="36">
        <v>500.1309096970819</v>
      </c>
      <c r="L14" s="36">
        <v>481.90039989790574</v>
      </c>
      <c r="M14" s="36">
        <v>464.65097070329045</v>
      </c>
      <c r="N14" s="36">
        <v>460.44132963280975</v>
      </c>
      <c r="O14" s="36">
        <v>448.76185633748275</v>
      </c>
      <c r="P14" s="36">
        <v>436.48720967785556</v>
      </c>
      <c r="Q14" s="36">
        <v>435.80601208422979</v>
      </c>
      <c r="R14" s="36">
        <v>431.60051076347685</v>
      </c>
      <c r="S14" s="36">
        <v>425.9211525018531</v>
      </c>
      <c r="T14" s="36">
        <v>423.09711024267068</v>
      </c>
      <c r="U14" s="36">
        <v>420.35772734548567</v>
      </c>
      <c r="V14" s="36">
        <v>413.89741172217492</v>
      </c>
      <c r="W14" s="36">
        <v>411.41402725184184</v>
      </c>
      <c r="X14" s="36">
        <v>408.93064278150882</v>
      </c>
      <c r="Y14" s="36">
        <v>406.44725831117574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0.31358250408325217</v>
      </c>
      <c r="C16" s="44">
        <f>C7/RES_summary!C$6</f>
        <v>0.3181667857942968</v>
      </c>
      <c r="D16" s="44">
        <f>D7/RES_summary!D$6</f>
        <v>0.32289268912982388</v>
      </c>
      <c r="E16" s="44">
        <f>E7/RES_summary!E$6</f>
        <v>0.32855776650224039</v>
      </c>
      <c r="F16" s="44">
        <f>F7/RES_summary!F$6</f>
        <v>0.34279126956766476</v>
      </c>
      <c r="G16" s="44">
        <f>G7/RES_summary!G$6</f>
        <v>0.36769996973575197</v>
      </c>
      <c r="H16" s="44">
        <f>H7/RES_summary!H$6</f>
        <v>0.37738709280954807</v>
      </c>
      <c r="I16" s="44">
        <f>I7/RES_summary!I$6</f>
        <v>0.39676139267904575</v>
      </c>
      <c r="J16" s="44">
        <f>J7/RES_summary!J$6</f>
        <v>0.43500001605358041</v>
      </c>
      <c r="K16" s="44">
        <f>K7/RES_summary!K$6</f>
        <v>0.43290613648172604</v>
      </c>
      <c r="L16" s="44">
        <f>L7/RES_summary!L$6</f>
        <v>0.44337540653990209</v>
      </c>
      <c r="M16" s="44">
        <f>M7/RES_summary!M$6</f>
        <v>0.45105284138921986</v>
      </c>
      <c r="N16" s="44">
        <f>N7/RES_summary!N$6</f>
        <v>0.45244870338564819</v>
      </c>
      <c r="O16" s="44">
        <f>O7/RES_summary!O$6</f>
        <v>0.47548101767576945</v>
      </c>
      <c r="P16" s="44">
        <f>P7/RES_summary!P$6</f>
        <v>0.47338716456867552</v>
      </c>
      <c r="Q16" s="44">
        <f>Q7/RES_summary!Q$6</f>
        <v>0.47059536876351249</v>
      </c>
      <c r="R16" s="44">
        <f>R7/RES_summary!R$6</f>
        <v>0.47268922308047157</v>
      </c>
      <c r="S16" s="44">
        <f>S7/RES_summary!S$6</f>
        <v>0.47897074576052245</v>
      </c>
      <c r="T16" s="44">
        <f>T7/RES_summary!T$6</f>
        <v>0.48315845805059271</v>
      </c>
      <c r="U16" s="44">
        <f>U7/RES_summary!U$6</f>
        <v>0.51247232938623688</v>
      </c>
      <c r="V16" s="44">
        <f>V7/RES_summary!V$6</f>
        <v>0.54353824476987134</v>
      </c>
      <c r="W16" s="44">
        <f>W7/RES_summary!W$6</f>
        <v>0.57109997982203575</v>
      </c>
      <c r="X16" s="44">
        <f>X7/RES_summary!X$6</f>
        <v>0.58880847531418401</v>
      </c>
      <c r="Y16" s="44">
        <f>Y7/RES_summary!Y$6</f>
        <v>0.60288302462094134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4">B13*B16</f>
        <v>215.44438457320206</v>
      </c>
      <c r="C17" s="52">
        <f t="shared" si="4"/>
        <v>217.21200810138947</v>
      </c>
      <c r="D17" s="52">
        <f t="shared" si="4"/>
        <v>218.47420449500041</v>
      </c>
      <c r="E17" s="52">
        <f t="shared" si="4"/>
        <v>219.61573920061676</v>
      </c>
      <c r="F17" s="52">
        <f t="shared" si="4"/>
        <v>225.24072169756772</v>
      </c>
      <c r="G17" s="52">
        <f t="shared" si="4"/>
        <v>236.53994358676971</v>
      </c>
      <c r="H17" s="52">
        <f t="shared" si="4"/>
        <v>238.42287927906875</v>
      </c>
      <c r="I17" s="52">
        <f t="shared" si="4"/>
        <v>245.06094766063092</v>
      </c>
      <c r="J17" s="52">
        <f t="shared" si="4"/>
        <v>260.53997488859841</v>
      </c>
      <c r="K17" s="52">
        <f t="shared" si="4"/>
        <v>255.3203720804529</v>
      </c>
      <c r="L17" s="52">
        <f t="shared" si="4"/>
        <v>255.83310425052795</v>
      </c>
      <c r="M17" s="52">
        <f t="shared" si="4"/>
        <v>254.46958708966855</v>
      </c>
      <c r="N17" s="52">
        <f t="shared" si="4"/>
        <v>249.93893428347948</v>
      </c>
      <c r="O17" s="52">
        <f t="shared" si="4"/>
        <v>254.95234474062079</v>
      </c>
      <c r="P17" s="52">
        <f t="shared" si="4"/>
        <v>248.44882895462715</v>
      </c>
      <c r="Q17" s="52">
        <f t="shared" si="4"/>
        <v>241.40070781319173</v>
      </c>
      <c r="R17" s="52">
        <f t="shared" ref="R17:V17" si="5">R13*R16</f>
        <v>238.78675547703401</v>
      </c>
      <c r="S17" s="52">
        <f t="shared" si="5"/>
        <v>237.96104597146149</v>
      </c>
      <c r="T17" s="52">
        <f t="shared" si="5"/>
        <v>235.82592441257299</v>
      </c>
      <c r="U17" s="52">
        <f t="shared" si="5"/>
        <v>243.32758544648837</v>
      </c>
      <c r="V17" s="52">
        <f t="shared" si="5"/>
        <v>250.49454168196718</v>
      </c>
      <c r="W17" s="52">
        <f t="shared" ref="W17:Y17" si="6">W13*W16</f>
        <v>257.73572126592251</v>
      </c>
      <c r="X17" s="52">
        <f t="shared" si="6"/>
        <v>260.14683288515647</v>
      </c>
      <c r="Y17" s="52">
        <f t="shared" si="6"/>
        <v>259.10233940866186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97.712842086413701</v>
      </c>
      <c r="C18" s="36">
        <f>C3*11630*1000/RES_summary!C$6</f>
        <v>99.544454022856783</v>
      </c>
      <c r="D18" s="36">
        <f>D3*11630*1000/RES_summary!D$6</f>
        <v>100.9541885675698</v>
      </c>
      <c r="E18" s="36">
        <f>E3*11630*1000/RES_summary!E$6</f>
        <v>102.37094958013772</v>
      </c>
      <c r="F18" s="36">
        <f>F3*11630*1000/RES_summary!F$6</f>
        <v>105.85215315619809</v>
      </c>
      <c r="G18" s="36">
        <f>G3*11630*1000/RES_summary!G$6</f>
        <v>112.14775933111206</v>
      </c>
      <c r="H18" s="36">
        <f>H3*11630*1000/RES_summary!H$6</f>
        <v>113.86378767626147</v>
      </c>
      <c r="I18" s="36">
        <f>I3*11630*1000/RES_summary!I$6</f>
        <v>117.73216126067581</v>
      </c>
      <c r="J18" s="36">
        <f>J3*11630*1000/RES_summary!J$6</f>
        <v>125.46255234883394</v>
      </c>
      <c r="K18" s="36">
        <f>K3*11630*1000/RES_summary!K$6</f>
        <v>122.99898392971862</v>
      </c>
      <c r="L18" s="36">
        <f>L3*11630*1000/RES_summary!L$6</f>
        <v>123.63094559818018</v>
      </c>
      <c r="M18" s="36">
        <f>M3*11630*1000/RES_summary!M$6</f>
        <v>121.63630572966692</v>
      </c>
      <c r="N18" s="36">
        <f>N3*11630*1000/RES_summary!N$6</f>
        <v>119.71344345904659</v>
      </c>
      <c r="O18" s="36">
        <f>O3*11630*1000/RES_summary!O$6</f>
        <v>123.51913726913189</v>
      </c>
      <c r="P18" s="36">
        <f>P3*11630*1000/RES_summary!P$6</f>
        <v>120.64571277458143</v>
      </c>
      <c r="Q18" s="36">
        <f>Q3*11630*1000/RES_summary!Q$6</f>
        <v>117.19374753890717</v>
      </c>
      <c r="R18" s="36">
        <f>R3*11630*1000/RES_summary!R$6</f>
        <v>115.28440136847166</v>
      </c>
      <c r="S18" s="36">
        <f>S3*11630*1000/RES_summary!S$6</f>
        <v>115.85347163015747</v>
      </c>
      <c r="T18" s="36">
        <f>T3*11630*1000/RES_summary!T$6</f>
        <v>115.39457174320827</v>
      </c>
      <c r="U18" s="36">
        <f>U3*11630*1000/RES_summary!U$6</f>
        <v>119.23274100679724</v>
      </c>
      <c r="V18" s="36">
        <f>V3*11630*1000/RES_summary!V$6</f>
        <v>127.31086058788388</v>
      </c>
      <c r="W18" s="36">
        <f>W3*11630*1000/RES_summary!W$6</f>
        <v>138.88535893188381</v>
      </c>
      <c r="X18" s="36">
        <f>X3*11630*1000/RES_summary!X$6</f>
        <v>134.04685877614827</v>
      </c>
      <c r="Y18" s="36">
        <f>Y3*11630*1000/RES_summary!Y$6</f>
        <v>130.45209551201395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390.21018050780276</v>
      </c>
      <c r="C3" s="49">
        <f t="shared" ref="C3:W3" si="0">C5*C11/11630</f>
        <v>432.2812566547035</v>
      </c>
      <c r="D3" s="49">
        <f t="shared" si="0"/>
        <v>498.39590514201603</v>
      </c>
      <c r="E3" s="49">
        <f t="shared" si="0"/>
        <v>594.95997010520898</v>
      </c>
      <c r="F3" s="49">
        <f t="shared" si="0"/>
        <v>690.32318730231373</v>
      </c>
      <c r="G3" s="49">
        <f t="shared" si="0"/>
        <v>782.84247458466746</v>
      </c>
      <c r="H3" s="49">
        <f t="shared" si="0"/>
        <v>873.94846248491808</v>
      </c>
      <c r="I3" s="49">
        <f t="shared" si="0"/>
        <v>964.49350569305091</v>
      </c>
      <c r="J3" s="49">
        <f t="shared" si="0"/>
        <v>1046.9975004545272</v>
      </c>
      <c r="K3" s="49">
        <f t="shared" si="0"/>
        <v>1104.737606400952</v>
      </c>
      <c r="L3" s="49">
        <f t="shared" si="0"/>
        <v>1176.3553605914963</v>
      </c>
      <c r="M3" s="49">
        <f t="shared" si="0"/>
        <v>1232.5804075341134</v>
      </c>
      <c r="N3" s="49">
        <f t="shared" si="0"/>
        <v>1283.368346351341</v>
      </c>
      <c r="O3" s="49">
        <f t="shared" si="0"/>
        <v>1330.4919164030473</v>
      </c>
      <c r="P3" s="49">
        <f t="shared" si="0"/>
        <v>1395.8084230700538</v>
      </c>
      <c r="Q3" s="49">
        <f t="shared" si="0"/>
        <v>1473.5042416464144</v>
      </c>
      <c r="R3" s="49">
        <f t="shared" si="0"/>
        <v>1462.0303002371927</v>
      </c>
      <c r="S3" s="49">
        <f t="shared" si="0"/>
        <v>1453.5680795388275</v>
      </c>
      <c r="T3" s="49">
        <f t="shared" si="0"/>
        <v>1409.2311973485091</v>
      </c>
      <c r="U3" s="49">
        <f t="shared" si="0"/>
        <v>1354.7993679742488</v>
      </c>
      <c r="V3" s="49">
        <f t="shared" si="0"/>
        <v>1351.4408452390019</v>
      </c>
      <c r="W3" s="49">
        <f t="shared" si="0"/>
        <v>1361.1840005629326</v>
      </c>
      <c r="X3" s="49">
        <f t="shared" ref="X3:Y3" si="1">X5*X11/11630</f>
        <v>1242.4682827540478</v>
      </c>
      <c r="Y3" s="49">
        <f t="shared" si="1"/>
        <v>1183.3861263084102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2921.372698888993</v>
      </c>
      <c r="C5" s="49">
        <f t="shared" ref="C5:W5" si="2">C7*C13/1000000</f>
        <v>3224.5234318716534</v>
      </c>
      <c r="D5" s="49">
        <f t="shared" si="2"/>
        <v>3711.5876429191298</v>
      </c>
      <c r="E5" s="49">
        <f t="shared" si="2"/>
        <v>4429.6563698246882</v>
      </c>
      <c r="F5" s="49">
        <f t="shared" si="2"/>
        <v>5143.4553276562083</v>
      </c>
      <c r="G5" s="49">
        <f t="shared" si="2"/>
        <v>5840.1664818948502</v>
      </c>
      <c r="H5" s="49">
        <f t="shared" si="2"/>
        <v>6539.0862809203927</v>
      </c>
      <c r="I5" s="49">
        <f t="shared" si="2"/>
        <v>7244.5451249576581</v>
      </c>
      <c r="J5" s="49">
        <f t="shared" si="2"/>
        <v>7919.5738062671262</v>
      </c>
      <c r="K5" s="49">
        <f t="shared" si="2"/>
        <v>8433.8648917491428</v>
      </c>
      <c r="L5" s="49">
        <f t="shared" si="2"/>
        <v>9049.9693957819673</v>
      </c>
      <c r="M5" s="49">
        <f t="shared" si="2"/>
        <v>9467.8600118130489</v>
      </c>
      <c r="N5" s="49">
        <f t="shared" si="2"/>
        <v>9858.2066183521911</v>
      </c>
      <c r="O5" s="49">
        <f t="shared" si="2"/>
        <v>10235.526442671195</v>
      </c>
      <c r="P5" s="49">
        <f t="shared" si="2"/>
        <v>10766.926926892345</v>
      </c>
      <c r="Q5" s="49">
        <f t="shared" si="2"/>
        <v>11450.526541415255</v>
      </c>
      <c r="R5" s="49">
        <f t="shared" si="2"/>
        <v>11268.046724687705</v>
      </c>
      <c r="S5" s="49">
        <f t="shared" si="2"/>
        <v>11116.370521672725</v>
      </c>
      <c r="T5" s="49">
        <f t="shared" si="2"/>
        <v>10800.607266093759</v>
      </c>
      <c r="U5" s="49">
        <f t="shared" si="2"/>
        <v>10440.07258464589</v>
      </c>
      <c r="V5" s="49">
        <f t="shared" si="2"/>
        <v>10014.774327384912</v>
      </c>
      <c r="W5" s="49">
        <f t="shared" si="2"/>
        <v>9556.5897555832926</v>
      </c>
      <c r="X5" s="49">
        <f t="shared" ref="X5:Y5" si="3">X7*X13/1000000</f>
        <v>9109.4635204118422</v>
      </c>
      <c r="Y5" s="49">
        <f t="shared" si="3"/>
        <v>8872.7785683234088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7129131.3698544875</v>
      </c>
      <c r="C7" s="35">
        <v>8049356.9070419483</v>
      </c>
      <c r="D7" s="35">
        <v>9522898.4369853977</v>
      </c>
      <c r="E7" s="35">
        <v>11735714.852386741</v>
      </c>
      <c r="F7" s="35">
        <v>14029935.778591249</v>
      </c>
      <c r="G7" s="35">
        <v>16358020.059571393</v>
      </c>
      <c r="H7" s="35">
        <v>18799303.206676051</v>
      </c>
      <c r="I7" s="35">
        <v>21416518.621187918</v>
      </c>
      <c r="J7" s="35">
        <v>24111082.877280958</v>
      </c>
      <c r="K7" s="35">
        <v>26356490.861006767</v>
      </c>
      <c r="L7" s="35">
        <v>29285643.246339224</v>
      </c>
      <c r="M7" s="35">
        <v>31962420.332550786</v>
      </c>
      <c r="N7" s="35">
        <v>34848862.512608089</v>
      </c>
      <c r="O7" s="35">
        <v>38195108.3190872</v>
      </c>
      <c r="P7" s="35">
        <v>43041733.424157664</v>
      </c>
      <c r="Q7" s="35">
        <v>50455595.121917717</v>
      </c>
      <c r="R7" s="35">
        <v>53131968.234583423</v>
      </c>
      <c r="S7" s="35">
        <v>55838967.604089372</v>
      </c>
      <c r="T7" s="35">
        <v>58455065.40396212</v>
      </c>
      <c r="U7" s="35">
        <v>60817665.211668275</v>
      </c>
      <c r="V7" s="35">
        <v>62721165.858970433</v>
      </c>
      <c r="W7" s="35">
        <v>63941694.832168013</v>
      </c>
      <c r="X7" s="35">
        <v>65221110.9292785</v>
      </c>
      <c r="Y7" s="35">
        <v>67177102.657711476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1597237.7428006977</v>
      </c>
      <c r="D8" s="52">
        <v>2202830.8206175268</v>
      </c>
      <c r="E8" s="52">
        <v>2998419.4888498317</v>
      </c>
      <c r="F8" s="52">
        <v>3140486.1832210533</v>
      </c>
      <c r="G8" s="52">
        <v>3239695.8943227418</v>
      </c>
      <c r="H8" s="52">
        <v>3423286.9889152702</v>
      </c>
      <c r="I8" s="52">
        <v>3675046.9857825488</v>
      </c>
      <c r="J8" s="52">
        <v>3834078.7727712877</v>
      </c>
      <c r="K8" s="52">
        <v>3842645.7265265062</v>
      </c>
      <c r="L8" s="52">
        <v>5131983.2059499845</v>
      </c>
      <c r="M8" s="52">
        <v>5675196.5750613958</v>
      </c>
      <c r="N8" s="52">
        <v>6026928.3632783554</v>
      </c>
      <c r="O8" s="52">
        <v>6585941.7008018531</v>
      </c>
      <c r="P8" s="52">
        <v>8269912.0939857364</v>
      </c>
      <c r="Q8" s="52">
        <v>11088908.683542602</v>
      </c>
      <c r="R8" s="52">
        <v>6510451.8854369968</v>
      </c>
      <c r="S8" s="52">
        <v>6549645.0960324556</v>
      </c>
      <c r="T8" s="52">
        <v>7748081.005822733</v>
      </c>
      <c r="U8" s="52">
        <v>8037796.3827675506</v>
      </c>
      <c r="V8" s="52">
        <v>7930429.0105805099</v>
      </c>
      <c r="W8" s="52">
        <v>7806470.6739994287</v>
      </c>
      <c r="X8" s="52">
        <v>9549328.1910962239</v>
      </c>
      <c r="Y8" s="52">
        <v>13044900.411975577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677012.20561323687</v>
      </c>
      <c r="D9" s="36">
        <v>729289.29067407735</v>
      </c>
      <c r="E9" s="36">
        <v>785603.07344848849</v>
      </c>
      <c r="F9" s="36">
        <v>846265.25701654516</v>
      </c>
      <c r="G9" s="36">
        <v>911611.61334259808</v>
      </c>
      <c r="H9" s="36">
        <v>982003.84181061387</v>
      </c>
      <c r="I9" s="36">
        <v>1057831.5712706819</v>
      </c>
      <c r="J9" s="36">
        <v>1139514.5166782476</v>
      </c>
      <c r="K9" s="36">
        <v>1597237.7428006977</v>
      </c>
      <c r="L9" s="36">
        <v>2202830.8206175268</v>
      </c>
      <c r="M9" s="36">
        <v>2998419.4888498336</v>
      </c>
      <c r="N9" s="36">
        <v>3140486.1832210496</v>
      </c>
      <c r="O9" s="36">
        <v>3239695.8943227455</v>
      </c>
      <c r="P9" s="36">
        <v>3423286.9889152721</v>
      </c>
      <c r="Q9" s="36">
        <v>3675046.9857825488</v>
      </c>
      <c r="R9" s="36">
        <v>3834078.7727712914</v>
      </c>
      <c r="S9" s="36">
        <v>3842645.7265265062</v>
      </c>
      <c r="T9" s="36">
        <v>5131983.2059499845</v>
      </c>
      <c r="U9" s="36">
        <v>5675196.5750613958</v>
      </c>
      <c r="V9" s="36">
        <v>6026928.3632783592</v>
      </c>
      <c r="W9" s="36">
        <v>6585941.7008018494</v>
      </c>
      <c r="X9" s="36">
        <v>8269912.0939857289</v>
      </c>
      <c r="Y9" s="36">
        <v>11088908.683542609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1553.428770328283</v>
      </c>
      <c r="C11" s="54">
        <v>1559.1237344416077</v>
      </c>
      <c r="D11" s="54">
        <v>1561.688671924469</v>
      </c>
      <c r="E11" s="54">
        <v>1562.0589667991396</v>
      </c>
      <c r="F11" s="54">
        <v>1560.9076305488884</v>
      </c>
      <c r="G11" s="54">
        <v>1558.9380898035167</v>
      </c>
      <c r="H11" s="54">
        <v>1554.3487548644159</v>
      </c>
      <c r="I11" s="54">
        <v>1548.3455866079296</v>
      </c>
      <c r="J11" s="54">
        <v>1537.5298252350722</v>
      </c>
      <c r="K11" s="54">
        <v>1523.3939039042916</v>
      </c>
      <c r="L11" s="54">
        <v>1511.7192385264398</v>
      </c>
      <c r="M11" s="54">
        <v>1514.0602123115541</v>
      </c>
      <c r="N11" s="54">
        <v>1514.0252630007183</v>
      </c>
      <c r="O11" s="54">
        <v>1511.7562417951453</v>
      </c>
      <c r="P11" s="54">
        <v>1507.6959350173768</v>
      </c>
      <c r="Q11" s="54">
        <v>1496.5996776100858</v>
      </c>
      <c r="R11" s="54">
        <v>1508.9937774667685</v>
      </c>
      <c r="S11" s="54">
        <v>1520.7298760038814</v>
      </c>
      <c r="T11" s="54">
        <v>1517.4479009725792</v>
      </c>
      <c r="U11" s="54">
        <v>1509.2152398167393</v>
      </c>
      <c r="V11" s="54">
        <v>1569.4070097167862</v>
      </c>
      <c r="W11" s="54">
        <v>1656.5082661728925</v>
      </c>
      <c r="X11" s="54">
        <v>1586.2521537136899</v>
      </c>
      <c r="Y11" s="54">
        <v>1551.1240974840887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409.77961371872163</v>
      </c>
      <c r="C13" s="35">
        <v>400.59391937891235</v>
      </c>
      <c r="D13" s="35">
        <v>389.75398797743378</v>
      </c>
      <c r="E13" s="35">
        <v>377.45092016476616</v>
      </c>
      <c r="F13" s="35">
        <v>366.60576419065148</v>
      </c>
      <c r="G13" s="35">
        <v>357.02159922940405</v>
      </c>
      <c r="H13" s="35">
        <v>347.83663038097166</v>
      </c>
      <c r="I13" s="35">
        <v>338.26903677007715</v>
      </c>
      <c r="J13" s="35">
        <v>328.46197106018275</v>
      </c>
      <c r="K13" s="35">
        <v>319.99194946800236</v>
      </c>
      <c r="L13" s="35">
        <v>309.02409483231122</v>
      </c>
      <c r="M13" s="35">
        <v>296.21849388454802</v>
      </c>
      <c r="N13" s="35">
        <v>282.8846024683175</v>
      </c>
      <c r="O13" s="35">
        <v>267.98003443692829</v>
      </c>
      <c r="P13" s="35">
        <v>250.15086685261809</v>
      </c>
      <c r="Q13" s="35">
        <v>226.94265152847618</v>
      </c>
      <c r="R13" s="35">
        <v>212.0765915340846</v>
      </c>
      <c r="S13" s="35">
        <v>199.07908399185047</v>
      </c>
      <c r="T13" s="35">
        <v>184.76768764955804</v>
      </c>
      <c r="U13" s="35">
        <v>171.66184443796917</v>
      </c>
      <c r="V13" s="35">
        <v>159.67136755562382</v>
      </c>
      <c r="W13" s="35">
        <v>149.45787378121747</v>
      </c>
      <c r="X13" s="35">
        <v>139.67047464569481</v>
      </c>
      <c r="Y13" s="35">
        <v>132.08039967923315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363.48786252927692</v>
      </c>
      <c r="D14" s="36">
        <v>356.77369660588937</v>
      </c>
      <c r="E14" s="36">
        <v>346.84701548496588</v>
      </c>
      <c r="F14" s="36">
        <v>337.7124260637712</v>
      </c>
      <c r="G14" s="36">
        <v>330.36156600106176</v>
      </c>
      <c r="H14" s="36">
        <v>321.71563691829738</v>
      </c>
      <c r="I14" s="36">
        <v>309.91077422905755</v>
      </c>
      <c r="J14" s="36">
        <v>297.84951417556016</v>
      </c>
      <c r="K14" s="36">
        <v>284.92546450630442</v>
      </c>
      <c r="L14" s="36">
        <v>273.19196938844914</v>
      </c>
      <c r="M14" s="36">
        <v>256.88686684739753</v>
      </c>
      <c r="N14" s="36">
        <v>240.74084293665689</v>
      </c>
      <c r="O14" s="36">
        <v>219.80012868295285</v>
      </c>
      <c r="P14" s="36">
        <v>197.42960017695245</v>
      </c>
      <c r="Q14" s="36">
        <v>164.35668497476453</v>
      </c>
      <c r="R14" s="36">
        <v>147.37820045939938</v>
      </c>
      <c r="S14" s="36">
        <v>144.00649221743353</v>
      </c>
      <c r="T14" s="36">
        <v>140.19643606031377</v>
      </c>
      <c r="U14" s="36">
        <v>136.52358596883192</v>
      </c>
      <c r="V14" s="36">
        <v>129.32838259634372</v>
      </c>
      <c r="W14" s="36">
        <v>126.74181494441684</v>
      </c>
      <c r="X14" s="36">
        <v>124.15524729248996</v>
      </c>
      <c r="Y14" s="36">
        <v>121.56867964056309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0.49263904616324161</v>
      </c>
      <c r="C16" s="44">
        <f>C7/RES_summary!C$6</f>
        <v>0.55045970867221439</v>
      </c>
      <c r="D16" s="44">
        <f>D7/RES_summary!D$6</f>
        <v>0.64173025996218158</v>
      </c>
      <c r="E16" s="44">
        <f>E7/RES_summary!E$6</f>
        <v>0.77147308083761434</v>
      </c>
      <c r="F16" s="44">
        <f>F7/RES_summary!F$6</f>
        <v>0.90153095684430906</v>
      </c>
      <c r="G16" s="44">
        <f>G7/RES_summary!G$6</f>
        <v>1.0363474479846395</v>
      </c>
      <c r="H16" s="44">
        <f>H7/RES_summary!H$6</f>
        <v>1.159312470568316</v>
      </c>
      <c r="I16" s="44">
        <f>I7/RES_summary!I$6</f>
        <v>1.289256778032208</v>
      </c>
      <c r="J16" s="44">
        <f>J7/RES_summary!J$6</f>
        <v>1.4075243935486181</v>
      </c>
      <c r="K16" s="44">
        <f>K7/RES_summary!K$6</f>
        <v>1.5082260111499275</v>
      </c>
      <c r="L16" s="44">
        <f>L7/RES_summary!L$6</f>
        <v>1.6486578326409642</v>
      </c>
      <c r="M16" s="44">
        <f>M7/RES_summary!M$6</f>
        <v>1.7745799201472183</v>
      </c>
      <c r="N16" s="44">
        <f>N7/RES_summary!N$6</f>
        <v>1.9062650673761206</v>
      </c>
      <c r="O16" s="44">
        <f>O7/RES_summary!O$6</f>
        <v>2.0711351609964628</v>
      </c>
      <c r="P16" s="44">
        <f>P7/RES_summary!P$6</f>
        <v>2.3253920982726912</v>
      </c>
      <c r="Q16" s="44">
        <f>Q7/RES_summary!Q$6</f>
        <v>2.7170064570302443</v>
      </c>
      <c r="R16" s="44">
        <f>R7/RES_summary!R$6</f>
        <v>2.8466690830713004</v>
      </c>
      <c r="S16" s="44">
        <f>S7/RES_summary!S$6</f>
        <v>2.9830489067243819</v>
      </c>
      <c r="T16" s="44">
        <f>T7/RES_summary!T$6</f>
        <v>3.1166797874337786</v>
      </c>
      <c r="U16" s="44">
        <f>U7/RES_summary!U$6</f>
        <v>3.2237194081649565</v>
      </c>
      <c r="V16" s="44">
        <f>V7/RES_summary!V$6</f>
        <v>3.297901315974372</v>
      </c>
      <c r="W16" s="44">
        <f>W7/RES_summary!W$6</f>
        <v>3.3494632112637048</v>
      </c>
      <c r="X16" s="44">
        <f>X7/RES_summary!X$6</f>
        <v>3.3965578243068215</v>
      </c>
      <c r="Y16" s="44">
        <f>Y7/RES_summary!Y$6</f>
        <v>3.4395088641426272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4">B13*B16</f>
        <v>201.87343803953263</v>
      </c>
      <c r="C17" s="52">
        <f t="shared" si="4"/>
        <v>220.51081215717662</v>
      </c>
      <c r="D17" s="52">
        <f t="shared" si="4"/>
        <v>250.11692802605558</v>
      </c>
      <c r="E17" s="52">
        <f t="shared" si="4"/>
        <v>291.19322424450456</v>
      </c>
      <c r="F17" s="52">
        <f t="shared" si="4"/>
        <v>330.50644537543718</v>
      </c>
      <c r="G17" s="52">
        <f t="shared" si="4"/>
        <v>369.99842323678763</v>
      </c>
      <c r="H17" s="52">
        <f t="shared" si="4"/>
        <v>403.25134332112242</v>
      </c>
      <c r="I17" s="52">
        <f t="shared" si="4"/>
        <v>436.11564845424817</v>
      </c>
      <c r="J17" s="52">
        <f t="shared" si="4"/>
        <v>462.3182366202675</v>
      </c>
      <c r="K17" s="52">
        <f t="shared" si="4"/>
        <v>482.62018154621438</v>
      </c>
      <c r="L17" s="52">
        <f t="shared" si="4"/>
        <v>509.47499442007398</v>
      </c>
      <c r="M17" s="52">
        <f t="shared" si="4"/>
        <v>525.66339122377053</v>
      </c>
      <c r="N17" s="52">
        <f t="shared" si="4"/>
        <v>539.25303578393437</v>
      </c>
      <c r="O17" s="52">
        <f t="shared" si="4"/>
        <v>555.02287176736513</v>
      </c>
      <c r="P17" s="52">
        <f t="shared" si="4"/>
        <v>581.69884915514217</v>
      </c>
      <c r="Q17" s="52">
        <f t="shared" si="4"/>
        <v>616.60464957843442</v>
      </c>
      <c r="R17" s="52">
        <f t="shared" ref="R17:V17" si="5">R13*R16</f>
        <v>603.71187636321929</v>
      </c>
      <c r="S17" s="52">
        <f t="shared" si="5"/>
        <v>593.86264385358095</v>
      </c>
      <c r="T17" s="52">
        <f t="shared" si="5"/>
        <v>575.86171746825539</v>
      </c>
      <c r="U17" s="52">
        <f t="shared" si="5"/>
        <v>553.38961955607476</v>
      </c>
      <c r="V17" s="52">
        <f t="shared" si="5"/>
        <v>526.58041318511948</v>
      </c>
      <c r="W17" s="52">
        <f t="shared" ref="W17:Y17" si="6">W13*W16</f>
        <v>500.60364986388214</v>
      </c>
      <c r="X17" s="52">
        <f t="shared" si="6"/>
        <v>474.39884348248222</v>
      </c>
      <c r="Y17" s="52">
        <f t="shared" si="6"/>
        <v>454.29170547622346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313.59600661569402</v>
      </c>
      <c r="C18" s="36">
        <f>C3*11630*1000/RES_summary!C$6</f>
        <v>343.80364093524906</v>
      </c>
      <c r="D18" s="36">
        <f>D3*11630*1000/RES_summary!D$6</f>
        <v>390.60477315483877</v>
      </c>
      <c r="E18" s="36">
        <f>E3*11630*1000/RES_summary!E$6</f>
        <v>454.86098700228092</v>
      </c>
      <c r="F18" s="36">
        <f>F3*11630*1000/RES_summary!F$6</f>
        <v>515.89003253210933</v>
      </c>
      <c r="G18" s="36">
        <f>G3*11630*1000/RES_summary!G$6</f>
        <v>576.80463515107078</v>
      </c>
      <c r="H18" s="36">
        <f>H3*11630*1000/RES_summary!H$6</f>
        <v>626.79322338858981</v>
      </c>
      <c r="I18" s="36">
        <f>I3*11630*1000/RES_summary!I$6</f>
        <v>675.25773953479052</v>
      </c>
      <c r="J18" s="36">
        <f>J3*11630*1000/RES_summary!J$6</f>
        <v>710.82807755374665</v>
      </c>
      <c r="K18" s="36">
        <f>K3*11630*1000/RES_summary!K$6</f>
        <v>735.22064246868547</v>
      </c>
      <c r="L18" s="36">
        <f>L3*11630*1000/RES_summary!L$6</f>
        <v>770.18315061297665</v>
      </c>
      <c r="M18" s="36">
        <f>M3*11630*1000/RES_summary!M$6</f>
        <v>795.8860257206735</v>
      </c>
      <c r="N18" s="36">
        <f>N3*11630*1000/RES_summary!N$6</f>
        <v>816.44271932670688</v>
      </c>
      <c r="O18" s="36">
        <f>O3*11630*1000/RES_summary!O$6</f>
        <v>839.05929073338086</v>
      </c>
      <c r="P18" s="36">
        <f>P3*11630*1000/RES_summary!P$6</f>
        <v>877.02499027549413</v>
      </c>
      <c r="Q18" s="36">
        <f>Q3*11630*1000/RES_summary!Q$6</f>
        <v>922.81031977196471</v>
      </c>
      <c r="R18" s="36">
        <f>R3*11630*1000/RES_summary!R$6</f>
        <v>910.99746481488501</v>
      </c>
      <c r="S18" s="36">
        <f>S3*11630*1000/RES_summary!S$6</f>
        <v>903.10466475079318</v>
      </c>
      <c r="T18" s="36">
        <f>T3*11630*1000/RES_summary!T$6</f>
        <v>873.84015442266855</v>
      </c>
      <c r="U18" s="36">
        <f>U3*11630*1000/RES_summary!U$6</f>
        <v>835.1840473904158</v>
      </c>
      <c r="V18" s="36">
        <f>V3*11630*1000/RES_summary!V$6</f>
        <v>826.41899163228788</v>
      </c>
      <c r="W18" s="36">
        <f>W3*11630*1000/RES_summary!W$6</f>
        <v>829.25408407584121</v>
      </c>
      <c r="X18" s="36">
        <f>X3*11630*1000/RES_summary!X$6</f>
        <v>752.51618719337114</v>
      </c>
      <c r="Y18" s="36">
        <f>Y3*11630*1000/RES_summary!Y$6</f>
        <v>704.66281165131466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104.84665111951448</v>
      </c>
      <c r="C3" s="49">
        <f t="shared" ref="C3:W3" si="0">C5*C11/11630</f>
        <v>117.33389908284316</v>
      </c>
      <c r="D3" s="49">
        <f t="shared" si="0"/>
        <v>134.22933572500978</v>
      </c>
      <c r="E3" s="49">
        <f t="shared" si="0"/>
        <v>159.57276449398259</v>
      </c>
      <c r="F3" s="49">
        <f t="shared" si="0"/>
        <v>186.5630091078537</v>
      </c>
      <c r="G3" s="49">
        <f t="shared" si="0"/>
        <v>204.13937116868948</v>
      </c>
      <c r="H3" s="49">
        <f t="shared" si="0"/>
        <v>219.35035738143165</v>
      </c>
      <c r="I3" s="49">
        <f t="shared" si="0"/>
        <v>240.3257605413375</v>
      </c>
      <c r="J3" s="49">
        <f t="shared" si="0"/>
        <v>253.27017523705524</v>
      </c>
      <c r="K3" s="49">
        <f t="shared" si="0"/>
        <v>267.10561099114233</v>
      </c>
      <c r="L3" s="49">
        <f t="shared" si="0"/>
        <v>282.51069408645299</v>
      </c>
      <c r="M3" s="49">
        <f t="shared" si="0"/>
        <v>291.09264204349205</v>
      </c>
      <c r="N3" s="49">
        <f t="shared" si="0"/>
        <v>301.23243015892018</v>
      </c>
      <c r="O3" s="49">
        <f t="shared" si="0"/>
        <v>311.5627215688292</v>
      </c>
      <c r="P3" s="49">
        <f t="shared" si="0"/>
        <v>326.82834855996447</v>
      </c>
      <c r="Q3" s="49">
        <f t="shared" si="0"/>
        <v>350.30022697506814</v>
      </c>
      <c r="R3" s="49">
        <f t="shared" si="0"/>
        <v>376.10681374865788</v>
      </c>
      <c r="S3" s="49">
        <f t="shared" si="0"/>
        <v>404.09298037472041</v>
      </c>
      <c r="T3" s="49">
        <f t="shared" si="0"/>
        <v>430.45077088270023</v>
      </c>
      <c r="U3" s="49">
        <f t="shared" si="0"/>
        <v>455.61555594221505</v>
      </c>
      <c r="V3" s="49">
        <f t="shared" si="0"/>
        <v>499.84881301627934</v>
      </c>
      <c r="W3" s="49">
        <f t="shared" si="0"/>
        <v>541.01679552383291</v>
      </c>
      <c r="X3" s="49">
        <f t="shared" ref="X3:Y3" si="1">X5*X11/11630</f>
        <v>536.85031668079887</v>
      </c>
      <c r="Y3" s="49">
        <f t="shared" si="1"/>
        <v>543.47524038573567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1726.6159459962498</v>
      </c>
      <c r="C5" s="49">
        <f t="shared" ref="C5:W5" si="2">C7*C13/1000000</f>
        <v>1901.4559005001868</v>
      </c>
      <c r="D5" s="49">
        <f t="shared" si="2"/>
        <v>2144.120986916379</v>
      </c>
      <c r="E5" s="49">
        <f t="shared" si="2"/>
        <v>2514.9324425997816</v>
      </c>
      <c r="F5" s="49">
        <f t="shared" si="2"/>
        <v>2903.2777276236252</v>
      </c>
      <c r="G5" s="49">
        <f t="shared" si="2"/>
        <v>3137.331393272832</v>
      </c>
      <c r="H5" s="49">
        <f t="shared" si="2"/>
        <v>3334.8545463040609</v>
      </c>
      <c r="I5" s="49">
        <f t="shared" si="2"/>
        <v>3616.0097123328342</v>
      </c>
      <c r="J5" s="49">
        <f t="shared" si="2"/>
        <v>3783.0305387734852</v>
      </c>
      <c r="K5" s="49">
        <f t="shared" si="2"/>
        <v>3968.0363528845205</v>
      </c>
      <c r="L5" s="49">
        <f t="shared" si="2"/>
        <v>4167.3212103214764</v>
      </c>
      <c r="M5" s="49">
        <f t="shared" si="2"/>
        <v>4284.1403741386812</v>
      </c>
      <c r="N5" s="49">
        <f t="shared" si="2"/>
        <v>4428.9889026082783</v>
      </c>
      <c r="O5" s="49">
        <f t="shared" si="2"/>
        <v>4572.798798856018</v>
      </c>
      <c r="P5" s="49">
        <f t="shared" si="2"/>
        <v>4783.5642871218206</v>
      </c>
      <c r="Q5" s="49">
        <f t="shared" si="2"/>
        <v>5106.1199668359814</v>
      </c>
      <c r="R5" s="49">
        <f t="shared" si="2"/>
        <v>5431.3763228996904</v>
      </c>
      <c r="S5" s="49">
        <f t="shared" si="2"/>
        <v>5772.0085999438124</v>
      </c>
      <c r="T5" s="49">
        <f t="shared" si="2"/>
        <v>6161.3169923042196</v>
      </c>
      <c r="U5" s="49">
        <f t="shared" si="2"/>
        <v>6564.4550566360185</v>
      </c>
      <c r="V5" s="49">
        <f t="shared" si="2"/>
        <v>6956.3297300736049</v>
      </c>
      <c r="W5" s="49">
        <f t="shared" si="2"/>
        <v>7220.9456803553139</v>
      </c>
      <c r="X5" s="49">
        <f t="shared" ref="X5:Y5" si="3">X7*X13/1000000</f>
        <v>7419.3590558848646</v>
      </c>
      <c r="Y5" s="49">
        <f t="shared" si="3"/>
        <v>7646.4565214452132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4432318.2654874576</v>
      </c>
      <c r="C7" s="35">
        <v>4999753.3480545841</v>
      </c>
      <c r="D7" s="35">
        <v>5822906.7345981123</v>
      </c>
      <c r="E7" s="35">
        <v>7102099.9661442647</v>
      </c>
      <c r="F7" s="35">
        <v>8534889.7548278309</v>
      </c>
      <c r="G7" s="35">
        <v>9589300.6744572073</v>
      </c>
      <c r="H7" s="35">
        <v>10626843.788778674</v>
      </c>
      <c r="I7" s="35">
        <v>12106146.964718703</v>
      </c>
      <c r="J7" s="35">
        <v>13407218.241378658</v>
      </c>
      <c r="K7" s="35">
        <v>14987099.534343198</v>
      </c>
      <c r="L7" s="35">
        <v>16636945.082295585</v>
      </c>
      <c r="M7" s="35">
        <v>18125546.086030606</v>
      </c>
      <c r="N7" s="35">
        <v>20079770.102214936</v>
      </c>
      <c r="O7" s="35">
        <v>22246749.498199195</v>
      </c>
      <c r="P7" s="35">
        <v>24958537.787854932</v>
      </c>
      <c r="Q7" s="35">
        <v>28116368.291535452</v>
      </c>
      <c r="R7" s="35">
        <v>31099589.557922609</v>
      </c>
      <c r="S7" s="35">
        <v>34200374.201719835</v>
      </c>
      <c r="T7" s="35">
        <v>37333591.395665415</v>
      </c>
      <c r="U7" s="35">
        <v>40374915.629677765</v>
      </c>
      <c r="V7" s="35">
        <v>43193143.004973613</v>
      </c>
      <c r="W7" s="35">
        <v>45271928.363843188</v>
      </c>
      <c r="X7" s="35">
        <v>47038724.069839463</v>
      </c>
      <c r="Y7" s="35">
        <v>49022551.081185326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1394331.9884653073</v>
      </c>
      <c r="D8" s="52">
        <v>1678815.4876424628</v>
      </c>
      <c r="E8" s="52">
        <v>2164621.1803443991</v>
      </c>
      <c r="F8" s="52">
        <v>2349019.0472965091</v>
      </c>
      <c r="G8" s="52">
        <v>2002512.9707085285</v>
      </c>
      <c r="H8" s="52">
        <v>2431875.1027867738</v>
      </c>
      <c r="I8" s="52">
        <v>3158118.6635824926</v>
      </c>
      <c r="J8" s="52">
        <v>3465692.4570043534</v>
      </c>
      <c r="K8" s="52">
        <v>3928900.3402610496</v>
      </c>
      <c r="L8" s="52">
        <v>3652358.518660916</v>
      </c>
      <c r="M8" s="52">
        <v>3920476.1065217946</v>
      </c>
      <c r="N8" s="52">
        <v>5112342.6797668226</v>
      </c>
      <c r="O8" s="52">
        <v>5632671.8529886119</v>
      </c>
      <c r="P8" s="52">
        <v>6640688.6299167871</v>
      </c>
      <c r="Q8" s="52">
        <v>6810189.0223414376</v>
      </c>
      <c r="R8" s="52">
        <v>6903697.3729089499</v>
      </c>
      <c r="S8" s="52">
        <v>8213127.3235640489</v>
      </c>
      <c r="T8" s="52">
        <v>8765889.0469341911</v>
      </c>
      <c r="U8" s="52">
        <v>9682012.8639291376</v>
      </c>
      <c r="V8" s="52">
        <v>9628416.3976372853</v>
      </c>
      <c r="W8" s="52">
        <v>8982482.7317785248</v>
      </c>
      <c r="X8" s="52">
        <v>9979923.0295603275</v>
      </c>
      <c r="Y8" s="52">
        <v>10749716.058280051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826896.90589818079</v>
      </c>
      <c r="D9" s="36">
        <v>855662.10109893512</v>
      </c>
      <c r="E9" s="36">
        <v>885427.94879824668</v>
      </c>
      <c r="F9" s="36">
        <v>916229.25861294195</v>
      </c>
      <c r="G9" s="36">
        <v>948102.05107915215</v>
      </c>
      <c r="H9" s="36">
        <v>1394331.9884653073</v>
      </c>
      <c r="I9" s="36">
        <v>1678815.4876424633</v>
      </c>
      <c r="J9" s="36">
        <v>2164621.1803443991</v>
      </c>
      <c r="K9" s="36">
        <v>2349019.0472965091</v>
      </c>
      <c r="L9" s="36">
        <v>2002512.9707085304</v>
      </c>
      <c r="M9" s="36">
        <v>2431875.1027867757</v>
      </c>
      <c r="N9" s="36">
        <v>3158118.6635824926</v>
      </c>
      <c r="O9" s="36">
        <v>3465692.4570043534</v>
      </c>
      <c r="P9" s="36">
        <v>3928900.3402610496</v>
      </c>
      <c r="Q9" s="36">
        <v>3652358.5186609179</v>
      </c>
      <c r="R9" s="36">
        <v>3920476.1065217927</v>
      </c>
      <c r="S9" s="36">
        <v>5112342.6797668189</v>
      </c>
      <c r="T9" s="36">
        <v>5632671.8529886082</v>
      </c>
      <c r="U9" s="36">
        <v>6640688.6299167871</v>
      </c>
      <c r="V9" s="36">
        <v>6810189.0223414376</v>
      </c>
      <c r="W9" s="36">
        <v>6903697.3729089499</v>
      </c>
      <c r="X9" s="36">
        <v>8213127.3235640526</v>
      </c>
      <c r="Y9" s="36">
        <v>8765889.0469341874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706.21759016385329</v>
      </c>
      <c r="C11" s="54">
        <v>717.65705740243743</v>
      </c>
      <c r="D11" s="54">
        <v>728.07793217255903</v>
      </c>
      <c r="E11" s="54">
        <v>737.92489198897681</v>
      </c>
      <c r="F11" s="54">
        <v>747.33731991265336</v>
      </c>
      <c r="G11" s="54">
        <v>756.73895712214801</v>
      </c>
      <c r="H11" s="54">
        <v>764.96429482158715</v>
      </c>
      <c r="I11" s="54">
        <v>772.94830972469788</v>
      </c>
      <c r="J11" s="54">
        <v>778.61706581991746</v>
      </c>
      <c r="K11" s="54">
        <v>782.86537207976789</v>
      </c>
      <c r="L11" s="54">
        <v>788.41999606072829</v>
      </c>
      <c r="M11" s="54">
        <v>790.21860427401214</v>
      </c>
      <c r="N11" s="54">
        <v>791.00066398565411</v>
      </c>
      <c r="O11" s="54">
        <v>792.39752528625843</v>
      </c>
      <c r="P11" s="54">
        <v>794.59864352306727</v>
      </c>
      <c r="Q11" s="54">
        <v>797.86445797992099</v>
      </c>
      <c r="R11" s="54">
        <v>805.34324706148243</v>
      </c>
      <c r="S11" s="54">
        <v>814.20553701249628</v>
      </c>
      <c r="T11" s="54">
        <v>812.51175221445612</v>
      </c>
      <c r="U11" s="54">
        <v>807.19707422650208</v>
      </c>
      <c r="V11" s="54">
        <v>835.67655947180344</v>
      </c>
      <c r="W11" s="54">
        <v>871.35752164148266</v>
      </c>
      <c r="X11" s="54">
        <v>841.52406373235647</v>
      </c>
      <c r="Y11" s="54">
        <v>826.60733477779343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389.55143619551427</v>
      </c>
      <c r="C13" s="35">
        <v>380.30994093739599</v>
      </c>
      <c r="D13" s="35">
        <v>368.2217635698338</v>
      </c>
      <c r="E13" s="35">
        <v>354.11110158804763</v>
      </c>
      <c r="F13" s="35">
        <v>340.16581479349071</v>
      </c>
      <c r="G13" s="35">
        <v>327.16998869684699</v>
      </c>
      <c r="H13" s="35">
        <v>313.81420604163509</v>
      </c>
      <c r="I13" s="35">
        <v>298.69203825718262</v>
      </c>
      <c r="J13" s="35">
        <v>282.16371738456002</v>
      </c>
      <c r="K13" s="35">
        <v>264.763461655252</v>
      </c>
      <c r="L13" s="35">
        <v>250.48596300027364</v>
      </c>
      <c r="M13" s="35">
        <v>236.35924422936293</v>
      </c>
      <c r="N13" s="35">
        <v>220.56970174771723</v>
      </c>
      <c r="O13" s="35">
        <v>205.54907579762033</v>
      </c>
      <c r="P13" s="35">
        <v>191.66043811466989</v>
      </c>
      <c r="Q13" s="35">
        <v>181.6066681831451</v>
      </c>
      <c r="R13" s="35">
        <v>174.64463036670688</v>
      </c>
      <c r="S13" s="35">
        <v>168.77033467234855</v>
      </c>
      <c r="T13" s="35">
        <v>165.03413580027487</v>
      </c>
      <c r="U13" s="35">
        <v>162.58746189950639</v>
      </c>
      <c r="V13" s="35">
        <v>161.05171437217697</v>
      </c>
      <c r="W13" s="35">
        <v>159.50161482678047</v>
      </c>
      <c r="X13" s="35">
        <v>157.72874801767952</v>
      </c>
      <c r="Y13" s="35">
        <v>155.97834777676218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356.41356283390257</v>
      </c>
      <c r="D14" s="36">
        <v>343.09278836008804</v>
      </c>
      <c r="E14" s="36">
        <v>330.6496264956312</v>
      </c>
      <c r="F14" s="36">
        <v>317.26592828550827</v>
      </c>
      <c r="G14" s="36">
        <v>301.31549215060107</v>
      </c>
      <c r="H14" s="36">
        <v>285.57469255620805</v>
      </c>
      <c r="I14" s="36">
        <v>271.40989434950569</v>
      </c>
      <c r="J14" s="36">
        <v>254.71158280128682</v>
      </c>
      <c r="K14" s="36">
        <v>236.77605491263037</v>
      </c>
      <c r="L14" s="36">
        <v>219.76841392839117</v>
      </c>
      <c r="M14" s="36">
        <v>206.93944474779954</v>
      </c>
      <c r="N14" s="36">
        <v>195.99491741062729</v>
      </c>
      <c r="O14" s="36">
        <v>182.25132481827802</v>
      </c>
      <c r="P14" s="36">
        <v>171.824802300963</v>
      </c>
      <c r="Q14" s="36">
        <v>165.22723741833067</v>
      </c>
      <c r="R14" s="36">
        <v>164.63026162681345</v>
      </c>
      <c r="S14" s="36">
        <v>163.47310901753059</v>
      </c>
      <c r="T14" s="36">
        <v>161.52044501742782</v>
      </c>
      <c r="U14" s="36">
        <v>159.48884772322543</v>
      </c>
      <c r="V14" s="36">
        <v>157.56520379280497</v>
      </c>
      <c r="W14" s="36">
        <v>155.98955175487691</v>
      </c>
      <c r="X14" s="36">
        <v>154.41389971694886</v>
      </c>
      <c r="Y14" s="36">
        <v>152.83824767902081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0.30628318224499523</v>
      </c>
      <c r="C16" s="44">
        <f>C7/RES_summary!C$6</f>
        <v>0.34191088843325312</v>
      </c>
      <c r="D16" s="44">
        <f>D7/RES_summary!D$6</f>
        <v>0.39239476061367079</v>
      </c>
      <c r="E16" s="44">
        <f>E7/RES_summary!E$6</f>
        <v>0.46687219400049834</v>
      </c>
      <c r="F16" s="44">
        <f>F7/RES_summary!F$6</f>
        <v>0.5484321132083777</v>
      </c>
      <c r="G16" s="44">
        <f>G7/RES_summary!G$6</f>
        <v>0.60752140208535099</v>
      </c>
      <c r="H16" s="44">
        <f>H7/RES_summary!H$6</f>
        <v>0.65533452977861018</v>
      </c>
      <c r="I16" s="44">
        <f>I7/RES_summary!I$6</f>
        <v>0.72878007421226232</v>
      </c>
      <c r="J16" s="44">
        <f>J7/RES_summary!J$6</f>
        <v>0.78266856865860412</v>
      </c>
      <c r="K16" s="44">
        <f>K7/RES_summary!K$6</f>
        <v>0.85762302229811904</v>
      </c>
      <c r="L16" s="44">
        <f>L7/RES_summary!L$6</f>
        <v>0.93658963166441067</v>
      </c>
      <c r="M16" s="44">
        <f>M7/RES_summary!M$6</f>
        <v>1.0063452576905005</v>
      </c>
      <c r="N16" s="44">
        <f>N7/RES_summary!N$6</f>
        <v>1.0983820287662838</v>
      </c>
      <c r="O16" s="44">
        <f>O7/RES_summary!O$6</f>
        <v>1.2063331439899398</v>
      </c>
      <c r="P16" s="44">
        <f>P7/RES_summary!P$6</f>
        <v>1.3484212167845344</v>
      </c>
      <c r="Q16" s="44">
        <f>Q7/RES_summary!Q$6</f>
        <v>1.5140511971319053</v>
      </c>
      <c r="R16" s="44">
        <f>R7/RES_summary!R$6</f>
        <v>1.6662330237772238</v>
      </c>
      <c r="S16" s="44">
        <f>S7/RES_summary!S$6</f>
        <v>1.8270643826253974</v>
      </c>
      <c r="T16" s="44">
        <f>T7/RES_summary!T$6</f>
        <v>1.9905349329622903</v>
      </c>
      <c r="U16" s="44">
        <f>U7/RES_summary!U$6</f>
        <v>2.1401248907766899</v>
      </c>
      <c r="V16" s="44">
        <f>V7/RES_summary!V$6</f>
        <v>2.2711108954426247</v>
      </c>
      <c r="W16" s="44">
        <f>W7/RES_summary!W$6</f>
        <v>2.3714832544815923</v>
      </c>
      <c r="X16" s="44">
        <f>X7/RES_summary!X$6</f>
        <v>2.4496630616744119</v>
      </c>
      <c r="Y16" s="44">
        <f>Y7/RES_summary!Y$6</f>
        <v>2.5099846869812263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4">B13*B16</f>
        <v>119.31305352607033</v>
      </c>
      <c r="C17" s="52">
        <f t="shared" si="4"/>
        <v>130.03210978590309</v>
      </c>
      <c r="D17" s="52">
        <f t="shared" si="4"/>
        <v>144.4882907687286</v>
      </c>
      <c r="E17" s="52">
        <f t="shared" si="4"/>
        <v>165.32462691834516</v>
      </c>
      <c r="F17" s="52">
        <f t="shared" si="4"/>
        <v>186.55785664844373</v>
      </c>
      <c r="G17" s="52">
        <f t="shared" si="4"/>
        <v>198.7627702533569</v>
      </c>
      <c r="H17" s="52">
        <f t="shared" si="4"/>
        <v>205.65328515414282</v>
      </c>
      <c r="I17" s="52">
        <f t="shared" si="4"/>
        <v>217.68080580768145</v>
      </c>
      <c r="J17" s="52">
        <f t="shared" si="4"/>
        <v>220.84067281276447</v>
      </c>
      <c r="K17" s="52">
        <f t="shared" si="4"/>
        <v>227.06724017888936</v>
      </c>
      <c r="L17" s="52">
        <f t="shared" si="4"/>
        <v>234.6025558235315</v>
      </c>
      <c r="M17" s="52">
        <f t="shared" si="4"/>
        <v>237.8590045415302</v>
      </c>
      <c r="N17" s="52">
        <f t="shared" si="4"/>
        <v>242.26979649003178</v>
      </c>
      <c r="O17" s="52">
        <f t="shared" si="4"/>
        <v>247.96066285116979</v>
      </c>
      <c r="P17" s="52">
        <f t="shared" si="4"/>
        <v>258.43900117204015</v>
      </c>
      <c r="Q17" s="52">
        <f t="shared" si="4"/>
        <v>274.96179336982755</v>
      </c>
      <c r="R17" s="52">
        <f t="shared" ref="R17:V17" si="5">R13*R16</f>
        <v>290.99865054237358</v>
      </c>
      <c r="S17" s="52">
        <f t="shared" si="5"/>
        <v>308.35426732361623</v>
      </c>
      <c r="T17" s="52">
        <f t="shared" si="5"/>
        <v>328.50621244168963</v>
      </c>
      <c r="U17" s="52">
        <f t="shared" si="5"/>
        <v>347.95747413934038</v>
      </c>
      <c r="V17" s="52">
        <f t="shared" si="5"/>
        <v>365.76630324036466</v>
      </c>
      <c r="W17" s="52">
        <f t="shared" ref="W17:Y17" si="6">W13*W16</f>
        <v>378.25540862448275</v>
      </c>
      <c r="X17" s="52">
        <f t="shared" si="6"/>
        <v>386.38228778306063</v>
      </c>
      <c r="Y17" s="52">
        <f t="shared" si="6"/>
        <v>391.5032644203053</v>
      </c>
      <c r="DA17" s="63" t="s">
        <v>1046</v>
      </c>
    </row>
    <row r="18" spans="1:105" ht="12.95" customHeight="1" x14ac:dyDescent="0.25">
      <c r="A18" s="53" t="s">
        <v>42</v>
      </c>
      <c r="B18" s="36">
        <f>B3*11630*1000/RES_summary!B$6</f>
        <v>84.260977136272217</v>
      </c>
      <c r="C18" s="36">
        <f>C3*11630*1000/RES_summary!C$6</f>
        <v>93.318461276781889</v>
      </c>
      <c r="D18" s="36">
        <f>D3*11630*1000/RES_summary!D$6</f>
        <v>105.19873596604337</v>
      </c>
      <c r="E18" s="36">
        <f>E3*11630*1000/RES_summary!E$6</f>
        <v>121.99715746183774</v>
      </c>
      <c r="F18" s="36">
        <f>F3*11630*1000/RES_summary!F$6</f>
        <v>139.4216485962969</v>
      </c>
      <c r="G18" s="36">
        <f>G3*11630*1000/RES_summary!G$6</f>
        <v>150.41153147623442</v>
      </c>
      <c r="H18" s="36">
        <f>H3*11630*1000/RES_summary!H$6</f>
        <v>157.31742025568167</v>
      </c>
      <c r="I18" s="36">
        <f>I3*11630*1000/RES_summary!I$6</f>
        <v>168.25601090855758</v>
      </c>
      <c r="J18" s="36">
        <f>J3*11630*1000/RES_summary!J$6</f>
        <v>171.9503166791711</v>
      </c>
      <c r="K18" s="36">
        <f>K3*11630*1000/RES_summary!K$6</f>
        <v>177.76307946977226</v>
      </c>
      <c r="L18" s="36">
        <f>L3*11630*1000/RES_summary!L$6</f>
        <v>184.9653461382255</v>
      </c>
      <c r="M18" s="36">
        <f>M3*11630*1000/RES_summary!M$6</f>
        <v>187.9606105828139</v>
      </c>
      <c r="N18" s="36">
        <f>N3*11630*1000/RES_summary!N$6</f>
        <v>191.63556988728448</v>
      </c>
      <c r="O18" s="36">
        <f>O3*11630*1000/RES_summary!O$6</f>
        <v>196.4834156116072</v>
      </c>
      <c r="P18" s="36">
        <f>P3*11630*1000/RES_summary!P$6</f>
        <v>205.35527976475947</v>
      </c>
      <c r="Q18" s="36">
        <f>Q3*11630*1000/RES_summary!Q$6</f>
        <v>219.3822422322045</v>
      </c>
      <c r="R18" s="36">
        <f>R3*11630*1000/RES_summary!R$6</f>
        <v>234.35379811830472</v>
      </c>
      <c r="S18" s="36">
        <f>S3*11630*1000/RES_summary!S$6</f>
        <v>251.06375181631978</v>
      </c>
      <c r="T18" s="36">
        <f>T3*11630*1000/RES_summary!T$6</f>
        <v>266.9151582843316</v>
      </c>
      <c r="U18" s="36">
        <f>U3*11630*1000/RES_summary!U$6</f>
        <v>280.87025508051926</v>
      </c>
      <c r="V18" s="36">
        <f>V3*11630*1000/RES_summary!V$6</f>
        <v>305.66232586262828</v>
      </c>
      <c r="W18" s="36">
        <f>W3*11630*1000/RES_summary!W$6</f>
        <v>329.59569540651563</v>
      </c>
      <c r="X18" s="36">
        <f>X3*11630*1000/RES_summary!X$6</f>
        <v>325.14999296940601</v>
      </c>
      <c r="Y18" s="36">
        <f>Y3*11630*1000/RES_summary!Y$6</f>
        <v>323.61946995927428</v>
      </c>
      <c r="DA18" s="60" t="s">
        <v>1054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614.84072029556432</v>
      </c>
      <c r="C3" s="49">
        <f t="shared" ref="C3:W3" si="0">C5*C11/11630</f>
        <v>629.50762460897556</v>
      </c>
      <c r="D3" s="49">
        <f t="shared" si="0"/>
        <v>643.61638842400782</v>
      </c>
      <c r="E3" s="49">
        <f t="shared" si="0"/>
        <v>663.36021413227684</v>
      </c>
      <c r="F3" s="49">
        <f t="shared" si="0"/>
        <v>679.83109425675161</v>
      </c>
      <c r="G3" s="49">
        <f t="shared" si="0"/>
        <v>691.14251672393743</v>
      </c>
      <c r="H3" s="49">
        <f t="shared" si="0"/>
        <v>710.44612336252339</v>
      </c>
      <c r="I3" s="49">
        <f t="shared" si="0"/>
        <v>726.26669862939639</v>
      </c>
      <c r="J3" s="49">
        <f t="shared" si="0"/>
        <v>738.92210009475309</v>
      </c>
      <c r="K3" s="49">
        <f t="shared" si="0"/>
        <v>737.87425997158346</v>
      </c>
      <c r="L3" s="49">
        <f t="shared" si="0"/>
        <v>730.0269393650857</v>
      </c>
      <c r="M3" s="49">
        <f t="shared" si="0"/>
        <v>709.87837592838775</v>
      </c>
      <c r="N3" s="49">
        <f t="shared" si="0"/>
        <v>704.37719309927502</v>
      </c>
      <c r="O3" s="49">
        <f t="shared" si="0"/>
        <v>690.8874064019567</v>
      </c>
      <c r="P3" s="49">
        <f t="shared" si="0"/>
        <v>680.56263107423206</v>
      </c>
      <c r="Q3" s="49">
        <f t="shared" si="0"/>
        <v>649.43602576004287</v>
      </c>
      <c r="R3" s="49">
        <f t="shared" si="0"/>
        <v>621.81055015245977</v>
      </c>
      <c r="S3" s="49">
        <f t="shared" si="0"/>
        <v>589.69629695190497</v>
      </c>
      <c r="T3" s="49">
        <f t="shared" si="0"/>
        <v>549.65657714987947</v>
      </c>
      <c r="U3" s="49">
        <f t="shared" si="0"/>
        <v>513.44018763953216</v>
      </c>
      <c r="V3" s="49">
        <f t="shared" si="0"/>
        <v>503.85428515342727</v>
      </c>
      <c r="W3" s="49">
        <f t="shared" si="0"/>
        <v>506.43724993412741</v>
      </c>
      <c r="X3" s="49">
        <f t="shared" ref="X3:Y3" si="1">X5*X11/11630</f>
        <v>465.7425985922481</v>
      </c>
      <c r="Y3" s="49">
        <f t="shared" si="1"/>
        <v>438.26257289858881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14392.98387886813</v>
      </c>
      <c r="C5" s="49">
        <f t="shared" ref="C5:W5" si="2">C7*C13/1000000</f>
        <v>14666.79649169808</v>
      </c>
      <c r="D5" s="49">
        <f t="shared" si="2"/>
        <v>14939.499855384307</v>
      </c>
      <c r="E5" s="49">
        <f t="shared" si="2"/>
        <v>15346.783954839237</v>
      </c>
      <c r="F5" s="49">
        <f t="shared" si="2"/>
        <v>15672.147638704266</v>
      </c>
      <c r="G5" s="49">
        <f t="shared" si="2"/>
        <v>15865.625551126182</v>
      </c>
      <c r="H5" s="49">
        <f t="shared" si="2"/>
        <v>16263.258107431389</v>
      </c>
      <c r="I5" s="49">
        <f t="shared" si="2"/>
        <v>16577.322718809111</v>
      </c>
      <c r="J5" s="49">
        <f t="shared" si="2"/>
        <v>16864.091678074717</v>
      </c>
      <c r="K5" s="49">
        <f t="shared" si="2"/>
        <v>16863.638533120396</v>
      </c>
      <c r="L5" s="49">
        <f t="shared" si="2"/>
        <v>16676.426941347236</v>
      </c>
      <c r="M5" s="49">
        <f t="shared" si="2"/>
        <v>16185.669224280336</v>
      </c>
      <c r="N5" s="49">
        <f t="shared" si="2"/>
        <v>16051.051107374082</v>
      </c>
      <c r="O5" s="49">
        <f t="shared" si="2"/>
        <v>15724.277547731604</v>
      </c>
      <c r="P5" s="49">
        <f t="shared" si="2"/>
        <v>15452.514853650982</v>
      </c>
      <c r="Q5" s="49">
        <f t="shared" si="2"/>
        <v>14690.783870122952</v>
      </c>
      <c r="R5" s="49">
        <f t="shared" si="2"/>
        <v>14015.969243259202</v>
      </c>
      <c r="S5" s="49">
        <f t="shared" si="2"/>
        <v>13218.864163920041</v>
      </c>
      <c r="T5" s="49">
        <f t="shared" si="2"/>
        <v>12287.961844825792</v>
      </c>
      <c r="U5" s="49">
        <f t="shared" si="2"/>
        <v>11475.848248679882</v>
      </c>
      <c r="V5" s="49">
        <f t="shared" si="2"/>
        <v>10789.84221227918</v>
      </c>
      <c r="W5" s="49">
        <f t="shared" si="2"/>
        <v>10305.430347369542</v>
      </c>
      <c r="X5" s="49">
        <f t="shared" ref="X5:Y5" si="3">X7*X13/1000000</f>
        <v>9895.9903654820573</v>
      </c>
      <c r="Y5" s="49">
        <f t="shared" si="3"/>
        <v>9522.42218276114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211519372.25827166</v>
      </c>
      <c r="C7" s="35">
        <v>216726794.03591231</v>
      </c>
      <c r="D7" s="35">
        <v>223497058.80528846</v>
      </c>
      <c r="E7" s="35">
        <v>232987814.67433694</v>
      </c>
      <c r="F7" s="35">
        <v>242235793.06702593</v>
      </c>
      <c r="G7" s="35">
        <v>249704948.7472226</v>
      </c>
      <c r="H7" s="35">
        <v>261084485.15238005</v>
      </c>
      <c r="I7" s="35">
        <v>272478648.4532302</v>
      </c>
      <c r="J7" s="35">
        <v>286026115.32083005</v>
      </c>
      <c r="K7" s="35">
        <v>296554332.62387449</v>
      </c>
      <c r="L7" s="35">
        <v>306432971.56013811</v>
      </c>
      <c r="M7" s="35">
        <v>313351747.68451959</v>
      </c>
      <c r="N7" s="35">
        <v>327668140.55363339</v>
      </c>
      <c r="O7" s="35">
        <v>333874056.2866621</v>
      </c>
      <c r="P7" s="35">
        <v>344257591.0162797</v>
      </c>
      <c r="Q7" s="35">
        <v>347626565.71998817</v>
      </c>
      <c r="R7" s="35">
        <v>355018271.37903374</v>
      </c>
      <c r="S7" s="35">
        <v>358922609.13625002</v>
      </c>
      <c r="T7" s="35">
        <v>363023308.48840696</v>
      </c>
      <c r="U7" s="35">
        <v>373868256.66322201</v>
      </c>
      <c r="V7" s="35">
        <v>384524485.88555914</v>
      </c>
      <c r="W7" s="35">
        <v>398940605.71605259</v>
      </c>
      <c r="X7" s="35">
        <v>413354977.37997192</v>
      </c>
      <c r="Y7" s="35">
        <v>432494294.99285811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56123002.86092338</v>
      </c>
      <c r="D8" s="52">
        <v>58170495.603258729</v>
      </c>
      <c r="E8" s="52">
        <v>61967887.518015206</v>
      </c>
      <c r="F8" s="52">
        <v>61769339.807179451</v>
      </c>
      <c r="G8" s="52">
        <v>61406033.695580155</v>
      </c>
      <c r="H8" s="52">
        <v>66939276.729345143</v>
      </c>
      <c r="I8" s="52">
        <v>71792288.866490602</v>
      </c>
      <c r="J8" s="52">
        <v>75307517.342337906</v>
      </c>
      <c r="K8" s="52">
        <v>73397012.964805692</v>
      </c>
      <c r="L8" s="52">
        <v>75882947.786360264</v>
      </c>
      <c r="M8" s="52">
        <v>75838502.149377584</v>
      </c>
      <c r="N8" s="52">
        <v>77691761.778170675</v>
      </c>
      <c r="O8" s="52">
        <v>53968197.534135222</v>
      </c>
      <c r="P8" s="52">
        <v>57521184.903036535</v>
      </c>
      <c r="Q8" s="52">
        <v>59097688.192738175</v>
      </c>
      <c r="R8" s="52">
        <v>54183334.725217462</v>
      </c>
      <c r="S8" s="52">
        <v>42410521.053403199</v>
      </c>
      <c r="T8" s="52">
        <v>41378738.785731375</v>
      </c>
      <c r="U8" s="52">
        <v>43551592.77909416</v>
      </c>
      <c r="V8" s="52">
        <v>37976217.371886253</v>
      </c>
      <c r="W8" s="52">
        <v>36717156.743301928</v>
      </c>
      <c r="X8" s="52">
        <v>34372706.737930119</v>
      </c>
      <c r="Y8" s="52">
        <v>39593513.967324138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50915581.083282739</v>
      </c>
      <c r="D9" s="36">
        <v>51400230.83388254</v>
      </c>
      <c r="E9" s="36">
        <v>52477131.648966759</v>
      </c>
      <c r="F9" s="36">
        <v>52521361.414490432</v>
      </c>
      <c r="G9" s="36">
        <v>53936878.015383482</v>
      </c>
      <c r="H9" s="36">
        <v>55559740.324187696</v>
      </c>
      <c r="I9" s="36">
        <v>60398125.56564045</v>
      </c>
      <c r="J9" s="36">
        <v>61760050.474738061</v>
      </c>
      <c r="K9" s="36">
        <v>62868795.661761224</v>
      </c>
      <c r="L9" s="36">
        <v>66004308.850096643</v>
      </c>
      <c r="M9" s="36">
        <v>68919726.024996102</v>
      </c>
      <c r="N9" s="36">
        <v>63375368.909056842</v>
      </c>
      <c r="O9" s="36">
        <v>47762281.801106513</v>
      </c>
      <c r="P9" s="36">
        <v>47137650.173418939</v>
      </c>
      <c r="Q9" s="36">
        <v>55728713.489029706</v>
      </c>
      <c r="R9" s="36">
        <v>46791629.066171885</v>
      </c>
      <c r="S9" s="36">
        <v>38506183.296186924</v>
      </c>
      <c r="T9" s="36">
        <v>37278039.433574438</v>
      </c>
      <c r="U9" s="36">
        <v>32706644.604279101</v>
      </c>
      <c r="V9" s="36">
        <v>27319988.149549127</v>
      </c>
      <c r="W9" s="36">
        <v>22301036.912808478</v>
      </c>
      <c r="X9" s="36">
        <v>19958335.074010789</v>
      </c>
      <c r="Y9" s="36">
        <v>20454196.354437947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496.81133788636873</v>
      </c>
      <c r="C11" s="54">
        <v>499.16651385641211</v>
      </c>
      <c r="D11" s="54">
        <v>501.03809831849674</v>
      </c>
      <c r="E11" s="54">
        <v>502.70332292816823</v>
      </c>
      <c r="F11" s="54">
        <v>504.48960847459864</v>
      </c>
      <c r="G11" s="54">
        <v>506.62909215885509</v>
      </c>
      <c r="H11" s="54">
        <v>508.04631889416163</v>
      </c>
      <c r="I11" s="54">
        <v>509.5202553712885</v>
      </c>
      <c r="J11" s="54">
        <v>509.58356893153882</v>
      </c>
      <c r="K11" s="54">
        <v>508.87461959145924</v>
      </c>
      <c r="L11" s="54">
        <v>509.11465235790189</v>
      </c>
      <c r="M11" s="54">
        <v>510.07378179101715</v>
      </c>
      <c r="N11" s="54">
        <v>510.36575118629395</v>
      </c>
      <c r="O11" s="54">
        <v>510.99457587569066</v>
      </c>
      <c r="P11" s="54">
        <v>512.21069672832232</v>
      </c>
      <c r="Q11" s="54">
        <v>514.12784003649529</v>
      </c>
      <c r="R11" s="54">
        <v>515.95837382071011</v>
      </c>
      <c r="S11" s="54">
        <v>518.81673406324433</v>
      </c>
      <c r="T11" s="54">
        <v>520.22508476007772</v>
      </c>
      <c r="U11" s="54">
        <v>520.33708122052462</v>
      </c>
      <c r="V11" s="54">
        <v>543.0872130517065</v>
      </c>
      <c r="W11" s="54">
        <v>571.53025329381694</v>
      </c>
      <c r="X11" s="54">
        <v>547.35162642450598</v>
      </c>
      <c r="Y11" s="54">
        <v>535.26231298985044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68.045700614569967</v>
      </c>
      <c r="C13" s="35">
        <v>67.674126574620701</v>
      </c>
      <c r="D13" s="35">
        <v>66.844279451568354</v>
      </c>
      <c r="E13" s="35">
        <v>65.869470368184238</v>
      </c>
      <c r="F13" s="35">
        <v>64.697902156713184</v>
      </c>
      <c r="G13" s="35">
        <v>63.53748946796815</v>
      </c>
      <c r="H13" s="35">
        <v>62.291170223843281</v>
      </c>
      <c r="I13" s="35">
        <v>60.838978807745143</v>
      </c>
      <c r="J13" s="35">
        <v>58.959971746491</v>
      </c>
      <c r="K13" s="35">
        <v>56.865257654181264</v>
      </c>
      <c r="L13" s="35">
        <v>54.421124647399289</v>
      </c>
      <c r="M13" s="35">
        <v>51.653355514633859</v>
      </c>
      <c r="N13" s="35">
        <v>48.985693513729977</v>
      </c>
      <c r="O13" s="35">
        <v>47.096434274098975</v>
      </c>
      <c r="P13" s="35">
        <v>44.886489817214354</v>
      </c>
      <c r="Q13" s="35">
        <v>42.260245098633575</v>
      </c>
      <c r="R13" s="35">
        <v>39.479571540967569</v>
      </c>
      <c r="S13" s="35">
        <v>36.829288062213017</v>
      </c>
      <c r="T13" s="35">
        <v>33.848961092861082</v>
      </c>
      <c r="U13" s="35">
        <v>30.694898655215994</v>
      </c>
      <c r="V13" s="35">
        <v>28.060221411986795</v>
      </c>
      <c r="W13" s="35">
        <v>25.831991528845446</v>
      </c>
      <c r="X13" s="35">
        <v>23.940658530852236</v>
      </c>
      <c r="Y13" s="35">
        <v>22.017451543305068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66.610815695373176</v>
      </c>
      <c r="D14" s="36">
        <v>64.812744660147544</v>
      </c>
      <c r="E14" s="36">
        <v>64.154916970044255</v>
      </c>
      <c r="F14" s="36">
        <v>62.795626915540673</v>
      </c>
      <c r="G14" s="36">
        <v>61.692905002083855</v>
      </c>
      <c r="H14" s="36">
        <v>60.050080182842009</v>
      </c>
      <c r="I14" s="36">
        <v>58.330645736726019</v>
      </c>
      <c r="J14" s="36">
        <v>55.500728147450957</v>
      </c>
      <c r="K14" s="36">
        <v>52.858782322407677</v>
      </c>
      <c r="L14" s="36">
        <v>49.867602326719336</v>
      </c>
      <c r="M14" s="36">
        <v>46.591622841651187</v>
      </c>
      <c r="N14" s="36">
        <v>44.348270681672723</v>
      </c>
      <c r="O14" s="36">
        <v>41.944826873673762</v>
      </c>
      <c r="P14" s="36">
        <v>37.708570005105592</v>
      </c>
      <c r="Q14" s="36">
        <v>34.71360479217509</v>
      </c>
      <c r="R14" s="36">
        <v>29.591641105207568</v>
      </c>
      <c r="S14" s="36">
        <v>23.467959768072074</v>
      </c>
      <c r="T14" s="36">
        <v>18.381190249006579</v>
      </c>
      <c r="U14" s="36">
        <v>14.690101182191709</v>
      </c>
      <c r="V14" s="36">
        <v>13.08734343217273</v>
      </c>
      <c r="W14" s="36">
        <v>12.302102826242365</v>
      </c>
      <c r="X14" s="36">
        <v>11.516862220312001</v>
      </c>
      <c r="Y14" s="36">
        <v>10.731621614381636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14.616465371220878</v>
      </c>
      <c r="C16" s="44">
        <f>C7/RES_summary!C$6</f>
        <v>14.820981263994234</v>
      </c>
      <c r="D16" s="44">
        <f>D7/RES_summary!D$6</f>
        <v>15.061047494832238</v>
      </c>
      <c r="E16" s="44">
        <f>E7/RES_summary!E$6</f>
        <v>15.315967492843319</v>
      </c>
      <c r="F16" s="44">
        <f>F7/RES_summary!F$6</f>
        <v>15.565507194900636</v>
      </c>
      <c r="G16" s="44">
        <f>G7/RES_summary!G$6</f>
        <v>15.819829382829344</v>
      </c>
      <c r="H16" s="44">
        <f>H7/RES_summary!H$6</f>
        <v>16.10051692775372</v>
      </c>
      <c r="I16" s="44">
        <f>I7/RES_summary!I$6</f>
        <v>16.402990168525196</v>
      </c>
      <c r="J16" s="44">
        <f>J7/RES_summary!J$6</f>
        <v>16.697248172348324</v>
      </c>
      <c r="K16" s="44">
        <f>K7/RES_summary!K$6</f>
        <v>16.970049637535478</v>
      </c>
      <c r="L16" s="44">
        <f>L7/RES_summary!L$6</f>
        <v>17.250880047007985</v>
      </c>
      <c r="M16" s="44">
        <f>M7/RES_summary!M$6</f>
        <v>17.397547294554606</v>
      </c>
      <c r="N16" s="44">
        <f>N7/RES_summary!N$6</f>
        <v>17.923750877191353</v>
      </c>
      <c r="O16" s="44">
        <f>O7/RES_summary!O$6</f>
        <v>18.104368013383965</v>
      </c>
      <c r="P16" s="44">
        <f>P7/RES_summary!P$6</f>
        <v>18.59901584424432</v>
      </c>
      <c r="Q16" s="44">
        <f>Q7/RES_summary!Q$6</f>
        <v>18.719502196222589</v>
      </c>
      <c r="R16" s="44">
        <f>R7/RES_summary!R$6</f>
        <v>19.020931665812132</v>
      </c>
      <c r="S16" s="44">
        <f>S7/RES_summary!S$6</f>
        <v>19.174489477920464</v>
      </c>
      <c r="T16" s="44">
        <f>T7/RES_summary!T$6</f>
        <v>19.35550666335353</v>
      </c>
      <c r="U16" s="44">
        <f>U7/RES_summary!U$6</f>
        <v>19.817372977198598</v>
      </c>
      <c r="V16" s="44">
        <f>V7/RES_summary!V$6</f>
        <v>20.21843488811658</v>
      </c>
      <c r="W16" s="44">
        <f>W7/RES_summary!W$6</f>
        <v>20.897739508351886</v>
      </c>
      <c r="X16" s="44">
        <f>X7/RES_summary!X$6</f>
        <v>21.52652818438651</v>
      </c>
      <c r="Y16" s="44">
        <f>Y7/RES_summary!Y$6</f>
        <v>22.143973206148523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4">B13*B16</f>
        <v>994.58762669332509</v>
      </c>
      <c r="C17" s="52">
        <f t="shared" si="4"/>
        <v>1002.9969620196277</v>
      </c>
      <c r="D17" s="52">
        <f t="shared" si="4"/>
        <v>1006.7448675779096</v>
      </c>
      <c r="E17" s="52">
        <f t="shared" si="4"/>
        <v>1008.854666929916</v>
      </c>
      <c r="F17" s="52">
        <f t="shared" si="4"/>
        <v>1007.0556615152965</v>
      </c>
      <c r="G17" s="52">
        <f t="shared" si="4"/>
        <v>1005.1522427965725</v>
      </c>
      <c r="H17" s="52">
        <f t="shared" si="4"/>
        <v>1002.9200406385772</v>
      </c>
      <c r="I17" s="52">
        <f t="shared" si="4"/>
        <v>997.94117124655634</v>
      </c>
      <c r="J17" s="52">
        <f t="shared" si="4"/>
        <v>984.46928048580571</v>
      </c>
      <c r="K17" s="52">
        <f t="shared" si="4"/>
        <v>965.00624504270036</v>
      </c>
      <c r="L17" s="52">
        <f t="shared" si="4"/>
        <v>938.81229331555483</v>
      </c>
      <c r="M17" s="52">
        <f t="shared" si="4"/>
        <v>898.64169548828556</v>
      </c>
      <c r="N17" s="52">
        <f t="shared" si="4"/>
        <v>878.00736708654438</v>
      </c>
      <c r="O17" s="52">
        <f t="shared" si="4"/>
        <v>852.65117821643776</v>
      </c>
      <c r="P17" s="52">
        <f t="shared" si="4"/>
        <v>834.84453530288113</v>
      </c>
      <c r="Q17" s="52">
        <f t="shared" si="4"/>
        <v>791.09075093677609</v>
      </c>
      <c r="R17" s="52">
        <f t="shared" ref="R17:V17" si="5">R13*R16</f>
        <v>750.93823247628552</v>
      </c>
      <c r="S17" s="52">
        <f t="shared" si="5"/>
        <v>706.18279642820528</v>
      </c>
      <c r="T17" s="52">
        <f t="shared" si="5"/>
        <v>655.16379198046707</v>
      </c>
      <c r="U17" s="52">
        <f t="shared" si="5"/>
        <v>608.29225514772702</v>
      </c>
      <c r="V17" s="52">
        <f t="shared" si="5"/>
        <v>567.33375956438965</v>
      </c>
      <c r="W17" s="52">
        <f t="shared" ref="W17:Y17" si="6">W13*W16</f>
        <v>539.83022995176475</v>
      </c>
      <c r="X17" s="52">
        <f t="shared" si="6"/>
        <v>515.35926061716395</v>
      </c>
      <c r="Y17" s="52">
        <f t="shared" si="6"/>
        <v>487.55385704262085</v>
      </c>
      <c r="DA17" s="63" t="s">
        <v>1047</v>
      </c>
    </row>
    <row r="18" spans="1:105" ht="12.95" customHeight="1" x14ac:dyDescent="0.25">
      <c r="A18" s="51" t="s">
        <v>42</v>
      </c>
      <c r="B18" s="52">
        <f>B3*11630*1000/RES_summary!B$6</f>
        <v>494.12240946273914</v>
      </c>
      <c r="C18" s="52">
        <f>C3*11630*1000/RES_summary!C$6</f>
        <v>500.66249693990966</v>
      </c>
      <c r="D18" s="52">
        <f>D3*11630*1000/RES_summary!D$6</f>
        <v>504.4175339431427</v>
      </c>
      <c r="E18" s="52">
        <f>E3*11630*1000/RES_summary!E$6</f>
        <v>507.15459341725909</v>
      </c>
      <c r="F18" s="52">
        <f>F3*11630*1000/RES_summary!F$6</f>
        <v>508.04911638997982</v>
      </c>
      <c r="G18" s="52">
        <f>G3*11630*1000/RES_summary!G$6</f>
        <v>509.23936824946463</v>
      </c>
      <c r="H18" s="52">
        <f>H3*11630*1000/RES_summary!H$6</f>
        <v>509.52983479161219</v>
      </c>
      <c r="I18" s="52">
        <f>I3*11630*1000/RES_summary!I$6</f>
        <v>508.47124041906818</v>
      </c>
      <c r="J18" s="52">
        <f>J3*11630*1000/RES_summary!J$6</f>
        <v>501.66936945342104</v>
      </c>
      <c r="K18" s="52">
        <f>K3*11630*1000/RES_summary!K$6</f>
        <v>491.06718584948669</v>
      </c>
      <c r="L18" s="52">
        <f>L3*11630*1000/RES_summary!L$6</f>
        <v>477.96309434067331</v>
      </c>
      <c r="M18" s="52">
        <f>M3*11630*1000/RES_summary!M$6</f>
        <v>458.37356809280135</v>
      </c>
      <c r="N18" s="52">
        <f>N3*11630*1000/RES_summary!N$6</f>
        <v>448.10488945022439</v>
      </c>
      <c r="O18" s="52">
        <f>O3*11630*1000/RES_summary!O$6</f>
        <v>435.70012718261654</v>
      </c>
      <c r="P18" s="52">
        <f>P3*11630*1000/RES_summary!P$6</f>
        <v>427.61630108732118</v>
      </c>
      <c r="Q18" s="52">
        <f>Q3*11630*1000/RES_summary!Q$6</f>
        <v>406.72177905197373</v>
      </c>
      <c r="R18" s="52">
        <f>R3*11630*1000/RES_summary!R$6</f>
        <v>387.45286926826265</v>
      </c>
      <c r="S18" s="52">
        <f>S3*11630*1000/RES_summary!S$6</f>
        <v>366.37945209453039</v>
      </c>
      <c r="T18" s="52">
        <f>T3*11630*1000/RES_summary!T$6</f>
        <v>340.83263921477237</v>
      </c>
      <c r="U18" s="52">
        <f>U3*11630*1000/RES_summary!U$6</f>
        <v>316.51701657261896</v>
      </c>
      <c r="V18" s="52">
        <f>V3*11630*1000/RES_summary!V$6</f>
        <v>308.11171035197128</v>
      </c>
      <c r="W18" s="52">
        <f>W3*11630*1000/RES_summary!W$6</f>
        <v>308.52930805999154</v>
      </c>
      <c r="X18" s="52">
        <f>X3*11630*1000/RES_summary!X$6</f>
        <v>282.08272949173556</v>
      </c>
      <c r="Y18" s="52">
        <f>Y3*11630*1000/RES_summary!Y$6</f>
        <v>260.96920522775611</v>
      </c>
      <c r="DA18" s="63" t="s">
        <v>1055</v>
      </c>
    </row>
    <row r="19" spans="1:105" ht="12.95" customHeight="1" x14ac:dyDescent="0.25">
      <c r="A19" s="53" t="s">
        <v>119</v>
      </c>
      <c r="B19" s="36"/>
      <c r="C19" s="36">
        <v>157.48165657223271</v>
      </c>
      <c r="D19" s="36">
        <v>160.68213975823497</v>
      </c>
      <c r="E19" s="36">
        <v>164.94330610536684</v>
      </c>
      <c r="F19" s="36">
        <v>167.00881903518086</v>
      </c>
      <c r="G19" s="36">
        <v>167.97677837829329</v>
      </c>
      <c r="H19" s="36">
        <v>172.75726912667361</v>
      </c>
      <c r="I19" s="36">
        <v>174.83890286599893</v>
      </c>
      <c r="J19" s="36">
        <v>178.38034234398117</v>
      </c>
      <c r="K19" s="36">
        <v>178.4196358624732</v>
      </c>
      <c r="L19" s="36">
        <v>179.94773927604334</v>
      </c>
      <c r="M19" s="36">
        <v>180.18278784286579</v>
      </c>
      <c r="N19" s="36">
        <v>184.74813337658551</v>
      </c>
      <c r="O19" s="36">
        <v>184.29081955249063</v>
      </c>
      <c r="P19" s="36">
        <v>187.2703139574817</v>
      </c>
      <c r="Q19" s="36">
        <v>187.41100978944053</v>
      </c>
      <c r="R19" s="36">
        <v>189.73573959171597</v>
      </c>
      <c r="S19" s="36">
        <v>189.72993718648937</v>
      </c>
      <c r="T19" s="36">
        <v>190.25385297502714</v>
      </c>
      <c r="U19" s="36">
        <v>194.44519473701325</v>
      </c>
      <c r="V19" s="36">
        <v>197.54014684518066</v>
      </c>
      <c r="W19" s="36">
        <v>201.89854335101174</v>
      </c>
      <c r="X19" s="36">
        <v>207.06704212253641</v>
      </c>
      <c r="Y19" s="36">
        <v>213.87907853472944</v>
      </c>
      <c r="DA19" s="60" t="s">
        <v>1057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216.61549007902158</v>
      </c>
      <c r="C3" s="49">
        <f t="shared" ref="C3:W3" si="0">C5*C11/11630</f>
        <v>229.88332056444045</v>
      </c>
      <c r="D3" s="49">
        <f t="shared" si="0"/>
        <v>247.6544317424015</v>
      </c>
      <c r="E3" s="49">
        <f t="shared" si="0"/>
        <v>269.86505621758437</v>
      </c>
      <c r="F3" s="49">
        <f t="shared" si="0"/>
        <v>285.56857944627808</v>
      </c>
      <c r="G3" s="49">
        <f t="shared" si="0"/>
        <v>303.66865016716258</v>
      </c>
      <c r="H3" s="49">
        <f t="shared" si="0"/>
        <v>321.40909426723522</v>
      </c>
      <c r="I3" s="49">
        <f t="shared" si="0"/>
        <v>339.00931266526368</v>
      </c>
      <c r="J3" s="49">
        <f t="shared" si="0"/>
        <v>361.22736871361872</v>
      </c>
      <c r="K3" s="49">
        <f t="shared" si="0"/>
        <v>375.1479893854069</v>
      </c>
      <c r="L3" s="49">
        <f t="shared" si="0"/>
        <v>391.75369075583063</v>
      </c>
      <c r="M3" s="49">
        <f t="shared" si="0"/>
        <v>405.86771206798306</v>
      </c>
      <c r="N3" s="49">
        <f t="shared" si="0"/>
        <v>423.83368584927484</v>
      </c>
      <c r="O3" s="49">
        <f t="shared" si="0"/>
        <v>443.93110520201532</v>
      </c>
      <c r="P3" s="49">
        <f t="shared" si="0"/>
        <v>459.9536891933995</v>
      </c>
      <c r="Q3" s="49">
        <f t="shared" si="0"/>
        <v>474.43095510679632</v>
      </c>
      <c r="R3" s="49">
        <f t="shared" si="0"/>
        <v>486.92102280637971</v>
      </c>
      <c r="S3" s="49">
        <f t="shared" si="0"/>
        <v>500.07803320995015</v>
      </c>
      <c r="T3" s="49">
        <f t="shared" si="0"/>
        <v>508.16745198224061</v>
      </c>
      <c r="U3" s="49">
        <f t="shared" si="0"/>
        <v>512.55955845171366</v>
      </c>
      <c r="V3" s="49">
        <f t="shared" si="0"/>
        <v>539.37657164976986</v>
      </c>
      <c r="W3" s="49">
        <f t="shared" si="0"/>
        <v>563.62059083426493</v>
      </c>
      <c r="X3" s="49">
        <f t="shared" ref="X3:Y3" si="1">X5*X11/11630</f>
        <v>536.4251586732845</v>
      </c>
      <c r="Y3" s="49">
        <f t="shared" si="1"/>
        <v>527.31284257954292</v>
      </c>
      <c r="DA3" s="62" t="s">
        <v>975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66768.761546238005</v>
      </c>
      <c r="C5" s="49">
        <f t="shared" ref="C5:W5" si="2">C7*C13/1000000</f>
        <v>69629.788532639708</v>
      </c>
      <c r="D5" s="49">
        <f t="shared" si="2"/>
        <v>73948.74739406693</v>
      </c>
      <c r="E5" s="49">
        <f t="shared" si="2"/>
        <v>79622.279150127608</v>
      </c>
      <c r="F5" s="49">
        <f t="shared" si="2"/>
        <v>83370.682868912278</v>
      </c>
      <c r="G5" s="49">
        <f t="shared" si="2"/>
        <v>87789.865335538925</v>
      </c>
      <c r="H5" s="49">
        <f t="shared" si="2"/>
        <v>92261.975615731382</v>
      </c>
      <c r="I5" s="49">
        <f t="shared" si="2"/>
        <v>96727.185004470462</v>
      </c>
      <c r="J5" s="49">
        <f t="shared" si="2"/>
        <v>102835.84356832126</v>
      </c>
      <c r="K5" s="49">
        <f t="shared" si="2"/>
        <v>106822.74496913145</v>
      </c>
      <c r="L5" s="49">
        <f t="shared" si="2"/>
        <v>111465.72704727261</v>
      </c>
      <c r="M5" s="49">
        <f t="shared" si="2"/>
        <v>115286.06366955047</v>
      </c>
      <c r="N5" s="49">
        <f t="shared" si="2"/>
        <v>120404.33092736042</v>
      </c>
      <c r="O5" s="49">
        <f t="shared" si="2"/>
        <v>126106.05330502831</v>
      </c>
      <c r="P5" s="49">
        <f t="shared" si="2"/>
        <v>130557.7308354814</v>
      </c>
      <c r="Q5" s="49">
        <f t="shared" si="2"/>
        <v>134437.25597392232</v>
      </c>
      <c r="R5" s="49">
        <f t="shared" si="2"/>
        <v>136522.60202906386</v>
      </c>
      <c r="S5" s="49">
        <f t="shared" si="2"/>
        <v>138585.03928592417</v>
      </c>
      <c r="T5" s="49">
        <f t="shared" si="2"/>
        <v>140273.9394554836</v>
      </c>
      <c r="U5" s="49">
        <f t="shared" si="2"/>
        <v>141634.01687077607</v>
      </c>
      <c r="V5" s="49">
        <f t="shared" si="2"/>
        <v>142882.06762369027</v>
      </c>
      <c r="W5" s="49">
        <f t="shared" si="2"/>
        <v>141355.64798156451</v>
      </c>
      <c r="X5" s="49">
        <f t="shared" ref="X5:Y5" si="3">X7*X13/1000000</f>
        <v>140494.04223406129</v>
      </c>
      <c r="Y5" s="49">
        <f t="shared" si="3"/>
        <v>141235.33703581878</v>
      </c>
      <c r="DA5" s="62" t="s">
        <v>984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7318711.6852855384</v>
      </c>
      <c r="C7" s="35">
        <v>7679784.4130124887</v>
      </c>
      <c r="D7" s="35">
        <v>8218292.2770185703</v>
      </c>
      <c r="E7" s="35">
        <v>8913572.6364411395</v>
      </c>
      <c r="F7" s="35">
        <v>9395539.9579092246</v>
      </c>
      <c r="G7" s="35">
        <v>9958091.2150337752</v>
      </c>
      <c r="H7" s="35">
        <v>10528446.733778363</v>
      </c>
      <c r="I7" s="35">
        <v>11101820.896752078</v>
      </c>
      <c r="J7" s="35">
        <v>11880194.689395575</v>
      </c>
      <c r="K7" s="35">
        <v>12408470.357312888</v>
      </c>
      <c r="L7" s="35">
        <v>13052232.162272517</v>
      </c>
      <c r="M7" s="35">
        <v>13646728.094717039</v>
      </c>
      <c r="N7" s="35">
        <v>14436601.166410422</v>
      </c>
      <c r="O7" s="35">
        <v>15340334.106140431</v>
      </c>
      <c r="P7" s="35">
        <v>16154179.022028308</v>
      </c>
      <c r="Q7" s="35">
        <v>16933475.455000985</v>
      </c>
      <c r="R7" s="35">
        <v>17528050.465904821</v>
      </c>
      <c r="S7" s="35">
        <v>18127802.692929778</v>
      </c>
      <c r="T7" s="35">
        <v>18739348.045044187</v>
      </c>
      <c r="U7" s="35">
        <v>19338172.380179226</v>
      </c>
      <c r="V7" s="35">
        <v>19909976.292424068</v>
      </c>
      <c r="W7" s="35">
        <v>20091318.998613119</v>
      </c>
      <c r="X7" s="35">
        <v>20305954.76813117</v>
      </c>
      <c r="Y7" s="35">
        <v>20742749.199928612</v>
      </c>
      <c r="DA7" s="59" t="s">
        <v>992</v>
      </c>
    </row>
    <row r="8" spans="1:105" ht="12.95" customHeight="1" x14ac:dyDescent="0.25">
      <c r="A8" s="51" t="s">
        <v>116</v>
      </c>
      <c r="B8" s="52"/>
      <c r="C8" s="52">
        <v>1222110.7117285924</v>
      </c>
      <c r="D8" s="52">
        <v>1414394.2484455649</v>
      </c>
      <c r="E8" s="52">
        <v>1586271.201523453</v>
      </c>
      <c r="F8" s="52">
        <v>1388323.0941013927</v>
      </c>
      <c r="G8" s="52">
        <v>1484536.924955586</v>
      </c>
      <c r="H8" s="52">
        <v>1508240.6156928875</v>
      </c>
      <c r="I8" s="52">
        <v>1527432.8710087761</v>
      </c>
      <c r="J8" s="52">
        <v>1748885.0219393224</v>
      </c>
      <c r="K8" s="52">
        <v>1750386.3796459064</v>
      </c>
      <c r="L8" s="52">
        <v>2058156.0534051936</v>
      </c>
      <c r="M8" s="52">
        <v>2180767.1339679752</v>
      </c>
      <c r="N8" s="52">
        <v>2178196.1657947768</v>
      </c>
      <c r="O8" s="52">
        <v>2388269.864685595</v>
      </c>
      <c r="P8" s="52">
        <v>2322085.5315807648</v>
      </c>
      <c r="Q8" s="52">
        <v>2306729.3039814532</v>
      </c>
      <c r="R8" s="52">
        <v>2343460.0328431576</v>
      </c>
      <c r="S8" s="52">
        <v>2350138.6066708639</v>
      </c>
      <c r="T8" s="52">
        <v>2669701.4055196028</v>
      </c>
      <c r="U8" s="52">
        <v>2779591.4691030141</v>
      </c>
      <c r="V8" s="52">
        <v>2750000.0780396163</v>
      </c>
      <c r="W8" s="52">
        <v>2569612.5708746463</v>
      </c>
      <c r="X8" s="52">
        <v>2536721.3010988161</v>
      </c>
      <c r="Y8" s="52">
        <v>2743523.7357788943</v>
      </c>
      <c r="DA8" s="63" t="s">
        <v>1000</v>
      </c>
    </row>
    <row r="9" spans="1:105" ht="12.95" customHeight="1" x14ac:dyDescent="0.25">
      <c r="A9" s="53" t="s">
        <v>115</v>
      </c>
      <c r="B9" s="36"/>
      <c r="C9" s="36">
        <v>861037.98400164116</v>
      </c>
      <c r="D9" s="36">
        <v>875886.38443948235</v>
      </c>
      <c r="E9" s="36">
        <v>890990.8421008829</v>
      </c>
      <c r="F9" s="36">
        <v>906355.77263330854</v>
      </c>
      <c r="G9" s="36">
        <v>921985.66783103533</v>
      </c>
      <c r="H9" s="36">
        <v>937885.09694829956</v>
      </c>
      <c r="I9" s="36">
        <v>954058.70803506114</v>
      </c>
      <c r="J9" s="36">
        <v>970511.22929582559</v>
      </c>
      <c r="K9" s="36">
        <v>1222110.7117285933</v>
      </c>
      <c r="L9" s="36">
        <v>1414394.2484455649</v>
      </c>
      <c r="M9" s="36">
        <v>1586271.201523453</v>
      </c>
      <c r="N9" s="36">
        <v>1388323.0941013936</v>
      </c>
      <c r="O9" s="36">
        <v>1484536.9249555878</v>
      </c>
      <c r="P9" s="36">
        <v>1508240.6156928875</v>
      </c>
      <c r="Q9" s="36">
        <v>1527432.8710087761</v>
      </c>
      <c r="R9" s="36">
        <v>1748885.0219393224</v>
      </c>
      <c r="S9" s="36">
        <v>1750386.3796459064</v>
      </c>
      <c r="T9" s="36">
        <v>2058156.0534051917</v>
      </c>
      <c r="U9" s="36">
        <v>2180767.1339679733</v>
      </c>
      <c r="V9" s="36">
        <v>2178196.1657947749</v>
      </c>
      <c r="W9" s="36">
        <v>2388269.864685595</v>
      </c>
      <c r="X9" s="36">
        <v>2322085.5315807648</v>
      </c>
      <c r="Y9" s="36">
        <v>2306729.3039814532</v>
      </c>
      <c r="DA9" s="60" t="s">
        <v>1008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37.730790436698825</v>
      </c>
      <c r="C11" s="54">
        <v>38.39654082693631</v>
      </c>
      <c r="D11" s="54">
        <v>38.948882065786229</v>
      </c>
      <c r="E11" s="54">
        <v>39.417743843941153</v>
      </c>
      <c r="F11" s="54">
        <v>39.836096631021213</v>
      </c>
      <c r="G11" s="54">
        <v>40.228634455080069</v>
      </c>
      <c r="H11" s="54">
        <v>40.514933062961525</v>
      </c>
      <c r="I11" s="54">
        <v>40.76080892992799</v>
      </c>
      <c r="J11" s="54">
        <v>40.85223743361729</v>
      </c>
      <c r="K11" s="54">
        <v>40.843091214451086</v>
      </c>
      <c r="L11" s="54">
        <v>40.8744063684981</v>
      </c>
      <c r="M11" s="54">
        <v>40.943730240287152</v>
      </c>
      <c r="N11" s="54">
        <v>40.938608507370297</v>
      </c>
      <c r="O11" s="54">
        <v>40.941085841543604</v>
      </c>
      <c r="P11" s="54">
        <v>40.97238341297426</v>
      </c>
      <c r="Q11" s="54">
        <v>41.04243253047602</v>
      </c>
      <c r="R11" s="54">
        <v>41.479516293079747</v>
      </c>
      <c r="S11" s="54">
        <v>41.96634468048552</v>
      </c>
      <c r="T11" s="54">
        <v>42.131756543623787</v>
      </c>
      <c r="U11" s="54">
        <v>42.087824637722335</v>
      </c>
      <c r="V11" s="54">
        <v>43.902986796131373</v>
      </c>
      <c r="W11" s="54">
        <v>46.371740818289666</v>
      </c>
      <c r="X11" s="54">
        <v>44.404904977940838</v>
      </c>
      <c r="Y11" s="54">
        <v>43.42148705776642</v>
      </c>
      <c r="DA11" s="62" t="s">
        <v>1016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9123.0211569173225</v>
      </c>
      <c r="C13" s="35">
        <v>9066.6332266645732</v>
      </c>
      <c r="D13" s="35">
        <v>8998.0673479885081</v>
      </c>
      <c r="E13" s="35">
        <v>8932.7009940559419</v>
      </c>
      <c r="F13" s="35">
        <v>8873.4317817179108</v>
      </c>
      <c r="G13" s="35">
        <v>8815.9330377494607</v>
      </c>
      <c r="H13" s="35">
        <v>8763.1136813113899</v>
      </c>
      <c r="I13" s="35">
        <v>8712.7315333260995</v>
      </c>
      <c r="J13" s="35">
        <v>8656.0739328719883</v>
      </c>
      <c r="K13" s="35">
        <v>8608.8568448064871</v>
      </c>
      <c r="L13" s="35">
        <v>8539.9742865028365</v>
      </c>
      <c r="M13" s="35">
        <v>8447.8904298078851</v>
      </c>
      <c r="N13" s="35">
        <v>8340.2131526293506</v>
      </c>
      <c r="O13" s="35">
        <v>8220.5545480623241</v>
      </c>
      <c r="P13" s="35">
        <v>8081.9787039285056</v>
      </c>
      <c r="Q13" s="35">
        <v>7939.1413966480686</v>
      </c>
      <c r="R13" s="35">
        <v>7788.8069922336563</v>
      </c>
      <c r="S13" s="35">
        <v>7644.8889936327041</v>
      </c>
      <c r="T13" s="35">
        <v>7485.529332093306</v>
      </c>
      <c r="U13" s="35">
        <v>7324.0642438343702</v>
      </c>
      <c r="V13" s="35">
        <v>7176.405713655131</v>
      </c>
      <c r="W13" s="35">
        <v>7035.6579372077131</v>
      </c>
      <c r="X13" s="35">
        <v>6918.8592133848942</v>
      </c>
      <c r="Y13" s="35">
        <v>6808.9015431139123</v>
      </c>
      <c r="DA13" s="59" t="s">
        <v>1024</v>
      </c>
    </row>
    <row r="14" spans="1:105" ht="12.95" customHeight="1" x14ac:dyDescent="0.25">
      <c r="A14" s="53" t="s">
        <v>112</v>
      </c>
      <c r="B14" s="36"/>
      <c r="C14" s="36">
        <v>8768.677525296107</v>
      </c>
      <c r="D14" s="36">
        <v>8703.1525271351529</v>
      </c>
      <c r="E14" s="36">
        <v>8700.9459958115276</v>
      </c>
      <c r="F14" s="36">
        <v>8655.8429080881124</v>
      </c>
      <c r="G14" s="36">
        <v>8642.7471118696467</v>
      </c>
      <c r="H14" s="36">
        <v>8638.1812867597037</v>
      </c>
      <c r="I14" s="36">
        <v>8621.7256529164206</v>
      </c>
      <c r="J14" s="36">
        <v>8555.5384453750557</v>
      </c>
      <c r="K14" s="36">
        <v>8399.9717451770357</v>
      </c>
      <c r="L14" s="36">
        <v>8236.8248645760486</v>
      </c>
      <c r="M14" s="36">
        <v>8080.8245900973261</v>
      </c>
      <c r="N14" s="36">
        <v>7866.7725777444366</v>
      </c>
      <c r="O14" s="36">
        <v>7759.6756850303846</v>
      </c>
      <c r="P14" s="36">
        <v>7527.773268955636</v>
      </c>
      <c r="Q14" s="36">
        <v>7390.8248688300146</v>
      </c>
      <c r="R14" s="36">
        <v>7274.7129705475854</v>
      </c>
      <c r="S14" s="36">
        <v>7133.8913123844832</v>
      </c>
      <c r="T14" s="36">
        <v>6982.642735582197</v>
      </c>
      <c r="U14" s="36">
        <v>6829.23167225818</v>
      </c>
      <c r="V14" s="36">
        <v>6684.8814899094805</v>
      </c>
      <c r="W14" s="36">
        <v>6618.0326750103859</v>
      </c>
      <c r="X14" s="36">
        <v>6551.1838601112904</v>
      </c>
      <c r="Y14" s="36">
        <v>6484.3350452121958</v>
      </c>
      <c r="DA14" s="60" t="s">
        <v>1032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0.50573947325877788</v>
      </c>
      <c r="C16" s="44">
        <f>C7/RES_summary!C$6</f>
        <v>0.5251862899698152</v>
      </c>
      <c r="D16" s="44">
        <f>D7/RES_summary!D$6</f>
        <v>0.55381529838575594</v>
      </c>
      <c r="E16" s="44">
        <f>E7/RES_summary!E$6</f>
        <v>0.5859533423911184</v>
      </c>
      <c r="F16" s="44">
        <f>F7/RES_summary!F$6</f>
        <v>0.60373548831549639</v>
      </c>
      <c r="G16" s="44">
        <f>G7/RES_summary!G$6</f>
        <v>0.63088579057341687</v>
      </c>
      <c r="H16" s="44">
        <f>H7/RES_summary!H$6</f>
        <v>0.64926659568153433</v>
      </c>
      <c r="I16" s="44">
        <f>I7/RES_summary!I$6</f>
        <v>0.66832047228614</v>
      </c>
      <c r="J16" s="44">
        <f>J7/RES_summary!J$6</f>
        <v>0.69352603989376471</v>
      </c>
      <c r="K16" s="44">
        <f>K7/RES_summary!K$6</f>
        <v>0.71006333317193593</v>
      </c>
      <c r="L16" s="44">
        <f>L7/RES_summary!L$6</f>
        <v>0.73478545807488038</v>
      </c>
      <c r="M16" s="44">
        <f>M7/RES_summary!M$6</f>
        <v>0.75767759139099866</v>
      </c>
      <c r="N16" s="44">
        <f>N7/RES_summary!N$6</f>
        <v>0.78969545950640407</v>
      </c>
      <c r="O16" s="44">
        <f>O7/RES_summary!O$6</f>
        <v>0.83183179068989188</v>
      </c>
      <c r="P16" s="44">
        <f>P7/RES_summary!P$6</f>
        <v>0.87275296005674874</v>
      </c>
      <c r="Q16" s="44">
        <f>Q7/RES_summary!Q$6</f>
        <v>0.9118584775390941</v>
      </c>
      <c r="R16" s="44">
        <f>R7/RES_summary!R$6</f>
        <v>0.93910617290716603</v>
      </c>
      <c r="S16" s="44">
        <f>S7/RES_summary!S$6</f>
        <v>0.9684298317954434</v>
      </c>
      <c r="T16" s="44">
        <f>T7/RES_summary!T$6</f>
        <v>0.99913577853455315</v>
      </c>
      <c r="U16" s="44">
        <f>U7/RES_summary!U$6</f>
        <v>1.0250449668439883</v>
      </c>
      <c r="V16" s="44">
        <f>V7/RES_summary!V$6</f>
        <v>1.0468736688256723</v>
      </c>
      <c r="W16" s="44">
        <f>W7/RES_summary!W$6</f>
        <v>1.0524452632707368</v>
      </c>
      <c r="X16" s="44">
        <f>X7/RES_summary!X$6</f>
        <v>1.0574850468662402</v>
      </c>
      <c r="Y16" s="44">
        <f>Y7/RES_summary!Y$6</f>
        <v>1.0620414831429461</v>
      </c>
      <c r="DA16" s="59" t="s">
        <v>1040</v>
      </c>
    </row>
    <row r="17" spans="1:105" ht="12.95" customHeight="1" x14ac:dyDescent="0.25">
      <c r="A17" s="51" t="s">
        <v>43</v>
      </c>
      <c r="B17" s="52">
        <f t="shared" ref="B17:Q17" si="4">B13*B16</f>
        <v>4613.8719144280531</v>
      </c>
      <c r="C17" s="52">
        <f t="shared" si="4"/>
        <v>4761.6714668290215</v>
      </c>
      <c r="D17" s="52">
        <f t="shared" si="4"/>
        <v>4983.267353221383</v>
      </c>
      <c r="E17" s="52">
        <f t="shared" si="4"/>
        <v>5234.1460040475449</v>
      </c>
      <c r="F17" s="52">
        <f t="shared" si="4"/>
        <v>5357.205669769708</v>
      </c>
      <c r="G17" s="52">
        <f t="shared" si="4"/>
        <v>5561.8468841628728</v>
      </c>
      <c r="H17" s="52">
        <f t="shared" si="4"/>
        <v>5689.5969874353241</v>
      </c>
      <c r="I17" s="52">
        <f t="shared" si="4"/>
        <v>5822.8968532548433</v>
      </c>
      <c r="J17" s="52">
        <f t="shared" si="4"/>
        <v>6003.2126756923553</v>
      </c>
      <c r="K17" s="52">
        <f t="shared" si="4"/>
        <v>6112.8335860233301</v>
      </c>
      <c r="L17" s="52">
        <f t="shared" si="4"/>
        <v>6275.048918055687</v>
      </c>
      <c r="M17" s="52">
        <f t="shared" si="4"/>
        <v>6400.7772731919067</v>
      </c>
      <c r="N17" s="52">
        <f t="shared" si="4"/>
        <v>6586.2284579469897</v>
      </c>
      <c r="O17" s="52">
        <f t="shared" si="4"/>
        <v>6838.1186101786179</v>
      </c>
      <c r="P17" s="52">
        <f t="shared" si="4"/>
        <v>7053.5708369692093</v>
      </c>
      <c r="Q17" s="52">
        <f t="shared" si="4"/>
        <v>7239.3733869151047</v>
      </c>
      <c r="R17" s="52">
        <f t="shared" ref="R17:V17" si="5">R13*R16</f>
        <v>7314.5167259891241</v>
      </c>
      <c r="S17" s="52">
        <f t="shared" si="5"/>
        <v>7403.5385621985561</v>
      </c>
      <c r="T17" s="52">
        <f t="shared" si="5"/>
        <v>7479.060176964279</v>
      </c>
      <c r="U17" s="52">
        <f t="shared" si="5"/>
        <v>7507.4951899844418</v>
      </c>
      <c r="V17" s="52">
        <f t="shared" si="5"/>
        <v>7512.7901784356645</v>
      </c>
      <c r="W17" s="52">
        <f t="shared" ref="W17:Y17" si="6">W13*W16</f>
        <v>7404.6448700074206</v>
      </c>
      <c r="X17" s="52">
        <f t="shared" si="6"/>
        <v>7316.5901595272426</v>
      </c>
      <c r="Y17" s="52">
        <f t="shared" si="6"/>
        <v>7231.3358934229936</v>
      </c>
      <c r="DA17" s="63" t="s">
        <v>1048</v>
      </c>
    </row>
    <row r="18" spans="1:105" ht="12.95" customHeight="1" x14ac:dyDescent="0.25">
      <c r="A18" s="53" t="s">
        <v>42</v>
      </c>
      <c r="B18" s="36">
        <f>B3*11630*1000/RES_summary!B$6</f>
        <v>174.08503430505527</v>
      </c>
      <c r="C18" s="36">
        <f>C3*11630*1000/RES_summary!C$6</f>
        <v>182.83171288055826</v>
      </c>
      <c r="D18" s="36">
        <f>D3*11630*1000/RES_summary!D$6</f>
        <v>194.09269244290238</v>
      </c>
      <c r="E18" s="36">
        <f>E3*11630*1000/RES_summary!E$6</f>
        <v>206.31822642933432</v>
      </c>
      <c r="F18" s="36">
        <f>F3*11630*1000/RES_summary!F$6</f>
        <v>213.41016273320082</v>
      </c>
      <c r="G18" s="36">
        <f>G3*11630*1000/RES_summary!G$6</f>
        <v>223.7455051981143</v>
      </c>
      <c r="H18" s="36">
        <f>H3*11630*1000/RES_summary!H$6</f>
        <v>230.51364110116972</v>
      </c>
      <c r="I18" s="36">
        <f>I3*11630*1000/RES_summary!I$6</f>
        <v>237.34598605419964</v>
      </c>
      <c r="J18" s="36">
        <f>J3*11630*1000/RES_summary!J$6</f>
        <v>245.24466959188504</v>
      </c>
      <c r="K18" s="36">
        <f>K3*11630*1000/RES_summary!K$6</f>
        <v>249.66701973271103</v>
      </c>
      <c r="L18" s="36">
        <f>L3*11630*1000/RES_summary!L$6</f>
        <v>256.4888994588124</v>
      </c>
      <c r="M18" s="36">
        <f>M3*11630*1000/RES_summary!M$6</f>
        <v>262.07169800173023</v>
      </c>
      <c r="N18" s="36">
        <f>N3*11630*1000/RES_summary!N$6</f>
        <v>269.63102837999298</v>
      </c>
      <c r="O18" s="36">
        <f>O3*11630*1000/RES_summary!O$6</f>
        <v>279.96000101397971</v>
      </c>
      <c r="P18" s="36">
        <f>P3*11630*1000/RES_summary!P$6</f>
        <v>289.00160876287617</v>
      </c>
      <c r="Q18" s="36">
        <f>Q3*11630*1000/RES_summary!Q$6</f>
        <v>297.12149379538687</v>
      </c>
      <c r="R18" s="36">
        <f>R3*11630*1000/RES_summary!R$6</f>
        <v>303.40261571167019</v>
      </c>
      <c r="S18" s="36">
        <f>S3*11630*1000/RES_summary!S$6</f>
        <v>310.6994511564908</v>
      </c>
      <c r="T18" s="36">
        <f>T3*11630*1000/RES_summary!T$6</f>
        <v>315.10594255097078</v>
      </c>
      <c r="U18" s="36">
        <f>U3*11630*1000/RES_summary!U$6</f>
        <v>315.97414102460914</v>
      </c>
      <c r="V18" s="36">
        <f>V3*11630*1000/RES_summary!V$6</f>
        <v>329.83392800596636</v>
      </c>
      <c r="W18" s="36">
        <f>W3*11630*1000/RES_summary!W$6</f>
        <v>343.36627276346235</v>
      </c>
      <c r="X18" s="36">
        <f>X3*11630*1000/RES_summary!X$6</f>
        <v>324.8924907963443</v>
      </c>
      <c r="Y18" s="36">
        <f>Y3*11630*1000/RES_summary!Y$6</f>
        <v>313.99535790662833</v>
      </c>
      <c r="DA18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374938</v>
      </c>
      <c r="C3" s="120">
        <v>387478</v>
      </c>
      <c r="D3" s="120">
        <v>391108</v>
      </c>
      <c r="E3" s="120">
        <v>390132</v>
      </c>
      <c r="F3" s="120">
        <v>417101</v>
      </c>
      <c r="G3" s="120">
        <v>425323</v>
      </c>
      <c r="H3" s="120">
        <v>426228</v>
      </c>
      <c r="I3" s="120">
        <v>409560</v>
      </c>
      <c r="J3" s="120">
        <v>410453</v>
      </c>
      <c r="K3" s="120">
        <v>409551</v>
      </c>
      <c r="L3" s="120">
        <v>383019</v>
      </c>
      <c r="M3" s="120">
        <v>360673</v>
      </c>
      <c r="N3" s="120">
        <v>327821</v>
      </c>
      <c r="O3" s="120">
        <v>297744</v>
      </c>
      <c r="P3" s="120">
        <v>279935</v>
      </c>
      <c r="Q3" s="120">
        <v>283551</v>
      </c>
      <c r="R3" s="120">
        <v>306455</v>
      </c>
      <c r="S3" s="120">
        <v>359042</v>
      </c>
      <c r="T3" s="120">
        <v>363201</v>
      </c>
      <c r="U3" s="120">
        <v>339519</v>
      </c>
      <c r="V3" s="120">
        <v>283139</v>
      </c>
      <c r="W3" s="120">
        <v>227440</v>
      </c>
      <c r="X3" s="120">
        <v>204008</v>
      </c>
      <c r="Y3" s="120">
        <v>207971</v>
      </c>
      <c r="DA3" s="129" t="s">
        <v>336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>
        <v>374938</v>
      </c>
      <c r="C5" s="52">
        <v>387478</v>
      </c>
      <c r="D5" s="52">
        <v>391108</v>
      </c>
      <c r="E5" s="52">
        <v>390132</v>
      </c>
      <c r="F5" s="52">
        <v>417101</v>
      </c>
      <c r="G5" s="52">
        <v>425323</v>
      </c>
      <c r="H5" s="52">
        <v>426228</v>
      </c>
      <c r="I5" s="52">
        <v>409560</v>
      </c>
      <c r="J5" s="52">
        <v>410453</v>
      </c>
      <c r="K5" s="52">
        <v>409551</v>
      </c>
      <c r="L5" s="52">
        <v>383019</v>
      </c>
      <c r="M5" s="52">
        <v>360673</v>
      </c>
      <c r="N5" s="52">
        <v>327821</v>
      </c>
      <c r="O5" s="52">
        <v>297744</v>
      </c>
      <c r="P5" s="52">
        <v>279935</v>
      </c>
      <c r="Q5" s="52">
        <v>283551</v>
      </c>
      <c r="R5" s="52">
        <v>306455</v>
      </c>
      <c r="S5" s="52">
        <v>359042</v>
      </c>
      <c r="T5" s="52">
        <v>363201</v>
      </c>
      <c r="U5" s="52">
        <v>339519</v>
      </c>
      <c r="V5" s="52">
        <v>283139</v>
      </c>
      <c r="W5" s="52">
        <v>227440</v>
      </c>
      <c r="X5" s="52">
        <v>204008</v>
      </c>
      <c r="Y5" s="52">
        <v>207971</v>
      </c>
      <c r="DA5" s="63" t="s">
        <v>1059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>
        <v>22112</v>
      </c>
      <c r="C8" s="52">
        <v>28702</v>
      </c>
      <c r="D8" s="52">
        <v>33328</v>
      </c>
      <c r="E8" s="52">
        <v>38907</v>
      </c>
      <c r="F8" s="52">
        <v>54975</v>
      </c>
      <c r="G8" s="52">
        <v>85817</v>
      </c>
      <c r="H8" s="52">
        <v>92101</v>
      </c>
      <c r="I8" s="52">
        <v>97280</v>
      </c>
      <c r="J8" s="52">
        <v>100303</v>
      </c>
      <c r="K8" s="52">
        <v>105073</v>
      </c>
      <c r="L8" s="52">
        <v>108889</v>
      </c>
      <c r="M8" s="52">
        <v>99231</v>
      </c>
      <c r="N8" s="52">
        <v>90043</v>
      </c>
      <c r="O8" s="52">
        <v>74792</v>
      </c>
      <c r="P8" s="52">
        <v>68227</v>
      </c>
      <c r="Q8" s="52">
        <v>60582</v>
      </c>
      <c r="R8" s="52">
        <v>65924</v>
      </c>
      <c r="S8" s="52">
        <v>77868</v>
      </c>
      <c r="T8" s="52">
        <v>99250</v>
      </c>
      <c r="U8" s="52">
        <v>109578</v>
      </c>
      <c r="V8" s="52">
        <v>100532</v>
      </c>
      <c r="W8" s="52">
        <v>87909</v>
      </c>
      <c r="X8" s="52">
        <v>81026</v>
      </c>
      <c r="Y8" s="52">
        <v>74262</v>
      </c>
      <c r="DA8" s="63" t="s">
        <v>1060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>
        <v>119756</v>
      </c>
      <c r="C10" s="52">
        <v>119134</v>
      </c>
      <c r="D10" s="52">
        <v>118404</v>
      </c>
      <c r="E10" s="52">
        <v>118916</v>
      </c>
      <c r="F10" s="52">
        <v>119068</v>
      </c>
      <c r="G10" s="52">
        <v>115331</v>
      </c>
      <c r="H10" s="52">
        <v>107175</v>
      </c>
      <c r="I10" s="52">
        <v>97406</v>
      </c>
      <c r="J10" s="52">
        <v>91764</v>
      </c>
      <c r="K10" s="52">
        <v>86500</v>
      </c>
      <c r="L10" s="52">
        <v>79079</v>
      </c>
      <c r="M10" s="52">
        <v>70023</v>
      </c>
      <c r="N10" s="52">
        <v>62271</v>
      </c>
      <c r="O10" s="52">
        <v>55988</v>
      </c>
      <c r="P10" s="52">
        <v>50972</v>
      </c>
      <c r="Q10" s="52">
        <v>46255</v>
      </c>
      <c r="R10" s="52">
        <v>41132</v>
      </c>
      <c r="S10" s="52">
        <v>37781</v>
      </c>
      <c r="T10" s="52">
        <v>33491</v>
      </c>
      <c r="U10" s="52">
        <v>28157</v>
      </c>
      <c r="V10" s="52">
        <v>19409</v>
      </c>
      <c r="W10" s="52">
        <v>8334</v>
      </c>
      <c r="X10" s="52">
        <v>1480</v>
      </c>
      <c r="Y10" s="52">
        <v>0</v>
      </c>
      <c r="DA10" s="63" t="s">
        <v>1061</v>
      </c>
    </row>
    <row r="11" spans="1:105" ht="12" customHeight="1" x14ac:dyDescent="0.25">
      <c r="A11" s="97" t="s">
        <v>124</v>
      </c>
      <c r="B11" s="52">
        <v>219508</v>
      </c>
      <c r="C11" s="52">
        <v>215975</v>
      </c>
      <c r="D11" s="52">
        <v>212900</v>
      </c>
      <c r="E11" s="52">
        <v>210154</v>
      </c>
      <c r="F11" s="52">
        <v>222622</v>
      </c>
      <c r="G11" s="52">
        <v>212449</v>
      </c>
      <c r="H11" s="52">
        <v>202245</v>
      </c>
      <c r="I11" s="52">
        <v>186707</v>
      </c>
      <c r="J11" s="52">
        <v>178470</v>
      </c>
      <c r="K11" s="52">
        <v>169802</v>
      </c>
      <c r="L11" s="52">
        <v>151985</v>
      </c>
      <c r="M11" s="52">
        <v>138804</v>
      </c>
      <c r="N11" s="52">
        <v>120927</v>
      </c>
      <c r="O11" s="52">
        <v>109937</v>
      </c>
      <c r="P11" s="52">
        <v>106372</v>
      </c>
      <c r="Q11" s="52">
        <v>112194</v>
      </c>
      <c r="R11" s="52">
        <v>128629</v>
      </c>
      <c r="S11" s="52">
        <v>153238</v>
      </c>
      <c r="T11" s="52">
        <v>152944</v>
      </c>
      <c r="U11" s="52">
        <v>141105</v>
      </c>
      <c r="V11" s="52">
        <v>118892</v>
      </c>
      <c r="W11" s="52">
        <v>97980</v>
      </c>
      <c r="X11" s="52">
        <v>89320</v>
      </c>
      <c r="Y11" s="52">
        <v>86873</v>
      </c>
      <c r="DA11" s="63" t="s">
        <v>1062</v>
      </c>
    </row>
    <row r="12" spans="1:105" ht="12" customHeight="1" x14ac:dyDescent="0.25">
      <c r="A12" s="97" t="s">
        <v>123</v>
      </c>
      <c r="B12" s="52">
        <v>423</v>
      </c>
      <c r="C12" s="52">
        <v>357</v>
      </c>
      <c r="D12" s="52">
        <v>326</v>
      </c>
      <c r="E12" s="52">
        <v>364</v>
      </c>
      <c r="F12" s="52">
        <v>421</v>
      </c>
      <c r="G12" s="52">
        <v>407</v>
      </c>
      <c r="H12" s="52">
        <v>382</v>
      </c>
      <c r="I12" s="52">
        <v>429</v>
      </c>
      <c r="J12" s="52">
        <v>580</v>
      </c>
      <c r="K12" s="52">
        <v>753</v>
      </c>
      <c r="L12" s="52">
        <v>755</v>
      </c>
      <c r="M12" s="52">
        <v>661</v>
      </c>
      <c r="N12" s="52">
        <v>646</v>
      </c>
      <c r="O12" s="52">
        <v>678</v>
      </c>
      <c r="P12" s="52">
        <v>679</v>
      </c>
      <c r="Q12" s="52">
        <v>891</v>
      </c>
      <c r="R12" s="52">
        <v>1134</v>
      </c>
      <c r="S12" s="52">
        <v>1403</v>
      </c>
      <c r="T12" s="52">
        <v>1397</v>
      </c>
      <c r="U12" s="52">
        <v>1307</v>
      </c>
      <c r="V12" s="52">
        <v>1110</v>
      </c>
      <c r="W12" s="52">
        <v>907</v>
      </c>
      <c r="X12" s="52">
        <v>855</v>
      </c>
      <c r="Y12" s="52">
        <v>623</v>
      </c>
      <c r="DA12" s="63" t="s">
        <v>1063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>
        <v>30039</v>
      </c>
      <c r="C15" s="52">
        <v>44949</v>
      </c>
      <c r="D15" s="52">
        <v>51544</v>
      </c>
      <c r="E15" s="52">
        <v>52136</v>
      </c>
      <c r="F15" s="52">
        <v>63392</v>
      </c>
      <c r="G15" s="52">
        <v>82012</v>
      </c>
      <c r="H15" s="52">
        <v>96953</v>
      </c>
      <c r="I15" s="52">
        <v>99902</v>
      </c>
      <c r="J15" s="52">
        <v>102345</v>
      </c>
      <c r="K15" s="52">
        <v>102169</v>
      </c>
      <c r="L15" s="52">
        <v>98291</v>
      </c>
      <c r="M15" s="52">
        <v>99434</v>
      </c>
      <c r="N15" s="52">
        <v>92189</v>
      </c>
      <c r="O15" s="52">
        <v>80725</v>
      </c>
      <c r="P15" s="52">
        <v>72208</v>
      </c>
      <c r="Q15" s="52">
        <v>72216</v>
      </c>
      <c r="R15" s="52">
        <v>73771</v>
      </c>
      <c r="S15" s="52">
        <v>86099</v>
      </c>
      <c r="T15" s="52">
        <v>90227</v>
      </c>
      <c r="U15" s="52">
        <v>85066</v>
      </c>
      <c r="V15" s="52">
        <v>71440</v>
      </c>
      <c r="W15" s="52">
        <v>59701</v>
      </c>
      <c r="X15" s="52">
        <v>55513</v>
      </c>
      <c r="Y15" s="52">
        <v>61387</v>
      </c>
      <c r="DA15" s="63" t="s">
        <v>1064</v>
      </c>
    </row>
    <row r="16" spans="1:105" ht="12" customHeight="1" x14ac:dyDescent="0.25">
      <c r="A16" s="97" t="s">
        <v>121</v>
      </c>
      <c r="B16" s="52">
        <v>5212</v>
      </c>
      <c r="C16" s="52">
        <v>7063</v>
      </c>
      <c r="D16" s="52">
        <v>7934</v>
      </c>
      <c r="E16" s="52">
        <v>8562</v>
      </c>
      <c r="F16" s="52">
        <v>11598</v>
      </c>
      <c r="G16" s="52">
        <v>15124</v>
      </c>
      <c r="H16" s="52">
        <v>19473</v>
      </c>
      <c r="I16" s="52">
        <v>25116</v>
      </c>
      <c r="J16" s="52">
        <v>37294</v>
      </c>
      <c r="K16" s="52">
        <v>50327</v>
      </c>
      <c r="L16" s="52">
        <v>52909</v>
      </c>
      <c r="M16" s="52">
        <v>51751</v>
      </c>
      <c r="N16" s="52">
        <v>51788</v>
      </c>
      <c r="O16" s="52">
        <v>50416</v>
      </c>
      <c r="P16" s="52">
        <v>49704</v>
      </c>
      <c r="Q16" s="52">
        <v>51995</v>
      </c>
      <c r="R16" s="52">
        <v>61789</v>
      </c>
      <c r="S16" s="52">
        <v>80521</v>
      </c>
      <c r="T16" s="52">
        <v>85142</v>
      </c>
      <c r="U16" s="52">
        <v>83884</v>
      </c>
      <c r="V16" s="52">
        <v>72288</v>
      </c>
      <c r="W16" s="52">
        <v>60518</v>
      </c>
      <c r="X16" s="52">
        <v>56840</v>
      </c>
      <c r="Y16" s="52">
        <v>59088</v>
      </c>
      <c r="DA16" s="63" t="s">
        <v>1065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>
        <v>239464</v>
      </c>
      <c r="C20" s="52">
        <v>230113</v>
      </c>
      <c r="D20" s="52">
        <v>225279</v>
      </c>
      <c r="E20" s="52">
        <v>220560</v>
      </c>
      <c r="F20" s="52">
        <v>218251</v>
      </c>
      <c r="G20" s="52">
        <v>209418</v>
      </c>
      <c r="H20" s="52">
        <v>194107</v>
      </c>
      <c r="I20" s="52">
        <v>184344</v>
      </c>
      <c r="J20" s="52">
        <v>182037</v>
      </c>
      <c r="K20" s="52">
        <v>187151</v>
      </c>
      <c r="L20" s="52">
        <v>186226</v>
      </c>
      <c r="M20" s="52">
        <v>189656</v>
      </c>
      <c r="N20" s="52">
        <v>181786</v>
      </c>
      <c r="O20" s="52">
        <v>172882</v>
      </c>
      <c r="P20" s="52">
        <v>157183</v>
      </c>
      <c r="Q20" s="52">
        <v>144503</v>
      </c>
      <c r="R20" s="52">
        <v>129279</v>
      </c>
      <c r="S20" s="52">
        <v>119595</v>
      </c>
      <c r="T20" s="52">
        <v>105238</v>
      </c>
      <c r="U20" s="52">
        <v>87639</v>
      </c>
      <c r="V20" s="52">
        <v>59555</v>
      </c>
      <c r="W20" s="52">
        <v>25395</v>
      </c>
      <c r="X20" s="52">
        <v>3379</v>
      </c>
      <c r="Y20" s="52">
        <v>0</v>
      </c>
      <c r="DA20" s="63" t="s">
        <v>1066</v>
      </c>
    </row>
    <row r="21" spans="1:105" ht="12" customHeight="1" x14ac:dyDescent="0.25">
      <c r="A21" s="97" t="s">
        <v>50</v>
      </c>
      <c r="B21" s="52">
        <v>43693</v>
      </c>
      <c r="C21" s="52">
        <v>45990</v>
      </c>
      <c r="D21" s="52">
        <v>47464</v>
      </c>
      <c r="E21" s="52">
        <v>47431</v>
      </c>
      <c r="F21" s="52">
        <v>54241</v>
      </c>
      <c r="G21" s="52">
        <v>56309</v>
      </c>
      <c r="H21" s="52">
        <v>56600</v>
      </c>
      <c r="I21" s="52">
        <v>53571</v>
      </c>
      <c r="J21" s="52">
        <v>52988</v>
      </c>
      <c r="K21" s="52">
        <v>51234</v>
      </c>
      <c r="L21" s="52">
        <v>44588</v>
      </c>
      <c r="M21" s="52">
        <v>38533</v>
      </c>
      <c r="N21" s="52">
        <v>32551</v>
      </c>
      <c r="O21" s="52">
        <v>28022</v>
      </c>
      <c r="P21" s="52">
        <v>27744</v>
      </c>
      <c r="Q21" s="52">
        <v>30142</v>
      </c>
      <c r="R21" s="52">
        <v>37974</v>
      </c>
      <c r="S21" s="52">
        <v>51479</v>
      </c>
      <c r="T21" s="52">
        <v>54104</v>
      </c>
      <c r="U21" s="52">
        <v>51676</v>
      </c>
      <c r="V21" s="52">
        <v>45591</v>
      </c>
      <c r="W21" s="52">
        <v>40871</v>
      </c>
      <c r="X21" s="52">
        <v>39433</v>
      </c>
      <c r="Y21" s="52">
        <v>39757</v>
      </c>
      <c r="DA21" s="63" t="s">
        <v>1067</v>
      </c>
    </row>
    <row r="22" spans="1:105" ht="12" customHeight="1" x14ac:dyDescent="0.25">
      <c r="A22" s="109" t="s">
        <v>120</v>
      </c>
      <c r="B22" s="36">
        <v>91781</v>
      </c>
      <c r="C22" s="36">
        <v>111375</v>
      </c>
      <c r="D22" s="36">
        <v>118365</v>
      </c>
      <c r="E22" s="36">
        <v>122141</v>
      </c>
      <c r="F22" s="36">
        <v>144609</v>
      </c>
      <c r="G22" s="36">
        <v>159596</v>
      </c>
      <c r="H22" s="36">
        <v>175521</v>
      </c>
      <c r="I22" s="36">
        <v>171645</v>
      </c>
      <c r="J22" s="36">
        <v>175428</v>
      </c>
      <c r="K22" s="36">
        <v>171166</v>
      </c>
      <c r="L22" s="36">
        <v>152205</v>
      </c>
      <c r="M22" s="36">
        <v>132484</v>
      </c>
      <c r="N22" s="36">
        <v>113484</v>
      </c>
      <c r="O22" s="36">
        <v>96840</v>
      </c>
      <c r="P22" s="36">
        <v>95008</v>
      </c>
      <c r="Q22" s="36">
        <v>108906</v>
      </c>
      <c r="R22" s="36">
        <v>139202</v>
      </c>
      <c r="S22" s="36">
        <v>187968</v>
      </c>
      <c r="T22" s="36">
        <v>203859</v>
      </c>
      <c r="U22" s="36">
        <v>200204</v>
      </c>
      <c r="V22" s="36">
        <v>177993</v>
      </c>
      <c r="W22" s="36">
        <v>161174</v>
      </c>
      <c r="X22" s="36">
        <v>161196</v>
      </c>
      <c r="Y22" s="36">
        <v>168214</v>
      </c>
      <c r="DA22" s="60" t="s">
        <v>1068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2026182</v>
      </c>
      <c r="C24" s="120">
        <v>1863783</v>
      </c>
      <c r="D24" s="120">
        <v>1773845</v>
      </c>
      <c r="E24" s="120">
        <v>1686970</v>
      </c>
      <c r="F24" s="120">
        <v>1633350</v>
      </c>
      <c r="G24" s="120">
        <v>1566396</v>
      </c>
      <c r="H24" s="120">
        <v>1493550</v>
      </c>
      <c r="I24" s="120">
        <v>1448837</v>
      </c>
      <c r="J24" s="120">
        <v>1398657</v>
      </c>
      <c r="K24" s="120">
        <v>1295634</v>
      </c>
      <c r="L24" s="120">
        <v>1187510</v>
      </c>
      <c r="M24" s="120">
        <v>1086600</v>
      </c>
      <c r="N24" s="120">
        <v>1023667</v>
      </c>
      <c r="O24" s="120">
        <v>963354</v>
      </c>
      <c r="P24" s="120">
        <v>921393</v>
      </c>
      <c r="Q24" s="120">
        <v>912303</v>
      </c>
      <c r="R24" s="120">
        <v>895858</v>
      </c>
      <c r="S24" s="120">
        <v>901043</v>
      </c>
      <c r="T24" s="120">
        <v>870927</v>
      </c>
      <c r="U24" s="120">
        <v>806226</v>
      </c>
      <c r="V24" s="120">
        <v>796040</v>
      </c>
      <c r="W24" s="120">
        <v>821200</v>
      </c>
      <c r="X24" s="120">
        <v>869956</v>
      </c>
      <c r="Y24" s="120">
        <v>871003</v>
      </c>
      <c r="DA24" s="129" t="s">
        <v>337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>
        <v>2026182</v>
      </c>
      <c r="C26" s="52">
        <v>1863783</v>
      </c>
      <c r="D26" s="52">
        <v>1773845</v>
      </c>
      <c r="E26" s="52">
        <v>1686970</v>
      </c>
      <c r="F26" s="52">
        <v>1633350</v>
      </c>
      <c r="G26" s="52">
        <v>1566396</v>
      </c>
      <c r="H26" s="52">
        <v>1493550</v>
      </c>
      <c r="I26" s="52">
        <v>1448837</v>
      </c>
      <c r="J26" s="52">
        <v>1398657</v>
      </c>
      <c r="K26" s="52">
        <v>1295634</v>
      </c>
      <c r="L26" s="52">
        <v>1187510</v>
      </c>
      <c r="M26" s="52">
        <v>1086600</v>
      </c>
      <c r="N26" s="52">
        <v>1023667</v>
      </c>
      <c r="O26" s="52">
        <v>963354</v>
      </c>
      <c r="P26" s="52">
        <v>921393</v>
      </c>
      <c r="Q26" s="52">
        <v>912303</v>
      </c>
      <c r="R26" s="52">
        <v>895858</v>
      </c>
      <c r="S26" s="52">
        <v>901043</v>
      </c>
      <c r="T26" s="52">
        <v>870927</v>
      </c>
      <c r="U26" s="52">
        <v>806226</v>
      </c>
      <c r="V26" s="52">
        <v>796040</v>
      </c>
      <c r="W26" s="52">
        <v>821200</v>
      </c>
      <c r="X26" s="52">
        <v>869956</v>
      </c>
      <c r="Y26" s="52">
        <v>871003</v>
      </c>
      <c r="DA26" s="63" t="s">
        <v>1069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>
        <v>119497</v>
      </c>
      <c r="C29" s="52">
        <v>135219</v>
      </c>
      <c r="D29" s="52">
        <v>147486</v>
      </c>
      <c r="E29" s="52">
        <v>141675</v>
      </c>
      <c r="F29" s="52">
        <v>164281</v>
      </c>
      <c r="G29" s="52">
        <v>218901</v>
      </c>
      <c r="H29" s="52">
        <v>227828</v>
      </c>
      <c r="I29" s="52">
        <v>249917</v>
      </c>
      <c r="J29" s="52">
        <v>280173</v>
      </c>
      <c r="K29" s="52">
        <v>300025</v>
      </c>
      <c r="L29" s="52">
        <v>309058</v>
      </c>
      <c r="M29" s="52">
        <v>305544</v>
      </c>
      <c r="N29" s="52">
        <v>304829</v>
      </c>
      <c r="O29" s="52">
        <v>288393</v>
      </c>
      <c r="P29" s="52">
        <v>279461</v>
      </c>
      <c r="Q29" s="52">
        <v>249933</v>
      </c>
      <c r="R29" s="52">
        <v>233745</v>
      </c>
      <c r="S29" s="52">
        <v>226847</v>
      </c>
      <c r="T29" s="52">
        <v>228217</v>
      </c>
      <c r="U29" s="52">
        <v>222448</v>
      </c>
      <c r="V29" s="52">
        <v>205438</v>
      </c>
      <c r="W29" s="52">
        <v>209266</v>
      </c>
      <c r="X29" s="52">
        <v>230429</v>
      </c>
      <c r="Y29" s="52">
        <v>253086</v>
      </c>
      <c r="DA29" s="63" t="s">
        <v>1070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>
        <v>1742929</v>
      </c>
      <c r="C31" s="52">
        <v>1560045</v>
      </c>
      <c r="D31" s="52">
        <v>1447679</v>
      </c>
      <c r="E31" s="52">
        <v>1363638</v>
      </c>
      <c r="F31" s="52">
        <v>1275463</v>
      </c>
      <c r="G31" s="52">
        <v>1119732</v>
      </c>
      <c r="H31" s="52">
        <v>967829</v>
      </c>
      <c r="I31" s="52">
        <v>867536</v>
      </c>
      <c r="J31" s="52">
        <v>794836</v>
      </c>
      <c r="K31" s="52">
        <v>703667</v>
      </c>
      <c r="L31" s="52">
        <v>607988</v>
      </c>
      <c r="M31" s="52">
        <v>524304</v>
      </c>
      <c r="N31" s="52">
        <v>468864</v>
      </c>
      <c r="O31" s="52">
        <v>441258</v>
      </c>
      <c r="P31" s="52">
        <v>430254</v>
      </c>
      <c r="Q31" s="52">
        <v>432511</v>
      </c>
      <c r="R31" s="52">
        <v>431860</v>
      </c>
      <c r="S31" s="52">
        <v>431349</v>
      </c>
      <c r="T31" s="52">
        <v>404652</v>
      </c>
      <c r="U31" s="52">
        <v>358318</v>
      </c>
      <c r="V31" s="52">
        <v>339469</v>
      </c>
      <c r="W31" s="52">
        <v>340501</v>
      </c>
      <c r="X31" s="52">
        <v>359863</v>
      </c>
      <c r="Y31" s="52">
        <v>351899</v>
      </c>
      <c r="DA31" s="63" t="s">
        <v>1071</v>
      </c>
    </row>
    <row r="32" spans="1:105" ht="12" customHeight="1" x14ac:dyDescent="0.25">
      <c r="A32" s="97" t="s">
        <v>140</v>
      </c>
      <c r="B32" s="52">
        <v>3359</v>
      </c>
      <c r="C32" s="52">
        <v>2834</v>
      </c>
      <c r="D32" s="52">
        <v>2486</v>
      </c>
      <c r="E32" s="52">
        <v>2579</v>
      </c>
      <c r="F32" s="52">
        <v>2537</v>
      </c>
      <c r="G32" s="52">
        <v>2271</v>
      </c>
      <c r="H32" s="52">
        <v>1934</v>
      </c>
      <c r="I32" s="52">
        <v>2128</v>
      </c>
      <c r="J32" s="52">
        <v>2483</v>
      </c>
      <c r="K32" s="52">
        <v>2672</v>
      </c>
      <c r="L32" s="52">
        <v>2633</v>
      </c>
      <c r="M32" s="52">
        <v>2167</v>
      </c>
      <c r="N32" s="52">
        <v>2265</v>
      </c>
      <c r="O32" s="52">
        <v>2693</v>
      </c>
      <c r="P32" s="52">
        <v>2715</v>
      </c>
      <c r="Q32" s="52">
        <v>3192</v>
      </c>
      <c r="R32" s="52">
        <v>3426</v>
      </c>
      <c r="S32" s="52">
        <v>3615</v>
      </c>
      <c r="T32" s="52">
        <v>3448</v>
      </c>
      <c r="U32" s="52">
        <v>3101</v>
      </c>
      <c r="V32" s="52">
        <v>2910</v>
      </c>
      <c r="W32" s="52">
        <v>3126</v>
      </c>
      <c r="X32" s="52">
        <v>3719</v>
      </c>
      <c r="Y32" s="52">
        <v>3203</v>
      </c>
      <c r="DA32" s="63" t="s">
        <v>1072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>
        <v>238513</v>
      </c>
      <c r="C35" s="52">
        <v>258240</v>
      </c>
      <c r="D35" s="52">
        <v>278840</v>
      </c>
      <c r="E35" s="52">
        <v>273719</v>
      </c>
      <c r="F35" s="52">
        <v>299605</v>
      </c>
      <c r="G35" s="52">
        <v>374382</v>
      </c>
      <c r="H35" s="52">
        <v>435025</v>
      </c>
      <c r="I35" s="52">
        <v>458118</v>
      </c>
      <c r="J35" s="52">
        <v>446803</v>
      </c>
      <c r="K35" s="52">
        <v>416262</v>
      </c>
      <c r="L35" s="52">
        <v>393952</v>
      </c>
      <c r="M35" s="52">
        <v>384715</v>
      </c>
      <c r="N35" s="52">
        <v>366947</v>
      </c>
      <c r="O35" s="52">
        <v>326908</v>
      </c>
      <c r="P35" s="52">
        <v>298633</v>
      </c>
      <c r="Q35" s="52">
        <v>287242</v>
      </c>
      <c r="R35" s="52">
        <v>268668</v>
      </c>
      <c r="S35" s="52">
        <v>260688</v>
      </c>
      <c r="T35" s="52">
        <v>253684</v>
      </c>
      <c r="U35" s="52">
        <v>235892</v>
      </c>
      <c r="V35" s="52">
        <v>238620</v>
      </c>
      <c r="W35" s="52">
        <v>247067</v>
      </c>
      <c r="X35" s="52">
        <v>255954</v>
      </c>
      <c r="Y35" s="52">
        <v>263003</v>
      </c>
      <c r="DA35" s="63" t="s">
        <v>1073</v>
      </c>
    </row>
    <row r="36" spans="1:105" ht="12" customHeight="1" x14ac:dyDescent="0.25">
      <c r="A36" s="97" t="s">
        <v>121</v>
      </c>
      <c r="B36" s="52">
        <v>41381</v>
      </c>
      <c r="C36" s="52">
        <v>42664</v>
      </c>
      <c r="D36" s="52">
        <v>44840</v>
      </c>
      <c r="E36" s="52">
        <v>47034</v>
      </c>
      <c r="F36" s="52">
        <v>55745</v>
      </c>
      <c r="G36" s="52">
        <v>70011</v>
      </c>
      <c r="H36" s="52">
        <v>88762</v>
      </c>
      <c r="I36" s="52">
        <v>121055</v>
      </c>
      <c r="J36" s="52">
        <v>154535</v>
      </c>
      <c r="K36" s="52">
        <v>173033</v>
      </c>
      <c r="L36" s="52">
        <v>182937</v>
      </c>
      <c r="M36" s="52">
        <v>175414</v>
      </c>
      <c r="N36" s="52">
        <v>185591</v>
      </c>
      <c r="O36" s="52">
        <v>192495</v>
      </c>
      <c r="P36" s="52">
        <v>189791</v>
      </c>
      <c r="Q36" s="52">
        <v>189358</v>
      </c>
      <c r="R36" s="52">
        <v>191904</v>
      </c>
      <c r="S36" s="52">
        <v>205391</v>
      </c>
      <c r="T36" s="52">
        <v>209143</v>
      </c>
      <c r="U36" s="52">
        <v>208915</v>
      </c>
      <c r="V36" s="52">
        <v>215041</v>
      </c>
      <c r="W36" s="52">
        <v>230506</v>
      </c>
      <c r="X36" s="52">
        <v>250420</v>
      </c>
      <c r="Y36" s="52">
        <v>252898</v>
      </c>
      <c r="DA36" s="63" t="s">
        <v>1074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>
        <v>653479</v>
      </c>
      <c r="C40" s="52">
        <v>584045</v>
      </c>
      <c r="D40" s="52">
        <v>545405</v>
      </c>
      <c r="E40" s="52">
        <v>505751</v>
      </c>
      <c r="F40" s="52">
        <v>474573</v>
      </c>
      <c r="G40" s="52">
        <v>430282</v>
      </c>
      <c r="H40" s="52">
        <v>374476</v>
      </c>
      <c r="I40" s="52">
        <v>345973</v>
      </c>
      <c r="J40" s="52">
        <v>326275</v>
      </c>
      <c r="K40" s="52">
        <v>298752</v>
      </c>
      <c r="L40" s="52">
        <v>270010</v>
      </c>
      <c r="M40" s="52">
        <v>248685</v>
      </c>
      <c r="N40" s="52">
        <v>234232</v>
      </c>
      <c r="O40" s="52">
        <v>221918</v>
      </c>
      <c r="P40" s="52">
        <v>213248</v>
      </c>
      <c r="Q40" s="52">
        <v>207306</v>
      </c>
      <c r="R40" s="52">
        <v>201554</v>
      </c>
      <c r="S40" s="52">
        <v>199893</v>
      </c>
      <c r="T40" s="52">
        <v>185461</v>
      </c>
      <c r="U40" s="52">
        <v>162326</v>
      </c>
      <c r="V40" s="52">
        <v>151830</v>
      </c>
      <c r="W40" s="52">
        <v>152530</v>
      </c>
      <c r="X40" s="52">
        <v>158000</v>
      </c>
      <c r="Y40" s="52">
        <v>156673</v>
      </c>
      <c r="DA40" s="63" t="s">
        <v>1075</v>
      </c>
    </row>
    <row r="41" spans="1:105" ht="12" customHeight="1" x14ac:dyDescent="0.25">
      <c r="A41" s="109" t="s">
        <v>120</v>
      </c>
      <c r="B41" s="36">
        <v>1372703</v>
      </c>
      <c r="C41" s="36">
        <v>1279738</v>
      </c>
      <c r="D41" s="36">
        <v>1228440</v>
      </c>
      <c r="E41" s="36">
        <v>1181219</v>
      </c>
      <c r="F41" s="36">
        <v>1158777</v>
      </c>
      <c r="G41" s="36">
        <v>1136114</v>
      </c>
      <c r="H41" s="36">
        <v>1119074</v>
      </c>
      <c r="I41" s="36">
        <v>1102864</v>
      </c>
      <c r="J41" s="36">
        <v>1072382</v>
      </c>
      <c r="K41" s="36">
        <v>996882</v>
      </c>
      <c r="L41" s="36">
        <v>917500</v>
      </c>
      <c r="M41" s="36">
        <v>837915</v>
      </c>
      <c r="N41" s="36">
        <v>789435</v>
      </c>
      <c r="O41" s="36">
        <v>741436</v>
      </c>
      <c r="P41" s="36">
        <v>708145</v>
      </c>
      <c r="Q41" s="36">
        <v>704997</v>
      </c>
      <c r="R41" s="36">
        <v>694304</v>
      </c>
      <c r="S41" s="36">
        <v>701150</v>
      </c>
      <c r="T41" s="36">
        <v>685466</v>
      </c>
      <c r="U41" s="36">
        <v>643900</v>
      </c>
      <c r="V41" s="36">
        <v>644210</v>
      </c>
      <c r="W41" s="36">
        <v>668670</v>
      </c>
      <c r="X41" s="36">
        <v>711956</v>
      </c>
      <c r="Y41" s="36">
        <v>714330</v>
      </c>
      <c r="DA41" s="60" t="s">
        <v>1076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3842512</v>
      </c>
      <c r="C43" s="120">
        <v>3758163</v>
      </c>
      <c r="D43" s="120">
        <v>3775152</v>
      </c>
      <c r="E43" s="120">
        <v>3835819</v>
      </c>
      <c r="F43" s="120">
        <v>3852758</v>
      </c>
      <c r="G43" s="120">
        <v>3704334</v>
      </c>
      <c r="H43" s="120">
        <v>3427372</v>
      </c>
      <c r="I43" s="120">
        <v>3238368</v>
      </c>
      <c r="J43" s="120">
        <v>3109432</v>
      </c>
      <c r="K43" s="120">
        <v>2973837</v>
      </c>
      <c r="L43" s="120">
        <v>2826098</v>
      </c>
      <c r="M43" s="120">
        <v>2754453</v>
      </c>
      <c r="N43" s="120">
        <v>2786420</v>
      </c>
      <c r="O43" s="120">
        <v>3031729</v>
      </c>
      <c r="P43" s="120">
        <v>3296507</v>
      </c>
      <c r="Q43" s="120">
        <v>3616920</v>
      </c>
      <c r="R43" s="120">
        <v>3690857</v>
      </c>
      <c r="S43" s="120">
        <v>3609961</v>
      </c>
      <c r="T43" s="120">
        <v>3449900</v>
      </c>
      <c r="U43" s="120">
        <v>3334526</v>
      </c>
      <c r="V43" s="120">
        <v>3333269</v>
      </c>
      <c r="W43" s="120">
        <v>3308740</v>
      </c>
      <c r="X43" s="120">
        <v>3243091</v>
      </c>
      <c r="Y43" s="120">
        <v>3179315</v>
      </c>
      <c r="DA43" s="129" t="s">
        <v>338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>
        <v>3842512</v>
      </c>
      <c r="C45" s="52">
        <v>3758163</v>
      </c>
      <c r="D45" s="52">
        <v>3775152</v>
      </c>
      <c r="E45" s="52">
        <v>3835819</v>
      </c>
      <c r="F45" s="52">
        <v>3852758</v>
      </c>
      <c r="G45" s="52">
        <v>3704334</v>
      </c>
      <c r="H45" s="52">
        <v>3427372</v>
      </c>
      <c r="I45" s="52">
        <v>3238368</v>
      </c>
      <c r="J45" s="52">
        <v>3109432</v>
      </c>
      <c r="K45" s="52">
        <v>2973837</v>
      </c>
      <c r="L45" s="52">
        <v>2826098</v>
      </c>
      <c r="M45" s="52">
        <v>2754453</v>
      </c>
      <c r="N45" s="52">
        <v>2786420</v>
      </c>
      <c r="O45" s="52">
        <v>3031729</v>
      </c>
      <c r="P45" s="52">
        <v>3296507</v>
      </c>
      <c r="Q45" s="52">
        <v>3616920</v>
      </c>
      <c r="R45" s="52">
        <v>3690857</v>
      </c>
      <c r="S45" s="52">
        <v>3609961</v>
      </c>
      <c r="T45" s="52">
        <v>3449900</v>
      </c>
      <c r="U45" s="52">
        <v>3334526</v>
      </c>
      <c r="V45" s="52">
        <v>3333269</v>
      </c>
      <c r="W45" s="52">
        <v>3308740</v>
      </c>
      <c r="X45" s="52">
        <v>3243091</v>
      </c>
      <c r="Y45" s="52">
        <v>3179315</v>
      </c>
      <c r="DA45" s="63" t="s">
        <v>1077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>
        <v>226617</v>
      </c>
      <c r="C48" s="52">
        <v>275501</v>
      </c>
      <c r="D48" s="52">
        <v>318122</v>
      </c>
      <c r="E48" s="52">
        <v>363083</v>
      </c>
      <c r="F48" s="52">
        <v>501998</v>
      </c>
      <c r="G48" s="52">
        <v>686008</v>
      </c>
      <c r="H48" s="52">
        <v>670007</v>
      </c>
      <c r="I48" s="52">
        <v>646557</v>
      </c>
      <c r="J48" s="52">
        <v>649356</v>
      </c>
      <c r="K48" s="52">
        <v>649652</v>
      </c>
      <c r="L48" s="52">
        <v>660588</v>
      </c>
      <c r="M48" s="52">
        <v>648387</v>
      </c>
      <c r="N48" s="52">
        <v>690501</v>
      </c>
      <c r="O48" s="52">
        <v>736882</v>
      </c>
      <c r="P48" s="52">
        <v>873148</v>
      </c>
      <c r="Q48" s="52">
        <v>1022441</v>
      </c>
      <c r="R48" s="52">
        <v>1201609</v>
      </c>
      <c r="S48" s="52">
        <v>1264099</v>
      </c>
      <c r="T48" s="52">
        <v>1225827</v>
      </c>
      <c r="U48" s="52">
        <v>1153144</v>
      </c>
      <c r="V48" s="52">
        <v>1075384</v>
      </c>
      <c r="W48" s="52">
        <v>1007898</v>
      </c>
      <c r="X48" s="52">
        <v>930841</v>
      </c>
      <c r="Y48" s="52">
        <v>835010</v>
      </c>
      <c r="DA48" s="63" t="s">
        <v>1078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>
        <v>1510703</v>
      </c>
      <c r="C50" s="52">
        <v>1467514</v>
      </c>
      <c r="D50" s="52">
        <v>1444232</v>
      </c>
      <c r="E50" s="52">
        <v>1434014</v>
      </c>
      <c r="F50" s="52">
        <v>1418870</v>
      </c>
      <c r="G50" s="52">
        <v>1379794</v>
      </c>
      <c r="H50" s="52">
        <v>1319177</v>
      </c>
      <c r="I50" s="52">
        <v>1273605</v>
      </c>
      <c r="J50" s="52">
        <v>1233027</v>
      </c>
      <c r="K50" s="52">
        <v>1176565</v>
      </c>
      <c r="L50" s="52">
        <v>1099399</v>
      </c>
      <c r="M50" s="52">
        <v>1055931</v>
      </c>
      <c r="N50" s="52">
        <v>1038342</v>
      </c>
      <c r="O50" s="52">
        <v>1075898</v>
      </c>
      <c r="P50" s="52">
        <v>1084051</v>
      </c>
      <c r="Q50" s="52">
        <v>1071098</v>
      </c>
      <c r="R50" s="52">
        <v>1062646</v>
      </c>
      <c r="S50" s="52">
        <v>1068863</v>
      </c>
      <c r="T50" s="52">
        <v>1039819</v>
      </c>
      <c r="U50" s="52">
        <v>1026509</v>
      </c>
      <c r="V50" s="52">
        <v>1036375</v>
      </c>
      <c r="W50" s="52">
        <v>1020567</v>
      </c>
      <c r="X50" s="52">
        <v>1003546</v>
      </c>
      <c r="Y50" s="52">
        <v>1018205</v>
      </c>
      <c r="DA50" s="63" t="s">
        <v>1079</v>
      </c>
    </row>
    <row r="51" spans="1:105" ht="12" customHeight="1" x14ac:dyDescent="0.25">
      <c r="A51" s="97" t="s">
        <v>137</v>
      </c>
      <c r="B51" s="52">
        <v>2827</v>
      </c>
      <c r="C51" s="52">
        <v>2606</v>
      </c>
      <c r="D51" s="52">
        <v>2385</v>
      </c>
      <c r="E51" s="52">
        <v>2599</v>
      </c>
      <c r="F51" s="52">
        <v>2726</v>
      </c>
      <c r="G51" s="52">
        <v>2658</v>
      </c>
      <c r="H51" s="52">
        <v>2523</v>
      </c>
      <c r="I51" s="52">
        <v>3230</v>
      </c>
      <c r="J51" s="52">
        <v>4549</v>
      </c>
      <c r="K51" s="52">
        <v>5675</v>
      </c>
      <c r="L51" s="52">
        <v>5694</v>
      </c>
      <c r="M51" s="52">
        <v>5247</v>
      </c>
      <c r="N51" s="52">
        <v>4952</v>
      </c>
      <c r="O51" s="52">
        <v>6485</v>
      </c>
      <c r="P51" s="52">
        <v>6946</v>
      </c>
      <c r="Q51" s="52">
        <v>9306</v>
      </c>
      <c r="R51" s="52">
        <v>8859</v>
      </c>
      <c r="S51" s="52">
        <v>8218</v>
      </c>
      <c r="T51" s="52">
        <v>8498</v>
      </c>
      <c r="U51" s="52">
        <v>8120</v>
      </c>
      <c r="V51" s="52">
        <v>9058</v>
      </c>
      <c r="W51" s="52">
        <v>9042</v>
      </c>
      <c r="X51" s="52">
        <v>8791</v>
      </c>
      <c r="Y51" s="52">
        <v>9027</v>
      </c>
      <c r="DA51" s="63" t="s">
        <v>1080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>
        <v>1984655</v>
      </c>
      <c r="C54" s="52">
        <v>1958864</v>
      </c>
      <c r="D54" s="52">
        <v>2000618</v>
      </c>
      <c r="E54" s="52">
        <v>2033361</v>
      </c>
      <c r="F54" s="52">
        <v>2042391</v>
      </c>
      <c r="G54" s="52">
        <v>1946681</v>
      </c>
      <c r="H54" s="52">
        <v>1750315</v>
      </c>
      <c r="I54" s="52">
        <v>1589834</v>
      </c>
      <c r="J54" s="52">
        <v>1446091</v>
      </c>
      <c r="K54" s="52">
        <v>1273954</v>
      </c>
      <c r="L54" s="52">
        <v>1155289</v>
      </c>
      <c r="M54" s="52">
        <v>1150391</v>
      </c>
      <c r="N54" s="52">
        <v>1150544</v>
      </c>
      <c r="O54" s="52">
        <v>1229585</v>
      </c>
      <c r="P54" s="52">
        <v>1289085</v>
      </c>
      <c r="Q54" s="52">
        <v>1439756</v>
      </c>
      <c r="R54" s="52">
        <v>1427171</v>
      </c>
      <c r="S54" s="52">
        <v>1341064</v>
      </c>
      <c r="T54" s="52">
        <v>1246386</v>
      </c>
      <c r="U54" s="52">
        <v>1167413</v>
      </c>
      <c r="V54" s="52">
        <v>1166913</v>
      </c>
      <c r="W54" s="52">
        <v>1155241</v>
      </c>
      <c r="X54" s="52">
        <v>1120304</v>
      </c>
      <c r="Y54" s="52">
        <v>1092125</v>
      </c>
      <c r="DA54" s="63" t="s">
        <v>1081</v>
      </c>
    </row>
    <row r="55" spans="1:105" ht="12" customHeight="1" x14ac:dyDescent="0.25">
      <c r="A55" s="97" t="s">
        <v>121</v>
      </c>
      <c r="B55" s="52">
        <v>344327</v>
      </c>
      <c r="C55" s="52">
        <v>329179</v>
      </c>
      <c r="D55" s="52">
        <v>327917</v>
      </c>
      <c r="E55" s="52">
        <v>365845</v>
      </c>
      <c r="F55" s="52">
        <v>388771</v>
      </c>
      <c r="G55" s="52">
        <v>375201</v>
      </c>
      <c r="H55" s="52">
        <v>355357</v>
      </c>
      <c r="I55" s="52">
        <v>371699</v>
      </c>
      <c r="J55" s="52">
        <v>425765</v>
      </c>
      <c r="K55" s="52">
        <v>517643</v>
      </c>
      <c r="L55" s="52">
        <v>565716</v>
      </c>
      <c r="M55" s="52">
        <v>542884</v>
      </c>
      <c r="N55" s="52">
        <v>592582</v>
      </c>
      <c r="O55" s="52">
        <v>719761</v>
      </c>
      <c r="P55" s="52">
        <v>916425</v>
      </c>
      <c r="Q55" s="52">
        <v>1096760</v>
      </c>
      <c r="R55" s="52">
        <v>1192181</v>
      </c>
      <c r="S55" s="52">
        <v>1191816</v>
      </c>
      <c r="T55" s="52">
        <v>1155197</v>
      </c>
      <c r="U55" s="52">
        <v>1132484</v>
      </c>
      <c r="V55" s="52">
        <v>1120923</v>
      </c>
      <c r="W55" s="52">
        <v>1123890</v>
      </c>
      <c r="X55" s="52">
        <v>1110450</v>
      </c>
      <c r="Y55" s="52">
        <v>1059958</v>
      </c>
      <c r="DA55" s="63" t="s">
        <v>1082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>
        <v>1239276</v>
      </c>
      <c r="C59" s="52">
        <v>1154984</v>
      </c>
      <c r="D59" s="52">
        <v>1134236</v>
      </c>
      <c r="E59" s="52">
        <v>1120372</v>
      </c>
      <c r="F59" s="52">
        <v>1093550</v>
      </c>
      <c r="G59" s="52">
        <v>1004441</v>
      </c>
      <c r="H59" s="52">
        <v>868727</v>
      </c>
      <c r="I59" s="52">
        <v>789999</v>
      </c>
      <c r="J59" s="52">
        <v>739809</v>
      </c>
      <c r="K59" s="52">
        <v>698721</v>
      </c>
      <c r="L59" s="52">
        <v>655552</v>
      </c>
      <c r="M59" s="52">
        <v>646784</v>
      </c>
      <c r="N59" s="52">
        <v>652341</v>
      </c>
      <c r="O59" s="52">
        <v>705586</v>
      </c>
      <c r="P59" s="52">
        <v>761800</v>
      </c>
      <c r="Q59" s="52">
        <v>808065</v>
      </c>
      <c r="R59" s="52">
        <v>815133</v>
      </c>
      <c r="S59" s="52">
        <v>787865</v>
      </c>
      <c r="T59" s="52">
        <v>727874</v>
      </c>
      <c r="U59" s="52">
        <v>663236</v>
      </c>
      <c r="V59" s="52">
        <v>631079</v>
      </c>
      <c r="W59" s="52">
        <v>609923</v>
      </c>
      <c r="X59" s="52">
        <v>583829</v>
      </c>
      <c r="Y59" s="52">
        <v>566654</v>
      </c>
      <c r="DA59" s="63" t="s">
        <v>1083</v>
      </c>
    </row>
    <row r="60" spans="1:105" ht="12" customHeight="1" x14ac:dyDescent="0.25">
      <c r="A60" s="109" t="s">
        <v>120</v>
      </c>
      <c r="B60" s="36">
        <v>2603236</v>
      </c>
      <c r="C60" s="36">
        <v>2603179</v>
      </c>
      <c r="D60" s="36">
        <v>2640916</v>
      </c>
      <c r="E60" s="36">
        <v>2715447</v>
      </c>
      <c r="F60" s="36">
        <v>2759208</v>
      </c>
      <c r="G60" s="36">
        <v>2699893</v>
      </c>
      <c r="H60" s="36">
        <v>2558645</v>
      </c>
      <c r="I60" s="36">
        <v>2448369</v>
      </c>
      <c r="J60" s="36">
        <v>2369623</v>
      </c>
      <c r="K60" s="36">
        <v>2275116</v>
      </c>
      <c r="L60" s="36">
        <v>2170546</v>
      </c>
      <c r="M60" s="36">
        <v>2107669</v>
      </c>
      <c r="N60" s="36">
        <v>2134079</v>
      </c>
      <c r="O60" s="36">
        <v>2326143</v>
      </c>
      <c r="P60" s="36">
        <v>2534707</v>
      </c>
      <c r="Q60" s="36">
        <v>2808855</v>
      </c>
      <c r="R60" s="36">
        <v>2875724</v>
      </c>
      <c r="S60" s="36">
        <v>2822096</v>
      </c>
      <c r="T60" s="36">
        <v>2722026</v>
      </c>
      <c r="U60" s="36">
        <v>2671290</v>
      </c>
      <c r="V60" s="36">
        <v>2702190</v>
      </c>
      <c r="W60" s="36">
        <v>2698817</v>
      </c>
      <c r="X60" s="36">
        <v>2659262</v>
      </c>
      <c r="Y60" s="36">
        <v>2612661</v>
      </c>
      <c r="DA60" s="60" t="s">
        <v>1084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3326022</v>
      </c>
      <c r="C62" s="120">
        <v>3505104</v>
      </c>
      <c r="D62" s="120">
        <v>3778264</v>
      </c>
      <c r="E62" s="120">
        <v>4135356</v>
      </c>
      <c r="F62" s="120">
        <v>4349864</v>
      </c>
      <c r="G62" s="120">
        <v>4466487</v>
      </c>
      <c r="H62" s="120">
        <v>4803375</v>
      </c>
      <c r="I62" s="120">
        <v>5028495</v>
      </c>
      <c r="J62" s="120">
        <v>5286855</v>
      </c>
      <c r="K62" s="120">
        <v>5322100</v>
      </c>
      <c r="L62" s="120">
        <v>5453905</v>
      </c>
      <c r="M62" s="120">
        <v>5409695</v>
      </c>
      <c r="N62" s="120">
        <v>5290691</v>
      </c>
      <c r="O62" s="120">
        <v>5149646</v>
      </c>
      <c r="P62" s="120">
        <v>5251217</v>
      </c>
      <c r="Q62" s="120">
        <v>5296919</v>
      </c>
      <c r="R62" s="120">
        <v>5711168</v>
      </c>
      <c r="S62" s="120">
        <v>6059988</v>
      </c>
      <c r="T62" s="120">
        <v>6368880</v>
      </c>
      <c r="U62" s="120">
        <v>6467952</v>
      </c>
      <c r="V62" s="120">
        <v>6451606</v>
      </c>
      <c r="W62" s="120">
        <v>6182021</v>
      </c>
      <c r="X62" s="120">
        <v>5994810</v>
      </c>
      <c r="Y62" s="120">
        <v>5878606</v>
      </c>
      <c r="DA62" s="129" t="s">
        <v>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>
        <v>3326022</v>
      </c>
      <c r="C64" s="52">
        <v>3505104</v>
      </c>
      <c r="D64" s="52">
        <v>3778264</v>
      </c>
      <c r="E64" s="52">
        <v>4135356</v>
      </c>
      <c r="F64" s="52">
        <v>4349864</v>
      </c>
      <c r="G64" s="52">
        <v>4466487</v>
      </c>
      <c r="H64" s="52">
        <v>4803375</v>
      </c>
      <c r="I64" s="52">
        <v>5028495</v>
      </c>
      <c r="J64" s="52">
        <v>5286855</v>
      </c>
      <c r="K64" s="52">
        <v>5322100</v>
      </c>
      <c r="L64" s="52">
        <v>5453905</v>
      </c>
      <c r="M64" s="52">
        <v>5409695</v>
      </c>
      <c r="N64" s="52">
        <v>5290691</v>
      </c>
      <c r="O64" s="52">
        <v>5149646</v>
      </c>
      <c r="P64" s="52">
        <v>5251217</v>
      </c>
      <c r="Q64" s="52">
        <v>5296919</v>
      </c>
      <c r="R64" s="52">
        <v>5711168</v>
      </c>
      <c r="S64" s="52">
        <v>6059988</v>
      </c>
      <c r="T64" s="52">
        <v>6368880</v>
      </c>
      <c r="U64" s="52">
        <v>6467952</v>
      </c>
      <c r="V64" s="52">
        <v>6451606</v>
      </c>
      <c r="W64" s="52">
        <v>6182021</v>
      </c>
      <c r="X64" s="52">
        <v>5994810</v>
      </c>
      <c r="Y64" s="52">
        <v>5878606</v>
      </c>
      <c r="DA64" s="63" t="s">
        <v>1085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>
        <v>196157</v>
      </c>
      <c r="C67" s="52">
        <v>260563</v>
      </c>
      <c r="D67" s="52">
        <v>322586</v>
      </c>
      <c r="E67" s="52">
        <v>433508</v>
      </c>
      <c r="F67" s="52">
        <v>688767</v>
      </c>
      <c r="G67" s="52">
        <v>1027991</v>
      </c>
      <c r="H67" s="52">
        <v>1111372</v>
      </c>
      <c r="I67" s="52">
        <v>1313561</v>
      </c>
      <c r="J67" s="52">
        <v>1471510</v>
      </c>
      <c r="K67" s="52">
        <v>1587239</v>
      </c>
      <c r="L67" s="52">
        <v>1652516</v>
      </c>
      <c r="M67" s="52">
        <v>1646768</v>
      </c>
      <c r="N67" s="52">
        <v>1581038</v>
      </c>
      <c r="O67" s="52">
        <v>1467268</v>
      </c>
      <c r="P67" s="52">
        <v>1393553</v>
      </c>
      <c r="Q67" s="52">
        <v>1368523</v>
      </c>
      <c r="R67" s="52">
        <v>1421129</v>
      </c>
      <c r="S67" s="52">
        <v>1582442</v>
      </c>
      <c r="T67" s="52">
        <v>1763323</v>
      </c>
      <c r="U67" s="52">
        <v>1923435</v>
      </c>
      <c r="V67" s="52">
        <v>2043415</v>
      </c>
      <c r="W67" s="52">
        <v>2089862</v>
      </c>
      <c r="X67" s="52">
        <v>2004204</v>
      </c>
      <c r="Y67" s="52">
        <v>1867775</v>
      </c>
      <c r="DA67" s="63" t="s">
        <v>1086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>
        <v>3240490</v>
      </c>
      <c r="C69" s="52">
        <v>3415929</v>
      </c>
      <c r="D69" s="52">
        <v>3748256</v>
      </c>
      <c r="E69" s="52">
        <v>4025203</v>
      </c>
      <c r="F69" s="52">
        <v>4209410</v>
      </c>
      <c r="G69" s="52">
        <v>4421260</v>
      </c>
      <c r="H69" s="52">
        <v>4701759</v>
      </c>
      <c r="I69" s="52">
        <v>4927084</v>
      </c>
      <c r="J69" s="52">
        <v>5084729</v>
      </c>
      <c r="K69" s="52">
        <v>5130633</v>
      </c>
      <c r="L69" s="52">
        <v>5180021</v>
      </c>
      <c r="M69" s="52">
        <v>5051678</v>
      </c>
      <c r="N69" s="52">
        <v>5039383</v>
      </c>
      <c r="O69" s="52">
        <v>5006980</v>
      </c>
      <c r="P69" s="52">
        <v>5114923</v>
      </c>
      <c r="Q69" s="52">
        <v>5198678</v>
      </c>
      <c r="R69" s="52">
        <v>5564745</v>
      </c>
      <c r="S69" s="52">
        <v>5849405</v>
      </c>
      <c r="T69" s="52">
        <v>5978838</v>
      </c>
      <c r="U69" s="52">
        <v>6089206</v>
      </c>
      <c r="V69" s="52">
        <v>6129754</v>
      </c>
      <c r="W69" s="52">
        <v>6107907</v>
      </c>
      <c r="X69" s="52">
        <v>5932508</v>
      </c>
      <c r="Y69" s="52">
        <v>5579147</v>
      </c>
      <c r="DA69" s="63" t="s">
        <v>1087</v>
      </c>
    </row>
    <row r="70" spans="1:105" ht="12" customHeight="1" x14ac:dyDescent="0.25">
      <c r="A70" s="97" t="s">
        <v>133</v>
      </c>
      <c r="B70" s="52">
        <v>5845</v>
      </c>
      <c r="C70" s="52">
        <v>5388</v>
      </c>
      <c r="D70" s="52">
        <v>5941</v>
      </c>
      <c r="E70" s="52">
        <v>7612</v>
      </c>
      <c r="F70" s="52">
        <v>7809</v>
      </c>
      <c r="G70" s="52">
        <v>8064</v>
      </c>
      <c r="H70" s="52">
        <v>9395</v>
      </c>
      <c r="I70" s="52">
        <v>12965</v>
      </c>
      <c r="J70" s="52">
        <v>18274</v>
      </c>
      <c r="K70" s="52">
        <v>24073</v>
      </c>
      <c r="L70" s="52">
        <v>29026</v>
      </c>
      <c r="M70" s="52">
        <v>28280</v>
      </c>
      <c r="N70" s="52">
        <v>27389</v>
      </c>
      <c r="O70" s="52">
        <v>29176</v>
      </c>
      <c r="P70" s="52">
        <v>30492</v>
      </c>
      <c r="Q70" s="52">
        <v>37760</v>
      </c>
      <c r="R70" s="52">
        <v>45202</v>
      </c>
      <c r="S70" s="52">
        <v>46274</v>
      </c>
      <c r="T70" s="52">
        <v>48481</v>
      </c>
      <c r="U70" s="52">
        <v>50161</v>
      </c>
      <c r="V70" s="52">
        <v>51181</v>
      </c>
      <c r="W70" s="52">
        <v>57829</v>
      </c>
      <c r="X70" s="52">
        <v>53924</v>
      </c>
      <c r="Y70" s="52">
        <v>49564</v>
      </c>
      <c r="DA70" s="63" t="s">
        <v>1088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>
        <v>67906</v>
      </c>
      <c r="C73" s="52">
        <v>71866</v>
      </c>
      <c r="D73" s="52">
        <v>20973</v>
      </c>
      <c r="E73" s="52">
        <v>82946</v>
      </c>
      <c r="F73" s="52">
        <v>107262</v>
      </c>
      <c r="G73" s="52">
        <v>29948</v>
      </c>
      <c r="H73" s="52">
        <v>74139</v>
      </c>
      <c r="I73" s="52">
        <v>71133</v>
      </c>
      <c r="J73" s="52">
        <v>117819</v>
      </c>
      <c r="K73" s="52">
        <v>104647</v>
      </c>
      <c r="L73" s="52">
        <v>152985</v>
      </c>
      <c r="M73" s="52">
        <v>225367</v>
      </c>
      <c r="N73" s="52">
        <v>156445</v>
      </c>
      <c r="O73" s="52">
        <v>91899</v>
      </c>
      <c r="P73" s="52">
        <v>86283</v>
      </c>
      <c r="Q73" s="52">
        <v>50423</v>
      </c>
      <c r="R73" s="52">
        <v>67561</v>
      </c>
      <c r="S73" s="52">
        <v>97114</v>
      </c>
      <c r="T73" s="52">
        <v>196827</v>
      </c>
      <c r="U73" s="52">
        <v>180870</v>
      </c>
      <c r="V73" s="52">
        <v>154973</v>
      </c>
      <c r="W73" s="52">
        <v>9278</v>
      </c>
      <c r="X73" s="52">
        <v>4774</v>
      </c>
      <c r="Y73" s="52">
        <v>133052</v>
      </c>
      <c r="DA73" s="63" t="s">
        <v>1089</v>
      </c>
    </row>
    <row r="74" spans="1:105" ht="12" customHeight="1" x14ac:dyDescent="0.25">
      <c r="A74" s="97" t="s">
        <v>121</v>
      </c>
      <c r="B74" s="52">
        <v>11781</v>
      </c>
      <c r="C74" s="52">
        <v>11921</v>
      </c>
      <c r="D74" s="52">
        <v>3094</v>
      </c>
      <c r="E74" s="52">
        <v>19595</v>
      </c>
      <c r="F74" s="52">
        <v>25383</v>
      </c>
      <c r="G74" s="52">
        <v>7215</v>
      </c>
      <c r="H74" s="52">
        <v>18082</v>
      </c>
      <c r="I74" s="52">
        <v>17313</v>
      </c>
      <c r="J74" s="52">
        <v>66033</v>
      </c>
      <c r="K74" s="52">
        <v>62747</v>
      </c>
      <c r="L74" s="52">
        <v>91873</v>
      </c>
      <c r="M74" s="52">
        <v>104370</v>
      </c>
      <c r="N74" s="52">
        <v>67474</v>
      </c>
      <c r="O74" s="52">
        <v>21591</v>
      </c>
      <c r="P74" s="52">
        <v>19519</v>
      </c>
      <c r="Q74" s="52">
        <v>10058</v>
      </c>
      <c r="R74" s="52">
        <v>33660</v>
      </c>
      <c r="S74" s="52">
        <v>67195</v>
      </c>
      <c r="T74" s="52">
        <v>144734</v>
      </c>
      <c r="U74" s="52">
        <v>147715</v>
      </c>
      <c r="V74" s="52">
        <v>115698</v>
      </c>
      <c r="W74" s="52">
        <v>7007</v>
      </c>
      <c r="X74" s="52">
        <v>3604</v>
      </c>
      <c r="Y74" s="52">
        <v>116843</v>
      </c>
      <c r="DA74" s="63" t="s">
        <v>1090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>
        <v>2641014</v>
      </c>
      <c r="C78" s="52">
        <v>2792043</v>
      </c>
      <c r="D78" s="52">
        <v>3085127</v>
      </c>
      <c r="E78" s="52">
        <v>3340210</v>
      </c>
      <c r="F78" s="52">
        <v>3509939</v>
      </c>
      <c r="G78" s="52">
        <v>3704506</v>
      </c>
      <c r="H78" s="52">
        <v>3950626</v>
      </c>
      <c r="I78" s="52">
        <v>4149543</v>
      </c>
      <c r="J78" s="52">
        <v>4267918</v>
      </c>
      <c r="K78" s="52">
        <v>4273289</v>
      </c>
      <c r="L78" s="52">
        <v>4201733</v>
      </c>
      <c r="M78" s="52">
        <v>4060897</v>
      </c>
      <c r="N78" s="52">
        <v>4024962</v>
      </c>
      <c r="O78" s="52">
        <v>4005014</v>
      </c>
      <c r="P78" s="52">
        <v>4090286</v>
      </c>
      <c r="Q78" s="52">
        <v>4350809</v>
      </c>
      <c r="R78" s="52">
        <v>4638846</v>
      </c>
      <c r="S78" s="52">
        <v>4775810</v>
      </c>
      <c r="T78" s="52">
        <v>4844728</v>
      </c>
      <c r="U78" s="52">
        <v>4891052</v>
      </c>
      <c r="V78" s="52">
        <v>4953540</v>
      </c>
      <c r="W78" s="52">
        <v>5006753</v>
      </c>
      <c r="X78" s="52">
        <v>5017458</v>
      </c>
      <c r="Y78" s="52">
        <v>4783588</v>
      </c>
      <c r="DA78" s="63" t="s">
        <v>1091</v>
      </c>
    </row>
    <row r="79" spans="1:105" ht="12" customHeight="1" x14ac:dyDescent="0.25">
      <c r="A79" s="109" t="s">
        <v>120</v>
      </c>
      <c r="B79" s="36">
        <v>685008</v>
      </c>
      <c r="C79" s="36">
        <v>713061</v>
      </c>
      <c r="D79" s="36">
        <v>693137</v>
      </c>
      <c r="E79" s="36">
        <v>795146</v>
      </c>
      <c r="F79" s="36">
        <v>839925</v>
      </c>
      <c r="G79" s="36">
        <v>761981</v>
      </c>
      <c r="H79" s="36">
        <v>852749</v>
      </c>
      <c r="I79" s="36">
        <v>878952</v>
      </c>
      <c r="J79" s="36">
        <v>1018937</v>
      </c>
      <c r="K79" s="36">
        <v>1048811</v>
      </c>
      <c r="L79" s="36">
        <v>1252172</v>
      </c>
      <c r="M79" s="36">
        <v>1348798</v>
      </c>
      <c r="N79" s="36">
        <v>1265729</v>
      </c>
      <c r="O79" s="36">
        <v>1144632</v>
      </c>
      <c r="P79" s="36">
        <v>1160931</v>
      </c>
      <c r="Q79" s="36">
        <v>946110</v>
      </c>
      <c r="R79" s="36">
        <v>1072322</v>
      </c>
      <c r="S79" s="36">
        <v>1284178</v>
      </c>
      <c r="T79" s="36">
        <v>1524152</v>
      </c>
      <c r="U79" s="36">
        <v>1576900</v>
      </c>
      <c r="V79" s="36">
        <v>1498066</v>
      </c>
      <c r="W79" s="36">
        <v>1175268</v>
      </c>
      <c r="X79" s="36">
        <v>977352</v>
      </c>
      <c r="Y79" s="36">
        <v>1095018</v>
      </c>
      <c r="DA79" s="60" t="s">
        <v>1092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>
        <v>3716549</v>
      </c>
      <c r="C81" s="120">
        <v>3618260</v>
      </c>
      <c r="D81" s="120">
        <v>3480672</v>
      </c>
      <c r="E81" s="120">
        <v>3335383</v>
      </c>
      <c r="F81" s="120">
        <v>3239720</v>
      </c>
      <c r="G81" s="120">
        <v>3214460</v>
      </c>
      <c r="H81" s="120">
        <v>3284853</v>
      </c>
      <c r="I81" s="120">
        <v>3510420</v>
      </c>
      <c r="J81" s="120">
        <v>3819206</v>
      </c>
      <c r="K81" s="120">
        <v>4233304</v>
      </c>
      <c r="L81" s="120">
        <v>4493106</v>
      </c>
      <c r="M81" s="120">
        <v>4929265</v>
      </c>
      <c r="N81" s="120">
        <v>5363533</v>
      </c>
      <c r="O81" s="120">
        <v>5748144</v>
      </c>
      <c r="P81" s="120">
        <v>5785407</v>
      </c>
      <c r="Q81" s="120">
        <v>5569944</v>
      </c>
      <c r="R81" s="120">
        <v>5046421</v>
      </c>
      <c r="S81" s="120">
        <v>4669345</v>
      </c>
      <c r="T81" s="120">
        <v>4363446</v>
      </c>
      <c r="U81" s="120">
        <v>4364877</v>
      </c>
      <c r="V81" s="120">
        <v>4401295</v>
      </c>
      <c r="W81" s="120">
        <v>4528099</v>
      </c>
      <c r="X81" s="120">
        <v>4653427</v>
      </c>
      <c r="Y81" s="120">
        <v>4752791</v>
      </c>
      <c r="DA81" s="129" t="s">
        <v>340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>
        <v>3716549</v>
      </c>
      <c r="C83" s="52">
        <v>3618260</v>
      </c>
      <c r="D83" s="52">
        <v>3480672</v>
      </c>
      <c r="E83" s="52">
        <v>3335383</v>
      </c>
      <c r="F83" s="52">
        <v>3239720</v>
      </c>
      <c r="G83" s="52">
        <v>3214460</v>
      </c>
      <c r="H83" s="52">
        <v>3284853</v>
      </c>
      <c r="I83" s="52">
        <v>3510420</v>
      </c>
      <c r="J83" s="52">
        <v>3819206</v>
      </c>
      <c r="K83" s="52">
        <v>4233304</v>
      </c>
      <c r="L83" s="52">
        <v>4493106</v>
      </c>
      <c r="M83" s="52">
        <v>4929265</v>
      </c>
      <c r="N83" s="52">
        <v>5363533</v>
      </c>
      <c r="O83" s="52">
        <v>5748144</v>
      </c>
      <c r="P83" s="52">
        <v>5785407</v>
      </c>
      <c r="Q83" s="52">
        <v>5569944</v>
      </c>
      <c r="R83" s="52">
        <v>5046421</v>
      </c>
      <c r="S83" s="52">
        <v>4669345</v>
      </c>
      <c r="T83" s="52">
        <v>4363446</v>
      </c>
      <c r="U83" s="52">
        <v>4364877</v>
      </c>
      <c r="V83" s="52">
        <v>4401295</v>
      </c>
      <c r="W83" s="52">
        <v>4528099</v>
      </c>
      <c r="X83" s="52">
        <v>4653427</v>
      </c>
      <c r="Y83" s="52">
        <v>4752791</v>
      </c>
      <c r="DA83" s="63" t="s">
        <v>1093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>
        <v>219188</v>
      </c>
      <c r="C86" s="52">
        <v>265005</v>
      </c>
      <c r="D86" s="52">
        <v>293196</v>
      </c>
      <c r="E86" s="52">
        <v>302307</v>
      </c>
      <c r="F86" s="52">
        <v>352048</v>
      </c>
      <c r="G86" s="52">
        <v>475910</v>
      </c>
      <c r="H86" s="52">
        <v>536595</v>
      </c>
      <c r="I86" s="52">
        <v>676361</v>
      </c>
      <c r="J86" s="52">
        <v>861929</v>
      </c>
      <c r="K86" s="52">
        <v>1090645</v>
      </c>
      <c r="L86" s="52">
        <v>1401189</v>
      </c>
      <c r="M86" s="52">
        <v>1578808</v>
      </c>
      <c r="N86" s="52">
        <v>1834245</v>
      </c>
      <c r="O86" s="52">
        <v>1966823</v>
      </c>
      <c r="P86" s="52">
        <v>2009700</v>
      </c>
      <c r="Q86" s="52">
        <v>1914042</v>
      </c>
      <c r="R86" s="52">
        <v>1682356</v>
      </c>
      <c r="S86" s="52">
        <v>1436662</v>
      </c>
      <c r="T86" s="52">
        <v>1235688</v>
      </c>
      <c r="U86" s="52">
        <v>1049913</v>
      </c>
      <c r="V86" s="52">
        <v>941665</v>
      </c>
      <c r="W86" s="52">
        <v>929092</v>
      </c>
      <c r="X86" s="52">
        <v>1024778</v>
      </c>
      <c r="Y86" s="52">
        <v>1161043</v>
      </c>
      <c r="DA86" s="63" t="s">
        <v>1094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>
        <v>231164</v>
      </c>
      <c r="C88" s="52">
        <v>233337</v>
      </c>
      <c r="D88" s="52">
        <v>237557</v>
      </c>
      <c r="E88" s="52">
        <v>241537</v>
      </c>
      <c r="F88" s="52">
        <v>248292</v>
      </c>
      <c r="G88" s="52">
        <v>259338</v>
      </c>
      <c r="H88" s="52">
        <v>277485</v>
      </c>
      <c r="I88" s="52">
        <v>306516</v>
      </c>
      <c r="J88" s="52">
        <v>344194</v>
      </c>
      <c r="K88" s="52">
        <v>387958</v>
      </c>
      <c r="L88" s="52">
        <v>428288</v>
      </c>
      <c r="M88" s="52">
        <v>455612</v>
      </c>
      <c r="N88" s="52">
        <v>461934</v>
      </c>
      <c r="O88" s="52">
        <v>467249</v>
      </c>
      <c r="P88" s="52">
        <v>460915</v>
      </c>
      <c r="Q88" s="52">
        <v>449538</v>
      </c>
      <c r="R88" s="52">
        <v>399129</v>
      </c>
      <c r="S88" s="52">
        <v>361965</v>
      </c>
      <c r="T88" s="52">
        <v>341055</v>
      </c>
      <c r="U88" s="52">
        <v>342426</v>
      </c>
      <c r="V88" s="52">
        <v>342452</v>
      </c>
      <c r="W88" s="52">
        <v>344772</v>
      </c>
      <c r="X88" s="52">
        <v>351972</v>
      </c>
      <c r="Y88" s="52">
        <v>370088</v>
      </c>
      <c r="DA88" s="63" t="s">
        <v>1095</v>
      </c>
    </row>
    <row r="89" spans="1:105" ht="12" customHeight="1" x14ac:dyDescent="0.25">
      <c r="A89" s="97" t="s">
        <v>131</v>
      </c>
      <c r="B89" s="52">
        <v>425</v>
      </c>
      <c r="C89" s="52">
        <v>392</v>
      </c>
      <c r="D89" s="52">
        <v>379</v>
      </c>
      <c r="E89" s="52">
        <v>434</v>
      </c>
      <c r="F89" s="52">
        <v>460</v>
      </c>
      <c r="G89" s="52">
        <v>484</v>
      </c>
      <c r="H89" s="52">
        <v>530</v>
      </c>
      <c r="I89" s="52">
        <v>763</v>
      </c>
      <c r="J89" s="52">
        <v>1235</v>
      </c>
      <c r="K89" s="52">
        <v>1860</v>
      </c>
      <c r="L89" s="52">
        <v>2207</v>
      </c>
      <c r="M89" s="52">
        <v>2272</v>
      </c>
      <c r="N89" s="52">
        <v>2606</v>
      </c>
      <c r="O89" s="52">
        <v>3193</v>
      </c>
      <c r="P89" s="52">
        <v>3316</v>
      </c>
      <c r="Q89" s="52">
        <v>3628</v>
      </c>
      <c r="R89" s="52">
        <v>3166</v>
      </c>
      <c r="S89" s="52">
        <v>2777</v>
      </c>
      <c r="T89" s="52">
        <v>2654</v>
      </c>
      <c r="U89" s="52">
        <v>2857</v>
      </c>
      <c r="V89" s="52">
        <v>2888</v>
      </c>
      <c r="W89" s="52">
        <v>2959</v>
      </c>
      <c r="X89" s="52">
        <v>3096</v>
      </c>
      <c r="Y89" s="52">
        <v>3323</v>
      </c>
      <c r="DA89" s="63" t="s">
        <v>1096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>
        <v>2997775</v>
      </c>
      <c r="C92" s="52">
        <v>2786999</v>
      </c>
      <c r="D92" s="52">
        <v>2602876</v>
      </c>
      <c r="E92" s="52">
        <v>2458993</v>
      </c>
      <c r="F92" s="52">
        <v>2300984</v>
      </c>
      <c r="G92" s="52">
        <v>2069879</v>
      </c>
      <c r="H92" s="52">
        <v>1900143</v>
      </c>
      <c r="I92" s="52">
        <v>1829539</v>
      </c>
      <c r="J92" s="52">
        <v>1826611</v>
      </c>
      <c r="K92" s="52">
        <v>1900210</v>
      </c>
      <c r="L92" s="52">
        <v>1936733</v>
      </c>
      <c r="M92" s="52">
        <v>2092680</v>
      </c>
      <c r="N92" s="52">
        <v>2236311</v>
      </c>
      <c r="O92" s="52">
        <v>2431029</v>
      </c>
      <c r="P92" s="52">
        <v>2510024</v>
      </c>
      <c r="Q92" s="52">
        <v>2443521</v>
      </c>
      <c r="R92" s="52">
        <v>2248689</v>
      </c>
      <c r="S92" s="52">
        <v>2079336</v>
      </c>
      <c r="T92" s="52">
        <v>1890839</v>
      </c>
      <c r="U92" s="52">
        <v>1752587</v>
      </c>
      <c r="V92" s="52">
        <v>1684393</v>
      </c>
      <c r="W92" s="52">
        <v>1682254</v>
      </c>
      <c r="X92" s="52">
        <v>1720272</v>
      </c>
      <c r="Y92" s="52">
        <v>1722821</v>
      </c>
      <c r="DA92" s="63" t="s">
        <v>1097</v>
      </c>
    </row>
    <row r="93" spans="1:105" ht="12" customHeight="1" x14ac:dyDescent="0.25">
      <c r="A93" s="97" t="s">
        <v>123</v>
      </c>
      <c r="B93" s="52">
        <v>5777</v>
      </c>
      <c r="C93" s="52">
        <v>4874</v>
      </c>
      <c r="D93" s="52">
        <v>4286</v>
      </c>
      <c r="E93" s="52">
        <v>4452</v>
      </c>
      <c r="F93" s="52">
        <v>4372</v>
      </c>
      <c r="G93" s="52">
        <v>4014</v>
      </c>
      <c r="H93" s="52">
        <v>3593</v>
      </c>
      <c r="I93" s="52">
        <v>4831</v>
      </c>
      <c r="J93" s="52">
        <v>7120</v>
      </c>
      <c r="K93" s="52">
        <v>9945</v>
      </c>
      <c r="L93" s="52">
        <v>10905</v>
      </c>
      <c r="M93" s="52">
        <v>9948</v>
      </c>
      <c r="N93" s="52">
        <v>11403</v>
      </c>
      <c r="O93" s="52">
        <v>14768</v>
      </c>
      <c r="P93" s="52">
        <v>15857</v>
      </c>
      <c r="Q93" s="52">
        <v>17323</v>
      </c>
      <c r="R93" s="52">
        <v>16630</v>
      </c>
      <c r="S93" s="52">
        <v>16232</v>
      </c>
      <c r="T93" s="52">
        <v>15397</v>
      </c>
      <c r="U93" s="52">
        <v>14059</v>
      </c>
      <c r="V93" s="52">
        <v>13340</v>
      </c>
      <c r="W93" s="52">
        <v>14474</v>
      </c>
      <c r="X93" s="52">
        <v>16749</v>
      </c>
      <c r="Y93" s="52">
        <v>14876</v>
      </c>
      <c r="DA93" s="63" t="s">
        <v>1098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>
        <v>410235</v>
      </c>
      <c r="C96" s="52">
        <v>510289</v>
      </c>
      <c r="D96" s="52">
        <v>548975</v>
      </c>
      <c r="E96" s="52">
        <v>539619</v>
      </c>
      <c r="F96" s="52">
        <v>580819</v>
      </c>
      <c r="G96" s="52">
        <v>744719</v>
      </c>
      <c r="H96" s="52">
        <v>917176</v>
      </c>
      <c r="I96" s="52">
        <v>1057621</v>
      </c>
      <c r="J96" s="52">
        <v>1146494</v>
      </c>
      <c r="K96" s="52">
        <v>1236807</v>
      </c>
      <c r="L96" s="52">
        <v>1323736</v>
      </c>
      <c r="M96" s="52">
        <v>1551991</v>
      </c>
      <c r="N96" s="52">
        <v>1720602</v>
      </c>
      <c r="O96" s="52">
        <v>1779553</v>
      </c>
      <c r="P96" s="52">
        <v>1690790</v>
      </c>
      <c r="Q96" s="52">
        <v>1591133</v>
      </c>
      <c r="R96" s="52">
        <v>1404286</v>
      </c>
      <c r="S96" s="52">
        <v>1265619</v>
      </c>
      <c r="T96" s="52">
        <v>1175938</v>
      </c>
      <c r="U96" s="52">
        <v>1209324</v>
      </c>
      <c r="V96" s="52">
        <v>1257708</v>
      </c>
      <c r="W96" s="52">
        <v>1303490</v>
      </c>
      <c r="X96" s="52">
        <v>1321775</v>
      </c>
      <c r="Y96" s="52">
        <v>1369601</v>
      </c>
      <c r="DA96" s="63" t="s">
        <v>1099</v>
      </c>
    </row>
    <row r="97" spans="1:105" ht="12" customHeight="1" x14ac:dyDescent="0.25">
      <c r="A97" s="97" t="s">
        <v>121</v>
      </c>
      <c r="B97" s="52">
        <v>71173</v>
      </c>
      <c r="C97" s="52">
        <v>82369</v>
      </c>
      <c r="D97" s="52">
        <v>86599</v>
      </c>
      <c r="E97" s="52">
        <v>90348</v>
      </c>
      <c r="F97" s="52">
        <v>104793</v>
      </c>
      <c r="G97" s="52">
        <v>136026</v>
      </c>
      <c r="H97" s="52">
        <v>185926</v>
      </c>
      <c r="I97" s="52">
        <v>311150</v>
      </c>
      <c r="J97" s="52">
        <v>493552</v>
      </c>
      <c r="K97" s="52">
        <v>696524</v>
      </c>
      <c r="L97" s="52">
        <v>791237</v>
      </c>
      <c r="M97" s="52">
        <v>816762</v>
      </c>
      <c r="N97" s="52">
        <v>930677</v>
      </c>
      <c r="O97" s="52">
        <v>1052352</v>
      </c>
      <c r="P97" s="52">
        <v>1104505</v>
      </c>
      <c r="Q97" s="52">
        <v>1064801</v>
      </c>
      <c r="R97" s="52">
        <v>974521</v>
      </c>
      <c r="S97" s="52">
        <v>943416</v>
      </c>
      <c r="T97" s="52">
        <v>937563</v>
      </c>
      <c r="U97" s="52">
        <v>1043624</v>
      </c>
      <c r="V97" s="52">
        <v>1100514</v>
      </c>
      <c r="W97" s="52">
        <v>1180150</v>
      </c>
      <c r="X97" s="52">
        <v>1239563</v>
      </c>
      <c r="Y97" s="52">
        <v>1272082</v>
      </c>
      <c r="DA97" s="63" t="s">
        <v>1100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>
        <v>332937</v>
      </c>
      <c r="C101" s="52">
        <v>335073</v>
      </c>
      <c r="D101" s="52">
        <v>333997</v>
      </c>
      <c r="E101" s="52">
        <v>333821</v>
      </c>
      <c r="F101" s="52">
        <v>330932</v>
      </c>
      <c r="G101" s="52">
        <v>329301</v>
      </c>
      <c r="H101" s="52">
        <v>327425</v>
      </c>
      <c r="I101" s="52">
        <v>326545</v>
      </c>
      <c r="J101" s="52">
        <v>328646</v>
      </c>
      <c r="K101" s="52">
        <v>336345</v>
      </c>
      <c r="L101" s="52">
        <v>346790</v>
      </c>
      <c r="M101" s="52">
        <v>353515</v>
      </c>
      <c r="N101" s="52">
        <v>356434</v>
      </c>
      <c r="O101" s="52">
        <v>360250</v>
      </c>
      <c r="P101" s="52">
        <v>354808</v>
      </c>
      <c r="Q101" s="52">
        <v>342076</v>
      </c>
      <c r="R101" s="52">
        <v>308752</v>
      </c>
      <c r="S101" s="52">
        <v>281692</v>
      </c>
      <c r="T101" s="52">
        <v>270091</v>
      </c>
      <c r="U101" s="52">
        <v>267155</v>
      </c>
      <c r="V101" s="52">
        <v>267729</v>
      </c>
      <c r="W101" s="52">
        <v>268209</v>
      </c>
      <c r="X101" s="52">
        <v>268664</v>
      </c>
      <c r="Y101" s="52">
        <v>274461</v>
      </c>
      <c r="DA101" s="63" t="s">
        <v>1101</v>
      </c>
    </row>
    <row r="102" spans="1:105" ht="12" customHeight="1" x14ac:dyDescent="0.25">
      <c r="A102" s="97" t="s">
        <v>50</v>
      </c>
      <c r="B102" s="52">
        <v>1091273</v>
      </c>
      <c r="C102" s="52">
        <v>1011507</v>
      </c>
      <c r="D102" s="52">
        <v>950833</v>
      </c>
      <c r="E102" s="52">
        <v>884738</v>
      </c>
      <c r="F102" s="52">
        <v>832164</v>
      </c>
      <c r="G102" s="52">
        <v>778963</v>
      </c>
      <c r="H102" s="52">
        <v>724198</v>
      </c>
      <c r="I102" s="52">
        <v>737164</v>
      </c>
      <c r="J102" s="52">
        <v>780807</v>
      </c>
      <c r="K102" s="52">
        <v>871118</v>
      </c>
      <c r="L102" s="52">
        <v>933922</v>
      </c>
      <c r="M102" s="52">
        <v>1064239</v>
      </c>
      <c r="N102" s="52">
        <v>1167498</v>
      </c>
      <c r="O102" s="52">
        <v>1250803</v>
      </c>
      <c r="P102" s="52">
        <v>1260117</v>
      </c>
      <c r="Q102" s="52">
        <v>1196598</v>
      </c>
      <c r="R102" s="52">
        <v>1077534</v>
      </c>
      <c r="S102" s="52">
        <v>983345</v>
      </c>
      <c r="T102" s="52">
        <v>880259</v>
      </c>
      <c r="U102" s="52">
        <v>807202</v>
      </c>
      <c r="V102" s="52">
        <v>766725</v>
      </c>
      <c r="W102" s="52">
        <v>768163</v>
      </c>
      <c r="X102" s="52">
        <v>775006</v>
      </c>
      <c r="Y102" s="52">
        <v>788553</v>
      </c>
      <c r="DA102" s="63" t="s">
        <v>1102</v>
      </c>
    </row>
    <row r="103" spans="1:105" ht="12" customHeight="1" x14ac:dyDescent="0.25">
      <c r="A103" s="109" t="s">
        <v>120</v>
      </c>
      <c r="B103" s="36">
        <v>2292339</v>
      </c>
      <c r="C103" s="36">
        <v>2271680</v>
      </c>
      <c r="D103" s="36">
        <v>2195842</v>
      </c>
      <c r="E103" s="36">
        <v>2116824</v>
      </c>
      <c r="F103" s="36">
        <v>2076624</v>
      </c>
      <c r="G103" s="36">
        <v>2106196</v>
      </c>
      <c r="H103" s="36">
        <v>2233230</v>
      </c>
      <c r="I103" s="36">
        <v>2446711</v>
      </c>
      <c r="J103" s="36">
        <v>2709753</v>
      </c>
      <c r="K103" s="36">
        <v>3025841</v>
      </c>
      <c r="L103" s="36">
        <v>3212394</v>
      </c>
      <c r="M103" s="36">
        <v>3511511</v>
      </c>
      <c r="N103" s="36">
        <v>3839601</v>
      </c>
      <c r="O103" s="36">
        <v>4137091</v>
      </c>
      <c r="P103" s="36">
        <v>4170482</v>
      </c>
      <c r="Q103" s="36">
        <v>4031270</v>
      </c>
      <c r="R103" s="36">
        <v>3660135</v>
      </c>
      <c r="S103" s="36">
        <v>3404308</v>
      </c>
      <c r="T103" s="36">
        <v>3213096</v>
      </c>
      <c r="U103" s="36">
        <v>3290520</v>
      </c>
      <c r="V103" s="36">
        <v>3366841</v>
      </c>
      <c r="W103" s="36">
        <v>3491727</v>
      </c>
      <c r="X103" s="36">
        <v>3609757</v>
      </c>
      <c r="Y103" s="36">
        <v>3689777</v>
      </c>
      <c r="DA103" s="60" t="s">
        <v>1103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>
        <v>249</v>
      </c>
      <c r="C105" s="120">
        <v>242</v>
      </c>
      <c r="D105" s="120">
        <v>232</v>
      </c>
      <c r="E105" s="120">
        <v>222</v>
      </c>
      <c r="F105" s="120">
        <v>213</v>
      </c>
      <c r="G105" s="120">
        <v>207</v>
      </c>
      <c r="H105" s="120">
        <v>206</v>
      </c>
      <c r="I105" s="120">
        <v>208</v>
      </c>
      <c r="J105" s="120">
        <v>210</v>
      </c>
      <c r="K105" s="120">
        <v>210</v>
      </c>
      <c r="L105" s="120">
        <v>211</v>
      </c>
      <c r="M105" s="120">
        <v>217</v>
      </c>
      <c r="N105" s="120">
        <v>225</v>
      </c>
      <c r="O105" s="120">
        <v>235</v>
      </c>
      <c r="P105" s="120">
        <v>241</v>
      </c>
      <c r="Q105" s="120">
        <v>246</v>
      </c>
      <c r="R105" s="120">
        <v>251</v>
      </c>
      <c r="S105" s="120">
        <v>248</v>
      </c>
      <c r="T105" s="120">
        <v>240</v>
      </c>
      <c r="U105" s="120">
        <v>238</v>
      </c>
      <c r="V105" s="120">
        <v>238</v>
      </c>
      <c r="W105" s="120">
        <v>241</v>
      </c>
      <c r="X105" s="120">
        <v>244</v>
      </c>
      <c r="Y105" s="120">
        <v>247</v>
      </c>
      <c r="DA105" s="129" t="s">
        <v>341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>
        <v>249</v>
      </c>
      <c r="C107" s="52">
        <v>242</v>
      </c>
      <c r="D107" s="52">
        <v>232</v>
      </c>
      <c r="E107" s="52">
        <v>222</v>
      </c>
      <c r="F107" s="52">
        <v>213</v>
      </c>
      <c r="G107" s="52">
        <v>207</v>
      </c>
      <c r="H107" s="52">
        <v>206</v>
      </c>
      <c r="I107" s="52">
        <v>208</v>
      </c>
      <c r="J107" s="52">
        <v>210</v>
      </c>
      <c r="K107" s="52">
        <v>210</v>
      </c>
      <c r="L107" s="52">
        <v>211</v>
      </c>
      <c r="M107" s="52">
        <v>217</v>
      </c>
      <c r="N107" s="52">
        <v>225</v>
      </c>
      <c r="O107" s="52">
        <v>235</v>
      </c>
      <c r="P107" s="52">
        <v>241</v>
      </c>
      <c r="Q107" s="52">
        <v>246</v>
      </c>
      <c r="R107" s="52">
        <v>251</v>
      </c>
      <c r="S107" s="52">
        <v>248</v>
      </c>
      <c r="T107" s="52">
        <v>240</v>
      </c>
      <c r="U107" s="52">
        <v>238</v>
      </c>
      <c r="V107" s="52">
        <v>238</v>
      </c>
      <c r="W107" s="52">
        <v>241</v>
      </c>
      <c r="X107" s="52">
        <v>244</v>
      </c>
      <c r="Y107" s="52">
        <v>247</v>
      </c>
      <c r="DA107" s="63" t="s">
        <v>1104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>
        <v>15</v>
      </c>
      <c r="C110" s="52">
        <v>18</v>
      </c>
      <c r="D110" s="52">
        <v>19</v>
      </c>
      <c r="E110" s="52">
        <v>20</v>
      </c>
      <c r="F110" s="52">
        <v>23</v>
      </c>
      <c r="G110" s="52">
        <v>28</v>
      </c>
      <c r="H110" s="52">
        <v>30</v>
      </c>
      <c r="I110" s="52">
        <v>36</v>
      </c>
      <c r="J110" s="52">
        <v>43</v>
      </c>
      <c r="K110" s="52">
        <v>50</v>
      </c>
      <c r="L110" s="52">
        <v>55</v>
      </c>
      <c r="M110" s="52">
        <v>59</v>
      </c>
      <c r="N110" s="52">
        <v>62</v>
      </c>
      <c r="O110" s="52">
        <v>63</v>
      </c>
      <c r="P110" s="52">
        <v>63</v>
      </c>
      <c r="Q110" s="52">
        <v>60</v>
      </c>
      <c r="R110" s="52">
        <v>56</v>
      </c>
      <c r="S110" s="52">
        <v>52</v>
      </c>
      <c r="T110" s="52">
        <v>50</v>
      </c>
      <c r="U110" s="52">
        <v>44</v>
      </c>
      <c r="V110" s="52">
        <v>39</v>
      </c>
      <c r="W110" s="52">
        <v>40</v>
      </c>
      <c r="X110" s="52">
        <v>39</v>
      </c>
      <c r="Y110" s="52">
        <v>43</v>
      </c>
      <c r="DA110" s="63" t="s">
        <v>1105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>
        <v>169</v>
      </c>
      <c r="C112" s="52">
        <v>164</v>
      </c>
      <c r="D112" s="52">
        <v>158</v>
      </c>
      <c r="E112" s="52">
        <v>152</v>
      </c>
      <c r="F112" s="52">
        <v>147</v>
      </c>
      <c r="G112" s="52">
        <v>143</v>
      </c>
      <c r="H112" s="52">
        <v>145</v>
      </c>
      <c r="I112" s="52">
        <v>143</v>
      </c>
      <c r="J112" s="52">
        <v>146</v>
      </c>
      <c r="K112" s="52">
        <v>148</v>
      </c>
      <c r="L112" s="52">
        <v>149</v>
      </c>
      <c r="M112" s="52">
        <v>151</v>
      </c>
      <c r="N112" s="52">
        <v>152</v>
      </c>
      <c r="O112" s="52">
        <v>162</v>
      </c>
      <c r="P112" s="52">
        <v>162</v>
      </c>
      <c r="Q112" s="52">
        <v>171</v>
      </c>
      <c r="R112" s="52">
        <v>169</v>
      </c>
      <c r="S112" s="52">
        <v>166</v>
      </c>
      <c r="T112" s="52">
        <v>159</v>
      </c>
      <c r="U112" s="52">
        <v>155</v>
      </c>
      <c r="V112" s="52">
        <v>156</v>
      </c>
      <c r="W112" s="52">
        <v>147</v>
      </c>
      <c r="X112" s="52">
        <v>147</v>
      </c>
      <c r="Y112" s="52">
        <v>154</v>
      </c>
      <c r="DA112" s="63" t="s">
        <v>1106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1</v>
      </c>
      <c r="O113" s="52">
        <v>1</v>
      </c>
      <c r="P113" s="52">
        <v>1</v>
      </c>
      <c r="Q113" s="52">
        <v>1</v>
      </c>
      <c r="R113" s="52">
        <v>1</v>
      </c>
      <c r="S113" s="52">
        <v>1</v>
      </c>
      <c r="T113" s="52">
        <v>1</v>
      </c>
      <c r="U113" s="52">
        <v>1</v>
      </c>
      <c r="V113" s="52">
        <v>1</v>
      </c>
      <c r="W113" s="52">
        <v>1</v>
      </c>
      <c r="X113" s="52">
        <v>1</v>
      </c>
      <c r="Y113" s="52">
        <v>1</v>
      </c>
      <c r="DA113" s="63" t="s">
        <v>1107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>
        <v>68</v>
      </c>
      <c r="C116" s="52">
        <v>67</v>
      </c>
      <c r="D116" s="52">
        <v>64</v>
      </c>
      <c r="E116" s="52">
        <v>60</v>
      </c>
      <c r="F116" s="52">
        <v>55</v>
      </c>
      <c r="G116" s="52">
        <v>53</v>
      </c>
      <c r="H116" s="52">
        <v>50</v>
      </c>
      <c r="I116" s="52">
        <v>51</v>
      </c>
      <c r="J116" s="52">
        <v>47</v>
      </c>
      <c r="K116" s="52">
        <v>43</v>
      </c>
      <c r="L116" s="52">
        <v>42</v>
      </c>
      <c r="M116" s="52">
        <v>46</v>
      </c>
      <c r="N116" s="52">
        <v>49</v>
      </c>
      <c r="O116" s="52">
        <v>48</v>
      </c>
      <c r="P116" s="52">
        <v>44</v>
      </c>
      <c r="Q116" s="52">
        <v>41</v>
      </c>
      <c r="R116" s="52">
        <v>37</v>
      </c>
      <c r="S116" s="52">
        <v>31</v>
      </c>
      <c r="T116" s="52">
        <v>34</v>
      </c>
      <c r="U116" s="52">
        <v>37</v>
      </c>
      <c r="V116" s="52">
        <v>38</v>
      </c>
      <c r="W116" s="52">
        <v>40</v>
      </c>
      <c r="X116" s="52">
        <v>40</v>
      </c>
      <c r="Y116" s="52">
        <v>44</v>
      </c>
      <c r="DA116" s="63" t="s">
        <v>1108</v>
      </c>
    </row>
    <row r="117" spans="1:105" ht="12" customHeight="1" x14ac:dyDescent="0.25">
      <c r="A117" s="97" t="s">
        <v>121</v>
      </c>
      <c r="B117" s="52">
        <v>12</v>
      </c>
      <c r="C117" s="52">
        <v>11</v>
      </c>
      <c r="D117" s="52">
        <v>10</v>
      </c>
      <c r="E117" s="52">
        <v>10</v>
      </c>
      <c r="F117" s="52">
        <v>11</v>
      </c>
      <c r="G117" s="52">
        <v>11</v>
      </c>
      <c r="H117" s="52">
        <v>11</v>
      </c>
      <c r="I117" s="52">
        <v>14</v>
      </c>
      <c r="J117" s="52">
        <v>17</v>
      </c>
      <c r="K117" s="52">
        <v>19</v>
      </c>
      <c r="L117" s="52">
        <v>20</v>
      </c>
      <c r="M117" s="52">
        <v>20</v>
      </c>
      <c r="N117" s="52">
        <v>23</v>
      </c>
      <c r="O117" s="52">
        <v>24</v>
      </c>
      <c r="P117" s="52">
        <v>34</v>
      </c>
      <c r="Q117" s="52">
        <v>33</v>
      </c>
      <c r="R117" s="52">
        <v>44</v>
      </c>
      <c r="S117" s="52">
        <v>50</v>
      </c>
      <c r="T117" s="52">
        <v>46</v>
      </c>
      <c r="U117" s="52">
        <v>45</v>
      </c>
      <c r="V117" s="52">
        <v>43</v>
      </c>
      <c r="W117" s="52">
        <v>53</v>
      </c>
      <c r="X117" s="52">
        <v>56</v>
      </c>
      <c r="Y117" s="52">
        <v>48</v>
      </c>
      <c r="DA117" s="63" t="s">
        <v>1109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>
        <v>80</v>
      </c>
      <c r="C121" s="52">
        <v>75</v>
      </c>
      <c r="D121" s="52">
        <v>71</v>
      </c>
      <c r="E121" s="52">
        <v>66</v>
      </c>
      <c r="F121" s="52">
        <v>62</v>
      </c>
      <c r="G121" s="52">
        <v>58</v>
      </c>
      <c r="H121" s="52">
        <v>52</v>
      </c>
      <c r="I121" s="52">
        <v>50</v>
      </c>
      <c r="J121" s="52">
        <v>48</v>
      </c>
      <c r="K121" s="52">
        <v>48</v>
      </c>
      <c r="L121" s="52">
        <v>48</v>
      </c>
      <c r="M121" s="52">
        <v>52</v>
      </c>
      <c r="N121" s="52">
        <v>49</v>
      </c>
      <c r="O121" s="52">
        <v>49</v>
      </c>
      <c r="P121" s="52">
        <v>47</v>
      </c>
      <c r="Q121" s="52">
        <v>46</v>
      </c>
      <c r="R121" s="52">
        <v>45</v>
      </c>
      <c r="S121" s="52">
        <v>44</v>
      </c>
      <c r="T121" s="52">
        <v>43</v>
      </c>
      <c r="U121" s="52">
        <v>40</v>
      </c>
      <c r="V121" s="52">
        <v>39</v>
      </c>
      <c r="W121" s="52">
        <v>38</v>
      </c>
      <c r="X121" s="52">
        <v>35</v>
      </c>
      <c r="Y121" s="52">
        <v>34</v>
      </c>
      <c r="DA121" s="63" t="s">
        <v>1110</v>
      </c>
    </row>
    <row r="122" spans="1:105" ht="12" customHeight="1" x14ac:dyDescent="0.25">
      <c r="A122" s="109" t="s">
        <v>120</v>
      </c>
      <c r="B122" s="36">
        <v>169</v>
      </c>
      <c r="C122" s="36">
        <v>167</v>
      </c>
      <c r="D122" s="36">
        <v>161</v>
      </c>
      <c r="E122" s="36">
        <v>156</v>
      </c>
      <c r="F122" s="36">
        <v>151</v>
      </c>
      <c r="G122" s="36">
        <v>149</v>
      </c>
      <c r="H122" s="36">
        <v>154</v>
      </c>
      <c r="I122" s="36">
        <v>158</v>
      </c>
      <c r="J122" s="36">
        <v>162</v>
      </c>
      <c r="K122" s="36">
        <v>162</v>
      </c>
      <c r="L122" s="36">
        <v>163</v>
      </c>
      <c r="M122" s="36">
        <v>165</v>
      </c>
      <c r="N122" s="36">
        <v>176</v>
      </c>
      <c r="O122" s="36">
        <v>186</v>
      </c>
      <c r="P122" s="36">
        <v>194</v>
      </c>
      <c r="Q122" s="36">
        <v>200</v>
      </c>
      <c r="R122" s="36">
        <v>206</v>
      </c>
      <c r="S122" s="36">
        <v>204</v>
      </c>
      <c r="T122" s="36">
        <v>197</v>
      </c>
      <c r="U122" s="36">
        <v>198</v>
      </c>
      <c r="V122" s="36">
        <v>199</v>
      </c>
      <c r="W122" s="36">
        <v>203</v>
      </c>
      <c r="X122" s="36">
        <v>209</v>
      </c>
      <c r="Y122" s="36">
        <v>213</v>
      </c>
      <c r="DA122" s="60" t="s">
        <v>1111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>
        <v>0</v>
      </c>
      <c r="C124" s="120">
        <v>0</v>
      </c>
      <c r="D124" s="120">
        <v>0</v>
      </c>
      <c r="E124" s="120">
        <v>0</v>
      </c>
      <c r="F124" s="120">
        <v>0</v>
      </c>
      <c r="G124" s="120">
        <v>0</v>
      </c>
      <c r="H124" s="120">
        <v>0</v>
      </c>
      <c r="I124" s="120">
        <v>0</v>
      </c>
      <c r="J124" s="120">
        <v>0</v>
      </c>
      <c r="K124" s="120">
        <v>0</v>
      </c>
      <c r="L124" s="120">
        <v>0</v>
      </c>
      <c r="M124" s="120">
        <v>0</v>
      </c>
      <c r="N124" s="120">
        <v>0</v>
      </c>
      <c r="O124" s="120">
        <v>0</v>
      </c>
      <c r="P124" s="120">
        <v>0</v>
      </c>
      <c r="Q124" s="120">
        <v>0</v>
      </c>
      <c r="R124" s="120">
        <v>0</v>
      </c>
      <c r="S124" s="120">
        <v>0</v>
      </c>
      <c r="T124" s="120">
        <v>0</v>
      </c>
      <c r="U124" s="120">
        <v>0</v>
      </c>
      <c r="V124" s="120">
        <v>0</v>
      </c>
      <c r="W124" s="120">
        <v>0</v>
      </c>
      <c r="X124" s="120">
        <v>0</v>
      </c>
      <c r="Y124" s="120">
        <v>0</v>
      </c>
      <c r="DA124" s="129" t="s">
        <v>342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X126" s="52">
        <v>0</v>
      </c>
      <c r="Y126" s="52">
        <v>0</v>
      </c>
      <c r="DA126" s="63" t="s">
        <v>1112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X129" s="52">
        <v>0</v>
      </c>
      <c r="Y129" s="52">
        <v>0</v>
      </c>
      <c r="DA129" s="63" t="s">
        <v>1113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X131" s="52">
        <v>0</v>
      </c>
      <c r="Y131" s="52">
        <v>0</v>
      </c>
      <c r="DA131" s="63" t="s">
        <v>1114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2">
        <v>0</v>
      </c>
      <c r="Y132" s="52">
        <v>0</v>
      </c>
      <c r="DA132" s="63" t="s">
        <v>1115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X135" s="52">
        <v>0</v>
      </c>
      <c r="Y135" s="52">
        <v>0</v>
      </c>
      <c r="DA135" s="63" t="s">
        <v>1116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X136" s="52">
        <v>0</v>
      </c>
      <c r="Y136" s="52">
        <v>0</v>
      </c>
      <c r="DA136" s="63" t="s">
        <v>1117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2">
        <v>0</v>
      </c>
      <c r="Y140" s="52">
        <v>0</v>
      </c>
      <c r="DA140" s="63" t="s">
        <v>1118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X141" s="36">
        <v>0</v>
      </c>
      <c r="Y141" s="36">
        <v>0</v>
      </c>
      <c r="DA141" s="60" t="s">
        <v>1119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83849</v>
      </c>
      <c r="C143" s="120">
        <v>109473</v>
      </c>
      <c r="D143" s="120">
        <v>139560</v>
      </c>
      <c r="E143" s="120">
        <v>174039</v>
      </c>
      <c r="F143" s="120">
        <v>212588</v>
      </c>
      <c r="G143" s="120">
        <v>258054</v>
      </c>
      <c r="H143" s="120">
        <v>301482</v>
      </c>
      <c r="I143" s="120">
        <v>334902</v>
      </c>
      <c r="J143" s="120">
        <v>358365</v>
      </c>
      <c r="K143" s="120">
        <v>378221</v>
      </c>
      <c r="L143" s="120">
        <v>402016</v>
      </c>
      <c r="M143" s="120">
        <v>422007</v>
      </c>
      <c r="N143" s="120">
        <v>442149</v>
      </c>
      <c r="O143" s="120">
        <v>470487</v>
      </c>
      <c r="P143" s="120">
        <v>524851</v>
      </c>
      <c r="Q143" s="120">
        <v>604778</v>
      </c>
      <c r="R143" s="120">
        <v>701953</v>
      </c>
      <c r="S143" s="120">
        <v>780200</v>
      </c>
      <c r="T143" s="120">
        <v>836162</v>
      </c>
      <c r="U143" s="120">
        <v>911513</v>
      </c>
      <c r="V143" s="120">
        <v>983392</v>
      </c>
      <c r="W143" s="120">
        <v>1071394</v>
      </c>
      <c r="X143" s="120">
        <v>1158620</v>
      </c>
      <c r="Y143" s="120">
        <v>1227823</v>
      </c>
      <c r="DA143" s="129" t="s">
        <v>343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>
        <v>83849</v>
      </c>
      <c r="C145" s="52">
        <v>109473</v>
      </c>
      <c r="D145" s="52">
        <v>139560</v>
      </c>
      <c r="E145" s="52">
        <v>174039</v>
      </c>
      <c r="F145" s="52">
        <v>212588</v>
      </c>
      <c r="G145" s="52">
        <v>258054</v>
      </c>
      <c r="H145" s="52">
        <v>301482</v>
      </c>
      <c r="I145" s="52">
        <v>334902</v>
      </c>
      <c r="J145" s="52">
        <v>358365</v>
      </c>
      <c r="K145" s="52">
        <v>378221</v>
      </c>
      <c r="L145" s="52">
        <v>402016</v>
      </c>
      <c r="M145" s="52">
        <v>422007</v>
      </c>
      <c r="N145" s="52">
        <v>442149</v>
      </c>
      <c r="O145" s="52">
        <v>470487</v>
      </c>
      <c r="P145" s="52">
        <v>524851</v>
      </c>
      <c r="Q145" s="52">
        <v>604778</v>
      </c>
      <c r="R145" s="52">
        <v>701953</v>
      </c>
      <c r="S145" s="52">
        <v>780200</v>
      </c>
      <c r="T145" s="52">
        <v>836162</v>
      </c>
      <c r="U145" s="52">
        <v>911513</v>
      </c>
      <c r="V145" s="52">
        <v>983392</v>
      </c>
      <c r="W145" s="52">
        <v>1071394</v>
      </c>
      <c r="X145" s="52">
        <v>1158620</v>
      </c>
      <c r="Y145" s="52">
        <v>1227823</v>
      </c>
      <c r="DA145" s="63" t="s">
        <v>1120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>
        <v>49451</v>
      </c>
      <c r="C147" s="52">
        <v>58789</v>
      </c>
      <c r="D147" s="52">
        <v>71746</v>
      </c>
      <c r="E147" s="52">
        <v>96372</v>
      </c>
      <c r="F147" s="52">
        <v>113104</v>
      </c>
      <c r="G147" s="52">
        <v>136025</v>
      </c>
      <c r="H147" s="52">
        <v>162063</v>
      </c>
      <c r="I147" s="52">
        <v>185083</v>
      </c>
      <c r="J147" s="52">
        <v>191011</v>
      </c>
      <c r="K147" s="52">
        <v>187565</v>
      </c>
      <c r="L147" s="52">
        <v>190114</v>
      </c>
      <c r="M147" s="52">
        <v>214066</v>
      </c>
      <c r="N147" s="52">
        <v>267148</v>
      </c>
      <c r="O147" s="52">
        <v>302335</v>
      </c>
      <c r="P147" s="52">
        <v>331907</v>
      </c>
      <c r="Q147" s="52">
        <v>372700</v>
      </c>
      <c r="R147" s="52">
        <v>470486</v>
      </c>
      <c r="S147" s="52">
        <v>563718</v>
      </c>
      <c r="T147" s="52">
        <v>646908</v>
      </c>
      <c r="U147" s="52">
        <v>716989</v>
      </c>
      <c r="V147" s="52">
        <v>795592</v>
      </c>
      <c r="W147" s="52">
        <v>841562</v>
      </c>
      <c r="X147" s="52">
        <v>907017</v>
      </c>
      <c r="Y147" s="52">
        <v>927806</v>
      </c>
      <c r="DA147" s="63" t="s">
        <v>1121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>
        <v>72127</v>
      </c>
      <c r="C149" s="52">
        <v>83322</v>
      </c>
      <c r="D149" s="52">
        <v>102536</v>
      </c>
      <c r="E149" s="52">
        <v>130286</v>
      </c>
      <c r="F149" s="52">
        <v>155224</v>
      </c>
      <c r="G149" s="52">
        <v>171409</v>
      </c>
      <c r="H149" s="52">
        <v>188255</v>
      </c>
      <c r="I149" s="52">
        <v>194081</v>
      </c>
      <c r="J149" s="52">
        <v>193474</v>
      </c>
      <c r="K149" s="52">
        <v>192539</v>
      </c>
      <c r="L149" s="52">
        <v>195887</v>
      </c>
      <c r="M149" s="52">
        <v>199477</v>
      </c>
      <c r="N149" s="52">
        <v>202874</v>
      </c>
      <c r="O149" s="52">
        <v>217607</v>
      </c>
      <c r="P149" s="52">
        <v>252037</v>
      </c>
      <c r="Q149" s="52">
        <v>292252</v>
      </c>
      <c r="R149" s="52">
        <v>343387</v>
      </c>
      <c r="S149" s="52">
        <v>377019</v>
      </c>
      <c r="T149" s="52">
        <v>389939</v>
      </c>
      <c r="U149" s="52">
        <v>398189</v>
      </c>
      <c r="V149" s="52">
        <v>413646</v>
      </c>
      <c r="W149" s="52">
        <v>440568</v>
      </c>
      <c r="X149" s="52">
        <v>475692</v>
      </c>
      <c r="Y149" s="52">
        <v>491729</v>
      </c>
      <c r="DA149" s="63" t="s">
        <v>1122</v>
      </c>
    </row>
    <row r="150" spans="1:105" ht="12" customHeight="1" x14ac:dyDescent="0.25">
      <c r="A150" s="97" t="s">
        <v>123</v>
      </c>
      <c r="B150" s="52">
        <v>139</v>
      </c>
      <c r="C150" s="52">
        <v>117</v>
      </c>
      <c r="D150" s="52">
        <v>129</v>
      </c>
      <c r="E150" s="52">
        <v>235</v>
      </c>
      <c r="F150" s="52">
        <v>308</v>
      </c>
      <c r="G150" s="52">
        <v>346</v>
      </c>
      <c r="H150" s="52">
        <v>369</v>
      </c>
      <c r="I150" s="52">
        <v>513</v>
      </c>
      <c r="J150" s="52">
        <v>709</v>
      </c>
      <c r="K150" s="52">
        <v>918</v>
      </c>
      <c r="L150" s="52">
        <v>1022</v>
      </c>
      <c r="M150" s="52">
        <v>916</v>
      </c>
      <c r="N150" s="52">
        <v>1013</v>
      </c>
      <c r="O150" s="52">
        <v>1309</v>
      </c>
      <c r="P150" s="52">
        <v>1646</v>
      </c>
      <c r="Q150" s="52">
        <v>2478</v>
      </c>
      <c r="R150" s="52">
        <v>3164</v>
      </c>
      <c r="S150" s="52">
        <v>3537</v>
      </c>
      <c r="T150" s="52">
        <v>3552</v>
      </c>
      <c r="U150" s="52">
        <v>3365</v>
      </c>
      <c r="V150" s="52">
        <v>3405</v>
      </c>
      <c r="W150" s="52">
        <v>3928</v>
      </c>
      <c r="X150" s="52">
        <v>4868</v>
      </c>
      <c r="Y150" s="52">
        <v>4340</v>
      </c>
      <c r="DA150" s="63" t="s">
        <v>1123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>
        <v>9871</v>
      </c>
      <c r="C153" s="52">
        <v>22643</v>
      </c>
      <c r="D153" s="52">
        <v>32126</v>
      </c>
      <c r="E153" s="52">
        <v>37224</v>
      </c>
      <c r="F153" s="52">
        <v>48047</v>
      </c>
      <c r="G153" s="52">
        <v>72707</v>
      </c>
      <c r="H153" s="52">
        <v>93723</v>
      </c>
      <c r="I153" s="52">
        <v>108898</v>
      </c>
      <c r="J153" s="52">
        <v>116950</v>
      </c>
      <c r="K153" s="52">
        <v>121706</v>
      </c>
      <c r="L153" s="52">
        <v>131560</v>
      </c>
      <c r="M153" s="52">
        <v>146902</v>
      </c>
      <c r="N153" s="52">
        <v>155762</v>
      </c>
      <c r="O153" s="52">
        <v>158401</v>
      </c>
      <c r="P153" s="52">
        <v>157748</v>
      </c>
      <c r="Q153" s="52">
        <v>175136</v>
      </c>
      <c r="R153" s="52">
        <v>188582</v>
      </c>
      <c r="S153" s="52">
        <v>204549</v>
      </c>
      <c r="T153" s="52">
        <v>228486</v>
      </c>
      <c r="U153" s="52">
        <v>264591</v>
      </c>
      <c r="V153" s="52">
        <v>297028</v>
      </c>
      <c r="W153" s="52">
        <v>324832</v>
      </c>
      <c r="X153" s="52">
        <v>343055</v>
      </c>
      <c r="Y153" s="52">
        <v>374112</v>
      </c>
      <c r="DA153" s="63" t="s">
        <v>1124</v>
      </c>
    </row>
    <row r="154" spans="1:105" ht="12" customHeight="1" x14ac:dyDescent="0.25">
      <c r="A154" s="97" t="s">
        <v>121</v>
      </c>
      <c r="B154" s="52">
        <v>1712</v>
      </c>
      <c r="C154" s="52">
        <v>3391</v>
      </c>
      <c r="D154" s="52">
        <v>4769</v>
      </c>
      <c r="E154" s="52">
        <v>6294</v>
      </c>
      <c r="F154" s="52">
        <v>9009</v>
      </c>
      <c r="G154" s="52">
        <v>13592</v>
      </c>
      <c r="H154" s="52">
        <v>19135</v>
      </c>
      <c r="I154" s="52">
        <v>31410</v>
      </c>
      <c r="J154" s="52">
        <v>47232</v>
      </c>
      <c r="K154" s="52">
        <v>63058</v>
      </c>
      <c r="L154" s="52">
        <v>73547</v>
      </c>
      <c r="M154" s="52">
        <v>74712</v>
      </c>
      <c r="N154" s="52">
        <v>82500</v>
      </c>
      <c r="O154" s="52">
        <v>93170</v>
      </c>
      <c r="P154" s="52">
        <v>113420</v>
      </c>
      <c r="Q154" s="52">
        <v>134912</v>
      </c>
      <c r="R154" s="52">
        <v>166820</v>
      </c>
      <c r="S154" s="52">
        <v>195095</v>
      </c>
      <c r="T154" s="52">
        <v>214185</v>
      </c>
      <c r="U154" s="52">
        <v>245368</v>
      </c>
      <c r="V154" s="52">
        <v>269313</v>
      </c>
      <c r="W154" s="52">
        <v>302066</v>
      </c>
      <c r="X154" s="52">
        <v>335005</v>
      </c>
      <c r="Y154" s="52">
        <v>357642</v>
      </c>
      <c r="DA154" s="63" t="s">
        <v>1125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>
        <v>27043</v>
      </c>
      <c r="C158" s="52">
        <v>31024</v>
      </c>
      <c r="D158" s="52">
        <v>38894</v>
      </c>
      <c r="E158" s="52">
        <v>47609</v>
      </c>
      <c r="F158" s="52">
        <v>57332</v>
      </c>
      <c r="G158" s="52">
        <v>66696</v>
      </c>
      <c r="H158" s="52">
        <v>73281</v>
      </c>
      <c r="I158" s="52">
        <v>78568</v>
      </c>
      <c r="J158" s="52">
        <v>81574</v>
      </c>
      <c r="K158" s="52">
        <v>85543</v>
      </c>
      <c r="L158" s="52">
        <v>91413</v>
      </c>
      <c r="M158" s="52">
        <v>98191</v>
      </c>
      <c r="N158" s="52">
        <v>102894</v>
      </c>
      <c r="O158" s="52">
        <v>108947</v>
      </c>
      <c r="P158" s="52">
        <v>120813</v>
      </c>
      <c r="Q158" s="52">
        <v>133471</v>
      </c>
      <c r="R158" s="52">
        <v>152686</v>
      </c>
      <c r="S158" s="52">
        <v>168564</v>
      </c>
      <c r="T158" s="52">
        <v>174214</v>
      </c>
      <c r="U158" s="52">
        <v>178555</v>
      </c>
      <c r="V158" s="52">
        <v>184968</v>
      </c>
      <c r="W158" s="52">
        <v>197443</v>
      </c>
      <c r="X158" s="52">
        <v>208633</v>
      </c>
      <c r="Y158" s="52">
        <v>219427</v>
      </c>
      <c r="DA158" s="63" t="s">
        <v>1126</v>
      </c>
    </row>
    <row r="159" spans="1:105" ht="12" customHeight="1" x14ac:dyDescent="0.25">
      <c r="A159" s="109" t="s">
        <v>120</v>
      </c>
      <c r="B159" s="36">
        <v>56806</v>
      </c>
      <c r="C159" s="36">
        <v>78449</v>
      </c>
      <c r="D159" s="36">
        <v>100666</v>
      </c>
      <c r="E159" s="36">
        <v>126430</v>
      </c>
      <c r="F159" s="36">
        <v>155256</v>
      </c>
      <c r="G159" s="36">
        <v>191358</v>
      </c>
      <c r="H159" s="36">
        <v>228201</v>
      </c>
      <c r="I159" s="36">
        <v>256334</v>
      </c>
      <c r="J159" s="36">
        <v>276791</v>
      </c>
      <c r="K159" s="36">
        <v>292678</v>
      </c>
      <c r="L159" s="36">
        <v>310603</v>
      </c>
      <c r="M159" s="36">
        <v>323816</v>
      </c>
      <c r="N159" s="36">
        <v>339255</v>
      </c>
      <c r="O159" s="36">
        <v>361540</v>
      </c>
      <c r="P159" s="36">
        <v>404038</v>
      </c>
      <c r="Q159" s="36">
        <v>471307</v>
      </c>
      <c r="R159" s="36">
        <v>549267</v>
      </c>
      <c r="S159" s="36">
        <v>611636</v>
      </c>
      <c r="T159" s="36">
        <v>661948</v>
      </c>
      <c r="U159" s="36">
        <v>732958</v>
      </c>
      <c r="V159" s="36">
        <v>798424</v>
      </c>
      <c r="W159" s="36">
        <v>873951</v>
      </c>
      <c r="X159" s="36">
        <v>949987</v>
      </c>
      <c r="Y159" s="36">
        <v>1008396</v>
      </c>
      <c r="DA159" s="60" t="s">
        <v>1127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1101007</v>
      </c>
      <c r="C161" s="120">
        <v>1380469</v>
      </c>
      <c r="D161" s="120">
        <v>1500577</v>
      </c>
      <c r="E161" s="120">
        <v>1654165</v>
      </c>
      <c r="F161" s="120">
        <v>1856751</v>
      </c>
      <c r="G161" s="120">
        <v>2149040</v>
      </c>
      <c r="H161" s="120">
        <v>2478841</v>
      </c>
      <c r="I161" s="120">
        <v>2640733</v>
      </c>
      <c r="J161" s="120">
        <v>2746957</v>
      </c>
      <c r="K161" s="120">
        <v>2862303</v>
      </c>
      <c r="L161" s="120">
        <v>3017459</v>
      </c>
      <c r="M161" s="120">
        <v>3048350</v>
      </c>
      <c r="N161" s="120">
        <v>3046720</v>
      </c>
      <c r="O161" s="120">
        <v>2780291</v>
      </c>
      <c r="P161" s="120">
        <v>2449901</v>
      </c>
      <c r="Q161" s="120">
        <v>2285628</v>
      </c>
      <c r="R161" s="120">
        <v>2311647</v>
      </c>
      <c r="S161" s="120">
        <v>2338930</v>
      </c>
      <c r="T161" s="120">
        <v>2502801</v>
      </c>
      <c r="U161" s="120">
        <v>2640831</v>
      </c>
      <c r="V161" s="120">
        <v>2769530</v>
      </c>
      <c r="W161" s="120">
        <v>2950997</v>
      </c>
      <c r="X161" s="120">
        <v>3077964</v>
      </c>
      <c r="Y161" s="120">
        <v>3413260</v>
      </c>
      <c r="DA161" s="129" t="s">
        <v>344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>
        <v>1101007</v>
      </c>
      <c r="C163" s="52">
        <v>1380469</v>
      </c>
      <c r="D163" s="52">
        <v>1500577</v>
      </c>
      <c r="E163" s="52">
        <v>1654165</v>
      </c>
      <c r="F163" s="52">
        <v>1856751</v>
      </c>
      <c r="G163" s="52">
        <v>2149040</v>
      </c>
      <c r="H163" s="52">
        <v>2478841</v>
      </c>
      <c r="I163" s="52">
        <v>2640733</v>
      </c>
      <c r="J163" s="52">
        <v>2746957</v>
      </c>
      <c r="K163" s="52">
        <v>2862303</v>
      </c>
      <c r="L163" s="52">
        <v>3017459</v>
      </c>
      <c r="M163" s="52">
        <v>3048350</v>
      </c>
      <c r="N163" s="52">
        <v>3046720</v>
      </c>
      <c r="O163" s="52">
        <v>2780291</v>
      </c>
      <c r="P163" s="52">
        <v>2449901</v>
      </c>
      <c r="Q163" s="52">
        <v>2285628</v>
      </c>
      <c r="R163" s="52">
        <v>2311647</v>
      </c>
      <c r="S163" s="52">
        <v>2338930</v>
      </c>
      <c r="T163" s="52">
        <v>2502801</v>
      </c>
      <c r="U163" s="52">
        <v>2640831</v>
      </c>
      <c r="V163" s="52">
        <v>2769530</v>
      </c>
      <c r="W163" s="52">
        <v>2950997</v>
      </c>
      <c r="X163" s="52">
        <v>3077964</v>
      </c>
      <c r="Y163" s="52">
        <v>3413260</v>
      </c>
      <c r="DA163" s="63" t="s">
        <v>1128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>
        <v>324667</v>
      </c>
      <c r="C165" s="52">
        <v>438500</v>
      </c>
      <c r="D165" s="52">
        <v>520049</v>
      </c>
      <c r="E165" s="52">
        <v>677764</v>
      </c>
      <c r="F165" s="52">
        <v>785965</v>
      </c>
      <c r="G165" s="52">
        <v>936570</v>
      </c>
      <c r="H165" s="52">
        <v>1108037</v>
      </c>
      <c r="I165" s="52">
        <v>1249873</v>
      </c>
      <c r="J165" s="52">
        <v>1242116</v>
      </c>
      <c r="K165" s="52">
        <v>1217446</v>
      </c>
      <c r="L165" s="52">
        <v>1255273</v>
      </c>
      <c r="M165" s="52">
        <v>1324779</v>
      </c>
      <c r="N165" s="52">
        <v>1447748</v>
      </c>
      <c r="O165" s="52">
        <v>1415151</v>
      </c>
      <c r="P165" s="52">
        <v>1281613</v>
      </c>
      <c r="Q165" s="52">
        <v>1195633</v>
      </c>
      <c r="R165" s="52">
        <v>1195984</v>
      </c>
      <c r="S165" s="52">
        <v>1212686</v>
      </c>
      <c r="T165" s="52">
        <v>1346417</v>
      </c>
      <c r="U165" s="52">
        <v>1465194</v>
      </c>
      <c r="V165" s="52">
        <v>1589511</v>
      </c>
      <c r="W165" s="52">
        <v>1706828</v>
      </c>
      <c r="X165" s="52">
        <v>1868859</v>
      </c>
      <c r="Y165" s="52">
        <v>1980083</v>
      </c>
      <c r="DA165" s="63" t="s">
        <v>1129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>
        <v>947090</v>
      </c>
      <c r="C167" s="52">
        <v>1061024</v>
      </c>
      <c r="D167" s="52">
        <v>1119289</v>
      </c>
      <c r="E167" s="52">
        <v>1238959</v>
      </c>
      <c r="F167" s="52">
        <v>1354343</v>
      </c>
      <c r="G167" s="52">
        <v>1423644</v>
      </c>
      <c r="H167" s="52">
        <v>1526974</v>
      </c>
      <c r="I167" s="52">
        <v>1518557</v>
      </c>
      <c r="J167" s="52">
        <v>1480253</v>
      </c>
      <c r="K167" s="52">
        <v>1455250</v>
      </c>
      <c r="L167" s="52">
        <v>1473721</v>
      </c>
      <c r="M167" s="52">
        <v>1443718</v>
      </c>
      <c r="N167" s="52">
        <v>1400338</v>
      </c>
      <c r="O167" s="52">
        <v>1278000</v>
      </c>
      <c r="P167" s="52">
        <v>1140764</v>
      </c>
      <c r="Q167" s="52">
        <v>1082609</v>
      </c>
      <c r="R167" s="52">
        <v>1117497</v>
      </c>
      <c r="S167" s="52">
        <v>1120596</v>
      </c>
      <c r="T167" s="52">
        <v>1139597</v>
      </c>
      <c r="U167" s="52">
        <v>1120081</v>
      </c>
      <c r="V167" s="52">
        <v>1135438</v>
      </c>
      <c r="W167" s="52">
        <v>1191118</v>
      </c>
      <c r="X167" s="52">
        <v>1245456</v>
      </c>
      <c r="Y167" s="52">
        <v>1352517</v>
      </c>
      <c r="DA167" s="63" t="s">
        <v>1130</v>
      </c>
    </row>
    <row r="168" spans="1:105" ht="12" customHeight="1" x14ac:dyDescent="0.25">
      <c r="A168" s="97" t="s">
        <v>123</v>
      </c>
      <c r="B168" s="52">
        <v>1825</v>
      </c>
      <c r="C168" s="52">
        <v>1540</v>
      </c>
      <c r="D168" s="52">
        <v>1483</v>
      </c>
      <c r="E168" s="52">
        <v>2081</v>
      </c>
      <c r="F168" s="52">
        <v>2496</v>
      </c>
      <c r="G168" s="52">
        <v>2714</v>
      </c>
      <c r="H168" s="52">
        <v>2842</v>
      </c>
      <c r="I168" s="52">
        <v>3754</v>
      </c>
      <c r="J168" s="52">
        <v>5114</v>
      </c>
      <c r="K168" s="52">
        <v>6770</v>
      </c>
      <c r="L168" s="52">
        <v>7491</v>
      </c>
      <c r="M168" s="52">
        <v>6699</v>
      </c>
      <c r="N168" s="52">
        <v>7072</v>
      </c>
      <c r="O168" s="52">
        <v>7311</v>
      </c>
      <c r="P168" s="52">
        <v>6908</v>
      </c>
      <c r="Q168" s="52">
        <v>7206</v>
      </c>
      <c r="R168" s="52">
        <v>8263</v>
      </c>
      <c r="S168" s="52">
        <v>8838</v>
      </c>
      <c r="T168" s="52">
        <v>8962</v>
      </c>
      <c r="U168" s="52">
        <v>8473</v>
      </c>
      <c r="V168" s="52">
        <v>8530</v>
      </c>
      <c r="W168" s="52">
        <v>9798</v>
      </c>
      <c r="X168" s="52">
        <v>11670</v>
      </c>
      <c r="Y168" s="52">
        <v>10828</v>
      </c>
      <c r="DA168" s="63" t="s">
        <v>1131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>
        <v>129606</v>
      </c>
      <c r="C171" s="52">
        <v>276243</v>
      </c>
      <c r="D171" s="52">
        <v>330524</v>
      </c>
      <c r="E171" s="52">
        <v>355122</v>
      </c>
      <c r="F171" s="52">
        <v>423751</v>
      </c>
      <c r="G171" s="52">
        <v>611379</v>
      </c>
      <c r="H171" s="52">
        <v>789709</v>
      </c>
      <c r="I171" s="52">
        <v>877234</v>
      </c>
      <c r="J171" s="52">
        <v>912376</v>
      </c>
      <c r="K171" s="52">
        <v>932090</v>
      </c>
      <c r="L171" s="52">
        <v>995525</v>
      </c>
      <c r="M171" s="52">
        <v>1058341</v>
      </c>
      <c r="N171" s="52">
        <v>1066789</v>
      </c>
      <c r="O171" s="52">
        <v>942706</v>
      </c>
      <c r="P171" s="52">
        <v>794736</v>
      </c>
      <c r="Q171" s="52">
        <v>728070</v>
      </c>
      <c r="R171" s="52">
        <v>692081</v>
      </c>
      <c r="S171" s="52">
        <v>671166</v>
      </c>
      <c r="T171" s="52">
        <v>741238</v>
      </c>
      <c r="U171" s="52">
        <v>810304</v>
      </c>
      <c r="V171" s="52">
        <v>869325</v>
      </c>
      <c r="W171" s="52">
        <v>923250</v>
      </c>
      <c r="X171" s="52">
        <v>941092</v>
      </c>
      <c r="Y171" s="52">
        <v>1067248</v>
      </c>
      <c r="DA171" s="63" t="s">
        <v>1132</v>
      </c>
    </row>
    <row r="172" spans="1:105" ht="12" customHeight="1" x14ac:dyDescent="0.25">
      <c r="A172" s="97" t="s">
        <v>121</v>
      </c>
      <c r="B172" s="52">
        <v>22486</v>
      </c>
      <c r="C172" s="52">
        <v>41662</v>
      </c>
      <c r="D172" s="52">
        <v>49281</v>
      </c>
      <c r="E172" s="52">
        <v>58003</v>
      </c>
      <c r="F172" s="52">
        <v>76161</v>
      </c>
      <c r="G172" s="52">
        <v>111303</v>
      </c>
      <c r="H172" s="52">
        <v>159316</v>
      </c>
      <c r="I172" s="52">
        <v>241188</v>
      </c>
      <c r="J172" s="52">
        <v>349214</v>
      </c>
      <c r="K172" s="52">
        <v>468193</v>
      </c>
      <c r="L172" s="52">
        <v>540722</v>
      </c>
      <c r="M172" s="52">
        <v>539592</v>
      </c>
      <c r="N172" s="52">
        <v>572521</v>
      </c>
      <c r="O172" s="52">
        <v>552274</v>
      </c>
      <c r="P172" s="52">
        <v>507493</v>
      </c>
      <c r="Q172" s="52">
        <v>467743</v>
      </c>
      <c r="R172" s="52">
        <v>493806</v>
      </c>
      <c r="S172" s="52">
        <v>538330</v>
      </c>
      <c r="T172" s="52">
        <v>613004</v>
      </c>
      <c r="U172" s="52">
        <v>701973</v>
      </c>
      <c r="V172" s="52">
        <v>756237</v>
      </c>
      <c r="W172" s="52">
        <v>826831</v>
      </c>
      <c r="X172" s="52">
        <v>879746</v>
      </c>
      <c r="Y172" s="52">
        <v>982667</v>
      </c>
      <c r="DA172" s="63" t="s">
        <v>1133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>
        <v>355094</v>
      </c>
      <c r="C176" s="52">
        <v>395278</v>
      </c>
      <c r="D176" s="52">
        <v>421631</v>
      </c>
      <c r="E176" s="52">
        <v>454859</v>
      </c>
      <c r="F176" s="52">
        <v>500910</v>
      </c>
      <c r="G176" s="52">
        <v>553495</v>
      </c>
      <c r="H176" s="52">
        <v>594701</v>
      </c>
      <c r="I176" s="52">
        <v>613015</v>
      </c>
      <c r="J176" s="52">
        <v>621413</v>
      </c>
      <c r="K176" s="52">
        <v>645258</v>
      </c>
      <c r="L176" s="52">
        <v>684289</v>
      </c>
      <c r="M176" s="52">
        <v>704100</v>
      </c>
      <c r="N176" s="52">
        <v>704703</v>
      </c>
      <c r="O176" s="52">
        <v>646459</v>
      </c>
      <c r="P176" s="52">
        <v>574715</v>
      </c>
      <c r="Q176" s="52">
        <v>532213</v>
      </c>
      <c r="R176" s="52">
        <v>529998</v>
      </c>
      <c r="S176" s="52">
        <v>526283</v>
      </c>
      <c r="T176" s="52">
        <v>528903</v>
      </c>
      <c r="U176" s="52">
        <v>516266</v>
      </c>
      <c r="V176" s="52">
        <v>517602</v>
      </c>
      <c r="W176" s="52">
        <v>541903</v>
      </c>
      <c r="X176" s="52">
        <v>555245</v>
      </c>
      <c r="Y176" s="52">
        <v>611893</v>
      </c>
      <c r="DA176" s="63" t="s">
        <v>1134</v>
      </c>
    </row>
    <row r="177" spans="1:105" ht="12" customHeight="1" x14ac:dyDescent="0.25">
      <c r="A177" s="109" t="s">
        <v>120</v>
      </c>
      <c r="B177" s="36">
        <v>745913</v>
      </c>
      <c r="C177" s="36">
        <v>985191</v>
      </c>
      <c r="D177" s="36">
        <v>1078946</v>
      </c>
      <c r="E177" s="36">
        <v>1199306</v>
      </c>
      <c r="F177" s="36">
        <v>1355841</v>
      </c>
      <c r="G177" s="36">
        <v>1595545</v>
      </c>
      <c r="H177" s="36">
        <v>1884140</v>
      </c>
      <c r="I177" s="36">
        <v>2027718</v>
      </c>
      <c r="J177" s="36">
        <v>2125544</v>
      </c>
      <c r="K177" s="36">
        <v>2217045</v>
      </c>
      <c r="L177" s="36">
        <v>2333170</v>
      </c>
      <c r="M177" s="36">
        <v>2344250</v>
      </c>
      <c r="N177" s="36">
        <v>2342017</v>
      </c>
      <c r="O177" s="36">
        <v>2133832</v>
      </c>
      <c r="P177" s="36">
        <v>1875186</v>
      </c>
      <c r="Q177" s="36">
        <v>1753415</v>
      </c>
      <c r="R177" s="36">
        <v>1781649</v>
      </c>
      <c r="S177" s="36">
        <v>1812647</v>
      </c>
      <c r="T177" s="36">
        <v>1973898</v>
      </c>
      <c r="U177" s="36">
        <v>2124565</v>
      </c>
      <c r="V177" s="36">
        <v>2251928</v>
      </c>
      <c r="W177" s="36">
        <v>2409094</v>
      </c>
      <c r="X177" s="36">
        <v>2522719</v>
      </c>
      <c r="Y177" s="36">
        <v>2801367</v>
      </c>
      <c r="DA177" s="60" t="s">
        <v>1135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1137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29292</v>
      </c>
      <c r="D5" s="52">
        <v>29303</v>
      </c>
      <c r="E5" s="52">
        <v>29371</v>
      </c>
      <c r="F5" s="52">
        <v>29550</v>
      </c>
      <c r="G5" s="52">
        <v>29884</v>
      </c>
      <c r="H5" s="52">
        <v>30450</v>
      </c>
      <c r="I5" s="52">
        <v>31303</v>
      </c>
      <c r="J5" s="52">
        <v>32487</v>
      </c>
      <c r="K5" s="52">
        <v>34036</v>
      </c>
      <c r="L5" s="52">
        <v>35984</v>
      </c>
      <c r="M5" s="52">
        <v>38390</v>
      </c>
      <c r="N5" s="52">
        <v>41257</v>
      </c>
      <c r="O5" s="52">
        <v>38761</v>
      </c>
      <c r="P5" s="52">
        <v>19195</v>
      </c>
      <c r="Q5" s="52">
        <v>23572</v>
      </c>
      <c r="R5" s="52">
        <v>28475</v>
      </c>
      <c r="S5" s="52">
        <v>33954</v>
      </c>
      <c r="T5" s="52">
        <v>31716</v>
      </c>
      <c r="U5" s="52">
        <v>30983</v>
      </c>
      <c r="V5" s="52">
        <v>56384</v>
      </c>
      <c r="W5" s="52">
        <v>55699</v>
      </c>
      <c r="X5" s="52">
        <v>23432</v>
      </c>
      <c r="Y5" s="52">
        <v>11280</v>
      </c>
      <c r="DA5" s="63" t="s">
        <v>1138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3455</v>
      </c>
      <c r="D8" s="52">
        <v>3474</v>
      </c>
      <c r="E8" s="52">
        <v>3609</v>
      </c>
      <c r="F8" s="52">
        <v>3956</v>
      </c>
      <c r="G8" s="52">
        <v>4642</v>
      </c>
      <c r="H8" s="52">
        <v>10102</v>
      </c>
      <c r="I8" s="52">
        <v>9124</v>
      </c>
      <c r="J8" s="52">
        <v>6167</v>
      </c>
      <c r="K8" s="52">
        <v>10162</v>
      </c>
      <c r="L8" s="52">
        <v>12951</v>
      </c>
      <c r="M8" s="52">
        <v>17346</v>
      </c>
      <c r="N8" s="52">
        <v>21501</v>
      </c>
      <c r="O8" s="52">
        <v>23591</v>
      </c>
      <c r="P8" s="52">
        <v>13570</v>
      </c>
      <c r="Q8" s="52">
        <v>12044</v>
      </c>
      <c r="R8" s="52">
        <v>11575</v>
      </c>
      <c r="S8" s="52">
        <v>14354</v>
      </c>
      <c r="T8" s="52">
        <v>13108</v>
      </c>
      <c r="U8" s="52">
        <v>9854</v>
      </c>
      <c r="V8" s="52">
        <v>17594</v>
      </c>
      <c r="W8" s="52">
        <v>16376</v>
      </c>
      <c r="X8" s="52">
        <v>10422</v>
      </c>
      <c r="Y8" s="52">
        <v>10219</v>
      </c>
      <c r="DA8" s="63" t="s">
        <v>1139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9356</v>
      </c>
      <c r="D10" s="52">
        <v>9358</v>
      </c>
      <c r="E10" s="52">
        <v>9373</v>
      </c>
      <c r="F10" s="52">
        <v>9413</v>
      </c>
      <c r="G10" s="52">
        <v>9493</v>
      </c>
      <c r="H10" s="52">
        <v>9628</v>
      </c>
      <c r="I10" s="52">
        <v>9821</v>
      </c>
      <c r="J10" s="52">
        <v>15412</v>
      </c>
      <c r="K10" s="52">
        <v>13764</v>
      </c>
      <c r="L10" s="52">
        <v>16564</v>
      </c>
      <c r="M10" s="52">
        <v>20140</v>
      </c>
      <c r="N10" s="52">
        <v>19479</v>
      </c>
      <c r="O10" s="52">
        <v>16113</v>
      </c>
      <c r="P10" s="52">
        <v>9463</v>
      </c>
      <c r="Q10" s="52">
        <v>8844</v>
      </c>
      <c r="R10" s="52">
        <v>9619</v>
      </c>
      <c r="S10" s="52">
        <v>8139</v>
      </c>
      <c r="T10" s="52">
        <v>9313</v>
      </c>
      <c r="U10" s="52">
        <v>10713</v>
      </c>
      <c r="V10" s="52">
        <v>16527</v>
      </c>
      <c r="W10" s="52">
        <v>16416</v>
      </c>
      <c r="X10" s="52">
        <v>8120</v>
      </c>
      <c r="Y10" s="52">
        <v>1480</v>
      </c>
      <c r="DA10" s="63" t="s">
        <v>1140</v>
      </c>
    </row>
    <row r="11" spans="1:105" ht="12" customHeight="1" x14ac:dyDescent="0.25">
      <c r="A11" s="97" t="s">
        <v>124</v>
      </c>
      <c r="B11" s="52"/>
      <c r="C11" s="52">
        <v>34298</v>
      </c>
      <c r="D11" s="52">
        <v>34359</v>
      </c>
      <c r="E11" s="52">
        <v>34778</v>
      </c>
      <c r="F11" s="52">
        <v>35932</v>
      </c>
      <c r="G11" s="52">
        <v>38215</v>
      </c>
      <c r="H11" s="52">
        <v>42127</v>
      </c>
      <c r="I11" s="52">
        <v>27468</v>
      </c>
      <c r="J11" s="52">
        <v>25135</v>
      </c>
      <c r="K11" s="52">
        <v>34101</v>
      </c>
      <c r="L11" s="52">
        <v>33749</v>
      </c>
      <c r="M11" s="52">
        <v>33059</v>
      </c>
      <c r="N11" s="52">
        <v>32685</v>
      </c>
      <c r="O11" s="52">
        <v>23844</v>
      </c>
      <c r="P11" s="52">
        <v>17087</v>
      </c>
      <c r="Q11" s="52">
        <v>16540</v>
      </c>
      <c r="R11" s="52">
        <v>19077</v>
      </c>
      <c r="S11" s="52">
        <v>20708</v>
      </c>
      <c r="T11" s="52">
        <v>17460</v>
      </c>
      <c r="U11" s="52">
        <v>17709</v>
      </c>
      <c r="V11" s="52">
        <v>22213</v>
      </c>
      <c r="W11" s="52">
        <v>22134</v>
      </c>
      <c r="X11" s="52">
        <v>18729</v>
      </c>
      <c r="Y11" s="52">
        <v>24054</v>
      </c>
      <c r="DA11" s="63" t="s">
        <v>1141</v>
      </c>
    </row>
    <row r="12" spans="1:105" ht="12" customHeight="1" x14ac:dyDescent="0.25">
      <c r="A12" s="97" t="s">
        <v>123</v>
      </c>
      <c r="B12" s="52"/>
      <c r="C12" s="52">
        <v>66</v>
      </c>
      <c r="D12" s="52">
        <v>66</v>
      </c>
      <c r="E12" s="52">
        <v>66</v>
      </c>
      <c r="F12" s="52">
        <v>66</v>
      </c>
      <c r="G12" s="52">
        <v>72</v>
      </c>
      <c r="H12" s="52">
        <v>73</v>
      </c>
      <c r="I12" s="52">
        <v>41</v>
      </c>
      <c r="J12" s="52">
        <v>36</v>
      </c>
      <c r="K12" s="52">
        <v>54</v>
      </c>
      <c r="L12" s="52">
        <v>76</v>
      </c>
      <c r="M12" s="52">
        <v>94</v>
      </c>
      <c r="N12" s="52">
        <v>95</v>
      </c>
      <c r="O12" s="52">
        <v>89</v>
      </c>
      <c r="P12" s="52">
        <v>99</v>
      </c>
      <c r="Q12" s="52">
        <v>130</v>
      </c>
      <c r="R12" s="52">
        <v>146</v>
      </c>
      <c r="S12" s="52">
        <v>121</v>
      </c>
      <c r="T12" s="52">
        <v>89</v>
      </c>
      <c r="U12" s="52">
        <v>99</v>
      </c>
      <c r="V12" s="52">
        <v>197</v>
      </c>
      <c r="W12" s="52">
        <v>213</v>
      </c>
      <c r="X12" s="52">
        <v>202</v>
      </c>
      <c r="Y12" s="52">
        <v>281</v>
      </c>
      <c r="DA12" s="63" t="s">
        <v>1142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4694</v>
      </c>
      <c r="D15" s="52">
        <v>4732</v>
      </c>
      <c r="E15" s="52">
        <v>4983</v>
      </c>
      <c r="F15" s="52">
        <v>5586</v>
      </c>
      <c r="G15" s="52">
        <v>6640</v>
      </c>
      <c r="H15" s="52">
        <v>8335</v>
      </c>
      <c r="I15" s="52">
        <v>8128</v>
      </c>
      <c r="J15" s="52">
        <v>11740</v>
      </c>
      <c r="K15" s="52">
        <v>16034</v>
      </c>
      <c r="L15" s="52">
        <v>14067</v>
      </c>
      <c r="M15" s="52">
        <v>15069</v>
      </c>
      <c r="N15" s="52">
        <v>19531</v>
      </c>
      <c r="O15" s="52">
        <v>19228</v>
      </c>
      <c r="P15" s="52">
        <v>12988</v>
      </c>
      <c r="Q15" s="52">
        <v>12745</v>
      </c>
      <c r="R15" s="52">
        <v>13719</v>
      </c>
      <c r="S15" s="52">
        <v>13573</v>
      </c>
      <c r="T15" s="52">
        <v>11882</v>
      </c>
      <c r="U15" s="52">
        <v>12199</v>
      </c>
      <c r="V15" s="52">
        <v>13626</v>
      </c>
      <c r="W15" s="52">
        <v>12569</v>
      </c>
      <c r="X15" s="52">
        <v>9445</v>
      </c>
      <c r="Y15" s="52">
        <v>12789</v>
      </c>
      <c r="DA15" s="63" t="s">
        <v>1143</v>
      </c>
    </row>
    <row r="16" spans="1:105" ht="12" customHeight="1" x14ac:dyDescent="0.25">
      <c r="A16" s="97" t="s">
        <v>121</v>
      </c>
      <c r="B16" s="52"/>
      <c r="C16" s="52">
        <v>814</v>
      </c>
      <c r="D16" s="52">
        <v>820</v>
      </c>
      <c r="E16" s="52">
        <v>854</v>
      </c>
      <c r="F16" s="52">
        <v>938</v>
      </c>
      <c r="G16" s="52">
        <v>1098</v>
      </c>
      <c r="H16" s="52">
        <v>1373</v>
      </c>
      <c r="I16" s="52">
        <v>1328</v>
      </c>
      <c r="J16" s="52">
        <v>2069</v>
      </c>
      <c r="K16" s="52">
        <v>2940</v>
      </c>
      <c r="L16" s="52">
        <v>3383</v>
      </c>
      <c r="M16" s="52">
        <v>4385</v>
      </c>
      <c r="N16" s="52">
        <v>6149</v>
      </c>
      <c r="O16" s="52">
        <v>7251</v>
      </c>
      <c r="P16" s="52">
        <v>7698</v>
      </c>
      <c r="Q16" s="52">
        <v>9817</v>
      </c>
      <c r="R16" s="52">
        <v>11012</v>
      </c>
      <c r="S16" s="52">
        <v>9562</v>
      </c>
      <c r="T16" s="52">
        <v>6243</v>
      </c>
      <c r="U16" s="52">
        <v>6564</v>
      </c>
      <c r="V16" s="52">
        <v>11596</v>
      </c>
      <c r="W16" s="52">
        <v>12710</v>
      </c>
      <c r="X16" s="52">
        <v>10747</v>
      </c>
      <c r="Y16" s="52">
        <v>14207</v>
      </c>
      <c r="DA16" s="63" t="s">
        <v>1144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37416</v>
      </c>
      <c r="D20" s="52">
        <v>37471</v>
      </c>
      <c r="E20" s="52">
        <v>37864</v>
      </c>
      <c r="F20" s="52">
        <v>38969</v>
      </c>
      <c r="G20" s="52">
        <v>41178</v>
      </c>
      <c r="H20" s="52">
        <v>44913</v>
      </c>
      <c r="I20" s="52">
        <v>28098</v>
      </c>
      <c r="J20" s="52">
        <v>27550</v>
      </c>
      <c r="K20" s="52">
        <v>30707</v>
      </c>
      <c r="L20" s="52">
        <v>32830</v>
      </c>
      <c r="M20" s="52">
        <v>33093</v>
      </c>
      <c r="N20" s="52">
        <v>33293</v>
      </c>
      <c r="O20" s="52">
        <v>30401</v>
      </c>
      <c r="P20" s="52">
        <v>20098</v>
      </c>
      <c r="Q20" s="52">
        <v>23901</v>
      </c>
      <c r="R20" s="52">
        <v>29336</v>
      </c>
      <c r="S20" s="52">
        <v>32340</v>
      </c>
      <c r="T20" s="52">
        <v>28932</v>
      </c>
      <c r="U20" s="52">
        <v>25561</v>
      </c>
      <c r="V20" s="52">
        <v>32033</v>
      </c>
      <c r="W20" s="52">
        <v>35342</v>
      </c>
      <c r="X20" s="52">
        <v>22114</v>
      </c>
      <c r="Y20" s="52">
        <v>3379</v>
      </c>
      <c r="DA20" s="63" t="s">
        <v>1145</v>
      </c>
    </row>
    <row r="21" spans="1:105" ht="12" customHeight="1" x14ac:dyDescent="0.25">
      <c r="A21" s="97" t="s">
        <v>50</v>
      </c>
      <c r="B21" s="52"/>
      <c r="C21" s="52">
        <v>6827</v>
      </c>
      <c r="D21" s="52">
        <v>6845</v>
      </c>
      <c r="E21" s="52">
        <v>6968</v>
      </c>
      <c r="F21" s="52">
        <v>7292</v>
      </c>
      <c r="G21" s="52">
        <v>7918</v>
      </c>
      <c r="H21" s="52">
        <v>8986</v>
      </c>
      <c r="I21" s="52">
        <v>6519</v>
      </c>
      <c r="J21" s="52">
        <v>6718</v>
      </c>
      <c r="K21" s="52">
        <v>9140</v>
      </c>
      <c r="L21" s="52">
        <v>9165</v>
      </c>
      <c r="M21" s="52">
        <v>9469</v>
      </c>
      <c r="N21" s="52">
        <v>10324</v>
      </c>
      <c r="O21" s="52">
        <v>7754</v>
      </c>
      <c r="P21" s="52">
        <v>4992</v>
      </c>
      <c r="Q21" s="52">
        <v>4759</v>
      </c>
      <c r="R21" s="52">
        <v>5209</v>
      </c>
      <c r="S21" s="52">
        <v>5058</v>
      </c>
      <c r="T21" s="52">
        <v>3878</v>
      </c>
      <c r="U21" s="52">
        <v>4669</v>
      </c>
      <c r="V21" s="52">
        <v>6545</v>
      </c>
      <c r="W21" s="52">
        <v>6589</v>
      </c>
      <c r="X21" s="52">
        <v>7588</v>
      </c>
      <c r="Y21" s="52">
        <v>9903</v>
      </c>
      <c r="DA21" s="63" t="s">
        <v>1146</v>
      </c>
    </row>
    <row r="22" spans="1:105" ht="12" customHeight="1" x14ac:dyDescent="0.25">
      <c r="A22" s="109" t="s">
        <v>120</v>
      </c>
      <c r="B22" s="36"/>
      <c r="C22" s="36">
        <v>14341</v>
      </c>
      <c r="D22" s="36">
        <v>14408</v>
      </c>
      <c r="E22" s="36">
        <v>14845</v>
      </c>
      <c r="F22" s="36">
        <v>15929</v>
      </c>
      <c r="G22" s="36">
        <v>17916</v>
      </c>
      <c r="H22" s="36">
        <v>21211</v>
      </c>
      <c r="I22" s="36">
        <v>17609</v>
      </c>
      <c r="J22" s="36">
        <v>21096</v>
      </c>
      <c r="K22" s="36">
        <v>28559</v>
      </c>
      <c r="L22" s="36">
        <v>26395</v>
      </c>
      <c r="M22" s="36">
        <v>29024</v>
      </c>
      <c r="N22" s="36">
        <v>33395</v>
      </c>
      <c r="O22" s="36">
        <v>28365</v>
      </c>
      <c r="P22" s="36">
        <v>18983</v>
      </c>
      <c r="Q22" s="36">
        <v>17376</v>
      </c>
      <c r="R22" s="36">
        <v>18432</v>
      </c>
      <c r="S22" s="36">
        <v>16650</v>
      </c>
      <c r="T22" s="36">
        <v>12850</v>
      </c>
      <c r="U22" s="36">
        <v>15994</v>
      </c>
      <c r="V22" s="36">
        <v>24550</v>
      </c>
      <c r="W22" s="36">
        <v>25362</v>
      </c>
      <c r="X22" s="36">
        <v>29292</v>
      </c>
      <c r="Y22" s="36">
        <v>38746</v>
      </c>
      <c r="DA22" s="60" t="s">
        <v>1147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1148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162399</v>
      </c>
      <c r="D26" s="52">
        <v>154192</v>
      </c>
      <c r="E26" s="52">
        <v>158310</v>
      </c>
      <c r="F26" s="52">
        <v>158424</v>
      </c>
      <c r="G26" s="52">
        <v>158740</v>
      </c>
      <c r="H26" s="52">
        <v>159409</v>
      </c>
      <c r="I26" s="52">
        <v>160562</v>
      </c>
      <c r="J26" s="52">
        <v>162337</v>
      </c>
      <c r="K26" s="52">
        <v>164886</v>
      </c>
      <c r="L26" s="52">
        <v>168388</v>
      </c>
      <c r="M26" s="52">
        <v>172910</v>
      </c>
      <c r="N26" s="52">
        <v>178572</v>
      </c>
      <c r="O26" s="52">
        <v>153816</v>
      </c>
      <c r="P26" s="52">
        <v>41961</v>
      </c>
      <c r="Q26" s="52">
        <v>39564</v>
      </c>
      <c r="R26" s="52">
        <v>55927</v>
      </c>
      <c r="S26" s="52">
        <v>69532</v>
      </c>
      <c r="T26" s="52">
        <v>84173</v>
      </c>
      <c r="U26" s="52">
        <v>87703</v>
      </c>
      <c r="V26" s="52">
        <v>90005</v>
      </c>
      <c r="W26" s="52">
        <v>85675</v>
      </c>
      <c r="X26" s="52">
        <v>83094</v>
      </c>
      <c r="Y26" s="52">
        <v>81085</v>
      </c>
      <c r="DA26" s="63" t="s">
        <v>1149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18671</v>
      </c>
      <c r="D29" s="52">
        <v>18739</v>
      </c>
      <c r="E29" s="52">
        <v>19201</v>
      </c>
      <c r="F29" s="52">
        <v>20401</v>
      </c>
      <c r="G29" s="52">
        <v>22571</v>
      </c>
      <c r="H29" s="52">
        <v>34513</v>
      </c>
      <c r="I29" s="52">
        <v>28601</v>
      </c>
      <c r="J29" s="52">
        <v>18384</v>
      </c>
      <c r="K29" s="52">
        <v>29254</v>
      </c>
      <c r="L29" s="52">
        <v>32239</v>
      </c>
      <c r="M29" s="52">
        <v>38830</v>
      </c>
      <c r="N29" s="52">
        <v>54552</v>
      </c>
      <c r="O29" s="52">
        <v>70088</v>
      </c>
      <c r="P29" s="52">
        <v>48293</v>
      </c>
      <c r="Q29" s="52">
        <v>42793</v>
      </c>
      <c r="R29" s="52">
        <v>43133</v>
      </c>
      <c r="S29" s="52">
        <v>40313</v>
      </c>
      <c r="T29" s="52">
        <v>43447</v>
      </c>
      <c r="U29" s="52">
        <v>42915</v>
      </c>
      <c r="V29" s="52">
        <v>46730</v>
      </c>
      <c r="W29" s="52">
        <v>38979</v>
      </c>
      <c r="X29" s="52">
        <v>31693</v>
      </c>
      <c r="Y29" s="52">
        <v>30819</v>
      </c>
      <c r="DA29" s="63" t="s">
        <v>1150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272333</v>
      </c>
      <c r="D31" s="52">
        <v>272507</v>
      </c>
      <c r="E31" s="52">
        <v>273868</v>
      </c>
      <c r="F31" s="52">
        <v>278214</v>
      </c>
      <c r="G31" s="52">
        <v>287702</v>
      </c>
      <c r="H31" s="52">
        <v>304464</v>
      </c>
      <c r="I31" s="52">
        <v>166785</v>
      </c>
      <c r="J31" s="52">
        <v>124949</v>
      </c>
      <c r="K31" s="52">
        <v>139370</v>
      </c>
      <c r="L31" s="52">
        <v>161589</v>
      </c>
      <c r="M31" s="52">
        <v>161044</v>
      </c>
      <c r="N31" s="52">
        <v>146136</v>
      </c>
      <c r="O31" s="52">
        <v>113721</v>
      </c>
      <c r="P31" s="52">
        <v>54606</v>
      </c>
      <c r="Q31" s="52">
        <v>55777</v>
      </c>
      <c r="R31" s="52">
        <v>60788</v>
      </c>
      <c r="S31" s="52">
        <v>65980</v>
      </c>
      <c r="T31" s="52">
        <v>75907</v>
      </c>
      <c r="U31" s="52">
        <v>77637</v>
      </c>
      <c r="V31" s="52">
        <v>75984</v>
      </c>
      <c r="W31" s="52">
        <v>65775</v>
      </c>
      <c r="X31" s="52">
        <v>53972</v>
      </c>
      <c r="Y31" s="52">
        <v>56962</v>
      </c>
      <c r="DA31" s="63" t="s">
        <v>1151</v>
      </c>
    </row>
    <row r="32" spans="1:105" ht="12" customHeight="1" x14ac:dyDescent="0.25">
      <c r="A32" s="97" t="s">
        <v>140</v>
      </c>
      <c r="B32" s="52"/>
      <c r="C32" s="52">
        <v>525</v>
      </c>
      <c r="D32" s="52">
        <v>525</v>
      </c>
      <c r="E32" s="52">
        <v>525</v>
      </c>
      <c r="F32" s="52">
        <v>527</v>
      </c>
      <c r="G32" s="52">
        <v>543</v>
      </c>
      <c r="H32" s="52">
        <v>567</v>
      </c>
      <c r="I32" s="52">
        <v>297</v>
      </c>
      <c r="J32" s="52">
        <v>224</v>
      </c>
      <c r="K32" s="52">
        <v>246</v>
      </c>
      <c r="L32" s="52">
        <v>367</v>
      </c>
      <c r="M32" s="52">
        <v>475</v>
      </c>
      <c r="N32" s="52">
        <v>406</v>
      </c>
      <c r="O32" s="52">
        <v>376</v>
      </c>
      <c r="P32" s="52">
        <v>313</v>
      </c>
      <c r="Q32" s="52">
        <v>416</v>
      </c>
      <c r="R32" s="52">
        <v>433</v>
      </c>
      <c r="S32" s="52">
        <v>378</v>
      </c>
      <c r="T32" s="52">
        <v>402</v>
      </c>
      <c r="U32" s="52">
        <v>416</v>
      </c>
      <c r="V32" s="52">
        <v>615</v>
      </c>
      <c r="W32" s="52">
        <v>633</v>
      </c>
      <c r="X32" s="52">
        <v>544</v>
      </c>
      <c r="Y32" s="52">
        <v>634</v>
      </c>
      <c r="DA32" s="63" t="s">
        <v>1152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37268</v>
      </c>
      <c r="D35" s="52">
        <v>37378</v>
      </c>
      <c r="E35" s="52">
        <v>38161</v>
      </c>
      <c r="F35" s="52">
        <v>40240</v>
      </c>
      <c r="G35" s="52">
        <v>44116</v>
      </c>
      <c r="H35" s="52">
        <v>50609</v>
      </c>
      <c r="I35" s="52">
        <v>38635</v>
      </c>
      <c r="J35" s="52">
        <v>55192</v>
      </c>
      <c r="K35" s="52">
        <v>60598</v>
      </c>
      <c r="L35" s="52">
        <v>64455</v>
      </c>
      <c r="M35" s="52">
        <v>72334</v>
      </c>
      <c r="N35" s="52">
        <v>92996</v>
      </c>
      <c r="O35" s="52">
        <v>92009</v>
      </c>
      <c r="P35" s="52">
        <v>42724</v>
      </c>
      <c r="Q35" s="52">
        <v>44449</v>
      </c>
      <c r="R35" s="52">
        <v>44434</v>
      </c>
      <c r="S35" s="52">
        <v>45414</v>
      </c>
      <c r="T35" s="52">
        <v>52879</v>
      </c>
      <c r="U35" s="52">
        <v>55339</v>
      </c>
      <c r="V35" s="52">
        <v>50298</v>
      </c>
      <c r="W35" s="52">
        <v>37214</v>
      </c>
      <c r="X35" s="52">
        <v>29487</v>
      </c>
      <c r="Y35" s="52">
        <v>35270</v>
      </c>
      <c r="DA35" s="63" t="s">
        <v>1153</v>
      </c>
    </row>
    <row r="36" spans="1:105" ht="12" customHeight="1" x14ac:dyDescent="0.25">
      <c r="A36" s="97" t="s">
        <v>121</v>
      </c>
      <c r="B36" s="52"/>
      <c r="C36" s="52">
        <v>6466</v>
      </c>
      <c r="D36" s="52">
        <v>6481</v>
      </c>
      <c r="E36" s="52">
        <v>6588</v>
      </c>
      <c r="F36" s="52">
        <v>6889</v>
      </c>
      <c r="G36" s="52">
        <v>7497</v>
      </c>
      <c r="H36" s="52">
        <v>8596</v>
      </c>
      <c r="I36" s="52">
        <v>6556</v>
      </c>
      <c r="J36" s="52">
        <v>10573</v>
      </c>
      <c r="K36" s="52">
        <v>11767</v>
      </c>
      <c r="L36" s="52">
        <v>14771</v>
      </c>
      <c r="M36" s="52">
        <v>20103</v>
      </c>
      <c r="N36" s="52">
        <v>27732</v>
      </c>
      <c r="O36" s="52">
        <v>32477</v>
      </c>
      <c r="P36" s="52">
        <v>25234</v>
      </c>
      <c r="Q36" s="52">
        <v>31850</v>
      </c>
      <c r="R36" s="52">
        <v>32687</v>
      </c>
      <c r="S36" s="52">
        <v>27373</v>
      </c>
      <c r="T36" s="52">
        <v>27412</v>
      </c>
      <c r="U36" s="52">
        <v>28576</v>
      </c>
      <c r="V36" s="52">
        <v>36287</v>
      </c>
      <c r="W36" s="52">
        <v>34620</v>
      </c>
      <c r="X36" s="52">
        <v>31543</v>
      </c>
      <c r="Y36" s="52">
        <v>34876</v>
      </c>
      <c r="DA36" s="63" t="s">
        <v>1154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102106</v>
      </c>
      <c r="D40" s="52">
        <v>102170</v>
      </c>
      <c r="E40" s="52">
        <v>102676</v>
      </c>
      <c r="F40" s="52">
        <v>104310</v>
      </c>
      <c r="G40" s="52">
        <v>107828</v>
      </c>
      <c r="H40" s="52">
        <v>114055</v>
      </c>
      <c r="I40" s="52">
        <v>62466</v>
      </c>
      <c r="J40" s="52">
        <v>47546</v>
      </c>
      <c r="K40" s="52">
        <v>52920</v>
      </c>
      <c r="L40" s="52">
        <v>62414</v>
      </c>
      <c r="M40" s="52">
        <v>62397</v>
      </c>
      <c r="N40" s="52">
        <v>61822</v>
      </c>
      <c r="O40" s="52">
        <v>50803</v>
      </c>
      <c r="P40" s="52">
        <v>26118</v>
      </c>
      <c r="Q40" s="52">
        <v>28935</v>
      </c>
      <c r="R40" s="52">
        <v>31494</v>
      </c>
      <c r="S40" s="52">
        <v>33571</v>
      </c>
      <c r="T40" s="52">
        <v>37781</v>
      </c>
      <c r="U40" s="52">
        <v>38139</v>
      </c>
      <c r="V40" s="52">
        <v>35666</v>
      </c>
      <c r="W40" s="52">
        <v>28602</v>
      </c>
      <c r="X40" s="52">
        <v>23008</v>
      </c>
      <c r="Y40" s="52">
        <v>24860</v>
      </c>
      <c r="DA40" s="63" t="s">
        <v>1155</v>
      </c>
    </row>
    <row r="41" spans="1:105" ht="12" customHeight="1" x14ac:dyDescent="0.25">
      <c r="A41" s="109" t="s">
        <v>120</v>
      </c>
      <c r="B41" s="36"/>
      <c r="C41" s="36">
        <v>214485</v>
      </c>
      <c r="D41" s="36">
        <v>214722</v>
      </c>
      <c r="E41" s="36">
        <v>216466</v>
      </c>
      <c r="F41" s="36">
        <v>221559</v>
      </c>
      <c r="G41" s="36">
        <v>232032</v>
      </c>
      <c r="H41" s="36">
        <v>250186</v>
      </c>
      <c r="I41" s="36">
        <v>149799</v>
      </c>
      <c r="J41" s="36">
        <v>143403</v>
      </c>
      <c r="K41" s="36">
        <v>159061</v>
      </c>
      <c r="L41" s="36">
        <v>178772</v>
      </c>
      <c r="M41" s="36">
        <v>191547</v>
      </c>
      <c r="N41" s="36">
        <v>205470</v>
      </c>
      <c r="O41" s="36">
        <v>187789</v>
      </c>
      <c r="P41" s="36">
        <v>96776</v>
      </c>
      <c r="Q41" s="36">
        <v>103546</v>
      </c>
      <c r="R41" s="36">
        <v>106859</v>
      </c>
      <c r="S41" s="36">
        <v>105571</v>
      </c>
      <c r="T41" s="36">
        <v>118816</v>
      </c>
      <c r="U41" s="36">
        <v>123839</v>
      </c>
      <c r="V41" s="36">
        <v>127533</v>
      </c>
      <c r="W41" s="36">
        <v>109666</v>
      </c>
      <c r="X41" s="36">
        <v>92549</v>
      </c>
      <c r="Y41" s="36">
        <v>102890</v>
      </c>
      <c r="DA41" s="60" t="s">
        <v>1156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1157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300196</v>
      </c>
      <c r="D45" s="52">
        <v>300249</v>
      </c>
      <c r="E45" s="52">
        <v>300644</v>
      </c>
      <c r="F45" s="52">
        <v>301826</v>
      </c>
      <c r="G45" s="52">
        <v>304312</v>
      </c>
      <c r="H45" s="52">
        <v>308538</v>
      </c>
      <c r="I45" s="52">
        <v>314731</v>
      </c>
      <c r="J45" s="52">
        <v>323003</v>
      </c>
      <c r="K45" s="52">
        <v>333529</v>
      </c>
      <c r="L45" s="52">
        <v>346575</v>
      </c>
      <c r="M45" s="52">
        <v>362438</v>
      </c>
      <c r="N45" s="52">
        <v>381406</v>
      </c>
      <c r="O45" s="52">
        <v>343911</v>
      </c>
      <c r="P45" s="52">
        <v>130467</v>
      </c>
      <c r="Q45" s="52">
        <v>162124</v>
      </c>
      <c r="R45" s="52">
        <v>199383</v>
      </c>
      <c r="S45" s="52">
        <v>242875</v>
      </c>
      <c r="T45" s="52">
        <v>249959</v>
      </c>
      <c r="U45" s="52">
        <v>238355</v>
      </c>
      <c r="V45" s="52">
        <v>216806</v>
      </c>
      <c r="W45" s="52">
        <v>201198</v>
      </c>
      <c r="X45" s="52">
        <v>216390</v>
      </c>
      <c r="Y45" s="52">
        <v>258518</v>
      </c>
      <c r="DA45" s="63" t="s">
        <v>1158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35409</v>
      </c>
      <c r="D48" s="52">
        <v>35574</v>
      </c>
      <c r="E48" s="52">
        <v>36713</v>
      </c>
      <c r="F48" s="52">
        <v>39767</v>
      </c>
      <c r="G48" s="52">
        <v>45868</v>
      </c>
      <c r="H48" s="52">
        <v>86093</v>
      </c>
      <c r="I48" s="52">
        <v>62845</v>
      </c>
      <c r="J48" s="52">
        <v>54553</v>
      </c>
      <c r="K48" s="52">
        <v>89363</v>
      </c>
      <c r="L48" s="52">
        <v>105737</v>
      </c>
      <c r="M48" s="52">
        <v>125945</v>
      </c>
      <c r="N48" s="52">
        <v>148145</v>
      </c>
      <c r="O48" s="52">
        <v>146140</v>
      </c>
      <c r="P48" s="52">
        <v>79806</v>
      </c>
      <c r="Q48" s="52">
        <v>62939</v>
      </c>
      <c r="R48" s="52">
        <v>90974</v>
      </c>
      <c r="S48" s="52">
        <v>123583</v>
      </c>
      <c r="T48" s="52">
        <v>170488</v>
      </c>
      <c r="U48" s="52">
        <v>179499</v>
      </c>
      <c r="V48" s="52">
        <v>200247</v>
      </c>
      <c r="W48" s="52">
        <v>199396</v>
      </c>
      <c r="X48" s="52">
        <v>198760</v>
      </c>
      <c r="Y48" s="52">
        <v>199840</v>
      </c>
      <c r="DA48" s="63" t="s">
        <v>1159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118024</v>
      </c>
      <c r="D50" s="52">
        <v>118041</v>
      </c>
      <c r="E50" s="52">
        <v>118175</v>
      </c>
      <c r="F50" s="52">
        <v>118558</v>
      </c>
      <c r="G50" s="52">
        <v>119351</v>
      </c>
      <c r="H50" s="52">
        <v>120693</v>
      </c>
      <c r="I50" s="52">
        <v>122699</v>
      </c>
      <c r="J50" s="52">
        <v>190304</v>
      </c>
      <c r="K50" s="52">
        <v>174934</v>
      </c>
      <c r="L50" s="52">
        <v>193113</v>
      </c>
      <c r="M50" s="52">
        <v>197043</v>
      </c>
      <c r="N50" s="52">
        <v>217864</v>
      </c>
      <c r="O50" s="52">
        <v>196457</v>
      </c>
      <c r="P50" s="52">
        <v>39311</v>
      </c>
      <c r="Q50" s="52">
        <v>51311</v>
      </c>
      <c r="R50" s="52">
        <v>66975</v>
      </c>
      <c r="S50" s="52">
        <v>99607</v>
      </c>
      <c r="T50" s="52">
        <v>125691</v>
      </c>
      <c r="U50" s="52">
        <v>110279</v>
      </c>
      <c r="V50" s="52">
        <v>103789</v>
      </c>
      <c r="W50" s="52">
        <v>81362</v>
      </c>
      <c r="X50" s="52">
        <v>75402</v>
      </c>
      <c r="Y50" s="52">
        <v>93719</v>
      </c>
      <c r="DA50" s="63" t="s">
        <v>1160</v>
      </c>
    </row>
    <row r="51" spans="1:105" ht="12" customHeight="1" x14ac:dyDescent="0.25">
      <c r="A51" s="97" t="s">
        <v>137</v>
      </c>
      <c r="B51" s="52"/>
      <c r="C51" s="52">
        <v>221</v>
      </c>
      <c r="D51" s="52">
        <v>221</v>
      </c>
      <c r="E51" s="52">
        <v>221</v>
      </c>
      <c r="F51" s="52">
        <v>220</v>
      </c>
      <c r="G51" s="52">
        <v>222</v>
      </c>
      <c r="H51" s="52">
        <v>222</v>
      </c>
      <c r="I51" s="52">
        <v>228</v>
      </c>
      <c r="J51" s="52">
        <v>361</v>
      </c>
      <c r="K51" s="52">
        <v>341</v>
      </c>
      <c r="L51" s="52">
        <v>406</v>
      </c>
      <c r="M51" s="52">
        <v>447</v>
      </c>
      <c r="N51" s="52">
        <v>544</v>
      </c>
      <c r="O51" s="52">
        <v>546</v>
      </c>
      <c r="P51" s="52">
        <v>238</v>
      </c>
      <c r="Q51" s="52">
        <v>313</v>
      </c>
      <c r="R51" s="52">
        <v>447</v>
      </c>
      <c r="S51" s="52">
        <v>729</v>
      </c>
      <c r="T51" s="52">
        <v>815</v>
      </c>
      <c r="U51" s="52">
        <v>727</v>
      </c>
      <c r="V51" s="52">
        <v>640</v>
      </c>
      <c r="W51" s="52">
        <v>590</v>
      </c>
      <c r="X51" s="52">
        <v>591</v>
      </c>
      <c r="Y51" s="52">
        <v>741</v>
      </c>
      <c r="DA51" s="63" t="s">
        <v>1161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310102</v>
      </c>
      <c r="D54" s="52">
        <v>310659</v>
      </c>
      <c r="E54" s="52">
        <v>314677</v>
      </c>
      <c r="F54" s="52">
        <v>326149</v>
      </c>
      <c r="G54" s="52">
        <v>349130</v>
      </c>
      <c r="H54" s="52">
        <v>387414</v>
      </c>
      <c r="I54" s="52">
        <v>257940</v>
      </c>
      <c r="J54" s="52">
        <v>242247</v>
      </c>
      <c r="K54" s="52">
        <v>324306</v>
      </c>
      <c r="L54" s="52">
        <v>321984</v>
      </c>
      <c r="M54" s="52">
        <v>290118</v>
      </c>
      <c r="N54" s="52">
        <v>242007</v>
      </c>
      <c r="O54" s="52">
        <v>177703</v>
      </c>
      <c r="P54" s="52">
        <v>111374</v>
      </c>
      <c r="Q54" s="52">
        <v>142692</v>
      </c>
      <c r="R54" s="52">
        <v>170542</v>
      </c>
      <c r="S54" s="52">
        <v>205156</v>
      </c>
      <c r="T54" s="52">
        <v>231609</v>
      </c>
      <c r="U54" s="52">
        <v>246445</v>
      </c>
      <c r="V54" s="52">
        <v>226481</v>
      </c>
      <c r="W54" s="52">
        <v>215680</v>
      </c>
      <c r="X54" s="52">
        <v>192904</v>
      </c>
      <c r="Y54" s="52">
        <v>200812</v>
      </c>
      <c r="DA54" s="63" t="s">
        <v>1162</v>
      </c>
    </row>
    <row r="55" spans="1:105" ht="12" customHeight="1" x14ac:dyDescent="0.25">
      <c r="A55" s="97" t="s">
        <v>121</v>
      </c>
      <c r="B55" s="52"/>
      <c r="C55" s="52">
        <v>53801</v>
      </c>
      <c r="D55" s="52">
        <v>53877</v>
      </c>
      <c r="E55" s="52">
        <v>54431</v>
      </c>
      <c r="F55" s="52">
        <v>56135</v>
      </c>
      <c r="G55" s="52">
        <v>59964</v>
      </c>
      <c r="H55" s="52">
        <v>66808</v>
      </c>
      <c r="I55" s="52">
        <v>44996</v>
      </c>
      <c r="J55" s="52">
        <v>44814</v>
      </c>
      <c r="K55" s="52">
        <v>61307</v>
      </c>
      <c r="L55" s="52">
        <v>70995</v>
      </c>
      <c r="M55" s="52">
        <v>79718</v>
      </c>
      <c r="N55" s="52">
        <v>72345</v>
      </c>
      <c r="O55" s="52">
        <v>67376</v>
      </c>
      <c r="P55" s="52">
        <v>69645</v>
      </c>
      <c r="Q55" s="52">
        <v>98631</v>
      </c>
      <c r="R55" s="52">
        <v>119686</v>
      </c>
      <c r="S55" s="52">
        <v>130252</v>
      </c>
      <c r="T55" s="52">
        <v>129678</v>
      </c>
      <c r="U55" s="52">
        <v>149189</v>
      </c>
      <c r="V55" s="52">
        <v>192397</v>
      </c>
      <c r="W55" s="52">
        <v>220727</v>
      </c>
      <c r="X55" s="52">
        <v>225172</v>
      </c>
      <c r="Y55" s="52">
        <v>202884</v>
      </c>
      <c r="DA55" s="63" t="s">
        <v>1163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193637</v>
      </c>
      <c r="D59" s="52">
        <v>193850</v>
      </c>
      <c r="E59" s="52">
        <v>195470</v>
      </c>
      <c r="F59" s="52">
        <v>200415</v>
      </c>
      <c r="G59" s="52">
        <v>210783</v>
      </c>
      <c r="H59" s="52">
        <v>228528</v>
      </c>
      <c r="I59" s="52">
        <v>138919</v>
      </c>
      <c r="J59" s="52">
        <v>120830</v>
      </c>
      <c r="K59" s="52">
        <v>143500</v>
      </c>
      <c r="L59" s="52">
        <v>157857</v>
      </c>
      <c r="M59" s="52">
        <v>147877</v>
      </c>
      <c r="N59" s="52">
        <v>130292</v>
      </c>
      <c r="O59" s="52">
        <v>100178</v>
      </c>
      <c r="P59" s="52">
        <v>56959</v>
      </c>
      <c r="Q59" s="52">
        <v>80328</v>
      </c>
      <c r="R59" s="52">
        <v>102154</v>
      </c>
      <c r="S59" s="52">
        <v>124083</v>
      </c>
      <c r="T59" s="52">
        <v>134554</v>
      </c>
      <c r="U59" s="52">
        <v>140167</v>
      </c>
      <c r="V59" s="52">
        <v>134234</v>
      </c>
      <c r="W59" s="52">
        <v>125181</v>
      </c>
      <c r="X59" s="52">
        <v>107408</v>
      </c>
      <c r="Y59" s="52">
        <v>103678</v>
      </c>
      <c r="DA59" s="63" t="s">
        <v>1164</v>
      </c>
    </row>
    <row r="60" spans="1:105" ht="12" customHeight="1" x14ac:dyDescent="0.25">
      <c r="A60" s="109" t="s">
        <v>120</v>
      </c>
      <c r="B60" s="36"/>
      <c r="C60" s="36">
        <v>406756</v>
      </c>
      <c r="D60" s="36">
        <v>407549</v>
      </c>
      <c r="E60" s="36">
        <v>413186</v>
      </c>
      <c r="F60" s="36">
        <v>428885</v>
      </c>
      <c r="G60" s="36">
        <v>460260</v>
      </c>
      <c r="H60" s="36">
        <v>512733</v>
      </c>
      <c r="I60" s="36">
        <v>347034</v>
      </c>
      <c r="J60" s="36">
        <v>365170</v>
      </c>
      <c r="K60" s="36">
        <v>431371</v>
      </c>
      <c r="L60" s="36">
        <v>443099</v>
      </c>
      <c r="M60" s="36">
        <v>442143</v>
      </c>
      <c r="N60" s="36">
        <v>423783</v>
      </c>
      <c r="O60" s="36">
        <v>365092</v>
      </c>
      <c r="P60" s="36">
        <v>203226</v>
      </c>
      <c r="Q60" s="36">
        <v>278671</v>
      </c>
      <c r="R60" s="36">
        <v>341114</v>
      </c>
      <c r="S60" s="36">
        <v>394751</v>
      </c>
      <c r="T60" s="36">
        <v>429390</v>
      </c>
      <c r="U60" s="36">
        <v>464638</v>
      </c>
      <c r="V60" s="36">
        <v>487530</v>
      </c>
      <c r="W60" s="36">
        <v>479396</v>
      </c>
      <c r="X60" s="36">
        <v>427369</v>
      </c>
      <c r="Y60" s="36">
        <v>433482</v>
      </c>
      <c r="DA60" s="60" t="s">
        <v>1165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1166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259845</v>
      </c>
      <c r="D64" s="52">
        <v>259953</v>
      </c>
      <c r="E64" s="52">
        <v>260726</v>
      </c>
      <c r="F64" s="52">
        <v>262944</v>
      </c>
      <c r="G64" s="52">
        <v>267454</v>
      </c>
      <c r="H64" s="52">
        <v>274973</v>
      </c>
      <c r="I64" s="52">
        <v>286137</v>
      </c>
      <c r="J64" s="52">
        <v>301768</v>
      </c>
      <c r="K64" s="52">
        <v>322636</v>
      </c>
      <c r="L64" s="52">
        <v>349526</v>
      </c>
      <c r="M64" s="52">
        <v>383015</v>
      </c>
      <c r="N64" s="52">
        <v>423760</v>
      </c>
      <c r="O64" s="52">
        <v>420305</v>
      </c>
      <c r="P64" s="52">
        <v>269176</v>
      </c>
      <c r="Q64" s="52">
        <v>334574</v>
      </c>
      <c r="R64" s="52">
        <v>409153</v>
      </c>
      <c r="S64" s="52">
        <v>493591</v>
      </c>
      <c r="T64" s="52">
        <v>501408</v>
      </c>
      <c r="U64" s="52">
        <v>491701</v>
      </c>
      <c r="V64" s="52">
        <v>464476</v>
      </c>
      <c r="W64" s="52">
        <v>462635</v>
      </c>
      <c r="X64" s="52">
        <v>480030</v>
      </c>
      <c r="Y64" s="52">
        <v>454600</v>
      </c>
      <c r="DA64" s="63" t="s">
        <v>1167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30650</v>
      </c>
      <c r="D67" s="52">
        <v>30835</v>
      </c>
      <c r="E67" s="52">
        <v>32130</v>
      </c>
      <c r="F67" s="52">
        <v>35726</v>
      </c>
      <c r="G67" s="52">
        <v>43488</v>
      </c>
      <c r="H67" s="52">
        <v>104355</v>
      </c>
      <c r="I67" s="52">
        <v>94290</v>
      </c>
      <c r="J67" s="52">
        <v>74413</v>
      </c>
      <c r="K67" s="52">
        <v>129846</v>
      </c>
      <c r="L67" s="52">
        <v>175142</v>
      </c>
      <c r="M67" s="52">
        <v>239770</v>
      </c>
      <c r="N67" s="52">
        <v>303482</v>
      </c>
      <c r="O67" s="52">
        <v>304034</v>
      </c>
      <c r="P67" s="52">
        <v>236359</v>
      </c>
      <c r="Q67" s="52">
        <v>240153</v>
      </c>
      <c r="R67" s="52">
        <v>228393</v>
      </c>
      <c r="S67" s="52">
        <v>244285</v>
      </c>
      <c r="T67" s="52">
        <v>253979</v>
      </c>
      <c r="U67" s="52">
        <v>245325</v>
      </c>
      <c r="V67" s="52">
        <v>226681</v>
      </c>
      <c r="W67" s="52">
        <v>213004</v>
      </c>
      <c r="X67" s="52">
        <v>269544</v>
      </c>
      <c r="Y67" s="52">
        <v>321226</v>
      </c>
      <c r="DA67" s="63" t="s">
        <v>1168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253163</v>
      </c>
      <c r="D69" s="52">
        <v>253269</v>
      </c>
      <c r="E69" s="52">
        <v>260211</v>
      </c>
      <c r="F69" s="52">
        <v>262338</v>
      </c>
      <c r="G69" s="52">
        <v>266622</v>
      </c>
      <c r="H69" s="52">
        <v>274428</v>
      </c>
      <c r="I69" s="52">
        <v>285466</v>
      </c>
      <c r="J69" s="52">
        <v>300848</v>
      </c>
      <c r="K69" s="52">
        <v>321302</v>
      </c>
      <c r="L69" s="52">
        <v>348187</v>
      </c>
      <c r="M69" s="52">
        <v>379403</v>
      </c>
      <c r="N69" s="52">
        <v>419431</v>
      </c>
      <c r="O69" s="52">
        <v>418657</v>
      </c>
      <c r="P69" s="52">
        <v>267813</v>
      </c>
      <c r="Q69" s="52">
        <v>332479</v>
      </c>
      <c r="R69" s="52">
        <v>407387</v>
      </c>
      <c r="S69" s="52">
        <v>489939</v>
      </c>
      <c r="T69" s="52">
        <v>494563</v>
      </c>
      <c r="U69" s="52">
        <v>484725</v>
      </c>
      <c r="V69" s="52">
        <v>460529</v>
      </c>
      <c r="W69" s="52">
        <v>458298</v>
      </c>
      <c r="X69" s="52">
        <v>476131</v>
      </c>
      <c r="Y69" s="52">
        <v>450244</v>
      </c>
      <c r="DA69" s="63" t="s">
        <v>1169</v>
      </c>
    </row>
    <row r="70" spans="1:105" ht="12" customHeight="1" x14ac:dyDescent="0.25">
      <c r="A70" s="97" t="s">
        <v>133</v>
      </c>
      <c r="B70" s="52"/>
      <c r="C70" s="52">
        <v>457</v>
      </c>
      <c r="D70" s="52">
        <v>456</v>
      </c>
      <c r="E70" s="52">
        <v>468</v>
      </c>
      <c r="F70" s="52">
        <v>469</v>
      </c>
      <c r="G70" s="52">
        <v>477</v>
      </c>
      <c r="H70" s="52">
        <v>491</v>
      </c>
      <c r="I70" s="52">
        <v>502</v>
      </c>
      <c r="J70" s="52">
        <v>537</v>
      </c>
      <c r="K70" s="52">
        <v>581</v>
      </c>
      <c r="L70" s="52">
        <v>646</v>
      </c>
      <c r="M70" s="52">
        <v>746</v>
      </c>
      <c r="N70" s="52">
        <v>891</v>
      </c>
      <c r="O70" s="52">
        <v>988</v>
      </c>
      <c r="P70" s="52">
        <v>872</v>
      </c>
      <c r="Q70" s="52">
        <v>1153</v>
      </c>
      <c r="R70" s="52">
        <v>1494</v>
      </c>
      <c r="S70" s="52">
        <v>1898</v>
      </c>
      <c r="T70" s="52">
        <v>2337</v>
      </c>
      <c r="U70" s="52">
        <v>2693</v>
      </c>
      <c r="V70" s="52">
        <v>2934</v>
      </c>
      <c r="W70" s="52">
        <v>3326</v>
      </c>
      <c r="X70" s="52">
        <v>3905</v>
      </c>
      <c r="Y70" s="52">
        <v>4360</v>
      </c>
      <c r="DA70" s="63" t="s">
        <v>1170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10610</v>
      </c>
      <c r="D73" s="52">
        <v>50893</v>
      </c>
      <c r="E73" s="52">
        <v>216</v>
      </c>
      <c r="F73" s="52">
        <v>695</v>
      </c>
      <c r="G73" s="52">
        <v>77314</v>
      </c>
      <c r="H73" s="52">
        <v>346</v>
      </c>
      <c r="I73" s="52">
        <v>3006</v>
      </c>
      <c r="J73" s="52">
        <v>2425</v>
      </c>
      <c r="K73" s="52">
        <v>13172</v>
      </c>
      <c r="L73" s="52">
        <v>3907</v>
      </c>
      <c r="M73" s="52">
        <v>12400</v>
      </c>
      <c r="N73" s="52">
        <v>68922</v>
      </c>
      <c r="O73" s="52">
        <v>64546</v>
      </c>
      <c r="P73" s="52">
        <v>5616</v>
      </c>
      <c r="Q73" s="52">
        <v>35860</v>
      </c>
      <c r="R73" s="52">
        <v>229</v>
      </c>
      <c r="S73" s="52">
        <v>1496</v>
      </c>
      <c r="T73" s="52">
        <v>21044</v>
      </c>
      <c r="U73" s="52">
        <v>29289</v>
      </c>
      <c r="V73" s="52">
        <v>25898</v>
      </c>
      <c r="W73" s="52">
        <v>145695</v>
      </c>
      <c r="X73" s="52">
        <v>4504</v>
      </c>
      <c r="Y73" s="52">
        <v>4</v>
      </c>
      <c r="DA73" s="63" t="s">
        <v>1171</v>
      </c>
    </row>
    <row r="74" spans="1:105" ht="12" customHeight="1" x14ac:dyDescent="0.25">
      <c r="A74" s="97" t="s">
        <v>121</v>
      </c>
      <c r="B74" s="52"/>
      <c r="C74" s="52">
        <v>1841</v>
      </c>
      <c r="D74" s="52">
        <v>8827</v>
      </c>
      <c r="E74" s="52">
        <v>31</v>
      </c>
      <c r="F74" s="52">
        <v>112</v>
      </c>
      <c r="G74" s="52">
        <v>18168</v>
      </c>
      <c r="H74" s="52">
        <v>81</v>
      </c>
      <c r="I74" s="52">
        <v>769</v>
      </c>
      <c r="J74" s="52">
        <v>580</v>
      </c>
      <c r="K74" s="52">
        <v>3287</v>
      </c>
      <c r="L74" s="52">
        <v>1470</v>
      </c>
      <c r="M74" s="52">
        <v>4413</v>
      </c>
      <c r="N74" s="52">
        <v>36896</v>
      </c>
      <c r="O74" s="52">
        <v>45883</v>
      </c>
      <c r="P74" s="52">
        <v>2072</v>
      </c>
      <c r="Q74" s="52">
        <v>9461</v>
      </c>
      <c r="R74" s="52">
        <v>46</v>
      </c>
      <c r="S74" s="52">
        <v>338</v>
      </c>
      <c r="T74" s="52">
        <v>4527</v>
      </c>
      <c r="U74" s="52">
        <v>7086</v>
      </c>
      <c r="V74" s="52">
        <v>32017</v>
      </c>
      <c r="W74" s="52">
        <v>108691</v>
      </c>
      <c r="X74" s="52">
        <v>3403</v>
      </c>
      <c r="Y74" s="52">
        <v>2</v>
      </c>
      <c r="DA74" s="63" t="s">
        <v>1172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412658</v>
      </c>
      <c r="D78" s="52">
        <v>413760</v>
      </c>
      <c r="E78" s="52">
        <v>421746</v>
      </c>
      <c r="F78" s="52">
        <v>444562</v>
      </c>
      <c r="G78" s="52">
        <v>490078</v>
      </c>
      <c r="H78" s="52">
        <v>565751</v>
      </c>
      <c r="I78" s="52">
        <v>432118</v>
      </c>
      <c r="J78" s="52">
        <v>510070</v>
      </c>
      <c r="K78" s="52">
        <v>640132</v>
      </c>
      <c r="L78" s="52">
        <v>690312</v>
      </c>
      <c r="M78" s="52">
        <v>693178</v>
      </c>
      <c r="N78" s="52">
        <v>709774</v>
      </c>
      <c r="O78" s="52">
        <v>712733</v>
      </c>
      <c r="P78" s="52">
        <v>569217</v>
      </c>
      <c r="Q78" s="52">
        <v>610117</v>
      </c>
      <c r="R78" s="52">
        <v>637838</v>
      </c>
      <c r="S78" s="52">
        <v>668058</v>
      </c>
      <c r="T78" s="52">
        <v>669646</v>
      </c>
      <c r="U78" s="52">
        <v>693658</v>
      </c>
      <c r="V78" s="52">
        <v>744579</v>
      </c>
      <c r="W78" s="52">
        <v>756404</v>
      </c>
      <c r="X78" s="52">
        <v>820186</v>
      </c>
      <c r="Y78" s="52">
        <v>842619</v>
      </c>
      <c r="DA78" s="63" t="s">
        <v>1173</v>
      </c>
    </row>
    <row r="79" spans="1:105" ht="12" customHeight="1" x14ac:dyDescent="0.25">
      <c r="A79" s="109" t="s">
        <v>120</v>
      </c>
      <c r="B79" s="36"/>
      <c r="C79" s="36">
        <v>107032</v>
      </c>
      <c r="D79" s="36">
        <v>107297</v>
      </c>
      <c r="E79" s="36">
        <v>109050</v>
      </c>
      <c r="F79" s="36">
        <v>113651</v>
      </c>
      <c r="G79" s="36">
        <v>123231</v>
      </c>
      <c r="H79" s="36">
        <v>139529</v>
      </c>
      <c r="I79" s="36">
        <v>99433</v>
      </c>
      <c r="J79" s="36">
        <v>91365</v>
      </c>
      <c r="K79" s="36">
        <v>136877</v>
      </c>
      <c r="L79" s="36">
        <v>140812</v>
      </c>
      <c r="M79" s="36">
        <v>167942</v>
      </c>
      <c r="N79" s="36">
        <v>151399</v>
      </c>
      <c r="O79" s="36">
        <v>152053</v>
      </c>
      <c r="P79" s="36">
        <v>197898</v>
      </c>
      <c r="Q79" s="36">
        <v>266994</v>
      </c>
      <c r="R79" s="36">
        <v>144234</v>
      </c>
      <c r="S79" s="36">
        <v>205849</v>
      </c>
      <c r="T79" s="36">
        <v>216658</v>
      </c>
      <c r="U79" s="36">
        <v>156547</v>
      </c>
      <c r="V79" s="36">
        <v>117258</v>
      </c>
      <c r="W79" s="36">
        <v>459179</v>
      </c>
      <c r="X79" s="36">
        <v>406162</v>
      </c>
      <c r="Y79" s="36">
        <v>74299</v>
      </c>
      <c r="DA79" s="60" t="s">
        <v>1174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1175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290355</v>
      </c>
      <c r="D83" s="52">
        <v>290403</v>
      </c>
      <c r="E83" s="52">
        <v>290720</v>
      </c>
      <c r="F83" s="52">
        <v>291544</v>
      </c>
      <c r="G83" s="52">
        <v>293096</v>
      </c>
      <c r="H83" s="52">
        <v>295671</v>
      </c>
      <c r="I83" s="52">
        <v>299664</v>
      </c>
      <c r="J83" s="52">
        <v>305638</v>
      </c>
      <c r="K83" s="52">
        <v>314334</v>
      </c>
      <c r="L83" s="52">
        <v>326656</v>
      </c>
      <c r="M83" s="52">
        <v>343614</v>
      </c>
      <c r="N83" s="52">
        <v>366154</v>
      </c>
      <c r="O83" s="52">
        <v>337300</v>
      </c>
      <c r="P83" s="52">
        <v>142048</v>
      </c>
      <c r="Q83" s="52">
        <v>215463</v>
      </c>
      <c r="R83" s="52">
        <v>523524</v>
      </c>
      <c r="S83" s="52">
        <v>377076</v>
      </c>
      <c r="T83" s="52">
        <v>305899</v>
      </c>
      <c r="U83" s="52">
        <v>216499</v>
      </c>
      <c r="V83" s="52">
        <v>351171</v>
      </c>
      <c r="W83" s="52">
        <v>436322</v>
      </c>
      <c r="X83" s="52">
        <v>510943</v>
      </c>
      <c r="Y83" s="52">
        <v>551045</v>
      </c>
      <c r="DA83" s="63" t="s">
        <v>1176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34248</v>
      </c>
      <c r="D86" s="52">
        <v>34405</v>
      </c>
      <c r="E86" s="52">
        <v>35465</v>
      </c>
      <c r="F86" s="52">
        <v>38161</v>
      </c>
      <c r="G86" s="52">
        <v>43137</v>
      </c>
      <c r="H86" s="52">
        <v>67271</v>
      </c>
      <c r="I86" s="52">
        <v>68405</v>
      </c>
      <c r="J86" s="52">
        <v>42583</v>
      </c>
      <c r="K86" s="52">
        <v>68411</v>
      </c>
      <c r="L86" s="52">
        <v>76660</v>
      </c>
      <c r="M86" s="52">
        <v>114945</v>
      </c>
      <c r="N86" s="52">
        <v>167102</v>
      </c>
      <c r="O86" s="52">
        <v>217264</v>
      </c>
      <c r="P86" s="52">
        <v>237694</v>
      </c>
      <c r="Q86" s="52">
        <v>242216</v>
      </c>
      <c r="R86" s="52">
        <v>310814</v>
      </c>
      <c r="S86" s="52">
        <v>331868</v>
      </c>
      <c r="T86" s="52">
        <v>309697</v>
      </c>
      <c r="U86" s="52">
        <v>305544</v>
      </c>
      <c r="V86" s="52">
        <v>306098</v>
      </c>
      <c r="W86" s="52">
        <v>240198</v>
      </c>
      <c r="X86" s="52">
        <v>182366</v>
      </c>
      <c r="Y86" s="52">
        <v>139722</v>
      </c>
      <c r="DA86" s="63" t="s">
        <v>1177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18060</v>
      </c>
      <c r="D88" s="52">
        <v>18064</v>
      </c>
      <c r="E88" s="52">
        <v>18099</v>
      </c>
      <c r="F88" s="52">
        <v>18198</v>
      </c>
      <c r="G88" s="52">
        <v>18387</v>
      </c>
      <c r="H88" s="52">
        <v>18713</v>
      </c>
      <c r="I88" s="52">
        <v>19220</v>
      </c>
      <c r="J88" s="52">
        <v>35133</v>
      </c>
      <c r="K88" s="52">
        <v>28867</v>
      </c>
      <c r="L88" s="52">
        <v>33752</v>
      </c>
      <c r="M88" s="52">
        <v>43012</v>
      </c>
      <c r="N88" s="52">
        <v>58038</v>
      </c>
      <c r="O88" s="52">
        <v>66308</v>
      </c>
      <c r="P88" s="52">
        <v>11421</v>
      </c>
      <c r="Q88" s="52">
        <v>22225</v>
      </c>
      <c r="R88" s="52">
        <v>102088</v>
      </c>
      <c r="S88" s="52">
        <v>82924</v>
      </c>
      <c r="T88" s="52">
        <v>49750</v>
      </c>
      <c r="U88" s="52">
        <v>9176</v>
      </c>
      <c r="V88" s="52">
        <v>14939</v>
      </c>
      <c r="W88" s="52">
        <v>22763</v>
      </c>
      <c r="X88" s="52">
        <v>32943</v>
      </c>
      <c r="Y88" s="52">
        <v>46795</v>
      </c>
      <c r="DA88" s="63" t="s">
        <v>1178</v>
      </c>
    </row>
    <row r="89" spans="1:105" ht="12" customHeight="1" x14ac:dyDescent="0.25">
      <c r="A89" s="97" t="s">
        <v>131</v>
      </c>
      <c r="B89" s="52"/>
      <c r="C89" s="52">
        <v>33</v>
      </c>
      <c r="D89" s="52">
        <v>33</v>
      </c>
      <c r="E89" s="52">
        <v>34</v>
      </c>
      <c r="F89" s="52">
        <v>33</v>
      </c>
      <c r="G89" s="52">
        <v>33</v>
      </c>
      <c r="H89" s="52">
        <v>34</v>
      </c>
      <c r="I89" s="52">
        <v>34</v>
      </c>
      <c r="J89" s="52">
        <v>70</v>
      </c>
      <c r="K89" s="52">
        <v>61</v>
      </c>
      <c r="L89" s="52">
        <v>72</v>
      </c>
      <c r="M89" s="52">
        <v>96</v>
      </c>
      <c r="N89" s="52">
        <v>144</v>
      </c>
      <c r="O89" s="52">
        <v>178</v>
      </c>
      <c r="P89" s="52">
        <v>60</v>
      </c>
      <c r="Q89" s="52">
        <v>91</v>
      </c>
      <c r="R89" s="52">
        <v>462</v>
      </c>
      <c r="S89" s="52">
        <v>389</v>
      </c>
      <c r="T89" s="52">
        <v>224</v>
      </c>
      <c r="U89" s="52">
        <v>77</v>
      </c>
      <c r="V89" s="52">
        <v>158</v>
      </c>
      <c r="W89" s="52">
        <v>260</v>
      </c>
      <c r="X89" s="52">
        <v>334</v>
      </c>
      <c r="Y89" s="52">
        <v>473</v>
      </c>
      <c r="DA89" s="63" t="s">
        <v>1179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468402</v>
      </c>
      <c r="D92" s="52">
        <v>468906</v>
      </c>
      <c r="E92" s="52">
        <v>472481</v>
      </c>
      <c r="F92" s="52">
        <v>482497</v>
      </c>
      <c r="G92" s="52">
        <v>502713</v>
      </c>
      <c r="H92" s="52">
        <v>536838</v>
      </c>
      <c r="I92" s="52">
        <v>307299</v>
      </c>
      <c r="J92" s="52">
        <v>243757</v>
      </c>
      <c r="K92" s="52">
        <v>291508</v>
      </c>
      <c r="L92" s="52">
        <v>308026</v>
      </c>
      <c r="M92" s="52">
        <v>316732</v>
      </c>
      <c r="N92" s="52">
        <v>313192</v>
      </c>
      <c r="O92" s="52">
        <v>298486</v>
      </c>
      <c r="P92" s="52">
        <v>261211</v>
      </c>
      <c r="Q92" s="52">
        <v>303761</v>
      </c>
      <c r="R92" s="52">
        <v>373835</v>
      </c>
      <c r="S92" s="52">
        <v>382181</v>
      </c>
      <c r="T92" s="52">
        <v>389940</v>
      </c>
      <c r="U92" s="52">
        <v>413901</v>
      </c>
      <c r="V92" s="52">
        <v>394471</v>
      </c>
      <c r="W92" s="52">
        <v>347566</v>
      </c>
      <c r="X92" s="52">
        <v>271257</v>
      </c>
      <c r="Y92" s="52">
        <v>237056</v>
      </c>
      <c r="DA92" s="63" t="s">
        <v>1180</v>
      </c>
    </row>
    <row r="93" spans="1:105" ht="12" customHeight="1" x14ac:dyDescent="0.25">
      <c r="A93" s="97" t="s">
        <v>123</v>
      </c>
      <c r="B93" s="52"/>
      <c r="C93" s="52">
        <v>903</v>
      </c>
      <c r="D93" s="52">
        <v>902</v>
      </c>
      <c r="E93" s="52">
        <v>903</v>
      </c>
      <c r="F93" s="52">
        <v>909</v>
      </c>
      <c r="G93" s="52">
        <v>930</v>
      </c>
      <c r="H93" s="52">
        <v>977</v>
      </c>
      <c r="I93" s="52">
        <v>514</v>
      </c>
      <c r="J93" s="52">
        <v>383</v>
      </c>
      <c r="K93" s="52">
        <v>469</v>
      </c>
      <c r="L93" s="52">
        <v>755</v>
      </c>
      <c r="M93" s="52">
        <v>1013</v>
      </c>
      <c r="N93" s="52">
        <v>1083</v>
      </c>
      <c r="O93" s="52">
        <v>1263</v>
      </c>
      <c r="P93" s="52">
        <v>1556</v>
      </c>
      <c r="Q93" s="52">
        <v>2203</v>
      </c>
      <c r="R93" s="52">
        <v>2676</v>
      </c>
      <c r="S93" s="52">
        <v>2237</v>
      </c>
      <c r="T93" s="52">
        <v>1811</v>
      </c>
      <c r="U93" s="52">
        <v>2026</v>
      </c>
      <c r="V93" s="52">
        <v>3178</v>
      </c>
      <c r="W93" s="52">
        <v>3294</v>
      </c>
      <c r="X93" s="52">
        <v>2564</v>
      </c>
      <c r="Y93" s="52">
        <v>2501</v>
      </c>
      <c r="DA93" s="63" t="s">
        <v>1181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64099</v>
      </c>
      <c r="D96" s="52">
        <v>64420</v>
      </c>
      <c r="E96" s="52">
        <v>66546</v>
      </c>
      <c r="F96" s="52">
        <v>71710</v>
      </c>
      <c r="G96" s="52">
        <v>80790</v>
      </c>
      <c r="H96" s="52">
        <v>95251</v>
      </c>
      <c r="I96" s="52">
        <v>79292</v>
      </c>
      <c r="J96" s="52">
        <v>113386</v>
      </c>
      <c r="K96" s="52">
        <v>137404</v>
      </c>
      <c r="L96" s="52">
        <v>133318</v>
      </c>
      <c r="M96" s="52">
        <v>157343</v>
      </c>
      <c r="N96" s="52">
        <v>210260</v>
      </c>
      <c r="O96" s="52">
        <v>238689</v>
      </c>
      <c r="P96" s="52">
        <v>201564</v>
      </c>
      <c r="Q96" s="52">
        <v>234778</v>
      </c>
      <c r="R96" s="52">
        <v>263812</v>
      </c>
      <c r="S96" s="52">
        <v>260350</v>
      </c>
      <c r="T96" s="52">
        <v>277430</v>
      </c>
      <c r="U96" s="52">
        <v>297292</v>
      </c>
      <c r="V96" s="52">
        <v>254413</v>
      </c>
      <c r="W96" s="52">
        <v>190374</v>
      </c>
      <c r="X96" s="52">
        <v>143592</v>
      </c>
      <c r="Y96" s="52">
        <v>159131</v>
      </c>
      <c r="DA96" s="63" t="s">
        <v>1182</v>
      </c>
    </row>
    <row r="97" spans="1:105" ht="12" customHeight="1" x14ac:dyDescent="0.25">
      <c r="A97" s="97" t="s">
        <v>121</v>
      </c>
      <c r="B97" s="52"/>
      <c r="C97" s="52">
        <v>11121</v>
      </c>
      <c r="D97" s="52">
        <v>11165</v>
      </c>
      <c r="E97" s="52">
        <v>11455</v>
      </c>
      <c r="F97" s="52">
        <v>12189</v>
      </c>
      <c r="G97" s="52">
        <v>13564</v>
      </c>
      <c r="H97" s="52">
        <v>15908</v>
      </c>
      <c r="I97" s="52">
        <v>13075</v>
      </c>
      <c r="J97" s="52">
        <v>20631</v>
      </c>
      <c r="K97" s="52">
        <v>26265</v>
      </c>
      <c r="L97" s="52">
        <v>34269</v>
      </c>
      <c r="M97" s="52">
        <v>51386</v>
      </c>
      <c r="N97" s="52">
        <v>77025</v>
      </c>
      <c r="O97" s="52">
        <v>103874</v>
      </c>
      <c r="P97" s="52">
        <v>123653</v>
      </c>
      <c r="Q97" s="52">
        <v>168192</v>
      </c>
      <c r="R97" s="52">
        <v>195087</v>
      </c>
      <c r="S97" s="52">
        <v>163877</v>
      </c>
      <c r="T97" s="52">
        <v>133438</v>
      </c>
      <c r="U97" s="52">
        <v>143672</v>
      </c>
      <c r="V97" s="52">
        <v>185411</v>
      </c>
      <c r="W97" s="52">
        <v>179307</v>
      </c>
      <c r="X97" s="52">
        <v>157564</v>
      </c>
      <c r="Y97" s="52">
        <v>150175</v>
      </c>
      <c r="DA97" s="63" t="s">
        <v>1183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52021</v>
      </c>
      <c r="D101" s="52">
        <v>52128</v>
      </c>
      <c r="E101" s="52">
        <v>52860</v>
      </c>
      <c r="F101" s="52">
        <v>54834</v>
      </c>
      <c r="G101" s="52">
        <v>58649</v>
      </c>
      <c r="H101" s="52">
        <v>64938</v>
      </c>
      <c r="I101" s="52">
        <v>43155</v>
      </c>
      <c r="J101" s="52">
        <v>49096</v>
      </c>
      <c r="K101" s="52">
        <v>52558</v>
      </c>
      <c r="L101" s="52">
        <v>53389</v>
      </c>
      <c r="M101" s="52">
        <v>55841</v>
      </c>
      <c r="N101" s="52">
        <v>60046</v>
      </c>
      <c r="O101" s="52">
        <v>61076</v>
      </c>
      <c r="P101" s="52">
        <v>37121</v>
      </c>
      <c r="Q101" s="52">
        <v>46496</v>
      </c>
      <c r="R101" s="52">
        <v>62638</v>
      </c>
      <c r="S101" s="52">
        <v>59904</v>
      </c>
      <c r="T101" s="52">
        <v>58287</v>
      </c>
      <c r="U101" s="52">
        <v>55987</v>
      </c>
      <c r="V101" s="52">
        <v>52119</v>
      </c>
      <c r="W101" s="52">
        <v>45739</v>
      </c>
      <c r="X101" s="52">
        <v>38260</v>
      </c>
      <c r="Y101" s="52">
        <v>44684</v>
      </c>
      <c r="DA101" s="63" t="s">
        <v>1184</v>
      </c>
    </row>
    <row r="102" spans="1:105" ht="12" customHeight="1" x14ac:dyDescent="0.25">
      <c r="A102" s="97" t="s">
        <v>50</v>
      </c>
      <c r="B102" s="52"/>
      <c r="C102" s="52">
        <v>170511</v>
      </c>
      <c r="D102" s="52">
        <v>170689</v>
      </c>
      <c r="E102" s="52">
        <v>171967</v>
      </c>
      <c r="F102" s="52">
        <v>175589</v>
      </c>
      <c r="G102" s="52">
        <v>182840</v>
      </c>
      <c r="H102" s="52">
        <v>195135</v>
      </c>
      <c r="I102" s="52">
        <v>111703</v>
      </c>
      <c r="J102" s="52">
        <v>89404</v>
      </c>
      <c r="K102" s="52">
        <v>105872</v>
      </c>
      <c r="L102" s="52">
        <v>116980</v>
      </c>
      <c r="M102" s="52">
        <v>124642</v>
      </c>
      <c r="N102" s="52">
        <v>138368</v>
      </c>
      <c r="O102" s="52">
        <v>143029</v>
      </c>
      <c r="P102" s="52">
        <v>127548</v>
      </c>
      <c r="Q102" s="52">
        <v>159803</v>
      </c>
      <c r="R102" s="52">
        <v>199263</v>
      </c>
      <c r="S102" s="52">
        <v>202324</v>
      </c>
      <c r="T102" s="52">
        <v>199259</v>
      </c>
      <c r="U102" s="52">
        <v>209107</v>
      </c>
      <c r="V102" s="52">
        <v>185357</v>
      </c>
      <c r="W102" s="52">
        <v>152517</v>
      </c>
      <c r="X102" s="52">
        <v>116703</v>
      </c>
      <c r="Y102" s="52">
        <v>107237</v>
      </c>
      <c r="DA102" s="63" t="s">
        <v>1185</v>
      </c>
    </row>
    <row r="103" spans="1:105" ht="12" customHeight="1" x14ac:dyDescent="0.25">
      <c r="A103" s="109" t="s">
        <v>120</v>
      </c>
      <c r="B103" s="36"/>
      <c r="C103" s="36">
        <v>358178</v>
      </c>
      <c r="D103" s="36">
        <v>358838</v>
      </c>
      <c r="E103" s="36">
        <v>363344</v>
      </c>
      <c r="F103" s="36">
        <v>375128</v>
      </c>
      <c r="G103" s="36">
        <v>397612</v>
      </c>
      <c r="H103" s="36">
        <v>434803</v>
      </c>
      <c r="I103" s="36">
        <v>276892</v>
      </c>
      <c r="J103" s="36">
        <v>276429</v>
      </c>
      <c r="K103" s="36">
        <v>329163</v>
      </c>
      <c r="L103" s="36">
        <v>344128</v>
      </c>
      <c r="M103" s="36">
        <v>395986</v>
      </c>
      <c r="N103" s="36">
        <v>472638</v>
      </c>
      <c r="O103" s="36">
        <v>524455</v>
      </c>
      <c r="P103" s="36">
        <v>464610</v>
      </c>
      <c r="Q103" s="36">
        <v>559698</v>
      </c>
      <c r="R103" s="36">
        <v>670708</v>
      </c>
      <c r="S103" s="36">
        <v>636815</v>
      </c>
      <c r="T103" s="36">
        <v>616023</v>
      </c>
      <c r="U103" s="36">
        <v>668160</v>
      </c>
      <c r="V103" s="36">
        <v>659413</v>
      </c>
      <c r="W103" s="36">
        <v>579571</v>
      </c>
      <c r="X103" s="36">
        <v>471166</v>
      </c>
      <c r="Y103" s="36">
        <v>460196</v>
      </c>
      <c r="DA103" s="60" t="s">
        <v>1186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1187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19</v>
      </c>
      <c r="D107" s="52">
        <v>20</v>
      </c>
      <c r="E107" s="52">
        <v>19</v>
      </c>
      <c r="F107" s="52">
        <v>20</v>
      </c>
      <c r="G107" s="52">
        <v>19</v>
      </c>
      <c r="H107" s="52">
        <v>20</v>
      </c>
      <c r="I107" s="52">
        <v>19</v>
      </c>
      <c r="J107" s="52">
        <v>21</v>
      </c>
      <c r="K107" s="52">
        <v>20</v>
      </c>
      <c r="L107" s="52">
        <v>21</v>
      </c>
      <c r="M107" s="52">
        <v>23</v>
      </c>
      <c r="N107" s="52">
        <v>25</v>
      </c>
      <c r="O107" s="52">
        <v>20</v>
      </c>
      <c r="P107" s="52">
        <v>6</v>
      </c>
      <c r="Q107" s="52">
        <v>11</v>
      </c>
      <c r="R107" s="52">
        <v>12</v>
      </c>
      <c r="S107" s="52">
        <v>13</v>
      </c>
      <c r="T107" s="52">
        <v>17</v>
      </c>
      <c r="U107" s="52">
        <v>14</v>
      </c>
      <c r="V107" s="52">
        <v>21</v>
      </c>
      <c r="W107" s="52">
        <v>17</v>
      </c>
      <c r="X107" s="52">
        <v>21</v>
      </c>
      <c r="Y107" s="52">
        <v>25</v>
      </c>
      <c r="DA107" s="63" t="s">
        <v>1188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2</v>
      </c>
      <c r="D110" s="52">
        <v>3</v>
      </c>
      <c r="E110" s="52">
        <v>2</v>
      </c>
      <c r="F110" s="52">
        <v>2</v>
      </c>
      <c r="G110" s="52">
        <v>3</v>
      </c>
      <c r="H110" s="52">
        <v>4</v>
      </c>
      <c r="I110" s="52">
        <v>4</v>
      </c>
      <c r="J110" s="52">
        <v>2</v>
      </c>
      <c r="K110" s="52">
        <v>3</v>
      </c>
      <c r="L110" s="52">
        <v>6</v>
      </c>
      <c r="M110" s="52">
        <v>5</v>
      </c>
      <c r="N110" s="52">
        <v>9</v>
      </c>
      <c r="O110" s="52">
        <v>9</v>
      </c>
      <c r="P110" s="52">
        <v>8</v>
      </c>
      <c r="Q110" s="52">
        <v>8</v>
      </c>
      <c r="R110" s="52">
        <v>11</v>
      </c>
      <c r="S110" s="52">
        <v>9</v>
      </c>
      <c r="T110" s="52">
        <v>9</v>
      </c>
      <c r="U110" s="52">
        <v>11</v>
      </c>
      <c r="V110" s="52">
        <v>10</v>
      </c>
      <c r="W110" s="52">
        <v>6</v>
      </c>
      <c r="X110" s="52">
        <v>7</v>
      </c>
      <c r="Y110" s="52">
        <v>4</v>
      </c>
      <c r="DA110" s="63" t="s">
        <v>1189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13</v>
      </c>
      <c r="D112" s="52">
        <v>13</v>
      </c>
      <c r="E112" s="52">
        <v>14</v>
      </c>
      <c r="F112" s="52">
        <v>13</v>
      </c>
      <c r="G112" s="52">
        <v>13</v>
      </c>
      <c r="H112" s="52">
        <v>13</v>
      </c>
      <c r="I112" s="52">
        <v>14</v>
      </c>
      <c r="J112" s="52">
        <v>20</v>
      </c>
      <c r="K112" s="52">
        <v>20</v>
      </c>
      <c r="L112" s="52">
        <v>20</v>
      </c>
      <c r="M112" s="52">
        <v>21</v>
      </c>
      <c r="N112" s="52">
        <v>21</v>
      </c>
      <c r="O112" s="52">
        <v>16</v>
      </c>
      <c r="P112" s="52">
        <v>5</v>
      </c>
      <c r="Q112" s="52">
        <v>12</v>
      </c>
      <c r="R112" s="52">
        <v>11</v>
      </c>
      <c r="S112" s="52">
        <v>10</v>
      </c>
      <c r="T112" s="52">
        <v>15</v>
      </c>
      <c r="U112" s="52">
        <v>14</v>
      </c>
      <c r="V112" s="52">
        <v>20</v>
      </c>
      <c r="W112" s="52">
        <v>13</v>
      </c>
      <c r="X112" s="52">
        <v>19</v>
      </c>
      <c r="Y112" s="52">
        <v>18</v>
      </c>
      <c r="DA112" s="63" t="s">
        <v>1190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1191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11</v>
      </c>
      <c r="D116" s="52">
        <v>10</v>
      </c>
      <c r="E116" s="52">
        <v>11</v>
      </c>
      <c r="F116" s="52">
        <v>10</v>
      </c>
      <c r="G116" s="52">
        <v>12</v>
      </c>
      <c r="H116" s="52">
        <v>13</v>
      </c>
      <c r="I116" s="52">
        <v>7</v>
      </c>
      <c r="J116" s="52">
        <v>6</v>
      </c>
      <c r="K116" s="52">
        <v>6</v>
      </c>
      <c r="L116" s="52">
        <v>9</v>
      </c>
      <c r="M116" s="52">
        <v>6</v>
      </c>
      <c r="N116" s="52">
        <v>8</v>
      </c>
      <c r="O116" s="52">
        <v>8</v>
      </c>
      <c r="P116" s="52">
        <v>6</v>
      </c>
      <c r="Q116" s="52">
        <v>6</v>
      </c>
      <c r="R116" s="52">
        <v>7</v>
      </c>
      <c r="S116" s="52">
        <v>7</v>
      </c>
      <c r="T116" s="52">
        <v>6</v>
      </c>
      <c r="U116" s="52">
        <v>9</v>
      </c>
      <c r="V116" s="52">
        <v>4</v>
      </c>
      <c r="W116" s="52">
        <v>7</v>
      </c>
      <c r="X116" s="52">
        <v>2</v>
      </c>
      <c r="Y116" s="52">
        <v>2</v>
      </c>
      <c r="DA116" s="63" t="s">
        <v>1192</v>
      </c>
    </row>
    <row r="117" spans="1:105" ht="12" customHeight="1" x14ac:dyDescent="0.25">
      <c r="A117" s="97" t="s">
        <v>121</v>
      </c>
      <c r="B117" s="52"/>
      <c r="C117" s="52">
        <v>2</v>
      </c>
      <c r="D117" s="52">
        <v>2</v>
      </c>
      <c r="E117" s="52">
        <v>2</v>
      </c>
      <c r="F117" s="52">
        <v>1</v>
      </c>
      <c r="G117" s="52">
        <v>2</v>
      </c>
      <c r="H117" s="52">
        <v>2</v>
      </c>
      <c r="I117" s="52">
        <v>1</v>
      </c>
      <c r="J117" s="52">
        <v>1</v>
      </c>
      <c r="K117" s="52">
        <v>1</v>
      </c>
      <c r="L117" s="52">
        <v>2</v>
      </c>
      <c r="M117" s="52">
        <v>2</v>
      </c>
      <c r="N117" s="52">
        <v>2</v>
      </c>
      <c r="O117" s="52">
        <v>4</v>
      </c>
      <c r="P117" s="52">
        <v>2</v>
      </c>
      <c r="Q117" s="52">
        <v>3</v>
      </c>
      <c r="R117" s="52">
        <v>5</v>
      </c>
      <c r="S117" s="52">
        <v>5</v>
      </c>
      <c r="T117" s="52">
        <v>5</v>
      </c>
      <c r="U117" s="52">
        <v>3</v>
      </c>
      <c r="V117" s="52">
        <v>4</v>
      </c>
      <c r="W117" s="52">
        <v>11</v>
      </c>
      <c r="X117" s="52">
        <v>4</v>
      </c>
      <c r="Y117" s="52">
        <v>12</v>
      </c>
      <c r="DA117" s="63" t="s">
        <v>1193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12</v>
      </c>
      <c r="D121" s="52">
        <v>13</v>
      </c>
      <c r="E121" s="52">
        <v>12</v>
      </c>
      <c r="F121" s="52">
        <v>13</v>
      </c>
      <c r="G121" s="52">
        <v>12</v>
      </c>
      <c r="H121" s="52">
        <v>15</v>
      </c>
      <c r="I121" s="52">
        <v>8</v>
      </c>
      <c r="J121" s="52">
        <v>6</v>
      </c>
      <c r="K121" s="52">
        <v>6</v>
      </c>
      <c r="L121" s="52">
        <v>10</v>
      </c>
      <c r="M121" s="52">
        <v>6</v>
      </c>
      <c r="N121" s="52">
        <v>11</v>
      </c>
      <c r="O121" s="52">
        <v>7</v>
      </c>
      <c r="P121" s="52">
        <v>7</v>
      </c>
      <c r="Q121" s="52">
        <v>7</v>
      </c>
      <c r="R121" s="52">
        <v>8</v>
      </c>
      <c r="S121" s="52">
        <v>6</v>
      </c>
      <c r="T121" s="52">
        <v>7</v>
      </c>
      <c r="U121" s="52">
        <v>7</v>
      </c>
      <c r="V121" s="52">
        <v>6</v>
      </c>
      <c r="W121" s="52">
        <v>6</v>
      </c>
      <c r="X121" s="52">
        <v>7</v>
      </c>
      <c r="Y121" s="52">
        <v>5</v>
      </c>
      <c r="DA121" s="63" t="s">
        <v>1194</v>
      </c>
    </row>
    <row r="122" spans="1:105" ht="12" customHeight="1" x14ac:dyDescent="0.25">
      <c r="A122" s="109" t="s">
        <v>120</v>
      </c>
      <c r="B122" s="36"/>
      <c r="C122" s="36">
        <v>26</v>
      </c>
      <c r="D122" s="36">
        <v>27</v>
      </c>
      <c r="E122" s="36">
        <v>26</v>
      </c>
      <c r="F122" s="36">
        <v>28</v>
      </c>
      <c r="G122" s="36">
        <v>29</v>
      </c>
      <c r="H122" s="36">
        <v>32</v>
      </c>
      <c r="I122" s="36">
        <v>18</v>
      </c>
      <c r="J122" s="36">
        <v>22</v>
      </c>
      <c r="K122" s="36">
        <v>23</v>
      </c>
      <c r="L122" s="36">
        <v>26</v>
      </c>
      <c r="M122" s="36">
        <v>28</v>
      </c>
      <c r="N122" s="36">
        <v>25</v>
      </c>
      <c r="O122" s="36">
        <v>29</v>
      </c>
      <c r="P122" s="36">
        <v>18</v>
      </c>
      <c r="Q122" s="36">
        <v>28</v>
      </c>
      <c r="R122" s="36">
        <v>28</v>
      </c>
      <c r="S122" s="36">
        <v>32</v>
      </c>
      <c r="T122" s="36">
        <v>31</v>
      </c>
      <c r="U122" s="36">
        <v>33</v>
      </c>
      <c r="V122" s="36">
        <v>38</v>
      </c>
      <c r="W122" s="36">
        <v>32</v>
      </c>
      <c r="X122" s="36">
        <v>31</v>
      </c>
      <c r="Y122" s="36">
        <v>35</v>
      </c>
      <c r="DA122" s="60" t="s">
        <v>1195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1196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X126" s="52">
        <v>0</v>
      </c>
      <c r="Y126" s="52">
        <v>0</v>
      </c>
      <c r="DA126" s="63" t="s">
        <v>1197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X129" s="52">
        <v>0</v>
      </c>
      <c r="Y129" s="52">
        <v>0</v>
      </c>
      <c r="DA129" s="63" t="s">
        <v>1198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X131" s="52">
        <v>0</v>
      </c>
      <c r="Y131" s="52">
        <v>0</v>
      </c>
      <c r="DA131" s="63" t="s">
        <v>1199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2">
        <v>0</v>
      </c>
      <c r="Y132" s="52">
        <v>0</v>
      </c>
      <c r="DA132" s="63" t="s">
        <v>1200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X135" s="52">
        <v>0</v>
      </c>
      <c r="Y135" s="52">
        <v>0</v>
      </c>
      <c r="DA135" s="63" t="s">
        <v>1201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X136" s="52">
        <v>0</v>
      </c>
      <c r="Y136" s="52">
        <v>0</v>
      </c>
      <c r="DA136" s="63" t="s">
        <v>1202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2">
        <v>0</v>
      </c>
      <c r="Y140" s="52">
        <v>0</v>
      </c>
      <c r="DA140" s="63" t="s">
        <v>1203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X141" s="36">
        <v>0</v>
      </c>
      <c r="Y141" s="36">
        <v>0</v>
      </c>
      <c r="DA141" s="60" t="s">
        <v>1204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1205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6551</v>
      </c>
      <c r="D145" s="52">
        <v>6558</v>
      </c>
      <c r="E145" s="52">
        <v>6615</v>
      </c>
      <c r="F145" s="52">
        <v>6772</v>
      </c>
      <c r="G145" s="52">
        <v>7093</v>
      </c>
      <c r="H145" s="52">
        <v>7642</v>
      </c>
      <c r="I145" s="52">
        <v>8493</v>
      </c>
      <c r="J145" s="52">
        <v>9727</v>
      </c>
      <c r="K145" s="52">
        <v>11393</v>
      </c>
      <c r="L145" s="52">
        <v>13548</v>
      </c>
      <c r="M145" s="52">
        <v>16247</v>
      </c>
      <c r="N145" s="52">
        <v>19529</v>
      </c>
      <c r="O145" s="52">
        <v>22145</v>
      </c>
      <c r="P145" s="52">
        <v>21537</v>
      </c>
      <c r="Q145" s="52">
        <v>26940</v>
      </c>
      <c r="R145" s="52">
        <v>33255</v>
      </c>
      <c r="S145" s="52">
        <v>40605</v>
      </c>
      <c r="T145" s="52">
        <v>42769</v>
      </c>
      <c r="U145" s="52">
        <v>44646</v>
      </c>
      <c r="V145" s="52">
        <v>46228</v>
      </c>
      <c r="W145" s="52">
        <v>47587</v>
      </c>
      <c r="X145" s="52">
        <v>48102</v>
      </c>
      <c r="Y145" s="52">
        <v>49481</v>
      </c>
      <c r="DA145" s="63" t="s">
        <v>1206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7727</v>
      </c>
      <c r="D147" s="52">
        <v>7760</v>
      </c>
      <c r="E147" s="52">
        <v>8000</v>
      </c>
      <c r="F147" s="52">
        <v>16522</v>
      </c>
      <c r="G147" s="52">
        <v>18780</v>
      </c>
      <c r="H147" s="52">
        <v>23020</v>
      </c>
      <c r="I147" s="52">
        <v>21667</v>
      </c>
      <c r="J147" s="52">
        <v>24914</v>
      </c>
      <c r="K147" s="52">
        <v>29410</v>
      </c>
      <c r="L147" s="52">
        <v>30052</v>
      </c>
      <c r="M147" s="52">
        <v>32695</v>
      </c>
      <c r="N147" s="52">
        <v>35910</v>
      </c>
      <c r="O147" s="52">
        <v>42208</v>
      </c>
      <c r="P147" s="52">
        <v>40530</v>
      </c>
      <c r="Q147" s="52">
        <v>37088</v>
      </c>
      <c r="R147" s="52">
        <v>41111</v>
      </c>
      <c r="S147" s="52">
        <v>54339</v>
      </c>
      <c r="T147" s="52">
        <v>81430</v>
      </c>
      <c r="U147" s="52">
        <v>87136</v>
      </c>
      <c r="V147" s="52">
        <v>97085</v>
      </c>
      <c r="W147" s="52">
        <v>108430</v>
      </c>
      <c r="X147" s="52">
        <v>114611</v>
      </c>
      <c r="Y147" s="52">
        <v>131249</v>
      </c>
      <c r="DA147" s="63" t="s">
        <v>1207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11270</v>
      </c>
      <c r="D149" s="52">
        <v>11313</v>
      </c>
      <c r="E149" s="52">
        <v>11637</v>
      </c>
      <c r="F149" s="52">
        <v>12596</v>
      </c>
      <c r="G149" s="52">
        <v>14636</v>
      </c>
      <c r="H149" s="52">
        <v>18190</v>
      </c>
      <c r="I149" s="52">
        <v>16862</v>
      </c>
      <c r="J149" s="52">
        <v>21342</v>
      </c>
      <c r="K149" s="52">
        <v>30229</v>
      </c>
      <c r="L149" s="52">
        <v>34108</v>
      </c>
      <c r="M149" s="52">
        <v>35305</v>
      </c>
      <c r="N149" s="52">
        <v>32797</v>
      </c>
      <c r="O149" s="52">
        <v>29879</v>
      </c>
      <c r="P149" s="52">
        <v>27691</v>
      </c>
      <c r="Q149" s="52">
        <v>27133</v>
      </c>
      <c r="R149" s="52">
        <v>30661</v>
      </c>
      <c r="S149" s="52">
        <v>37816</v>
      </c>
      <c r="T149" s="52">
        <v>43068</v>
      </c>
      <c r="U149" s="52">
        <v>47303</v>
      </c>
      <c r="V149" s="52">
        <v>52475</v>
      </c>
      <c r="W149" s="52">
        <v>60596</v>
      </c>
      <c r="X149" s="52">
        <v>67671</v>
      </c>
      <c r="Y149" s="52">
        <v>69994</v>
      </c>
      <c r="DA149" s="63" t="s">
        <v>1208</v>
      </c>
    </row>
    <row r="150" spans="1:105" ht="12" customHeight="1" x14ac:dyDescent="0.25">
      <c r="A150" s="97" t="s">
        <v>123</v>
      </c>
      <c r="B150" s="52"/>
      <c r="C150" s="52">
        <v>22</v>
      </c>
      <c r="D150" s="52">
        <v>21</v>
      </c>
      <c r="E150" s="52">
        <v>22</v>
      </c>
      <c r="F150" s="52">
        <v>22</v>
      </c>
      <c r="G150" s="52">
        <v>26</v>
      </c>
      <c r="H150" s="52">
        <v>30</v>
      </c>
      <c r="I150" s="52">
        <v>24</v>
      </c>
      <c r="J150" s="52">
        <v>32</v>
      </c>
      <c r="K150" s="52">
        <v>52</v>
      </c>
      <c r="L150" s="52">
        <v>81</v>
      </c>
      <c r="M150" s="52">
        <v>108</v>
      </c>
      <c r="N150" s="52">
        <v>104</v>
      </c>
      <c r="O150" s="52">
        <v>120</v>
      </c>
      <c r="P150" s="52">
        <v>143</v>
      </c>
      <c r="Q150" s="52">
        <v>199</v>
      </c>
      <c r="R150" s="52">
        <v>210</v>
      </c>
      <c r="S150" s="52">
        <v>232</v>
      </c>
      <c r="T150" s="52">
        <v>245</v>
      </c>
      <c r="U150" s="52">
        <v>315</v>
      </c>
      <c r="V150" s="52">
        <v>468</v>
      </c>
      <c r="W150" s="52">
        <v>596</v>
      </c>
      <c r="X150" s="52">
        <v>665</v>
      </c>
      <c r="Y150" s="52">
        <v>746</v>
      </c>
      <c r="DA150" s="63" t="s">
        <v>1209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1542</v>
      </c>
      <c r="D153" s="52">
        <v>1571</v>
      </c>
      <c r="E153" s="52">
        <v>1758</v>
      </c>
      <c r="F153" s="52">
        <v>2238</v>
      </c>
      <c r="G153" s="52">
        <v>3106</v>
      </c>
      <c r="H153" s="52">
        <v>4533</v>
      </c>
      <c r="I153" s="52">
        <v>5885</v>
      </c>
      <c r="J153" s="52">
        <v>9355</v>
      </c>
      <c r="K153" s="52">
        <v>13513</v>
      </c>
      <c r="L153" s="52">
        <v>14100</v>
      </c>
      <c r="M153" s="52">
        <v>16375</v>
      </c>
      <c r="N153" s="52">
        <v>21170</v>
      </c>
      <c r="O153" s="52">
        <v>24295</v>
      </c>
      <c r="P153" s="52">
        <v>21247</v>
      </c>
      <c r="Q153" s="52">
        <v>20976</v>
      </c>
      <c r="R153" s="52">
        <v>21728</v>
      </c>
      <c r="S153" s="52">
        <v>24877</v>
      </c>
      <c r="T153" s="52">
        <v>28242</v>
      </c>
      <c r="U153" s="52">
        <v>30527</v>
      </c>
      <c r="V153" s="52">
        <v>30611</v>
      </c>
      <c r="W153" s="52">
        <v>32026</v>
      </c>
      <c r="X153" s="52">
        <v>35581</v>
      </c>
      <c r="Y153" s="52">
        <v>43249</v>
      </c>
      <c r="DA153" s="63" t="s">
        <v>1210</v>
      </c>
    </row>
    <row r="154" spans="1:105" ht="12" customHeight="1" x14ac:dyDescent="0.25">
      <c r="A154" s="97" t="s">
        <v>121</v>
      </c>
      <c r="B154" s="52"/>
      <c r="C154" s="52">
        <v>267</v>
      </c>
      <c r="D154" s="52">
        <v>272</v>
      </c>
      <c r="E154" s="52">
        <v>296</v>
      </c>
      <c r="F154" s="52">
        <v>366</v>
      </c>
      <c r="G154" s="52">
        <v>499</v>
      </c>
      <c r="H154" s="52">
        <v>737</v>
      </c>
      <c r="I154" s="52">
        <v>979</v>
      </c>
      <c r="J154" s="52">
        <v>1663</v>
      </c>
      <c r="K154" s="52">
        <v>2573</v>
      </c>
      <c r="L154" s="52">
        <v>3535</v>
      </c>
      <c r="M154" s="52">
        <v>5159</v>
      </c>
      <c r="N154" s="52">
        <v>7337</v>
      </c>
      <c r="O154" s="52">
        <v>9730</v>
      </c>
      <c r="P154" s="52">
        <v>11850</v>
      </c>
      <c r="Q154" s="52">
        <v>14978</v>
      </c>
      <c r="R154" s="52">
        <v>16006</v>
      </c>
      <c r="S154" s="52">
        <v>16313</v>
      </c>
      <c r="T154" s="52">
        <v>16370</v>
      </c>
      <c r="U154" s="52">
        <v>19129</v>
      </c>
      <c r="V154" s="52">
        <v>26494</v>
      </c>
      <c r="W154" s="52">
        <v>32862</v>
      </c>
      <c r="X154" s="52">
        <v>39179</v>
      </c>
      <c r="Y154" s="52">
        <v>42942</v>
      </c>
      <c r="DA154" s="63" t="s">
        <v>1211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4225</v>
      </c>
      <c r="D158" s="52">
        <v>4242</v>
      </c>
      <c r="E158" s="52">
        <v>4362</v>
      </c>
      <c r="F158" s="52">
        <v>4721</v>
      </c>
      <c r="G158" s="52">
        <v>5473</v>
      </c>
      <c r="H158" s="52">
        <v>6790</v>
      </c>
      <c r="I158" s="52">
        <v>6301</v>
      </c>
      <c r="J158" s="52">
        <v>8045</v>
      </c>
      <c r="K158" s="52">
        <v>11471</v>
      </c>
      <c r="L158" s="52">
        <v>13265</v>
      </c>
      <c r="M158" s="52">
        <v>13868</v>
      </c>
      <c r="N158" s="52">
        <v>14199</v>
      </c>
      <c r="O158" s="52">
        <v>13891</v>
      </c>
      <c r="P158" s="52">
        <v>12983</v>
      </c>
      <c r="Q158" s="52">
        <v>14031</v>
      </c>
      <c r="R158" s="52">
        <v>15795</v>
      </c>
      <c r="S158" s="52">
        <v>18938</v>
      </c>
      <c r="T158" s="52">
        <v>20922</v>
      </c>
      <c r="U158" s="52">
        <v>22289</v>
      </c>
      <c r="V158" s="52">
        <v>23522</v>
      </c>
      <c r="W158" s="52">
        <v>25921</v>
      </c>
      <c r="X158" s="52">
        <v>28738</v>
      </c>
      <c r="Y158" s="52">
        <v>30525</v>
      </c>
      <c r="DA158" s="63" t="s">
        <v>1212</v>
      </c>
    </row>
    <row r="159" spans="1:105" ht="12" customHeight="1" x14ac:dyDescent="0.25">
      <c r="A159" s="109" t="s">
        <v>120</v>
      </c>
      <c r="B159" s="36"/>
      <c r="C159" s="36">
        <v>8876</v>
      </c>
      <c r="D159" s="36">
        <v>8936</v>
      </c>
      <c r="E159" s="36">
        <v>9355</v>
      </c>
      <c r="F159" s="36">
        <v>10500</v>
      </c>
      <c r="G159" s="36">
        <v>12797</v>
      </c>
      <c r="H159" s="36">
        <v>16696</v>
      </c>
      <c r="I159" s="36">
        <v>17455</v>
      </c>
      <c r="J159" s="36">
        <v>24354</v>
      </c>
      <c r="K159" s="36">
        <v>34895</v>
      </c>
      <c r="L159" s="36">
        <v>38563</v>
      </c>
      <c r="M159" s="36">
        <v>43075</v>
      </c>
      <c r="N159" s="36">
        <v>47217</v>
      </c>
      <c r="O159" s="36">
        <v>50132</v>
      </c>
      <c r="P159" s="36">
        <v>47942</v>
      </c>
      <c r="Q159" s="36">
        <v>49272</v>
      </c>
      <c r="R159" s="36">
        <v>52825</v>
      </c>
      <c r="S159" s="36">
        <v>60308</v>
      </c>
      <c r="T159" s="36">
        <v>67037</v>
      </c>
      <c r="U159" s="36">
        <v>74956</v>
      </c>
      <c r="V159" s="36">
        <v>86551</v>
      </c>
      <c r="W159" s="36">
        <v>100193</v>
      </c>
      <c r="X159" s="36">
        <v>114362</v>
      </c>
      <c r="Y159" s="36">
        <v>126395</v>
      </c>
      <c r="DA159" s="60" t="s">
        <v>1213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1214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86016</v>
      </c>
      <c r="D163" s="52">
        <v>86105</v>
      </c>
      <c r="E163" s="52">
        <v>86692</v>
      </c>
      <c r="F163" s="52">
        <v>88123</v>
      </c>
      <c r="G163" s="52">
        <v>90754</v>
      </c>
      <c r="H163" s="52">
        <v>95028</v>
      </c>
      <c r="I163" s="52">
        <v>101483</v>
      </c>
      <c r="J163" s="52">
        <v>110703</v>
      </c>
      <c r="K163" s="52">
        <v>123087</v>
      </c>
      <c r="L163" s="52">
        <v>138991</v>
      </c>
      <c r="M163" s="52">
        <v>158748</v>
      </c>
      <c r="N163" s="52">
        <v>182773</v>
      </c>
      <c r="O163" s="52">
        <v>266429</v>
      </c>
      <c r="P163" s="52">
        <v>330390</v>
      </c>
      <c r="Q163" s="52">
        <v>164273</v>
      </c>
      <c r="R163" s="52">
        <v>137470</v>
      </c>
      <c r="S163" s="52">
        <v>246383</v>
      </c>
      <c r="T163" s="52">
        <v>237470</v>
      </c>
      <c r="U163" s="52">
        <v>254628</v>
      </c>
      <c r="V163" s="52">
        <v>266004</v>
      </c>
      <c r="W163" s="52">
        <v>265510</v>
      </c>
      <c r="X163" s="52">
        <v>241384</v>
      </c>
      <c r="Y163" s="52">
        <v>201673</v>
      </c>
      <c r="DA163" s="63" t="s">
        <v>1215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50729</v>
      </c>
      <c r="D165" s="52">
        <v>51050</v>
      </c>
      <c r="E165" s="52">
        <v>53240</v>
      </c>
      <c r="F165" s="52">
        <v>94126</v>
      </c>
      <c r="G165" s="52">
        <v>118363</v>
      </c>
      <c r="H165" s="52">
        <v>153410</v>
      </c>
      <c r="I165" s="52">
        <v>164592</v>
      </c>
      <c r="J165" s="52">
        <v>193309</v>
      </c>
      <c r="K165" s="52">
        <v>195627</v>
      </c>
      <c r="L165" s="52">
        <v>182184</v>
      </c>
      <c r="M165" s="52">
        <v>213784</v>
      </c>
      <c r="N165" s="52">
        <v>238910</v>
      </c>
      <c r="O165" s="52">
        <v>285423</v>
      </c>
      <c r="P165" s="52">
        <v>273334</v>
      </c>
      <c r="Q165" s="52">
        <v>178861</v>
      </c>
      <c r="R165" s="52">
        <v>148635</v>
      </c>
      <c r="S165" s="52">
        <v>229709</v>
      </c>
      <c r="T165" s="52">
        <v>249708</v>
      </c>
      <c r="U165" s="52">
        <v>274760</v>
      </c>
      <c r="V165" s="52">
        <v>299743</v>
      </c>
      <c r="W165" s="52">
        <v>245203</v>
      </c>
      <c r="X165" s="52">
        <v>220085</v>
      </c>
      <c r="Y165" s="52">
        <v>216756</v>
      </c>
      <c r="DA165" s="63" t="s">
        <v>1216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147983</v>
      </c>
      <c r="D167" s="52">
        <v>148494</v>
      </c>
      <c r="E167" s="52">
        <v>151968</v>
      </c>
      <c r="F167" s="52">
        <v>161056</v>
      </c>
      <c r="G167" s="52">
        <v>178839</v>
      </c>
      <c r="H167" s="52">
        <v>208473</v>
      </c>
      <c r="I167" s="52">
        <v>164271</v>
      </c>
      <c r="J167" s="52">
        <v>184475</v>
      </c>
      <c r="K167" s="52">
        <v>249418</v>
      </c>
      <c r="L167" s="52">
        <v>247314</v>
      </c>
      <c r="M167" s="52">
        <v>263247</v>
      </c>
      <c r="N167" s="52">
        <v>255158</v>
      </c>
      <c r="O167" s="52">
        <v>247479</v>
      </c>
      <c r="P167" s="52">
        <v>238533</v>
      </c>
      <c r="Q167" s="52">
        <v>157301</v>
      </c>
      <c r="R167" s="52">
        <v>181267</v>
      </c>
      <c r="S167" s="52">
        <v>229384</v>
      </c>
      <c r="T167" s="52">
        <v>221086</v>
      </c>
      <c r="U167" s="52">
        <v>192544</v>
      </c>
      <c r="V167" s="52">
        <v>169467</v>
      </c>
      <c r="W167" s="52">
        <v>151892</v>
      </c>
      <c r="X167" s="52">
        <v>156143</v>
      </c>
      <c r="Y167" s="52">
        <v>165010</v>
      </c>
      <c r="DA167" s="63" t="s">
        <v>1217</v>
      </c>
    </row>
    <row r="168" spans="1:105" ht="12" customHeight="1" x14ac:dyDescent="0.25">
      <c r="A168" s="97" t="s">
        <v>123</v>
      </c>
      <c r="B168" s="52"/>
      <c r="C168" s="52">
        <v>285</v>
      </c>
      <c r="D168" s="52">
        <v>285</v>
      </c>
      <c r="E168" s="52">
        <v>285</v>
      </c>
      <c r="F168" s="52">
        <v>292</v>
      </c>
      <c r="G168" s="52">
        <v>306</v>
      </c>
      <c r="H168" s="52">
        <v>343</v>
      </c>
      <c r="I168" s="52">
        <v>240</v>
      </c>
      <c r="J168" s="52">
        <v>261</v>
      </c>
      <c r="K168" s="52">
        <v>369</v>
      </c>
      <c r="L168" s="52">
        <v>604</v>
      </c>
      <c r="M168" s="52">
        <v>817</v>
      </c>
      <c r="N168" s="52">
        <v>801</v>
      </c>
      <c r="O168" s="52">
        <v>933</v>
      </c>
      <c r="P168" s="52">
        <v>1189</v>
      </c>
      <c r="Q168" s="52">
        <v>1236</v>
      </c>
      <c r="R168" s="52">
        <v>1334</v>
      </c>
      <c r="S168" s="52">
        <v>1435</v>
      </c>
      <c r="T168" s="52">
        <v>1035</v>
      </c>
      <c r="U168" s="52">
        <v>919</v>
      </c>
      <c r="V168" s="52">
        <v>1332</v>
      </c>
      <c r="W168" s="52">
        <v>1389</v>
      </c>
      <c r="X168" s="52">
        <v>1417</v>
      </c>
      <c r="Y168" s="52">
        <v>1554</v>
      </c>
      <c r="DA168" s="63" t="s">
        <v>1218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20251</v>
      </c>
      <c r="D171" s="52">
        <v>20577</v>
      </c>
      <c r="E171" s="52">
        <v>22679</v>
      </c>
      <c r="F171" s="52">
        <v>27560</v>
      </c>
      <c r="G171" s="52">
        <v>35922</v>
      </c>
      <c r="H171" s="52">
        <v>49049</v>
      </c>
      <c r="I171" s="52">
        <v>57164</v>
      </c>
      <c r="J171" s="52">
        <v>87614</v>
      </c>
      <c r="K171" s="52">
        <v>120257</v>
      </c>
      <c r="L171" s="52">
        <v>106479</v>
      </c>
      <c r="M171" s="52">
        <v>127447</v>
      </c>
      <c r="N171" s="52">
        <v>167195</v>
      </c>
      <c r="O171" s="52">
        <v>199615</v>
      </c>
      <c r="P171" s="52">
        <v>181556</v>
      </c>
      <c r="Q171" s="52">
        <v>123145</v>
      </c>
      <c r="R171" s="52">
        <v>128928</v>
      </c>
      <c r="S171" s="52">
        <v>153838</v>
      </c>
      <c r="T171" s="52">
        <v>153691</v>
      </c>
      <c r="U171" s="52">
        <v>138505</v>
      </c>
      <c r="V171" s="52">
        <v>112508</v>
      </c>
      <c r="W171" s="52">
        <v>87979</v>
      </c>
      <c r="X171" s="52">
        <v>92312</v>
      </c>
      <c r="Y171" s="52">
        <v>108844</v>
      </c>
      <c r="DA171" s="63" t="s">
        <v>1219</v>
      </c>
    </row>
    <row r="172" spans="1:105" ht="12" customHeight="1" x14ac:dyDescent="0.25">
      <c r="A172" s="97" t="s">
        <v>121</v>
      </c>
      <c r="B172" s="52"/>
      <c r="C172" s="52">
        <v>3513</v>
      </c>
      <c r="D172" s="52">
        <v>3558</v>
      </c>
      <c r="E172" s="52">
        <v>3845</v>
      </c>
      <c r="F172" s="52">
        <v>4532</v>
      </c>
      <c r="G172" s="52">
        <v>5785</v>
      </c>
      <c r="H172" s="52">
        <v>7878</v>
      </c>
      <c r="I172" s="52">
        <v>9191</v>
      </c>
      <c r="J172" s="52">
        <v>15203</v>
      </c>
      <c r="K172" s="52">
        <v>21932</v>
      </c>
      <c r="L172" s="52">
        <v>26973</v>
      </c>
      <c r="M172" s="52">
        <v>39075</v>
      </c>
      <c r="N172" s="52">
        <v>55587</v>
      </c>
      <c r="O172" s="52">
        <v>77475</v>
      </c>
      <c r="P172" s="52">
        <v>97122</v>
      </c>
      <c r="Q172" s="52">
        <v>93443</v>
      </c>
      <c r="R172" s="52">
        <v>100490</v>
      </c>
      <c r="S172" s="52">
        <v>100519</v>
      </c>
      <c r="T172" s="52">
        <v>77388</v>
      </c>
      <c r="U172" s="52">
        <v>67788</v>
      </c>
      <c r="V172" s="52">
        <v>82985</v>
      </c>
      <c r="W172" s="52">
        <v>85028</v>
      </c>
      <c r="X172" s="52">
        <v>94749</v>
      </c>
      <c r="Y172" s="52">
        <v>104513</v>
      </c>
      <c r="DA172" s="63" t="s">
        <v>1220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55483</v>
      </c>
      <c r="D176" s="52">
        <v>55671</v>
      </c>
      <c r="E176" s="52">
        <v>56951</v>
      </c>
      <c r="F176" s="52">
        <v>60331</v>
      </c>
      <c r="G176" s="52">
        <v>66882</v>
      </c>
      <c r="H176" s="52">
        <v>77845</v>
      </c>
      <c r="I176" s="52">
        <v>61298</v>
      </c>
      <c r="J176" s="52">
        <v>69507</v>
      </c>
      <c r="K176" s="52">
        <v>94429</v>
      </c>
      <c r="L176" s="52">
        <v>96741</v>
      </c>
      <c r="M176" s="52">
        <v>104035</v>
      </c>
      <c r="N176" s="52">
        <v>109993</v>
      </c>
      <c r="O176" s="52">
        <v>114181</v>
      </c>
      <c r="P176" s="52">
        <v>112275</v>
      </c>
      <c r="Q176" s="52">
        <v>81786</v>
      </c>
      <c r="R176" s="52">
        <v>94720</v>
      </c>
      <c r="S176" s="52">
        <v>117016</v>
      </c>
      <c r="T176" s="52">
        <v>111298</v>
      </c>
      <c r="U176" s="52">
        <v>95628</v>
      </c>
      <c r="V176" s="52">
        <v>80095</v>
      </c>
      <c r="W176" s="52">
        <v>66763</v>
      </c>
      <c r="X176" s="52">
        <v>68403</v>
      </c>
      <c r="Y176" s="52">
        <v>74050</v>
      </c>
      <c r="DA176" s="63" t="s">
        <v>1221</v>
      </c>
    </row>
    <row r="177" spans="1:105" ht="12" customHeight="1" x14ac:dyDescent="0.25">
      <c r="A177" s="109" t="s">
        <v>120</v>
      </c>
      <c r="B177" s="36"/>
      <c r="C177" s="36">
        <v>116549</v>
      </c>
      <c r="D177" s="36">
        <v>117244</v>
      </c>
      <c r="E177" s="36">
        <v>121825</v>
      </c>
      <c r="F177" s="36">
        <v>133112</v>
      </c>
      <c r="G177" s="36">
        <v>153970</v>
      </c>
      <c r="H177" s="36">
        <v>187901</v>
      </c>
      <c r="I177" s="36">
        <v>169565</v>
      </c>
      <c r="J177" s="36">
        <v>218054</v>
      </c>
      <c r="K177" s="36">
        <v>297536</v>
      </c>
      <c r="L177" s="36">
        <v>284651</v>
      </c>
      <c r="M177" s="36">
        <v>326556</v>
      </c>
      <c r="N177" s="36">
        <v>368729</v>
      </c>
      <c r="O177" s="36">
        <v>411337</v>
      </c>
      <c r="P177" s="36">
        <v>406124</v>
      </c>
      <c r="Q177" s="36">
        <v>293337</v>
      </c>
      <c r="R177" s="36">
        <v>317296</v>
      </c>
      <c r="S177" s="36">
        <v>368188</v>
      </c>
      <c r="T177" s="36">
        <v>341905</v>
      </c>
      <c r="U177" s="36">
        <v>304145</v>
      </c>
      <c r="V177" s="36">
        <v>286168</v>
      </c>
      <c r="W177" s="36">
        <v>259548</v>
      </c>
      <c r="X177" s="36">
        <v>276218</v>
      </c>
      <c r="Y177" s="36">
        <v>305883</v>
      </c>
      <c r="DA177" s="60" t="s">
        <v>1222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1224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41832</v>
      </c>
      <c r="D5" s="52">
        <v>32933</v>
      </c>
      <c r="E5" s="52">
        <v>28395</v>
      </c>
      <c r="F5" s="52">
        <v>56519</v>
      </c>
      <c r="G5" s="52">
        <v>38106</v>
      </c>
      <c r="H5" s="52">
        <v>31355</v>
      </c>
      <c r="I5" s="52">
        <v>14635</v>
      </c>
      <c r="J5" s="52">
        <v>33380</v>
      </c>
      <c r="K5" s="52">
        <v>33134</v>
      </c>
      <c r="L5" s="52">
        <v>9452</v>
      </c>
      <c r="M5" s="52">
        <v>16044</v>
      </c>
      <c r="N5" s="52">
        <v>8405</v>
      </c>
      <c r="O5" s="52">
        <v>8684</v>
      </c>
      <c r="P5" s="52">
        <v>1386</v>
      </c>
      <c r="Q5" s="52">
        <v>27188</v>
      </c>
      <c r="R5" s="52">
        <v>51379</v>
      </c>
      <c r="S5" s="52">
        <v>86541</v>
      </c>
      <c r="T5" s="52">
        <v>35875</v>
      </c>
      <c r="U5" s="52">
        <v>7301</v>
      </c>
      <c r="V5" s="52">
        <v>4</v>
      </c>
      <c r="W5" s="52">
        <v>0</v>
      </c>
      <c r="X5" s="52">
        <v>0</v>
      </c>
      <c r="Y5" s="52">
        <v>15243</v>
      </c>
      <c r="DA5" s="63" t="s">
        <v>1225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10045</v>
      </c>
      <c r="D8" s="52">
        <v>8100</v>
      </c>
      <c r="E8" s="52">
        <v>9188</v>
      </c>
      <c r="F8" s="52">
        <v>20024</v>
      </c>
      <c r="G8" s="52">
        <v>35484</v>
      </c>
      <c r="H8" s="52">
        <v>16386</v>
      </c>
      <c r="I8" s="52">
        <v>14303</v>
      </c>
      <c r="J8" s="52">
        <v>9190</v>
      </c>
      <c r="K8" s="52">
        <v>14932</v>
      </c>
      <c r="L8" s="52">
        <v>16767</v>
      </c>
      <c r="M8" s="52">
        <v>7688</v>
      </c>
      <c r="N8" s="52">
        <v>12313</v>
      </c>
      <c r="O8" s="52">
        <v>8340</v>
      </c>
      <c r="P8" s="52">
        <v>7005</v>
      </c>
      <c r="Q8" s="52">
        <v>4399</v>
      </c>
      <c r="R8" s="52">
        <v>16917</v>
      </c>
      <c r="S8" s="52">
        <v>26298</v>
      </c>
      <c r="T8" s="52">
        <v>34490</v>
      </c>
      <c r="U8" s="52">
        <v>20182</v>
      </c>
      <c r="V8" s="52">
        <v>8548</v>
      </c>
      <c r="W8" s="52">
        <v>3753</v>
      </c>
      <c r="X8" s="52">
        <v>3539</v>
      </c>
      <c r="Y8" s="52">
        <v>3455</v>
      </c>
      <c r="DA8" s="63" t="s">
        <v>1226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8734</v>
      </c>
      <c r="D10" s="52">
        <v>8628</v>
      </c>
      <c r="E10" s="52">
        <v>9885</v>
      </c>
      <c r="F10" s="52">
        <v>9565</v>
      </c>
      <c r="G10" s="52">
        <v>5756</v>
      </c>
      <c r="H10" s="52">
        <v>1472</v>
      </c>
      <c r="I10" s="52">
        <v>52</v>
      </c>
      <c r="J10" s="52">
        <v>9770</v>
      </c>
      <c r="K10" s="52">
        <v>8500</v>
      </c>
      <c r="L10" s="52">
        <v>9143</v>
      </c>
      <c r="M10" s="52">
        <v>11084</v>
      </c>
      <c r="N10" s="52">
        <v>11727</v>
      </c>
      <c r="O10" s="52">
        <v>9830</v>
      </c>
      <c r="P10" s="52">
        <v>4447</v>
      </c>
      <c r="Q10" s="52">
        <v>4127</v>
      </c>
      <c r="R10" s="52">
        <v>4496</v>
      </c>
      <c r="S10" s="52">
        <v>4788</v>
      </c>
      <c r="T10" s="52">
        <v>5023</v>
      </c>
      <c r="U10" s="52">
        <v>5379</v>
      </c>
      <c r="V10" s="52">
        <v>7779</v>
      </c>
      <c r="W10" s="52">
        <v>5341</v>
      </c>
      <c r="X10" s="52">
        <v>1266</v>
      </c>
      <c r="Y10" s="52">
        <v>0</v>
      </c>
      <c r="DA10" s="63" t="s">
        <v>1227</v>
      </c>
    </row>
    <row r="11" spans="1:105" ht="12" customHeight="1" x14ac:dyDescent="0.25">
      <c r="A11" s="97" t="s">
        <v>124</v>
      </c>
      <c r="B11" s="52"/>
      <c r="C11" s="52">
        <v>30765</v>
      </c>
      <c r="D11" s="52">
        <v>31284</v>
      </c>
      <c r="E11" s="52">
        <v>32032</v>
      </c>
      <c r="F11" s="52">
        <v>48400</v>
      </c>
      <c r="G11" s="52">
        <v>28042</v>
      </c>
      <c r="H11" s="52">
        <v>31923</v>
      </c>
      <c r="I11" s="52">
        <v>11930</v>
      </c>
      <c r="J11" s="52">
        <v>16898</v>
      </c>
      <c r="K11" s="52">
        <v>25433</v>
      </c>
      <c r="L11" s="52">
        <v>15932</v>
      </c>
      <c r="M11" s="52">
        <v>19878</v>
      </c>
      <c r="N11" s="52">
        <v>14808</v>
      </c>
      <c r="O11" s="52">
        <v>12854</v>
      </c>
      <c r="P11" s="52">
        <v>13522</v>
      </c>
      <c r="Q11" s="52">
        <v>22362</v>
      </c>
      <c r="R11" s="52">
        <v>35512</v>
      </c>
      <c r="S11" s="52">
        <v>45317</v>
      </c>
      <c r="T11" s="52">
        <v>17166</v>
      </c>
      <c r="U11" s="52">
        <v>5870</v>
      </c>
      <c r="V11" s="52">
        <v>0</v>
      </c>
      <c r="W11" s="52">
        <v>1222</v>
      </c>
      <c r="X11" s="52">
        <v>10069</v>
      </c>
      <c r="Y11" s="52">
        <v>21607</v>
      </c>
      <c r="DA11" s="63" t="s">
        <v>1228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35</v>
      </c>
      <c r="E12" s="52">
        <v>104</v>
      </c>
      <c r="F12" s="52">
        <v>123</v>
      </c>
      <c r="G12" s="52">
        <v>58</v>
      </c>
      <c r="H12" s="52">
        <v>48</v>
      </c>
      <c r="I12" s="52">
        <v>88</v>
      </c>
      <c r="J12" s="52">
        <v>187</v>
      </c>
      <c r="K12" s="52">
        <v>227</v>
      </c>
      <c r="L12" s="52">
        <v>78</v>
      </c>
      <c r="M12" s="52">
        <v>0</v>
      </c>
      <c r="N12" s="52">
        <v>80</v>
      </c>
      <c r="O12" s="52">
        <v>121</v>
      </c>
      <c r="P12" s="52">
        <v>100</v>
      </c>
      <c r="Q12" s="52">
        <v>342</v>
      </c>
      <c r="R12" s="52">
        <v>389</v>
      </c>
      <c r="S12" s="52">
        <v>390</v>
      </c>
      <c r="T12" s="52">
        <v>83</v>
      </c>
      <c r="U12" s="52">
        <v>9</v>
      </c>
      <c r="V12" s="52">
        <v>0</v>
      </c>
      <c r="W12" s="52">
        <v>10</v>
      </c>
      <c r="X12" s="52">
        <v>150</v>
      </c>
      <c r="Y12" s="52">
        <v>49</v>
      </c>
      <c r="DA12" s="63" t="s">
        <v>1229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19604</v>
      </c>
      <c r="D15" s="52">
        <v>11327</v>
      </c>
      <c r="E15" s="52">
        <v>5575</v>
      </c>
      <c r="F15" s="52">
        <v>16842</v>
      </c>
      <c r="G15" s="52">
        <v>25260</v>
      </c>
      <c r="H15" s="52">
        <v>23276</v>
      </c>
      <c r="I15" s="52">
        <v>11077</v>
      </c>
      <c r="J15" s="52">
        <v>14183</v>
      </c>
      <c r="K15" s="52">
        <v>15858</v>
      </c>
      <c r="L15" s="52">
        <v>10189</v>
      </c>
      <c r="M15" s="52">
        <v>16212</v>
      </c>
      <c r="N15" s="52">
        <v>12286</v>
      </c>
      <c r="O15" s="52">
        <v>7764</v>
      </c>
      <c r="P15" s="52">
        <v>4471</v>
      </c>
      <c r="Q15" s="52">
        <v>12753</v>
      </c>
      <c r="R15" s="52">
        <v>15274</v>
      </c>
      <c r="S15" s="52">
        <v>25901</v>
      </c>
      <c r="T15" s="52">
        <v>16010</v>
      </c>
      <c r="U15" s="52">
        <v>7038</v>
      </c>
      <c r="V15" s="52">
        <v>0</v>
      </c>
      <c r="W15" s="52">
        <v>830</v>
      </c>
      <c r="X15" s="52">
        <v>5257</v>
      </c>
      <c r="Y15" s="52">
        <v>18663</v>
      </c>
      <c r="DA15" s="63" t="s">
        <v>1230</v>
      </c>
    </row>
    <row r="16" spans="1:105" ht="12" customHeight="1" x14ac:dyDescent="0.25">
      <c r="A16" s="97" t="s">
        <v>121</v>
      </c>
      <c r="B16" s="52"/>
      <c r="C16" s="52">
        <v>2665</v>
      </c>
      <c r="D16" s="52">
        <v>1691</v>
      </c>
      <c r="E16" s="52">
        <v>1482</v>
      </c>
      <c r="F16" s="52">
        <v>3974</v>
      </c>
      <c r="G16" s="52">
        <v>4624</v>
      </c>
      <c r="H16" s="52">
        <v>5722</v>
      </c>
      <c r="I16" s="52">
        <v>6971</v>
      </c>
      <c r="J16" s="52">
        <v>14247</v>
      </c>
      <c r="K16" s="52">
        <v>15973</v>
      </c>
      <c r="L16" s="52">
        <v>5965</v>
      </c>
      <c r="M16" s="52">
        <v>3227</v>
      </c>
      <c r="N16" s="52">
        <v>6186</v>
      </c>
      <c r="O16" s="52">
        <v>5879</v>
      </c>
      <c r="P16" s="52">
        <v>6986</v>
      </c>
      <c r="Q16" s="52">
        <v>12108</v>
      </c>
      <c r="R16" s="52">
        <v>20806</v>
      </c>
      <c r="S16" s="52">
        <v>28294</v>
      </c>
      <c r="T16" s="52">
        <v>10864</v>
      </c>
      <c r="U16" s="52">
        <v>5306</v>
      </c>
      <c r="V16" s="52">
        <v>0</v>
      </c>
      <c r="W16" s="52">
        <v>940</v>
      </c>
      <c r="X16" s="52">
        <v>7069</v>
      </c>
      <c r="Y16" s="52">
        <v>16455</v>
      </c>
      <c r="DA16" s="63" t="s">
        <v>1231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28065</v>
      </c>
      <c r="D20" s="52">
        <v>32637</v>
      </c>
      <c r="E20" s="52">
        <v>33145</v>
      </c>
      <c r="F20" s="52">
        <v>36660</v>
      </c>
      <c r="G20" s="52">
        <v>32345</v>
      </c>
      <c r="H20" s="52">
        <v>29602</v>
      </c>
      <c r="I20" s="52">
        <v>18335</v>
      </c>
      <c r="J20" s="52">
        <v>25243</v>
      </c>
      <c r="K20" s="52">
        <v>35821</v>
      </c>
      <c r="L20" s="52">
        <v>31905</v>
      </c>
      <c r="M20" s="52">
        <v>36523</v>
      </c>
      <c r="N20" s="52">
        <v>25423</v>
      </c>
      <c r="O20" s="52">
        <v>21497</v>
      </c>
      <c r="P20" s="52">
        <v>4399</v>
      </c>
      <c r="Q20" s="52">
        <v>11221</v>
      </c>
      <c r="R20" s="52">
        <v>14112</v>
      </c>
      <c r="S20" s="52">
        <v>22656</v>
      </c>
      <c r="T20" s="52">
        <v>14575</v>
      </c>
      <c r="U20" s="52">
        <v>7962</v>
      </c>
      <c r="V20" s="52">
        <v>3949</v>
      </c>
      <c r="W20" s="52">
        <v>1182</v>
      </c>
      <c r="X20" s="52">
        <v>98</v>
      </c>
      <c r="Y20" s="52">
        <v>0</v>
      </c>
      <c r="DA20" s="63" t="s">
        <v>1232</v>
      </c>
    </row>
    <row r="21" spans="1:105" ht="12" customHeight="1" x14ac:dyDescent="0.25">
      <c r="A21" s="97" t="s">
        <v>50</v>
      </c>
      <c r="B21" s="52"/>
      <c r="C21" s="52">
        <v>9124</v>
      </c>
      <c r="D21" s="52">
        <v>8319</v>
      </c>
      <c r="E21" s="52">
        <v>6935</v>
      </c>
      <c r="F21" s="52">
        <v>14102</v>
      </c>
      <c r="G21" s="52">
        <v>9986</v>
      </c>
      <c r="H21" s="52">
        <v>9277</v>
      </c>
      <c r="I21" s="52">
        <v>3490</v>
      </c>
      <c r="J21" s="52">
        <v>6135</v>
      </c>
      <c r="K21" s="52">
        <v>7386</v>
      </c>
      <c r="L21" s="52">
        <v>2519</v>
      </c>
      <c r="M21" s="52">
        <v>3414</v>
      </c>
      <c r="N21" s="52">
        <v>4342</v>
      </c>
      <c r="O21" s="52">
        <v>3225</v>
      </c>
      <c r="P21" s="52">
        <v>4714</v>
      </c>
      <c r="Q21" s="52">
        <v>7157</v>
      </c>
      <c r="R21" s="52">
        <v>13041</v>
      </c>
      <c r="S21" s="52">
        <v>18563</v>
      </c>
      <c r="T21" s="52">
        <v>6503</v>
      </c>
      <c r="U21" s="52">
        <v>2241</v>
      </c>
      <c r="V21" s="52">
        <v>460</v>
      </c>
      <c r="W21" s="52">
        <v>1869</v>
      </c>
      <c r="X21" s="52">
        <v>6150</v>
      </c>
      <c r="Y21" s="52">
        <v>10227</v>
      </c>
      <c r="DA21" s="63" t="s">
        <v>1233</v>
      </c>
    </row>
    <row r="22" spans="1:105" ht="12" customHeight="1" x14ac:dyDescent="0.25">
      <c r="A22" s="109" t="s">
        <v>120</v>
      </c>
      <c r="B22" s="36"/>
      <c r="C22" s="36">
        <v>33935</v>
      </c>
      <c r="D22" s="36">
        <v>21398</v>
      </c>
      <c r="E22" s="36">
        <v>18621</v>
      </c>
      <c r="F22" s="36">
        <v>38397</v>
      </c>
      <c r="G22" s="36">
        <v>32903</v>
      </c>
      <c r="H22" s="36">
        <v>37136</v>
      </c>
      <c r="I22" s="36">
        <v>13733</v>
      </c>
      <c r="J22" s="36">
        <v>24879</v>
      </c>
      <c r="K22" s="36">
        <v>24297</v>
      </c>
      <c r="L22" s="36">
        <v>7434</v>
      </c>
      <c r="M22" s="36">
        <v>9303</v>
      </c>
      <c r="N22" s="36">
        <v>14395</v>
      </c>
      <c r="O22" s="36">
        <v>11721</v>
      </c>
      <c r="P22" s="36">
        <v>17151</v>
      </c>
      <c r="Q22" s="36">
        <v>31274</v>
      </c>
      <c r="R22" s="36">
        <v>48728</v>
      </c>
      <c r="S22" s="36">
        <v>65416</v>
      </c>
      <c r="T22" s="36">
        <v>28741</v>
      </c>
      <c r="U22" s="36">
        <v>12339</v>
      </c>
      <c r="V22" s="36">
        <v>2339</v>
      </c>
      <c r="W22" s="36">
        <v>8543</v>
      </c>
      <c r="X22" s="36">
        <v>29314</v>
      </c>
      <c r="Y22" s="36">
        <v>45764</v>
      </c>
      <c r="DA22" s="60" t="s">
        <v>1234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1235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64254</v>
      </c>
      <c r="E26" s="52">
        <v>71435</v>
      </c>
      <c r="F26" s="52">
        <v>104804</v>
      </c>
      <c r="G26" s="52">
        <v>91786</v>
      </c>
      <c r="H26" s="52">
        <v>86563</v>
      </c>
      <c r="I26" s="52">
        <v>115849</v>
      </c>
      <c r="J26" s="52">
        <v>112157</v>
      </c>
      <c r="K26" s="52">
        <v>61863</v>
      </c>
      <c r="L26" s="52">
        <v>60264</v>
      </c>
      <c r="M26" s="52">
        <v>72000</v>
      </c>
      <c r="N26" s="52">
        <v>115639</v>
      </c>
      <c r="O26" s="52">
        <v>93503</v>
      </c>
      <c r="P26" s="52">
        <v>0</v>
      </c>
      <c r="Q26" s="52">
        <v>30474</v>
      </c>
      <c r="R26" s="52">
        <v>39482</v>
      </c>
      <c r="S26" s="52">
        <v>74717</v>
      </c>
      <c r="T26" s="52">
        <v>54057</v>
      </c>
      <c r="U26" s="52">
        <v>23002</v>
      </c>
      <c r="V26" s="52">
        <v>79819</v>
      </c>
      <c r="W26" s="52">
        <v>110835</v>
      </c>
      <c r="X26" s="52">
        <v>131850</v>
      </c>
      <c r="Y26" s="52">
        <v>82132</v>
      </c>
      <c r="DA26" s="63" t="s">
        <v>1236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34393</v>
      </c>
      <c r="D29" s="52">
        <v>31006</v>
      </c>
      <c r="E29" s="52">
        <v>13390</v>
      </c>
      <c r="F29" s="52">
        <v>43007</v>
      </c>
      <c r="G29" s="52">
        <v>77191</v>
      </c>
      <c r="H29" s="52">
        <v>43440</v>
      </c>
      <c r="I29" s="52">
        <v>50690</v>
      </c>
      <c r="J29" s="52">
        <v>48640</v>
      </c>
      <c r="K29" s="52">
        <v>49106</v>
      </c>
      <c r="L29" s="52">
        <v>41272</v>
      </c>
      <c r="M29" s="52">
        <v>35316</v>
      </c>
      <c r="N29" s="52">
        <v>53837</v>
      </c>
      <c r="O29" s="52">
        <v>53652</v>
      </c>
      <c r="P29" s="52">
        <v>39361</v>
      </c>
      <c r="Q29" s="52">
        <v>13265</v>
      </c>
      <c r="R29" s="52">
        <v>26945</v>
      </c>
      <c r="S29" s="52">
        <v>33415</v>
      </c>
      <c r="T29" s="52">
        <v>44817</v>
      </c>
      <c r="U29" s="52">
        <v>37146</v>
      </c>
      <c r="V29" s="52">
        <v>29720</v>
      </c>
      <c r="W29" s="52">
        <v>42807</v>
      </c>
      <c r="X29" s="52">
        <v>52856</v>
      </c>
      <c r="Y29" s="52">
        <v>53476</v>
      </c>
      <c r="DA29" s="63" t="s">
        <v>1237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89449</v>
      </c>
      <c r="D31" s="52">
        <v>160141</v>
      </c>
      <c r="E31" s="52">
        <v>189827</v>
      </c>
      <c r="F31" s="52">
        <v>190039</v>
      </c>
      <c r="G31" s="52">
        <v>131971</v>
      </c>
      <c r="H31" s="52">
        <v>152561</v>
      </c>
      <c r="I31" s="52">
        <v>66492</v>
      </c>
      <c r="J31" s="52">
        <v>52249</v>
      </c>
      <c r="K31" s="52">
        <v>48201</v>
      </c>
      <c r="L31" s="52">
        <v>65910</v>
      </c>
      <c r="M31" s="52">
        <v>77360</v>
      </c>
      <c r="N31" s="52">
        <v>90696</v>
      </c>
      <c r="O31" s="52">
        <v>86115</v>
      </c>
      <c r="P31" s="52">
        <v>43602</v>
      </c>
      <c r="Q31" s="52">
        <v>58034</v>
      </c>
      <c r="R31" s="52">
        <v>60137</v>
      </c>
      <c r="S31" s="52">
        <v>65469</v>
      </c>
      <c r="T31" s="52">
        <v>49210</v>
      </c>
      <c r="U31" s="52">
        <v>31303</v>
      </c>
      <c r="V31" s="52">
        <v>57135</v>
      </c>
      <c r="W31" s="52">
        <v>66807</v>
      </c>
      <c r="X31" s="52">
        <v>73334</v>
      </c>
      <c r="Y31" s="52">
        <v>48998</v>
      </c>
      <c r="DA31" s="63" t="s">
        <v>1238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177</v>
      </c>
      <c r="E32" s="52">
        <v>618</v>
      </c>
      <c r="F32" s="52">
        <v>485</v>
      </c>
      <c r="G32" s="52">
        <v>277</v>
      </c>
      <c r="H32" s="52">
        <v>230</v>
      </c>
      <c r="I32" s="52">
        <v>491</v>
      </c>
      <c r="J32" s="52">
        <v>579</v>
      </c>
      <c r="K32" s="52">
        <v>435</v>
      </c>
      <c r="L32" s="52">
        <v>328</v>
      </c>
      <c r="M32" s="52">
        <v>9</v>
      </c>
      <c r="N32" s="52">
        <v>504</v>
      </c>
      <c r="O32" s="52">
        <v>804</v>
      </c>
      <c r="P32" s="52">
        <v>335</v>
      </c>
      <c r="Q32" s="52">
        <v>893</v>
      </c>
      <c r="R32" s="52">
        <v>667</v>
      </c>
      <c r="S32" s="52">
        <v>567</v>
      </c>
      <c r="T32" s="52">
        <v>235</v>
      </c>
      <c r="U32" s="52">
        <v>69</v>
      </c>
      <c r="V32" s="52">
        <v>424</v>
      </c>
      <c r="W32" s="52">
        <v>849</v>
      </c>
      <c r="X32" s="52">
        <v>1137</v>
      </c>
      <c r="Y32" s="52">
        <v>118</v>
      </c>
      <c r="DA32" s="63" t="s">
        <v>1239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56995</v>
      </c>
      <c r="D35" s="52">
        <v>57978</v>
      </c>
      <c r="E35" s="52">
        <v>33040</v>
      </c>
      <c r="F35" s="52">
        <v>66126</v>
      </c>
      <c r="G35" s="52">
        <v>118893</v>
      </c>
      <c r="H35" s="52">
        <v>111252</v>
      </c>
      <c r="I35" s="52">
        <v>61728</v>
      </c>
      <c r="J35" s="52">
        <v>43877</v>
      </c>
      <c r="K35" s="52">
        <v>30057</v>
      </c>
      <c r="L35" s="52">
        <v>42145</v>
      </c>
      <c r="M35" s="52">
        <v>63097</v>
      </c>
      <c r="N35" s="52">
        <v>75228</v>
      </c>
      <c r="O35" s="52">
        <v>51970</v>
      </c>
      <c r="P35" s="52">
        <v>14449</v>
      </c>
      <c r="Q35" s="52">
        <v>33058</v>
      </c>
      <c r="R35" s="52">
        <v>25860</v>
      </c>
      <c r="S35" s="52">
        <v>37434</v>
      </c>
      <c r="T35" s="52">
        <v>45875</v>
      </c>
      <c r="U35" s="52">
        <v>37547</v>
      </c>
      <c r="V35" s="52">
        <v>53026</v>
      </c>
      <c r="W35" s="52">
        <v>45661</v>
      </c>
      <c r="X35" s="52">
        <v>38374</v>
      </c>
      <c r="Y35" s="52">
        <v>42319</v>
      </c>
      <c r="DA35" s="63" t="s">
        <v>1240</v>
      </c>
    </row>
    <row r="36" spans="1:105" ht="12" customHeight="1" x14ac:dyDescent="0.25">
      <c r="A36" s="97" t="s">
        <v>121</v>
      </c>
      <c r="B36" s="52"/>
      <c r="C36" s="52">
        <v>7749</v>
      </c>
      <c r="D36" s="52">
        <v>8657</v>
      </c>
      <c r="E36" s="52">
        <v>8782</v>
      </c>
      <c r="F36" s="52">
        <v>15600</v>
      </c>
      <c r="G36" s="52">
        <v>21763</v>
      </c>
      <c r="H36" s="52">
        <v>27347</v>
      </c>
      <c r="I36" s="52">
        <v>38849</v>
      </c>
      <c r="J36" s="52">
        <v>44053</v>
      </c>
      <c r="K36" s="52">
        <v>30265</v>
      </c>
      <c r="L36" s="52">
        <v>24675</v>
      </c>
      <c r="M36" s="52">
        <v>12580</v>
      </c>
      <c r="N36" s="52">
        <v>37909</v>
      </c>
      <c r="O36" s="52">
        <v>39381</v>
      </c>
      <c r="P36" s="52">
        <v>22530</v>
      </c>
      <c r="Q36" s="52">
        <v>31417</v>
      </c>
      <c r="R36" s="52">
        <v>35233</v>
      </c>
      <c r="S36" s="52">
        <v>40860</v>
      </c>
      <c r="T36" s="52">
        <v>31164</v>
      </c>
      <c r="U36" s="52">
        <v>28348</v>
      </c>
      <c r="V36" s="52">
        <v>42413</v>
      </c>
      <c r="W36" s="52">
        <v>50085</v>
      </c>
      <c r="X36" s="52">
        <v>51457</v>
      </c>
      <c r="Y36" s="52">
        <v>37354</v>
      </c>
      <c r="DA36" s="63" t="s">
        <v>1241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32672</v>
      </c>
      <c r="D40" s="52">
        <v>63530</v>
      </c>
      <c r="E40" s="52">
        <v>63022</v>
      </c>
      <c r="F40" s="52">
        <v>73132</v>
      </c>
      <c r="G40" s="52">
        <v>63537</v>
      </c>
      <c r="H40" s="52">
        <v>58249</v>
      </c>
      <c r="I40" s="52">
        <v>33963</v>
      </c>
      <c r="J40" s="52">
        <v>27848</v>
      </c>
      <c r="K40" s="52">
        <v>25397</v>
      </c>
      <c r="L40" s="52">
        <v>33672</v>
      </c>
      <c r="M40" s="52">
        <v>41072</v>
      </c>
      <c r="N40" s="52">
        <v>47369</v>
      </c>
      <c r="O40" s="52">
        <v>38489</v>
      </c>
      <c r="P40" s="52">
        <v>17448</v>
      </c>
      <c r="Q40" s="52">
        <v>22993</v>
      </c>
      <c r="R40" s="52">
        <v>25742</v>
      </c>
      <c r="S40" s="52">
        <v>31910</v>
      </c>
      <c r="T40" s="52">
        <v>23349</v>
      </c>
      <c r="U40" s="52">
        <v>15004</v>
      </c>
      <c r="V40" s="52">
        <v>25170</v>
      </c>
      <c r="W40" s="52">
        <v>29302</v>
      </c>
      <c r="X40" s="52">
        <v>28478</v>
      </c>
      <c r="Y40" s="52">
        <v>23533</v>
      </c>
      <c r="DA40" s="63" t="s">
        <v>1242</v>
      </c>
    </row>
    <row r="41" spans="1:105" ht="12" customHeight="1" x14ac:dyDescent="0.25">
      <c r="A41" s="109" t="s">
        <v>120</v>
      </c>
      <c r="B41" s="36"/>
      <c r="C41" s="36">
        <v>121520</v>
      </c>
      <c r="D41" s="36">
        <v>163424</v>
      </c>
      <c r="E41" s="36">
        <v>169245</v>
      </c>
      <c r="F41" s="36">
        <v>199117</v>
      </c>
      <c r="G41" s="36">
        <v>209369</v>
      </c>
      <c r="H41" s="36">
        <v>233146</v>
      </c>
      <c r="I41" s="36">
        <v>133589</v>
      </c>
      <c r="J41" s="36">
        <v>112921</v>
      </c>
      <c r="K41" s="36">
        <v>83561</v>
      </c>
      <c r="L41" s="36">
        <v>99390</v>
      </c>
      <c r="M41" s="36">
        <v>111962</v>
      </c>
      <c r="N41" s="36">
        <v>156990</v>
      </c>
      <c r="O41" s="36">
        <v>139790</v>
      </c>
      <c r="P41" s="36">
        <v>63485</v>
      </c>
      <c r="Q41" s="36">
        <v>100398</v>
      </c>
      <c r="R41" s="36">
        <v>96166</v>
      </c>
      <c r="S41" s="36">
        <v>112417</v>
      </c>
      <c r="T41" s="36">
        <v>103132</v>
      </c>
      <c r="U41" s="36">
        <v>82273</v>
      </c>
      <c r="V41" s="36">
        <v>127843</v>
      </c>
      <c r="W41" s="36">
        <v>134126</v>
      </c>
      <c r="X41" s="36">
        <v>135835</v>
      </c>
      <c r="Y41" s="36">
        <v>105264</v>
      </c>
      <c r="DA41" s="60" t="s">
        <v>1243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1244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215847</v>
      </c>
      <c r="D45" s="52">
        <v>317238</v>
      </c>
      <c r="E45" s="52">
        <v>361311</v>
      </c>
      <c r="F45" s="52">
        <v>318765</v>
      </c>
      <c r="G45" s="52">
        <v>155888</v>
      </c>
      <c r="H45" s="52">
        <v>31576</v>
      </c>
      <c r="I45" s="52">
        <v>125727</v>
      </c>
      <c r="J45" s="52">
        <v>194067</v>
      </c>
      <c r="K45" s="52">
        <v>197934</v>
      </c>
      <c r="L45" s="52">
        <v>198836</v>
      </c>
      <c r="M45" s="52">
        <v>290793</v>
      </c>
      <c r="N45" s="52">
        <v>413373</v>
      </c>
      <c r="O45" s="52">
        <v>589220</v>
      </c>
      <c r="P45" s="52">
        <v>395245</v>
      </c>
      <c r="Q45" s="52">
        <v>482537</v>
      </c>
      <c r="R45" s="52">
        <v>273320</v>
      </c>
      <c r="S45" s="52">
        <v>161979</v>
      </c>
      <c r="T45" s="52">
        <v>89898</v>
      </c>
      <c r="U45" s="52">
        <v>122981</v>
      </c>
      <c r="V45" s="52">
        <v>215549</v>
      </c>
      <c r="W45" s="52">
        <v>176669</v>
      </c>
      <c r="X45" s="52">
        <v>150741</v>
      </c>
      <c r="Y45" s="52">
        <v>194742</v>
      </c>
      <c r="DA45" s="63" t="s">
        <v>1245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84293</v>
      </c>
      <c r="D48" s="52">
        <v>78195</v>
      </c>
      <c r="E48" s="52">
        <v>81674</v>
      </c>
      <c r="F48" s="52">
        <v>178682</v>
      </c>
      <c r="G48" s="52">
        <v>229878</v>
      </c>
      <c r="H48" s="52">
        <v>70092</v>
      </c>
      <c r="I48" s="52">
        <v>39395</v>
      </c>
      <c r="J48" s="52">
        <v>57352</v>
      </c>
      <c r="K48" s="52">
        <v>89659</v>
      </c>
      <c r="L48" s="52">
        <v>116673</v>
      </c>
      <c r="M48" s="52">
        <v>113744</v>
      </c>
      <c r="N48" s="52">
        <v>190259</v>
      </c>
      <c r="O48" s="52">
        <v>192521</v>
      </c>
      <c r="P48" s="52">
        <v>216072</v>
      </c>
      <c r="Q48" s="52">
        <v>212232</v>
      </c>
      <c r="R48" s="52">
        <v>270142</v>
      </c>
      <c r="S48" s="52">
        <v>186073</v>
      </c>
      <c r="T48" s="52">
        <v>132216</v>
      </c>
      <c r="U48" s="52">
        <v>106816</v>
      </c>
      <c r="V48" s="52">
        <v>122487</v>
      </c>
      <c r="W48" s="52">
        <v>131910</v>
      </c>
      <c r="X48" s="52">
        <v>121703</v>
      </c>
      <c r="Y48" s="52">
        <v>104009</v>
      </c>
      <c r="DA48" s="63" t="s">
        <v>1246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74835</v>
      </c>
      <c r="D50" s="52">
        <v>94759</v>
      </c>
      <c r="E50" s="52">
        <v>107957</v>
      </c>
      <c r="F50" s="52">
        <v>103414</v>
      </c>
      <c r="G50" s="52">
        <v>80275</v>
      </c>
      <c r="H50" s="52">
        <v>60076</v>
      </c>
      <c r="I50" s="52">
        <v>77127</v>
      </c>
      <c r="J50" s="52">
        <v>149726</v>
      </c>
      <c r="K50" s="52">
        <v>118472</v>
      </c>
      <c r="L50" s="52">
        <v>115947</v>
      </c>
      <c r="M50" s="52">
        <v>153575</v>
      </c>
      <c r="N50" s="52">
        <v>200275</v>
      </c>
      <c r="O50" s="52">
        <v>234013</v>
      </c>
      <c r="P50" s="52">
        <v>47464</v>
      </c>
      <c r="Q50" s="52">
        <v>38358</v>
      </c>
      <c r="R50" s="52">
        <v>58523</v>
      </c>
      <c r="S50" s="52">
        <v>105824</v>
      </c>
      <c r="T50" s="52">
        <v>96647</v>
      </c>
      <c r="U50" s="52">
        <v>96969</v>
      </c>
      <c r="V50" s="52">
        <v>113655</v>
      </c>
      <c r="W50" s="52">
        <v>65554</v>
      </c>
      <c r="X50" s="52">
        <v>58381</v>
      </c>
      <c r="Y50" s="52">
        <v>108378</v>
      </c>
      <c r="DA50" s="63" t="s">
        <v>1247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435</v>
      </c>
      <c r="F51" s="52">
        <v>347</v>
      </c>
      <c r="G51" s="52">
        <v>154</v>
      </c>
      <c r="H51" s="52">
        <v>87</v>
      </c>
      <c r="I51" s="52">
        <v>935</v>
      </c>
      <c r="J51" s="52">
        <v>1680</v>
      </c>
      <c r="K51" s="52">
        <v>1467</v>
      </c>
      <c r="L51" s="52">
        <v>425</v>
      </c>
      <c r="M51" s="52">
        <v>0</v>
      </c>
      <c r="N51" s="52">
        <v>249</v>
      </c>
      <c r="O51" s="52">
        <v>2079</v>
      </c>
      <c r="P51" s="52">
        <v>699</v>
      </c>
      <c r="Q51" s="52">
        <v>2673</v>
      </c>
      <c r="R51" s="52">
        <v>0</v>
      </c>
      <c r="S51" s="52">
        <v>88</v>
      </c>
      <c r="T51" s="52">
        <v>1095</v>
      </c>
      <c r="U51" s="52">
        <v>349</v>
      </c>
      <c r="V51" s="52">
        <v>1578</v>
      </c>
      <c r="W51" s="52">
        <v>574</v>
      </c>
      <c r="X51" s="52">
        <v>340</v>
      </c>
      <c r="Y51" s="52">
        <v>977</v>
      </c>
      <c r="DA51" s="63" t="s">
        <v>1248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284311</v>
      </c>
      <c r="D54" s="52">
        <v>352413</v>
      </c>
      <c r="E54" s="52">
        <v>347420</v>
      </c>
      <c r="F54" s="52">
        <v>335179</v>
      </c>
      <c r="G54" s="52">
        <v>253420</v>
      </c>
      <c r="H54" s="52">
        <v>191048</v>
      </c>
      <c r="I54" s="52">
        <v>97459</v>
      </c>
      <c r="J54" s="52">
        <v>98504</v>
      </c>
      <c r="K54" s="52">
        <v>152169</v>
      </c>
      <c r="L54" s="52">
        <v>203319</v>
      </c>
      <c r="M54" s="52">
        <v>285220</v>
      </c>
      <c r="N54" s="52">
        <v>242160</v>
      </c>
      <c r="O54" s="52">
        <v>256744</v>
      </c>
      <c r="P54" s="52">
        <v>170874</v>
      </c>
      <c r="Q54" s="52">
        <v>293363</v>
      </c>
      <c r="R54" s="52">
        <v>157957</v>
      </c>
      <c r="S54" s="52">
        <v>119049</v>
      </c>
      <c r="T54" s="52">
        <v>136931</v>
      </c>
      <c r="U54" s="52">
        <v>167472</v>
      </c>
      <c r="V54" s="52">
        <v>225981</v>
      </c>
      <c r="W54" s="52">
        <v>204008</v>
      </c>
      <c r="X54" s="52">
        <v>157967</v>
      </c>
      <c r="Y54" s="52">
        <v>172633</v>
      </c>
      <c r="DA54" s="63" t="s">
        <v>1249</v>
      </c>
    </row>
    <row r="55" spans="1:105" ht="12" customHeight="1" x14ac:dyDescent="0.25">
      <c r="A55" s="97" t="s">
        <v>121</v>
      </c>
      <c r="B55" s="52"/>
      <c r="C55" s="52">
        <v>38653</v>
      </c>
      <c r="D55" s="52">
        <v>52615</v>
      </c>
      <c r="E55" s="52">
        <v>92359</v>
      </c>
      <c r="F55" s="52">
        <v>79061</v>
      </c>
      <c r="G55" s="52">
        <v>46394</v>
      </c>
      <c r="H55" s="52">
        <v>46964</v>
      </c>
      <c r="I55" s="52">
        <v>61338</v>
      </c>
      <c r="J55" s="52">
        <v>98880</v>
      </c>
      <c r="K55" s="52">
        <v>153185</v>
      </c>
      <c r="L55" s="52">
        <v>119068</v>
      </c>
      <c r="M55" s="52">
        <v>56886</v>
      </c>
      <c r="N55" s="52">
        <v>122043</v>
      </c>
      <c r="O55" s="52">
        <v>194555</v>
      </c>
      <c r="P55" s="52">
        <v>266309</v>
      </c>
      <c r="Q55" s="52">
        <v>278966</v>
      </c>
      <c r="R55" s="52">
        <v>215107</v>
      </c>
      <c r="S55" s="52">
        <v>129887</v>
      </c>
      <c r="T55" s="52">
        <v>93059</v>
      </c>
      <c r="U55" s="52">
        <v>126476</v>
      </c>
      <c r="V55" s="52">
        <v>180836</v>
      </c>
      <c r="W55" s="52">
        <v>223694</v>
      </c>
      <c r="X55" s="52">
        <v>211732</v>
      </c>
      <c r="Y55" s="52">
        <v>152392</v>
      </c>
      <c r="DA55" s="63" t="s">
        <v>1250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109345</v>
      </c>
      <c r="D59" s="52">
        <v>173102</v>
      </c>
      <c r="E59" s="52">
        <v>181606</v>
      </c>
      <c r="F59" s="52">
        <v>173593</v>
      </c>
      <c r="G59" s="52">
        <v>121674</v>
      </c>
      <c r="H59" s="52">
        <v>92814</v>
      </c>
      <c r="I59" s="52">
        <v>60191</v>
      </c>
      <c r="J59" s="52">
        <v>70640</v>
      </c>
      <c r="K59" s="52">
        <v>102412</v>
      </c>
      <c r="L59" s="52">
        <v>114688</v>
      </c>
      <c r="M59" s="52">
        <v>139109</v>
      </c>
      <c r="N59" s="52">
        <v>135849</v>
      </c>
      <c r="O59" s="52">
        <v>153423</v>
      </c>
      <c r="P59" s="52">
        <v>113173</v>
      </c>
      <c r="Q59" s="52">
        <v>126593</v>
      </c>
      <c r="R59" s="52">
        <v>109222</v>
      </c>
      <c r="S59" s="52">
        <v>96815</v>
      </c>
      <c r="T59" s="52">
        <v>74563</v>
      </c>
      <c r="U59" s="52">
        <v>75529</v>
      </c>
      <c r="V59" s="52">
        <v>102077</v>
      </c>
      <c r="W59" s="52">
        <v>104025</v>
      </c>
      <c r="X59" s="52">
        <v>81314</v>
      </c>
      <c r="Y59" s="52">
        <v>86503</v>
      </c>
      <c r="DA59" s="63" t="s">
        <v>1251</v>
      </c>
    </row>
    <row r="60" spans="1:105" ht="12" customHeight="1" x14ac:dyDescent="0.25">
      <c r="A60" s="109" t="s">
        <v>120</v>
      </c>
      <c r="B60" s="36"/>
      <c r="C60" s="36">
        <v>406699</v>
      </c>
      <c r="D60" s="36">
        <v>445286</v>
      </c>
      <c r="E60" s="36">
        <v>487717</v>
      </c>
      <c r="F60" s="36">
        <v>472646</v>
      </c>
      <c r="G60" s="36">
        <v>400945</v>
      </c>
      <c r="H60" s="36">
        <v>371485</v>
      </c>
      <c r="I60" s="36">
        <v>236758</v>
      </c>
      <c r="J60" s="36">
        <v>286424</v>
      </c>
      <c r="K60" s="36">
        <v>336864</v>
      </c>
      <c r="L60" s="36">
        <v>338529</v>
      </c>
      <c r="M60" s="36">
        <v>379266</v>
      </c>
      <c r="N60" s="36">
        <v>450193</v>
      </c>
      <c r="O60" s="36">
        <v>557156</v>
      </c>
      <c r="P60" s="36">
        <v>411790</v>
      </c>
      <c r="Q60" s="36">
        <v>552819</v>
      </c>
      <c r="R60" s="36">
        <v>407983</v>
      </c>
      <c r="S60" s="36">
        <v>341123</v>
      </c>
      <c r="T60" s="36">
        <v>329320</v>
      </c>
      <c r="U60" s="36">
        <v>413902</v>
      </c>
      <c r="V60" s="36">
        <v>518430</v>
      </c>
      <c r="W60" s="36">
        <v>476023</v>
      </c>
      <c r="X60" s="36">
        <v>387814</v>
      </c>
      <c r="Y60" s="36">
        <v>386881</v>
      </c>
      <c r="DA60" s="60" t="s">
        <v>1252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1253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438927</v>
      </c>
      <c r="D64" s="52">
        <v>533113</v>
      </c>
      <c r="E64" s="52">
        <v>617818</v>
      </c>
      <c r="F64" s="52">
        <v>477452</v>
      </c>
      <c r="G64" s="52">
        <v>384077</v>
      </c>
      <c r="H64" s="52">
        <v>611861</v>
      </c>
      <c r="I64" s="52">
        <v>511257</v>
      </c>
      <c r="J64" s="52">
        <v>560128</v>
      </c>
      <c r="K64" s="52">
        <v>357881</v>
      </c>
      <c r="L64" s="52">
        <v>481331</v>
      </c>
      <c r="M64" s="52">
        <v>338805</v>
      </c>
      <c r="N64" s="52">
        <v>304756</v>
      </c>
      <c r="O64" s="52">
        <v>279260</v>
      </c>
      <c r="P64" s="52">
        <v>370747</v>
      </c>
      <c r="Q64" s="52">
        <v>380276</v>
      </c>
      <c r="R64" s="52">
        <v>823402</v>
      </c>
      <c r="S64" s="52">
        <v>842411</v>
      </c>
      <c r="T64" s="52">
        <v>810300</v>
      </c>
      <c r="U64" s="52">
        <v>590773</v>
      </c>
      <c r="V64" s="52">
        <v>448130</v>
      </c>
      <c r="W64" s="52">
        <v>193050</v>
      </c>
      <c r="X64" s="52">
        <v>292819</v>
      </c>
      <c r="Y64" s="52">
        <v>338396</v>
      </c>
      <c r="DA64" s="63" t="s">
        <v>1254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95056</v>
      </c>
      <c r="D67" s="52">
        <v>92858</v>
      </c>
      <c r="E67" s="52">
        <v>143052</v>
      </c>
      <c r="F67" s="52">
        <v>290985</v>
      </c>
      <c r="G67" s="52">
        <v>382712</v>
      </c>
      <c r="H67" s="52">
        <v>187736</v>
      </c>
      <c r="I67" s="52">
        <v>296479</v>
      </c>
      <c r="J67" s="52">
        <v>232362</v>
      </c>
      <c r="K67" s="52">
        <v>245575</v>
      </c>
      <c r="L67" s="52">
        <v>240419</v>
      </c>
      <c r="M67" s="52">
        <v>234022</v>
      </c>
      <c r="N67" s="52">
        <v>237752</v>
      </c>
      <c r="O67" s="52">
        <v>190264</v>
      </c>
      <c r="P67" s="52">
        <v>162644</v>
      </c>
      <c r="Q67" s="52">
        <v>215123</v>
      </c>
      <c r="R67" s="52">
        <v>280999</v>
      </c>
      <c r="S67" s="52">
        <v>405598</v>
      </c>
      <c r="T67" s="52">
        <v>434860</v>
      </c>
      <c r="U67" s="52">
        <v>405437</v>
      </c>
      <c r="V67" s="52">
        <v>346661</v>
      </c>
      <c r="W67" s="52">
        <v>259451</v>
      </c>
      <c r="X67" s="52">
        <v>183886</v>
      </c>
      <c r="Y67" s="52">
        <v>184797</v>
      </c>
      <c r="DA67" s="63" t="s">
        <v>1255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428602</v>
      </c>
      <c r="D69" s="52">
        <v>585596</v>
      </c>
      <c r="E69" s="52">
        <v>537158</v>
      </c>
      <c r="F69" s="52">
        <v>446545</v>
      </c>
      <c r="G69" s="52">
        <v>478472</v>
      </c>
      <c r="H69" s="52">
        <v>554927</v>
      </c>
      <c r="I69" s="52">
        <v>510791</v>
      </c>
      <c r="J69" s="52">
        <v>458493</v>
      </c>
      <c r="K69" s="52">
        <v>367206</v>
      </c>
      <c r="L69" s="52">
        <v>397575</v>
      </c>
      <c r="M69" s="52">
        <v>251060</v>
      </c>
      <c r="N69" s="52">
        <v>407136</v>
      </c>
      <c r="O69" s="52">
        <v>386254</v>
      </c>
      <c r="P69" s="52">
        <v>375756</v>
      </c>
      <c r="Q69" s="52">
        <v>416234</v>
      </c>
      <c r="R69" s="52">
        <v>773454</v>
      </c>
      <c r="S69" s="52">
        <v>774599</v>
      </c>
      <c r="T69" s="52">
        <v>623996</v>
      </c>
      <c r="U69" s="52">
        <v>595093</v>
      </c>
      <c r="V69" s="52">
        <v>501077</v>
      </c>
      <c r="W69" s="52">
        <v>436451</v>
      </c>
      <c r="X69" s="52">
        <v>300732</v>
      </c>
      <c r="Y69" s="52">
        <v>96883</v>
      </c>
      <c r="DA69" s="63" t="s">
        <v>1256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1009</v>
      </c>
      <c r="E70" s="52">
        <v>2139</v>
      </c>
      <c r="F70" s="52">
        <v>666</v>
      </c>
      <c r="G70" s="52">
        <v>732</v>
      </c>
      <c r="H70" s="52">
        <v>1822</v>
      </c>
      <c r="I70" s="52">
        <v>4072</v>
      </c>
      <c r="J70" s="52">
        <v>5846</v>
      </c>
      <c r="K70" s="52">
        <v>6380</v>
      </c>
      <c r="L70" s="52">
        <v>5599</v>
      </c>
      <c r="M70" s="52">
        <v>0</v>
      </c>
      <c r="N70" s="52">
        <v>0</v>
      </c>
      <c r="O70" s="52">
        <v>2775</v>
      </c>
      <c r="P70" s="52">
        <v>2188</v>
      </c>
      <c r="Q70" s="52">
        <v>8421</v>
      </c>
      <c r="R70" s="52">
        <v>8936</v>
      </c>
      <c r="S70" s="52">
        <v>2970</v>
      </c>
      <c r="T70" s="52">
        <v>4544</v>
      </c>
      <c r="U70" s="52">
        <v>4373</v>
      </c>
      <c r="V70" s="52">
        <v>3954</v>
      </c>
      <c r="W70" s="52">
        <v>9974</v>
      </c>
      <c r="X70" s="52">
        <v>0</v>
      </c>
      <c r="Y70" s="52">
        <v>0</v>
      </c>
      <c r="DA70" s="63" t="s">
        <v>1257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14570</v>
      </c>
      <c r="D73" s="52">
        <v>0</v>
      </c>
      <c r="E73" s="52">
        <v>62189</v>
      </c>
      <c r="F73" s="52">
        <v>25011</v>
      </c>
      <c r="G73" s="52">
        <v>0</v>
      </c>
      <c r="H73" s="52">
        <v>44537</v>
      </c>
      <c r="I73" s="52">
        <v>0</v>
      </c>
      <c r="J73" s="52">
        <v>49111</v>
      </c>
      <c r="K73" s="52">
        <v>0</v>
      </c>
      <c r="L73" s="52">
        <v>52245</v>
      </c>
      <c r="M73" s="52">
        <v>84782</v>
      </c>
      <c r="N73" s="52">
        <v>0</v>
      </c>
      <c r="O73" s="52">
        <v>0</v>
      </c>
      <c r="P73" s="52">
        <v>0</v>
      </c>
      <c r="Q73" s="52">
        <v>0</v>
      </c>
      <c r="R73" s="52">
        <v>17367</v>
      </c>
      <c r="S73" s="52">
        <v>31049</v>
      </c>
      <c r="T73" s="52">
        <v>120757</v>
      </c>
      <c r="U73" s="52">
        <v>13332</v>
      </c>
      <c r="V73" s="52">
        <v>1</v>
      </c>
      <c r="W73" s="52">
        <v>0</v>
      </c>
      <c r="X73" s="52">
        <v>0</v>
      </c>
      <c r="Y73" s="52">
        <v>128282</v>
      </c>
      <c r="DA73" s="63" t="s">
        <v>1258</v>
      </c>
    </row>
    <row r="74" spans="1:105" ht="12" customHeight="1" x14ac:dyDescent="0.25">
      <c r="A74" s="97" t="s">
        <v>121</v>
      </c>
      <c r="B74" s="52"/>
      <c r="C74" s="52">
        <v>1981</v>
      </c>
      <c r="D74" s="52">
        <v>0</v>
      </c>
      <c r="E74" s="52">
        <v>16532</v>
      </c>
      <c r="F74" s="52">
        <v>5900</v>
      </c>
      <c r="G74" s="52">
        <v>0</v>
      </c>
      <c r="H74" s="52">
        <v>10948</v>
      </c>
      <c r="I74" s="52">
        <v>0</v>
      </c>
      <c r="J74" s="52">
        <v>49300</v>
      </c>
      <c r="K74" s="52">
        <v>1</v>
      </c>
      <c r="L74" s="52">
        <v>30596</v>
      </c>
      <c r="M74" s="52">
        <v>16910</v>
      </c>
      <c r="N74" s="52">
        <v>0</v>
      </c>
      <c r="O74" s="52">
        <v>0</v>
      </c>
      <c r="P74" s="52">
        <v>0</v>
      </c>
      <c r="Q74" s="52">
        <v>0</v>
      </c>
      <c r="R74" s="52">
        <v>23648</v>
      </c>
      <c r="S74" s="52">
        <v>33873</v>
      </c>
      <c r="T74" s="52">
        <v>82066</v>
      </c>
      <c r="U74" s="52">
        <v>10067</v>
      </c>
      <c r="V74" s="52">
        <v>0</v>
      </c>
      <c r="W74" s="52">
        <v>0</v>
      </c>
      <c r="X74" s="52">
        <v>0</v>
      </c>
      <c r="Y74" s="52">
        <v>113241</v>
      </c>
      <c r="DA74" s="63" t="s">
        <v>1259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563687</v>
      </c>
      <c r="D78" s="52">
        <v>706844</v>
      </c>
      <c r="E78" s="52">
        <v>676829</v>
      </c>
      <c r="F78" s="52">
        <v>614291</v>
      </c>
      <c r="G78" s="52">
        <v>684645</v>
      </c>
      <c r="H78" s="52">
        <v>811871</v>
      </c>
      <c r="I78" s="52">
        <v>631035</v>
      </c>
      <c r="J78" s="52">
        <v>628445</v>
      </c>
      <c r="K78" s="52">
        <v>645503</v>
      </c>
      <c r="L78" s="52">
        <v>618756</v>
      </c>
      <c r="M78" s="52">
        <v>552342</v>
      </c>
      <c r="N78" s="52">
        <v>673839</v>
      </c>
      <c r="O78" s="52">
        <v>692785</v>
      </c>
      <c r="P78" s="52">
        <v>654489</v>
      </c>
      <c r="Q78" s="52">
        <v>870640</v>
      </c>
      <c r="R78" s="52">
        <v>925875</v>
      </c>
      <c r="S78" s="52">
        <v>805022</v>
      </c>
      <c r="T78" s="52">
        <v>738564</v>
      </c>
      <c r="U78" s="52">
        <v>739982</v>
      </c>
      <c r="V78" s="52">
        <v>807067</v>
      </c>
      <c r="W78" s="52">
        <v>809617</v>
      </c>
      <c r="X78" s="52">
        <v>830891</v>
      </c>
      <c r="Y78" s="52">
        <v>608749</v>
      </c>
      <c r="DA78" s="63" t="s">
        <v>1260</v>
      </c>
    </row>
    <row r="79" spans="1:105" ht="12" customHeight="1" x14ac:dyDescent="0.25">
      <c r="A79" s="109" t="s">
        <v>120</v>
      </c>
      <c r="B79" s="36"/>
      <c r="C79" s="36">
        <v>135085</v>
      </c>
      <c r="D79" s="36">
        <v>87373</v>
      </c>
      <c r="E79" s="36">
        <v>211059</v>
      </c>
      <c r="F79" s="36">
        <v>158430</v>
      </c>
      <c r="G79" s="36">
        <v>45287</v>
      </c>
      <c r="H79" s="36">
        <v>230297</v>
      </c>
      <c r="I79" s="36">
        <v>125636</v>
      </c>
      <c r="J79" s="36">
        <v>231350</v>
      </c>
      <c r="K79" s="36">
        <v>166751</v>
      </c>
      <c r="L79" s="36">
        <v>344173</v>
      </c>
      <c r="M79" s="36">
        <v>264568</v>
      </c>
      <c r="N79" s="36">
        <v>68330</v>
      </c>
      <c r="O79" s="36">
        <v>30956</v>
      </c>
      <c r="P79" s="36">
        <v>214197</v>
      </c>
      <c r="Q79" s="36">
        <v>52173</v>
      </c>
      <c r="R79" s="36">
        <v>270446</v>
      </c>
      <c r="S79" s="36">
        <v>417705</v>
      </c>
      <c r="T79" s="36">
        <v>456632</v>
      </c>
      <c r="U79" s="36">
        <v>209295</v>
      </c>
      <c r="V79" s="36">
        <v>38424</v>
      </c>
      <c r="W79" s="36">
        <v>136381</v>
      </c>
      <c r="X79" s="36">
        <v>208246</v>
      </c>
      <c r="Y79" s="36">
        <v>191965</v>
      </c>
      <c r="DA79" s="60" t="s">
        <v>1261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1262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192066</v>
      </c>
      <c r="D83" s="52">
        <v>152815</v>
      </c>
      <c r="E83" s="52">
        <v>145431</v>
      </c>
      <c r="F83" s="52">
        <v>195881</v>
      </c>
      <c r="G83" s="52">
        <v>267836</v>
      </c>
      <c r="H83" s="52">
        <v>366064</v>
      </c>
      <c r="I83" s="52">
        <v>525231</v>
      </c>
      <c r="J83" s="52">
        <v>614424</v>
      </c>
      <c r="K83" s="52">
        <v>728432</v>
      </c>
      <c r="L83" s="52">
        <v>586458</v>
      </c>
      <c r="M83" s="52">
        <v>779773</v>
      </c>
      <c r="N83" s="52">
        <v>800422</v>
      </c>
      <c r="O83" s="52">
        <v>721911</v>
      </c>
      <c r="P83" s="52">
        <v>179311</v>
      </c>
      <c r="Q83" s="52">
        <v>0</v>
      </c>
      <c r="R83" s="52">
        <v>1</v>
      </c>
      <c r="S83" s="52">
        <v>0</v>
      </c>
      <c r="T83" s="52">
        <v>0</v>
      </c>
      <c r="U83" s="52">
        <v>217930</v>
      </c>
      <c r="V83" s="52">
        <v>387589</v>
      </c>
      <c r="W83" s="52">
        <v>563126</v>
      </c>
      <c r="X83" s="52">
        <v>636271</v>
      </c>
      <c r="Y83" s="52">
        <v>650409</v>
      </c>
      <c r="DA83" s="63" t="s">
        <v>1263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80065</v>
      </c>
      <c r="D86" s="52">
        <v>62596</v>
      </c>
      <c r="E86" s="52">
        <v>44576</v>
      </c>
      <c r="F86" s="52">
        <v>87902</v>
      </c>
      <c r="G86" s="52">
        <v>166999</v>
      </c>
      <c r="H86" s="52">
        <v>127956</v>
      </c>
      <c r="I86" s="52">
        <v>208171</v>
      </c>
      <c r="J86" s="52">
        <v>228151</v>
      </c>
      <c r="K86" s="52">
        <v>297127</v>
      </c>
      <c r="L86" s="52">
        <v>387204</v>
      </c>
      <c r="M86" s="52">
        <v>292564</v>
      </c>
      <c r="N86" s="52">
        <v>422539</v>
      </c>
      <c r="O86" s="52">
        <v>349842</v>
      </c>
      <c r="P86" s="52">
        <v>280571</v>
      </c>
      <c r="Q86" s="52">
        <v>146558</v>
      </c>
      <c r="R86" s="52">
        <v>79128</v>
      </c>
      <c r="S86" s="52">
        <v>86174</v>
      </c>
      <c r="T86" s="52">
        <v>108723</v>
      </c>
      <c r="U86" s="52">
        <v>119769</v>
      </c>
      <c r="V86" s="52">
        <v>197850</v>
      </c>
      <c r="W86" s="52">
        <v>227625</v>
      </c>
      <c r="X86" s="52">
        <v>278052</v>
      </c>
      <c r="Y86" s="52">
        <v>275987</v>
      </c>
      <c r="DA86" s="63" t="s">
        <v>1264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20233</v>
      </c>
      <c r="D88" s="52">
        <v>22284</v>
      </c>
      <c r="E88" s="52">
        <v>22079</v>
      </c>
      <c r="F88" s="52">
        <v>24953</v>
      </c>
      <c r="G88" s="52">
        <v>29433</v>
      </c>
      <c r="H88" s="52">
        <v>36860</v>
      </c>
      <c r="I88" s="52">
        <v>48251</v>
      </c>
      <c r="J88" s="52">
        <v>72811</v>
      </c>
      <c r="K88" s="52">
        <v>72631</v>
      </c>
      <c r="L88" s="52">
        <v>74082</v>
      </c>
      <c r="M88" s="52">
        <v>70336</v>
      </c>
      <c r="N88" s="52">
        <v>64360</v>
      </c>
      <c r="O88" s="52">
        <v>71623</v>
      </c>
      <c r="P88" s="52">
        <v>5087</v>
      </c>
      <c r="Q88" s="52">
        <v>10848</v>
      </c>
      <c r="R88" s="52">
        <v>51679</v>
      </c>
      <c r="S88" s="52">
        <v>45760</v>
      </c>
      <c r="T88" s="52">
        <v>28840</v>
      </c>
      <c r="U88" s="52">
        <v>10547</v>
      </c>
      <c r="V88" s="52">
        <v>14965</v>
      </c>
      <c r="W88" s="52">
        <v>25083</v>
      </c>
      <c r="X88" s="52">
        <v>40143</v>
      </c>
      <c r="Y88" s="52">
        <v>64911</v>
      </c>
      <c r="DA88" s="63" t="s">
        <v>1265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20</v>
      </c>
      <c r="E89" s="52">
        <v>89</v>
      </c>
      <c r="F89" s="52">
        <v>59</v>
      </c>
      <c r="G89" s="52">
        <v>57</v>
      </c>
      <c r="H89" s="52">
        <v>80</v>
      </c>
      <c r="I89" s="52">
        <v>267</v>
      </c>
      <c r="J89" s="52">
        <v>542</v>
      </c>
      <c r="K89" s="52">
        <v>686</v>
      </c>
      <c r="L89" s="52">
        <v>419</v>
      </c>
      <c r="M89" s="52">
        <v>161</v>
      </c>
      <c r="N89" s="52">
        <v>478</v>
      </c>
      <c r="O89" s="52">
        <v>765</v>
      </c>
      <c r="P89" s="52">
        <v>183</v>
      </c>
      <c r="Q89" s="52">
        <v>403</v>
      </c>
      <c r="R89" s="52">
        <v>0</v>
      </c>
      <c r="S89" s="52">
        <v>0</v>
      </c>
      <c r="T89" s="52">
        <v>101</v>
      </c>
      <c r="U89" s="52">
        <v>280</v>
      </c>
      <c r="V89" s="52">
        <v>189</v>
      </c>
      <c r="W89" s="52">
        <v>331</v>
      </c>
      <c r="X89" s="52">
        <v>471</v>
      </c>
      <c r="Y89" s="52">
        <v>700</v>
      </c>
      <c r="DA89" s="63" t="s">
        <v>1266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257626</v>
      </c>
      <c r="D92" s="52">
        <v>284783</v>
      </c>
      <c r="E92" s="52">
        <v>328598</v>
      </c>
      <c r="F92" s="52">
        <v>324488</v>
      </c>
      <c r="G92" s="52">
        <v>271608</v>
      </c>
      <c r="H92" s="52">
        <v>367102</v>
      </c>
      <c r="I92" s="52">
        <v>236695</v>
      </c>
      <c r="J92" s="52">
        <v>240829</v>
      </c>
      <c r="K92" s="52">
        <v>365107</v>
      </c>
      <c r="L92" s="52">
        <v>344549</v>
      </c>
      <c r="M92" s="52">
        <v>472679</v>
      </c>
      <c r="N92" s="52">
        <v>456823</v>
      </c>
      <c r="O92" s="52">
        <v>493204</v>
      </c>
      <c r="P92" s="52">
        <v>340206</v>
      </c>
      <c r="Q92" s="52">
        <v>237258</v>
      </c>
      <c r="R92" s="52">
        <v>179003</v>
      </c>
      <c r="S92" s="52">
        <v>212828</v>
      </c>
      <c r="T92" s="52">
        <v>201443</v>
      </c>
      <c r="U92" s="52">
        <v>275649</v>
      </c>
      <c r="V92" s="52">
        <v>326277</v>
      </c>
      <c r="W92" s="52">
        <v>345427</v>
      </c>
      <c r="X92" s="52">
        <v>309275</v>
      </c>
      <c r="Y92" s="52">
        <v>239605</v>
      </c>
      <c r="DA92" s="63" t="s">
        <v>1267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314</v>
      </c>
      <c r="E93" s="52">
        <v>1069</v>
      </c>
      <c r="F93" s="52">
        <v>829</v>
      </c>
      <c r="G93" s="52">
        <v>572</v>
      </c>
      <c r="H93" s="52">
        <v>556</v>
      </c>
      <c r="I93" s="52">
        <v>1752</v>
      </c>
      <c r="J93" s="52">
        <v>2672</v>
      </c>
      <c r="K93" s="52">
        <v>3294</v>
      </c>
      <c r="L93" s="52">
        <v>1715</v>
      </c>
      <c r="M93" s="52">
        <v>56</v>
      </c>
      <c r="N93" s="52">
        <v>2538</v>
      </c>
      <c r="O93" s="52">
        <v>4628</v>
      </c>
      <c r="P93" s="52">
        <v>2645</v>
      </c>
      <c r="Q93" s="52">
        <v>3669</v>
      </c>
      <c r="R93" s="52">
        <v>1983</v>
      </c>
      <c r="S93" s="52">
        <v>1839</v>
      </c>
      <c r="T93" s="52">
        <v>976</v>
      </c>
      <c r="U93" s="52">
        <v>688</v>
      </c>
      <c r="V93" s="52">
        <v>2459</v>
      </c>
      <c r="W93" s="52">
        <v>4428</v>
      </c>
      <c r="X93" s="52">
        <v>4839</v>
      </c>
      <c r="Y93" s="52">
        <v>628</v>
      </c>
      <c r="DA93" s="63" t="s">
        <v>1268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164153</v>
      </c>
      <c r="D96" s="52">
        <v>103106</v>
      </c>
      <c r="E96" s="52">
        <v>57190</v>
      </c>
      <c r="F96" s="52">
        <v>112910</v>
      </c>
      <c r="G96" s="52">
        <v>244690</v>
      </c>
      <c r="H96" s="52">
        <v>267708</v>
      </c>
      <c r="I96" s="52">
        <v>219737</v>
      </c>
      <c r="J96" s="52">
        <v>202259</v>
      </c>
      <c r="K96" s="52">
        <v>227717</v>
      </c>
      <c r="L96" s="52">
        <v>220247</v>
      </c>
      <c r="M96" s="52">
        <v>385598</v>
      </c>
      <c r="N96" s="52">
        <v>378871</v>
      </c>
      <c r="O96" s="52">
        <v>297640</v>
      </c>
      <c r="P96" s="52">
        <v>112801</v>
      </c>
      <c r="Q96" s="52">
        <v>135121</v>
      </c>
      <c r="R96" s="52">
        <v>76965</v>
      </c>
      <c r="S96" s="52">
        <v>121683</v>
      </c>
      <c r="T96" s="52">
        <v>187749</v>
      </c>
      <c r="U96" s="52">
        <v>330678</v>
      </c>
      <c r="V96" s="52">
        <v>302797</v>
      </c>
      <c r="W96" s="52">
        <v>236156</v>
      </c>
      <c r="X96" s="52">
        <v>161877</v>
      </c>
      <c r="Y96" s="52">
        <v>206957</v>
      </c>
      <c r="DA96" s="63" t="s">
        <v>1269</v>
      </c>
    </row>
    <row r="97" spans="1:105" ht="12" customHeight="1" x14ac:dyDescent="0.25">
      <c r="A97" s="97" t="s">
        <v>121</v>
      </c>
      <c r="B97" s="52"/>
      <c r="C97" s="52">
        <v>22317</v>
      </c>
      <c r="D97" s="52">
        <v>15395</v>
      </c>
      <c r="E97" s="52">
        <v>15204</v>
      </c>
      <c r="F97" s="52">
        <v>26634</v>
      </c>
      <c r="G97" s="52">
        <v>44797</v>
      </c>
      <c r="H97" s="52">
        <v>65808</v>
      </c>
      <c r="I97" s="52">
        <v>138299</v>
      </c>
      <c r="J97" s="52">
        <v>203033</v>
      </c>
      <c r="K97" s="52">
        <v>229237</v>
      </c>
      <c r="L97" s="52">
        <v>128982</v>
      </c>
      <c r="M97" s="52">
        <v>76911</v>
      </c>
      <c r="N97" s="52">
        <v>190940</v>
      </c>
      <c r="O97" s="52">
        <v>225549</v>
      </c>
      <c r="P97" s="52">
        <v>175806</v>
      </c>
      <c r="Q97" s="52">
        <v>128488</v>
      </c>
      <c r="R97" s="52">
        <v>104807</v>
      </c>
      <c r="S97" s="52">
        <v>132772</v>
      </c>
      <c r="T97" s="52">
        <v>127585</v>
      </c>
      <c r="U97" s="52">
        <v>249733</v>
      </c>
      <c r="V97" s="52">
        <v>242301</v>
      </c>
      <c r="W97" s="52">
        <v>258943</v>
      </c>
      <c r="X97" s="52">
        <v>216977</v>
      </c>
      <c r="Y97" s="52">
        <v>182694</v>
      </c>
      <c r="DA97" s="63" t="s">
        <v>1270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54157</v>
      </c>
      <c r="D101" s="52">
        <v>51052</v>
      </c>
      <c r="E101" s="52">
        <v>52684</v>
      </c>
      <c r="F101" s="52">
        <v>51945</v>
      </c>
      <c r="G101" s="52">
        <v>57018</v>
      </c>
      <c r="H101" s="52">
        <v>63062</v>
      </c>
      <c r="I101" s="52">
        <v>42275</v>
      </c>
      <c r="J101" s="52">
        <v>51197</v>
      </c>
      <c r="K101" s="52">
        <v>60257</v>
      </c>
      <c r="L101" s="52">
        <v>63834</v>
      </c>
      <c r="M101" s="52">
        <v>62566</v>
      </c>
      <c r="N101" s="52">
        <v>62965</v>
      </c>
      <c r="O101" s="52">
        <v>64892</v>
      </c>
      <c r="P101" s="52">
        <v>31679</v>
      </c>
      <c r="Q101" s="52">
        <v>33764</v>
      </c>
      <c r="R101" s="52">
        <v>29314</v>
      </c>
      <c r="S101" s="52">
        <v>32844</v>
      </c>
      <c r="T101" s="52">
        <v>46686</v>
      </c>
      <c r="U101" s="52">
        <v>53051</v>
      </c>
      <c r="V101" s="52">
        <v>52693</v>
      </c>
      <c r="W101" s="52">
        <v>46219</v>
      </c>
      <c r="X101" s="52">
        <v>38715</v>
      </c>
      <c r="Y101" s="52">
        <v>50481</v>
      </c>
      <c r="DA101" s="63" t="s">
        <v>1271</v>
      </c>
    </row>
    <row r="102" spans="1:105" ht="12" customHeight="1" x14ac:dyDescent="0.25">
      <c r="A102" s="97" t="s">
        <v>50</v>
      </c>
      <c r="B102" s="52"/>
      <c r="C102" s="52">
        <v>90745</v>
      </c>
      <c r="D102" s="52">
        <v>110015</v>
      </c>
      <c r="E102" s="52">
        <v>105872</v>
      </c>
      <c r="F102" s="52">
        <v>123015</v>
      </c>
      <c r="G102" s="52">
        <v>129639</v>
      </c>
      <c r="H102" s="52">
        <v>140370</v>
      </c>
      <c r="I102" s="52">
        <v>124669</v>
      </c>
      <c r="J102" s="52">
        <v>133047</v>
      </c>
      <c r="K102" s="52">
        <v>196183</v>
      </c>
      <c r="L102" s="52">
        <v>179784</v>
      </c>
      <c r="M102" s="52">
        <v>254959</v>
      </c>
      <c r="N102" s="52">
        <v>241627</v>
      </c>
      <c r="O102" s="52">
        <v>226334</v>
      </c>
      <c r="P102" s="52">
        <v>136862</v>
      </c>
      <c r="Q102" s="52">
        <v>96284</v>
      </c>
      <c r="R102" s="52">
        <v>80199</v>
      </c>
      <c r="S102" s="52">
        <v>108135</v>
      </c>
      <c r="T102" s="52">
        <v>96173</v>
      </c>
      <c r="U102" s="52">
        <v>136050</v>
      </c>
      <c r="V102" s="52">
        <v>144880</v>
      </c>
      <c r="W102" s="52">
        <v>153955</v>
      </c>
      <c r="X102" s="52">
        <v>123546</v>
      </c>
      <c r="Y102" s="52">
        <v>120784</v>
      </c>
      <c r="DA102" s="63" t="s">
        <v>1272</v>
      </c>
    </row>
    <row r="103" spans="1:105" ht="12" customHeight="1" x14ac:dyDescent="0.25">
      <c r="A103" s="109" t="s">
        <v>120</v>
      </c>
      <c r="B103" s="36"/>
      <c r="C103" s="36">
        <v>337519</v>
      </c>
      <c r="D103" s="36">
        <v>283000</v>
      </c>
      <c r="E103" s="36">
        <v>284326</v>
      </c>
      <c r="F103" s="36">
        <v>334928</v>
      </c>
      <c r="G103" s="36">
        <v>427184</v>
      </c>
      <c r="H103" s="36">
        <v>561837</v>
      </c>
      <c r="I103" s="36">
        <v>490373</v>
      </c>
      <c r="J103" s="36">
        <v>539471</v>
      </c>
      <c r="K103" s="36">
        <v>645251</v>
      </c>
      <c r="L103" s="36">
        <v>530681</v>
      </c>
      <c r="M103" s="36">
        <v>695103</v>
      </c>
      <c r="N103" s="36">
        <v>800728</v>
      </c>
      <c r="O103" s="36">
        <v>821945</v>
      </c>
      <c r="P103" s="36">
        <v>498001</v>
      </c>
      <c r="Q103" s="36">
        <v>420486</v>
      </c>
      <c r="R103" s="36">
        <v>299573</v>
      </c>
      <c r="S103" s="36">
        <v>380988</v>
      </c>
      <c r="T103" s="36">
        <v>424811</v>
      </c>
      <c r="U103" s="36">
        <v>745584</v>
      </c>
      <c r="V103" s="36">
        <v>735734</v>
      </c>
      <c r="W103" s="36">
        <v>704457</v>
      </c>
      <c r="X103" s="36">
        <v>589196</v>
      </c>
      <c r="Y103" s="36">
        <v>540216</v>
      </c>
      <c r="DA103" s="60" t="s">
        <v>1273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1274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12</v>
      </c>
      <c r="D107" s="52">
        <v>10</v>
      </c>
      <c r="E107" s="52">
        <v>9</v>
      </c>
      <c r="F107" s="52">
        <v>11</v>
      </c>
      <c r="G107" s="52">
        <v>13</v>
      </c>
      <c r="H107" s="52">
        <v>19</v>
      </c>
      <c r="I107" s="52">
        <v>21</v>
      </c>
      <c r="J107" s="52">
        <v>23</v>
      </c>
      <c r="K107" s="52">
        <v>20</v>
      </c>
      <c r="L107" s="52">
        <v>22</v>
      </c>
      <c r="M107" s="52">
        <v>29</v>
      </c>
      <c r="N107" s="52">
        <v>33</v>
      </c>
      <c r="O107" s="52">
        <v>30</v>
      </c>
      <c r="P107" s="52">
        <v>12</v>
      </c>
      <c r="Q107" s="52">
        <v>16</v>
      </c>
      <c r="R107" s="52">
        <v>17</v>
      </c>
      <c r="S107" s="52">
        <v>10</v>
      </c>
      <c r="T107" s="52">
        <v>9</v>
      </c>
      <c r="U107" s="52">
        <v>12</v>
      </c>
      <c r="V107" s="52">
        <v>21</v>
      </c>
      <c r="W107" s="52">
        <v>20</v>
      </c>
      <c r="X107" s="52">
        <v>24</v>
      </c>
      <c r="Y107" s="52">
        <v>28</v>
      </c>
      <c r="DA107" s="63" t="s">
        <v>1275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5</v>
      </c>
      <c r="D110" s="52">
        <v>4</v>
      </c>
      <c r="E110" s="52">
        <v>3</v>
      </c>
      <c r="F110" s="52">
        <v>5</v>
      </c>
      <c r="G110" s="52">
        <v>8</v>
      </c>
      <c r="H110" s="52">
        <v>6</v>
      </c>
      <c r="I110" s="52">
        <v>10</v>
      </c>
      <c r="J110" s="52">
        <v>9</v>
      </c>
      <c r="K110" s="52">
        <v>10</v>
      </c>
      <c r="L110" s="52">
        <v>11</v>
      </c>
      <c r="M110" s="52">
        <v>9</v>
      </c>
      <c r="N110" s="52">
        <v>12</v>
      </c>
      <c r="O110" s="52">
        <v>10</v>
      </c>
      <c r="P110" s="52">
        <v>8</v>
      </c>
      <c r="Q110" s="52">
        <v>5</v>
      </c>
      <c r="R110" s="52">
        <v>7</v>
      </c>
      <c r="S110" s="52">
        <v>5</v>
      </c>
      <c r="T110" s="52">
        <v>7</v>
      </c>
      <c r="U110" s="52">
        <v>5</v>
      </c>
      <c r="V110" s="52">
        <v>5</v>
      </c>
      <c r="W110" s="52">
        <v>7</v>
      </c>
      <c r="X110" s="52">
        <v>6</v>
      </c>
      <c r="Y110" s="52">
        <v>8</v>
      </c>
      <c r="DA110" s="63" t="s">
        <v>1276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8</v>
      </c>
      <c r="D112" s="52">
        <v>7</v>
      </c>
      <c r="E112" s="52">
        <v>8</v>
      </c>
      <c r="F112" s="52">
        <v>8</v>
      </c>
      <c r="G112" s="52">
        <v>9</v>
      </c>
      <c r="H112" s="52">
        <v>15</v>
      </c>
      <c r="I112" s="52">
        <v>12</v>
      </c>
      <c r="J112" s="52">
        <v>23</v>
      </c>
      <c r="K112" s="52">
        <v>22</v>
      </c>
      <c r="L112" s="52">
        <v>21</v>
      </c>
      <c r="M112" s="52">
        <v>23</v>
      </c>
      <c r="N112" s="52">
        <v>22</v>
      </c>
      <c r="O112" s="52">
        <v>26</v>
      </c>
      <c r="P112" s="52">
        <v>5</v>
      </c>
      <c r="Q112" s="52">
        <v>21</v>
      </c>
      <c r="R112" s="52">
        <v>9</v>
      </c>
      <c r="S112" s="52">
        <v>7</v>
      </c>
      <c r="T112" s="52">
        <v>8</v>
      </c>
      <c r="U112" s="52">
        <v>10</v>
      </c>
      <c r="V112" s="52">
        <v>21</v>
      </c>
      <c r="W112" s="52">
        <v>4</v>
      </c>
      <c r="X112" s="52">
        <v>19</v>
      </c>
      <c r="Y112" s="52">
        <v>25</v>
      </c>
      <c r="DA112" s="63" t="s">
        <v>1277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1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1278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10</v>
      </c>
      <c r="D116" s="52">
        <v>7</v>
      </c>
      <c r="E116" s="52">
        <v>7</v>
      </c>
      <c r="F116" s="52">
        <v>5</v>
      </c>
      <c r="G116" s="52">
        <v>10</v>
      </c>
      <c r="H116" s="52">
        <v>10</v>
      </c>
      <c r="I116" s="52">
        <v>8</v>
      </c>
      <c r="J116" s="52">
        <v>2</v>
      </c>
      <c r="K116" s="52">
        <v>2</v>
      </c>
      <c r="L116" s="52">
        <v>8</v>
      </c>
      <c r="M116" s="52">
        <v>10</v>
      </c>
      <c r="N116" s="52">
        <v>11</v>
      </c>
      <c r="O116" s="52">
        <v>7</v>
      </c>
      <c r="P116" s="52">
        <v>2</v>
      </c>
      <c r="Q116" s="52">
        <v>3</v>
      </c>
      <c r="R116" s="52">
        <v>3</v>
      </c>
      <c r="S116" s="52">
        <v>1</v>
      </c>
      <c r="T116" s="52">
        <v>9</v>
      </c>
      <c r="U116" s="52">
        <v>12</v>
      </c>
      <c r="V116" s="52">
        <v>5</v>
      </c>
      <c r="W116" s="52">
        <v>9</v>
      </c>
      <c r="X116" s="52">
        <v>2</v>
      </c>
      <c r="Y116" s="52">
        <v>6</v>
      </c>
      <c r="DA116" s="63" t="s">
        <v>1279</v>
      </c>
    </row>
    <row r="117" spans="1:105" ht="12" customHeight="1" x14ac:dyDescent="0.25">
      <c r="A117" s="97" t="s">
        <v>121</v>
      </c>
      <c r="B117" s="52"/>
      <c r="C117" s="52">
        <v>1</v>
      </c>
      <c r="D117" s="52">
        <v>1</v>
      </c>
      <c r="E117" s="52">
        <v>2</v>
      </c>
      <c r="F117" s="52">
        <v>2</v>
      </c>
      <c r="G117" s="52">
        <v>2</v>
      </c>
      <c r="H117" s="52">
        <v>2</v>
      </c>
      <c r="I117" s="52">
        <v>4</v>
      </c>
      <c r="J117" s="52">
        <v>4</v>
      </c>
      <c r="K117" s="52">
        <v>3</v>
      </c>
      <c r="L117" s="52">
        <v>3</v>
      </c>
      <c r="M117" s="52">
        <v>2</v>
      </c>
      <c r="N117" s="52">
        <v>5</v>
      </c>
      <c r="O117" s="52">
        <v>5</v>
      </c>
      <c r="P117" s="52">
        <v>12</v>
      </c>
      <c r="Q117" s="52">
        <v>2</v>
      </c>
      <c r="R117" s="52">
        <v>16</v>
      </c>
      <c r="S117" s="52">
        <v>11</v>
      </c>
      <c r="T117" s="52">
        <v>1</v>
      </c>
      <c r="U117" s="52">
        <v>2</v>
      </c>
      <c r="V117" s="52">
        <v>2</v>
      </c>
      <c r="W117" s="52">
        <v>21</v>
      </c>
      <c r="X117" s="52">
        <v>7</v>
      </c>
      <c r="Y117" s="52">
        <v>4</v>
      </c>
      <c r="DA117" s="63" t="s">
        <v>1280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7</v>
      </c>
      <c r="D121" s="52">
        <v>9</v>
      </c>
      <c r="E121" s="52">
        <v>7</v>
      </c>
      <c r="F121" s="52">
        <v>9</v>
      </c>
      <c r="G121" s="52">
        <v>8</v>
      </c>
      <c r="H121" s="52">
        <v>9</v>
      </c>
      <c r="I121" s="52">
        <v>6</v>
      </c>
      <c r="J121" s="52">
        <v>4</v>
      </c>
      <c r="K121" s="52">
        <v>6</v>
      </c>
      <c r="L121" s="52">
        <v>10</v>
      </c>
      <c r="M121" s="52">
        <v>10</v>
      </c>
      <c r="N121" s="52">
        <v>8</v>
      </c>
      <c r="O121" s="52">
        <v>7</v>
      </c>
      <c r="P121" s="52">
        <v>5</v>
      </c>
      <c r="Q121" s="52">
        <v>6</v>
      </c>
      <c r="R121" s="52">
        <v>7</v>
      </c>
      <c r="S121" s="52">
        <v>5</v>
      </c>
      <c r="T121" s="52">
        <v>6</v>
      </c>
      <c r="U121" s="52">
        <v>4</v>
      </c>
      <c r="V121" s="52">
        <v>5</v>
      </c>
      <c r="W121" s="52">
        <v>5</v>
      </c>
      <c r="X121" s="52">
        <v>4</v>
      </c>
      <c r="Y121" s="52">
        <v>4</v>
      </c>
      <c r="DA121" s="63" t="s">
        <v>1281</v>
      </c>
    </row>
    <row r="122" spans="1:105" ht="12" customHeight="1" x14ac:dyDescent="0.25">
      <c r="A122" s="109" t="s">
        <v>120</v>
      </c>
      <c r="B122" s="36"/>
      <c r="C122" s="36">
        <v>24</v>
      </c>
      <c r="D122" s="36">
        <v>21</v>
      </c>
      <c r="E122" s="36">
        <v>21</v>
      </c>
      <c r="F122" s="36">
        <v>23</v>
      </c>
      <c r="G122" s="36">
        <v>27</v>
      </c>
      <c r="H122" s="36">
        <v>37</v>
      </c>
      <c r="I122" s="36">
        <v>22</v>
      </c>
      <c r="J122" s="36">
        <v>26</v>
      </c>
      <c r="K122" s="36">
        <v>23</v>
      </c>
      <c r="L122" s="36">
        <v>27</v>
      </c>
      <c r="M122" s="36">
        <v>30</v>
      </c>
      <c r="N122" s="36">
        <v>36</v>
      </c>
      <c r="O122" s="36">
        <v>39</v>
      </c>
      <c r="P122" s="36">
        <v>26</v>
      </c>
      <c r="Q122" s="36">
        <v>34</v>
      </c>
      <c r="R122" s="36">
        <v>34</v>
      </c>
      <c r="S122" s="36">
        <v>30</v>
      </c>
      <c r="T122" s="36">
        <v>24</v>
      </c>
      <c r="U122" s="36">
        <v>34</v>
      </c>
      <c r="V122" s="36">
        <v>39</v>
      </c>
      <c r="W122" s="36">
        <v>36</v>
      </c>
      <c r="X122" s="36">
        <v>37</v>
      </c>
      <c r="Y122" s="36">
        <v>39</v>
      </c>
      <c r="DA122" s="60" t="s">
        <v>1282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1283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X126" s="52">
        <v>0</v>
      </c>
      <c r="Y126" s="52">
        <v>0</v>
      </c>
      <c r="DA126" s="63" t="s">
        <v>1284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X129" s="52">
        <v>0</v>
      </c>
      <c r="Y129" s="52">
        <v>0</v>
      </c>
      <c r="DA129" s="63" t="s">
        <v>1285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X131" s="52">
        <v>0</v>
      </c>
      <c r="Y131" s="52">
        <v>0</v>
      </c>
      <c r="DA131" s="63" t="s">
        <v>1286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2">
        <v>0</v>
      </c>
      <c r="Y132" s="52">
        <v>0</v>
      </c>
      <c r="DA132" s="63" t="s">
        <v>1287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X135" s="52">
        <v>0</v>
      </c>
      <c r="Y135" s="52">
        <v>0</v>
      </c>
      <c r="DA135" s="63" t="s">
        <v>1288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X136" s="52">
        <v>0</v>
      </c>
      <c r="Y136" s="52">
        <v>0</v>
      </c>
      <c r="DA136" s="63" t="s">
        <v>1289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2">
        <v>0</v>
      </c>
      <c r="Y140" s="52">
        <v>0</v>
      </c>
      <c r="DA140" s="63" t="s">
        <v>1290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X141" s="36">
        <v>0</v>
      </c>
      <c r="Y141" s="36">
        <v>0</v>
      </c>
      <c r="DA141" s="60" t="s">
        <v>1291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1292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32175</v>
      </c>
      <c r="D145" s="52">
        <v>36645</v>
      </c>
      <c r="E145" s="52">
        <v>41094</v>
      </c>
      <c r="F145" s="52">
        <v>45321</v>
      </c>
      <c r="G145" s="52">
        <v>52559</v>
      </c>
      <c r="H145" s="52">
        <v>51070</v>
      </c>
      <c r="I145" s="52">
        <v>41913</v>
      </c>
      <c r="J145" s="52">
        <v>33190</v>
      </c>
      <c r="K145" s="52">
        <v>31249</v>
      </c>
      <c r="L145" s="52">
        <v>37343</v>
      </c>
      <c r="M145" s="52">
        <v>36238</v>
      </c>
      <c r="N145" s="52">
        <v>39671</v>
      </c>
      <c r="O145" s="52">
        <v>50483</v>
      </c>
      <c r="P145" s="52">
        <v>75901</v>
      </c>
      <c r="Q145" s="52">
        <v>106867</v>
      </c>
      <c r="R145" s="52">
        <v>130430</v>
      </c>
      <c r="S145" s="52">
        <v>118852</v>
      </c>
      <c r="T145" s="52">
        <v>98731</v>
      </c>
      <c r="U145" s="52">
        <v>119997</v>
      </c>
      <c r="V145" s="52">
        <v>118107</v>
      </c>
      <c r="W145" s="52">
        <v>135589</v>
      </c>
      <c r="X145" s="52">
        <v>135328</v>
      </c>
      <c r="Y145" s="52">
        <v>118684</v>
      </c>
      <c r="DA145" s="63" t="s">
        <v>1293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17065</v>
      </c>
      <c r="D147" s="52">
        <v>20717</v>
      </c>
      <c r="E147" s="52">
        <v>32626</v>
      </c>
      <c r="F147" s="52">
        <v>33254</v>
      </c>
      <c r="G147" s="52">
        <v>41701</v>
      </c>
      <c r="H147" s="52">
        <v>49058</v>
      </c>
      <c r="I147" s="52">
        <v>44687</v>
      </c>
      <c r="J147" s="52">
        <v>30842</v>
      </c>
      <c r="K147" s="52">
        <v>25964</v>
      </c>
      <c r="L147" s="52">
        <v>32601</v>
      </c>
      <c r="M147" s="52">
        <v>56647</v>
      </c>
      <c r="N147" s="52">
        <v>88992</v>
      </c>
      <c r="O147" s="52">
        <v>77395</v>
      </c>
      <c r="P147" s="52">
        <v>70102</v>
      </c>
      <c r="Q147" s="52">
        <v>77881</v>
      </c>
      <c r="R147" s="52">
        <v>138897</v>
      </c>
      <c r="S147" s="52">
        <v>147571</v>
      </c>
      <c r="T147" s="52">
        <v>164620</v>
      </c>
      <c r="U147" s="52">
        <v>157217</v>
      </c>
      <c r="V147" s="52">
        <v>175688</v>
      </c>
      <c r="W147" s="52">
        <v>154400</v>
      </c>
      <c r="X147" s="52">
        <v>180066</v>
      </c>
      <c r="Y147" s="52">
        <v>152038</v>
      </c>
      <c r="DA147" s="63" t="s">
        <v>1294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22465</v>
      </c>
      <c r="D149" s="52">
        <v>30527</v>
      </c>
      <c r="E149" s="52">
        <v>39387</v>
      </c>
      <c r="F149" s="52">
        <v>37534</v>
      </c>
      <c r="G149" s="52">
        <v>30821</v>
      </c>
      <c r="H149" s="52">
        <v>35036</v>
      </c>
      <c r="I149" s="52">
        <v>22688</v>
      </c>
      <c r="J149" s="52">
        <v>20735</v>
      </c>
      <c r="K149" s="52">
        <v>29294</v>
      </c>
      <c r="L149" s="52">
        <v>37456</v>
      </c>
      <c r="M149" s="52">
        <v>38895</v>
      </c>
      <c r="N149" s="52">
        <v>36194</v>
      </c>
      <c r="O149" s="52">
        <v>44612</v>
      </c>
      <c r="P149" s="52">
        <v>62121</v>
      </c>
      <c r="Q149" s="52">
        <v>67348</v>
      </c>
      <c r="R149" s="52">
        <v>81796</v>
      </c>
      <c r="S149" s="52">
        <v>71448</v>
      </c>
      <c r="T149" s="52">
        <v>55988</v>
      </c>
      <c r="U149" s="52">
        <v>55553</v>
      </c>
      <c r="V149" s="52">
        <v>67932</v>
      </c>
      <c r="W149" s="52">
        <v>87518</v>
      </c>
      <c r="X149" s="52">
        <v>102795</v>
      </c>
      <c r="Y149" s="52">
        <v>86031</v>
      </c>
      <c r="DA149" s="63" t="s">
        <v>1295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33</v>
      </c>
      <c r="E150" s="52">
        <v>128</v>
      </c>
      <c r="F150" s="52">
        <v>95</v>
      </c>
      <c r="G150" s="52">
        <v>64</v>
      </c>
      <c r="H150" s="52">
        <v>53</v>
      </c>
      <c r="I150" s="52">
        <v>168</v>
      </c>
      <c r="J150" s="52">
        <v>228</v>
      </c>
      <c r="K150" s="52">
        <v>261</v>
      </c>
      <c r="L150" s="52">
        <v>185</v>
      </c>
      <c r="M150" s="52">
        <v>2</v>
      </c>
      <c r="N150" s="52">
        <v>201</v>
      </c>
      <c r="O150" s="52">
        <v>416</v>
      </c>
      <c r="P150" s="52">
        <v>480</v>
      </c>
      <c r="Q150" s="52">
        <v>1031</v>
      </c>
      <c r="R150" s="52">
        <v>896</v>
      </c>
      <c r="S150" s="52">
        <v>605</v>
      </c>
      <c r="T150" s="52">
        <v>260</v>
      </c>
      <c r="U150" s="52">
        <v>128</v>
      </c>
      <c r="V150" s="52">
        <v>508</v>
      </c>
      <c r="W150" s="52">
        <v>1119</v>
      </c>
      <c r="X150" s="52">
        <v>1605</v>
      </c>
      <c r="Y150" s="52">
        <v>218</v>
      </c>
      <c r="DA150" s="63" t="s">
        <v>1296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14314</v>
      </c>
      <c r="D153" s="52">
        <v>11054</v>
      </c>
      <c r="E153" s="52">
        <v>6856</v>
      </c>
      <c r="F153" s="52">
        <v>13061</v>
      </c>
      <c r="G153" s="52">
        <v>27766</v>
      </c>
      <c r="H153" s="52">
        <v>25549</v>
      </c>
      <c r="I153" s="52">
        <v>21060</v>
      </c>
      <c r="J153" s="52">
        <v>17407</v>
      </c>
      <c r="K153" s="52">
        <v>18269</v>
      </c>
      <c r="L153" s="52">
        <v>23954</v>
      </c>
      <c r="M153" s="52">
        <v>31717</v>
      </c>
      <c r="N153" s="52">
        <v>30030</v>
      </c>
      <c r="O153" s="52">
        <v>26934</v>
      </c>
      <c r="P153" s="52">
        <v>20594</v>
      </c>
      <c r="Q153" s="52">
        <v>38364</v>
      </c>
      <c r="R153" s="52">
        <v>35174</v>
      </c>
      <c r="S153" s="52">
        <v>40844</v>
      </c>
      <c r="T153" s="52">
        <v>52179</v>
      </c>
      <c r="U153" s="52">
        <v>66632</v>
      </c>
      <c r="V153" s="52">
        <v>63048</v>
      </c>
      <c r="W153" s="52">
        <v>59830</v>
      </c>
      <c r="X153" s="52">
        <v>53804</v>
      </c>
      <c r="Y153" s="52">
        <v>74306</v>
      </c>
      <c r="DA153" s="63" t="s">
        <v>1297</v>
      </c>
    </row>
    <row r="154" spans="1:105" ht="12" customHeight="1" x14ac:dyDescent="0.25">
      <c r="A154" s="97" t="s">
        <v>121</v>
      </c>
      <c r="B154" s="52"/>
      <c r="C154" s="52">
        <v>1946</v>
      </c>
      <c r="D154" s="52">
        <v>1650</v>
      </c>
      <c r="E154" s="52">
        <v>1821</v>
      </c>
      <c r="F154" s="52">
        <v>3081</v>
      </c>
      <c r="G154" s="52">
        <v>5082</v>
      </c>
      <c r="H154" s="52">
        <v>6280</v>
      </c>
      <c r="I154" s="52">
        <v>13254</v>
      </c>
      <c r="J154" s="52">
        <v>17485</v>
      </c>
      <c r="K154" s="52">
        <v>18399</v>
      </c>
      <c r="L154" s="52">
        <v>14024</v>
      </c>
      <c r="M154" s="52">
        <v>6324</v>
      </c>
      <c r="N154" s="52">
        <v>15125</v>
      </c>
      <c r="O154" s="52">
        <v>20400</v>
      </c>
      <c r="P154" s="52">
        <v>32100</v>
      </c>
      <c r="Q154" s="52">
        <v>36470</v>
      </c>
      <c r="R154" s="52">
        <v>47914</v>
      </c>
      <c r="S154" s="52">
        <v>44588</v>
      </c>
      <c r="T154" s="52">
        <v>35460</v>
      </c>
      <c r="U154" s="52">
        <v>50312</v>
      </c>
      <c r="V154" s="52">
        <v>50439</v>
      </c>
      <c r="W154" s="52">
        <v>65615</v>
      </c>
      <c r="X154" s="52">
        <v>72118</v>
      </c>
      <c r="Y154" s="52">
        <v>65579</v>
      </c>
      <c r="DA154" s="63" t="s">
        <v>1298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8206</v>
      </c>
      <c r="D158" s="52">
        <v>12112</v>
      </c>
      <c r="E158" s="52">
        <v>13077</v>
      </c>
      <c r="F158" s="52">
        <v>14444</v>
      </c>
      <c r="G158" s="52">
        <v>14837</v>
      </c>
      <c r="H158" s="52">
        <v>13375</v>
      </c>
      <c r="I158" s="52">
        <v>11588</v>
      </c>
      <c r="J158" s="52">
        <v>11051</v>
      </c>
      <c r="K158" s="52">
        <v>15440</v>
      </c>
      <c r="L158" s="52">
        <v>19135</v>
      </c>
      <c r="M158" s="52">
        <v>20646</v>
      </c>
      <c r="N158" s="52">
        <v>18902</v>
      </c>
      <c r="O158" s="52">
        <v>19944</v>
      </c>
      <c r="P158" s="52">
        <v>24849</v>
      </c>
      <c r="Q158" s="52">
        <v>26689</v>
      </c>
      <c r="R158" s="52">
        <v>35010</v>
      </c>
      <c r="S158" s="52">
        <v>34816</v>
      </c>
      <c r="T158" s="52">
        <v>26572</v>
      </c>
      <c r="U158" s="52">
        <v>26630</v>
      </c>
      <c r="V158" s="52">
        <v>29935</v>
      </c>
      <c r="W158" s="52">
        <v>38396</v>
      </c>
      <c r="X158" s="52">
        <v>39928</v>
      </c>
      <c r="Y158" s="52">
        <v>41319</v>
      </c>
      <c r="DA158" s="63" t="s">
        <v>1299</v>
      </c>
    </row>
    <row r="159" spans="1:105" ht="12" customHeight="1" x14ac:dyDescent="0.25">
      <c r="A159" s="109" t="s">
        <v>120</v>
      </c>
      <c r="B159" s="36"/>
      <c r="C159" s="36">
        <v>30519</v>
      </c>
      <c r="D159" s="36">
        <v>31153</v>
      </c>
      <c r="E159" s="36">
        <v>35119</v>
      </c>
      <c r="F159" s="36">
        <v>39326</v>
      </c>
      <c r="G159" s="36">
        <v>48899</v>
      </c>
      <c r="H159" s="36">
        <v>53539</v>
      </c>
      <c r="I159" s="36">
        <v>45588</v>
      </c>
      <c r="J159" s="36">
        <v>44811</v>
      </c>
      <c r="K159" s="36">
        <v>50782</v>
      </c>
      <c r="L159" s="36">
        <v>56488</v>
      </c>
      <c r="M159" s="36">
        <v>56288</v>
      </c>
      <c r="N159" s="36">
        <v>62656</v>
      </c>
      <c r="O159" s="36">
        <v>72417</v>
      </c>
      <c r="P159" s="36">
        <v>90440</v>
      </c>
      <c r="Q159" s="36">
        <v>116541</v>
      </c>
      <c r="R159" s="36">
        <v>130785</v>
      </c>
      <c r="S159" s="36">
        <v>122677</v>
      </c>
      <c r="T159" s="36">
        <v>117349</v>
      </c>
      <c r="U159" s="36">
        <v>145966</v>
      </c>
      <c r="V159" s="36">
        <v>152017</v>
      </c>
      <c r="W159" s="36">
        <v>175720</v>
      </c>
      <c r="X159" s="36">
        <v>190398</v>
      </c>
      <c r="Y159" s="36">
        <v>184804</v>
      </c>
      <c r="DA159" s="60" t="s">
        <v>1300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1301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365478</v>
      </c>
      <c r="D163" s="52">
        <v>206213</v>
      </c>
      <c r="E163" s="52">
        <v>240280</v>
      </c>
      <c r="F163" s="52">
        <v>290709</v>
      </c>
      <c r="G163" s="52">
        <v>383043</v>
      </c>
      <c r="H163" s="52">
        <v>424829</v>
      </c>
      <c r="I163" s="52">
        <v>263375</v>
      </c>
      <c r="J163" s="52">
        <v>216927</v>
      </c>
      <c r="K163" s="52">
        <v>238433</v>
      </c>
      <c r="L163" s="52">
        <v>294147</v>
      </c>
      <c r="M163" s="52">
        <v>189639</v>
      </c>
      <c r="N163" s="52">
        <v>181143</v>
      </c>
      <c r="O163" s="52">
        <v>0</v>
      </c>
      <c r="P163" s="52">
        <v>0</v>
      </c>
      <c r="Q163" s="52">
        <v>0</v>
      </c>
      <c r="R163" s="52">
        <v>163489</v>
      </c>
      <c r="S163" s="52">
        <v>273666</v>
      </c>
      <c r="T163" s="52">
        <v>401341</v>
      </c>
      <c r="U163" s="52">
        <v>392658</v>
      </c>
      <c r="V163" s="52">
        <v>394703</v>
      </c>
      <c r="W163" s="52">
        <v>446977</v>
      </c>
      <c r="X163" s="52">
        <v>368351</v>
      </c>
      <c r="Y163" s="52">
        <v>536969</v>
      </c>
      <c r="DA163" s="63" t="s">
        <v>1302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164562</v>
      </c>
      <c r="D165" s="52">
        <v>132599</v>
      </c>
      <c r="E165" s="52">
        <v>210955</v>
      </c>
      <c r="F165" s="52">
        <v>202327</v>
      </c>
      <c r="G165" s="52">
        <v>268968</v>
      </c>
      <c r="H165" s="52">
        <v>324877</v>
      </c>
      <c r="I165" s="52">
        <v>306428</v>
      </c>
      <c r="J165" s="52">
        <v>185552</v>
      </c>
      <c r="K165" s="52">
        <v>170957</v>
      </c>
      <c r="L165" s="52">
        <v>220011</v>
      </c>
      <c r="M165" s="52">
        <v>283290</v>
      </c>
      <c r="N165" s="52">
        <v>361879</v>
      </c>
      <c r="O165" s="52">
        <v>252826</v>
      </c>
      <c r="P165" s="52">
        <v>139796</v>
      </c>
      <c r="Q165" s="52">
        <v>92881</v>
      </c>
      <c r="R165" s="52">
        <v>148986</v>
      </c>
      <c r="S165" s="52">
        <v>246411</v>
      </c>
      <c r="T165" s="52">
        <v>383439</v>
      </c>
      <c r="U165" s="52">
        <v>393537</v>
      </c>
      <c r="V165" s="52">
        <v>424060</v>
      </c>
      <c r="W165" s="52">
        <v>362520</v>
      </c>
      <c r="X165" s="52">
        <v>382116</v>
      </c>
      <c r="Y165" s="52">
        <v>327980</v>
      </c>
      <c r="DA165" s="63" t="s">
        <v>1303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261917</v>
      </c>
      <c r="D167" s="52">
        <v>206759</v>
      </c>
      <c r="E167" s="52">
        <v>271638</v>
      </c>
      <c r="F167" s="52">
        <v>276440</v>
      </c>
      <c r="G167" s="52">
        <v>248140</v>
      </c>
      <c r="H167" s="52">
        <v>311803</v>
      </c>
      <c r="I167" s="52">
        <v>155854</v>
      </c>
      <c r="J167" s="52">
        <v>146171</v>
      </c>
      <c r="K167" s="52">
        <v>224415</v>
      </c>
      <c r="L167" s="52">
        <v>265785</v>
      </c>
      <c r="M167" s="52">
        <v>233244</v>
      </c>
      <c r="N167" s="52">
        <v>211778</v>
      </c>
      <c r="O167" s="52">
        <v>125141</v>
      </c>
      <c r="P167" s="52">
        <v>101297</v>
      </c>
      <c r="Q167" s="52">
        <v>99146</v>
      </c>
      <c r="R167" s="52">
        <v>216155</v>
      </c>
      <c r="S167" s="52">
        <v>232483</v>
      </c>
      <c r="T167" s="52">
        <v>240087</v>
      </c>
      <c r="U167" s="52">
        <v>173028</v>
      </c>
      <c r="V167" s="52">
        <v>184824</v>
      </c>
      <c r="W167" s="52">
        <v>207572</v>
      </c>
      <c r="X167" s="52">
        <v>210481</v>
      </c>
      <c r="Y167" s="52">
        <v>272071</v>
      </c>
      <c r="DA167" s="63" t="s">
        <v>1304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228</v>
      </c>
      <c r="E168" s="52">
        <v>883</v>
      </c>
      <c r="F168" s="52">
        <v>707</v>
      </c>
      <c r="G168" s="52">
        <v>524</v>
      </c>
      <c r="H168" s="52">
        <v>471</v>
      </c>
      <c r="I168" s="52">
        <v>1152</v>
      </c>
      <c r="J168" s="52">
        <v>1621</v>
      </c>
      <c r="K168" s="52">
        <v>2025</v>
      </c>
      <c r="L168" s="52">
        <v>1325</v>
      </c>
      <c r="M168" s="52">
        <v>25</v>
      </c>
      <c r="N168" s="52">
        <v>1174</v>
      </c>
      <c r="O168" s="52">
        <v>1172</v>
      </c>
      <c r="P168" s="52">
        <v>786</v>
      </c>
      <c r="Q168" s="52">
        <v>1534</v>
      </c>
      <c r="R168" s="52">
        <v>2391</v>
      </c>
      <c r="S168" s="52">
        <v>2010</v>
      </c>
      <c r="T168" s="52">
        <v>1159</v>
      </c>
      <c r="U168" s="52">
        <v>430</v>
      </c>
      <c r="V168" s="52">
        <v>1389</v>
      </c>
      <c r="W168" s="52">
        <v>2657</v>
      </c>
      <c r="X168" s="52">
        <v>3289</v>
      </c>
      <c r="Y168" s="52">
        <v>712</v>
      </c>
      <c r="DA168" s="63" t="s">
        <v>1305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166888</v>
      </c>
      <c r="D171" s="52">
        <v>74858</v>
      </c>
      <c r="E171" s="52">
        <v>47277</v>
      </c>
      <c r="F171" s="52">
        <v>96189</v>
      </c>
      <c r="G171" s="52">
        <v>223550</v>
      </c>
      <c r="H171" s="52">
        <v>227379</v>
      </c>
      <c r="I171" s="52">
        <v>144689</v>
      </c>
      <c r="J171" s="52">
        <v>122756</v>
      </c>
      <c r="K171" s="52">
        <v>139971</v>
      </c>
      <c r="L171" s="52">
        <v>169914</v>
      </c>
      <c r="M171" s="52">
        <v>190263</v>
      </c>
      <c r="N171" s="52">
        <v>175643</v>
      </c>
      <c r="O171" s="52">
        <v>75532</v>
      </c>
      <c r="P171" s="52">
        <v>33586</v>
      </c>
      <c r="Q171" s="52">
        <v>56479</v>
      </c>
      <c r="R171" s="52">
        <v>92939</v>
      </c>
      <c r="S171" s="52">
        <v>132923</v>
      </c>
      <c r="T171" s="52">
        <v>223763</v>
      </c>
      <c r="U171" s="52">
        <v>207571</v>
      </c>
      <c r="V171" s="52">
        <v>171529</v>
      </c>
      <c r="W171" s="52">
        <v>141904</v>
      </c>
      <c r="X171" s="52">
        <v>110154</v>
      </c>
      <c r="Y171" s="52">
        <v>235000</v>
      </c>
      <c r="DA171" s="63" t="s">
        <v>1306</v>
      </c>
    </row>
    <row r="172" spans="1:105" ht="12" customHeight="1" x14ac:dyDescent="0.25">
      <c r="A172" s="97" t="s">
        <v>121</v>
      </c>
      <c r="B172" s="52"/>
      <c r="C172" s="52">
        <v>22689</v>
      </c>
      <c r="D172" s="52">
        <v>11177</v>
      </c>
      <c r="E172" s="52">
        <v>12567</v>
      </c>
      <c r="F172" s="52">
        <v>22690</v>
      </c>
      <c r="G172" s="52">
        <v>40927</v>
      </c>
      <c r="H172" s="52">
        <v>55891</v>
      </c>
      <c r="I172" s="52">
        <v>91063</v>
      </c>
      <c r="J172" s="52">
        <v>123229</v>
      </c>
      <c r="K172" s="52">
        <v>140911</v>
      </c>
      <c r="L172" s="52">
        <v>99502</v>
      </c>
      <c r="M172" s="52">
        <v>37945</v>
      </c>
      <c r="N172" s="52">
        <v>88516</v>
      </c>
      <c r="O172" s="52">
        <v>57228</v>
      </c>
      <c r="P172" s="52">
        <v>52341</v>
      </c>
      <c r="Q172" s="52">
        <v>53693</v>
      </c>
      <c r="R172" s="52">
        <v>126553</v>
      </c>
      <c r="S172" s="52">
        <v>145043</v>
      </c>
      <c r="T172" s="52">
        <v>152062</v>
      </c>
      <c r="U172" s="52">
        <v>156757</v>
      </c>
      <c r="V172" s="52">
        <v>137249</v>
      </c>
      <c r="W172" s="52">
        <v>155622</v>
      </c>
      <c r="X172" s="52">
        <v>147664</v>
      </c>
      <c r="Y172" s="52">
        <v>207434</v>
      </c>
      <c r="DA172" s="63" t="s">
        <v>1307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95667</v>
      </c>
      <c r="D176" s="52">
        <v>82024</v>
      </c>
      <c r="E176" s="52">
        <v>90179</v>
      </c>
      <c r="F176" s="52">
        <v>106382</v>
      </c>
      <c r="G176" s="52">
        <v>119467</v>
      </c>
      <c r="H176" s="52">
        <v>119051</v>
      </c>
      <c r="I176" s="52">
        <v>79612</v>
      </c>
      <c r="J176" s="52">
        <v>77905</v>
      </c>
      <c r="K176" s="52">
        <v>118274</v>
      </c>
      <c r="L176" s="52">
        <v>135772</v>
      </c>
      <c r="M176" s="52">
        <v>123846</v>
      </c>
      <c r="N176" s="52">
        <v>110596</v>
      </c>
      <c r="O176" s="52">
        <v>55937</v>
      </c>
      <c r="P176" s="52">
        <v>40531</v>
      </c>
      <c r="Q176" s="52">
        <v>39284</v>
      </c>
      <c r="R176" s="52">
        <v>92505</v>
      </c>
      <c r="S176" s="52">
        <v>113301</v>
      </c>
      <c r="T176" s="52">
        <v>113918</v>
      </c>
      <c r="U176" s="52">
        <v>82991</v>
      </c>
      <c r="V176" s="52">
        <v>81431</v>
      </c>
      <c r="W176" s="52">
        <v>91064</v>
      </c>
      <c r="X176" s="52">
        <v>81745</v>
      </c>
      <c r="Y176" s="52">
        <v>130698</v>
      </c>
      <c r="DA176" s="63" t="s">
        <v>1308</v>
      </c>
    </row>
    <row r="177" spans="1:105" ht="12" customHeight="1" x14ac:dyDescent="0.25">
      <c r="A177" s="109" t="s">
        <v>120</v>
      </c>
      <c r="B177" s="36"/>
      <c r="C177" s="36">
        <v>355827</v>
      </c>
      <c r="D177" s="36">
        <v>210999</v>
      </c>
      <c r="E177" s="36">
        <v>242185</v>
      </c>
      <c r="F177" s="36">
        <v>289647</v>
      </c>
      <c r="G177" s="36">
        <v>393674</v>
      </c>
      <c r="H177" s="36">
        <v>476496</v>
      </c>
      <c r="I177" s="36">
        <v>313143</v>
      </c>
      <c r="J177" s="36">
        <v>315880</v>
      </c>
      <c r="K177" s="36">
        <v>389037</v>
      </c>
      <c r="L177" s="36">
        <v>400776</v>
      </c>
      <c r="M177" s="36">
        <v>337636</v>
      </c>
      <c r="N177" s="36">
        <v>366496</v>
      </c>
      <c r="O177" s="36">
        <v>203152</v>
      </c>
      <c r="P177" s="36">
        <v>147478</v>
      </c>
      <c r="Q177" s="36">
        <v>171566</v>
      </c>
      <c r="R177" s="36">
        <v>345530</v>
      </c>
      <c r="S177" s="36">
        <v>399186</v>
      </c>
      <c r="T177" s="36">
        <v>503156</v>
      </c>
      <c r="U177" s="36">
        <v>454812</v>
      </c>
      <c r="V177" s="36">
        <v>413531</v>
      </c>
      <c r="W177" s="36">
        <v>416714</v>
      </c>
      <c r="X177" s="36">
        <v>389843</v>
      </c>
      <c r="Y177" s="36">
        <v>584531</v>
      </c>
      <c r="DA177" s="60" t="s">
        <v>1309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1311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15162</v>
      </c>
      <c r="D5" s="52">
        <v>13100</v>
      </c>
      <c r="E5" s="52">
        <v>13111</v>
      </c>
      <c r="F5" s="52">
        <v>25839</v>
      </c>
      <c r="G5" s="52">
        <v>15546</v>
      </c>
      <c r="H5" s="52">
        <v>15150</v>
      </c>
      <c r="I5" s="52">
        <v>6851</v>
      </c>
      <c r="J5" s="52">
        <v>16644</v>
      </c>
      <c r="K5" s="52">
        <v>14415</v>
      </c>
      <c r="L5" s="52">
        <v>3786</v>
      </c>
      <c r="M5" s="52">
        <v>5903</v>
      </c>
      <c r="N5" s="52">
        <v>2983</v>
      </c>
      <c r="O5" s="52">
        <v>2779</v>
      </c>
      <c r="P5" s="52">
        <v>635</v>
      </c>
      <c r="Q5" s="52">
        <v>12258</v>
      </c>
      <c r="R5" s="52">
        <v>17271</v>
      </c>
      <c r="S5" s="52">
        <v>25542</v>
      </c>
      <c r="T5" s="52">
        <v>10682</v>
      </c>
      <c r="U5" s="52">
        <v>2563</v>
      </c>
      <c r="V5" s="52">
        <v>1</v>
      </c>
      <c r="W5" s="52">
        <v>0</v>
      </c>
      <c r="X5" s="52">
        <v>0</v>
      </c>
      <c r="Y5" s="52">
        <v>5874</v>
      </c>
      <c r="DA5" s="63" t="s">
        <v>1312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3146</v>
      </c>
      <c r="D8" s="52">
        <v>2415</v>
      </c>
      <c r="E8" s="52">
        <v>2612</v>
      </c>
      <c r="F8" s="52">
        <v>8441</v>
      </c>
      <c r="G8" s="52">
        <v>7706</v>
      </c>
      <c r="H8" s="52">
        <v>2220</v>
      </c>
      <c r="I8" s="52">
        <v>1874</v>
      </c>
      <c r="J8" s="52">
        <v>3235</v>
      </c>
      <c r="K8" s="52">
        <v>2946</v>
      </c>
      <c r="L8" s="52">
        <v>992</v>
      </c>
      <c r="M8" s="52">
        <v>1092</v>
      </c>
      <c r="N8" s="52">
        <v>908</v>
      </c>
      <c r="O8" s="52">
        <v>173</v>
      </c>
      <c r="P8" s="52">
        <v>14</v>
      </c>
      <c r="Q8" s="52">
        <v>193</v>
      </c>
      <c r="R8" s="52">
        <v>1369</v>
      </c>
      <c r="S8" s="52">
        <v>2233</v>
      </c>
      <c r="T8" s="52">
        <v>1542</v>
      </c>
      <c r="U8" s="52">
        <v>208</v>
      </c>
      <c r="V8" s="52">
        <v>0</v>
      </c>
      <c r="W8" s="52">
        <v>0</v>
      </c>
      <c r="X8" s="52">
        <v>0</v>
      </c>
      <c r="Y8" s="52">
        <v>255</v>
      </c>
      <c r="DA8" s="63" t="s">
        <v>1313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342</v>
      </c>
      <c r="D10" s="52">
        <v>531</v>
      </c>
      <c r="E10" s="52">
        <v>758</v>
      </c>
      <c r="F10" s="52">
        <v>945</v>
      </c>
      <c r="G10" s="52">
        <v>402</v>
      </c>
      <c r="H10" s="52">
        <v>70</v>
      </c>
      <c r="I10" s="52">
        <v>1</v>
      </c>
      <c r="J10" s="52">
        <v>1722</v>
      </c>
      <c r="K10" s="52">
        <v>1018</v>
      </c>
      <c r="L10" s="52">
        <v>472</v>
      </c>
      <c r="M10" s="52">
        <v>702</v>
      </c>
      <c r="N10" s="52">
        <v>419</v>
      </c>
      <c r="O10" s="52">
        <v>448</v>
      </c>
      <c r="P10" s="52">
        <v>36</v>
      </c>
      <c r="Q10" s="52">
        <v>311</v>
      </c>
      <c r="R10" s="52">
        <v>453</v>
      </c>
      <c r="S10" s="52">
        <v>661</v>
      </c>
      <c r="T10" s="52">
        <v>504</v>
      </c>
      <c r="U10" s="52">
        <v>185</v>
      </c>
      <c r="V10" s="52">
        <v>1</v>
      </c>
      <c r="W10" s="52">
        <v>0</v>
      </c>
      <c r="X10" s="52">
        <v>0</v>
      </c>
      <c r="Y10" s="52">
        <v>0</v>
      </c>
      <c r="DA10" s="63" t="s">
        <v>1314</v>
      </c>
    </row>
    <row r="11" spans="1:105" ht="12" customHeight="1" x14ac:dyDescent="0.25">
      <c r="A11" s="97" t="s">
        <v>124</v>
      </c>
      <c r="B11" s="52"/>
      <c r="C11" s="52">
        <v>8597</v>
      </c>
      <c r="D11" s="52">
        <v>8869</v>
      </c>
      <c r="E11" s="52">
        <v>10096</v>
      </c>
      <c r="F11" s="52">
        <v>17377</v>
      </c>
      <c r="G11" s="52">
        <v>7324</v>
      </c>
      <c r="H11" s="52">
        <v>7895</v>
      </c>
      <c r="I11" s="52">
        <v>2718</v>
      </c>
      <c r="J11" s="52">
        <v>5539</v>
      </c>
      <c r="K11" s="52">
        <v>5927</v>
      </c>
      <c r="L11" s="52">
        <v>1642</v>
      </c>
      <c r="M11" s="52">
        <v>2629</v>
      </c>
      <c r="N11" s="52">
        <v>1138</v>
      </c>
      <c r="O11" s="52">
        <v>1126</v>
      </c>
      <c r="P11" s="52">
        <v>322</v>
      </c>
      <c r="Q11" s="52">
        <v>5618</v>
      </c>
      <c r="R11" s="52">
        <v>8299</v>
      </c>
      <c r="S11" s="52">
        <v>11287</v>
      </c>
      <c r="T11" s="52">
        <v>3960</v>
      </c>
      <c r="U11" s="52">
        <v>765</v>
      </c>
      <c r="V11" s="52">
        <v>0</v>
      </c>
      <c r="W11" s="52">
        <v>0</v>
      </c>
      <c r="X11" s="52">
        <v>0</v>
      </c>
      <c r="Y11" s="52">
        <v>2234</v>
      </c>
      <c r="DA11" s="63" t="s">
        <v>1315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10</v>
      </c>
      <c r="E12" s="52">
        <v>33</v>
      </c>
      <c r="F12" s="52">
        <v>44</v>
      </c>
      <c r="G12" s="52">
        <v>15</v>
      </c>
      <c r="H12" s="52">
        <v>12</v>
      </c>
      <c r="I12" s="52">
        <v>20</v>
      </c>
      <c r="J12" s="52">
        <v>61</v>
      </c>
      <c r="K12" s="52">
        <v>53</v>
      </c>
      <c r="L12" s="52">
        <v>8</v>
      </c>
      <c r="M12" s="52">
        <v>0</v>
      </c>
      <c r="N12" s="52">
        <v>6</v>
      </c>
      <c r="O12" s="52">
        <v>11</v>
      </c>
      <c r="P12" s="52">
        <v>3</v>
      </c>
      <c r="Q12" s="52">
        <v>87</v>
      </c>
      <c r="R12" s="52">
        <v>92</v>
      </c>
      <c r="S12" s="52">
        <v>98</v>
      </c>
      <c r="T12" s="52">
        <v>19</v>
      </c>
      <c r="U12" s="52">
        <v>2</v>
      </c>
      <c r="V12" s="52">
        <v>0</v>
      </c>
      <c r="W12" s="52">
        <v>0</v>
      </c>
      <c r="X12" s="52">
        <v>0</v>
      </c>
      <c r="Y12" s="52">
        <v>6</v>
      </c>
      <c r="DA12" s="63" t="s">
        <v>1316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5478</v>
      </c>
      <c r="D15" s="52">
        <v>3211</v>
      </c>
      <c r="E15" s="52">
        <v>1757</v>
      </c>
      <c r="F15" s="52">
        <v>6047</v>
      </c>
      <c r="G15" s="52">
        <v>6597</v>
      </c>
      <c r="H15" s="52">
        <v>5758</v>
      </c>
      <c r="I15" s="52">
        <v>2524</v>
      </c>
      <c r="J15" s="52">
        <v>4652</v>
      </c>
      <c r="K15" s="52">
        <v>3696</v>
      </c>
      <c r="L15" s="52">
        <v>1049</v>
      </c>
      <c r="M15" s="52">
        <v>2144</v>
      </c>
      <c r="N15" s="52">
        <v>944</v>
      </c>
      <c r="O15" s="52">
        <v>679</v>
      </c>
      <c r="P15" s="52">
        <v>107</v>
      </c>
      <c r="Q15" s="52">
        <v>3200</v>
      </c>
      <c r="R15" s="52">
        <v>3568</v>
      </c>
      <c r="S15" s="52">
        <v>6454</v>
      </c>
      <c r="T15" s="52">
        <v>3691</v>
      </c>
      <c r="U15" s="52">
        <v>918</v>
      </c>
      <c r="V15" s="52">
        <v>0</v>
      </c>
      <c r="W15" s="52">
        <v>0</v>
      </c>
      <c r="X15" s="52">
        <v>0</v>
      </c>
      <c r="Y15" s="52">
        <v>1930</v>
      </c>
      <c r="DA15" s="63" t="s">
        <v>1317</v>
      </c>
    </row>
    <row r="16" spans="1:105" ht="12" customHeight="1" x14ac:dyDescent="0.25">
      <c r="A16" s="97" t="s">
        <v>121</v>
      </c>
      <c r="B16" s="52"/>
      <c r="C16" s="52">
        <v>745</v>
      </c>
      <c r="D16" s="52">
        <v>479</v>
      </c>
      <c r="E16" s="52">
        <v>467</v>
      </c>
      <c r="F16" s="52">
        <v>1426</v>
      </c>
      <c r="G16" s="52">
        <v>1208</v>
      </c>
      <c r="H16" s="52">
        <v>1415</v>
      </c>
      <c r="I16" s="52">
        <v>1588</v>
      </c>
      <c r="J16" s="52">
        <v>4670</v>
      </c>
      <c r="K16" s="52">
        <v>3721</v>
      </c>
      <c r="L16" s="52">
        <v>615</v>
      </c>
      <c r="M16" s="52">
        <v>428</v>
      </c>
      <c r="N16" s="52">
        <v>476</v>
      </c>
      <c r="O16" s="52">
        <v>515</v>
      </c>
      <c r="P16" s="52">
        <v>167</v>
      </c>
      <c r="Q16" s="52">
        <v>3042</v>
      </c>
      <c r="R16" s="52">
        <v>4859</v>
      </c>
      <c r="S16" s="52">
        <v>7042</v>
      </c>
      <c r="T16" s="52">
        <v>2508</v>
      </c>
      <c r="U16" s="52">
        <v>693</v>
      </c>
      <c r="V16" s="52">
        <v>0</v>
      </c>
      <c r="W16" s="52">
        <v>0</v>
      </c>
      <c r="X16" s="52">
        <v>0</v>
      </c>
      <c r="Y16" s="52">
        <v>1704</v>
      </c>
      <c r="DA16" s="63" t="s">
        <v>1318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1098</v>
      </c>
      <c r="D20" s="52">
        <v>2332</v>
      </c>
      <c r="E20" s="52">
        <v>3329</v>
      </c>
      <c r="F20" s="52">
        <v>5126</v>
      </c>
      <c r="G20" s="52">
        <v>3418</v>
      </c>
      <c r="H20" s="52">
        <v>2904</v>
      </c>
      <c r="I20" s="52">
        <v>1594</v>
      </c>
      <c r="J20" s="52">
        <v>5423</v>
      </c>
      <c r="K20" s="52">
        <v>5724</v>
      </c>
      <c r="L20" s="52">
        <v>2459</v>
      </c>
      <c r="M20" s="52">
        <v>3705</v>
      </c>
      <c r="N20" s="52">
        <v>1277</v>
      </c>
      <c r="O20" s="52">
        <v>1227</v>
      </c>
      <c r="P20" s="52">
        <v>53</v>
      </c>
      <c r="Q20" s="52">
        <v>1666</v>
      </c>
      <c r="R20" s="52">
        <v>2096</v>
      </c>
      <c r="S20" s="52">
        <v>4069</v>
      </c>
      <c r="T20" s="52">
        <v>2324</v>
      </c>
      <c r="U20" s="52">
        <v>523</v>
      </c>
      <c r="V20" s="52">
        <v>1</v>
      </c>
      <c r="W20" s="52">
        <v>0</v>
      </c>
      <c r="X20" s="52">
        <v>0</v>
      </c>
      <c r="Y20" s="52">
        <v>0</v>
      </c>
      <c r="DA20" s="63" t="s">
        <v>1319</v>
      </c>
    </row>
    <row r="21" spans="1:105" ht="12" customHeight="1" x14ac:dyDescent="0.25">
      <c r="A21" s="97" t="s">
        <v>50</v>
      </c>
      <c r="B21" s="52"/>
      <c r="C21" s="52">
        <v>2980</v>
      </c>
      <c r="D21" s="52">
        <v>3014</v>
      </c>
      <c r="E21" s="52">
        <v>2654</v>
      </c>
      <c r="F21" s="52">
        <v>5564</v>
      </c>
      <c r="G21" s="52">
        <v>2824</v>
      </c>
      <c r="H21" s="52">
        <v>2448</v>
      </c>
      <c r="I21" s="52">
        <v>1066</v>
      </c>
      <c r="J21" s="52">
        <v>2220</v>
      </c>
      <c r="K21" s="52">
        <v>2026</v>
      </c>
      <c r="L21" s="52">
        <v>336</v>
      </c>
      <c r="M21" s="52">
        <v>590</v>
      </c>
      <c r="N21" s="52">
        <v>395</v>
      </c>
      <c r="O21" s="52">
        <v>335</v>
      </c>
      <c r="P21" s="52">
        <v>125</v>
      </c>
      <c r="Q21" s="52">
        <v>1974</v>
      </c>
      <c r="R21" s="52">
        <v>3205</v>
      </c>
      <c r="S21" s="52">
        <v>4747</v>
      </c>
      <c r="T21" s="52">
        <v>1543</v>
      </c>
      <c r="U21" s="52">
        <v>315</v>
      </c>
      <c r="V21" s="52">
        <v>0</v>
      </c>
      <c r="W21" s="52">
        <v>0</v>
      </c>
      <c r="X21" s="52">
        <v>0</v>
      </c>
      <c r="Y21" s="52">
        <v>1073</v>
      </c>
      <c r="DA21" s="63" t="s">
        <v>1320</v>
      </c>
    </row>
    <row r="22" spans="1:105" ht="12" customHeight="1" x14ac:dyDescent="0.25">
      <c r="A22" s="109" t="s">
        <v>120</v>
      </c>
      <c r="B22" s="36"/>
      <c r="C22" s="36">
        <v>11084</v>
      </c>
      <c r="D22" s="36">
        <v>7754</v>
      </c>
      <c r="E22" s="36">
        <v>7128</v>
      </c>
      <c r="F22" s="36">
        <v>15149</v>
      </c>
      <c r="G22" s="36">
        <v>9304</v>
      </c>
      <c r="H22" s="36">
        <v>9798</v>
      </c>
      <c r="I22" s="36">
        <v>4191</v>
      </c>
      <c r="J22" s="36">
        <v>9001</v>
      </c>
      <c r="K22" s="36">
        <v>6665</v>
      </c>
      <c r="L22" s="36">
        <v>991</v>
      </c>
      <c r="M22" s="36">
        <v>1608</v>
      </c>
      <c r="N22" s="36">
        <v>1311</v>
      </c>
      <c r="O22" s="36">
        <v>1217</v>
      </c>
      <c r="P22" s="36">
        <v>457</v>
      </c>
      <c r="Q22" s="36">
        <v>8618</v>
      </c>
      <c r="R22" s="36">
        <v>11970</v>
      </c>
      <c r="S22" s="36">
        <v>16726</v>
      </c>
      <c r="T22" s="36">
        <v>6815</v>
      </c>
      <c r="U22" s="36">
        <v>1725</v>
      </c>
      <c r="V22" s="36">
        <v>0</v>
      </c>
      <c r="W22" s="36">
        <v>0</v>
      </c>
      <c r="X22" s="36">
        <v>0</v>
      </c>
      <c r="Y22" s="36">
        <v>4801</v>
      </c>
      <c r="DA22" s="60" t="s">
        <v>1321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1322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25560</v>
      </c>
      <c r="E26" s="52">
        <v>32984</v>
      </c>
      <c r="F26" s="52">
        <v>47914</v>
      </c>
      <c r="G26" s="52">
        <v>37445</v>
      </c>
      <c r="H26" s="52">
        <v>41827</v>
      </c>
      <c r="I26" s="52">
        <v>54236</v>
      </c>
      <c r="J26" s="52">
        <v>55924</v>
      </c>
      <c r="K26" s="52">
        <v>26915</v>
      </c>
      <c r="L26" s="52">
        <v>24138</v>
      </c>
      <c r="M26" s="52">
        <v>26492</v>
      </c>
      <c r="N26" s="52">
        <v>41051</v>
      </c>
      <c r="O26" s="52">
        <v>29922</v>
      </c>
      <c r="P26" s="52">
        <v>0</v>
      </c>
      <c r="Q26" s="52">
        <v>13740</v>
      </c>
      <c r="R26" s="52">
        <v>13272</v>
      </c>
      <c r="S26" s="52">
        <v>22052</v>
      </c>
      <c r="T26" s="52">
        <v>16096</v>
      </c>
      <c r="U26" s="52">
        <v>8077</v>
      </c>
      <c r="V26" s="52">
        <v>27333</v>
      </c>
      <c r="W26" s="52">
        <v>33058</v>
      </c>
      <c r="X26" s="52">
        <v>40506</v>
      </c>
      <c r="Y26" s="52">
        <v>31652</v>
      </c>
      <c r="DA26" s="63" t="s">
        <v>1323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4712</v>
      </c>
      <c r="E29" s="52">
        <v>6572</v>
      </c>
      <c r="F29" s="52">
        <v>15654</v>
      </c>
      <c r="G29" s="52">
        <v>18561</v>
      </c>
      <c r="H29" s="52">
        <v>6130</v>
      </c>
      <c r="I29" s="52">
        <v>14837</v>
      </c>
      <c r="J29" s="52">
        <v>10871</v>
      </c>
      <c r="K29" s="52">
        <v>5502</v>
      </c>
      <c r="L29" s="52">
        <v>6321</v>
      </c>
      <c r="M29" s="52">
        <v>4900</v>
      </c>
      <c r="N29" s="52">
        <v>12488</v>
      </c>
      <c r="O29" s="52">
        <v>1866</v>
      </c>
      <c r="P29" s="52">
        <v>0</v>
      </c>
      <c r="Q29" s="52">
        <v>216</v>
      </c>
      <c r="R29" s="52">
        <v>1052</v>
      </c>
      <c r="S29" s="52">
        <v>1928</v>
      </c>
      <c r="T29" s="52">
        <v>2324</v>
      </c>
      <c r="U29" s="52">
        <v>656</v>
      </c>
      <c r="V29" s="52">
        <v>2436</v>
      </c>
      <c r="W29" s="52">
        <v>2978</v>
      </c>
      <c r="X29" s="52">
        <v>4945</v>
      </c>
      <c r="Y29" s="52">
        <v>1378</v>
      </c>
      <c r="DA29" s="63" t="s">
        <v>1324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18035</v>
      </c>
      <c r="E31" s="52">
        <v>26957</v>
      </c>
      <c r="F31" s="52">
        <v>33446</v>
      </c>
      <c r="G31" s="52">
        <v>18108</v>
      </c>
      <c r="H31" s="52">
        <v>21899</v>
      </c>
      <c r="I31" s="52">
        <v>21522</v>
      </c>
      <c r="J31" s="52">
        <v>20759</v>
      </c>
      <c r="K31" s="52">
        <v>11907</v>
      </c>
      <c r="L31" s="52">
        <v>11958</v>
      </c>
      <c r="M31" s="52">
        <v>13389</v>
      </c>
      <c r="N31" s="52">
        <v>18222</v>
      </c>
      <c r="O31" s="52">
        <v>14454</v>
      </c>
      <c r="P31" s="52">
        <v>0</v>
      </c>
      <c r="Q31" s="52">
        <v>6461</v>
      </c>
      <c r="R31" s="52">
        <v>6549</v>
      </c>
      <c r="S31" s="52">
        <v>10004</v>
      </c>
      <c r="T31" s="52">
        <v>6263</v>
      </c>
      <c r="U31" s="52">
        <v>2599</v>
      </c>
      <c r="V31" s="52">
        <v>10206</v>
      </c>
      <c r="W31" s="52">
        <v>13515</v>
      </c>
      <c r="X31" s="52">
        <v>18078</v>
      </c>
      <c r="Y31" s="52">
        <v>12040</v>
      </c>
      <c r="DA31" s="63" t="s">
        <v>1325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20</v>
      </c>
      <c r="E32" s="52">
        <v>88</v>
      </c>
      <c r="F32" s="52">
        <v>85</v>
      </c>
      <c r="G32" s="52">
        <v>38</v>
      </c>
      <c r="H32" s="52">
        <v>33</v>
      </c>
      <c r="I32" s="52">
        <v>159</v>
      </c>
      <c r="J32" s="52">
        <v>230</v>
      </c>
      <c r="K32" s="52">
        <v>107</v>
      </c>
      <c r="L32" s="52">
        <v>60</v>
      </c>
      <c r="M32" s="52">
        <v>2</v>
      </c>
      <c r="N32" s="52">
        <v>101</v>
      </c>
      <c r="O32" s="52">
        <v>136</v>
      </c>
      <c r="P32" s="52">
        <v>0</v>
      </c>
      <c r="Q32" s="52">
        <v>100</v>
      </c>
      <c r="R32" s="52">
        <v>73</v>
      </c>
      <c r="S32" s="52">
        <v>87</v>
      </c>
      <c r="T32" s="52">
        <v>30</v>
      </c>
      <c r="U32" s="52">
        <v>6</v>
      </c>
      <c r="V32" s="52">
        <v>77</v>
      </c>
      <c r="W32" s="52">
        <v>173</v>
      </c>
      <c r="X32" s="52">
        <v>283</v>
      </c>
      <c r="Y32" s="52">
        <v>32</v>
      </c>
      <c r="DA32" s="63" t="s">
        <v>1326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0</v>
      </c>
      <c r="D35" s="52">
        <v>6530</v>
      </c>
      <c r="E35" s="52">
        <v>4692</v>
      </c>
      <c r="F35" s="52">
        <v>11638</v>
      </c>
      <c r="G35" s="52">
        <v>16313</v>
      </c>
      <c r="H35" s="52">
        <v>15969</v>
      </c>
      <c r="I35" s="52">
        <v>19980</v>
      </c>
      <c r="J35" s="52">
        <v>17434</v>
      </c>
      <c r="K35" s="52">
        <v>7426</v>
      </c>
      <c r="L35" s="52">
        <v>7644</v>
      </c>
      <c r="M35" s="52">
        <v>10922</v>
      </c>
      <c r="N35" s="52">
        <v>15112</v>
      </c>
      <c r="O35" s="52">
        <v>8722</v>
      </c>
      <c r="P35" s="52">
        <v>0</v>
      </c>
      <c r="Q35" s="52">
        <v>3680</v>
      </c>
      <c r="R35" s="52">
        <v>2816</v>
      </c>
      <c r="S35" s="52">
        <v>5720</v>
      </c>
      <c r="T35" s="52">
        <v>5837</v>
      </c>
      <c r="U35" s="52">
        <v>3118</v>
      </c>
      <c r="V35" s="52">
        <v>9471</v>
      </c>
      <c r="W35" s="52">
        <v>9239</v>
      </c>
      <c r="X35" s="52">
        <v>9462</v>
      </c>
      <c r="Y35" s="52">
        <v>10399</v>
      </c>
      <c r="DA35" s="63" t="s">
        <v>1327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975</v>
      </c>
      <c r="E36" s="52">
        <v>1247</v>
      </c>
      <c r="F36" s="52">
        <v>2745</v>
      </c>
      <c r="G36" s="52">
        <v>2986</v>
      </c>
      <c r="H36" s="52">
        <v>3926</v>
      </c>
      <c r="I36" s="52">
        <v>12575</v>
      </c>
      <c r="J36" s="52">
        <v>17501</v>
      </c>
      <c r="K36" s="52">
        <v>7475</v>
      </c>
      <c r="L36" s="52">
        <v>4476</v>
      </c>
      <c r="M36" s="52">
        <v>2179</v>
      </c>
      <c r="N36" s="52">
        <v>7616</v>
      </c>
      <c r="O36" s="52">
        <v>6610</v>
      </c>
      <c r="P36" s="52">
        <v>0</v>
      </c>
      <c r="Q36" s="52">
        <v>3499</v>
      </c>
      <c r="R36" s="52">
        <v>3834</v>
      </c>
      <c r="S36" s="52">
        <v>6241</v>
      </c>
      <c r="T36" s="52">
        <v>3966</v>
      </c>
      <c r="U36" s="52">
        <v>2354</v>
      </c>
      <c r="V36" s="52">
        <v>7579</v>
      </c>
      <c r="W36" s="52">
        <v>10131</v>
      </c>
      <c r="X36" s="52">
        <v>12683</v>
      </c>
      <c r="Y36" s="52">
        <v>9181</v>
      </c>
      <c r="DA36" s="63" t="s">
        <v>1328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7155</v>
      </c>
      <c r="E40" s="52">
        <v>8950</v>
      </c>
      <c r="F40" s="52">
        <v>12871</v>
      </c>
      <c r="G40" s="52">
        <v>8718</v>
      </c>
      <c r="H40" s="52">
        <v>8361</v>
      </c>
      <c r="I40" s="52">
        <v>10994</v>
      </c>
      <c r="J40" s="52">
        <v>11064</v>
      </c>
      <c r="K40" s="52">
        <v>6275</v>
      </c>
      <c r="L40" s="52">
        <v>6108</v>
      </c>
      <c r="M40" s="52">
        <v>7109</v>
      </c>
      <c r="N40" s="52">
        <v>9516</v>
      </c>
      <c r="O40" s="52">
        <v>6461</v>
      </c>
      <c r="P40" s="52">
        <v>0</v>
      </c>
      <c r="Q40" s="52">
        <v>2560</v>
      </c>
      <c r="R40" s="52">
        <v>2803</v>
      </c>
      <c r="S40" s="52">
        <v>4875</v>
      </c>
      <c r="T40" s="52">
        <v>2971</v>
      </c>
      <c r="U40" s="52">
        <v>1246</v>
      </c>
      <c r="V40" s="52">
        <v>4497</v>
      </c>
      <c r="W40" s="52">
        <v>5929</v>
      </c>
      <c r="X40" s="52">
        <v>7021</v>
      </c>
      <c r="Y40" s="52">
        <v>5784</v>
      </c>
      <c r="DA40" s="63" t="s">
        <v>1329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18405</v>
      </c>
      <c r="E41" s="36">
        <v>24034</v>
      </c>
      <c r="F41" s="36">
        <v>35043</v>
      </c>
      <c r="G41" s="36">
        <v>28727</v>
      </c>
      <c r="H41" s="36">
        <v>33466</v>
      </c>
      <c r="I41" s="36">
        <v>43242</v>
      </c>
      <c r="J41" s="36">
        <v>44860</v>
      </c>
      <c r="K41" s="36">
        <v>20640</v>
      </c>
      <c r="L41" s="36">
        <v>18030</v>
      </c>
      <c r="M41" s="36">
        <v>19383</v>
      </c>
      <c r="N41" s="36">
        <v>31535</v>
      </c>
      <c r="O41" s="36">
        <v>23461</v>
      </c>
      <c r="P41" s="36">
        <v>0</v>
      </c>
      <c r="Q41" s="36">
        <v>11180</v>
      </c>
      <c r="R41" s="36">
        <v>10469</v>
      </c>
      <c r="S41" s="36">
        <v>17177</v>
      </c>
      <c r="T41" s="36">
        <v>13125</v>
      </c>
      <c r="U41" s="36">
        <v>6831</v>
      </c>
      <c r="V41" s="36">
        <v>22836</v>
      </c>
      <c r="W41" s="36">
        <v>27129</v>
      </c>
      <c r="X41" s="36">
        <v>33485</v>
      </c>
      <c r="Y41" s="36">
        <v>25868</v>
      </c>
      <c r="DA41" s="60" t="s">
        <v>1330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1331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78237</v>
      </c>
      <c r="D45" s="52">
        <v>126196</v>
      </c>
      <c r="E45" s="52">
        <v>166830</v>
      </c>
      <c r="F45" s="52">
        <v>145734</v>
      </c>
      <c r="G45" s="52">
        <v>63597</v>
      </c>
      <c r="H45" s="52">
        <v>15257</v>
      </c>
      <c r="I45" s="52">
        <v>58861</v>
      </c>
      <c r="J45" s="52">
        <v>96767</v>
      </c>
      <c r="K45" s="52">
        <v>86116</v>
      </c>
      <c r="L45" s="52">
        <v>79643</v>
      </c>
      <c r="M45" s="52">
        <v>106997</v>
      </c>
      <c r="N45" s="52">
        <v>146745</v>
      </c>
      <c r="O45" s="52">
        <v>188561</v>
      </c>
      <c r="P45" s="52">
        <v>181169</v>
      </c>
      <c r="Q45" s="52">
        <v>217568</v>
      </c>
      <c r="R45" s="52">
        <v>91878</v>
      </c>
      <c r="S45" s="52">
        <v>47808</v>
      </c>
      <c r="T45" s="52">
        <v>26768</v>
      </c>
      <c r="U45" s="52">
        <v>43187</v>
      </c>
      <c r="V45" s="52">
        <v>73813</v>
      </c>
      <c r="W45" s="52">
        <v>52695</v>
      </c>
      <c r="X45" s="52">
        <v>46309</v>
      </c>
      <c r="Y45" s="52">
        <v>75050</v>
      </c>
      <c r="DA45" s="63" t="s">
        <v>1332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16232</v>
      </c>
      <c r="D48" s="52">
        <v>23264</v>
      </c>
      <c r="E48" s="52">
        <v>33237</v>
      </c>
      <c r="F48" s="52">
        <v>47612</v>
      </c>
      <c r="G48" s="52">
        <v>31525</v>
      </c>
      <c r="H48" s="52">
        <v>2236</v>
      </c>
      <c r="I48" s="52">
        <v>16103</v>
      </c>
      <c r="J48" s="52">
        <v>18811</v>
      </c>
      <c r="K48" s="52">
        <v>17603</v>
      </c>
      <c r="L48" s="52">
        <v>20857</v>
      </c>
      <c r="M48" s="52">
        <v>19791</v>
      </c>
      <c r="N48" s="52">
        <v>44642</v>
      </c>
      <c r="O48" s="52">
        <v>11758</v>
      </c>
      <c r="P48" s="52">
        <v>3872</v>
      </c>
      <c r="Q48" s="52">
        <v>3417</v>
      </c>
      <c r="R48" s="52">
        <v>7282</v>
      </c>
      <c r="S48" s="52">
        <v>4181</v>
      </c>
      <c r="T48" s="52">
        <v>3864</v>
      </c>
      <c r="U48" s="52">
        <v>3512</v>
      </c>
      <c r="V48" s="52">
        <v>6581</v>
      </c>
      <c r="W48" s="52">
        <v>4748</v>
      </c>
      <c r="X48" s="52">
        <v>5653</v>
      </c>
      <c r="Y48" s="52">
        <v>3267</v>
      </c>
      <c r="DA48" s="63" t="s">
        <v>1333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1558</v>
      </c>
      <c r="D50" s="52">
        <v>4684</v>
      </c>
      <c r="E50" s="52">
        <v>8984</v>
      </c>
      <c r="F50" s="52">
        <v>8537</v>
      </c>
      <c r="G50" s="52">
        <v>3411</v>
      </c>
      <c r="H50" s="52">
        <v>544</v>
      </c>
      <c r="I50" s="52">
        <v>10877</v>
      </c>
      <c r="J50" s="52">
        <v>30922</v>
      </c>
      <c r="K50" s="52">
        <v>16408</v>
      </c>
      <c r="L50" s="52">
        <v>14642</v>
      </c>
      <c r="M50" s="52">
        <v>25338</v>
      </c>
      <c r="N50" s="52">
        <v>43026</v>
      </c>
      <c r="O50" s="52">
        <v>54459</v>
      </c>
      <c r="P50" s="52">
        <v>11593</v>
      </c>
      <c r="Q50" s="52">
        <v>7124</v>
      </c>
      <c r="R50" s="52">
        <v>6111</v>
      </c>
      <c r="S50" s="52">
        <v>7309</v>
      </c>
      <c r="T50" s="52">
        <v>3441</v>
      </c>
      <c r="U50" s="52">
        <v>4437</v>
      </c>
      <c r="V50" s="52">
        <v>7750</v>
      </c>
      <c r="W50" s="52">
        <v>3762</v>
      </c>
      <c r="X50" s="52">
        <v>3993</v>
      </c>
      <c r="Y50" s="52">
        <v>13531</v>
      </c>
      <c r="DA50" s="63" t="s">
        <v>1334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36</v>
      </c>
      <c r="F51" s="52">
        <v>29</v>
      </c>
      <c r="G51" s="52">
        <v>7</v>
      </c>
      <c r="H51" s="52">
        <v>1</v>
      </c>
      <c r="I51" s="52">
        <v>132</v>
      </c>
      <c r="J51" s="52">
        <v>347</v>
      </c>
      <c r="K51" s="52">
        <v>204</v>
      </c>
      <c r="L51" s="52">
        <v>54</v>
      </c>
      <c r="M51" s="52">
        <v>0</v>
      </c>
      <c r="N51" s="52">
        <v>54</v>
      </c>
      <c r="O51" s="52">
        <v>485</v>
      </c>
      <c r="P51" s="52">
        <v>173</v>
      </c>
      <c r="Q51" s="52">
        <v>497</v>
      </c>
      <c r="R51" s="52">
        <v>0</v>
      </c>
      <c r="S51" s="52">
        <v>7</v>
      </c>
      <c r="T51" s="52">
        <v>39</v>
      </c>
      <c r="U51" s="52">
        <v>16</v>
      </c>
      <c r="V51" s="52">
        <v>108</v>
      </c>
      <c r="W51" s="52">
        <v>33</v>
      </c>
      <c r="X51" s="52">
        <v>24</v>
      </c>
      <c r="Y51" s="52">
        <v>123</v>
      </c>
      <c r="DA51" s="63" t="s">
        <v>1335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67502</v>
      </c>
      <c r="D54" s="52">
        <v>105727</v>
      </c>
      <c r="E54" s="52">
        <v>124668</v>
      </c>
      <c r="F54" s="52">
        <v>110988</v>
      </c>
      <c r="G54" s="52">
        <v>50867</v>
      </c>
      <c r="H54" s="52">
        <v>11809</v>
      </c>
      <c r="I54" s="52">
        <v>29368</v>
      </c>
      <c r="J54" s="52">
        <v>32687</v>
      </c>
      <c r="K54" s="52">
        <v>34637</v>
      </c>
      <c r="L54" s="52">
        <v>40960</v>
      </c>
      <c r="M54" s="52">
        <v>68080</v>
      </c>
      <c r="N54" s="52">
        <v>68927</v>
      </c>
      <c r="O54" s="52">
        <v>76015</v>
      </c>
      <c r="P54" s="52">
        <v>66211</v>
      </c>
      <c r="Q54" s="52">
        <v>107614</v>
      </c>
      <c r="R54" s="52">
        <v>36315</v>
      </c>
      <c r="S54" s="52">
        <v>19364</v>
      </c>
      <c r="T54" s="52">
        <v>13865</v>
      </c>
      <c r="U54" s="52">
        <v>22068</v>
      </c>
      <c r="V54" s="52">
        <v>36637</v>
      </c>
      <c r="W54" s="52">
        <v>23324</v>
      </c>
      <c r="X54" s="52">
        <v>18071</v>
      </c>
      <c r="Y54" s="52">
        <v>32609</v>
      </c>
      <c r="DA54" s="63" t="s">
        <v>1336</v>
      </c>
    </row>
    <row r="55" spans="1:105" ht="12" customHeight="1" x14ac:dyDescent="0.25">
      <c r="A55" s="97" t="s">
        <v>121</v>
      </c>
      <c r="B55" s="52"/>
      <c r="C55" s="52">
        <v>9177</v>
      </c>
      <c r="D55" s="52">
        <v>15785</v>
      </c>
      <c r="E55" s="52">
        <v>33142</v>
      </c>
      <c r="F55" s="52">
        <v>26180</v>
      </c>
      <c r="G55" s="52">
        <v>9312</v>
      </c>
      <c r="H55" s="52">
        <v>2903</v>
      </c>
      <c r="I55" s="52">
        <v>18484</v>
      </c>
      <c r="J55" s="52">
        <v>32811</v>
      </c>
      <c r="K55" s="52">
        <v>34867</v>
      </c>
      <c r="L55" s="52">
        <v>23987</v>
      </c>
      <c r="M55" s="52">
        <v>13579</v>
      </c>
      <c r="N55" s="52">
        <v>34738</v>
      </c>
      <c r="O55" s="52">
        <v>57602</v>
      </c>
      <c r="P55" s="52">
        <v>103192</v>
      </c>
      <c r="Q55" s="52">
        <v>102333</v>
      </c>
      <c r="R55" s="52">
        <v>49452</v>
      </c>
      <c r="S55" s="52">
        <v>21128</v>
      </c>
      <c r="T55" s="52">
        <v>9423</v>
      </c>
      <c r="U55" s="52">
        <v>16666</v>
      </c>
      <c r="V55" s="52">
        <v>29318</v>
      </c>
      <c r="W55" s="52">
        <v>25576</v>
      </c>
      <c r="X55" s="52">
        <v>24221</v>
      </c>
      <c r="Y55" s="52">
        <v>28787</v>
      </c>
      <c r="DA55" s="63" t="s">
        <v>1337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16578</v>
      </c>
      <c r="D59" s="52">
        <v>35325</v>
      </c>
      <c r="E59" s="52">
        <v>45266</v>
      </c>
      <c r="F59" s="52">
        <v>39147</v>
      </c>
      <c r="G59" s="52">
        <v>14807</v>
      </c>
      <c r="H59" s="52">
        <v>3050</v>
      </c>
      <c r="I59" s="52">
        <v>11931</v>
      </c>
      <c r="J59" s="52">
        <v>19144</v>
      </c>
      <c r="K59" s="52">
        <v>20078</v>
      </c>
      <c r="L59" s="52">
        <v>20153</v>
      </c>
      <c r="M59" s="52">
        <v>28713</v>
      </c>
      <c r="N59" s="52">
        <v>34017</v>
      </c>
      <c r="O59" s="52">
        <v>40713</v>
      </c>
      <c r="P59" s="52">
        <v>39057</v>
      </c>
      <c r="Q59" s="52">
        <v>40539</v>
      </c>
      <c r="R59" s="52">
        <v>19403</v>
      </c>
      <c r="S59" s="52">
        <v>10569</v>
      </c>
      <c r="T59" s="52">
        <v>4942</v>
      </c>
      <c r="U59" s="52">
        <v>6665</v>
      </c>
      <c r="V59" s="52">
        <v>12144</v>
      </c>
      <c r="W59" s="52">
        <v>9451</v>
      </c>
      <c r="X59" s="52">
        <v>8027</v>
      </c>
      <c r="Y59" s="52">
        <v>13714</v>
      </c>
      <c r="DA59" s="63" t="s">
        <v>1338</v>
      </c>
    </row>
    <row r="60" spans="1:105" ht="12" customHeight="1" x14ac:dyDescent="0.25">
      <c r="A60" s="109" t="s">
        <v>120</v>
      </c>
      <c r="B60" s="36"/>
      <c r="C60" s="36">
        <v>61659</v>
      </c>
      <c r="D60" s="36">
        <v>90871</v>
      </c>
      <c r="E60" s="36">
        <v>121564</v>
      </c>
      <c r="F60" s="36">
        <v>106587</v>
      </c>
      <c r="G60" s="36">
        <v>48790</v>
      </c>
      <c r="H60" s="36">
        <v>12207</v>
      </c>
      <c r="I60" s="36">
        <v>46930</v>
      </c>
      <c r="J60" s="36">
        <v>77623</v>
      </c>
      <c r="K60" s="36">
        <v>66038</v>
      </c>
      <c r="L60" s="36">
        <v>59490</v>
      </c>
      <c r="M60" s="36">
        <v>78284</v>
      </c>
      <c r="N60" s="36">
        <v>112728</v>
      </c>
      <c r="O60" s="36">
        <v>147848</v>
      </c>
      <c r="P60" s="36">
        <v>142112</v>
      </c>
      <c r="Q60" s="36">
        <v>177029</v>
      </c>
      <c r="R60" s="36">
        <v>72475</v>
      </c>
      <c r="S60" s="36">
        <v>37239</v>
      </c>
      <c r="T60" s="36">
        <v>21826</v>
      </c>
      <c r="U60" s="36">
        <v>36522</v>
      </c>
      <c r="V60" s="36">
        <v>61669</v>
      </c>
      <c r="W60" s="36">
        <v>43244</v>
      </c>
      <c r="X60" s="36">
        <v>38282</v>
      </c>
      <c r="Y60" s="36">
        <v>61336</v>
      </c>
      <c r="DA60" s="60" t="s">
        <v>1339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1340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159101</v>
      </c>
      <c r="D64" s="52">
        <v>212074</v>
      </c>
      <c r="E64" s="52">
        <v>285273</v>
      </c>
      <c r="F64" s="52">
        <v>218286</v>
      </c>
      <c r="G64" s="52">
        <v>156696</v>
      </c>
      <c r="H64" s="52">
        <v>295659</v>
      </c>
      <c r="I64" s="52">
        <v>239354</v>
      </c>
      <c r="J64" s="52">
        <v>279296</v>
      </c>
      <c r="K64" s="52">
        <v>155705</v>
      </c>
      <c r="L64" s="52">
        <v>192797</v>
      </c>
      <c r="M64" s="52">
        <v>124663</v>
      </c>
      <c r="N64" s="52">
        <v>108187</v>
      </c>
      <c r="O64" s="52">
        <v>89368</v>
      </c>
      <c r="P64" s="52">
        <v>169938</v>
      </c>
      <c r="Q64" s="52">
        <v>171459</v>
      </c>
      <c r="R64" s="52">
        <v>276796</v>
      </c>
      <c r="S64" s="52">
        <v>248643</v>
      </c>
      <c r="T64" s="52">
        <v>241280</v>
      </c>
      <c r="U64" s="52">
        <v>207466</v>
      </c>
      <c r="V64" s="52">
        <v>153462</v>
      </c>
      <c r="W64" s="52">
        <v>57581</v>
      </c>
      <c r="X64" s="52">
        <v>89958</v>
      </c>
      <c r="Y64" s="52">
        <v>130411</v>
      </c>
      <c r="DA64" s="63" t="s">
        <v>1341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33008</v>
      </c>
      <c r="D67" s="52">
        <v>39096</v>
      </c>
      <c r="E67" s="52">
        <v>56835</v>
      </c>
      <c r="F67" s="52">
        <v>71315</v>
      </c>
      <c r="G67" s="52">
        <v>77672</v>
      </c>
      <c r="H67" s="52">
        <v>43325</v>
      </c>
      <c r="I67" s="52">
        <v>65480</v>
      </c>
      <c r="J67" s="52">
        <v>54293</v>
      </c>
      <c r="K67" s="52">
        <v>31830</v>
      </c>
      <c r="L67" s="52">
        <v>50489</v>
      </c>
      <c r="M67" s="52">
        <v>23059</v>
      </c>
      <c r="N67" s="52">
        <v>32912</v>
      </c>
      <c r="O67" s="52">
        <v>5573</v>
      </c>
      <c r="P67" s="52">
        <v>3632</v>
      </c>
      <c r="Q67" s="52">
        <v>2693</v>
      </c>
      <c r="R67" s="52">
        <v>21938</v>
      </c>
      <c r="S67" s="52">
        <v>21744</v>
      </c>
      <c r="T67" s="52">
        <v>34834</v>
      </c>
      <c r="U67" s="52">
        <v>16873</v>
      </c>
      <c r="V67" s="52">
        <v>13682</v>
      </c>
      <c r="W67" s="52">
        <v>5187</v>
      </c>
      <c r="X67" s="52">
        <v>10981</v>
      </c>
      <c r="Y67" s="52">
        <v>5677</v>
      </c>
      <c r="DA67" s="63" t="s">
        <v>1342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153102</v>
      </c>
      <c r="D69" s="52">
        <v>211709</v>
      </c>
      <c r="E69" s="52">
        <v>247936</v>
      </c>
      <c r="F69" s="52">
        <v>203850</v>
      </c>
      <c r="G69" s="52">
        <v>156457</v>
      </c>
      <c r="H69" s="52">
        <v>267968</v>
      </c>
      <c r="I69" s="52">
        <v>237460</v>
      </c>
      <c r="J69" s="52">
        <v>227326</v>
      </c>
      <c r="K69" s="52">
        <v>153046</v>
      </c>
      <c r="L69" s="52">
        <v>157399</v>
      </c>
      <c r="M69" s="52">
        <v>87246</v>
      </c>
      <c r="N69" s="52">
        <v>108187</v>
      </c>
      <c r="O69" s="52">
        <v>88729</v>
      </c>
      <c r="P69" s="52">
        <v>168953</v>
      </c>
      <c r="Q69" s="52">
        <v>168059</v>
      </c>
      <c r="R69" s="52">
        <v>260005</v>
      </c>
      <c r="S69" s="52">
        <v>228605</v>
      </c>
      <c r="T69" s="52">
        <v>179578</v>
      </c>
      <c r="U69" s="52">
        <v>197828</v>
      </c>
      <c r="V69" s="52">
        <v>152259</v>
      </c>
      <c r="W69" s="52">
        <v>56295</v>
      </c>
      <c r="X69" s="52">
        <v>89958</v>
      </c>
      <c r="Y69" s="52">
        <v>37334</v>
      </c>
      <c r="DA69" s="63" t="s">
        <v>1343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365</v>
      </c>
      <c r="E70" s="52">
        <v>988</v>
      </c>
      <c r="F70" s="52">
        <v>304</v>
      </c>
      <c r="G70" s="52">
        <v>239</v>
      </c>
      <c r="H70" s="52">
        <v>880</v>
      </c>
      <c r="I70" s="52">
        <v>1894</v>
      </c>
      <c r="J70" s="52">
        <v>2899</v>
      </c>
      <c r="K70" s="52">
        <v>2659</v>
      </c>
      <c r="L70" s="52">
        <v>2216</v>
      </c>
      <c r="M70" s="52">
        <v>0</v>
      </c>
      <c r="N70" s="52">
        <v>0</v>
      </c>
      <c r="O70" s="52">
        <v>639</v>
      </c>
      <c r="P70" s="52">
        <v>985</v>
      </c>
      <c r="Q70" s="52">
        <v>3400</v>
      </c>
      <c r="R70" s="52">
        <v>3004</v>
      </c>
      <c r="S70" s="52">
        <v>876</v>
      </c>
      <c r="T70" s="52">
        <v>1308</v>
      </c>
      <c r="U70" s="52">
        <v>1455</v>
      </c>
      <c r="V70" s="52">
        <v>1202</v>
      </c>
      <c r="W70" s="52">
        <v>1286</v>
      </c>
      <c r="X70" s="52">
        <v>0</v>
      </c>
      <c r="Y70" s="52">
        <v>0</v>
      </c>
      <c r="DA70" s="63" t="s">
        <v>1344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5281</v>
      </c>
      <c r="D73" s="52">
        <v>0</v>
      </c>
      <c r="E73" s="52">
        <v>28715</v>
      </c>
      <c r="F73" s="52">
        <v>11435</v>
      </c>
      <c r="G73" s="52">
        <v>0</v>
      </c>
      <c r="H73" s="52">
        <v>21521</v>
      </c>
      <c r="I73" s="52">
        <v>0</v>
      </c>
      <c r="J73" s="52">
        <v>24489</v>
      </c>
      <c r="K73" s="52">
        <v>0</v>
      </c>
      <c r="L73" s="52">
        <v>20927</v>
      </c>
      <c r="M73" s="52">
        <v>31195</v>
      </c>
      <c r="N73" s="52">
        <v>0</v>
      </c>
      <c r="O73" s="52">
        <v>0</v>
      </c>
      <c r="P73" s="52">
        <v>0</v>
      </c>
      <c r="Q73" s="52">
        <v>0</v>
      </c>
      <c r="R73" s="52">
        <v>5838</v>
      </c>
      <c r="S73" s="52">
        <v>9164</v>
      </c>
      <c r="T73" s="52">
        <v>35958</v>
      </c>
      <c r="U73" s="52">
        <v>4662</v>
      </c>
      <c r="V73" s="52">
        <v>1</v>
      </c>
      <c r="W73" s="52">
        <v>0</v>
      </c>
      <c r="X73" s="52">
        <v>0</v>
      </c>
      <c r="Y73" s="52">
        <v>49436</v>
      </c>
      <c r="DA73" s="63" t="s">
        <v>1345</v>
      </c>
    </row>
    <row r="74" spans="1:105" ht="12" customHeight="1" x14ac:dyDescent="0.25">
      <c r="A74" s="97" t="s">
        <v>121</v>
      </c>
      <c r="B74" s="52"/>
      <c r="C74" s="52">
        <v>718</v>
      </c>
      <c r="D74" s="52">
        <v>0</v>
      </c>
      <c r="E74" s="52">
        <v>7634</v>
      </c>
      <c r="F74" s="52">
        <v>2697</v>
      </c>
      <c r="G74" s="52">
        <v>0</v>
      </c>
      <c r="H74" s="52">
        <v>5290</v>
      </c>
      <c r="I74" s="52">
        <v>0</v>
      </c>
      <c r="J74" s="52">
        <v>24582</v>
      </c>
      <c r="K74" s="52">
        <v>0</v>
      </c>
      <c r="L74" s="52">
        <v>12255</v>
      </c>
      <c r="M74" s="52">
        <v>6222</v>
      </c>
      <c r="N74" s="52">
        <v>0</v>
      </c>
      <c r="O74" s="52">
        <v>0</v>
      </c>
      <c r="P74" s="52">
        <v>0</v>
      </c>
      <c r="Q74" s="52">
        <v>0</v>
      </c>
      <c r="R74" s="52">
        <v>7949</v>
      </c>
      <c r="S74" s="52">
        <v>9998</v>
      </c>
      <c r="T74" s="52">
        <v>24436</v>
      </c>
      <c r="U74" s="52">
        <v>3521</v>
      </c>
      <c r="V74" s="52">
        <v>0</v>
      </c>
      <c r="W74" s="52">
        <v>0</v>
      </c>
      <c r="X74" s="52">
        <v>0</v>
      </c>
      <c r="Y74" s="52">
        <v>43641</v>
      </c>
      <c r="DA74" s="63" t="s">
        <v>1346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110136</v>
      </c>
      <c r="D78" s="52">
        <v>177317</v>
      </c>
      <c r="E78" s="52">
        <v>187818</v>
      </c>
      <c r="F78" s="52">
        <v>145854</v>
      </c>
      <c r="G78" s="52">
        <v>138220</v>
      </c>
      <c r="H78" s="52">
        <v>189606</v>
      </c>
      <c r="I78" s="52">
        <v>182757</v>
      </c>
      <c r="J78" s="52">
        <v>179281</v>
      </c>
      <c r="K78" s="52">
        <v>109178</v>
      </c>
      <c r="L78" s="52">
        <v>100385</v>
      </c>
      <c r="M78" s="52">
        <v>68677</v>
      </c>
      <c r="N78" s="52">
        <v>92975</v>
      </c>
      <c r="O78" s="52">
        <v>83269</v>
      </c>
      <c r="P78" s="52">
        <v>109231</v>
      </c>
      <c r="Q78" s="52">
        <v>156801</v>
      </c>
      <c r="R78" s="52">
        <v>192715</v>
      </c>
      <c r="S78" s="52">
        <v>143864</v>
      </c>
      <c r="T78" s="52">
        <v>129353</v>
      </c>
      <c r="U78" s="52">
        <v>147742</v>
      </c>
      <c r="V78" s="52">
        <v>143100</v>
      </c>
      <c r="W78" s="52">
        <v>44497</v>
      </c>
      <c r="X78" s="52">
        <v>61328</v>
      </c>
      <c r="Y78" s="52">
        <v>77822</v>
      </c>
      <c r="DA78" s="63" t="s">
        <v>1347</v>
      </c>
    </row>
    <row r="79" spans="1:105" ht="12" customHeight="1" x14ac:dyDescent="0.25">
      <c r="A79" s="109" t="s">
        <v>120</v>
      </c>
      <c r="B79" s="36"/>
      <c r="C79" s="36">
        <v>48965</v>
      </c>
      <c r="D79" s="36">
        <v>34757</v>
      </c>
      <c r="E79" s="36">
        <v>97455</v>
      </c>
      <c r="F79" s="36">
        <v>72432</v>
      </c>
      <c r="G79" s="36">
        <v>18476</v>
      </c>
      <c r="H79" s="36">
        <v>106053</v>
      </c>
      <c r="I79" s="36">
        <v>56597</v>
      </c>
      <c r="J79" s="36">
        <v>100015</v>
      </c>
      <c r="K79" s="36">
        <v>46527</v>
      </c>
      <c r="L79" s="36">
        <v>92412</v>
      </c>
      <c r="M79" s="36">
        <v>55986</v>
      </c>
      <c r="N79" s="36">
        <v>15212</v>
      </c>
      <c r="O79" s="36">
        <v>6099</v>
      </c>
      <c r="P79" s="36">
        <v>60707</v>
      </c>
      <c r="Q79" s="36">
        <v>14658</v>
      </c>
      <c r="R79" s="36">
        <v>84081</v>
      </c>
      <c r="S79" s="36">
        <v>104779</v>
      </c>
      <c r="T79" s="36">
        <v>111927</v>
      </c>
      <c r="U79" s="36">
        <v>59724</v>
      </c>
      <c r="V79" s="36">
        <v>10362</v>
      </c>
      <c r="W79" s="36">
        <v>13084</v>
      </c>
      <c r="X79" s="36">
        <v>28630</v>
      </c>
      <c r="Y79" s="36">
        <v>52589</v>
      </c>
      <c r="DA79" s="60" t="s">
        <v>1348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1349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69618</v>
      </c>
      <c r="D83" s="52">
        <v>60789</v>
      </c>
      <c r="E83" s="52">
        <v>67150</v>
      </c>
      <c r="F83" s="52">
        <v>89553</v>
      </c>
      <c r="G83" s="52">
        <v>109268</v>
      </c>
      <c r="H83" s="52">
        <v>176884</v>
      </c>
      <c r="I83" s="52">
        <v>245900</v>
      </c>
      <c r="J83" s="52">
        <v>306375</v>
      </c>
      <c r="K83" s="52">
        <v>316929</v>
      </c>
      <c r="L83" s="52">
        <v>234910</v>
      </c>
      <c r="M83" s="52">
        <v>286920</v>
      </c>
      <c r="N83" s="52">
        <v>284150</v>
      </c>
      <c r="O83" s="52">
        <v>231028</v>
      </c>
      <c r="P83" s="52">
        <v>82190</v>
      </c>
      <c r="Q83" s="52">
        <v>0</v>
      </c>
      <c r="R83" s="52">
        <v>0</v>
      </c>
      <c r="S83" s="52">
        <v>0</v>
      </c>
      <c r="T83" s="52">
        <v>0</v>
      </c>
      <c r="U83" s="52">
        <v>76530</v>
      </c>
      <c r="V83" s="52">
        <v>132727</v>
      </c>
      <c r="W83" s="52">
        <v>167968</v>
      </c>
      <c r="X83" s="52">
        <v>195475</v>
      </c>
      <c r="Y83" s="52">
        <v>250660</v>
      </c>
      <c r="DA83" s="63" t="s">
        <v>1350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14443</v>
      </c>
      <c r="D86" s="52">
        <v>11206</v>
      </c>
      <c r="E86" s="52">
        <v>13378</v>
      </c>
      <c r="F86" s="52">
        <v>29258</v>
      </c>
      <c r="G86" s="52">
        <v>54163</v>
      </c>
      <c r="H86" s="52">
        <v>25920</v>
      </c>
      <c r="I86" s="52">
        <v>67270</v>
      </c>
      <c r="J86" s="52">
        <v>59558</v>
      </c>
      <c r="K86" s="52">
        <v>64787</v>
      </c>
      <c r="L86" s="52">
        <v>61517</v>
      </c>
      <c r="M86" s="52">
        <v>53072</v>
      </c>
      <c r="N86" s="52">
        <v>86443</v>
      </c>
      <c r="O86" s="52">
        <v>14406</v>
      </c>
      <c r="P86" s="52">
        <v>1757</v>
      </c>
      <c r="Q86" s="52">
        <v>0</v>
      </c>
      <c r="R86" s="52">
        <v>0</v>
      </c>
      <c r="S86" s="52">
        <v>0</v>
      </c>
      <c r="T86" s="52">
        <v>0</v>
      </c>
      <c r="U86" s="52">
        <v>6224</v>
      </c>
      <c r="V86" s="52">
        <v>11833</v>
      </c>
      <c r="W86" s="52">
        <v>15132</v>
      </c>
      <c r="X86" s="52">
        <v>23861</v>
      </c>
      <c r="Y86" s="52">
        <v>10910</v>
      </c>
      <c r="DA86" s="63" t="s">
        <v>1351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389</v>
      </c>
      <c r="D88" s="52">
        <v>525</v>
      </c>
      <c r="E88" s="52">
        <v>569</v>
      </c>
      <c r="F88" s="52">
        <v>856</v>
      </c>
      <c r="G88" s="52">
        <v>1281</v>
      </c>
      <c r="H88" s="52">
        <v>2619</v>
      </c>
      <c r="I88" s="52">
        <v>5372</v>
      </c>
      <c r="J88" s="52">
        <v>22624</v>
      </c>
      <c r="K88" s="52">
        <v>16852</v>
      </c>
      <c r="L88" s="52">
        <v>13482</v>
      </c>
      <c r="M88" s="52">
        <v>10275</v>
      </c>
      <c r="N88" s="52">
        <v>7626</v>
      </c>
      <c r="O88" s="52">
        <v>6288</v>
      </c>
      <c r="P88" s="52">
        <v>135</v>
      </c>
      <c r="Q88" s="52">
        <v>0</v>
      </c>
      <c r="R88" s="52">
        <v>0</v>
      </c>
      <c r="S88" s="52">
        <v>0</v>
      </c>
      <c r="T88" s="52">
        <v>0</v>
      </c>
      <c r="U88" s="52">
        <v>193</v>
      </c>
      <c r="V88" s="52">
        <v>1012</v>
      </c>
      <c r="W88" s="52">
        <v>3172</v>
      </c>
      <c r="X88" s="52">
        <v>7785</v>
      </c>
      <c r="Y88" s="52">
        <v>16145</v>
      </c>
      <c r="DA88" s="63" t="s">
        <v>1352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2</v>
      </c>
      <c r="F89" s="52">
        <v>2</v>
      </c>
      <c r="G89" s="52">
        <v>3</v>
      </c>
      <c r="H89" s="52">
        <v>6</v>
      </c>
      <c r="I89" s="52">
        <v>30</v>
      </c>
      <c r="J89" s="52">
        <v>169</v>
      </c>
      <c r="K89" s="52">
        <v>160</v>
      </c>
      <c r="L89" s="52">
        <v>77</v>
      </c>
      <c r="M89" s="52">
        <v>24</v>
      </c>
      <c r="N89" s="52">
        <v>57</v>
      </c>
      <c r="O89" s="52">
        <v>67</v>
      </c>
      <c r="P89" s="52">
        <v>5</v>
      </c>
      <c r="Q89" s="52">
        <v>0</v>
      </c>
      <c r="R89" s="52">
        <v>0</v>
      </c>
      <c r="S89" s="52">
        <v>0</v>
      </c>
      <c r="T89" s="52">
        <v>0</v>
      </c>
      <c r="U89" s="52">
        <v>5</v>
      </c>
      <c r="V89" s="52">
        <v>13</v>
      </c>
      <c r="W89" s="52">
        <v>43</v>
      </c>
      <c r="X89" s="52">
        <v>93</v>
      </c>
      <c r="Y89" s="52">
        <v>176</v>
      </c>
      <c r="DA89" s="63" t="s">
        <v>1353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40161</v>
      </c>
      <c r="D92" s="52">
        <v>42523</v>
      </c>
      <c r="E92" s="52">
        <v>54414</v>
      </c>
      <c r="F92" s="52">
        <v>61912</v>
      </c>
      <c r="G92" s="52">
        <v>52218</v>
      </c>
      <c r="H92" s="52">
        <v>91234</v>
      </c>
      <c r="I92" s="52">
        <v>95435</v>
      </c>
      <c r="J92" s="52">
        <v>105263</v>
      </c>
      <c r="K92" s="52">
        <v>132672</v>
      </c>
      <c r="L92" s="52">
        <v>109658</v>
      </c>
      <c r="M92" s="52">
        <v>139806</v>
      </c>
      <c r="N92" s="52">
        <v>122715</v>
      </c>
      <c r="O92" s="52">
        <v>108528</v>
      </c>
      <c r="P92" s="52">
        <v>44205</v>
      </c>
      <c r="Q92" s="52">
        <v>0</v>
      </c>
      <c r="R92" s="52">
        <v>0</v>
      </c>
      <c r="S92" s="52">
        <v>0</v>
      </c>
      <c r="T92" s="52">
        <v>0</v>
      </c>
      <c r="U92" s="52">
        <v>24559</v>
      </c>
      <c r="V92" s="52">
        <v>49176</v>
      </c>
      <c r="W92" s="52">
        <v>67352</v>
      </c>
      <c r="X92" s="52">
        <v>83726</v>
      </c>
      <c r="Y92" s="52">
        <v>89142</v>
      </c>
      <c r="DA92" s="63" t="s">
        <v>1354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47</v>
      </c>
      <c r="E93" s="52">
        <v>177</v>
      </c>
      <c r="F93" s="52">
        <v>158</v>
      </c>
      <c r="G93" s="52">
        <v>110</v>
      </c>
      <c r="H93" s="52">
        <v>138</v>
      </c>
      <c r="I93" s="52">
        <v>706</v>
      </c>
      <c r="J93" s="52">
        <v>1169</v>
      </c>
      <c r="K93" s="52">
        <v>1197</v>
      </c>
      <c r="L93" s="52">
        <v>546</v>
      </c>
      <c r="M93" s="52">
        <v>17</v>
      </c>
      <c r="N93" s="52">
        <v>683</v>
      </c>
      <c r="O93" s="52">
        <v>1019</v>
      </c>
      <c r="P93" s="52">
        <v>344</v>
      </c>
      <c r="Q93" s="52">
        <v>0</v>
      </c>
      <c r="R93" s="52">
        <v>0</v>
      </c>
      <c r="S93" s="52">
        <v>0</v>
      </c>
      <c r="T93" s="52">
        <v>0</v>
      </c>
      <c r="U93" s="52">
        <v>61</v>
      </c>
      <c r="V93" s="52">
        <v>371</v>
      </c>
      <c r="W93" s="52">
        <v>864</v>
      </c>
      <c r="X93" s="52">
        <v>1311</v>
      </c>
      <c r="Y93" s="52">
        <v>235</v>
      </c>
      <c r="DA93" s="63" t="s">
        <v>1355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25589</v>
      </c>
      <c r="D96" s="52">
        <v>15395</v>
      </c>
      <c r="E96" s="52">
        <v>9470</v>
      </c>
      <c r="F96" s="52">
        <v>21543</v>
      </c>
      <c r="G96" s="52">
        <v>47044</v>
      </c>
      <c r="H96" s="52">
        <v>66532</v>
      </c>
      <c r="I96" s="52">
        <v>88596</v>
      </c>
      <c r="J96" s="52">
        <v>88407</v>
      </c>
      <c r="K96" s="52">
        <v>82749</v>
      </c>
      <c r="L96" s="52">
        <v>70096</v>
      </c>
      <c r="M96" s="52">
        <v>114050</v>
      </c>
      <c r="N96" s="52">
        <v>101776</v>
      </c>
      <c r="O96" s="52">
        <v>65495</v>
      </c>
      <c r="P96" s="52">
        <v>14657</v>
      </c>
      <c r="Q96" s="52">
        <v>0</v>
      </c>
      <c r="R96" s="52">
        <v>0</v>
      </c>
      <c r="S96" s="52">
        <v>0</v>
      </c>
      <c r="T96" s="52">
        <v>0</v>
      </c>
      <c r="U96" s="52">
        <v>29461</v>
      </c>
      <c r="V96" s="52">
        <v>45636</v>
      </c>
      <c r="W96" s="52">
        <v>46046</v>
      </c>
      <c r="X96" s="52">
        <v>43822</v>
      </c>
      <c r="Y96" s="52">
        <v>76993</v>
      </c>
      <c r="DA96" s="63" t="s">
        <v>1356</v>
      </c>
    </row>
    <row r="97" spans="1:105" ht="12" customHeight="1" x14ac:dyDescent="0.25">
      <c r="A97" s="97" t="s">
        <v>121</v>
      </c>
      <c r="B97" s="52"/>
      <c r="C97" s="52">
        <v>3479</v>
      </c>
      <c r="D97" s="52">
        <v>2299</v>
      </c>
      <c r="E97" s="52">
        <v>2518</v>
      </c>
      <c r="F97" s="52">
        <v>5082</v>
      </c>
      <c r="G97" s="52">
        <v>8612</v>
      </c>
      <c r="H97" s="52">
        <v>16355</v>
      </c>
      <c r="I97" s="52">
        <v>55761</v>
      </c>
      <c r="J97" s="52">
        <v>88743</v>
      </c>
      <c r="K97" s="52">
        <v>83299</v>
      </c>
      <c r="L97" s="52">
        <v>41051</v>
      </c>
      <c r="M97" s="52">
        <v>22748</v>
      </c>
      <c r="N97" s="52">
        <v>51293</v>
      </c>
      <c r="O97" s="52">
        <v>49631</v>
      </c>
      <c r="P97" s="52">
        <v>22844</v>
      </c>
      <c r="Q97" s="52">
        <v>0</v>
      </c>
      <c r="R97" s="52">
        <v>0</v>
      </c>
      <c r="S97" s="52">
        <v>0</v>
      </c>
      <c r="T97" s="52">
        <v>0</v>
      </c>
      <c r="U97" s="52">
        <v>22251</v>
      </c>
      <c r="V97" s="52">
        <v>36519</v>
      </c>
      <c r="W97" s="52">
        <v>50491</v>
      </c>
      <c r="X97" s="52">
        <v>58738</v>
      </c>
      <c r="Y97" s="52">
        <v>67969</v>
      </c>
      <c r="DA97" s="63" t="s">
        <v>1357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1042</v>
      </c>
      <c r="D101" s="52">
        <v>1269</v>
      </c>
      <c r="E101" s="52">
        <v>1546</v>
      </c>
      <c r="F101" s="52">
        <v>1952</v>
      </c>
      <c r="G101" s="52">
        <v>2699</v>
      </c>
      <c r="H101" s="52">
        <v>4889</v>
      </c>
      <c r="I101" s="52">
        <v>4451</v>
      </c>
      <c r="J101" s="52">
        <v>15085</v>
      </c>
      <c r="K101" s="52">
        <v>13378</v>
      </c>
      <c r="L101" s="52">
        <v>10981</v>
      </c>
      <c r="M101" s="52">
        <v>8628</v>
      </c>
      <c r="N101" s="52">
        <v>7272</v>
      </c>
      <c r="O101" s="52">
        <v>5170</v>
      </c>
      <c r="P101" s="52">
        <v>1124</v>
      </c>
      <c r="Q101" s="52">
        <v>0</v>
      </c>
      <c r="R101" s="52">
        <v>0</v>
      </c>
      <c r="S101" s="52">
        <v>0</v>
      </c>
      <c r="T101" s="52">
        <v>0</v>
      </c>
      <c r="U101" s="52">
        <v>930</v>
      </c>
      <c r="V101" s="52">
        <v>2905</v>
      </c>
      <c r="W101" s="52">
        <v>5632</v>
      </c>
      <c r="X101" s="52">
        <v>6620</v>
      </c>
      <c r="Y101" s="52">
        <v>11596</v>
      </c>
      <c r="DA101" s="63" t="s">
        <v>1358</v>
      </c>
    </row>
    <row r="102" spans="1:105" ht="12" customHeight="1" x14ac:dyDescent="0.25">
      <c r="A102" s="97" t="s">
        <v>50</v>
      </c>
      <c r="B102" s="52"/>
      <c r="C102" s="52">
        <v>14531</v>
      </c>
      <c r="D102" s="52">
        <v>16661</v>
      </c>
      <c r="E102" s="52">
        <v>17800</v>
      </c>
      <c r="F102" s="52">
        <v>23532</v>
      </c>
      <c r="G102" s="52">
        <v>24811</v>
      </c>
      <c r="H102" s="52">
        <v>34382</v>
      </c>
      <c r="I102" s="52">
        <v>48943</v>
      </c>
      <c r="J102" s="52">
        <v>57628</v>
      </c>
      <c r="K102" s="52">
        <v>70773</v>
      </c>
      <c r="L102" s="52">
        <v>56665</v>
      </c>
      <c r="M102" s="52">
        <v>74681</v>
      </c>
      <c r="N102" s="52">
        <v>64183</v>
      </c>
      <c r="O102" s="52">
        <v>48766</v>
      </c>
      <c r="P102" s="52">
        <v>17476</v>
      </c>
      <c r="Q102" s="52">
        <v>0</v>
      </c>
      <c r="R102" s="52">
        <v>0</v>
      </c>
      <c r="S102" s="52">
        <v>0</v>
      </c>
      <c r="T102" s="52">
        <v>0</v>
      </c>
      <c r="U102" s="52">
        <v>11667</v>
      </c>
      <c r="V102" s="52">
        <v>21358</v>
      </c>
      <c r="W102" s="52">
        <v>29114</v>
      </c>
      <c r="X102" s="52">
        <v>32736</v>
      </c>
      <c r="Y102" s="52">
        <v>43685</v>
      </c>
      <c r="DA102" s="63" t="s">
        <v>1359</v>
      </c>
    </row>
    <row r="103" spans="1:105" ht="12" customHeight="1" x14ac:dyDescent="0.25">
      <c r="A103" s="109" t="s">
        <v>120</v>
      </c>
      <c r="B103" s="36"/>
      <c r="C103" s="36">
        <v>54045</v>
      </c>
      <c r="D103" s="36">
        <v>42859</v>
      </c>
      <c r="E103" s="36">
        <v>47804</v>
      </c>
      <c r="F103" s="36">
        <v>64069</v>
      </c>
      <c r="G103" s="36">
        <v>81758</v>
      </c>
      <c r="H103" s="36">
        <v>137613</v>
      </c>
      <c r="I103" s="36">
        <v>192506</v>
      </c>
      <c r="J103" s="36">
        <v>233662</v>
      </c>
      <c r="K103" s="36">
        <v>232778</v>
      </c>
      <c r="L103" s="36">
        <v>167264</v>
      </c>
      <c r="M103" s="36">
        <v>203611</v>
      </c>
      <c r="N103" s="36">
        <v>212695</v>
      </c>
      <c r="O103" s="36">
        <v>177092</v>
      </c>
      <c r="P103" s="36">
        <v>63590</v>
      </c>
      <c r="Q103" s="36">
        <v>0</v>
      </c>
      <c r="R103" s="36">
        <v>0</v>
      </c>
      <c r="S103" s="36">
        <v>0</v>
      </c>
      <c r="T103" s="36">
        <v>0</v>
      </c>
      <c r="U103" s="36">
        <v>63933</v>
      </c>
      <c r="V103" s="36">
        <v>108464</v>
      </c>
      <c r="W103" s="36">
        <v>133222</v>
      </c>
      <c r="X103" s="36">
        <v>156119</v>
      </c>
      <c r="Y103" s="36">
        <v>195379</v>
      </c>
      <c r="DA103" s="60" t="s">
        <v>1360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1361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4</v>
      </c>
      <c r="D107" s="52">
        <v>3</v>
      </c>
      <c r="E107" s="52">
        <v>4</v>
      </c>
      <c r="F107" s="52">
        <v>5</v>
      </c>
      <c r="G107" s="52">
        <v>5</v>
      </c>
      <c r="H107" s="52">
        <v>9</v>
      </c>
      <c r="I107" s="52">
        <v>9</v>
      </c>
      <c r="J107" s="52">
        <v>11</v>
      </c>
      <c r="K107" s="52">
        <v>8</v>
      </c>
      <c r="L107" s="52">
        <v>8</v>
      </c>
      <c r="M107" s="52">
        <v>10</v>
      </c>
      <c r="N107" s="52">
        <v>11</v>
      </c>
      <c r="O107" s="52">
        <v>9</v>
      </c>
      <c r="P107" s="52">
        <v>5</v>
      </c>
      <c r="Q107" s="52">
        <v>7</v>
      </c>
      <c r="R107" s="52">
        <v>5</v>
      </c>
      <c r="S107" s="52">
        <v>2</v>
      </c>
      <c r="T107" s="52">
        <v>2</v>
      </c>
      <c r="U107" s="52">
        <v>4</v>
      </c>
      <c r="V107" s="52">
        <v>7</v>
      </c>
      <c r="W107" s="52">
        <v>5</v>
      </c>
      <c r="X107" s="52">
        <v>7</v>
      </c>
      <c r="Y107" s="52">
        <v>10</v>
      </c>
      <c r="DA107" s="63" t="s">
        <v>1362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1</v>
      </c>
      <c r="D110" s="52">
        <v>1</v>
      </c>
      <c r="E110" s="52">
        <v>1</v>
      </c>
      <c r="F110" s="52">
        <v>2</v>
      </c>
      <c r="G110" s="52">
        <v>2</v>
      </c>
      <c r="H110" s="52">
        <v>1</v>
      </c>
      <c r="I110" s="52">
        <v>2</v>
      </c>
      <c r="J110" s="52">
        <v>2</v>
      </c>
      <c r="K110" s="52">
        <v>2</v>
      </c>
      <c r="L110" s="52">
        <v>2</v>
      </c>
      <c r="M110" s="52">
        <v>2</v>
      </c>
      <c r="N110" s="52">
        <v>3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1</v>
      </c>
      <c r="Y110" s="52">
        <v>0</v>
      </c>
      <c r="DA110" s="63" t="s">
        <v>1363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1</v>
      </c>
      <c r="E112" s="52">
        <v>0</v>
      </c>
      <c r="F112" s="52">
        <v>2</v>
      </c>
      <c r="G112" s="52">
        <v>1</v>
      </c>
      <c r="H112" s="52">
        <v>4</v>
      </c>
      <c r="I112" s="52">
        <v>5</v>
      </c>
      <c r="J112" s="52">
        <v>8</v>
      </c>
      <c r="K112" s="52">
        <v>6</v>
      </c>
      <c r="L112" s="52">
        <v>5</v>
      </c>
      <c r="M112" s="52">
        <v>6</v>
      </c>
      <c r="N112" s="52">
        <v>6</v>
      </c>
      <c r="O112" s="52">
        <v>5</v>
      </c>
      <c r="P112" s="52">
        <v>2</v>
      </c>
      <c r="Q112" s="52">
        <v>4</v>
      </c>
      <c r="R112" s="52">
        <v>2</v>
      </c>
      <c r="S112" s="52">
        <v>1</v>
      </c>
      <c r="T112" s="52">
        <v>1</v>
      </c>
      <c r="U112" s="52">
        <v>2</v>
      </c>
      <c r="V112" s="52">
        <v>4</v>
      </c>
      <c r="W112" s="52">
        <v>1</v>
      </c>
      <c r="X112" s="52">
        <v>5</v>
      </c>
      <c r="Y112" s="52">
        <v>6</v>
      </c>
      <c r="DA112" s="63" t="s">
        <v>1364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1365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4</v>
      </c>
      <c r="D116" s="52">
        <v>2</v>
      </c>
      <c r="E116" s="52">
        <v>3</v>
      </c>
      <c r="F116" s="52">
        <v>2</v>
      </c>
      <c r="G116" s="52">
        <v>3</v>
      </c>
      <c r="H116" s="52">
        <v>4</v>
      </c>
      <c r="I116" s="52">
        <v>2</v>
      </c>
      <c r="J116" s="52">
        <v>1</v>
      </c>
      <c r="K116" s="52">
        <v>1</v>
      </c>
      <c r="L116" s="52">
        <v>2</v>
      </c>
      <c r="M116" s="52">
        <v>3</v>
      </c>
      <c r="N116" s="52">
        <v>3</v>
      </c>
      <c r="O116" s="52">
        <v>2</v>
      </c>
      <c r="P116" s="52">
        <v>1</v>
      </c>
      <c r="Q116" s="52">
        <v>2</v>
      </c>
      <c r="R116" s="52">
        <v>1</v>
      </c>
      <c r="S116" s="52">
        <v>0</v>
      </c>
      <c r="T116" s="52">
        <v>1</v>
      </c>
      <c r="U116" s="52">
        <v>1</v>
      </c>
      <c r="V116" s="52">
        <v>2</v>
      </c>
      <c r="W116" s="52">
        <v>2</v>
      </c>
      <c r="X116" s="52">
        <v>1</v>
      </c>
      <c r="Y116" s="52">
        <v>2</v>
      </c>
      <c r="DA116" s="63" t="s">
        <v>1366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1</v>
      </c>
      <c r="F117" s="52">
        <v>1</v>
      </c>
      <c r="G117" s="52">
        <v>1</v>
      </c>
      <c r="H117" s="52">
        <v>1</v>
      </c>
      <c r="I117" s="52">
        <v>2</v>
      </c>
      <c r="J117" s="52">
        <v>2</v>
      </c>
      <c r="K117" s="52">
        <v>1</v>
      </c>
      <c r="L117" s="52">
        <v>1</v>
      </c>
      <c r="M117" s="52">
        <v>1</v>
      </c>
      <c r="N117" s="52">
        <v>2</v>
      </c>
      <c r="O117" s="52">
        <v>2</v>
      </c>
      <c r="P117" s="52">
        <v>2</v>
      </c>
      <c r="Q117" s="52">
        <v>1</v>
      </c>
      <c r="R117" s="52">
        <v>2</v>
      </c>
      <c r="S117" s="52">
        <v>1</v>
      </c>
      <c r="T117" s="52">
        <v>0</v>
      </c>
      <c r="U117" s="52">
        <v>1</v>
      </c>
      <c r="V117" s="52">
        <v>1</v>
      </c>
      <c r="W117" s="52">
        <v>2</v>
      </c>
      <c r="X117" s="52">
        <v>1</v>
      </c>
      <c r="Y117" s="52">
        <v>2</v>
      </c>
      <c r="DA117" s="63" t="s">
        <v>1367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1</v>
      </c>
      <c r="D121" s="52">
        <v>1</v>
      </c>
      <c r="E121" s="52">
        <v>1</v>
      </c>
      <c r="F121" s="52">
        <v>1</v>
      </c>
      <c r="G121" s="52">
        <v>1</v>
      </c>
      <c r="H121" s="52">
        <v>2</v>
      </c>
      <c r="I121" s="52">
        <v>2</v>
      </c>
      <c r="J121" s="52">
        <v>2</v>
      </c>
      <c r="K121" s="52">
        <v>2</v>
      </c>
      <c r="L121" s="52">
        <v>2</v>
      </c>
      <c r="M121" s="52">
        <v>3</v>
      </c>
      <c r="N121" s="52">
        <v>3</v>
      </c>
      <c r="O121" s="52">
        <v>2</v>
      </c>
      <c r="P121" s="52">
        <v>1</v>
      </c>
      <c r="Q121" s="52">
        <v>1</v>
      </c>
      <c r="R121" s="52">
        <v>1</v>
      </c>
      <c r="S121" s="52">
        <v>0</v>
      </c>
      <c r="T121" s="52">
        <v>0</v>
      </c>
      <c r="U121" s="52">
        <v>1</v>
      </c>
      <c r="V121" s="52">
        <v>1</v>
      </c>
      <c r="W121" s="52">
        <v>1</v>
      </c>
      <c r="X121" s="52">
        <v>1</v>
      </c>
      <c r="Y121" s="52">
        <v>2</v>
      </c>
      <c r="DA121" s="63" t="s">
        <v>1368</v>
      </c>
    </row>
    <row r="122" spans="1:105" ht="12" customHeight="1" x14ac:dyDescent="0.25">
      <c r="A122" s="109" t="s">
        <v>120</v>
      </c>
      <c r="B122" s="36"/>
      <c r="C122" s="36">
        <v>3</v>
      </c>
      <c r="D122" s="36">
        <v>2</v>
      </c>
      <c r="E122" s="36">
        <v>3</v>
      </c>
      <c r="F122" s="36">
        <v>4</v>
      </c>
      <c r="G122" s="36">
        <v>4</v>
      </c>
      <c r="H122" s="36">
        <v>7</v>
      </c>
      <c r="I122" s="36">
        <v>7</v>
      </c>
      <c r="J122" s="36">
        <v>9</v>
      </c>
      <c r="K122" s="36">
        <v>6</v>
      </c>
      <c r="L122" s="36">
        <v>6</v>
      </c>
      <c r="M122" s="36">
        <v>7</v>
      </c>
      <c r="N122" s="36">
        <v>8</v>
      </c>
      <c r="O122" s="36">
        <v>7</v>
      </c>
      <c r="P122" s="36">
        <v>4</v>
      </c>
      <c r="Q122" s="36">
        <v>6</v>
      </c>
      <c r="R122" s="36">
        <v>4</v>
      </c>
      <c r="S122" s="36">
        <v>2</v>
      </c>
      <c r="T122" s="36">
        <v>2</v>
      </c>
      <c r="U122" s="36">
        <v>3</v>
      </c>
      <c r="V122" s="36">
        <v>6</v>
      </c>
      <c r="W122" s="36">
        <v>4</v>
      </c>
      <c r="X122" s="36">
        <v>6</v>
      </c>
      <c r="Y122" s="36">
        <v>8</v>
      </c>
      <c r="DA122" s="60" t="s">
        <v>1369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1370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X126" s="52">
        <v>0</v>
      </c>
      <c r="Y126" s="52">
        <v>0</v>
      </c>
      <c r="DA126" s="63" t="s">
        <v>1371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X129" s="52">
        <v>0</v>
      </c>
      <c r="Y129" s="52">
        <v>0</v>
      </c>
      <c r="DA129" s="63" t="s">
        <v>1372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X131" s="52">
        <v>0</v>
      </c>
      <c r="Y131" s="52">
        <v>0</v>
      </c>
      <c r="DA131" s="63" t="s">
        <v>1373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2">
        <v>0</v>
      </c>
      <c r="Y132" s="52">
        <v>0</v>
      </c>
      <c r="DA132" s="63" t="s">
        <v>1374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X135" s="52">
        <v>0</v>
      </c>
      <c r="Y135" s="52">
        <v>0</v>
      </c>
      <c r="DA135" s="63" t="s">
        <v>1375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X136" s="52">
        <v>0</v>
      </c>
      <c r="Y136" s="52">
        <v>0</v>
      </c>
      <c r="DA136" s="63" t="s">
        <v>1376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2">
        <v>0</v>
      </c>
      <c r="Y140" s="52">
        <v>0</v>
      </c>
      <c r="DA140" s="63" t="s">
        <v>1377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X141" s="36">
        <v>0</v>
      </c>
      <c r="Y141" s="36">
        <v>0</v>
      </c>
      <c r="DA141" s="60" t="s">
        <v>1378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1379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11662</v>
      </c>
      <c r="D145" s="52">
        <v>14577</v>
      </c>
      <c r="E145" s="52">
        <v>18974</v>
      </c>
      <c r="F145" s="52">
        <v>20719</v>
      </c>
      <c r="G145" s="52">
        <v>21442</v>
      </c>
      <c r="H145" s="52">
        <v>24677</v>
      </c>
      <c r="I145" s="52">
        <v>19622</v>
      </c>
      <c r="J145" s="52">
        <v>16549</v>
      </c>
      <c r="K145" s="52">
        <v>13595</v>
      </c>
      <c r="L145" s="52">
        <v>14957</v>
      </c>
      <c r="M145" s="52">
        <v>13333</v>
      </c>
      <c r="N145" s="52">
        <v>14083</v>
      </c>
      <c r="O145" s="52">
        <v>16155</v>
      </c>
      <c r="P145" s="52">
        <v>34790</v>
      </c>
      <c r="Q145" s="52">
        <v>48184</v>
      </c>
      <c r="R145" s="52">
        <v>43844</v>
      </c>
      <c r="S145" s="52">
        <v>35079</v>
      </c>
      <c r="T145" s="52">
        <v>29398</v>
      </c>
      <c r="U145" s="52">
        <v>42139</v>
      </c>
      <c r="V145" s="52">
        <v>40445</v>
      </c>
      <c r="W145" s="52">
        <v>40442</v>
      </c>
      <c r="X145" s="52">
        <v>41574</v>
      </c>
      <c r="Y145" s="52">
        <v>45738</v>
      </c>
      <c r="DA145" s="63" t="s">
        <v>1380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6123</v>
      </c>
      <c r="D147" s="52">
        <v>8801</v>
      </c>
      <c r="E147" s="52">
        <v>13481</v>
      </c>
      <c r="F147" s="52">
        <v>16490</v>
      </c>
      <c r="G147" s="52">
        <v>17510</v>
      </c>
      <c r="H147" s="52">
        <v>20319</v>
      </c>
      <c r="I147" s="52">
        <v>16192</v>
      </c>
      <c r="J147" s="52">
        <v>13589</v>
      </c>
      <c r="K147" s="52">
        <v>11208</v>
      </c>
      <c r="L147" s="52">
        <v>12491</v>
      </c>
      <c r="M147" s="52">
        <v>11371</v>
      </c>
      <c r="N147" s="52">
        <v>12368</v>
      </c>
      <c r="O147" s="52">
        <v>8685</v>
      </c>
      <c r="P147" s="52">
        <v>7436</v>
      </c>
      <c r="Q147" s="52">
        <v>7567</v>
      </c>
      <c r="R147" s="52">
        <v>29791</v>
      </c>
      <c r="S147" s="52">
        <v>25501</v>
      </c>
      <c r="T147" s="52">
        <v>26220</v>
      </c>
      <c r="U147" s="52">
        <v>27966</v>
      </c>
      <c r="V147" s="52">
        <v>28954</v>
      </c>
      <c r="W147" s="52">
        <v>30172</v>
      </c>
      <c r="X147" s="52">
        <v>36836</v>
      </c>
      <c r="Y147" s="52">
        <v>17940</v>
      </c>
      <c r="DA147" s="63" t="s">
        <v>1381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6765</v>
      </c>
      <c r="D149" s="52">
        <v>10286</v>
      </c>
      <c r="E149" s="52">
        <v>15508</v>
      </c>
      <c r="F149" s="52">
        <v>14462</v>
      </c>
      <c r="G149" s="52">
        <v>10369</v>
      </c>
      <c r="H149" s="52">
        <v>12919</v>
      </c>
      <c r="I149" s="52">
        <v>7786</v>
      </c>
      <c r="J149" s="52">
        <v>6143</v>
      </c>
      <c r="K149" s="52">
        <v>6014</v>
      </c>
      <c r="L149" s="52">
        <v>7410</v>
      </c>
      <c r="M149" s="52">
        <v>6738</v>
      </c>
      <c r="N149" s="52">
        <v>6251</v>
      </c>
      <c r="O149" s="52">
        <v>7804</v>
      </c>
      <c r="P149" s="52">
        <v>18743</v>
      </c>
      <c r="Q149" s="52">
        <v>22657</v>
      </c>
      <c r="R149" s="52">
        <v>21636</v>
      </c>
      <c r="S149" s="52">
        <v>15914</v>
      </c>
      <c r="T149" s="52">
        <v>11438</v>
      </c>
      <c r="U149" s="52">
        <v>13558</v>
      </c>
      <c r="V149" s="52">
        <v>15102</v>
      </c>
      <c r="W149" s="52">
        <v>16533</v>
      </c>
      <c r="X149" s="52">
        <v>18554</v>
      </c>
      <c r="Y149" s="52">
        <v>17398</v>
      </c>
      <c r="DA149" s="63" t="s">
        <v>1382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11</v>
      </c>
      <c r="E150" s="52">
        <v>50</v>
      </c>
      <c r="F150" s="52">
        <v>37</v>
      </c>
      <c r="G150" s="52">
        <v>22</v>
      </c>
      <c r="H150" s="52">
        <v>20</v>
      </c>
      <c r="I150" s="52">
        <v>58</v>
      </c>
      <c r="J150" s="52">
        <v>68</v>
      </c>
      <c r="K150" s="52">
        <v>54</v>
      </c>
      <c r="L150" s="52">
        <v>37</v>
      </c>
      <c r="M150" s="52">
        <v>1</v>
      </c>
      <c r="N150" s="52">
        <v>35</v>
      </c>
      <c r="O150" s="52">
        <v>73</v>
      </c>
      <c r="P150" s="52">
        <v>146</v>
      </c>
      <c r="Q150" s="52">
        <v>351</v>
      </c>
      <c r="R150" s="52">
        <v>240</v>
      </c>
      <c r="S150" s="52">
        <v>138</v>
      </c>
      <c r="T150" s="52">
        <v>55</v>
      </c>
      <c r="U150" s="52">
        <v>34</v>
      </c>
      <c r="V150" s="52">
        <v>114</v>
      </c>
      <c r="W150" s="52">
        <v>212</v>
      </c>
      <c r="X150" s="52">
        <v>291</v>
      </c>
      <c r="Y150" s="52">
        <v>46</v>
      </c>
      <c r="DA150" s="63" t="s">
        <v>1383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4311</v>
      </c>
      <c r="D153" s="52">
        <v>3724</v>
      </c>
      <c r="E153" s="52">
        <v>2699</v>
      </c>
      <c r="F153" s="52">
        <v>5033</v>
      </c>
      <c r="G153" s="52">
        <v>9341</v>
      </c>
      <c r="H153" s="52">
        <v>9422</v>
      </c>
      <c r="I153" s="52">
        <v>7228</v>
      </c>
      <c r="J153" s="52">
        <v>5159</v>
      </c>
      <c r="K153" s="52">
        <v>3751</v>
      </c>
      <c r="L153" s="52">
        <v>4736</v>
      </c>
      <c r="M153" s="52">
        <v>5497</v>
      </c>
      <c r="N153" s="52">
        <v>5184</v>
      </c>
      <c r="O153" s="52">
        <v>4709</v>
      </c>
      <c r="P153" s="52">
        <v>6215</v>
      </c>
      <c r="Q153" s="52">
        <v>12905</v>
      </c>
      <c r="R153" s="52">
        <v>9302</v>
      </c>
      <c r="S153" s="52">
        <v>9099</v>
      </c>
      <c r="T153" s="52">
        <v>10660</v>
      </c>
      <c r="U153" s="52">
        <v>16264</v>
      </c>
      <c r="V153" s="52">
        <v>14014</v>
      </c>
      <c r="W153" s="52">
        <v>11303</v>
      </c>
      <c r="X153" s="52">
        <v>9712</v>
      </c>
      <c r="Y153" s="52">
        <v>15028</v>
      </c>
      <c r="DA153" s="63" t="s">
        <v>1384</v>
      </c>
    </row>
    <row r="154" spans="1:105" ht="12" customHeight="1" x14ac:dyDescent="0.25">
      <c r="A154" s="97" t="s">
        <v>121</v>
      </c>
      <c r="B154" s="52"/>
      <c r="C154" s="52">
        <v>586</v>
      </c>
      <c r="D154" s="52">
        <v>556</v>
      </c>
      <c r="E154" s="52">
        <v>717</v>
      </c>
      <c r="F154" s="52">
        <v>1187</v>
      </c>
      <c r="G154" s="52">
        <v>1710</v>
      </c>
      <c r="H154" s="52">
        <v>2316</v>
      </c>
      <c r="I154" s="52">
        <v>4550</v>
      </c>
      <c r="J154" s="52">
        <v>5179</v>
      </c>
      <c r="K154" s="52">
        <v>3776</v>
      </c>
      <c r="L154" s="52">
        <v>2774</v>
      </c>
      <c r="M154" s="52">
        <v>1097</v>
      </c>
      <c r="N154" s="52">
        <v>2613</v>
      </c>
      <c r="O154" s="52">
        <v>3569</v>
      </c>
      <c r="P154" s="52">
        <v>9686</v>
      </c>
      <c r="Q154" s="52">
        <v>12271</v>
      </c>
      <c r="R154" s="52">
        <v>12666</v>
      </c>
      <c r="S154" s="52">
        <v>9928</v>
      </c>
      <c r="T154" s="52">
        <v>7245</v>
      </c>
      <c r="U154" s="52">
        <v>12283</v>
      </c>
      <c r="V154" s="52">
        <v>11215</v>
      </c>
      <c r="W154" s="52">
        <v>12394</v>
      </c>
      <c r="X154" s="52">
        <v>13017</v>
      </c>
      <c r="Y154" s="52">
        <v>13266</v>
      </c>
      <c r="DA154" s="63" t="s">
        <v>1385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2471</v>
      </c>
      <c r="D158" s="52">
        <v>4080</v>
      </c>
      <c r="E158" s="52">
        <v>5148</v>
      </c>
      <c r="F158" s="52">
        <v>5566</v>
      </c>
      <c r="G158" s="52">
        <v>4992</v>
      </c>
      <c r="H158" s="52">
        <v>4933</v>
      </c>
      <c r="I158" s="52">
        <v>3977</v>
      </c>
      <c r="J158" s="52">
        <v>3274</v>
      </c>
      <c r="K158" s="52">
        <v>3170</v>
      </c>
      <c r="L158" s="52">
        <v>3785</v>
      </c>
      <c r="M158" s="52">
        <v>3578</v>
      </c>
      <c r="N158" s="52">
        <v>3265</v>
      </c>
      <c r="O158" s="52">
        <v>3488</v>
      </c>
      <c r="P158" s="52">
        <v>7500</v>
      </c>
      <c r="Q158" s="52">
        <v>8978</v>
      </c>
      <c r="R158" s="52">
        <v>9259</v>
      </c>
      <c r="S158" s="52">
        <v>7755</v>
      </c>
      <c r="T158" s="52">
        <v>5427</v>
      </c>
      <c r="U158" s="52">
        <v>6503</v>
      </c>
      <c r="V158" s="52">
        <v>6654</v>
      </c>
      <c r="W158" s="52">
        <v>7253</v>
      </c>
      <c r="X158" s="52">
        <v>7206</v>
      </c>
      <c r="Y158" s="52">
        <v>8358</v>
      </c>
      <c r="DA158" s="63" t="s">
        <v>1386</v>
      </c>
    </row>
    <row r="159" spans="1:105" ht="12" customHeight="1" x14ac:dyDescent="0.25">
      <c r="A159" s="109" t="s">
        <v>120</v>
      </c>
      <c r="B159" s="36"/>
      <c r="C159" s="36">
        <v>9191</v>
      </c>
      <c r="D159" s="36">
        <v>10497</v>
      </c>
      <c r="E159" s="36">
        <v>13826</v>
      </c>
      <c r="F159" s="36">
        <v>15153</v>
      </c>
      <c r="G159" s="36">
        <v>16450</v>
      </c>
      <c r="H159" s="36">
        <v>19744</v>
      </c>
      <c r="I159" s="36">
        <v>15645</v>
      </c>
      <c r="J159" s="36">
        <v>13275</v>
      </c>
      <c r="K159" s="36">
        <v>10425</v>
      </c>
      <c r="L159" s="36">
        <v>11172</v>
      </c>
      <c r="M159" s="36">
        <v>9755</v>
      </c>
      <c r="N159" s="36">
        <v>10818</v>
      </c>
      <c r="O159" s="36">
        <v>12667</v>
      </c>
      <c r="P159" s="36">
        <v>27290</v>
      </c>
      <c r="Q159" s="36">
        <v>39206</v>
      </c>
      <c r="R159" s="36">
        <v>34585</v>
      </c>
      <c r="S159" s="36">
        <v>27324</v>
      </c>
      <c r="T159" s="36">
        <v>23971</v>
      </c>
      <c r="U159" s="36">
        <v>35636</v>
      </c>
      <c r="V159" s="36">
        <v>33791</v>
      </c>
      <c r="W159" s="36">
        <v>33189</v>
      </c>
      <c r="X159" s="36">
        <v>34368</v>
      </c>
      <c r="Y159" s="36">
        <v>37380</v>
      </c>
      <c r="DA159" s="60" t="s">
        <v>1387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1388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132474</v>
      </c>
      <c r="D163" s="52">
        <v>82030</v>
      </c>
      <c r="E163" s="52">
        <v>110946</v>
      </c>
      <c r="F163" s="52">
        <v>132907</v>
      </c>
      <c r="G163" s="52">
        <v>156269</v>
      </c>
      <c r="H163" s="52">
        <v>205280</v>
      </c>
      <c r="I163" s="52">
        <v>123303</v>
      </c>
      <c r="J163" s="52">
        <v>108166</v>
      </c>
      <c r="K163" s="52">
        <v>103736</v>
      </c>
      <c r="L163" s="52">
        <v>117820</v>
      </c>
      <c r="M163" s="52">
        <v>69777</v>
      </c>
      <c r="N163" s="52">
        <v>64305</v>
      </c>
      <c r="O163" s="52">
        <v>0</v>
      </c>
      <c r="P163" s="52">
        <v>0</v>
      </c>
      <c r="Q163" s="52">
        <v>0</v>
      </c>
      <c r="R163" s="52">
        <v>54957</v>
      </c>
      <c r="S163" s="52">
        <v>80773</v>
      </c>
      <c r="T163" s="52">
        <v>119504</v>
      </c>
      <c r="U163" s="52">
        <v>137889</v>
      </c>
      <c r="V163" s="52">
        <v>135163</v>
      </c>
      <c r="W163" s="52">
        <v>133320</v>
      </c>
      <c r="X163" s="52">
        <v>113162</v>
      </c>
      <c r="Y163" s="52">
        <v>206938</v>
      </c>
      <c r="DA163" s="63" t="s">
        <v>1389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69549</v>
      </c>
      <c r="D165" s="52">
        <v>49526</v>
      </c>
      <c r="E165" s="52">
        <v>78730</v>
      </c>
      <c r="F165" s="52">
        <v>105571</v>
      </c>
      <c r="G165" s="52">
        <v>126822</v>
      </c>
      <c r="H165" s="52">
        <v>146413</v>
      </c>
      <c r="I165" s="52">
        <v>101216</v>
      </c>
      <c r="J165" s="52">
        <v>88757</v>
      </c>
      <c r="K165" s="52">
        <v>85477</v>
      </c>
      <c r="L165" s="52">
        <v>98002</v>
      </c>
      <c r="M165" s="52">
        <v>58739</v>
      </c>
      <c r="N165" s="52">
        <v>55085</v>
      </c>
      <c r="O165" s="52">
        <v>0</v>
      </c>
      <c r="P165" s="52">
        <v>0</v>
      </c>
      <c r="Q165" s="52">
        <v>0</v>
      </c>
      <c r="R165" s="52">
        <v>20398</v>
      </c>
      <c r="S165" s="52">
        <v>32669</v>
      </c>
      <c r="T165" s="52">
        <v>77061</v>
      </c>
      <c r="U165" s="52">
        <v>51486</v>
      </c>
      <c r="V165" s="52">
        <v>54977</v>
      </c>
      <c r="W165" s="52">
        <v>55467</v>
      </c>
      <c r="X165" s="52">
        <v>62938</v>
      </c>
      <c r="Y165" s="52">
        <v>43058</v>
      </c>
      <c r="DA165" s="63" t="s">
        <v>1390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76850</v>
      </c>
      <c r="D167" s="52">
        <v>57881</v>
      </c>
      <c r="E167" s="52">
        <v>90675</v>
      </c>
      <c r="F167" s="52">
        <v>92773</v>
      </c>
      <c r="G167" s="52">
        <v>75567</v>
      </c>
      <c r="H167" s="52">
        <v>107475</v>
      </c>
      <c r="I167" s="52">
        <v>48929</v>
      </c>
      <c r="J167" s="52">
        <v>40150</v>
      </c>
      <c r="K167" s="52">
        <v>45889</v>
      </c>
      <c r="L167" s="52">
        <v>58368</v>
      </c>
      <c r="M167" s="52">
        <v>35266</v>
      </c>
      <c r="N167" s="52">
        <v>28543</v>
      </c>
      <c r="O167" s="52">
        <v>0</v>
      </c>
      <c r="P167" s="52">
        <v>0</v>
      </c>
      <c r="Q167" s="52">
        <v>0</v>
      </c>
      <c r="R167" s="52">
        <v>27120</v>
      </c>
      <c r="S167" s="52">
        <v>36644</v>
      </c>
      <c r="T167" s="52">
        <v>46496</v>
      </c>
      <c r="U167" s="52">
        <v>44364</v>
      </c>
      <c r="V167" s="52">
        <v>50468</v>
      </c>
      <c r="W167" s="52">
        <v>54502</v>
      </c>
      <c r="X167" s="52">
        <v>50505</v>
      </c>
      <c r="Y167" s="52">
        <v>78718</v>
      </c>
      <c r="DA167" s="63" t="s">
        <v>1391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64</v>
      </c>
      <c r="E168" s="52">
        <v>295</v>
      </c>
      <c r="F168" s="52">
        <v>237</v>
      </c>
      <c r="G168" s="52">
        <v>160</v>
      </c>
      <c r="H168" s="52">
        <v>163</v>
      </c>
      <c r="I168" s="52">
        <v>362</v>
      </c>
      <c r="J168" s="52">
        <v>446</v>
      </c>
      <c r="K168" s="52">
        <v>414</v>
      </c>
      <c r="L168" s="52">
        <v>291</v>
      </c>
      <c r="M168" s="52">
        <v>4</v>
      </c>
      <c r="N168" s="52">
        <v>159</v>
      </c>
      <c r="O168" s="52">
        <v>0</v>
      </c>
      <c r="P168" s="52">
        <v>0</v>
      </c>
      <c r="Q168" s="52">
        <v>0</v>
      </c>
      <c r="R168" s="52">
        <v>300</v>
      </c>
      <c r="S168" s="52">
        <v>317</v>
      </c>
      <c r="T168" s="52">
        <v>225</v>
      </c>
      <c r="U168" s="52">
        <v>111</v>
      </c>
      <c r="V168" s="52">
        <v>381</v>
      </c>
      <c r="W168" s="52">
        <v>699</v>
      </c>
      <c r="X168" s="52">
        <v>791</v>
      </c>
      <c r="Y168" s="52">
        <v>208</v>
      </c>
      <c r="DA168" s="63" t="s">
        <v>1392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48967</v>
      </c>
      <c r="D171" s="52">
        <v>20956</v>
      </c>
      <c r="E171" s="52">
        <v>15781</v>
      </c>
      <c r="F171" s="52">
        <v>32282</v>
      </c>
      <c r="G171" s="52">
        <v>68079</v>
      </c>
      <c r="H171" s="52">
        <v>78376</v>
      </c>
      <c r="I171" s="52">
        <v>45423</v>
      </c>
      <c r="J171" s="52">
        <v>33721</v>
      </c>
      <c r="K171" s="52">
        <v>28621</v>
      </c>
      <c r="L171" s="52">
        <v>37311</v>
      </c>
      <c r="M171" s="52">
        <v>28769</v>
      </c>
      <c r="N171" s="52">
        <v>23673</v>
      </c>
      <c r="O171" s="52">
        <v>0</v>
      </c>
      <c r="P171" s="52">
        <v>0</v>
      </c>
      <c r="Q171" s="52">
        <v>0</v>
      </c>
      <c r="R171" s="52">
        <v>11660</v>
      </c>
      <c r="S171" s="52">
        <v>20952</v>
      </c>
      <c r="T171" s="52">
        <v>43334</v>
      </c>
      <c r="U171" s="52">
        <v>53220</v>
      </c>
      <c r="V171" s="52">
        <v>46835</v>
      </c>
      <c r="W171" s="52">
        <v>37261</v>
      </c>
      <c r="X171" s="52">
        <v>26434</v>
      </c>
      <c r="Y171" s="52">
        <v>67991</v>
      </c>
      <c r="DA171" s="63" t="s">
        <v>1393</v>
      </c>
    </row>
    <row r="172" spans="1:105" ht="12" customHeight="1" x14ac:dyDescent="0.25">
      <c r="A172" s="97" t="s">
        <v>121</v>
      </c>
      <c r="B172" s="52"/>
      <c r="C172" s="52">
        <v>6657</v>
      </c>
      <c r="D172" s="52">
        <v>3129</v>
      </c>
      <c r="E172" s="52">
        <v>4195</v>
      </c>
      <c r="F172" s="52">
        <v>7615</v>
      </c>
      <c r="G172" s="52">
        <v>12463</v>
      </c>
      <c r="H172" s="52">
        <v>19266</v>
      </c>
      <c r="I172" s="52">
        <v>28589</v>
      </c>
      <c r="J172" s="52">
        <v>33849</v>
      </c>
      <c r="K172" s="52">
        <v>28812</v>
      </c>
      <c r="L172" s="52">
        <v>21850</v>
      </c>
      <c r="M172" s="52">
        <v>5738</v>
      </c>
      <c r="N172" s="52">
        <v>11930</v>
      </c>
      <c r="O172" s="52">
        <v>0</v>
      </c>
      <c r="P172" s="52">
        <v>0</v>
      </c>
      <c r="Q172" s="52">
        <v>0</v>
      </c>
      <c r="R172" s="52">
        <v>15877</v>
      </c>
      <c r="S172" s="52">
        <v>22860</v>
      </c>
      <c r="T172" s="52">
        <v>29449</v>
      </c>
      <c r="U172" s="52">
        <v>40194</v>
      </c>
      <c r="V172" s="52">
        <v>37479</v>
      </c>
      <c r="W172" s="52">
        <v>40858</v>
      </c>
      <c r="X172" s="52">
        <v>35432</v>
      </c>
      <c r="Y172" s="52">
        <v>60021</v>
      </c>
      <c r="DA172" s="63" t="s">
        <v>1394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28070</v>
      </c>
      <c r="D176" s="52">
        <v>22962</v>
      </c>
      <c r="E176" s="52">
        <v>30103</v>
      </c>
      <c r="F176" s="52">
        <v>35702</v>
      </c>
      <c r="G176" s="52">
        <v>36382</v>
      </c>
      <c r="H176" s="52">
        <v>41035</v>
      </c>
      <c r="I176" s="52">
        <v>24994</v>
      </c>
      <c r="J176" s="52">
        <v>21399</v>
      </c>
      <c r="K176" s="52">
        <v>24186</v>
      </c>
      <c r="L176" s="52">
        <v>29814</v>
      </c>
      <c r="M176" s="52">
        <v>18725</v>
      </c>
      <c r="N176" s="52">
        <v>14907</v>
      </c>
      <c r="O176" s="52">
        <v>0</v>
      </c>
      <c r="P176" s="52">
        <v>0</v>
      </c>
      <c r="Q176" s="52">
        <v>0</v>
      </c>
      <c r="R176" s="52">
        <v>11606</v>
      </c>
      <c r="S176" s="52">
        <v>17857</v>
      </c>
      <c r="T176" s="52">
        <v>22062</v>
      </c>
      <c r="U176" s="52">
        <v>21279</v>
      </c>
      <c r="V176" s="52">
        <v>22237</v>
      </c>
      <c r="W176" s="52">
        <v>23910</v>
      </c>
      <c r="X176" s="52">
        <v>19615</v>
      </c>
      <c r="Y176" s="52">
        <v>37815</v>
      </c>
      <c r="DA176" s="63" t="s">
        <v>1395</v>
      </c>
    </row>
    <row r="177" spans="1:105" ht="12" customHeight="1" x14ac:dyDescent="0.25">
      <c r="A177" s="109" t="s">
        <v>120</v>
      </c>
      <c r="B177" s="36"/>
      <c r="C177" s="36">
        <v>104404</v>
      </c>
      <c r="D177" s="36">
        <v>59068</v>
      </c>
      <c r="E177" s="36">
        <v>80843</v>
      </c>
      <c r="F177" s="36">
        <v>97205</v>
      </c>
      <c r="G177" s="36">
        <v>119887</v>
      </c>
      <c r="H177" s="36">
        <v>164245</v>
      </c>
      <c r="I177" s="36">
        <v>98309</v>
      </c>
      <c r="J177" s="36">
        <v>86767</v>
      </c>
      <c r="K177" s="36">
        <v>79550</v>
      </c>
      <c r="L177" s="36">
        <v>88006</v>
      </c>
      <c r="M177" s="36">
        <v>51052</v>
      </c>
      <c r="N177" s="36">
        <v>49398</v>
      </c>
      <c r="O177" s="36">
        <v>0</v>
      </c>
      <c r="P177" s="36">
        <v>0</v>
      </c>
      <c r="Q177" s="36">
        <v>0</v>
      </c>
      <c r="R177" s="36">
        <v>43351</v>
      </c>
      <c r="S177" s="36">
        <v>62916</v>
      </c>
      <c r="T177" s="36">
        <v>97442</v>
      </c>
      <c r="U177" s="36">
        <v>116610</v>
      </c>
      <c r="V177" s="36">
        <v>112926</v>
      </c>
      <c r="W177" s="36">
        <v>109410</v>
      </c>
      <c r="X177" s="36">
        <v>93547</v>
      </c>
      <c r="Y177" s="36">
        <v>169123</v>
      </c>
      <c r="DA177" s="60" t="s">
        <v>1396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1398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26670</v>
      </c>
      <c r="D5" s="52">
        <v>19833</v>
      </c>
      <c r="E5" s="52">
        <v>15284</v>
      </c>
      <c r="F5" s="52">
        <v>30680</v>
      </c>
      <c r="G5" s="52">
        <v>22560</v>
      </c>
      <c r="H5" s="52">
        <v>16205</v>
      </c>
      <c r="I5" s="52">
        <v>7784</v>
      </c>
      <c r="J5" s="52">
        <v>16736</v>
      </c>
      <c r="K5" s="52">
        <v>18719</v>
      </c>
      <c r="L5" s="52">
        <v>5666</v>
      </c>
      <c r="M5" s="52">
        <v>10141</v>
      </c>
      <c r="N5" s="52">
        <v>5422</v>
      </c>
      <c r="O5" s="52">
        <v>5905</v>
      </c>
      <c r="P5" s="52">
        <v>751</v>
      </c>
      <c r="Q5" s="52">
        <v>14930</v>
      </c>
      <c r="R5" s="52">
        <v>34108</v>
      </c>
      <c r="S5" s="52">
        <v>60999</v>
      </c>
      <c r="T5" s="52">
        <v>25193</v>
      </c>
      <c r="U5" s="52">
        <v>4738</v>
      </c>
      <c r="V5" s="52">
        <v>3</v>
      </c>
      <c r="W5" s="52">
        <v>0</v>
      </c>
      <c r="X5" s="52">
        <v>0</v>
      </c>
      <c r="Y5" s="52">
        <v>9369</v>
      </c>
      <c r="DA5" s="63" t="s">
        <v>1399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6899</v>
      </c>
      <c r="D8" s="52">
        <v>5685</v>
      </c>
      <c r="E8" s="52">
        <v>6576</v>
      </c>
      <c r="F8" s="52">
        <v>11583</v>
      </c>
      <c r="G8" s="52">
        <v>27778</v>
      </c>
      <c r="H8" s="52">
        <v>14166</v>
      </c>
      <c r="I8" s="52">
        <v>12429</v>
      </c>
      <c r="J8" s="52">
        <v>5955</v>
      </c>
      <c r="K8" s="52">
        <v>11986</v>
      </c>
      <c r="L8" s="52">
        <v>15775</v>
      </c>
      <c r="M8" s="52">
        <v>6596</v>
      </c>
      <c r="N8" s="52">
        <v>11405</v>
      </c>
      <c r="O8" s="52">
        <v>8167</v>
      </c>
      <c r="P8" s="52">
        <v>6991</v>
      </c>
      <c r="Q8" s="52">
        <v>4206</v>
      </c>
      <c r="R8" s="52">
        <v>15548</v>
      </c>
      <c r="S8" s="52">
        <v>24065</v>
      </c>
      <c r="T8" s="52">
        <v>32948</v>
      </c>
      <c r="U8" s="52">
        <v>19974</v>
      </c>
      <c r="V8" s="52">
        <v>8548</v>
      </c>
      <c r="W8" s="52">
        <v>3753</v>
      </c>
      <c r="X8" s="52">
        <v>3539</v>
      </c>
      <c r="Y8" s="52">
        <v>3200</v>
      </c>
      <c r="DA8" s="63" t="s">
        <v>1400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8392</v>
      </c>
      <c r="D10" s="52">
        <f>RES_hhdet_in!D10-RES_hhdet_in_new!D10</f>
        <v>8097</v>
      </c>
      <c r="E10" s="52">
        <f>RES_hhdet_in!E10-RES_hhdet_in_new!E10</f>
        <v>9127</v>
      </c>
      <c r="F10" s="52">
        <f>RES_hhdet_in!F10-RES_hhdet_in_new!F10</f>
        <v>8620</v>
      </c>
      <c r="G10" s="52">
        <f>RES_hhdet_in!G10-RES_hhdet_in_new!G10</f>
        <v>5354</v>
      </c>
      <c r="H10" s="52">
        <f>RES_hhdet_in!H10-RES_hhdet_in_new!H10</f>
        <v>1402</v>
      </c>
      <c r="I10" s="52">
        <f>RES_hhdet_in!I10-RES_hhdet_in_new!I10</f>
        <v>51</v>
      </c>
      <c r="J10" s="52">
        <f>RES_hhdet_in!J10-RES_hhdet_in_new!J10</f>
        <v>8048</v>
      </c>
      <c r="K10" s="52">
        <f>RES_hhdet_in!K10-RES_hhdet_in_new!K10</f>
        <v>7482</v>
      </c>
      <c r="L10" s="52">
        <f>RES_hhdet_in!L10-RES_hhdet_in_new!L10</f>
        <v>8671</v>
      </c>
      <c r="M10" s="52">
        <f>RES_hhdet_in!M10-RES_hhdet_in_new!M10</f>
        <v>10382</v>
      </c>
      <c r="N10" s="52">
        <f>RES_hhdet_in!N10-RES_hhdet_in_new!N10</f>
        <v>11308</v>
      </c>
      <c r="O10" s="52">
        <f>RES_hhdet_in!O10-RES_hhdet_in_new!O10</f>
        <v>9382</v>
      </c>
      <c r="P10" s="52">
        <f>RES_hhdet_in!P10-RES_hhdet_in_new!P10</f>
        <v>4411</v>
      </c>
      <c r="Q10" s="52">
        <f>RES_hhdet_in!Q10-RES_hhdet_in_new!Q10</f>
        <v>3816</v>
      </c>
      <c r="R10" s="52">
        <f>RES_hhdet_in!R10-RES_hhdet_in_new!R10</f>
        <v>4043</v>
      </c>
      <c r="S10" s="52">
        <f>RES_hhdet_in!S10-RES_hhdet_in_new!S10</f>
        <v>4127</v>
      </c>
      <c r="T10" s="52">
        <f>RES_hhdet_in!T10-RES_hhdet_in_new!T10</f>
        <v>4519</v>
      </c>
      <c r="U10" s="52">
        <f>RES_hhdet_in!U10-RES_hhdet_in_new!U10</f>
        <v>5194</v>
      </c>
      <c r="V10" s="52">
        <f>RES_hhdet_in!V10-RES_hhdet_in_new!V10</f>
        <v>7778</v>
      </c>
      <c r="W10" s="52">
        <f>RES_hhdet_in!W10-RES_hhdet_in_new!W10</f>
        <v>5341</v>
      </c>
      <c r="X10" s="52">
        <f>RES_hhdet_in!X10-RES_hhdet_in_new!X10</f>
        <v>1266</v>
      </c>
      <c r="Y10" s="52">
        <f>RES_hhdet_in!Y10-RES_hhdet_in_new!Y10</f>
        <v>0</v>
      </c>
      <c r="DA10" s="63" t="s">
        <v>1401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22168</v>
      </c>
      <c r="D11" s="52">
        <f>RES_hhdet_in!D11-RES_hhdet_in_new!D11</f>
        <v>22415</v>
      </c>
      <c r="E11" s="52">
        <f>RES_hhdet_in!E11-RES_hhdet_in_new!E11</f>
        <v>21936</v>
      </c>
      <c r="F11" s="52">
        <f>RES_hhdet_in!F11-RES_hhdet_in_new!F11</f>
        <v>31023</v>
      </c>
      <c r="G11" s="52">
        <f>RES_hhdet_in!G11-RES_hhdet_in_new!G11</f>
        <v>20718</v>
      </c>
      <c r="H11" s="52">
        <f>RES_hhdet_in!H11-RES_hhdet_in_new!H11</f>
        <v>24028</v>
      </c>
      <c r="I11" s="52">
        <f>RES_hhdet_in!I11-RES_hhdet_in_new!I11</f>
        <v>9212</v>
      </c>
      <c r="J11" s="52">
        <f>RES_hhdet_in!J11-RES_hhdet_in_new!J11</f>
        <v>11359</v>
      </c>
      <c r="K11" s="52">
        <f>RES_hhdet_in!K11-RES_hhdet_in_new!K11</f>
        <v>19506</v>
      </c>
      <c r="L11" s="52">
        <f>RES_hhdet_in!L11-RES_hhdet_in_new!L11</f>
        <v>14290</v>
      </c>
      <c r="M11" s="52">
        <f>RES_hhdet_in!M11-RES_hhdet_in_new!M11</f>
        <v>17249</v>
      </c>
      <c r="N11" s="52">
        <f>RES_hhdet_in!N11-RES_hhdet_in_new!N11</f>
        <v>13670</v>
      </c>
      <c r="O11" s="52">
        <f>RES_hhdet_in!O11-RES_hhdet_in_new!O11</f>
        <v>11728</v>
      </c>
      <c r="P11" s="52">
        <f>RES_hhdet_in!P11-RES_hhdet_in_new!P11</f>
        <v>13200</v>
      </c>
      <c r="Q11" s="52">
        <f>RES_hhdet_in!Q11-RES_hhdet_in_new!Q11</f>
        <v>16744</v>
      </c>
      <c r="R11" s="52">
        <f>RES_hhdet_in!R11-RES_hhdet_in_new!R11</f>
        <v>27213</v>
      </c>
      <c r="S11" s="52">
        <f>RES_hhdet_in!S11-RES_hhdet_in_new!S11</f>
        <v>34030</v>
      </c>
      <c r="T11" s="52">
        <f>RES_hhdet_in!T11-RES_hhdet_in_new!T11</f>
        <v>13206</v>
      </c>
      <c r="U11" s="52">
        <f>RES_hhdet_in!U11-RES_hhdet_in_new!U11</f>
        <v>5105</v>
      </c>
      <c r="V11" s="52">
        <f>RES_hhdet_in!V11-RES_hhdet_in_new!V11</f>
        <v>0</v>
      </c>
      <c r="W11" s="52">
        <f>RES_hhdet_in!W11-RES_hhdet_in_new!W11</f>
        <v>1222</v>
      </c>
      <c r="X11" s="52">
        <f>RES_hhdet_in!X11-RES_hhdet_in_new!X11</f>
        <v>10069</v>
      </c>
      <c r="Y11" s="52">
        <f>RES_hhdet_in!Y11-RES_hhdet_in_new!Y11</f>
        <v>19373</v>
      </c>
      <c r="DA11" s="63" t="s">
        <v>1402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25</v>
      </c>
      <c r="E12" s="52">
        <f>RES_hhdet_in!E12-RES_hhdet_in_new!E12</f>
        <v>71</v>
      </c>
      <c r="F12" s="52">
        <f>RES_hhdet_in!F12-RES_hhdet_in_new!F12</f>
        <v>79</v>
      </c>
      <c r="G12" s="52">
        <f>RES_hhdet_in!G12-RES_hhdet_in_new!G12</f>
        <v>43</v>
      </c>
      <c r="H12" s="52">
        <f>RES_hhdet_in!H12-RES_hhdet_in_new!H12</f>
        <v>36</v>
      </c>
      <c r="I12" s="52">
        <f>RES_hhdet_in!I12-RES_hhdet_in_new!I12</f>
        <v>68</v>
      </c>
      <c r="J12" s="52">
        <f>RES_hhdet_in!J12-RES_hhdet_in_new!J12</f>
        <v>126</v>
      </c>
      <c r="K12" s="52">
        <f>RES_hhdet_in!K12-RES_hhdet_in_new!K12</f>
        <v>174</v>
      </c>
      <c r="L12" s="52">
        <f>RES_hhdet_in!L12-RES_hhdet_in_new!L12</f>
        <v>70</v>
      </c>
      <c r="M12" s="52">
        <f>RES_hhdet_in!M12-RES_hhdet_in_new!M12</f>
        <v>0</v>
      </c>
      <c r="N12" s="52">
        <f>RES_hhdet_in!N12-RES_hhdet_in_new!N12</f>
        <v>74</v>
      </c>
      <c r="O12" s="52">
        <f>RES_hhdet_in!O12-RES_hhdet_in_new!O12</f>
        <v>110</v>
      </c>
      <c r="P12" s="52">
        <f>RES_hhdet_in!P12-RES_hhdet_in_new!P12</f>
        <v>97</v>
      </c>
      <c r="Q12" s="52">
        <f>RES_hhdet_in!Q12-RES_hhdet_in_new!Q12</f>
        <v>255</v>
      </c>
      <c r="R12" s="52">
        <f>RES_hhdet_in!R12-RES_hhdet_in_new!R12</f>
        <v>297</v>
      </c>
      <c r="S12" s="52">
        <f>RES_hhdet_in!S12-RES_hhdet_in_new!S12</f>
        <v>292</v>
      </c>
      <c r="T12" s="52">
        <f>RES_hhdet_in!T12-RES_hhdet_in_new!T12</f>
        <v>64</v>
      </c>
      <c r="U12" s="52">
        <f>RES_hhdet_in!U12-RES_hhdet_in_new!U12</f>
        <v>7</v>
      </c>
      <c r="V12" s="52">
        <f>RES_hhdet_in!V12-RES_hhdet_in_new!V12</f>
        <v>0</v>
      </c>
      <c r="W12" s="52">
        <f>RES_hhdet_in!W12-RES_hhdet_in_new!W12</f>
        <v>10</v>
      </c>
      <c r="X12" s="52">
        <f>RES_hhdet_in!X12-RES_hhdet_in_new!X12</f>
        <v>150</v>
      </c>
      <c r="Y12" s="52">
        <f>RES_hhdet_in!Y12-RES_hhdet_in_new!Y12</f>
        <v>43</v>
      </c>
      <c r="DA12" s="63" t="s">
        <v>1403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X13" s="52">
        <f>RES_hhdet_in!X13-RES_hhdet_in_new!X13</f>
        <v>0</v>
      </c>
      <c r="Y13" s="52">
        <f>RES_hhdet_in!Y13-RES_hhdet_in_new!Y13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X14" s="52">
        <f>RES_hhdet_in!X14-RES_hhdet_in_new!X14</f>
        <v>0</v>
      </c>
      <c r="Y14" s="52">
        <f>RES_hhdet_in!Y14-RES_hhdet_in_new!Y14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14126</v>
      </c>
      <c r="D15" s="52">
        <f>RES_hhdet_in!D15-RES_hhdet_in_new!D15</f>
        <v>8116</v>
      </c>
      <c r="E15" s="52">
        <f>RES_hhdet_in!E15-RES_hhdet_in_new!E15</f>
        <v>3818</v>
      </c>
      <c r="F15" s="52">
        <f>RES_hhdet_in!F15-RES_hhdet_in_new!F15</f>
        <v>10795</v>
      </c>
      <c r="G15" s="52">
        <f>RES_hhdet_in!G15-RES_hhdet_in_new!G15</f>
        <v>18663</v>
      </c>
      <c r="H15" s="52">
        <f>RES_hhdet_in!H15-RES_hhdet_in_new!H15</f>
        <v>17518</v>
      </c>
      <c r="I15" s="52">
        <f>RES_hhdet_in!I15-RES_hhdet_in_new!I15</f>
        <v>8553</v>
      </c>
      <c r="J15" s="52">
        <f>RES_hhdet_in!J15-RES_hhdet_in_new!J15</f>
        <v>9531</v>
      </c>
      <c r="K15" s="52">
        <f>RES_hhdet_in!K15-RES_hhdet_in_new!K15</f>
        <v>12162</v>
      </c>
      <c r="L15" s="52">
        <f>RES_hhdet_in!L15-RES_hhdet_in_new!L15</f>
        <v>9140</v>
      </c>
      <c r="M15" s="52">
        <f>RES_hhdet_in!M15-RES_hhdet_in_new!M15</f>
        <v>14068</v>
      </c>
      <c r="N15" s="52">
        <f>RES_hhdet_in!N15-RES_hhdet_in_new!N15</f>
        <v>11342</v>
      </c>
      <c r="O15" s="52">
        <f>RES_hhdet_in!O15-RES_hhdet_in_new!O15</f>
        <v>7085</v>
      </c>
      <c r="P15" s="52">
        <f>RES_hhdet_in!P15-RES_hhdet_in_new!P15</f>
        <v>4364</v>
      </c>
      <c r="Q15" s="52">
        <f>RES_hhdet_in!Q15-RES_hhdet_in_new!Q15</f>
        <v>9553</v>
      </c>
      <c r="R15" s="52">
        <f>RES_hhdet_in!R15-RES_hhdet_in_new!R15</f>
        <v>11706</v>
      </c>
      <c r="S15" s="52">
        <f>RES_hhdet_in!S15-RES_hhdet_in_new!S15</f>
        <v>19447</v>
      </c>
      <c r="T15" s="52">
        <f>RES_hhdet_in!T15-RES_hhdet_in_new!T15</f>
        <v>12319</v>
      </c>
      <c r="U15" s="52">
        <f>RES_hhdet_in!U15-RES_hhdet_in_new!U15</f>
        <v>6120</v>
      </c>
      <c r="V15" s="52">
        <f>RES_hhdet_in!V15-RES_hhdet_in_new!V15</f>
        <v>0</v>
      </c>
      <c r="W15" s="52">
        <f>RES_hhdet_in!W15-RES_hhdet_in_new!W15</f>
        <v>830</v>
      </c>
      <c r="X15" s="52">
        <f>RES_hhdet_in!X15-RES_hhdet_in_new!X15</f>
        <v>5257</v>
      </c>
      <c r="Y15" s="52">
        <f>RES_hhdet_in!Y15-RES_hhdet_in_new!Y15</f>
        <v>16733</v>
      </c>
      <c r="DA15" s="63" t="s">
        <v>1404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1920</v>
      </c>
      <c r="D16" s="52">
        <f>RES_hhdet_in!D16-RES_hhdet_in_new!D16</f>
        <v>1212</v>
      </c>
      <c r="E16" s="52">
        <f>RES_hhdet_in!E16-RES_hhdet_in_new!E16</f>
        <v>1015</v>
      </c>
      <c r="F16" s="52">
        <f>RES_hhdet_in!F16-RES_hhdet_in_new!F16</f>
        <v>2548</v>
      </c>
      <c r="G16" s="52">
        <f>RES_hhdet_in!G16-RES_hhdet_in_new!G16</f>
        <v>3416</v>
      </c>
      <c r="H16" s="52">
        <f>RES_hhdet_in!H16-RES_hhdet_in_new!H16</f>
        <v>4307</v>
      </c>
      <c r="I16" s="52">
        <f>RES_hhdet_in!I16-RES_hhdet_in_new!I16</f>
        <v>5383</v>
      </c>
      <c r="J16" s="52">
        <f>RES_hhdet_in!J16-RES_hhdet_in_new!J16</f>
        <v>9577</v>
      </c>
      <c r="K16" s="52">
        <f>RES_hhdet_in!K16-RES_hhdet_in_new!K16</f>
        <v>12252</v>
      </c>
      <c r="L16" s="52">
        <f>RES_hhdet_in!L16-RES_hhdet_in_new!L16</f>
        <v>5350</v>
      </c>
      <c r="M16" s="52">
        <f>RES_hhdet_in!M16-RES_hhdet_in_new!M16</f>
        <v>2799</v>
      </c>
      <c r="N16" s="52">
        <f>RES_hhdet_in!N16-RES_hhdet_in_new!N16</f>
        <v>5710</v>
      </c>
      <c r="O16" s="52">
        <f>RES_hhdet_in!O16-RES_hhdet_in_new!O16</f>
        <v>5364</v>
      </c>
      <c r="P16" s="52">
        <f>RES_hhdet_in!P16-RES_hhdet_in_new!P16</f>
        <v>6819</v>
      </c>
      <c r="Q16" s="52">
        <f>RES_hhdet_in!Q16-RES_hhdet_in_new!Q16</f>
        <v>9066</v>
      </c>
      <c r="R16" s="52">
        <f>RES_hhdet_in!R16-RES_hhdet_in_new!R16</f>
        <v>15947</v>
      </c>
      <c r="S16" s="52">
        <f>RES_hhdet_in!S16-RES_hhdet_in_new!S16</f>
        <v>21252</v>
      </c>
      <c r="T16" s="52">
        <f>RES_hhdet_in!T16-RES_hhdet_in_new!T16</f>
        <v>8356</v>
      </c>
      <c r="U16" s="52">
        <f>RES_hhdet_in!U16-RES_hhdet_in_new!U16</f>
        <v>4613</v>
      </c>
      <c r="V16" s="52">
        <f>RES_hhdet_in!V16-RES_hhdet_in_new!V16</f>
        <v>0</v>
      </c>
      <c r="W16" s="52">
        <f>RES_hhdet_in!W16-RES_hhdet_in_new!W16</f>
        <v>940</v>
      </c>
      <c r="X16" s="52">
        <f>RES_hhdet_in!X16-RES_hhdet_in_new!X16</f>
        <v>7069</v>
      </c>
      <c r="Y16" s="52">
        <f>RES_hhdet_in!Y16-RES_hhdet_in_new!Y16</f>
        <v>14751</v>
      </c>
      <c r="DA16" s="63" t="s">
        <v>1405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26967</v>
      </c>
      <c r="D20" s="52">
        <v>30305</v>
      </c>
      <c r="E20" s="52">
        <v>29816</v>
      </c>
      <c r="F20" s="52">
        <v>31534</v>
      </c>
      <c r="G20" s="52">
        <v>28927</v>
      </c>
      <c r="H20" s="52">
        <v>26698</v>
      </c>
      <c r="I20" s="52">
        <v>16741</v>
      </c>
      <c r="J20" s="52">
        <v>19820</v>
      </c>
      <c r="K20" s="52">
        <v>30097</v>
      </c>
      <c r="L20" s="52">
        <v>29446</v>
      </c>
      <c r="M20" s="52">
        <v>32818</v>
      </c>
      <c r="N20" s="52">
        <v>24146</v>
      </c>
      <c r="O20" s="52">
        <v>20270</v>
      </c>
      <c r="P20" s="52">
        <v>4346</v>
      </c>
      <c r="Q20" s="52">
        <v>9555</v>
      </c>
      <c r="R20" s="52">
        <v>12016</v>
      </c>
      <c r="S20" s="52">
        <v>18587</v>
      </c>
      <c r="T20" s="52">
        <v>12251</v>
      </c>
      <c r="U20" s="52">
        <v>7439</v>
      </c>
      <c r="V20" s="52">
        <v>3948</v>
      </c>
      <c r="W20" s="52">
        <v>1182</v>
      </c>
      <c r="X20" s="52">
        <v>98</v>
      </c>
      <c r="Y20" s="52">
        <v>0</v>
      </c>
      <c r="DA20" s="63" t="s">
        <v>1406</v>
      </c>
    </row>
    <row r="21" spans="1:105" ht="12" customHeight="1" x14ac:dyDescent="0.25">
      <c r="A21" s="97" t="s">
        <v>50</v>
      </c>
      <c r="B21" s="52"/>
      <c r="C21" s="52">
        <v>6144</v>
      </c>
      <c r="D21" s="52">
        <v>5305</v>
      </c>
      <c r="E21" s="52">
        <v>4281</v>
      </c>
      <c r="F21" s="52">
        <v>8538</v>
      </c>
      <c r="G21" s="52">
        <v>7162</v>
      </c>
      <c r="H21" s="52">
        <v>6829</v>
      </c>
      <c r="I21" s="52">
        <v>2424</v>
      </c>
      <c r="J21" s="52">
        <v>3915</v>
      </c>
      <c r="K21" s="52">
        <v>5360</v>
      </c>
      <c r="L21" s="52">
        <v>2183</v>
      </c>
      <c r="M21" s="52">
        <v>2824</v>
      </c>
      <c r="N21" s="52">
        <v>3947</v>
      </c>
      <c r="O21" s="52">
        <v>2890</v>
      </c>
      <c r="P21" s="52">
        <v>4589</v>
      </c>
      <c r="Q21" s="52">
        <v>5183</v>
      </c>
      <c r="R21" s="52">
        <v>9836</v>
      </c>
      <c r="S21" s="52">
        <v>13816</v>
      </c>
      <c r="T21" s="52">
        <v>4960</v>
      </c>
      <c r="U21" s="52">
        <v>1926</v>
      </c>
      <c r="V21" s="52">
        <v>460</v>
      </c>
      <c r="W21" s="52">
        <v>1869</v>
      </c>
      <c r="X21" s="52">
        <v>6150</v>
      </c>
      <c r="Y21" s="52">
        <v>9154</v>
      </c>
      <c r="DA21" s="63" t="s">
        <v>1407</v>
      </c>
    </row>
    <row r="22" spans="1:105" ht="12" customHeight="1" x14ac:dyDescent="0.25">
      <c r="A22" s="109" t="s">
        <v>120</v>
      </c>
      <c r="B22" s="36"/>
      <c r="C22" s="36">
        <v>22851</v>
      </c>
      <c r="D22" s="36">
        <v>13644</v>
      </c>
      <c r="E22" s="36">
        <v>11493</v>
      </c>
      <c r="F22" s="36">
        <v>23248</v>
      </c>
      <c r="G22" s="36">
        <v>23599</v>
      </c>
      <c r="H22" s="36">
        <v>27338</v>
      </c>
      <c r="I22" s="36">
        <v>9542</v>
      </c>
      <c r="J22" s="36">
        <v>15878</v>
      </c>
      <c r="K22" s="36">
        <v>17632</v>
      </c>
      <c r="L22" s="36">
        <v>6443</v>
      </c>
      <c r="M22" s="36">
        <v>7695</v>
      </c>
      <c r="N22" s="36">
        <v>13084</v>
      </c>
      <c r="O22" s="36">
        <v>10504</v>
      </c>
      <c r="P22" s="36">
        <v>16694</v>
      </c>
      <c r="Q22" s="36">
        <v>22656</v>
      </c>
      <c r="R22" s="36">
        <v>36758</v>
      </c>
      <c r="S22" s="36">
        <v>48690</v>
      </c>
      <c r="T22" s="36">
        <v>21926</v>
      </c>
      <c r="U22" s="36">
        <v>10614</v>
      </c>
      <c r="V22" s="36">
        <v>2339</v>
      </c>
      <c r="W22" s="36">
        <v>8543</v>
      </c>
      <c r="X22" s="36">
        <v>29314</v>
      </c>
      <c r="Y22" s="36">
        <v>40963</v>
      </c>
      <c r="DA22" s="60" t="s">
        <v>1408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1409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38694</v>
      </c>
      <c r="E26" s="52">
        <v>38451</v>
      </c>
      <c r="F26" s="52">
        <v>56890</v>
      </c>
      <c r="G26" s="52">
        <v>54341</v>
      </c>
      <c r="H26" s="52">
        <v>44736</v>
      </c>
      <c r="I26" s="52">
        <v>61613</v>
      </c>
      <c r="J26" s="52">
        <v>56233</v>
      </c>
      <c r="K26" s="52">
        <v>34948</v>
      </c>
      <c r="L26" s="52">
        <v>36126</v>
      </c>
      <c r="M26" s="52">
        <v>45508</v>
      </c>
      <c r="N26" s="52">
        <v>74588</v>
      </c>
      <c r="O26" s="52">
        <v>63581</v>
      </c>
      <c r="P26" s="52">
        <v>0</v>
      </c>
      <c r="Q26" s="52">
        <v>16734</v>
      </c>
      <c r="R26" s="52">
        <v>26210</v>
      </c>
      <c r="S26" s="52">
        <v>52665</v>
      </c>
      <c r="T26" s="52">
        <v>37961</v>
      </c>
      <c r="U26" s="52">
        <v>14925</v>
      </c>
      <c r="V26" s="52">
        <v>52486</v>
      </c>
      <c r="W26" s="52">
        <v>77777</v>
      </c>
      <c r="X26" s="52">
        <v>91344</v>
      </c>
      <c r="Y26" s="52">
        <v>50480</v>
      </c>
      <c r="DA26" s="63" t="s">
        <v>1410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34393</v>
      </c>
      <c r="D29" s="52">
        <v>26294</v>
      </c>
      <c r="E29" s="52">
        <v>6818</v>
      </c>
      <c r="F29" s="52">
        <v>27353</v>
      </c>
      <c r="G29" s="52">
        <v>58630</v>
      </c>
      <c r="H29" s="52">
        <v>37310</v>
      </c>
      <c r="I29" s="52">
        <v>35853</v>
      </c>
      <c r="J29" s="52">
        <v>37769</v>
      </c>
      <c r="K29" s="52">
        <v>43604</v>
      </c>
      <c r="L29" s="52">
        <v>34951</v>
      </c>
      <c r="M29" s="52">
        <v>30416</v>
      </c>
      <c r="N29" s="52">
        <v>41349</v>
      </c>
      <c r="O29" s="52">
        <v>51786</v>
      </c>
      <c r="P29" s="52">
        <v>39361</v>
      </c>
      <c r="Q29" s="52">
        <v>13049</v>
      </c>
      <c r="R29" s="52">
        <v>25893</v>
      </c>
      <c r="S29" s="52">
        <v>31487</v>
      </c>
      <c r="T29" s="52">
        <v>42493</v>
      </c>
      <c r="U29" s="52">
        <v>36490</v>
      </c>
      <c r="V29" s="52">
        <v>27284</v>
      </c>
      <c r="W29" s="52">
        <v>39829</v>
      </c>
      <c r="X29" s="52">
        <v>47911</v>
      </c>
      <c r="Y29" s="52">
        <v>52098</v>
      </c>
      <c r="DA29" s="63" t="s">
        <v>1411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89449</v>
      </c>
      <c r="D31" s="52">
        <f>RES_hhdet_in!D31-RES_hhdet_in_new!D31</f>
        <v>142106</v>
      </c>
      <c r="E31" s="52">
        <f>RES_hhdet_in!E31-RES_hhdet_in_new!E31</f>
        <v>162870</v>
      </c>
      <c r="F31" s="52">
        <f>RES_hhdet_in!F31-RES_hhdet_in_new!F31</f>
        <v>156593</v>
      </c>
      <c r="G31" s="52">
        <f>RES_hhdet_in!G31-RES_hhdet_in_new!G31</f>
        <v>113863</v>
      </c>
      <c r="H31" s="52">
        <f>RES_hhdet_in!H31-RES_hhdet_in_new!H31</f>
        <v>130662</v>
      </c>
      <c r="I31" s="52">
        <f>RES_hhdet_in!I31-RES_hhdet_in_new!I31</f>
        <v>44970</v>
      </c>
      <c r="J31" s="52">
        <f>RES_hhdet_in!J31-RES_hhdet_in_new!J31</f>
        <v>31490</v>
      </c>
      <c r="K31" s="52">
        <f>RES_hhdet_in!K31-RES_hhdet_in_new!K31</f>
        <v>36294</v>
      </c>
      <c r="L31" s="52">
        <f>RES_hhdet_in!L31-RES_hhdet_in_new!L31</f>
        <v>53952</v>
      </c>
      <c r="M31" s="52">
        <f>RES_hhdet_in!M31-RES_hhdet_in_new!M31</f>
        <v>63971</v>
      </c>
      <c r="N31" s="52">
        <f>RES_hhdet_in!N31-RES_hhdet_in_new!N31</f>
        <v>72474</v>
      </c>
      <c r="O31" s="52">
        <f>RES_hhdet_in!O31-RES_hhdet_in_new!O31</f>
        <v>71661</v>
      </c>
      <c r="P31" s="52">
        <f>RES_hhdet_in!P31-RES_hhdet_in_new!P31</f>
        <v>43602</v>
      </c>
      <c r="Q31" s="52">
        <f>RES_hhdet_in!Q31-RES_hhdet_in_new!Q31</f>
        <v>51573</v>
      </c>
      <c r="R31" s="52">
        <f>RES_hhdet_in!R31-RES_hhdet_in_new!R31</f>
        <v>53588</v>
      </c>
      <c r="S31" s="52">
        <f>RES_hhdet_in!S31-RES_hhdet_in_new!S31</f>
        <v>55465</v>
      </c>
      <c r="T31" s="52">
        <f>RES_hhdet_in!T31-RES_hhdet_in_new!T31</f>
        <v>42947</v>
      </c>
      <c r="U31" s="52">
        <f>RES_hhdet_in!U31-RES_hhdet_in_new!U31</f>
        <v>28704</v>
      </c>
      <c r="V31" s="52">
        <f>RES_hhdet_in!V31-RES_hhdet_in_new!V31</f>
        <v>46929</v>
      </c>
      <c r="W31" s="52">
        <f>RES_hhdet_in!W31-RES_hhdet_in_new!W31</f>
        <v>53292</v>
      </c>
      <c r="X31" s="52">
        <f>RES_hhdet_in!X31-RES_hhdet_in_new!X31</f>
        <v>55256</v>
      </c>
      <c r="Y31" s="52">
        <f>RES_hhdet_in!Y31-RES_hhdet_in_new!Y31</f>
        <v>36958</v>
      </c>
      <c r="DA31" s="63" t="s">
        <v>1412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0</v>
      </c>
      <c r="D32" s="52">
        <f>RES_hhdet_in!D32-RES_hhdet_in_new!D32</f>
        <v>157</v>
      </c>
      <c r="E32" s="52">
        <f>RES_hhdet_in!E32-RES_hhdet_in_new!E32</f>
        <v>530</v>
      </c>
      <c r="F32" s="52">
        <f>RES_hhdet_in!F32-RES_hhdet_in_new!F32</f>
        <v>400</v>
      </c>
      <c r="G32" s="52">
        <f>RES_hhdet_in!G32-RES_hhdet_in_new!G32</f>
        <v>239</v>
      </c>
      <c r="H32" s="52">
        <f>RES_hhdet_in!H32-RES_hhdet_in_new!H32</f>
        <v>197</v>
      </c>
      <c r="I32" s="52">
        <f>RES_hhdet_in!I32-RES_hhdet_in_new!I32</f>
        <v>332</v>
      </c>
      <c r="J32" s="52">
        <f>RES_hhdet_in!J32-RES_hhdet_in_new!J32</f>
        <v>349</v>
      </c>
      <c r="K32" s="52">
        <f>RES_hhdet_in!K32-RES_hhdet_in_new!K32</f>
        <v>328</v>
      </c>
      <c r="L32" s="52">
        <f>RES_hhdet_in!L32-RES_hhdet_in_new!L32</f>
        <v>268</v>
      </c>
      <c r="M32" s="52">
        <f>RES_hhdet_in!M32-RES_hhdet_in_new!M32</f>
        <v>7</v>
      </c>
      <c r="N32" s="52">
        <f>RES_hhdet_in!N32-RES_hhdet_in_new!N32</f>
        <v>403</v>
      </c>
      <c r="O32" s="52">
        <f>RES_hhdet_in!O32-RES_hhdet_in_new!O32</f>
        <v>668</v>
      </c>
      <c r="P32" s="52">
        <f>RES_hhdet_in!P32-RES_hhdet_in_new!P32</f>
        <v>335</v>
      </c>
      <c r="Q32" s="52">
        <f>RES_hhdet_in!Q32-RES_hhdet_in_new!Q32</f>
        <v>793</v>
      </c>
      <c r="R32" s="52">
        <f>RES_hhdet_in!R32-RES_hhdet_in_new!R32</f>
        <v>594</v>
      </c>
      <c r="S32" s="52">
        <f>RES_hhdet_in!S32-RES_hhdet_in_new!S32</f>
        <v>480</v>
      </c>
      <c r="T32" s="52">
        <f>RES_hhdet_in!T32-RES_hhdet_in_new!T32</f>
        <v>205</v>
      </c>
      <c r="U32" s="52">
        <f>RES_hhdet_in!U32-RES_hhdet_in_new!U32</f>
        <v>63</v>
      </c>
      <c r="V32" s="52">
        <f>RES_hhdet_in!V32-RES_hhdet_in_new!V32</f>
        <v>347</v>
      </c>
      <c r="W32" s="52">
        <f>RES_hhdet_in!W32-RES_hhdet_in_new!W32</f>
        <v>676</v>
      </c>
      <c r="X32" s="52">
        <f>RES_hhdet_in!X32-RES_hhdet_in_new!X32</f>
        <v>854</v>
      </c>
      <c r="Y32" s="52">
        <f>RES_hhdet_in!Y32-RES_hhdet_in_new!Y32</f>
        <v>86</v>
      </c>
      <c r="DA32" s="63" t="s">
        <v>1413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X33" s="52">
        <f>RES_hhdet_in!X33-RES_hhdet_in_new!X33</f>
        <v>0</v>
      </c>
      <c r="Y33" s="52">
        <f>RES_hhdet_in!Y33-RES_hhdet_in_new!Y33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X34" s="52">
        <f>RES_hhdet_in!X34-RES_hhdet_in_new!X34</f>
        <v>0</v>
      </c>
      <c r="Y34" s="52">
        <f>RES_hhdet_in!Y34-RES_hhdet_in_new!Y34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56995</v>
      </c>
      <c r="D35" s="52">
        <f>RES_hhdet_in!D35-RES_hhdet_in_new!D35</f>
        <v>51448</v>
      </c>
      <c r="E35" s="52">
        <f>RES_hhdet_in!E35-RES_hhdet_in_new!E35</f>
        <v>28348</v>
      </c>
      <c r="F35" s="52">
        <f>RES_hhdet_in!F35-RES_hhdet_in_new!F35</f>
        <v>54488</v>
      </c>
      <c r="G35" s="52">
        <f>RES_hhdet_in!G35-RES_hhdet_in_new!G35</f>
        <v>102580</v>
      </c>
      <c r="H35" s="52">
        <f>RES_hhdet_in!H35-RES_hhdet_in_new!H35</f>
        <v>95283</v>
      </c>
      <c r="I35" s="52">
        <f>RES_hhdet_in!I35-RES_hhdet_in_new!I35</f>
        <v>41748</v>
      </c>
      <c r="J35" s="52">
        <f>RES_hhdet_in!J35-RES_hhdet_in_new!J35</f>
        <v>26443</v>
      </c>
      <c r="K35" s="52">
        <f>RES_hhdet_in!K35-RES_hhdet_in_new!K35</f>
        <v>22631</v>
      </c>
      <c r="L35" s="52">
        <f>RES_hhdet_in!L35-RES_hhdet_in_new!L35</f>
        <v>34501</v>
      </c>
      <c r="M35" s="52">
        <f>RES_hhdet_in!M35-RES_hhdet_in_new!M35</f>
        <v>52175</v>
      </c>
      <c r="N35" s="52">
        <f>RES_hhdet_in!N35-RES_hhdet_in_new!N35</f>
        <v>60116</v>
      </c>
      <c r="O35" s="52">
        <f>RES_hhdet_in!O35-RES_hhdet_in_new!O35</f>
        <v>43248</v>
      </c>
      <c r="P35" s="52">
        <f>RES_hhdet_in!P35-RES_hhdet_in_new!P35</f>
        <v>14449</v>
      </c>
      <c r="Q35" s="52">
        <f>RES_hhdet_in!Q35-RES_hhdet_in_new!Q35</f>
        <v>29378</v>
      </c>
      <c r="R35" s="52">
        <f>RES_hhdet_in!R35-RES_hhdet_in_new!R35</f>
        <v>23044</v>
      </c>
      <c r="S35" s="52">
        <f>RES_hhdet_in!S35-RES_hhdet_in_new!S35</f>
        <v>31714</v>
      </c>
      <c r="T35" s="52">
        <f>RES_hhdet_in!T35-RES_hhdet_in_new!T35</f>
        <v>40038</v>
      </c>
      <c r="U35" s="52">
        <f>RES_hhdet_in!U35-RES_hhdet_in_new!U35</f>
        <v>34429</v>
      </c>
      <c r="V35" s="52">
        <f>RES_hhdet_in!V35-RES_hhdet_in_new!V35</f>
        <v>43555</v>
      </c>
      <c r="W35" s="52">
        <f>RES_hhdet_in!W35-RES_hhdet_in_new!W35</f>
        <v>36422</v>
      </c>
      <c r="X35" s="52">
        <f>RES_hhdet_in!X35-RES_hhdet_in_new!X35</f>
        <v>28912</v>
      </c>
      <c r="Y35" s="52">
        <f>RES_hhdet_in!Y35-RES_hhdet_in_new!Y35</f>
        <v>31920</v>
      </c>
      <c r="DA35" s="63" t="s">
        <v>1414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7749</v>
      </c>
      <c r="D36" s="52">
        <f>RES_hhdet_in!D36-RES_hhdet_in_new!D36</f>
        <v>7682</v>
      </c>
      <c r="E36" s="52">
        <f>RES_hhdet_in!E36-RES_hhdet_in_new!E36</f>
        <v>7535</v>
      </c>
      <c r="F36" s="52">
        <f>RES_hhdet_in!F36-RES_hhdet_in_new!F36</f>
        <v>12855</v>
      </c>
      <c r="G36" s="52">
        <f>RES_hhdet_in!G36-RES_hhdet_in_new!G36</f>
        <v>18777</v>
      </c>
      <c r="H36" s="52">
        <f>RES_hhdet_in!H36-RES_hhdet_in_new!H36</f>
        <v>23421</v>
      </c>
      <c r="I36" s="52">
        <f>RES_hhdet_in!I36-RES_hhdet_in_new!I36</f>
        <v>26274</v>
      </c>
      <c r="J36" s="52">
        <f>RES_hhdet_in!J36-RES_hhdet_in_new!J36</f>
        <v>26552</v>
      </c>
      <c r="K36" s="52">
        <f>RES_hhdet_in!K36-RES_hhdet_in_new!K36</f>
        <v>22790</v>
      </c>
      <c r="L36" s="52">
        <f>RES_hhdet_in!L36-RES_hhdet_in_new!L36</f>
        <v>20199</v>
      </c>
      <c r="M36" s="52">
        <f>RES_hhdet_in!M36-RES_hhdet_in_new!M36</f>
        <v>10401</v>
      </c>
      <c r="N36" s="52">
        <f>RES_hhdet_in!N36-RES_hhdet_in_new!N36</f>
        <v>30293</v>
      </c>
      <c r="O36" s="52">
        <f>RES_hhdet_in!O36-RES_hhdet_in_new!O36</f>
        <v>32771</v>
      </c>
      <c r="P36" s="52">
        <f>RES_hhdet_in!P36-RES_hhdet_in_new!P36</f>
        <v>22530</v>
      </c>
      <c r="Q36" s="52">
        <f>RES_hhdet_in!Q36-RES_hhdet_in_new!Q36</f>
        <v>27918</v>
      </c>
      <c r="R36" s="52">
        <f>RES_hhdet_in!R36-RES_hhdet_in_new!R36</f>
        <v>31399</v>
      </c>
      <c r="S36" s="52">
        <f>RES_hhdet_in!S36-RES_hhdet_in_new!S36</f>
        <v>34619</v>
      </c>
      <c r="T36" s="52">
        <f>RES_hhdet_in!T36-RES_hhdet_in_new!T36</f>
        <v>27198</v>
      </c>
      <c r="U36" s="52">
        <f>RES_hhdet_in!U36-RES_hhdet_in_new!U36</f>
        <v>25994</v>
      </c>
      <c r="V36" s="52">
        <f>RES_hhdet_in!V36-RES_hhdet_in_new!V36</f>
        <v>34834</v>
      </c>
      <c r="W36" s="52">
        <f>RES_hhdet_in!W36-RES_hhdet_in_new!W36</f>
        <v>39954</v>
      </c>
      <c r="X36" s="52">
        <f>RES_hhdet_in!X36-RES_hhdet_in_new!X36</f>
        <v>38774</v>
      </c>
      <c r="Y36" s="52">
        <f>RES_hhdet_in!Y36-RES_hhdet_in_new!Y36</f>
        <v>28173</v>
      </c>
      <c r="DA36" s="63" t="s">
        <v>1415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32672</v>
      </c>
      <c r="D40" s="52">
        <v>56375</v>
      </c>
      <c r="E40" s="52">
        <v>54072</v>
      </c>
      <c r="F40" s="52">
        <v>60261</v>
      </c>
      <c r="G40" s="52">
        <v>54819</v>
      </c>
      <c r="H40" s="52">
        <v>49888</v>
      </c>
      <c r="I40" s="52">
        <v>22969</v>
      </c>
      <c r="J40" s="52">
        <v>16784</v>
      </c>
      <c r="K40" s="52">
        <v>19122</v>
      </c>
      <c r="L40" s="52">
        <v>27564</v>
      </c>
      <c r="M40" s="52">
        <v>33963</v>
      </c>
      <c r="N40" s="52">
        <v>37853</v>
      </c>
      <c r="O40" s="52">
        <v>32028</v>
      </c>
      <c r="P40" s="52">
        <v>17448</v>
      </c>
      <c r="Q40" s="52">
        <v>20433</v>
      </c>
      <c r="R40" s="52">
        <v>22939</v>
      </c>
      <c r="S40" s="52">
        <v>27035</v>
      </c>
      <c r="T40" s="52">
        <v>20378</v>
      </c>
      <c r="U40" s="52">
        <v>13758</v>
      </c>
      <c r="V40" s="52">
        <v>20673</v>
      </c>
      <c r="W40" s="52">
        <v>23373</v>
      </c>
      <c r="X40" s="52">
        <v>21457</v>
      </c>
      <c r="Y40" s="52">
        <v>17749</v>
      </c>
      <c r="DA40" s="63" t="s">
        <v>1416</v>
      </c>
    </row>
    <row r="41" spans="1:105" ht="12" customHeight="1" x14ac:dyDescent="0.25">
      <c r="A41" s="109" t="s">
        <v>120</v>
      </c>
      <c r="B41" s="36"/>
      <c r="C41" s="36">
        <v>121520</v>
      </c>
      <c r="D41" s="36">
        <v>145019</v>
      </c>
      <c r="E41" s="36">
        <v>145211</v>
      </c>
      <c r="F41" s="36">
        <v>164074</v>
      </c>
      <c r="G41" s="36">
        <v>180642</v>
      </c>
      <c r="H41" s="36">
        <v>199680</v>
      </c>
      <c r="I41" s="36">
        <v>90347</v>
      </c>
      <c r="J41" s="36">
        <v>68061</v>
      </c>
      <c r="K41" s="36">
        <v>62921</v>
      </c>
      <c r="L41" s="36">
        <v>81360</v>
      </c>
      <c r="M41" s="36">
        <v>92579</v>
      </c>
      <c r="N41" s="36">
        <v>125455</v>
      </c>
      <c r="O41" s="36">
        <v>116329</v>
      </c>
      <c r="P41" s="36">
        <v>63485</v>
      </c>
      <c r="Q41" s="36">
        <v>89218</v>
      </c>
      <c r="R41" s="36">
        <v>85697</v>
      </c>
      <c r="S41" s="36">
        <v>95240</v>
      </c>
      <c r="T41" s="36">
        <v>90007</v>
      </c>
      <c r="U41" s="36">
        <v>75442</v>
      </c>
      <c r="V41" s="36">
        <v>105007</v>
      </c>
      <c r="W41" s="36">
        <v>106997</v>
      </c>
      <c r="X41" s="36">
        <v>102350</v>
      </c>
      <c r="Y41" s="36">
        <v>79396</v>
      </c>
      <c r="DA41" s="60" t="s">
        <v>1417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1418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137610</v>
      </c>
      <c r="D45" s="52">
        <v>191042</v>
      </c>
      <c r="E45" s="52">
        <v>194481</v>
      </c>
      <c r="F45" s="52">
        <v>173031</v>
      </c>
      <c r="G45" s="52">
        <v>92291</v>
      </c>
      <c r="H45" s="52">
        <v>16319</v>
      </c>
      <c r="I45" s="52">
        <v>66866</v>
      </c>
      <c r="J45" s="52">
        <v>97300</v>
      </c>
      <c r="K45" s="52">
        <v>111818</v>
      </c>
      <c r="L45" s="52">
        <v>119193</v>
      </c>
      <c r="M45" s="52">
        <v>183796</v>
      </c>
      <c r="N45" s="52">
        <v>266628</v>
      </c>
      <c r="O45" s="52">
        <v>400659</v>
      </c>
      <c r="P45" s="52">
        <v>214076</v>
      </c>
      <c r="Q45" s="52">
        <v>264969</v>
      </c>
      <c r="R45" s="52">
        <v>181442</v>
      </c>
      <c r="S45" s="52">
        <v>114171</v>
      </c>
      <c r="T45" s="52">
        <v>63130</v>
      </c>
      <c r="U45" s="52">
        <v>79794</v>
      </c>
      <c r="V45" s="52">
        <v>141736</v>
      </c>
      <c r="W45" s="52">
        <v>123974</v>
      </c>
      <c r="X45" s="52">
        <v>104432</v>
      </c>
      <c r="Y45" s="52">
        <v>119692</v>
      </c>
      <c r="DA45" s="63" t="s">
        <v>1419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68061</v>
      </c>
      <c r="D48" s="52">
        <v>54931</v>
      </c>
      <c r="E48" s="52">
        <v>48437</v>
      </c>
      <c r="F48" s="52">
        <v>131070</v>
      </c>
      <c r="G48" s="52">
        <v>198353</v>
      </c>
      <c r="H48" s="52">
        <v>67856</v>
      </c>
      <c r="I48" s="52">
        <v>23292</v>
      </c>
      <c r="J48" s="52">
        <v>38541</v>
      </c>
      <c r="K48" s="52">
        <v>72056</v>
      </c>
      <c r="L48" s="52">
        <v>95816</v>
      </c>
      <c r="M48" s="52">
        <v>93953</v>
      </c>
      <c r="N48" s="52">
        <v>145617</v>
      </c>
      <c r="O48" s="52">
        <v>180763</v>
      </c>
      <c r="P48" s="52">
        <v>212200</v>
      </c>
      <c r="Q48" s="52">
        <v>208815</v>
      </c>
      <c r="R48" s="52">
        <v>262860</v>
      </c>
      <c r="S48" s="52">
        <v>181892</v>
      </c>
      <c r="T48" s="52">
        <v>128352</v>
      </c>
      <c r="U48" s="52">
        <v>103304</v>
      </c>
      <c r="V48" s="52">
        <v>115906</v>
      </c>
      <c r="W48" s="52">
        <v>127162</v>
      </c>
      <c r="X48" s="52">
        <v>116050</v>
      </c>
      <c r="Y48" s="52">
        <v>100742</v>
      </c>
      <c r="DA48" s="63" t="s">
        <v>1420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73277</v>
      </c>
      <c r="D50" s="52">
        <f>RES_hhdet_in!D50-RES_hhdet_in_new!D50</f>
        <v>90075</v>
      </c>
      <c r="E50" s="52">
        <f>RES_hhdet_in!E50-RES_hhdet_in_new!E50</f>
        <v>98973</v>
      </c>
      <c r="F50" s="52">
        <f>RES_hhdet_in!F50-RES_hhdet_in_new!F50</f>
        <v>94877</v>
      </c>
      <c r="G50" s="52">
        <f>RES_hhdet_in!G50-RES_hhdet_in_new!G50</f>
        <v>76864</v>
      </c>
      <c r="H50" s="52">
        <f>RES_hhdet_in!H50-RES_hhdet_in_new!H50</f>
        <v>59532</v>
      </c>
      <c r="I50" s="52">
        <f>RES_hhdet_in!I50-RES_hhdet_in_new!I50</f>
        <v>66250</v>
      </c>
      <c r="J50" s="52">
        <f>RES_hhdet_in!J50-RES_hhdet_in_new!J50</f>
        <v>118804</v>
      </c>
      <c r="K50" s="52">
        <f>RES_hhdet_in!K50-RES_hhdet_in_new!K50</f>
        <v>102064</v>
      </c>
      <c r="L50" s="52">
        <f>RES_hhdet_in!L50-RES_hhdet_in_new!L50</f>
        <v>101305</v>
      </c>
      <c r="M50" s="52">
        <f>RES_hhdet_in!M50-RES_hhdet_in_new!M50</f>
        <v>128237</v>
      </c>
      <c r="N50" s="52">
        <f>RES_hhdet_in!N50-RES_hhdet_in_new!N50</f>
        <v>157249</v>
      </c>
      <c r="O50" s="52">
        <f>RES_hhdet_in!O50-RES_hhdet_in_new!O50</f>
        <v>179554</v>
      </c>
      <c r="P50" s="52">
        <f>RES_hhdet_in!P50-RES_hhdet_in_new!P50</f>
        <v>35871</v>
      </c>
      <c r="Q50" s="52">
        <f>RES_hhdet_in!Q50-RES_hhdet_in_new!Q50</f>
        <v>31234</v>
      </c>
      <c r="R50" s="52">
        <f>RES_hhdet_in!R50-RES_hhdet_in_new!R50</f>
        <v>52412</v>
      </c>
      <c r="S50" s="52">
        <f>RES_hhdet_in!S50-RES_hhdet_in_new!S50</f>
        <v>98515</v>
      </c>
      <c r="T50" s="52">
        <f>RES_hhdet_in!T50-RES_hhdet_in_new!T50</f>
        <v>93206</v>
      </c>
      <c r="U50" s="52">
        <f>RES_hhdet_in!U50-RES_hhdet_in_new!U50</f>
        <v>92532</v>
      </c>
      <c r="V50" s="52">
        <f>RES_hhdet_in!V50-RES_hhdet_in_new!V50</f>
        <v>105905</v>
      </c>
      <c r="W50" s="52">
        <f>RES_hhdet_in!W50-RES_hhdet_in_new!W50</f>
        <v>61792</v>
      </c>
      <c r="X50" s="52">
        <f>RES_hhdet_in!X50-RES_hhdet_in_new!X50</f>
        <v>54388</v>
      </c>
      <c r="Y50" s="52">
        <f>RES_hhdet_in!Y50-RES_hhdet_in_new!Y50</f>
        <v>94847</v>
      </c>
      <c r="DA50" s="63" t="s">
        <v>1421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0</v>
      </c>
      <c r="D51" s="52">
        <f>RES_hhdet_in!D51-RES_hhdet_in_new!D51</f>
        <v>0</v>
      </c>
      <c r="E51" s="52">
        <f>RES_hhdet_in!E51-RES_hhdet_in_new!E51</f>
        <v>399</v>
      </c>
      <c r="F51" s="52">
        <f>RES_hhdet_in!F51-RES_hhdet_in_new!F51</f>
        <v>318</v>
      </c>
      <c r="G51" s="52">
        <f>RES_hhdet_in!G51-RES_hhdet_in_new!G51</f>
        <v>147</v>
      </c>
      <c r="H51" s="52">
        <f>RES_hhdet_in!H51-RES_hhdet_in_new!H51</f>
        <v>86</v>
      </c>
      <c r="I51" s="52">
        <f>RES_hhdet_in!I51-RES_hhdet_in_new!I51</f>
        <v>803</v>
      </c>
      <c r="J51" s="52">
        <f>RES_hhdet_in!J51-RES_hhdet_in_new!J51</f>
        <v>1333</v>
      </c>
      <c r="K51" s="52">
        <f>RES_hhdet_in!K51-RES_hhdet_in_new!K51</f>
        <v>1263</v>
      </c>
      <c r="L51" s="52">
        <f>RES_hhdet_in!L51-RES_hhdet_in_new!L51</f>
        <v>371</v>
      </c>
      <c r="M51" s="52">
        <f>RES_hhdet_in!M51-RES_hhdet_in_new!M51</f>
        <v>0</v>
      </c>
      <c r="N51" s="52">
        <f>RES_hhdet_in!N51-RES_hhdet_in_new!N51</f>
        <v>195</v>
      </c>
      <c r="O51" s="52">
        <f>RES_hhdet_in!O51-RES_hhdet_in_new!O51</f>
        <v>1594</v>
      </c>
      <c r="P51" s="52">
        <f>RES_hhdet_in!P51-RES_hhdet_in_new!P51</f>
        <v>526</v>
      </c>
      <c r="Q51" s="52">
        <f>RES_hhdet_in!Q51-RES_hhdet_in_new!Q51</f>
        <v>2176</v>
      </c>
      <c r="R51" s="52">
        <f>RES_hhdet_in!R51-RES_hhdet_in_new!R51</f>
        <v>0</v>
      </c>
      <c r="S51" s="52">
        <f>RES_hhdet_in!S51-RES_hhdet_in_new!S51</f>
        <v>81</v>
      </c>
      <c r="T51" s="52">
        <f>RES_hhdet_in!T51-RES_hhdet_in_new!T51</f>
        <v>1056</v>
      </c>
      <c r="U51" s="52">
        <f>RES_hhdet_in!U51-RES_hhdet_in_new!U51</f>
        <v>333</v>
      </c>
      <c r="V51" s="52">
        <f>RES_hhdet_in!V51-RES_hhdet_in_new!V51</f>
        <v>1470</v>
      </c>
      <c r="W51" s="52">
        <f>RES_hhdet_in!W51-RES_hhdet_in_new!W51</f>
        <v>541</v>
      </c>
      <c r="X51" s="52">
        <f>RES_hhdet_in!X51-RES_hhdet_in_new!X51</f>
        <v>316</v>
      </c>
      <c r="Y51" s="52">
        <f>RES_hhdet_in!Y51-RES_hhdet_in_new!Y51</f>
        <v>854</v>
      </c>
      <c r="DA51" s="63" t="s">
        <v>1422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X52" s="52">
        <f>RES_hhdet_in!X52-RES_hhdet_in_new!X52</f>
        <v>0</v>
      </c>
      <c r="Y52" s="52">
        <f>RES_hhdet_in!Y52-RES_hhdet_in_new!Y52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X53" s="52">
        <f>RES_hhdet_in!X53-RES_hhdet_in_new!X53</f>
        <v>0</v>
      </c>
      <c r="Y53" s="52">
        <f>RES_hhdet_in!Y53-RES_hhdet_in_new!Y53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216809</v>
      </c>
      <c r="D54" s="52">
        <f>RES_hhdet_in!D54-RES_hhdet_in_new!D54</f>
        <v>246686</v>
      </c>
      <c r="E54" s="52">
        <f>RES_hhdet_in!E54-RES_hhdet_in_new!E54</f>
        <v>222752</v>
      </c>
      <c r="F54" s="52">
        <f>RES_hhdet_in!F54-RES_hhdet_in_new!F54</f>
        <v>224191</v>
      </c>
      <c r="G54" s="52">
        <f>RES_hhdet_in!G54-RES_hhdet_in_new!G54</f>
        <v>202553</v>
      </c>
      <c r="H54" s="52">
        <f>RES_hhdet_in!H54-RES_hhdet_in_new!H54</f>
        <v>179239</v>
      </c>
      <c r="I54" s="52">
        <f>RES_hhdet_in!I54-RES_hhdet_in_new!I54</f>
        <v>68091</v>
      </c>
      <c r="J54" s="52">
        <f>RES_hhdet_in!J54-RES_hhdet_in_new!J54</f>
        <v>65817</v>
      </c>
      <c r="K54" s="52">
        <f>RES_hhdet_in!K54-RES_hhdet_in_new!K54</f>
        <v>117532</v>
      </c>
      <c r="L54" s="52">
        <f>RES_hhdet_in!L54-RES_hhdet_in_new!L54</f>
        <v>162359</v>
      </c>
      <c r="M54" s="52">
        <f>RES_hhdet_in!M54-RES_hhdet_in_new!M54</f>
        <v>217140</v>
      </c>
      <c r="N54" s="52">
        <f>RES_hhdet_in!N54-RES_hhdet_in_new!N54</f>
        <v>173233</v>
      </c>
      <c r="O54" s="52">
        <f>RES_hhdet_in!O54-RES_hhdet_in_new!O54</f>
        <v>180729</v>
      </c>
      <c r="P54" s="52">
        <f>RES_hhdet_in!P54-RES_hhdet_in_new!P54</f>
        <v>104663</v>
      </c>
      <c r="Q54" s="52">
        <f>RES_hhdet_in!Q54-RES_hhdet_in_new!Q54</f>
        <v>185749</v>
      </c>
      <c r="R54" s="52">
        <f>RES_hhdet_in!R54-RES_hhdet_in_new!R54</f>
        <v>121642</v>
      </c>
      <c r="S54" s="52">
        <f>RES_hhdet_in!S54-RES_hhdet_in_new!S54</f>
        <v>99685</v>
      </c>
      <c r="T54" s="52">
        <f>RES_hhdet_in!T54-RES_hhdet_in_new!T54</f>
        <v>123066</v>
      </c>
      <c r="U54" s="52">
        <f>RES_hhdet_in!U54-RES_hhdet_in_new!U54</f>
        <v>145404</v>
      </c>
      <c r="V54" s="52">
        <f>RES_hhdet_in!V54-RES_hhdet_in_new!V54</f>
        <v>189344</v>
      </c>
      <c r="W54" s="52">
        <f>RES_hhdet_in!W54-RES_hhdet_in_new!W54</f>
        <v>180684</v>
      </c>
      <c r="X54" s="52">
        <f>RES_hhdet_in!X54-RES_hhdet_in_new!X54</f>
        <v>139896</v>
      </c>
      <c r="Y54" s="52">
        <f>RES_hhdet_in!Y54-RES_hhdet_in_new!Y54</f>
        <v>140024</v>
      </c>
      <c r="DA54" s="63" t="s">
        <v>1423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29476</v>
      </c>
      <c r="D55" s="52">
        <f>RES_hhdet_in!D55-RES_hhdet_in_new!D55</f>
        <v>36830</v>
      </c>
      <c r="E55" s="52">
        <f>RES_hhdet_in!E55-RES_hhdet_in_new!E55</f>
        <v>59217</v>
      </c>
      <c r="F55" s="52">
        <f>RES_hhdet_in!F55-RES_hhdet_in_new!F55</f>
        <v>52881</v>
      </c>
      <c r="G55" s="52">
        <f>RES_hhdet_in!G55-RES_hhdet_in_new!G55</f>
        <v>37082</v>
      </c>
      <c r="H55" s="52">
        <f>RES_hhdet_in!H55-RES_hhdet_in_new!H55</f>
        <v>44061</v>
      </c>
      <c r="I55" s="52">
        <f>RES_hhdet_in!I55-RES_hhdet_in_new!I55</f>
        <v>42854</v>
      </c>
      <c r="J55" s="52">
        <f>RES_hhdet_in!J55-RES_hhdet_in_new!J55</f>
        <v>66069</v>
      </c>
      <c r="K55" s="52">
        <f>RES_hhdet_in!K55-RES_hhdet_in_new!K55</f>
        <v>118318</v>
      </c>
      <c r="L55" s="52">
        <f>RES_hhdet_in!L55-RES_hhdet_in_new!L55</f>
        <v>95081</v>
      </c>
      <c r="M55" s="52">
        <f>RES_hhdet_in!M55-RES_hhdet_in_new!M55</f>
        <v>43307</v>
      </c>
      <c r="N55" s="52">
        <f>RES_hhdet_in!N55-RES_hhdet_in_new!N55</f>
        <v>87305</v>
      </c>
      <c r="O55" s="52">
        <f>RES_hhdet_in!O55-RES_hhdet_in_new!O55</f>
        <v>136953</v>
      </c>
      <c r="P55" s="52">
        <f>RES_hhdet_in!P55-RES_hhdet_in_new!P55</f>
        <v>163117</v>
      </c>
      <c r="Q55" s="52">
        <f>RES_hhdet_in!Q55-RES_hhdet_in_new!Q55</f>
        <v>176633</v>
      </c>
      <c r="R55" s="52">
        <f>RES_hhdet_in!R55-RES_hhdet_in_new!R55</f>
        <v>165655</v>
      </c>
      <c r="S55" s="52">
        <f>RES_hhdet_in!S55-RES_hhdet_in_new!S55</f>
        <v>108759</v>
      </c>
      <c r="T55" s="52">
        <f>RES_hhdet_in!T55-RES_hhdet_in_new!T55</f>
        <v>83636</v>
      </c>
      <c r="U55" s="52">
        <f>RES_hhdet_in!U55-RES_hhdet_in_new!U55</f>
        <v>109810</v>
      </c>
      <c r="V55" s="52">
        <f>RES_hhdet_in!V55-RES_hhdet_in_new!V55</f>
        <v>151518</v>
      </c>
      <c r="W55" s="52">
        <f>RES_hhdet_in!W55-RES_hhdet_in_new!W55</f>
        <v>198118</v>
      </c>
      <c r="X55" s="52">
        <f>RES_hhdet_in!X55-RES_hhdet_in_new!X55</f>
        <v>187511</v>
      </c>
      <c r="Y55" s="52">
        <f>RES_hhdet_in!Y55-RES_hhdet_in_new!Y55</f>
        <v>123605</v>
      </c>
      <c r="DA55" s="63" t="s">
        <v>1424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92767</v>
      </c>
      <c r="D59" s="52">
        <v>137777</v>
      </c>
      <c r="E59" s="52">
        <v>136340</v>
      </c>
      <c r="F59" s="52">
        <v>134446</v>
      </c>
      <c r="G59" s="52">
        <v>106867</v>
      </c>
      <c r="H59" s="52">
        <v>89764</v>
      </c>
      <c r="I59" s="52">
        <v>48260</v>
      </c>
      <c r="J59" s="52">
        <v>51496</v>
      </c>
      <c r="K59" s="52">
        <v>82334</v>
      </c>
      <c r="L59" s="52">
        <v>94535</v>
      </c>
      <c r="M59" s="52">
        <v>110396</v>
      </c>
      <c r="N59" s="52">
        <v>101832</v>
      </c>
      <c r="O59" s="52">
        <v>112710</v>
      </c>
      <c r="P59" s="52">
        <v>74116</v>
      </c>
      <c r="Q59" s="52">
        <v>86054</v>
      </c>
      <c r="R59" s="52">
        <v>89819</v>
      </c>
      <c r="S59" s="52">
        <v>86246</v>
      </c>
      <c r="T59" s="52">
        <v>69621</v>
      </c>
      <c r="U59" s="52">
        <v>68864</v>
      </c>
      <c r="V59" s="52">
        <v>89933</v>
      </c>
      <c r="W59" s="52">
        <v>94574</v>
      </c>
      <c r="X59" s="52">
        <v>73287</v>
      </c>
      <c r="Y59" s="52">
        <v>72789</v>
      </c>
      <c r="DA59" s="63" t="s">
        <v>1425</v>
      </c>
    </row>
    <row r="60" spans="1:105" ht="12" customHeight="1" x14ac:dyDescent="0.25">
      <c r="A60" s="109" t="s">
        <v>120</v>
      </c>
      <c r="B60" s="36"/>
      <c r="C60" s="36">
        <v>345040</v>
      </c>
      <c r="D60" s="36">
        <v>354415</v>
      </c>
      <c r="E60" s="36">
        <v>366153</v>
      </c>
      <c r="F60" s="36">
        <v>366059</v>
      </c>
      <c r="G60" s="36">
        <v>352155</v>
      </c>
      <c r="H60" s="36">
        <v>359278</v>
      </c>
      <c r="I60" s="36">
        <v>189828</v>
      </c>
      <c r="J60" s="36">
        <v>208801</v>
      </c>
      <c r="K60" s="36">
        <v>270826</v>
      </c>
      <c r="L60" s="36">
        <v>279039</v>
      </c>
      <c r="M60" s="36">
        <v>300982</v>
      </c>
      <c r="N60" s="36">
        <v>337465</v>
      </c>
      <c r="O60" s="36">
        <v>409308</v>
      </c>
      <c r="P60" s="36">
        <v>269678</v>
      </c>
      <c r="Q60" s="36">
        <v>375790</v>
      </c>
      <c r="R60" s="36">
        <v>335508</v>
      </c>
      <c r="S60" s="36">
        <v>303884</v>
      </c>
      <c r="T60" s="36">
        <v>307494</v>
      </c>
      <c r="U60" s="36">
        <v>377380</v>
      </c>
      <c r="V60" s="36">
        <v>456761</v>
      </c>
      <c r="W60" s="36">
        <v>432779</v>
      </c>
      <c r="X60" s="36">
        <v>349532</v>
      </c>
      <c r="Y60" s="36">
        <v>325545</v>
      </c>
      <c r="DA60" s="60" t="s">
        <v>1426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1427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279826</v>
      </c>
      <c r="D64" s="52">
        <v>321039</v>
      </c>
      <c r="E64" s="52">
        <v>332545</v>
      </c>
      <c r="F64" s="52">
        <v>259166</v>
      </c>
      <c r="G64" s="52">
        <v>227381</v>
      </c>
      <c r="H64" s="52">
        <v>316202</v>
      </c>
      <c r="I64" s="52">
        <v>271903</v>
      </c>
      <c r="J64" s="52">
        <v>280832</v>
      </c>
      <c r="K64" s="52">
        <v>202176</v>
      </c>
      <c r="L64" s="52">
        <v>288534</v>
      </c>
      <c r="M64" s="52">
        <v>214142</v>
      </c>
      <c r="N64" s="52">
        <v>196569</v>
      </c>
      <c r="O64" s="52">
        <v>189892</v>
      </c>
      <c r="P64" s="52">
        <v>200809</v>
      </c>
      <c r="Q64" s="52">
        <v>208817</v>
      </c>
      <c r="R64" s="52">
        <v>546606</v>
      </c>
      <c r="S64" s="52">
        <v>593768</v>
      </c>
      <c r="T64" s="52">
        <v>569020</v>
      </c>
      <c r="U64" s="52">
        <v>383307</v>
      </c>
      <c r="V64" s="52">
        <v>294668</v>
      </c>
      <c r="W64" s="52">
        <v>135469</v>
      </c>
      <c r="X64" s="52">
        <v>202861</v>
      </c>
      <c r="Y64" s="52">
        <v>207985</v>
      </c>
      <c r="DA64" s="63" t="s">
        <v>1428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62048</v>
      </c>
      <c r="D67" s="52">
        <v>53762</v>
      </c>
      <c r="E67" s="52">
        <v>86217</v>
      </c>
      <c r="F67" s="52">
        <v>219670</v>
      </c>
      <c r="G67" s="52">
        <v>305040</v>
      </c>
      <c r="H67" s="52">
        <v>144411</v>
      </c>
      <c r="I67" s="52">
        <v>230999</v>
      </c>
      <c r="J67" s="52">
        <v>178069</v>
      </c>
      <c r="K67" s="52">
        <v>213745</v>
      </c>
      <c r="L67" s="52">
        <v>189930</v>
      </c>
      <c r="M67" s="52">
        <v>210963</v>
      </c>
      <c r="N67" s="52">
        <v>204840</v>
      </c>
      <c r="O67" s="52">
        <v>184691</v>
      </c>
      <c r="P67" s="52">
        <v>159012</v>
      </c>
      <c r="Q67" s="52">
        <v>212430</v>
      </c>
      <c r="R67" s="52">
        <v>259061</v>
      </c>
      <c r="S67" s="52">
        <v>383854</v>
      </c>
      <c r="T67" s="52">
        <v>400026</v>
      </c>
      <c r="U67" s="52">
        <v>388564</v>
      </c>
      <c r="V67" s="52">
        <v>332979</v>
      </c>
      <c r="W67" s="52">
        <v>254264</v>
      </c>
      <c r="X67" s="52">
        <v>172905</v>
      </c>
      <c r="Y67" s="52">
        <v>179120</v>
      </c>
      <c r="DA67" s="63" t="s">
        <v>1429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275500</v>
      </c>
      <c r="D69" s="52">
        <f>RES_hhdet_in!D69-RES_hhdet_in_new!D69</f>
        <v>373887</v>
      </c>
      <c r="E69" s="52">
        <f>RES_hhdet_in!E69-RES_hhdet_in_new!E69</f>
        <v>289222</v>
      </c>
      <c r="F69" s="52">
        <f>RES_hhdet_in!F69-RES_hhdet_in_new!F69</f>
        <v>242695</v>
      </c>
      <c r="G69" s="52">
        <f>RES_hhdet_in!G69-RES_hhdet_in_new!G69</f>
        <v>322015</v>
      </c>
      <c r="H69" s="52">
        <f>RES_hhdet_in!H69-RES_hhdet_in_new!H69</f>
        <v>286959</v>
      </c>
      <c r="I69" s="52">
        <f>RES_hhdet_in!I69-RES_hhdet_in_new!I69</f>
        <v>273331</v>
      </c>
      <c r="J69" s="52">
        <f>RES_hhdet_in!J69-RES_hhdet_in_new!J69</f>
        <v>231167</v>
      </c>
      <c r="K69" s="52">
        <f>RES_hhdet_in!K69-RES_hhdet_in_new!K69</f>
        <v>214160</v>
      </c>
      <c r="L69" s="52">
        <f>RES_hhdet_in!L69-RES_hhdet_in_new!L69</f>
        <v>240176</v>
      </c>
      <c r="M69" s="52">
        <f>RES_hhdet_in!M69-RES_hhdet_in_new!M69</f>
        <v>163814</v>
      </c>
      <c r="N69" s="52">
        <f>RES_hhdet_in!N69-RES_hhdet_in_new!N69</f>
        <v>298949</v>
      </c>
      <c r="O69" s="52">
        <f>RES_hhdet_in!O69-RES_hhdet_in_new!O69</f>
        <v>297525</v>
      </c>
      <c r="P69" s="52">
        <f>RES_hhdet_in!P69-RES_hhdet_in_new!P69</f>
        <v>206803</v>
      </c>
      <c r="Q69" s="52">
        <f>RES_hhdet_in!Q69-RES_hhdet_in_new!Q69</f>
        <v>248175</v>
      </c>
      <c r="R69" s="52">
        <f>RES_hhdet_in!R69-RES_hhdet_in_new!R69</f>
        <v>513449</v>
      </c>
      <c r="S69" s="52">
        <f>RES_hhdet_in!S69-RES_hhdet_in_new!S69</f>
        <v>545994</v>
      </c>
      <c r="T69" s="52">
        <f>RES_hhdet_in!T69-RES_hhdet_in_new!T69</f>
        <v>444418</v>
      </c>
      <c r="U69" s="52">
        <f>RES_hhdet_in!U69-RES_hhdet_in_new!U69</f>
        <v>397265</v>
      </c>
      <c r="V69" s="52">
        <f>RES_hhdet_in!V69-RES_hhdet_in_new!V69</f>
        <v>348818</v>
      </c>
      <c r="W69" s="52">
        <f>RES_hhdet_in!W69-RES_hhdet_in_new!W69</f>
        <v>380156</v>
      </c>
      <c r="X69" s="52">
        <f>RES_hhdet_in!X69-RES_hhdet_in_new!X69</f>
        <v>210774</v>
      </c>
      <c r="Y69" s="52">
        <f>RES_hhdet_in!Y69-RES_hhdet_in_new!Y69</f>
        <v>59549</v>
      </c>
      <c r="DA69" s="63" t="s">
        <v>1430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0</v>
      </c>
      <c r="D70" s="52">
        <f>RES_hhdet_in!D70-RES_hhdet_in_new!D70</f>
        <v>644</v>
      </c>
      <c r="E70" s="52">
        <f>RES_hhdet_in!E70-RES_hhdet_in_new!E70</f>
        <v>1151</v>
      </c>
      <c r="F70" s="52">
        <f>RES_hhdet_in!F70-RES_hhdet_in_new!F70</f>
        <v>362</v>
      </c>
      <c r="G70" s="52">
        <f>RES_hhdet_in!G70-RES_hhdet_in_new!G70</f>
        <v>493</v>
      </c>
      <c r="H70" s="52">
        <f>RES_hhdet_in!H70-RES_hhdet_in_new!H70</f>
        <v>942</v>
      </c>
      <c r="I70" s="52">
        <f>RES_hhdet_in!I70-RES_hhdet_in_new!I70</f>
        <v>2178</v>
      </c>
      <c r="J70" s="52">
        <f>RES_hhdet_in!J70-RES_hhdet_in_new!J70</f>
        <v>2947</v>
      </c>
      <c r="K70" s="52">
        <f>RES_hhdet_in!K70-RES_hhdet_in_new!K70</f>
        <v>3721</v>
      </c>
      <c r="L70" s="52">
        <f>RES_hhdet_in!L70-RES_hhdet_in_new!L70</f>
        <v>3383</v>
      </c>
      <c r="M70" s="52">
        <f>RES_hhdet_in!M70-RES_hhdet_in_new!M70</f>
        <v>0</v>
      </c>
      <c r="N70" s="52">
        <f>RES_hhdet_in!N70-RES_hhdet_in_new!N70</f>
        <v>0</v>
      </c>
      <c r="O70" s="52">
        <f>RES_hhdet_in!O70-RES_hhdet_in_new!O70</f>
        <v>2136</v>
      </c>
      <c r="P70" s="52">
        <f>RES_hhdet_in!P70-RES_hhdet_in_new!P70</f>
        <v>1203</v>
      </c>
      <c r="Q70" s="52">
        <f>RES_hhdet_in!Q70-RES_hhdet_in_new!Q70</f>
        <v>5021</v>
      </c>
      <c r="R70" s="52">
        <f>RES_hhdet_in!R70-RES_hhdet_in_new!R70</f>
        <v>5932</v>
      </c>
      <c r="S70" s="52">
        <f>RES_hhdet_in!S70-RES_hhdet_in_new!S70</f>
        <v>2094</v>
      </c>
      <c r="T70" s="52">
        <f>RES_hhdet_in!T70-RES_hhdet_in_new!T70</f>
        <v>3236</v>
      </c>
      <c r="U70" s="52">
        <f>RES_hhdet_in!U70-RES_hhdet_in_new!U70</f>
        <v>2918</v>
      </c>
      <c r="V70" s="52">
        <f>RES_hhdet_in!V70-RES_hhdet_in_new!V70</f>
        <v>2752</v>
      </c>
      <c r="W70" s="52">
        <f>RES_hhdet_in!W70-RES_hhdet_in_new!W70</f>
        <v>8688</v>
      </c>
      <c r="X70" s="52">
        <f>RES_hhdet_in!X70-RES_hhdet_in_new!X70</f>
        <v>0</v>
      </c>
      <c r="Y70" s="52">
        <f>RES_hhdet_in!Y70-RES_hhdet_in_new!Y70</f>
        <v>0</v>
      </c>
      <c r="DA70" s="63" t="s">
        <v>1431</v>
      </c>
    </row>
    <row r="71" spans="1:105" ht="12" hidden="1" customHeight="1" x14ac:dyDescent="0.25">
      <c r="A71" s="108" t="s">
        <v>189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X71" s="52">
        <f>RES_hhdet_in!X71-RES_hhdet_in_new!X71</f>
        <v>0</v>
      </c>
      <c r="Y71" s="52">
        <f>RES_hhdet_in!Y71-RES_hhdet_in_new!Y71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X72" s="52">
        <f>RES_hhdet_in!X72-RES_hhdet_in_new!X72</f>
        <v>0</v>
      </c>
      <c r="Y72" s="52">
        <f>RES_hhdet_in!Y72-RES_hhdet_in_new!Y72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9289</v>
      </c>
      <c r="D73" s="52">
        <f>RES_hhdet_in!D73-RES_hhdet_in_new!D73</f>
        <v>0</v>
      </c>
      <c r="E73" s="52">
        <f>RES_hhdet_in!E73-RES_hhdet_in_new!E73</f>
        <v>33474</v>
      </c>
      <c r="F73" s="52">
        <f>RES_hhdet_in!F73-RES_hhdet_in_new!F73</f>
        <v>13576</v>
      </c>
      <c r="G73" s="52">
        <f>RES_hhdet_in!G73-RES_hhdet_in_new!G73</f>
        <v>0</v>
      </c>
      <c r="H73" s="52">
        <f>RES_hhdet_in!H73-RES_hhdet_in_new!H73</f>
        <v>23016</v>
      </c>
      <c r="I73" s="52">
        <f>RES_hhdet_in!I73-RES_hhdet_in_new!I73</f>
        <v>0</v>
      </c>
      <c r="J73" s="52">
        <f>RES_hhdet_in!J73-RES_hhdet_in_new!J73</f>
        <v>24622</v>
      </c>
      <c r="K73" s="52">
        <f>RES_hhdet_in!K73-RES_hhdet_in_new!K73</f>
        <v>0</v>
      </c>
      <c r="L73" s="52">
        <f>RES_hhdet_in!L73-RES_hhdet_in_new!L73</f>
        <v>31318</v>
      </c>
      <c r="M73" s="52">
        <f>RES_hhdet_in!M73-RES_hhdet_in_new!M73</f>
        <v>53587</v>
      </c>
      <c r="N73" s="52">
        <f>RES_hhdet_in!N73-RES_hhdet_in_new!N73</f>
        <v>0</v>
      </c>
      <c r="O73" s="52">
        <f>RES_hhdet_in!O73-RES_hhdet_in_new!O73</f>
        <v>0</v>
      </c>
      <c r="P73" s="52">
        <f>RES_hhdet_in!P73-RES_hhdet_in_new!P73</f>
        <v>0</v>
      </c>
      <c r="Q73" s="52">
        <f>RES_hhdet_in!Q73-RES_hhdet_in_new!Q73</f>
        <v>0</v>
      </c>
      <c r="R73" s="52">
        <f>RES_hhdet_in!R73-RES_hhdet_in_new!R73</f>
        <v>11529</v>
      </c>
      <c r="S73" s="52">
        <f>RES_hhdet_in!S73-RES_hhdet_in_new!S73</f>
        <v>21885</v>
      </c>
      <c r="T73" s="52">
        <f>RES_hhdet_in!T73-RES_hhdet_in_new!T73</f>
        <v>84799</v>
      </c>
      <c r="U73" s="52">
        <f>RES_hhdet_in!U73-RES_hhdet_in_new!U73</f>
        <v>8670</v>
      </c>
      <c r="V73" s="52">
        <f>RES_hhdet_in!V73-RES_hhdet_in_new!V73</f>
        <v>0</v>
      </c>
      <c r="W73" s="52">
        <f>RES_hhdet_in!W73-RES_hhdet_in_new!W73</f>
        <v>0</v>
      </c>
      <c r="X73" s="52">
        <f>RES_hhdet_in!X73-RES_hhdet_in_new!X73</f>
        <v>0</v>
      </c>
      <c r="Y73" s="52">
        <f>RES_hhdet_in!Y73-RES_hhdet_in_new!Y73</f>
        <v>78846</v>
      </c>
      <c r="DA73" s="63" t="s">
        <v>1432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1263</v>
      </c>
      <c r="D74" s="52">
        <f>RES_hhdet_in!D74-RES_hhdet_in_new!D74</f>
        <v>0</v>
      </c>
      <c r="E74" s="52">
        <f>RES_hhdet_in!E74-RES_hhdet_in_new!E74</f>
        <v>8898</v>
      </c>
      <c r="F74" s="52">
        <f>RES_hhdet_in!F74-RES_hhdet_in_new!F74</f>
        <v>3203</v>
      </c>
      <c r="G74" s="52">
        <f>RES_hhdet_in!G74-RES_hhdet_in_new!G74</f>
        <v>0</v>
      </c>
      <c r="H74" s="52">
        <f>RES_hhdet_in!H74-RES_hhdet_in_new!H74</f>
        <v>5658</v>
      </c>
      <c r="I74" s="52">
        <f>RES_hhdet_in!I74-RES_hhdet_in_new!I74</f>
        <v>0</v>
      </c>
      <c r="J74" s="52">
        <f>RES_hhdet_in!J74-RES_hhdet_in_new!J74</f>
        <v>24718</v>
      </c>
      <c r="K74" s="52">
        <f>RES_hhdet_in!K74-RES_hhdet_in_new!K74</f>
        <v>1</v>
      </c>
      <c r="L74" s="52">
        <f>RES_hhdet_in!L74-RES_hhdet_in_new!L74</f>
        <v>18341</v>
      </c>
      <c r="M74" s="52">
        <f>RES_hhdet_in!M74-RES_hhdet_in_new!M74</f>
        <v>10688</v>
      </c>
      <c r="N74" s="52">
        <f>RES_hhdet_in!N74-RES_hhdet_in_new!N74</f>
        <v>0</v>
      </c>
      <c r="O74" s="52">
        <f>RES_hhdet_in!O74-RES_hhdet_in_new!O74</f>
        <v>0</v>
      </c>
      <c r="P74" s="52">
        <f>RES_hhdet_in!P74-RES_hhdet_in_new!P74</f>
        <v>0</v>
      </c>
      <c r="Q74" s="52">
        <f>RES_hhdet_in!Q74-RES_hhdet_in_new!Q74</f>
        <v>0</v>
      </c>
      <c r="R74" s="52">
        <f>RES_hhdet_in!R74-RES_hhdet_in_new!R74</f>
        <v>15699</v>
      </c>
      <c r="S74" s="52">
        <f>RES_hhdet_in!S74-RES_hhdet_in_new!S74</f>
        <v>23875</v>
      </c>
      <c r="T74" s="52">
        <f>RES_hhdet_in!T74-RES_hhdet_in_new!T74</f>
        <v>57630</v>
      </c>
      <c r="U74" s="52">
        <f>RES_hhdet_in!U74-RES_hhdet_in_new!U74</f>
        <v>6546</v>
      </c>
      <c r="V74" s="52">
        <f>RES_hhdet_in!V74-RES_hhdet_in_new!V74</f>
        <v>0</v>
      </c>
      <c r="W74" s="52">
        <f>RES_hhdet_in!W74-RES_hhdet_in_new!W74</f>
        <v>0</v>
      </c>
      <c r="X74" s="52">
        <f>RES_hhdet_in!X74-RES_hhdet_in_new!X74</f>
        <v>0</v>
      </c>
      <c r="Y74" s="52">
        <f>RES_hhdet_in!Y74-RES_hhdet_in_new!Y74</f>
        <v>69600</v>
      </c>
      <c r="DA74" s="63" t="s">
        <v>1433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453551</v>
      </c>
      <c r="D78" s="52">
        <v>529527</v>
      </c>
      <c r="E78" s="52">
        <v>489011</v>
      </c>
      <c r="F78" s="52">
        <v>468437</v>
      </c>
      <c r="G78" s="52">
        <v>546425</v>
      </c>
      <c r="H78" s="52">
        <v>622265</v>
      </c>
      <c r="I78" s="52">
        <v>448278</v>
      </c>
      <c r="J78" s="52">
        <v>449164</v>
      </c>
      <c r="K78" s="52">
        <v>536325</v>
      </c>
      <c r="L78" s="52">
        <v>518371</v>
      </c>
      <c r="M78" s="52">
        <v>483665</v>
      </c>
      <c r="N78" s="52">
        <v>580864</v>
      </c>
      <c r="O78" s="52">
        <v>609516</v>
      </c>
      <c r="P78" s="52">
        <v>545258</v>
      </c>
      <c r="Q78" s="52">
        <v>713839</v>
      </c>
      <c r="R78" s="52">
        <v>733160</v>
      </c>
      <c r="S78" s="52">
        <v>661158</v>
      </c>
      <c r="T78" s="52">
        <v>609211</v>
      </c>
      <c r="U78" s="52">
        <v>592240</v>
      </c>
      <c r="V78" s="52">
        <v>663967</v>
      </c>
      <c r="W78" s="52">
        <v>765120</v>
      </c>
      <c r="X78" s="52">
        <v>769563</v>
      </c>
      <c r="Y78" s="52">
        <v>530927</v>
      </c>
      <c r="DA78" s="63" t="s">
        <v>1434</v>
      </c>
    </row>
    <row r="79" spans="1:105" ht="12" customHeight="1" x14ac:dyDescent="0.25">
      <c r="A79" s="109" t="s">
        <v>120</v>
      </c>
      <c r="B79" s="36"/>
      <c r="C79" s="36">
        <v>86120</v>
      </c>
      <c r="D79" s="36">
        <v>52616</v>
      </c>
      <c r="E79" s="36">
        <v>113604</v>
      </c>
      <c r="F79" s="36">
        <v>85998</v>
      </c>
      <c r="G79" s="36">
        <v>26811</v>
      </c>
      <c r="H79" s="36">
        <v>124244</v>
      </c>
      <c r="I79" s="36">
        <v>69039</v>
      </c>
      <c r="J79" s="36">
        <v>131335</v>
      </c>
      <c r="K79" s="36">
        <v>120224</v>
      </c>
      <c r="L79" s="36">
        <v>251761</v>
      </c>
      <c r="M79" s="36">
        <v>208582</v>
      </c>
      <c r="N79" s="36">
        <v>53118</v>
      </c>
      <c r="O79" s="36">
        <v>24857</v>
      </c>
      <c r="P79" s="36">
        <v>153490</v>
      </c>
      <c r="Q79" s="36">
        <v>37515</v>
      </c>
      <c r="R79" s="36">
        <v>186365</v>
      </c>
      <c r="S79" s="36">
        <v>312926</v>
      </c>
      <c r="T79" s="36">
        <v>344705</v>
      </c>
      <c r="U79" s="36">
        <v>149571</v>
      </c>
      <c r="V79" s="36">
        <v>28062</v>
      </c>
      <c r="W79" s="36">
        <v>123297</v>
      </c>
      <c r="X79" s="36">
        <v>179616</v>
      </c>
      <c r="Y79" s="36">
        <v>139376</v>
      </c>
      <c r="DA79" s="60" t="s">
        <v>1435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1436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122448</v>
      </c>
      <c r="D83" s="52">
        <v>92026</v>
      </c>
      <c r="E83" s="52">
        <v>78281</v>
      </c>
      <c r="F83" s="52">
        <v>106328</v>
      </c>
      <c r="G83" s="52">
        <v>158568</v>
      </c>
      <c r="H83" s="52">
        <v>189180</v>
      </c>
      <c r="I83" s="52">
        <v>279331</v>
      </c>
      <c r="J83" s="52">
        <v>308049</v>
      </c>
      <c r="K83" s="52">
        <v>411503</v>
      </c>
      <c r="L83" s="52">
        <v>351548</v>
      </c>
      <c r="M83" s="52">
        <v>492853</v>
      </c>
      <c r="N83" s="52">
        <v>516272</v>
      </c>
      <c r="O83" s="52">
        <v>490883</v>
      </c>
      <c r="P83" s="52">
        <v>97121</v>
      </c>
      <c r="Q83" s="52">
        <v>0</v>
      </c>
      <c r="R83" s="52">
        <v>1</v>
      </c>
      <c r="S83" s="52">
        <v>0</v>
      </c>
      <c r="T83" s="52">
        <v>0</v>
      </c>
      <c r="U83" s="52">
        <v>141400</v>
      </c>
      <c r="V83" s="52">
        <v>254862</v>
      </c>
      <c r="W83" s="52">
        <v>395158</v>
      </c>
      <c r="X83" s="52">
        <v>440796</v>
      </c>
      <c r="Y83" s="52">
        <v>399749</v>
      </c>
      <c r="DA83" s="63" t="s">
        <v>1437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65622</v>
      </c>
      <c r="D86" s="52">
        <v>51390</v>
      </c>
      <c r="E86" s="52">
        <v>31198</v>
      </c>
      <c r="F86" s="52">
        <v>58644</v>
      </c>
      <c r="G86" s="52">
        <v>112836</v>
      </c>
      <c r="H86" s="52">
        <v>102036</v>
      </c>
      <c r="I86" s="52">
        <v>140901</v>
      </c>
      <c r="J86" s="52">
        <v>168593</v>
      </c>
      <c r="K86" s="52">
        <v>232340</v>
      </c>
      <c r="L86" s="52">
        <v>325687</v>
      </c>
      <c r="M86" s="52">
        <v>239492</v>
      </c>
      <c r="N86" s="52">
        <v>336096</v>
      </c>
      <c r="O86" s="52">
        <v>335436</v>
      </c>
      <c r="P86" s="52">
        <v>278814</v>
      </c>
      <c r="Q86" s="52">
        <v>146558</v>
      </c>
      <c r="R86" s="52">
        <v>79128</v>
      </c>
      <c r="S86" s="52">
        <v>86174</v>
      </c>
      <c r="T86" s="52">
        <v>108723</v>
      </c>
      <c r="U86" s="52">
        <v>113545</v>
      </c>
      <c r="V86" s="52">
        <v>186017</v>
      </c>
      <c r="W86" s="52">
        <v>212493</v>
      </c>
      <c r="X86" s="52">
        <v>254191</v>
      </c>
      <c r="Y86" s="52">
        <v>265077</v>
      </c>
      <c r="DA86" s="63" t="s">
        <v>1438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19844</v>
      </c>
      <c r="D88" s="52">
        <f>RES_hhdet_in!D88-RES_hhdet_in_new!D88</f>
        <v>21759</v>
      </c>
      <c r="E88" s="52">
        <f>RES_hhdet_in!E88-RES_hhdet_in_new!E88</f>
        <v>21510</v>
      </c>
      <c r="F88" s="52">
        <f>RES_hhdet_in!F88-RES_hhdet_in_new!F88</f>
        <v>24097</v>
      </c>
      <c r="G88" s="52">
        <f>RES_hhdet_in!G88-RES_hhdet_in_new!G88</f>
        <v>28152</v>
      </c>
      <c r="H88" s="52">
        <f>RES_hhdet_in!H88-RES_hhdet_in_new!H88</f>
        <v>34241</v>
      </c>
      <c r="I88" s="52">
        <f>RES_hhdet_in!I88-RES_hhdet_in_new!I88</f>
        <v>42879</v>
      </c>
      <c r="J88" s="52">
        <f>RES_hhdet_in!J88-RES_hhdet_in_new!J88</f>
        <v>50187</v>
      </c>
      <c r="K88" s="52">
        <f>RES_hhdet_in!K88-RES_hhdet_in_new!K88</f>
        <v>55779</v>
      </c>
      <c r="L88" s="52">
        <f>RES_hhdet_in!L88-RES_hhdet_in_new!L88</f>
        <v>60600</v>
      </c>
      <c r="M88" s="52">
        <f>RES_hhdet_in!M88-RES_hhdet_in_new!M88</f>
        <v>60061</v>
      </c>
      <c r="N88" s="52">
        <f>RES_hhdet_in!N88-RES_hhdet_in_new!N88</f>
        <v>56734</v>
      </c>
      <c r="O88" s="52">
        <f>RES_hhdet_in!O88-RES_hhdet_in_new!O88</f>
        <v>65335</v>
      </c>
      <c r="P88" s="52">
        <f>RES_hhdet_in!P88-RES_hhdet_in_new!P88</f>
        <v>4952</v>
      </c>
      <c r="Q88" s="52">
        <f>RES_hhdet_in!Q88-RES_hhdet_in_new!Q88</f>
        <v>10848</v>
      </c>
      <c r="R88" s="52">
        <f>RES_hhdet_in!R88-RES_hhdet_in_new!R88</f>
        <v>51679</v>
      </c>
      <c r="S88" s="52">
        <f>RES_hhdet_in!S88-RES_hhdet_in_new!S88</f>
        <v>45760</v>
      </c>
      <c r="T88" s="52">
        <f>RES_hhdet_in!T88-RES_hhdet_in_new!T88</f>
        <v>28840</v>
      </c>
      <c r="U88" s="52">
        <f>RES_hhdet_in!U88-RES_hhdet_in_new!U88</f>
        <v>10354</v>
      </c>
      <c r="V88" s="52">
        <f>RES_hhdet_in!V88-RES_hhdet_in_new!V88</f>
        <v>13953</v>
      </c>
      <c r="W88" s="52">
        <f>RES_hhdet_in!W88-RES_hhdet_in_new!W88</f>
        <v>21911</v>
      </c>
      <c r="X88" s="52">
        <f>RES_hhdet_in!X88-RES_hhdet_in_new!X88</f>
        <v>32358</v>
      </c>
      <c r="Y88" s="52">
        <f>RES_hhdet_in!Y88-RES_hhdet_in_new!Y88</f>
        <v>48766</v>
      </c>
      <c r="DA88" s="63" t="s">
        <v>1439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0</v>
      </c>
      <c r="D89" s="52">
        <f>RES_hhdet_in!D89-RES_hhdet_in_new!D89</f>
        <v>20</v>
      </c>
      <c r="E89" s="52">
        <f>RES_hhdet_in!E89-RES_hhdet_in_new!E89</f>
        <v>87</v>
      </c>
      <c r="F89" s="52">
        <f>RES_hhdet_in!F89-RES_hhdet_in_new!F89</f>
        <v>57</v>
      </c>
      <c r="G89" s="52">
        <f>RES_hhdet_in!G89-RES_hhdet_in_new!G89</f>
        <v>54</v>
      </c>
      <c r="H89" s="52">
        <f>RES_hhdet_in!H89-RES_hhdet_in_new!H89</f>
        <v>74</v>
      </c>
      <c r="I89" s="52">
        <f>RES_hhdet_in!I89-RES_hhdet_in_new!I89</f>
        <v>237</v>
      </c>
      <c r="J89" s="52">
        <f>RES_hhdet_in!J89-RES_hhdet_in_new!J89</f>
        <v>373</v>
      </c>
      <c r="K89" s="52">
        <f>RES_hhdet_in!K89-RES_hhdet_in_new!K89</f>
        <v>526</v>
      </c>
      <c r="L89" s="52">
        <f>RES_hhdet_in!L89-RES_hhdet_in_new!L89</f>
        <v>342</v>
      </c>
      <c r="M89" s="52">
        <f>RES_hhdet_in!M89-RES_hhdet_in_new!M89</f>
        <v>137</v>
      </c>
      <c r="N89" s="52">
        <f>RES_hhdet_in!N89-RES_hhdet_in_new!N89</f>
        <v>421</v>
      </c>
      <c r="O89" s="52">
        <f>RES_hhdet_in!O89-RES_hhdet_in_new!O89</f>
        <v>698</v>
      </c>
      <c r="P89" s="52">
        <f>RES_hhdet_in!P89-RES_hhdet_in_new!P89</f>
        <v>178</v>
      </c>
      <c r="Q89" s="52">
        <f>RES_hhdet_in!Q89-RES_hhdet_in_new!Q89</f>
        <v>403</v>
      </c>
      <c r="R89" s="52">
        <f>RES_hhdet_in!R89-RES_hhdet_in_new!R89</f>
        <v>0</v>
      </c>
      <c r="S89" s="52">
        <f>RES_hhdet_in!S89-RES_hhdet_in_new!S89</f>
        <v>0</v>
      </c>
      <c r="T89" s="52">
        <f>RES_hhdet_in!T89-RES_hhdet_in_new!T89</f>
        <v>101</v>
      </c>
      <c r="U89" s="52">
        <f>RES_hhdet_in!U89-RES_hhdet_in_new!U89</f>
        <v>275</v>
      </c>
      <c r="V89" s="52">
        <f>RES_hhdet_in!V89-RES_hhdet_in_new!V89</f>
        <v>176</v>
      </c>
      <c r="W89" s="52">
        <f>RES_hhdet_in!W89-RES_hhdet_in_new!W89</f>
        <v>288</v>
      </c>
      <c r="X89" s="52">
        <f>RES_hhdet_in!X89-RES_hhdet_in_new!X89</f>
        <v>378</v>
      </c>
      <c r="Y89" s="52">
        <f>RES_hhdet_in!Y89-RES_hhdet_in_new!Y89</f>
        <v>524</v>
      </c>
      <c r="DA89" s="63" t="s">
        <v>1440</v>
      </c>
    </row>
    <row r="90" spans="1:105" ht="12" hidden="1" customHeight="1" x14ac:dyDescent="0.25">
      <c r="A90" s="108" t="s">
        <v>202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X90" s="52">
        <f>RES_hhdet_in!X90-RES_hhdet_in_new!X90</f>
        <v>0</v>
      </c>
      <c r="Y90" s="52">
        <f>RES_hhdet_in!Y90-RES_hhdet_in_new!Y90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X91" s="52">
        <f>RES_hhdet_in!X91-RES_hhdet_in_new!X91</f>
        <v>0</v>
      </c>
      <c r="Y91" s="52">
        <f>RES_hhdet_in!Y91-RES_hhdet_in_new!Y91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217465</v>
      </c>
      <c r="D92" s="52">
        <f>RES_hhdet_in!D92-RES_hhdet_in_new!D92</f>
        <v>242260</v>
      </c>
      <c r="E92" s="52">
        <f>RES_hhdet_in!E92-RES_hhdet_in_new!E92</f>
        <v>274184</v>
      </c>
      <c r="F92" s="52">
        <f>RES_hhdet_in!F92-RES_hhdet_in_new!F92</f>
        <v>262576</v>
      </c>
      <c r="G92" s="52">
        <f>RES_hhdet_in!G92-RES_hhdet_in_new!G92</f>
        <v>219390</v>
      </c>
      <c r="H92" s="52">
        <f>RES_hhdet_in!H92-RES_hhdet_in_new!H92</f>
        <v>275868</v>
      </c>
      <c r="I92" s="52">
        <f>RES_hhdet_in!I92-RES_hhdet_in_new!I92</f>
        <v>141260</v>
      </c>
      <c r="J92" s="52">
        <f>RES_hhdet_in!J92-RES_hhdet_in_new!J92</f>
        <v>135566</v>
      </c>
      <c r="K92" s="52">
        <f>RES_hhdet_in!K92-RES_hhdet_in_new!K92</f>
        <v>232435</v>
      </c>
      <c r="L92" s="52">
        <f>RES_hhdet_in!L92-RES_hhdet_in_new!L92</f>
        <v>234891</v>
      </c>
      <c r="M92" s="52">
        <f>RES_hhdet_in!M92-RES_hhdet_in_new!M92</f>
        <v>332873</v>
      </c>
      <c r="N92" s="52">
        <f>RES_hhdet_in!N92-RES_hhdet_in_new!N92</f>
        <v>334108</v>
      </c>
      <c r="O92" s="52">
        <f>RES_hhdet_in!O92-RES_hhdet_in_new!O92</f>
        <v>384676</v>
      </c>
      <c r="P92" s="52">
        <f>RES_hhdet_in!P92-RES_hhdet_in_new!P92</f>
        <v>296001</v>
      </c>
      <c r="Q92" s="52">
        <f>RES_hhdet_in!Q92-RES_hhdet_in_new!Q92</f>
        <v>237258</v>
      </c>
      <c r="R92" s="52">
        <f>RES_hhdet_in!R92-RES_hhdet_in_new!R92</f>
        <v>179003</v>
      </c>
      <c r="S92" s="52">
        <f>RES_hhdet_in!S92-RES_hhdet_in_new!S92</f>
        <v>212828</v>
      </c>
      <c r="T92" s="52">
        <f>RES_hhdet_in!T92-RES_hhdet_in_new!T92</f>
        <v>201443</v>
      </c>
      <c r="U92" s="52">
        <f>RES_hhdet_in!U92-RES_hhdet_in_new!U92</f>
        <v>251090</v>
      </c>
      <c r="V92" s="52">
        <f>RES_hhdet_in!V92-RES_hhdet_in_new!V92</f>
        <v>277101</v>
      </c>
      <c r="W92" s="52">
        <f>RES_hhdet_in!W92-RES_hhdet_in_new!W92</f>
        <v>278075</v>
      </c>
      <c r="X92" s="52">
        <f>RES_hhdet_in!X92-RES_hhdet_in_new!X92</f>
        <v>225549</v>
      </c>
      <c r="Y92" s="52">
        <f>RES_hhdet_in!Y92-RES_hhdet_in_new!Y92</f>
        <v>150463</v>
      </c>
      <c r="DA92" s="63" t="s">
        <v>1441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0</v>
      </c>
      <c r="D93" s="52">
        <f>RES_hhdet_in!D93-RES_hhdet_in_new!D93</f>
        <v>267</v>
      </c>
      <c r="E93" s="52">
        <f>RES_hhdet_in!E93-RES_hhdet_in_new!E93</f>
        <v>892</v>
      </c>
      <c r="F93" s="52">
        <f>RES_hhdet_in!F93-RES_hhdet_in_new!F93</f>
        <v>671</v>
      </c>
      <c r="G93" s="52">
        <f>RES_hhdet_in!G93-RES_hhdet_in_new!G93</f>
        <v>462</v>
      </c>
      <c r="H93" s="52">
        <f>RES_hhdet_in!H93-RES_hhdet_in_new!H93</f>
        <v>418</v>
      </c>
      <c r="I93" s="52">
        <f>RES_hhdet_in!I93-RES_hhdet_in_new!I93</f>
        <v>1046</v>
      </c>
      <c r="J93" s="52">
        <f>RES_hhdet_in!J93-RES_hhdet_in_new!J93</f>
        <v>1503</v>
      </c>
      <c r="K93" s="52">
        <f>RES_hhdet_in!K93-RES_hhdet_in_new!K93</f>
        <v>2097</v>
      </c>
      <c r="L93" s="52">
        <f>RES_hhdet_in!L93-RES_hhdet_in_new!L93</f>
        <v>1169</v>
      </c>
      <c r="M93" s="52">
        <f>RES_hhdet_in!M93-RES_hhdet_in_new!M93</f>
        <v>39</v>
      </c>
      <c r="N93" s="52">
        <f>RES_hhdet_in!N93-RES_hhdet_in_new!N93</f>
        <v>1855</v>
      </c>
      <c r="O93" s="52">
        <f>RES_hhdet_in!O93-RES_hhdet_in_new!O93</f>
        <v>3609</v>
      </c>
      <c r="P93" s="52">
        <f>RES_hhdet_in!P93-RES_hhdet_in_new!P93</f>
        <v>2301</v>
      </c>
      <c r="Q93" s="52">
        <f>RES_hhdet_in!Q93-RES_hhdet_in_new!Q93</f>
        <v>3669</v>
      </c>
      <c r="R93" s="52">
        <f>RES_hhdet_in!R93-RES_hhdet_in_new!R93</f>
        <v>1983</v>
      </c>
      <c r="S93" s="52">
        <f>RES_hhdet_in!S93-RES_hhdet_in_new!S93</f>
        <v>1839</v>
      </c>
      <c r="T93" s="52">
        <f>RES_hhdet_in!T93-RES_hhdet_in_new!T93</f>
        <v>976</v>
      </c>
      <c r="U93" s="52">
        <f>RES_hhdet_in!U93-RES_hhdet_in_new!U93</f>
        <v>627</v>
      </c>
      <c r="V93" s="52">
        <f>RES_hhdet_in!V93-RES_hhdet_in_new!V93</f>
        <v>2088</v>
      </c>
      <c r="W93" s="52">
        <f>RES_hhdet_in!W93-RES_hhdet_in_new!W93</f>
        <v>3564</v>
      </c>
      <c r="X93" s="52">
        <f>RES_hhdet_in!X93-RES_hhdet_in_new!X93</f>
        <v>3528</v>
      </c>
      <c r="Y93" s="52">
        <f>RES_hhdet_in!Y93-RES_hhdet_in_new!Y93</f>
        <v>393</v>
      </c>
      <c r="DA93" s="63" t="s">
        <v>1442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X94" s="52">
        <f>RES_hhdet_in!X94-RES_hhdet_in_new!X94</f>
        <v>0</v>
      </c>
      <c r="Y94" s="52">
        <f>RES_hhdet_in!Y94-RES_hhdet_in_new!Y94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X95" s="52">
        <f>RES_hhdet_in!X95-RES_hhdet_in_new!X95</f>
        <v>0</v>
      </c>
      <c r="Y95" s="52">
        <f>RES_hhdet_in!Y95-RES_hhdet_in_new!Y95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138564</v>
      </c>
      <c r="D96" s="52">
        <f>RES_hhdet_in!D96-RES_hhdet_in_new!D96</f>
        <v>87711</v>
      </c>
      <c r="E96" s="52">
        <f>RES_hhdet_in!E96-RES_hhdet_in_new!E96</f>
        <v>47720</v>
      </c>
      <c r="F96" s="52">
        <f>RES_hhdet_in!F96-RES_hhdet_in_new!F96</f>
        <v>91367</v>
      </c>
      <c r="G96" s="52">
        <f>RES_hhdet_in!G96-RES_hhdet_in_new!G96</f>
        <v>197646</v>
      </c>
      <c r="H96" s="52">
        <f>RES_hhdet_in!H96-RES_hhdet_in_new!H96</f>
        <v>201176</v>
      </c>
      <c r="I96" s="52">
        <f>RES_hhdet_in!I96-RES_hhdet_in_new!I96</f>
        <v>131141</v>
      </c>
      <c r="J96" s="52">
        <f>RES_hhdet_in!J96-RES_hhdet_in_new!J96</f>
        <v>113852</v>
      </c>
      <c r="K96" s="52">
        <f>RES_hhdet_in!K96-RES_hhdet_in_new!K96</f>
        <v>144968</v>
      </c>
      <c r="L96" s="52">
        <f>RES_hhdet_in!L96-RES_hhdet_in_new!L96</f>
        <v>150151</v>
      </c>
      <c r="M96" s="52">
        <f>RES_hhdet_in!M96-RES_hhdet_in_new!M96</f>
        <v>271548</v>
      </c>
      <c r="N96" s="52">
        <f>RES_hhdet_in!N96-RES_hhdet_in_new!N96</f>
        <v>277095</v>
      </c>
      <c r="O96" s="52">
        <f>RES_hhdet_in!O96-RES_hhdet_in_new!O96</f>
        <v>232145</v>
      </c>
      <c r="P96" s="52">
        <f>RES_hhdet_in!P96-RES_hhdet_in_new!P96</f>
        <v>98144</v>
      </c>
      <c r="Q96" s="52">
        <f>RES_hhdet_in!Q96-RES_hhdet_in_new!Q96</f>
        <v>135121</v>
      </c>
      <c r="R96" s="52">
        <f>RES_hhdet_in!R96-RES_hhdet_in_new!R96</f>
        <v>76965</v>
      </c>
      <c r="S96" s="52">
        <f>RES_hhdet_in!S96-RES_hhdet_in_new!S96</f>
        <v>121683</v>
      </c>
      <c r="T96" s="52">
        <f>RES_hhdet_in!T96-RES_hhdet_in_new!T96</f>
        <v>187749</v>
      </c>
      <c r="U96" s="52">
        <f>RES_hhdet_in!U96-RES_hhdet_in_new!U96</f>
        <v>301217</v>
      </c>
      <c r="V96" s="52">
        <f>RES_hhdet_in!V96-RES_hhdet_in_new!V96</f>
        <v>257161</v>
      </c>
      <c r="W96" s="52">
        <f>RES_hhdet_in!W96-RES_hhdet_in_new!W96</f>
        <v>190110</v>
      </c>
      <c r="X96" s="52">
        <f>RES_hhdet_in!X96-RES_hhdet_in_new!X96</f>
        <v>118055</v>
      </c>
      <c r="Y96" s="52">
        <f>RES_hhdet_in!Y96-RES_hhdet_in_new!Y96</f>
        <v>129964</v>
      </c>
      <c r="DA96" s="63" t="s">
        <v>1443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18838</v>
      </c>
      <c r="D97" s="52">
        <f>RES_hhdet_in!D97-RES_hhdet_in_new!D97</f>
        <v>13096</v>
      </c>
      <c r="E97" s="52">
        <f>RES_hhdet_in!E97-RES_hhdet_in_new!E97</f>
        <v>12686</v>
      </c>
      <c r="F97" s="52">
        <f>RES_hhdet_in!F97-RES_hhdet_in_new!F97</f>
        <v>21552</v>
      </c>
      <c r="G97" s="52">
        <f>RES_hhdet_in!G97-RES_hhdet_in_new!G97</f>
        <v>36185</v>
      </c>
      <c r="H97" s="52">
        <f>RES_hhdet_in!H97-RES_hhdet_in_new!H97</f>
        <v>49453</v>
      </c>
      <c r="I97" s="52">
        <f>RES_hhdet_in!I97-RES_hhdet_in_new!I97</f>
        <v>82538</v>
      </c>
      <c r="J97" s="52">
        <f>RES_hhdet_in!J97-RES_hhdet_in_new!J97</f>
        <v>114290</v>
      </c>
      <c r="K97" s="52">
        <f>RES_hhdet_in!K97-RES_hhdet_in_new!K97</f>
        <v>145938</v>
      </c>
      <c r="L97" s="52">
        <f>RES_hhdet_in!L97-RES_hhdet_in_new!L97</f>
        <v>87931</v>
      </c>
      <c r="M97" s="52">
        <f>RES_hhdet_in!M97-RES_hhdet_in_new!M97</f>
        <v>54163</v>
      </c>
      <c r="N97" s="52">
        <f>RES_hhdet_in!N97-RES_hhdet_in_new!N97</f>
        <v>139647</v>
      </c>
      <c r="O97" s="52">
        <f>RES_hhdet_in!O97-RES_hhdet_in_new!O97</f>
        <v>175918</v>
      </c>
      <c r="P97" s="52">
        <f>RES_hhdet_in!P97-RES_hhdet_in_new!P97</f>
        <v>152962</v>
      </c>
      <c r="Q97" s="52">
        <f>RES_hhdet_in!Q97-RES_hhdet_in_new!Q97</f>
        <v>128488</v>
      </c>
      <c r="R97" s="52">
        <f>RES_hhdet_in!R97-RES_hhdet_in_new!R97</f>
        <v>104807</v>
      </c>
      <c r="S97" s="52">
        <f>RES_hhdet_in!S97-RES_hhdet_in_new!S97</f>
        <v>132772</v>
      </c>
      <c r="T97" s="52">
        <f>RES_hhdet_in!T97-RES_hhdet_in_new!T97</f>
        <v>127585</v>
      </c>
      <c r="U97" s="52">
        <f>RES_hhdet_in!U97-RES_hhdet_in_new!U97</f>
        <v>227482</v>
      </c>
      <c r="V97" s="52">
        <f>RES_hhdet_in!V97-RES_hhdet_in_new!V97</f>
        <v>205782</v>
      </c>
      <c r="W97" s="52">
        <f>RES_hhdet_in!W97-RES_hhdet_in_new!W97</f>
        <v>208452</v>
      </c>
      <c r="X97" s="52">
        <f>RES_hhdet_in!X97-RES_hhdet_in_new!X97</f>
        <v>158239</v>
      </c>
      <c r="Y97" s="52">
        <f>RES_hhdet_in!Y97-RES_hhdet_in_new!Y97</f>
        <v>114725</v>
      </c>
      <c r="DA97" s="63" t="s">
        <v>1444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53115</v>
      </c>
      <c r="D101" s="52">
        <v>49783</v>
      </c>
      <c r="E101" s="52">
        <v>51138</v>
      </c>
      <c r="F101" s="52">
        <v>49993</v>
      </c>
      <c r="G101" s="52">
        <v>54319</v>
      </c>
      <c r="H101" s="52">
        <v>58173</v>
      </c>
      <c r="I101" s="52">
        <v>37824</v>
      </c>
      <c r="J101" s="52">
        <v>36112</v>
      </c>
      <c r="K101" s="52">
        <v>46879</v>
      </c>
      <c r="L101" s="52">
        <v>52853</v>
      </c>
      <c r="M101" s="52">
        <v>53938</v>
      </c>
      <c r="N101" s="52">
        <v>55693</v>
      </c>
      <c r="O101" s="52">
        <v>59722</v>
      </c>
      <c r="P101" s="52">
        <v>30555</v>
      </c>
      <c r="Q101" s="52">
        <v>33764</v>
      </c>
      <c r="R101" s="52">
        <v>29314</v>
      </c>
      <c r="S101" s="52">
        <v>32844</v>
      </c>
      <c r="T101" s="52">
        <v>46686</v>
      </c>
      <c r="U101" s="52">
        <v>52121</v>
      </c>
      <c r="V101" s="52">
        <v>49788</v>
      </c>
      <c r="W101" s="52">
        <v>40587</v>
      </c>
      <c r="X101" s="52">
        <v>32095</v>
      </c>
      <c r="Y101" s="52">
        <v>38885</v>
      </c>
      <c r="DA101" s="63" t="s">
        <v>1445</v>
      </c>
    </row>
    <row r="102" spans="1:105" ht="12" customHeight="1" x14ac:dyDescent="0.25">
      <c r="A102" s="97" t="s">
        <v>50</v>
      </c>
      <c r="B102" s="52"/>
      <c r="C102" s="52">
        <v>76214</v>
      </c>
      <c r="D102" s="52">
        <v>93354</v>
      </c>
      <c r="E102" s="52">
        <v>88072</v>
      </c>
      <c r="F102" s="52">
        <v>99483</v>
      </c>
      <c r="G102" s="52">
        <v>104828</v>
      </c>
      <c r="H102" s="52">
        <v>105988</v>
      </c>
      <c r="I102" s="52">
        <v>75726</v>
      </c>
      <c r="J102" s="52">
        <v>75419</v>
      </c>
      <c r="K102" s="52">
        <v>125410</v>
      </c>
      <c r="L102" s="52">
        <v>123119</v>
      </c>
      <c r="M102" s="52">
        <v>180278</v>
      </c>
      <c r="N102" s="52">
        <v>177444</v>
      </c>
      <c r="O102" s="52">
        <v>177568</v>
      </c>
      <c r="P102" s="52">
        <v>119386</v>
      </c>
      <c r="Q102" s="52">
        <v>96284</v>
      </c>
      <c r="R102" s="52">
        <v>80199</v>
      </c>
      <c r="S102" s="52">
        <v>108135</v>
      </c>
      <c r="T102" s="52">
        <v>96173</v>
      </c>
      <c r="U102" s="52">
        <v>124383</v>
      </c>
      <c r="V102" s="52">
        <v>123522</v>
      </c>
      <c r="W102" s="52">
        <v>124841</v>
      </c>
      <c r="X102" s="52">
        <v>90810</v>
      </c>
      <c r="Y102" s="52">
        <v>77099</v>
      </c>
      <c r="DA102" s="63" t="s">
        <v>1446</v>
      </c>
    </row>
    <row r="103" spans="1:105" ht="12" customHeight="1" x14ac:dyDescent="0.25">
      <c r="A103" s="109" t="s">
        <v>120</v>
      </c>
      <c r="B103" s="36"/>
      <c r="C103" s="36">
        <v>283474</v>
      </c>
      <c r="D103" s="36">
        <v>240141</v>
      </c>
      <c r="E103" s="36">
        <v>236522</v>
      </c>
      <c r="F103" s="36">
        <v>270859</v>
      </c>
      <c r="G103" s="36">
        <v>345426</v>
      </c>
      <c r="H103" s="36">
        <v>424224</v>
      </c>
      <c r="I103" s="36">
        <v>297867</v>
      </c>
      <c r="J103" s="36">
        <v>305809</v>
      </c>
      <c r="K103" s="36">
        <v>412473</v>
      </c>
      <c r="L103" s="36">
        <v>363417</v>
      </c>
      <c r="M103" s="36">
        <v>491492</v>
      </c>
      <c r="N103" s="36">
        <v>588033</v>
      </c>
      <c r="O103" s="36">
        <v>644853</v>
      </c>
      <c r="P103" s="36">
        <v>434411</v>
      </c>
      <c r="Q103" s="36">
        <v>420486</v>
      </c>
      <c r="R103" s="36">
        <v>299573</v>
      </c>
      <c r="S103" s="36">
        <v>380988</v>
      </c>
      <c r="T103" s="36">
        <v>424811</v>
      </c>
      <c r="U103" s="36">
        <v>681651</v>
      </c>
      <c r="V103" s="36">
        <v>627270</v>
      </c>
      <c r="W103" s="36">
        <v>571235</v>
      </c>
      <c r="X103" s="36">
        <v>433077</v>
      </c>
      <c r="Y103" s="36">
        <v>344837</v>
      </c>
      <c r="DA103" s="60" t="s">
        <v>1447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1448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8</v>
      </c>
      <c r="D107" s="52">
        <v>7</v>
      </c>
      <c r="E107" s="52">
        <v>5</v>
      </c>
      <c r="F107" s="52">
        <v>6</v>
      </c>
      <c r="G107" s="52">
        <v>8</v>
      </c>
      <c r="H107" s="52">
        <v>10</v>
      </c>
      <c r="I107" s="52">
        <v>12</v>
      </c>
      <c r="J107" s="52">
        <v>12</v>
      </c>
      <c r="K107" s="52">
        <v>12</v>
      </c>
      <c r="L107" s="52">
        <v>14</v>
      </c>
      <c r="M107" s="52">
        <v>19</v>
      </c>
      <c r="N107" s="52">
        <v>22</v>
      </c>
      <c r="O107" s="52">
        <v>21</v>
      </c>
      <c r="P107" s="52">
        <v>7</v>
      </c>
      <c r="Q107" s="52">
        <v>9</v>
      </c>
      <c r="R107" s="52">
        <v>12</v>
      </c>
      <c r="S107" s="52">
        <v>8</v>
      </c>
      <c r="T107" s="52">
        <v>7</v>
      </c>
      <c r="U107" s="52">
        <v>8</v>
      </c>
      <c r="V107" s="52">
        <v>14</v>
      </c>
      <c r="W107" s="52">
        <v>15</v>
      </c>
      <c r="X107" s="52">
        <v>17</v>
      </c>
      <c r="Y107" s="52">
        <v>18</v>
      </c>
      <c r="DA107" s="63" t="s">
        <v>1449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4</v>
      </c>
      <c r="D110" s="52">
        <v>3</v>
      </c>
      <c r="E110" s="52">
        <v>2</v>
      </c>
      <c r="F110" s="52">
        <v>3</v>
      </c>
      <c r="G110" s="52">
        <v>6</v>
      </c>
      <c r="H110" s="52">
        <v>5</v>
      </c>
      <c r="I110" s="52">
        <v>8</v>
      </c>
      <c r="J110" s="52">
        <v>7</v>
      </c>
      <c r="K110" s="52">
        <v>8</v>
      </c>
      <c r="L110" s="52">
        <v>9</v>
      </c>
      <c r="M110" s="52">
        <v>7</v>
      </c>
      <c r="N110" s="52">
        <v>9</v>
      </c>
      <c r="O110" s="52">
        <v>10</v>
      </c>
      <c r="P110" s="52">
        <v>8</v>
      </c>
      <c r="Q110" s="52">
        <v>5</v>
      </c>
      <c r="R110" s="52">
        <v>7</v>
      </c>
      <c r="S110" s="52">
        <v>5</v>
      </c>
      <c r="T110" s="52">
        <v>7</v>
      </c>
      <c r="U110" s="52">
        <v>5</v>
      </c>
      <c r="V110" s="52">
        <v>5</v>
      </c>
      <c r="W110" s="52">
        <v>7</v>
      </c>
      <c r="X110" s="52">
        <v>5</v>
      </c>
      <c r="Y110" s="52">
        <v>8</v>
      </c>
      <c r="DA110" s="63" t="s">
        <v>1450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8</v>
      </c>
      <c r="D112" s="52">
        <f>RES_hhdet_in!D112-RES_hhdet_in_new!D112</f>
        <v>6</v>
      </c>
      <c r="E112" s="52">
        <f>RES_hhdet_in!E112-RES_hhdet_in_new!E112</f>
        <v>8</v>
      </c>
      <c r="F112" s="52">
        <f>RES_hhdet_in!F112-RES_hhdet_in_new!F112</f>
        <v>6</v>
      </c>
      <c r="G112" s="52">
        <f>RES_hhdet_in!G112-RES_hhdet_in_new!G112</f>
        <v>8</v>
      </c>
      <c r="H112" s="52">
        <f>RES_hhdet_in!H112-RES_hhdet_in_new!H112</f>
        <v>11</v>
      </c>
      <c r="I112" s="52">
        <f>RES_hhdet_in!I112-RES_hhdet_in_new!I112</f>
        <v>7</v>
      </c>
      <c r="J112" s="52">
        <f>RES_hhdet_in!J112-RES_hhdet_in_new!J112</f>
        <v>15</v>
      </c>
      <c r="K112" s="52">
        <f>RES_hhdet_in!K112-RES_hhdet_in_new!K112</f>
        <v>16</v>
      </c>
      <c r="L112" s="52">
        <f>RES_hhdet_in!L112-RES_hhdet_in_new!L112</f>
        <v>16</v>
      </c>
      <c r="M112" s="52">
        <f>RES_hhdet_in!M112-RES_hhdet_in_new!M112</f>
        <v>17</v>
      </c>
      <c r="N112" s="52">
        <f>RES_hhdet_in!N112-RES_hhdet_in_new!N112</f>
        <v>16</v>
      </c>
      <c r="O112" s="52">
        <f>RES_hhdet_in!O112-RES_hhdet_in_new!O112</f>
        <v>21</v>
      </c>
      <c r="P112" s="52">
        <f>RES_hhdet_in!P112-RES_hhdet_in_new!P112</f>
        <v>3</v>
      </c>
      <c r="Q112" s="52">
        <f>RES_hhdet_in!Q112-RES_hhdet_in_new!Q112</f>
        <v>17</v>
      </c>
      <c r="R112" s="52">
        <f>RES_hhdet_in!R112-RES_hhdet_in_new!R112</f>
        <v>7</v>
      </c>
      <c r="S112" s="52">
        <f>RES_hhdet_in!S112-RES_hhdet_in_new!S112</f>
        <v>6</v>
      </c>
      <c r="T112" s="52">
        <f>RES_hhdet_in!T112-RES_hhdet_in_new!T112</f>
        <v>7</v>
      </c>
      <c r="U112" s="52">
        <f>RES_hhdet_in!U112-RES_hhdet_in_new!U112</f>
        <v>8</v>
      </c>
      <c r="V112" s="52">
        <f>RES_hhdet_in!V112-RES_hhdet_in_new!V112</f>
        <v>17</v>
      </c>
      <c r="W112" s="52">
        <f>RES_hhdet_in!W112-RES_hhdet_in_new!W112</f>
        <v>3</v>
      </c>
      <c r="X112" s="52">
        <f>RES_hhdet_in!X112-RES_hhdet_in_new!X112</f>
        <v>14</v>
      </c>
      <c r="Y112" s="52">
        <f>RES_hhdet_in!Y112-RES_hhdet_in_new!Y112</f>
        <v>19</v>
      </c>
      <c r="DA112" s="63" t="s">
        <v>1451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1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X113" s="52">
        <f>RES_hhdet_in!X113-RES_hhdet_in_new!X113</f>
        <v>0</v>
      </c>
      <c r="Y113" s="52">
        <f>RES_hhdet_in!Y113-RES_hhdet_in_new!Y113</f>
        <v>0</v>
      </c>
      <c r="DA113" s="63" t="s">
        <v>1452</v>
      </c>
    </row>
    <row r="114" spans="1:105" ht="12" hidden="1" customHeight="1" x14ac:dyDescent="0.25">
      <c r="A114" s="108" t="s">
        <v>197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X114" s="52">
        <f>RES_hhdet_in!X114-RES_hhdet_in_new!X114</f>
        <v>0</v>
      </c>
      <c r="Y114" s="52">
        <f>RES_hhdet_in!Y114-RES_hhdet_in_new!Y114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X115" s="52">
        <f>RES_hhdet_in!X115-RES_hhdet_in_new!X115</f>
        <v>0</v>
      </c>
      <c r="Y115" s="52">
        <f>RES_hhdet_in!Y115-RES_hhdet_in_new!Y115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6</v>
      </c>
      <c r="D116" s="52">
        <f>RES_hhdet_in!D116-RES_hhdet_in_new!D116</f>
        <v>5</v>
      </c>
      <c r="E116" s="52">
        <f>RES_hhdet_in!E116-RES_hhdet_in_new!E116</f>
        <v>4</v>
      </c>
      <c r="F116" s="52">
        <f>RES_hhdet_in!F116-RES_hhdet_in_new!F116</f>
        <v>3</v>
      </c>
      <c r="G116" s="52">
        <f>RES_hhdet_in!G116-RES_hhdet_in_new!G116</f>
        <v>7</v>
      </c>
      <c r="H116" s="52">
        <f>RES_hhdet_in!H116-RES_hhdet_in_new!H116</f>
        <v>6</v>
      </c>
      <c r="I116" s="52">
        <f>RES_hhdet_in!I116-RES_hhdet_in_new!I116</f>
        <v>6</v>
      </c>
      <c r="J116" s="52">
        <f>RES_hhdet_in!J116-RES_hhdet_in_new!J116</f>
        <v>1</v>
      </c>
      <c r="K116" s="52">
        <f>RES_hhdet_in!K116-RES_hhdet_in_new!K116</f>
        <v>1</v>
      </c>
      <c r="L116" s="52">
        <f>RES_hhdet_in!L116-RES_hhdet_in_new!L116</f>
        <v>6</v>
      </c>
      <c r="M116" s="52">
        <f>RES_hhdet_in!M116-RES_hhdet_in_new!M116</f>
        <v>7</v>
      </c>
      <c r="N116" s="52">
        <f>RES_hhdet_in!N116-RES_hhdet_in_new!N116</f>
        <v>8</v>
      </c>
      <c r="O116" s="52">
        <f>RES_hhdet_in!O116-RES_hhdet_in_new!O116</f>
        <v>5</v>
      </c>
      <c r="P116" s="52">
        <f>RES_hhdet_in!P116-RES_hhdet_in_new!P116</f>
        <v>1</v>
      </c>
      <c r="Q116" s="52">
        <f>RES_hhdet_in!Q116-RES_hhdet_in_new!Q116</f>
        <v>1</v>
      </c>
      <c r="R116" s="52">
        <f>RES_hhdet_in!R116-RES_hhdet_in_new!R116</f>
        <v>2</v>
      </c>
      <c r="S116" s="52">
        <f>RES_hhdet_in!S116-RES_hhdet_in_new!S116</f>
        <v>1</v>
      </c>
      <c r="T116" s="52">
        <f>RES_hhdet_in!T116-RES_hhdet_in_new!T116</f>
        <v>8</v>
      </c>
      <c r="U116" s="52">
        <f>RES_hhdet_in!U116-RES_hhdet_in_new!U116</f>
        <v>11</v>
      </c>
      <c r="V116" s="52">
        <f>RES_hhdet_in!V116-RES_hhdet_in_new!V116</f>
        <v>3</v>
      </c>
      <c r="W116" s="52">
        <f>RES_hhdet_in!W116-RES_hhdet_in_new!W116</f>
        <v>7</v>
      </c>
      <c r="X116" s="52">
        <f>RES_hhdet_in!X116-RES_hhdet_in_new!X116</f>
        <v>1</v>
      </c>
      <c r="Y116" s="52">
        <f>RES_hhdet_in!Y116-RES_hhdet_in_new!Y116</f>
        <v>4</v>
      </c>
      <c r="DA116" s="63" t="s">
        <v>1453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1</v>
      </c>
      <c r="D117" s="52">
        <f>RES_hhdet_in!D117-RES_hhdet_in_new!D117</f>
        <v>1</v>
      </c>
      <c r="E117" s="52">
        <f>RES_hhdet_in!E117-RES_hhdet_in_new!E117</f>
        <v>1</v>
      </c>
      <c r="F117" s="52">
        <f>RES_hhdet_in!F117-RES_hhdet_in_new!F117</f>
        <v>1</v>
      </c>
      <c r="G117" s="52">
        <f>RES_hhdet_in!G117-RES_hhdet_in_new!G117</f>
        <v>1</v>
      </c>
      <c r="H117" s="52">
        <f>RES_hhdet_in!H117-RES_hhdet_in_new!H117</f>
        <v>1</v>
      </c>
      <c r="I117" s="52">
        <f>RES_hhdet_in!I117-RES_hhdet_in_new!I117</f>
        <v>2</v>
      </c>
      <c r="J117" s="52">
        <f>RES_hhdet_in!J117-RES_hhdet_in_new!J117</f>
        <v>2</v>
      </c>
      <c r="K117" s="52">
        <f>RES_hhdet_in!K117-RES_hhdet_in_new!K117</f>
        <v>2</v>
      </c>
      <c r="L117" s="52">
        <f>RES_hhdet_in!L117-RES_hhdet_in_new!L117</f>
        <v>2</v>
      </c>
      <c r="M117" s="52">
        <f>RES_hhdet_in!M117-RES_hhdet_in_new!M117</f>
        <v>1</v>
      </c>
      <c r="N117" s="52">
        <f>RES_hhdet_in!N117-RES_hhdet_in_new!N117</f>
        <v>3</v>
      </c>
      <c r="O117" s="52">
        <f>RES_hhdet_in!O117-RES_hhdet_in_new!O117</f>
        <v>3</v>
      </c>
      <c r="P117" s="52">
        <f>RES_hhdet_in!P117-RES_hhdet_in_new!P117</f>
        <v>10</v>
      </c>
      <c r="Q117" s="52">
        <f>RES_hhdet_in!Q117-RES_hhdet_in_new!Q117</f>
        <v>1</v>
      </c>
      <c r="R117" s="52">
        <f>RES_hhdet_in!R117-RES_hhdet_in_new!R117</f>
        <v>14</v>
      </c>
      <c r="S117" s="52">
        <f>RES_hhdet_in!S117-RES_hhdet_in_new!S117</f>
        <v>10</v>
      </c>
      <c r="T117" s="52">
        <f>RES_hhdet_in!T117-RES_hhdet_in_new!T117</f>
        <v>1</v>
      </c>
      <c r="U117" s="52">
        <f>RES_hhdet_in!U117-RES_hhdet_in_new!U117</f>
        <v>1</v>
      </c>
      <c r="V117" s="52">
        <f>RES_hhdet_in!V117-RES_hhdet_in_new!V117</f>
        <v>1</v>
      </c>
      <c r="W117" s="52">
        <f>RES_hhdet_in!W117-RES_hhdet_in_new!W117</f>
        <v>19</v>
      </c>
      <c r="X117" s="52">
        <f>RES_hhdet_in!X117-RES_hhdet_in_new!X117</f>
        <v>6</v>
      </c>
      <c r="Y117" s="52">
        <f>RES_hhdet_in!Y117-RES_hhdet_in_new!Y117</f>
        <v>2</v>
      </c>
      <c r="DA117" s="63" t="s">
        <v>1454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6</v>
      </c>
      <c r="D121" s="52">
        <v>8</v>
      </c>
      <c r="E121" s="52">
        <v>6</v>
      </c>
      <c r="F121" s="52">
        <v>8</v>
      </c>
      <c r="G121" s="52">
        <v>7</v>
      </c>
      <c r="H121" s="52">
        <v>7</v>
      </c>
      <c r="I121" s="52">
        <v>4</v>
      </c>
      <c r="J121" s="52">
        <v>2</v>
      </c>
      <c r="K121" s="52">
        <v>4</v>
      </c>
      <c r="L121" s="52">
        <v>8</v>
      </c>
      <c r="M121" s="52">
        <v>7</v>
      </c>
      <c r="N121" s="52">
        <v>5</v>
      </c>
      <c r="O121" s="52">
        <v>5</v>
      </c>
      <c r="P121" s="52">
        <v>4</v>
      </c>
      <c r="Q121" s="52">
        <v>5</v>
      </c>
      <c r="R121" s="52">
        <v>6</v>
      </c>
      <c r="S121" s="52">
        <v>5</v>
      </c>
      <c r="T121" s="52">
        <v>6</v>
      </c>
      <c r="U121" s="52">
        <v>3</v>
      </c>
      <c r="V121" s="52">
        <v>4</v>
      </c>
      <c r="W121" s="52">
        <v>4</v>
      </c>
      <c r="X121" s="52">
        <v>3</v>
      </c>
      <c r="Y121" s="52">
        <v>2</v>
      </c>
      <c r="DA121" s="63" t="s">
        <v>1455</v>
      </c>
    </row>
    <row r="122" spans="1:105" ht="12" customHeight="1" x14ac:dyDescent="0.25">
      <c r="A122" s="109" t="s">
        <v>120</v>
      </c>
      <c r="B122" s="36"/>
      <c r="C122" s="36">
        <v>21</v>
      </c>
      <c r="D122" s="36">
        <v>19</v>
      </c>
      <c r="E122" s="36">
        <v>18</v>
      </c>
      <c r="F122" s="36">
        <v>19</v>
      </c>
      <c r="G122" s="36">
        <v>23</v>
      </c>
      <c r="H122" s="36">
        <v>30</v>
      </c>
      <c r="I122" s="36">
        <v>15</v>
      </c>
      <c r="J122" s="36">
        <v>17</v>
      </c>
      <c r="K122" s="36">
        <v>17</v>
      </c>
      <c r="L122" s="36">
        <v>21</v>
      </c>
      <c r="M122" s="36">
        <v>23</v>
      </c>
      <c r="N122" s="36">
        <v>28</v>
      </c>
      <c r="O122" s="36">
        <v>32</v>
      </c>
      <c r="P122" s="36">
        <v>22</v>
      </c>
      <c r="Q122" s="36">
        <v>28</v>
      </c>
      <c r="R122" s="36">
        <v>30</v>
      </c>
      <c r="S122" s="36">
        <v>28</v>
      </c>
      <c r="T122" s="36">
        <v>22</v>
      </c>
      <c r="U122" s="36">
        <v>31</v>
      </c>
      <c r="V122" s="36">
        <v>33</v>
      </c>
      <c r="W122" s="36">
        <v>32</v>
      </c>
      <c r="X122" s="36">
        <v>31</v>
      </c>
      <c r="Y122" s="36">
        <v>31</v>
      </c>
      <c r="DA122" s="60" t="s">
        <v>1456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1457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X126" s="52">
        <v>0</v>
      </c>
      <c r="Y126" s="52">
        <v>0</v>
      </c>
      <c r="DA126" s="63" t="s">
        <v>1458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X129" s="52">
        <v>0</v>
      </c>
      <c r="Y129" s="52">
        <v>0</v>
      </c>
      <c r="DA129" s="63" t="s">
        <v>1459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0</v>
      </c>
      <c r="D131" s="52">
        <f>RES_hhdet_in!D131-RES_hhdet_in_new!D131</f>
        <v>0</v>
      </c>
      <c r="E131" s="52">
        <f>RES_hhdet_in!E131-RES_hhdet_in_new!E131</f>
        <v>0</v>
      </c>
      <c r="F131" s="52">
        <f>RES_hhdet_in!F131-RES_hhdet_in_new!F131</f>
        <v>0</v>
      </c>
      <c r="G131" s="52">
        <f>RES_hhdet_in!G131-RES_hhdet_in_new!G131</f>
        <v>0</v>
      </c>
      <c r="H131" s="52">
        <f>RES_hhdet_in!H131-RES_hhdet_in_new!H131</f>
        <v>0</v>
      </c>
      <c r="I131" s="52">
        <f>RES_hhdet_in!I131-RES_hhdet_in_new!I131</f>
        <v>0</v>
      </c>
      <c r="J131" s="52">
        <f>RES_hhdet_in!J131-RES_hhdet_in_new!J131</f>
        <v>0</v>
      </c>
      <c r="K131" s="52">
        <f>RES_hhdet_in!K131-RES_hhdet_in_new!K131</f>
        <v>0</v>
      </c>
      <c r="L131" s="52">
        <f>RES_hhdet_in!L131-RES_hhdet_in_new!L131</f>
        <v>0</v>
      </c>
      <c r="M131" s="52">
        <f>RES_hhdet_in!M131-RES_hhdet_in_new!M131</f>
        <v>0</v>
      </c>
      <c r="N131" s="52">
        <f>RES_hhdet_in!N131-RES_hhdet_in_new!N131</f>
        <v>0</v>
      </c>
      <c r="O131" s="52">
        <f>RES_hhdet_in!O131-RES_hhdet_in_new!O131</f>
        <v>0</v>
      </c>
      <c r="P131" s="52">
        <f>RES_hhdet_in!P131-RES_hhdet_in_new!P131</f>
        <v>0</v>
      </c>
      <c r="Q131" s="52">
        <f>RES_hhdet_in!Q131-RES_hhdet_in_new!Q131</f>
        <v>0</v>
      </c>
      <c r="R131" s="52">
        <f>RES_hhdet_in!R131-RES_hhdet_in_new!R131</f>
        <v>0</v>
      </c>
      <c r="S131" s="52">
        <f>RES_hhdet_in!S131-RES_hhdet_in_new!S131</f>
        <v>0</v>
      </c>
      <c r="T131" s="52">
        <f>RES_hhdet_in!T131-RES_hhdet_in_new!T131</f>
        <v>0</v>
      </c>
      <c r="U131" s="52">
        <f>RES_hhdet_in!U131-RES_hhdet_in_new!U131</f>
        <v>0</v>
      </c>
      <c r="V131" s="52">
        <f>RES_hhdet_in!V131-RES_hhdet_in_new!V131</f>
        <v>0</v>
      </c>
      <c r="W131" s="52">
        <f>RES_hhdet_in!W131-RES_hhdet_in_new!W131</f>
        <v>0</v>
      </c>
      <c r="X131" s="52">
        <f>RES_hhdet_in!X131-RES_hhdet_in_new!X131</f>
        <v>0</v>
      </c>
      <c r="Y131" s="52">
        <f>RES_hhdet_in!Y131-RES_hhdet_in_new!Y131</f>
        <v>0</v>
      </c>
      <c r="DA131" s="63" t="s">
        <v>1460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0</v>
      </c>
      <c r="D132" s="52">
        <f>RES_hhdet_in!D132-RES_hhdet_in_new!D132</f>
        <v>0</v>
      </c>
      <c r="E132" s="52">
        <f>RES_hhdet_in!E132-RES_hhdet_in_new!E132</f>
        <v>0</v>
      </c>
      <c r="F132" s="52">
        <f>RES_hhdet_in!F132-RES_hhdet_in_new!F132</f>
        <v>0</v>
      </c>
      <c r="G132" s="52">
        <f>RES_hhdet_in!G132-RES_hhdet_in_new!G132</f>
        <v>0</v>
      </c>
      <c r="H132" s="52">
        <f>RES_hhdet_in!H132-RES_hhdet_in_new!H132</f>
        <v>0</v>
      </c>
      <c r="I132" s="52">
        <f>RES_hhdet_in!I132-RES_hhdet_in_new!I132</f>
        <v>0</v>
      </c>
      <c r="J132" s="52">
        <f>RES_hhdet_in!J132-RES_hhdet_in_new!J132</f>
        <v>0</v>
      </c>
      <c r="K132" s="52">
        <f>RES_hhdet_in!K132-RES_hhdet_in_new!K132</f>
        <v>0</v>
      </c>
      <c r="L132" s="52">
        <f>RES_hhdet_in!L132-RES_hhdet_in_new!L132</f>
        <v>0</v>
      </c>
      <c r="M132" s="52">
        <f>RES_hhdet_in!M132-RES_hhdet_in_new!M132</f>
        <v>0</v>
      </c>
      <c r="N132" s="52">
        <f>RES_hhdet_in!N132-RES_hhdet_in_new!N132</f>
        <v>0</v>
      </c>
      <c r="O132" s="52">
        <f>RES_hhdet_in!O132-RES_hhdet_in_new!O132</f>
        <v>0</v>
      </c>
      <c r="P132" s="52">
        <f>RES_hhdet_in!P132-RES_hhdet_in_new!P132</f>
        <v>0</v>
      </c>
      <c r="Q132" s="52">
        <f>RES_hhdet_in!Q132-RES_hhdet_in_new!Q132</f>
        <v>0</v>
      </c>
      <c r="R132" s="52">
        <f>RES_hhdet_in!R132-RES_hhdet_in_new!R132</f>
        <v>0</v>
      </c>
      <c r="S132" s="52">
        <f>RES_hhdet_in!S132-RES_hhdet_in_new!S132</f>
        <v>0</v>
      </c>
      <c r="T132" s="52">
        <f>RES_hhdet_in!T132-RES_hhdet_in_new!T132</f>
        <v>0</v>
      </c>
      <c r="U132" s="52">
        <f>RES_hhdet_in!U132-RES_hhdet_in_new!U132</f>
        <v>0</v>
      </c>
      <c r="V132" s="52">
        <f>RES_hhdet_in!V132-RES_hhdet_in_new!V132</f>
        <v>0</v>
      </c>
      <c r="W132" s="52">
        <f>RES_hhdet_in!W132-RES_hhdet_in_new!W132</f>
        <v>0</v>
      </c>
      <c r="X132" s="52">
        <f>RES_hhdet_in!X132-RES_hhdet_in_new!X132</f>
        <v>0</v>
      </c>
      <c r="Y132" s="52">
        <f>RES_hhdet_in!Y132-RES_hhdet_in_new!Y132</f>
        <v>0</v>
      </c>
      <c r="DA132" s="63" t="s">
        <v>1461</v>
      </c>
    </row>
    <row r="133" spans="1:105" ht="12" hidden="1" customHeight="1" x14ac:dyDescent="0.25">
      <c r="A133" s="108" t="s">
        <v>198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X133" s="52">
        <f>RES_hhdet_in!X133-RES_hhdet_in_new!X133</f>
        <v>0</v>
      </c>
      <c r="Y133" s="52">
        <f>RES_hhdet_in!Y133-RES_hhdet_in_new!Y133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X134" s="52">
        <f>RES_hhdet_in!X134-RES_hhdet_in_new!X134</f>
        <v>0</v>
      </c>
      <c r="Y134" s="52">
        <f>RES_hhdet_in!Y134-RES_hhdet_in_new!Y134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0</v>
      </c>
      <c r="D135" s="52">
        <f>RES_hhdet_in!D135-RES_hhdet_in_new!D135</f>
        <v>0</v>
      </c>
      <c r="E135" s="52">
        <f>RES_hhdet_in!E135-RES_hhdet_in_new!E135</f>
        <v>0</v>
      </c>
      <c r="F135" s="52">
        <f>RES_hhdet_in!F135-RES_hhdet_in_new!F135</f>
        <v>0</v>
      </c>
      <c r="G135" s="52">
        <f>RES_hhdet_in!G135-RES_hhdet_in_new!G135</f>
        <v>0</v>
      </c>
      <c r="H135" s="52">
        <f>RES_hhdet_in!H135-RES_hhdet_in_new!H135</f>
        <v>0</v>
      </c>
      <c r="I135" s="52">
        <f>RES_hhdet_in!I135-RES_hhdet_in_new!I135</f>
        <v>0</v>
      </c>
      <c r="J135" s="52">
        <f>RES_hhdet_in!J135-RES_hhdet_in_new!J135</f>
        <v>0</v>
      </c>
      <c r="K135" s="52">
        <f>RES_hhdet_in!K135-RES_hhdet_in_new!K135</f>
        <v>0</v>
      </c>
      <c r="L135" s="52">
        <f>RES_hhdet_in!L135-RES_hhdet_in_new!L135</f>
        <v>0</v>
      </c>
      <c r="M135" s="52">
        <f>RES_hhdet_in!M135-RES_hhdet_in_new!M135</f>
        <v>0</v>
      </c>
      <c r="N135" s="52">
        <f>RES_hhdet_in!N135-RES_hhdet_in_new!N135</f>
        <v>0</v>
      </c>
      <c r="O135" s="52">
        <f>RES_hhdet_in!O135-RES_hhdet_in_new!O135</f>
        <v>0</v>
      </c>
      <c r="P135" s="52">
        <f>RES_hhdet_in!P135-RES_hhdet_in_new!P135</f>
        <v>0</v>
      </c>
      <c r="Q135" s="52">
        <f>RES_hhdet_in!Q135-RES_hhdet_in_new!Q135</f>
        <v>0</v>
      </c>
      <c r="R135" s="52">
        <f>RES_hhdet_in!R135-RES_hhdet_in_new!R135</f>
        <v>0</v>
      </c>
      <c r="S135" s="52">
        <f>RES_hhdet_in!S135-RES_hhdet_in_new!S135</f>
        <v>0</v>
      </c>
      <c r="T135" s="52">
        <f>RES_hhdet_in!T135-RES_hhdet_in_new!T135</f>
        <v>0</v>
      </c>
      <c r="U135" s="52">
        <f>RES_hhdet_in!U135-RES_hhdet_in_new!U135</f>
        <v>0</v>
      </c>
      <c r="V135" s="52">
        <f>RES_hhdet_in!V135-RES_hhdet_in_new!V135</f>
        <v>0</v>
      </c>
      <c r="W135" s="52">
        <f>RES_hhdet_in!W135-RES_hhdet_in_new!W135</f>
        <v>0</v>
      </c>
      <c r="X135" s="52">
        <f>RES_hhdet_in!X135-RES_hhdet_in_new!X135</f>
        <v>0</v>
      </c>
      <c r="Y135" s="52">
        <f>RES_hhdet_in!Y135-RES_hhdet_in_new!Y135</f>
        <v>0</v>
      </c>
      <c r="DA135" s="63" t="s">
        <v>1462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0</v>
      </c>
      <c r="D136" s="52">
        <f>RES_hhdet_in!D136-RES_hhdet_in_new!D136</f>
        <v>0</v>
      </c>
      <c r="E136" s="52">
        <f>RES_hhdet_in!E136-RES_hhdet_in_new!E136</f>
        <v>0</v>
      </c>
      <c r="F136" s="52">
        <f>RES_hhdet_in!F136-RES_hhdet_in_new!F136</f>
        <v>0</v>
      </c>
      <c r="G136" s="52">
        <f>RES_hhdet_in!G136-RES_hhdet_in_new!G136</f>
        <v>0</v>
      </c>
      <c r="H136" s="52">
        <f>RES_hhdet_in!H136-RES_hhdet_in_new!H136</f>
        <v>0</v>
      </c>
      <c r="I136" s="52">
        <f>RES_hhdet_in!I136-RES_hhdet_in_new!I136</f>
        <v>0</v>
      </c>
      <c r="J136" s="52">
        <f>RES_hhdet_in!J136-RES_hhdet_in_new!J136</f>
        <v>0</v>
      </c>
      <c r="K136" s="52">
        <f>RES_hhdet_in!K136-RES_hhdet_in_new!K136</f>
        <v>0</v>
      </c>
      <c r="L136" s="52">
        <f>RES_hhdet_in!L136-RES_hhdet_in_new!L136</f>
        <v>0</v>
      </c>
      <c r="M136" s="52">
        <f>RES_hhdet_in!M136-RES_hhdet_in_new!M136</f>
        <v>0</v>
      </c>
      <c r="N136" s="52">
        <f>RES_hhdet_in!N136-RES_hhdet_in_new!N136</f>
        <v>0</v>
      </c>
      <c r="O136" s="52">
        <f>RES_hhdet_in!O136-RES_hhdet_in_new!O136</f>
        <v>0</v>
      </c>
      <c r="P136" s="52">
        <f>RES_hhdet_in!P136-RES_hhdet_in_new!P136</f>
        <v>0</v>
      </c>
      <c r="Q136" s="52">
        <f>RES_hhdet_in!Q136-RES_hhdet_in_new!Q136</f>
        <v>0</v>
      </c>
      <c r="R136" s="52">
        <f>RES_hhdet_in!R136-RES_hhdet_in_new!R136</f>
        <v>0</v>
      </c>
      <c r="S136" s="52">
        <f>RES_hhdet_in!S136-RES_hhdet_in_new!S136</f>
        <v>0</v>
      </c>
      <c r="T136" s="52">
        <f>RES_hhdet_in!T136-RES_hhdet_in_new!T136</f>
        <v>0</v>
      </c>
      <c r="U136" s="52">
        <f>RES_hhdet_in!U136-RES_hhdet_in_new!U136</f>
        <v>0</v>
      </c>
      <c r="V136" s="52">
        <f>RES_hhdet_in!V136-RES_hhdet_in_new!V136</f>
        <v>0</v>
      </c>
      <c r="W136" s="52">
        <f>RES_hhdet_in!W136-RES_hhdet_in_new!W136</f>
        <v>0</v>
      </c>
      <c r="X136" s="52">
        <f>RES_hhdet_in!X136-RES_hhdet_in_new!X136</f>
        <v>0</v>
      </c>
      <c r="Y136" s="52">
        <f>RES_hhdet_in!Y136-RES_hhdet_in_new!Y136</f>
        <v>0</v>
      </c>
      <c r="DA136" s="63" t="s">
        <v>1463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2">
        <v>0</v>
      </c>
      <c r="Y140" s="52">
        <v>0</v>
      </c>
      <c r="DA140" s="63" t="s">
        <v>1464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X141" s="36">
        <v>0</v>
      </c>
      <c r="Y141" s="36">
        <v>0</v>
      </c>
      <c r="DA141" s="60" t="s">
        <v>1465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1466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20513</v>
      </c>
      <c r="D145" s="52">
        <v>22068</v>
      </c>
      <c r="E145" s="52">
        <v>22120</v>
      </c>
      <c r="F145" s="52">
        <v>24602</v>
      </c>
      <c r="G145" s="52">
        <v>31117</v>
      </c>
      <c r="H145" s="52">
        <v>26393</v>
      </c>
      <c r="I145" s="52">
        <v>22291</v>
      </c>
      <c r="J145" s="52">
        <v>16641</v>
      </c>
      <c r="K145" s="52">
        <v>17654</v>
      </c>
      <c r="L145" s="52">
        <v>22386</v>
      </c>
      <c r="M145" s="52">
        <v>22905</v>
      </c>
      <c r="N145" s="52">
        <v>25588</v>
      </c>
      <c r="O145" s="52">
        <v>34328</v>
      </c>
      <c r="P145" s="52">
        <v>41111</v>
      </c>
      <c r="Q145" s="52">
        <v>58683</v>
      </c>
      <c r="R145" s="52">
        <v>86586</v>
      </c>
      <c r="S145" s="52">
        <v>83773</v>
      </c>
      <c r="T145" s="52">
        <v>69333</v>
      </c>
      <c r="U145" s="52">
        <v>77858</v>
      </c>
      <c r="V145" s="52">
        <v>77662</v>
      </c>
      <c r="W145" s="52">
        <v>95147</v>
      </c>
      <c r="X145" s="52">
        <v>93754</v>
      </c>
      <c r="Y145" s="52">
        <v>72946</v>
      </c>
      <c r="DA145" s="63" t="s">
        <v>1467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10942</v>
      </c>
      <c r="D147" s="52">
        <v>11916</v>
      </c>
      <c r="E147" s="52">
        <v>19145</v>
      </c>
      <c r="F147" s="52">
        <v>16764</v>
      </c>
      <c r="G147" s="52">
        <v>24191</v>
      </c>
      <c r="H147" s="52">
        <v>28739</v>
      </c>
      <c r="I147" s="52">
        <v>28495</v>
      </c>
      <c r="J147" s="52">
        <v>17253</v>
      </c>
      <c r="K147" s="52">
        <v>14756</v>
      </c>
      <c r="L147" s="52">
        <v>20110</v>
      </c>
      <c r="M147" s="52">
        <v>45276</v>
      </c>
      <c r="N147" s="52">
        <v>76624</v>
      </c>
      <c r="O147" s="52">
        <v>68710</v>
      </c>
      <c r="P147" s="52">
        <v>62666</v>
      </c>
      <c r="Q147" s="52">
        <v>70314</v>
      </c>
      <c r="R147" s="52">
        <v>109106</v>
      </c>
      <c r="S147" s="52">
        <v>122070</v>
      </c>
      <c r="T147" s="52">
        <v>138400</v>
      </c>
      <c r="U147" s="52">
        <v>129251</v>
      </c>
      <c r="V147" s="52">
        <v>146734</v>
      </c>
      <c r="W147" s="52">
        <v>124228</v>
      </c>
      <c r="X147" s="52">
        <v>143230</v>
      </c>
      <c r="Y147" s="52">
        <v>134098</v>
      </c>
      <c r="DA147" s="63" t="s">
        <v>1468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15700</v>
      </c>
      <c r="D149" s="52">
        <f>RES_hhdet_in!D149-RES_hhdet_in_new!D149</f>
        <v>20241</v>
      </c>
      <c r="E149" s="52">
        <f>RES_hhdet_in!E149-RES_hhdet_in_new!E149</f>
        <v>23879</v>
      </c>
      <c r="F149" s="52">
        <f>RES_hhdet_in!F149-RES_hhdet_in_new!F149</f>
        <v>23072</v>
      </c>
      <c r="G149" s="52">
        <f>RES_hhdet_in!G149-RES_hhdet_in_new!G149</f>
        <v>20452</v>
      </c>
      <c r="H149" s="52">
        <f>RES_hhdet_in!H149-RES_hhdet_in_new!H149</f>
        <v>22117</v>
      </c>
      <c r="I149" s="52">
        <f>RES_hhdet_in!I149-RES_hhdet_in_new!I149</f>
        <v>14902</v>
      </c>
      <c r="J149" s="52">
        <f>RES_hhdet_in!J149-RES_hhdet_in_new!J149</f>
        <v>14592</v>
      </c>
      <c r="K149" s="52">
        <f>RES_hhdet_in!K149-RES_hhdet_in_new!K149</f>
        <v>23280</v>
      </c>
      <c r="L149" s="52">
        <f>RES_hhdet_in!L149-RES_hhdet_in_new!L149</f>
        <v>30046</v>
      </c>
      <c r="M149" s="52">
        <f>RES_hhdet_in!M149-RES_hhdet_in_new!M149</f>
        <v>32157</v>
      </c>
      <c r="N149" s="52">
        <f>RES_hhdet_in!N149-RES_hhdet_in_new!N149</f>
        <v>29943</v>
      </c>
      <c r="O149" s="52">
        <f>RES_hhdet_in!O149-RES_hhdet_in_new!O149</f>
        <v>36808</v>
      </c>
      <c r="P149" s="52">
        <f>RES_hhdet_in!P149-RES_hhdet_in_new!P149</f>
        <v>43378</v>
      </c>
      <c r="Q149" s="52">
        <f>RES_hhdet_in!Q149-RES_hhdet_in_new!Q149</f>
        <v>44691</v>
      </c>
      <c r="R149" s="52">
        <f>RES_hhdet_in!R149-RES_hhdet_in_new!R149</f>
        <v>60160</v>
      </c>
      <c r="S149" s="52">
        <f>RES_hhdet_in!S149-RES_hhdet_in_new!S149</f>
        <v>55534</v>
      </c>
      <c r="T149" s="52">
        <f>RES_hhdet_in!T149-RES_hhdet_in_new!T149</f>
        <v>44550</v>
      </c>
      <c r="U149" s="52">
        <f>RES_hhdet_in!U149-RES_hhdet_in_new!U149</f>
        <v>41995</v>
      </c>
      <c r="V149" s="52">
        <f>RES_hhdet_in!V149-RES_hhdet_in_new!V149</f>
        <v>52830</v>
      </c>
      <c r="W149" s="52">
        <f>RES_hhdet_in!W149-RES_hhdet_in_new!W149</f>
        <v>70985</v>
      </c>
      <c r="X149" s="52">
        <f>RES_hhdet_in!X149-RES_hhdet_in_new!X149</f>
        <v>84241</v>
      </c>
      <c r="Y149" s="52">
        <f>RES_hhdet_in!Y149-RES_hhdet_in_new!Y149</f>
        <v>68633</v>
      </c>
      <c r="DA149" s="63" t="s">
        <v>1469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22</v>
      </c>
      <c r="E150" s="52">
        <f>RES_hhdet_in!E150-RES_hhdet_in_new!E150</f>
        <v>78</v>
      </c>
      <c r="F150" s="52">
        <f>RES_hhdet_in!F150-RES_hhdet_in_new!F150</f>
        <v>58</v>
      </c>
      <c r="G150" s="52">
        <f>RES_hhdet_in!G150-RES_hhdet_in_new!G150</f>
        <v>42</v>
      </c>
      <c r="H150" s="52">
        <f>RES_hhdet_in!H150-RES_hhdet_in_new!H150</f>
        <v>33</v>
      </c>
      <c r="I150" s="52">
        <f>RES_hhdet_in!I150-RES_hhdet_in_new!I150</f>
        <v>110</v>
      </c>
      <c r="J150" s="52">
        <f>RES_hhdet_in!J150-RES_hhdet_in_new!J150</f>
        <v>160</v>
      </c>
      <c r="K150" s="52">
        <f>RES_hhdet_in!K150-RES_hhdet_in_new!K150</f>
        <v>207</v>
      </c>
      <c r="L150" s="52">
        <f>RES_hhdet_in!L150-RES_hhdet_in_new!L150</f>
        <v>148</v>
      </c>
      <c r="M150" s="52">
        <f>RES_hhdet_in!M150-RES_hhdet_in_new!M150</f>
        <v>1</v>
      </c>
      <c r="N150" s="52">
        <f>RES_hhdet_in!N150-RES_hhdet_in_new!N150</f>
        <v>166</v>
      </c>
      <c r="O150" s="52">
        <f>RES_hhdet_in!O150-RES_hhdet_in_new!O150</f>
        <v>343</v>
      </c>
      <c r="P150" s="52">
        <f>RES_hhdet_in!P150-RES_hhdet_in_new!P150</f>
        <v>334</v>
      </c>
      <c r="Q150" s="52">
        <f>RES_hhdet_in!Q150-RES_hhdet_in_new!Q150</f>
        <v>680</v>
      </c>
      <c r="R150" s="52">
        <f>RES_hhdet_in!R150-RES_hhdet_in_new!R150</f>
        <v>656</v>
      </c>
      <c r="S150" s="52">
        <f>RES_hhdet_in!S150-RES_hhdet_in_new!S150</f>
        <v>467</v>
      </c>
      <c r="T150" s="52">
        <f>RES_hhdet_in!T150-RES_hhdet_in_new!T150</f>
        <v>205</v>
      </c>
      <c r="U150" s="52">
        <f>RES_hhdet_in!U150-RES_hhdet_in_new!U150</f>
        <v>94</v>
      </c>
      <c r="V150" s="52">
        <f>RES_hhdet_in!V150-RES_hhdet_in_new!V150</f>
        <v>394</v>
      </c>
      <c r="W150" s="52">
        <f>RES_hhdet_in!W150-RES_hhdet_in_new!W150</f>
        <v>907</v>
      </c>
      <c r="X150" s="52">
        <f>RES_hhdet_in!X150-RES_hhdet_in_new!X150</f>
        <v>1314</v>
      </c>
      <c r="Y150" s="52">
        <f>RES_hhdet_in!Y150-RES_hhdet_in_new!Y150</f>
        <v>172</v>
      </c>
      <c r="DA150" s="63" t="s">
        <v>1470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X151" s="52">
        <f>RES_hhdet_in!X151-RES_hhdet_in_new!X151</f>
        <v>0</v>
      </c>
      <c r="Y151" s="52">
        <f>RES_hhdet_in!Y151-RES_hhdet_in_new!Y151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X152" s="52">
        <f>RES_hhdet_in!X152-RES_hhdet_in_new!X152</f>
        <v>0</v>
      </c>
      <c r="Y152" s="52">
        <f>RES_hhdet_in!Y152-RES_hhdet_in_new!Y152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10003</v>
      </c>
      <c r="D153" s="52">
        <f>RES_hhdet_in!D153-RES_hhdet_in_new!D153</f>
        <v>7330</v>
      </c>
      <c r="E153" s="52">
        <f>RES_hhdet_in!E153-RES_hhdet_in_new!E153</f>
        <v>4157</v>
      </c>
      <c r="F153" s="52">
        <f>RES_hhdet_in!F153-RES_hhdet_in_new!F153</f>
        <v>8028</v>
      </c>
      <c r="G153" s="52">
        <f>RES_hhdet_in!G153-RES_hhdet_in_new!G153</f>
        <v>18425</v>
      </c>
      <c r="H153" s="52">
        <f>RES_hhdet_in!H153-RES_hhdet_in_new!H153</f>
        <v>16127</v>
      </c>
      <c r="I153" s="52">
        <f>RES_hhdet_in!I153-RES_hhdet_in_new!I153</f>
        <v>13832</v>
      </c>
      <c r="J153" s="52">
        <f>RES_hhdet_in!J153-RES_hhdet_in_new!J153</f>
        <v>12248</v>
      </c>
      <c r="K153" s="52">
        <f>RES_hhdet_in!K153-RES_hhdet_in_new!K153</f>
        <v>14518</v>
      </c>
      <c r="L153" s="52">
        <f>RES_hhdet_in!L153-RES_hhdet_in_new!L153</f>
        <v>19218</v>
      </c>
      <c r="M153" s="52">
        <f>RES_hhdet_in!M153-RES_hhdet_in_new!M153</f>
        <v>26220</v>
      </c>
      <c r="N153" s="52">
        <f>RES_hhdet_in!N153-RES_hhdet_in_new!N153</f>
        <v>24846</v>
      </c>
      <c r="O153" s="52">
        <f>RES_hhdet_in!O153-RES_hhdet_in_new!O153</f>
        <v>22225</v>
      </c>
      <c r="P153" s="52">
        <f>RES_hhdet_in!P153-RES_hhdet_in_new!P153</f>
        <v>14379</v>
      </c>
      <c r="Q153" s="52">
        <f>RES_hhdet_in!Q153-RES_hhdet_in_new!Q153</f>
        <v>25459</v>
      </c>
      <c r="R153" s="52">
        <f>RES_hhdet_in!R153-RES_hhdet_in_new!R153</f>
        <v>25872</v>
      </c>
      <c r="S153" s="52">
        <f>RES_hhdet_in!S153-RES_hhdet_in_new!S153</f>
        <v>31745</v>
      </c>
      <c r="T153" s="52">
        <f>RES_hhdet_in!T153-RES_hhdet_in_new!T153</f>
        <v>41519</v>
      </c>
      <c r="U153" s="52">
        <f>RES_hhdet_in!U153-RES_hhdet_in_new!U153</f>
        <v>50368</v>
      </c>
      <c r="V153" s="52">
        <f>RES_hhdet_in!V153-RES_hhdet_in_new!V153</f>
        <v>49034</v>
      </c>
      <c r="W153" s="52">
        <f>RES_hhdet_in!W153-RES_hhdet_in_new!W153</f>
        <v>48527</v>
      </c>
      <c r="X153" s="52">
        <f>RES_hhdet_in!X153-RES_hhdet_in_new!X153</f>
        <v>44092</v>
      </c>
      <c r="Y153" s="52">
        <f>RES_hhdet_in!Y153-RES_hhdet_in_new!Y153</f>
        <v>59278</v>
      </c>
      <c r="DA153" s="63" t="s">
        <v>1471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1360</v>
      </c>
      <c r="D154" s="52">
        <f>RES_hhdet_in!D154-RES_hhdet_in_new!D154</f>
        <v>1094</v>
      </c>
      <c r="E154" s="52">
        <f>RES_hhdet_in!E154-RES_hhdet_in_new!E154</f>
        <v>1104</v>
      </c>
      <c r="F154" s="52">
        <f>RES_hhdet_in!F154-RES_hhdet_in_new!F154</f>
        <v>1894</v>
      </c>
      <c r="G154" s="52">
        <f>RES_hhdet_in!G154-RES_hhdet_in_new!G154</f>
        <v>3372</v>
      </c>
      <c r="H154" s="52">
        <f>RES_hhdet_in!H154-RES_hhdet_in_new!H154</f>
        <v>3964</v>
      </c>
      <c r="I154" s="52">
        <f>RES_hhdet_in!I154-RES_hhdet_in_new!I154</f>
        <v>8704</v>
      </c>
      <c r="J154" s="52">
        <f>RES_hhdet_in!J154-RES_hhdet_in_new!J154</f>
        <v>12306</v>
      </c>
      <c r="K154" s="52">
        <f>RES_hhdet_in!K154-RES_hhdet_in_new!K154</f>
        <v>14623</v>
      </c>
      <c r="L154" s="52">
        <f>RES_hhdet_in!L154-RES_hhdet_in_new!L154</f>
        <v>11250</v>
      </c>
      <c r="M154" s="52">
        <f>RES_hhdet_in!M154-RES_hhdet_in_new!M154</f>
        <v>5227</v>
      </c>
      <c r="N154" s="52">
        <f>RES_hhdet_in!N154-RES_hhdet_in_new!N154</f>
        <v>12512</v>
      </c>
      <c r="O154" s="52">
        <f>RES_hhdet_in!O154-RES_hhdet_in_new!O154</f>
        <v>16831</v>
      </c>
      <c r="P154" s="52">
        <f>RES_hhdet_in!P154-RES_hhdet_in_new!P154</f>
        <v>22414</v>
      </c>
      <c r="Q154" s="52">
        <f>RES_hhdet_in!Q154-RES_hhdet_in_new!Q154</f>
        <v>24199</v>
      </c>
      <c r="R154" s="52">
        <f>RES_hhdet_in!R154-RES_hhdet_in_new!R154</f>
        <v>35248</v>
      </c>
      <c r="S154" s="52">
        <f>RES_hhdet_in!S154-RES_hhdet_in_new!S154</f>
        <v>34660</v>
      </c>
      <c r="T154" s="52">
        <f>RES_hhdet_in!T154-RES_hhdet_in_new!T154</f>
        <v>28215</v>
      </c>
      <c r="U154" s="52">
        <f>RES_hhdet_in!U154-RES_hhdet_in_new!U154</f>
        <v>38029</v>
      </c>
      <c r="V154" s="52">
        <f>RES_hhdet_in!V154-RES_hhdet_in_new!V154</f>
        <v>39224</v>
      </c>
      <c r="W154" s="52">
        <f>RES_hhdet_in!W154-RES_hhdet_in_new!W154</f>
        <v>53221</v>
      </c>
      <c r="X154" s="52">
        <f>RES_hhdet_in!X154-RES_hhdet_in_new!X154</f>
        <v>59101</v>
      </c>
      <c r="Y154" s="52">
        <f>RES_hhdet_in!Y154-RES_hhdet_in_new!Y154</f>
        <v>52313</v>
      </c>
      <c r="DA154" s="63" t="s">
        <v>1472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5735</v>
      </c>
      <c r="D158" s="52">
        <v>8032</v>
      </c>
      <c r="E158" s="52">
        <v>7929</v>
      </c>
      <c r="F158" s="52">
        <v>8878</v>
      </c>
      <c r="G158" s="52">
        <v>9845</v>
      </c>
      <c r="H158" s="52">
        <v>8442</v>
      </c>
      <c r="I158" s="52">
        <v>7611</v>
      </c>
      <c r="J158" s="52">
        <v>7777</v>
      </c>
      <c r="K158" s="52">
        <v>12270</v>
      </c>
      <c r="L158" s="52">
        <v>15350</v>
      </c>
      <c r="M158" s="52">
        <v>17068</v>
      </c>
      <c r="N158" s="52">
        <v>15637</v>
      </c>
      <c r="O158" s="52">
        <v>16456</v>
      </c>
      <c r="P158" s="52">
        <v>17349</v>
      </c>
      <c r="Q158" s="52">
        <v>17711</v>
      </c>
      <c r="R158" s="52">
        <v>25751</v>
      </c>
      <c r="S158" s="52">
        <v>27061</v>
      </c>
      <c r="T158" s="52">
        <v>21145</v>
      </c>
      <c r="U158" s="52">
        <v>20127</v>
      </c>
      <c r="V158" s="52">
        <v>23281</v>
      </c>
      <c r="W158" s="52">
        <v>31143</v>
      </c>
      <c r="X158" s="52">
        <v>32722</v>
      </c>
      <c r="Y158" s="52">
        <v>32961</v>
      </c>
      <c r="DA158" s="63" t="s">
        <v>1473</v>
      </c>
    </row>
    <row r="159" spans="1:105" ht="12" customHeight="1" x14ac:dyDescent="0.25">
      <c r="A159" s="109" t="s">
        <v>120</v>
      </c>
      <c r="B159" s="36"/>
      <c r="C159" s="36">
        <v>21328</v>
      </c>
      <c r="D159" s="36">
        <v>20656</v>
      </c>
      <c r="E159" s="36">
        <v>21293</v>
      </c>
      <c r="F159" s="36">
        <v>24173</v>
      </c>
      <c r="G159" s="36">
        <v>32449</v>
      </c>
      <c r="H159" s="36">
        <v>33795</v>
      </c>
      <c r="I159" s="36">
        <v>29943</v>
      </c>
      <c r="J159" s="36">
        <v>31536</v>
      </c>
      <c r="K159" s="36">
        <v>40357</v>
      </c>
      <c r="L159" s="36">
        <v>45316</v>
      </c>
      <c r="M159" s="36">
        <v>46533</v>
      </c>
      <c r="N159" s="36">
        <v>51838</v>
      </c>
      <c r="O159" s="36">
        <v>59750</v>
      </c>
      <c r="P159" s="36">
        <v>63150</v>
      </c>
      <c r="Q159" s="36">
        <v>77335</v>
      </c>
      <c r="R159" s="36">
        <v>96200</v>
      </c>
      <c r="S159" s="36">
        <v>95353</v>
      </c>
      <c r="T159" s="36">
        <v>93378</v>
      </c>
      <c r="U159" s="36">
        <v>110330</v>
      </c>
      <c r="V159" s="36">
        <v>118226</v>
      </c>
      <c r="W159" s="36">
        <v>142531</v>
      </c>
      <c r="X159" s="36">
        <v>156030</v>
      </c>
      <c r="Y159" s="36">
        <v>147424</v>
      </c>
      <c r="DA159" s="60" t="s">
        <v>1474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1475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233004</v>
      </c>
      <c r="D163" s="52">
        <v>124183</v>
      </c>
      <c r="E163" s="52">
        <v>129334</v>
      </c>
      <c r="F163" s="52">
        <v>157802</v>
      </c>
      <c r="G163" s="52">
        <v>226774</v>
      </c>
      <c r="H163" s="52">
        <v>219549</v>
      </c>
      <c r="I163" s="52">
        <v>140072</v>
      </c>
      <c r="J163" s="52">
        <v>108761</v>
      </c>
      <c r="K163" s="52">
        <v>134697</v>
      </c>
      <c r="L163" s="52">
        <v>176327</v>
      </c>
      <c r="M163" s="52">
        <v>119862</v>
      </c>
      <c r="N163" s="52">
        <v>116838</v>
      </c>
      <c r="O163" s="52">
        <v>0</v>
      </c>
      <c r="P163" s="52">
        <v>0</v>
      </c>
      <c r="Q163" s="52">
        <v>0</v>
      </c>
      <c r="R163" s="52">
        <v>108532</v>
      </c>
      <c r="S163" s="52">
        <v>192893</v>
      </c>
      <c r="T163" s="52">
        <v>281837</v>
      </c>
      <c r="U163" s="52">
        <v>254769</v>
      </c>
      <c r="V163" s="52">
        <v>259540</v>
      </c>
      <c r="W163" s="52">
        <v>313657</v>
      </c>
      <c r="X163" s="52">
        <v>255189</v>
      </c>
      <c r="Y163" s="52">
        <v>330031</v>
      </c>
      <c r="DA163" s="63" t="s">
        <v>1476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95013</v>
      </c>
      <c r="D165" s="52">
        <v>83073</v>
      </c>
      <c r="E165" s="52">
        <v>132225</v>
      </c>
      <c r="F165" s="52">
        <v>96756</v>
      </c>
      <c r="G165" s="52">
        <v>142146</v>
      </c>
      <c r="H165" s="52">
        <v>178464</v>
      </c>
      <c r="I165" s="52">
        <v>205212</v>
      </c>
      <c r="J165" s="52">
        <v>96795</v>
      </c>
      <c r="K165" s="52">
        <v>85480</v>
      </c>
      <c r="L165" s="52">
        <v>122009</v>
      </c>
      <c r="M165" s="52">
        <v>224551</v>
      </c>
      <c r="N165" s="52">
        <v>306794</v>
      </c>
      <c r="O165" s="52">
        <v>252826</v>
      </c>
      <c r="P165" s="52">
        <v>139796</v>
      </c>
      <c r="Q165" s="52">
        <v>92881</v>
      </c>
      <c r="R165" s="52">
        <v>128588</v>
      </c>
      <c r="S165" s="52">
        <v>213742</v>
      </c>
      <c r="T165" s="52">
        <v>306378</v>
      </c>
      <c r="U165" s="52">
        <v>342051</v>
      </c>
      <c r="V165" s="52">
        <v>369083</v>
      </c>
      <c r="W165" s="52">
        <v>307053</v>
      </c>
      <c r="X165" s="52">
        <v>319178</v>
      </c>
      <c r="Y165" s="52">
        <v>284922</v>
      </c>
      <c r="DA165" s="63" t="s">
        <v>1477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185067</v>
      </c>
      <c r="D167" s="52">
        <f>RES_hhdet_in!D167-RES_hhdet_in_new!D167</f>
        <v>148878</v>
      </c>
      <c r="E167" s="52">
        <f>RES_hhdet_in!E167-RES_hhdet_in_new!E167</f>
        <v>180963</v>
      </c>
      <c r="F167" s="52">
        <f>RES_hhdet_in!F167-RES_hhdet_in_new!F167</f>
        <v>183667</v>
      </c>
      <c r="G167" s="52">
        <f>RES_hhdet_in!G167-RES_hhdet_in_new!G167</f>
        <v>172573</v>
      </c>
      <c r="H167" s="52">
        <f>RES_hhdet_in!H167-RES_hhdet_in_new!H167</f>
        <v>204328</v>
      </c>
      <c r="I167" s="52">
        <f>RES_hhdet_in!I167-RES_hhdet_in_new!I167</f>
        <v>106925</v>
      </c>
      <c r="J167" s="52">
        <f>RES_hhdet_in!J167-RES_hhdet_in_new!J167</f>
        <v>106021</v>
      </c>
      <c r="K167" s="52">
        <f>RES_hhdet_in!K167-RES_hhdet_in_new!K167</f>
        <v>178526</v>
      </c>
      <c r="L167" s="52">
        <f>RES_hhdet_in!L167-RES_hhdet_in_new!L167</f>
        <v>207417</v>
      </c>
      <c r="M167" s="52">
        <f>RES_hhdet_in!M167-RES_hhdet_in_new!M167</f>
        <v>197978</v>
      </c>
      <c r="N167" s="52">
        <f>RES_hhdet_in!N167-RES_hhdet_in_new!N167</f>
        <v>183235</v>
      </c>
      <c r="O167" s="52">
        <f>RES_hhdet_in!O167-RES_hhdet_in_new!O167</f>
        <v>125141</v>
      </c>
      <c r="P167" s="52">
        <f>RES_hhdet_in!P167-RES_hhdet_in_new!P167</f>
        <v>101297</v>
      </c>
      <c r="Q167" s="52">
        <f>RES_hhdet_in!Q167-RES_hhdet_in_new!Q167</f>
        <v>99146</v>
      </c>
      <c r="R167" s="52">
        <f>RES_hhdet_in!R167-RES_hhdet_in_new!R167</f>
        <v>189035</v>
      </c>
      <c r="S167" s="52">
        <f>RES_hhdet_in!S167-RES_hhdet_in_new!S167</f>
        <v>195839</v>
      </c>
      <c r="T167" s="52">
        <f>RES_hhdet_in!T167-RES_hhdet_in_new!T167</f>
        <v>193591</v>
      </c>
      <c r="U167" s="52">
        <f>RES_hhdet_in!U167-RES_hhdet_in_new!U167</f>
        <v>128664</v>
      </c>
      <c r="V167" s="52">
        <f>RES_hhdet_in!V167-RES_hhdet_in_new!V167</f>
        <v>134356</v>
      </c>
      <c r="W167" s="52">
        <f>RES_hhdet_in!W167-RES_hhdet_in_new!W167</f>
        <v>153070</v>
      </c>
      <c r="X167" s="52">
        <f>RES_hhdet_in!X167-RES_hhdet_in_new!X167</f>
        <v>159976</v>
      </c>
      <c r="Y167" s="52">
        <f>RES_hhdet_in!Y167-RES_hhdet_in_new!Y167</f>
        <v>193353</v>
      </c>
      <c r="DA167" s="63" t="s">
        <v>1478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0</v>
      </c>
      <c r="D168" s="52">
        <f>RES_hhdet_in!D168-RES_hhdet_in_new!D168</f>
        <v>164</v>
      </c>
      <c r="E168" s="52">
        <f>RES_hhdet_in!E168-RES_hhdet_in_new!E168</f>
        <v>588</v>
      </c>
      <c r="F168" s="52">
        <f>RES_hhdet_in!F168-RES_hhdet_in_new!F168</f>
        <v>470</v>
      </c>
      <c r="G168" s="52">
        <f>RES_hhdet_in!G168-RES_hhdet_in_new!G168</f>
        <v>364</v>
      </c>
      <c r="H168" s="52">
        <f>RES_hhdet_in!H168-RES_hhdet_in_new!H168</f>
        <v>308</v>
      </c>
      <c r="I168" s="52">
        <f>RES_hhdet_in!I168-RES_hhdet_in_new!I168</f>
        <v>790</v>
      </c>
      <c r="J168" s="52">
        <f>RES_hhdet_in!J168-RES_hhdet_in_new!J168</f>
        <v>1175</v>
      </c>
      <c r="K168" s="52">
        <f>RES_hhdet_in!K168-RES_hhdet_in_new!K168</f>
        <v>1611</v>
      </c>
      <c r="L168" s="52">
        <f>RES_hhdet_in!L168-RES_hhdet_in_new!L168</f>
        <v>1034</v>
      </c>
      <c r="M168" s="52">
        <f>RES_hhdet_in!M168-RES_hhdet_in_new!M168</f>
        <v>21</v>
      </c>
      <c r="N168" s="52">
        <f>RES_hhdet_in!N168-RES_hhdet_in_new!N168</f>
        <v>1015</v>
      </c>
      <c r="O168" s="52">
        <f>RES_hhdet_in!O168-RES_hhdet_in_new!O168</f>
        <v>1172</v>
      </c>
      <c r="P168" s="52">
        <f>RES_hhdet_in!P168-RES_hhdet_in_new!P168</f>
        <v>786</v>
      </c>
      <c r="Q168" s="52">
        <f>RES_hhdet_in!Q168-RES_hhdet_in_new!Q168</f>
        <v>1534</v>
      </c>
      <c r="R168" s="52">
        <f>RES_hhdet_in!R168-RES_hhdet_in_new!R168</f>
        <v>2091</v>
      </c>
      <c r="S168" s="52">
        <f>RES_hhdet_in!S168-RES_hhdet_in_new!S168</f>
        <v>1693</v>
      </c>
      <c r="T168" s="52">
        <f>RES_hhdet_in!T168-RES_hhdet_in_new!T168</f>
        <v>934</v>
      </c>
      <c r="U168" s="52">
        <f>RES_hhdet_in!U168-RES_hhdet_in_new!U168</f>
        <v>319</v>
      </c>
      <c r="V168" s="52">
        <f>RES_hhdet_in!V168-RES_hhdet_in_new!V168</f>
        <v>1008</v>
      </c>
      <c r="W168" s="52">
        <f>RES_hhdet_in!W168-RES_hhdet_in_new!W168</f>
        <v>1958</v>
      </c>
      <c r="X168" s="52">
        <f>RES_hhdet_in!X168-RES_hhdet_in_new!X168</f>
        <v>2498</v>
      </c>
      <c r="Y168" s="52">
        <f>RES_hhdet_in!Y168-RES_hhdet_in_new!Y168</f>
        <v>504</v>
      </c>
      <c r="DA168" s="63" t="s">
        <v>1479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X169" s="52">
        <f>RES_hhdet_in!X169-RES_hhdet_in_new!X169</f>
        <v>0</v>
      </c>
      <c r="Y169" s="52">
        <f>RES_hhdet_in!Y169-RES_hhdet_in_new!Y169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X170" s="52">
        <f>RES_hhdet_in!X170-RES_hhdet_in_new!X170</f>
        <v>0</v>
      </c>
      <c r="Y170" s="52">
        <f>RES_hhdet_in!Y170-RES_hhdet_in_new!Y170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117921</v>
      </c>
      <c r="D171" s="52">
        <f>RES_hhdet_in!D171-RES_hhdet_in_new!D171</f>
        <v>53902</v>
      </c>
      <c r="E171" s="52">
        <f>RES_hhdet_in!E171-RES_hhdet_in_new!E171</f>
        <v>31496</v>
      </c>
      <c r="F171" s="52">
        <f>RES_hhdet_in!F171-RES_hhdet_in_new!F171</f>
        <v>63907</v>
      </c>
      <c r="G171" s="52">
        <f>RES_hhdet_in!G171-RES_hhdet_in_new!G171</f>
        <v>155471</v>
      </c>
      <c r="H171" s="52">
        <f>RES_hhdet_in!H171-RES_hhdet_in_new!H171</f>
        <v>149003</v>
      </c>
      <c r="I171" s="52">
        <f>RES_hhdet_in!I171-RES_hhdet_in_new!I171</f>
        <v>99266</v>
      </c>
      <c r="J171" s="52">
        <f>RES_hhdet_in!J171-RES_hhdet_in_new!J171</f>
        <v>89035</v>
      </c>
      <c r="K171" s="52">
        <f>RES_hhdet_in!K171-RES_hhdet_in_new!K171</f>
        <v>111350</v>
      </c>
      <c r="L171" s="52">
        <f>RES_hhdet_in!L171-RES_hhdet_in_new!L171</f>
        <v>132603</v>
      </c>
      <c r="M171" s="52">
        <f>RES_hhdet_in!M171-RES_hhdet_in_new!M171</f>
        <v>161494</v>
      </c>
      <c r="N171" s="52">
        <f>RES_hhdet_in!N171-RES_hhdet_in_new!N171</f>
        <v>151970</v>
      </c>
      <c r="O171" s="52">
        <f>RES_hhdet_in!O171-RES_hhdet_in_new!O171</f>
        <v>75532</v>
      </c>
      <c r="P171" s="52">
        <f>RES_hhdet_in!P171-RES_hhdet_in_new!P171</f>
        <v>33586</v>
      </c>
      <c r="Q171" s="52">
        <f>RES_hhdet_in!Q171-RES_hhdet_in_new!Q171</f>
        <v>56479</v>
      </c>
      <c r="R171" s="52">
        <f>RES_hhdet_in!R171-RES_hhdet_in_new!R171</f>
        <v>81279</v>
      </c>
      <c r="S171" s="52">
        <f>RES_hhdet_in!S171-RES_hhdet_in_new!S171</f>
        <v>111971</v>
      </c>
      <c r="T171" s="52">
        <f>RES_hhdet_in!T171-RES_hhdet_in_new!T171</f>
        <v>180429</v>
      </c>
      <c r="U171" s="52">
        <f>RES_hhdet_in!U171-RES_hhdet_in_new!U171</f>
        <v>154351</v>
      </c>
      <c r="V171" s="52">
        <f>RES_hhdet_in!V171-RES_hhdet_in_new!V171</f>
        <v>124694</v>
      </c>
      <c r="W171" s="52">
        <f>RES_hhdet_in!W171-RES_hhdet_in_new!W171</f>
        <v>104643</v>
      </c>
      <c r="X171" s="52">
        <f>RES_hhdet_in!X171-RES_hhdet_in_new!X171</f>
        <v>83720</v>
      </c>
      <c r="Y171" s="52">
        <f>RES_hhdet_in!Y171-RES_hhdet_in_new!Y171</f>
        <v>167009</v>
      </c>
      <c r="DA171" s="63" t="s">
        <v>1480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16032</v>
      </c>
      <c r="D172" s="52">
        <f>RES_hhdet_in!D172-RES_hhdet_in_new!D172</f>
        <v>8048</v>
      </c>
      <c r="E172" s="52">
        <f>RES_hhdet_in!E172-RES_hhdet_in_new!E172</f>
        <v>8372</v>
      </c>
      <c r="F172" s="52">
        <f>RES_hhdet_in!F172-RES_hhdet_in_new!F172</f>
        <v>15075</v>
      </c>
      <c r="G172" s="52">
        <f>RES_hhdet_in!G172-RES_hhdet_in_new!G172</f>
        <v>28464</v>
      </c>
      <c r="H172" s="52">
        <f>RES_hhdet_in!H172-RES_hhdet_in_new!H172</f>
        <v>36625</v>
      </c>
      <c r="I172" s="52">
        <f>RES_hhdet_in!I172-RES_hhdet_in_new!I172</f>
        <v>62474</v>
      </c>
      <c r="J172" s="52">
        <f>RES_hhdet_in!J172-RES_hhdet_in_new!J172</f>
        <v>89380</v>
      </c>
      <c r="K172" s="52">
        <f>RES_hhdet_in!K172-RES_hhdet_in_new!K172</f>
        <v>112099</v>
      </c>
      <c r="L172" s="52">
        <f>RES_hhdet_in!L172-RES_hhdet_in_new!L172</f>
        <v>77652</v>
      </c>
      <c r="M172" s="52">
        <f>RES_hhdet_in!M172-RES_hhdet_in_new!M172</f>
        <v>32207</v>
      </c>
      <c r="N172" s="52">
        <f>RES_hhdet_in!N172-RES_hhdet_in_new!N172</f>
        <v>76586</v>
      </c>
      <c r="O172" s="52">
        <f>RES_hhdet_in!O172-RES_hhdet_in_new!O172</f>
        <v>57228</v>
      </c>
      <c r="P172" s="52">
        <f>RES_hhdet_in!P172-RES_hhdet_in_new!P172</f>
        <v>52341</v>
      </c>
      <c r="Q172" s="52">
        <f>RES_hhdet_in!Q172-RES_hhdet_in_new!Q172</f>
        <v>53693</v>
      </c>
      <c r="R172" s="52">
        <f>RES_hhdet_in!R172-RES_hhdet_in_new!R172</f>
        <v>110676</v>
      </c>
      <c r="S172" s="52">
        <f>RES_hhdet_in!S172-RES_hhdet_in_new!S172</f>
        <v>122183</v>
      </c>
      <c r="T172" s="52">
        <f>RES_hhdet_in!T172-RES_hhdet_in_new!T172</f>
        <v>122613</v>
      </c>
      <c r="U172" s="52">
        <f>RES_hhdet_in!U172-RES_hhdet_in_new!U172</f>
        <v>116563</v>
      </c>
      <c r="V172" s="52">
        <f>RES_hhdet_in!V172-RES_hhdet_in_new!V172</f>
        <v>99770</v>
      </c>
      <c r="W172" s="52">
        <f>RES_hhdet_in!W172-RES_hhdet_in_new!W172</f>
        <v>114764</v>
      </c>
      <c r="X172" s="52">
        <f>RES_hhdet_in!X172-RES_hhdet_in_new!X172</f>
        <v>112232</v>
      </c>
      <c r="Y172" s="52">
        <f>RES_hhdet_in!Y172-RES_hhdet_in_new!Y172</f>
        <v>147413</v>
      </c>
      <c r="DA172" s="63" t="s">
        <v>1481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67597</v>
      </c>
      <c r="D176" s="52">
        <v>59062</v>
      </c>
      <c r="E176" s="52">
        <v>60076</v>
      </c>
      <c r="F176" s="52">
        <v>70680</v>
      </c>
      <c r="G176" s="52">
        <v>83085</v>
      </c>
      <c r="H176" s="52">
        <v>78016</v>
      </c>
      <c r="I176" s="52">
        <v>54618</v>
      </c>
      <c r="J176" s="52">
        <v>56506</v>
      </c>
      <c r="K176" s="52">
        <v>94088</v>
      </c>
      <c r="L176" s="52">
        <v>105958</v>
      </c>
      <c r="M176" s="52">
        <v>105121</v>
      </c>
      <c r="N176" s="52">
        <v>95689</v>
      </c>
      <c r="O176" s="52">
        <v>55937</v>
      </c>
      <c r="P176" s="52">
        <v>40531</v>
      </c>
      <c r="Q176" s="52">
        <v>39284</v>
      </c>
      <c r="R176" s="52">
        <v>80899</v>
      </c>
      <c r="S176" s="52">
        <v>95444</v>
      </c>
      <c r="T176" s="52">
        <v>91856</v>
      </c>
      <c r="U176" s="52">
        <v>61712</v>
      </c>
      <c r="V176" s="52">
        <v>59194</v>
      </c>
      <c r="W176" s="52">
        <v>67154</v>
      </c>
      <c r="X176" s="52">
        <v>62130</v>
      </c>
      <c r="Y176" s="52">
        <v>92883</v>
      </c>
      <c r="DA176" s="63" t="s">
        <v>1482</v>
      </c>
    </row>
    <row r="177" spans="1:105" ht="12" customHeight="1" x14ac:dyDescent="0.25">
      <c r="A177" s="109" t="s">
        <v>120</v>
      </c>
      <c r="B177" s="36"/>
      <c r="C177" s="36">
        <v>251423</v>
      </c>
      <c r="D177" s="36">
        <v>151931</v>
      </c>
      <c r="E177" s="36">
        <v>161342</v>
      </c>
      <c r="F177" s="36">
        <v>192442</v>
      </c>
      <c r="G177" s="36">
        <v>273787</v>
      </c>
      <c r="H177" s="36">
        <v>312251</v>
      </c>
      <c r="I177" s="36">
        <v>214834</v>
      </c>
      <c r="J177" s="36">
        <v>229113</v>
      </c>
      <c r="K177" s="36">
        <v>309487</v>
      </c>
      <c r="L177" s="36">
        <v>312770</v>
      </c>
      <c r="M177" s="36">
        <v>286584</v>
      </c>
      <c r="N177" s="36">
        <v>317098</v>
      </c>
      <c r="O177" s="36">
        <v>203152</v>
      </c>
      <c r="P177" s="36">
        <v>147478</v>
      </c>
      <c r="Q177" s="36">
        <v>171566</v>
      </c>
      <c r="R177" s="36">
        <v>302179</v>
      </c>
      <c r="S177" s="36">
        <v>336270</v>
      </c>
      <c r="T177" s="36">
        <v>405714</v>
      </c>
      <c r="U177" s="36">
        <v>338202</v>
      </c>
      <c r="V177" s="36">
        <v>300605</v>
      </c>
      <c r="W177" s="36">
        <v>307304</v>
      </c>
      <c r="X177" s="36">
        <v>296296</v>
      </c>
      <c r="Y177" s="36">
        <v>415408</v>
      </c>
      <c r="DA177" s="60" t="s">
        <v>1483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G3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1484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X2" s="140">
        <v>2021</v>
      </c>
      <c r="Y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1485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5877</v>
      </c>
      <c r="K5" s="52">
        <v>10935</v>
      </c>
      <c r="L5" s="52">
        <v>4383</v>
      </c>
      <c r="M5" s="52">
        <v>9277</v>
      </c>
      <c r="N5" s="52">
        <v>5360</v>
      </c>
      <c r="O5" s="52">
        <v>5799</v>
      </c>
      <c r="P5" s="52">
        <v>956</v>
      </c>
      <c r="Q5" s="52">
        <v>19209</v>
      </c>
      <c r="R5" s="52">
        <v>36860</v>
      </c>
      <c r="S5" s="52">
        <v>62651</v>
      </c>
      <c r="T5" s="52">
        <v>26096</v>
      </c>
      <c r="U5" s="52">
        <v>5321</v>
      </c>
      <c r="V5" s="52">
        <v>4</v>
      </c>
      <c r="W5" s="52">
        <v>0</v>
      </c>
      <c r="X5" s="52">
        <v>0</v>
      </c>
      <c r="Y5" s="52">
        <v>15243</v>
      </c>
      <c r="DA5" s="63" t="s">
        <v>1486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4816</v>
      </c>
      <c r="S8" s="52">
        <v>13982</v>
      </c>
      <c r="T8" s="52">
        <v>22862</v>
      </c>
      <c r="U8" s="52">
        <v>14708</v>
      </c>
      <c r="V8" s="52">
        <v>7364</v>
      </c>
      <c r="W8" s="52">
        <v>3573</v>
      </c>
      <c r="X8" s="52">
        <v>3502</v>
      </c>
      <c r="Y8" s="52">
        <v>3455</v>
      </c>
      <c r="DA8" s="63" t="s">
        <v>1487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1488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11430</v>
      </c>
      <c r="S11" s="52">
        <v>25905</v>
      </c>
      <c r="T11" s="52">
        <v>12535</v>
      </c>
      <c r="U11" s="52">
        <v>4574</v>
      </c>
      <c r="V11" s="52">
        <v>0</v>
      </c>
      <c r="W11" s="52">
        <v>1111</v>
      </c>
      <c r="X11" s="52">
        <v>9711</v>
      </c>
      <c r="Y11" s="52">
        <v>21607</v>
      </c>
      <c r="DA11" s="63" t="s">
        <v>1489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124</v>
      </c>
      <c r="S12" s="52">
        <v>225</v>
      </c>
      <c r="T12" s="52">
        <v>62</v>
      </c>
      <c r="U12" s="52">
        <v>9</v>
      </c>
      <c r="V12" s="52">
        <v>0</v>
      </c>
      <c r="W12" s="52">
        <v>10</v>
      </c>
      <c r="X12" s="52">
        <v>144</v>
      </c>
      <c r="Y12" s="52">
        <v>49</v>
      </c>
      <c r="DA12" s="63" t="s">
        <v>1490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4916</v>
      </c>
      <c r="S15" s="52">
        <v>14809</v>
      </c>
      <c r="T15" s="52">
        <v>11699</v>
      </c>
      <c r="U15" s="52">
        <v>5474</v>
      </c>
      <c r="V15" s="52">
        <v>0</v>
      </c>
      <c r="W15" s="52">
        <v>754</v>
      </c>
      <c r="X15" s="52">
        <v>5072</v>
      </c>
      <c r="Y15" s="52">
        <v>18663</v>
      </c>
      <c r="DA15" s="63" t="s">
        <v>1491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6701</v>
      </c>
      <c r="S16" s="52">
        <v>16180</v>
      </c>
      <c r="T16" s="52">
        <v>7942</v>
      </c>
      <c r="U16" s="52">
        <v>4141</v>
      </c>
      <c r="V16" s="52">
        <v>0</v>
      </c>
      <c r="W16" s="52">
        <v>853</v>
      </c>
      <c r="X16" s="52">
        <v>6816</v>
      </c>
      <c r="Y16" s="52">
        <v>16455</v>
      </c>
      <c r="DA16" s="63" t="s">
        <v>1492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1493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4216</v>
      </c>
      <c r="S21" s="52">
        <v>10663</v>
      </c>
      <c r="T21" s="52">
        <v>4741</v>
      </c>
      <c r="U21" s="52">
        <v>1800</v>
      </c>
      <c r="V21" s="52">
        <v>400</v>
      </c>
      <c r="W21" s="52">
        <v>1696</v>
      </c>
      <c r="X21" s="52">
        <v>6014</v>
      </c>
      <c r="Y21" s="52">
        <v>10227</v>
      </c>
      <c r="DA21" s="63" t="s">
        <v>1494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15751</v>
      </c>
      <c r="S22" s="36">
        <v>37562</v>
      </c>
      <c r="T22" s="36">
        <v>20929</v>
      </c>
      <c r="U22" s="36">
        <v>9816</v>
      </c>
      <c r="V22" s="36">
        <v>2009</v>
      </c>
      <c r="W22" s="36">
        <v>7733</v>
      </c>
      <c r="X22" s="36">
        <v>28650</v>
      </c>
      <c r="Y22" s="36">
        <v>45764</v>
      </c>
      <c r="DA22" s="60" t="s">
        <v>1495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1496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19742</v>
      </c>
      <c r="K26" s="52">
        <v>20420</v>
      </c>
      <c r="L26" s="52">
        <v>27942</v>
      </c>
      <c r="M26" s="52">
        <v>41624</v>
      </c>
      <c r="N26" s="52">
        <v>78061</v>
      </c>
      <c r="O26" s="52">
        <v>70676</v>
      </c>
      <c r="P26" s="52">
        <v>0</v>
      </c>
      <c r="Q26" s="52">
        <v>26667</v>
      </c>
      <c r="R26" s="52">
        <v>36177</v>
      </c>
      <c r="S26" s="52">
        <v>70776</v>
      </c>
      <c r="T26" s="52">
        <v>52408</v>
      </c>
      <c r="U26" s="52">
        <v>22645</v>
      </c>
      <c r="V26" s="52">
        <v>79294</v>
      </c>
      <c r="W26" s="52">
        <v>110618</v>
      </c>
      <c r="X26" s="52">
        <v>131821</v>
      </c>
      <c r="Y26" s="52">
        <v>82132</v>
      </c>
      <c r="DA26" s="63" t="s">
        <v>1497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6785</v>
      </c>
      <c r="S29" s="52">
        <v>15633</v>
      </c>
      <c r="T29" s="52">
        <v>29231</v>
      </c>
      <c r="U29" s="52">
        <v>28823</v>
      </c>
      <c r="V29" s="52">
        <v>25689</v>
      </c>
      <c r="W29" s="52">
        <v>41017</v>
      </c>
      <c r="X29" s="52">
        <v>52432</v>
      </c>
      <c r="Y29" s="52">
        <v>53476</v>
      </c>
      <c r="DA29" s="63" t="s">
        <v>1498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18841</v>
      </c>
      <c r="S31" s="52">
        <v>35879</v>
      </c>
      <c r="T31" s="52">
        <v>34663</v>
      </c>
      <c r="U31" s="52">
        <v>25106</v>
      </c>
      <c r="V31" s="52">
        <v>51278</v>
      </c>
      <c r="W31" s="52">
        <v>63937</v>
      </c>
      <c r="X31" s="52">
        <v>73197</v>
      </c>
      <c r="Y31" s="52">
        <v>48998</v>
      </c>
      <c r="DA31" s="63" t="s">
        <v>1499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201</v>
      </c>
      <c r="S32" s="52">
        <v>321</v>
      </c>
      <c r="T32" s="52">
        <v>171</v>
      </c>
      <c r="U32" s="52">
        <v>57</v>
      </c>
      <c r="V32" s="52">
        <v>382</v>
      </c>
      <c r="W32" s="52">
        <v>817</v>
      </c>
      <c r="X32" s="52">
        <v>1136</v>
      </c>
      <c r="Y32" s="52">
        <v>118</v>
      </c>
      <c r="DA32" s="63" t="s">
        <v>1500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8100</v>
      </c>
      <c r="S35" s="52">
        <v>20518</v>
      </c>
      <c r="T35" s="52">
        <v>32311</v>
      </c>
      <c r="U35" s="52">
        <v>30113</v>
      </c>
      <c r="V35" s="52">
        <v>47616</v>
      </c>
      <c r="W35" s="52">
        <v>43722</v>
      </c>
      <c r="X35" s="52">
        <v>38304</v>
      </c>
      <c r="Y35" s="52">
        <v>42319</v>
      </c>
      <c r="DA35" s="63" t="s">
        <v>1501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11037</v>
      </c>
      <c r="S36" s="52">
        <v>22394</v>
      </c>
      <c r="T36" s="52">
        <v>21955</v>
      </c>
      <c r="U36" s="52">
        <v>22742</v>
      </c>
      <c r="V36" s="52">
        <v>38090</v>
      </c>
      <c r="W36" s="52">
        <v>47967</v>
      </c>
      <c r="X36" s="52">
        <v>51359</v>
      </c>
      <c r="Y36" s="52">
        <v>37354</v>
      </c>
      <c r="DA36" s="63" t="s">
        <v>1502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8064</v>
      </c>
      <c r="S40" s="52">
        <v>17491</v>
      </c>
      <c r="T40" s="52">
        <v>16451</v>
      </c>
      <c r="U40" s="52">
        <v>12040</v>
      </c>
      <c r="V40" s="52">
        <v>22602</v>
      </c>
      <c r="W40" s="52">
        <v>28066</v>
      </c>
      <c r="X40" s="52">
        <v>28426</v>
      </c>
      <c r="Y40" s="52">
        <v>23533</v>
      </c>
      <c r="DA40" s="63" t="s">
        <v>1503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30112</v>
      </c>
      <c r="S41" s="36">
        <v>61608</v>
      </c>
      <c r="T41" s="36">
        <v>72627</v>
      </c>
      <c r="U41" s="36">
        <v>65974</v>
      </c>
      <c r="V41" s="36">
        <v>114776</v>
      </c>
      <c r="W41" s="36">
        <v>128399</v>
      </c>
      <c r="X41" s="36">
        <v>135570</v>
      </c>
      <c r="Y41" s="36">
        <v>105264</v>
      </c>
      <c r="DA41" s="60" t="s">
        <v>1504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1505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34162</v>
      </c>
      <c r="K45" s="52">
        <v>65334</v>
      </c>
      <c r="L45" s="52">
        <v>92184</v>
      </c>
      <c r="M45" s="52">
        <v>168116</v>
      </c>
      <c r="N45" s="52">
        <v>279045</v>
      </c>
      <c r="O45" s="52">
        <v>445366</v>
      </c>
      <c r="P45" s="52">
        <v>324900</v>
      </c>
      <c r="Q45" s="52">
        <v>422221</v>
      </c>
      <c r="R45" s="52">
        <v>250432</v>
      </c>
      <c r="S45" s="52">
        <v>153438</v>
      </c>
      <c r="T45" s="52">
        <v>87157</v>
      </c>
      <c r="U45" s="52">
        <v>121060</v>
      </c>
      <c r="V45" s="52">
        <v>214128</v>
      </c>
      <c r="W45" s="52">
        <v>176325</v>
      </c>
      <c r="X45" s="52">
        <v>150705</v>
      </c>
      <c r="Y45" s="52">
        <v>194742</v>
      </c>
      <c r="DA45" s="63" t="s">
        <v>1506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84760</v>
      </c>
      <c r="S48" s="52">
        <v>100936</v>
      </c>
      <c r="T48" s="52">
        <v>92968</v>
      </c>
      <c r="U48" s="52">
        <v>89091</v>
      </c>
      <c r="V48" s="52">
        <v>113639</v>
      </c>
      <c r="W48" s="52">
        <v>128507</v>
      </c>
      <c r="X48" s="52">
        <v>121100</v>
      </c>
      <c r="Y48" s="52">
        <v>104009</v>
      </c>
      <c r="DA48" s="63" t="s">
        <v>1507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8578</v>
      </c>
      <c r="K50" s="52">
        <v>11613</v>
      </c>
      <c r="L50" s="52">
        <v>17113</v>
      </c>
      <c r="M50" s="52">
        <v>40151</v>
      </c>
      <c r="N50" s="52">
        <v>84923</v>
      </c>
      <c r="O50" s="52">
        <v>140027</v>
      </c>
      <c r="P50" s="52">
        <v>32676</v>
      </c>
      <c r="Q50" s="52">
        <v>29286</v>
      </c>
      <c r="R50" s="52">
        <v>47875</v>
      </c>
      <c r="S50" s="52">
        <v>91059</v>
      </c>
      <c r="T50" s="52">
        <v>86688</v>
      </c>
      <c r="U50" s="52">
        <v>89907</v>
      </c>
      <c r="V50" s="52">
        <v>108331</v>
      </c>
      <c r="W50" s="52">
        <v>63737</v>
      </c>
      <c r="X50" s="52">
        <v>57863</v>
      </c>
      <c r="Y50" s="52">
        <v>108378</v>
      </c>
      <c r="DA50" s="63" t="s">
        <v>1508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97</v>
      </c>
      <c r="K51" s="52">
        <v>143</v>
      </c>
      <c r="L51" s="52">
        <v>62</v>
      </c>
      <c r="M51" s="52">
        <v>0</v>
      </c>
      <c r="N51" s="52">
        <v>107</v>
      </c>
      <c r="O51" s="52">
        <v>1251</v>
      </c>
      <c r="P51" s="52">
        <v>487</v>
      </c>
      <c r="Q51" s="52">
        <v>2064</v>
      </c>
      <c r="R51" s="52">
        <v>0</v>
      </c>
      <c r="S51" s="52">
        <v>88</v>
      </c>
      <c r="T51" s="52">
        <v>1001</v>
      </c>
      <c r="U51" s="52">
        <v>329</v>
      </c>
      <c r="V51" s="52">
        <v>1519</v>
      </c>
      <c r="W51" s="52">
        <v>563</v>
      </c>
      <c r="X51" s="52">
        <v>339</v>
      </c>
      <c r="Y51" s="52">
        <v>977</v>
      </c>
      <c r="DA51" s="63" t="s">
        <v>1509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50396</v>
      </c>
      <c r="S54" s="52">
        <v>66900</v>
      </c>
      <c r="T54" s="52">
        <v>99714</v>
      </c>
      <c r="U54" s="52">
        <v>141814</v>
      </c>
      <c r="V54" s="52">
        <v>208397</v>
      </c>
      <c r="W54" s="52">
        <v>196165</v>
      </c>
      <c r="X54" s="52">
        <v>156106</v>
      </c>
      <c r="Y54" s="52">
        <v>172633</v>
      </c>
      <c r="DA54" s="63" t="s">
        <v>1510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68623</v>
      </c>
      <c r="S55" s="52">
        <v>72993</v>
      </c>
      <c r="T55" s="52">
        <v>67767</v>
      </c>
      <c r="U55" s="52">
        <v>107102</v>
      </c>
      <c r="V55" s="52">
        <v>166771</v>
      </c>
      <c r="W55" s="52">
        <v>215093</v>
      </c>
      <c r="X55" s="52">
        <v>209217</v>
      </c>
      <c r="Y55" s="52">
        <v>152392</v>
      </c>
      <c r="DA55" s="63" t="s">
        <v>1511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34056</v>
      </c>
      <c r="S59" s="52">
        <v>52585</v>
      </c>
      <c r="T59" s="52">
        <v>53689</v>
      </c>
      <c r="U59" s="52">
        <v>64347</v>
      </c>
      <c r="V59" s="52">
        <v>94609</v>
      </c>
      <c r="W59" s="52">
        <v>100186</v>
      </c>
      <c r="X59" s="52">
        <v>80679</v>
      </c>
      <c r="Y59" s="52">
        <v>86503</v>
      </c>
      <c r="DA59" s="63" t="s">
        <v>1512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127180</v>
      </c>
      <c r="S60" s="36">
        <v>185257</v>
      </c>
      <c r="T60" s="36">
        <v>237113</v>
      </c>
      <c r="U60" s="36">
        <v>352593</v>
      </c>
      <c r="V60" s="36">
        <v>480488</v>
      </c>
      <c r="W60" s="36">
        <v>458410</v>
      </c>
      <c r="X60" s="36">
        <v>384739</v>
      </c>
      <c r="Y60" s="36">
        <v>386881</v>
      </c>
      <c r="DA60" s="60" t="s">
        <v>1513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1514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98597</v>
      </c>
      <c r="K64" s="52">
        <v>118127</v>
      </c>
      <c r="L64" s="52">
        <v>223157</v>
      </c>
      <c r="M64" s="52">
        <v>195871</v>
      </c>
      <c r="N64" s="52">
        <v>205725</v>
      </c>
      <c r="O64" s="52">
        <v>211083</v>
      </c>
      <c r="P64" s="52">
        <v>304763</v>
      </c>
      <c r="Q64" s="52">
        <v>332742</v>
      </c>
      <c r="R64" s="52">
        <v>754449</v>
      </c>
      <c r="S64" s="52">
        <v>797986</v>
      </c>
      <c r="T64" s="52">
        <v>785571</v>
      </c>
      <c r="U64" s="52">
        <v>581543</v>
      </c>
      <c r="V64" s="52">
        <v>445175</v>
      </c>
      <c r="W64" s="52">
        <v>192673</v>
      </c>
      <c r="X64" s="52">
        <v>292748</v>
      </c>
      <c r="Y64" s="52">
        <v>338396</v>
      </c>
      <c r="DA64" s="63" t="s">
        <v>1515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80642</v>
      </c>
      <c r="S67" s="52">
        <v>214542</v>
      </c>
      <c r="T67" s="52">
        <v>304474</v>
      </c>
      <c r="U67" s="52">
        <v>335995</v>
      </c>
      <c r="V67" s="52">
        <v>315674</v>
      </c>
      <c r="W67" s="52">
        <v>249579</v>
      </c>
      <c r="X67" s="52">
        <v>182072</v>
      </c>
      <c r="Y67" s="52">
        <v>184797</v>
      </c>
      <c r="DA67" s="63" t="s">
        <v>1516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57133</v>
      </c>
      <c r="K69" s="52">
        <v>116143</v>
      </c>
      <c r="L69" s="52">
        <v>164655</v>
      </c>
      <c r="M69" s="52">
        <v>126027</v>
      </c>
      <c r="N69" s="52">
        <v>228181</v>
      </c>
      <c r="O69" s="52">
        <v>273418</v>
      </c>
      <c r="P69" s="52">
        <v>308246</v>
      </c>
      <c r="Q69" s="52">
        <v>359578</v>
      </c>
      <c r="R69" s="52">
        <v>706330</v>
      </c>
      <c r="S69" s="52">
        <v>731226</v>
      </c>
      <c r="T69" s="52">
        <v>598454</v>
      </c>
      <c r="U69" s="52">
        <v>580377</v>
      </c>
      <c r="V69" s="52">
        <v>497578</v>
      </c>
      <c r="W69" s="52">
        <v>434264</v>
      </c>
      <c r="X69" s="52">
        <v>300654</v>
      </c>
      <c r="Y69" s="52">
        <v>96883</v>
      </c>
      <c r="DA69" s="63" t="s">
        <v>1517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729</v>
      </c>
      <c r="K70" s="52">
        <v>2018</v>
      </c>
      <c r="L70" s="52">
        <v>2317</v>
      </c>
      <c r="M70" s="52">
        <v>0</v>
      </c>
      <c r="N70" s="52">
        <v>0</v>
      </c>
      <c r="O70" s="52">
        <v>1970</v>
      </c>
      <c r="P70" s="52">
        <v>1793</v>
      </c>
      <c r="Q70" s="52">
        <v>7280</v>
      </c>
      <c r="R70" s="52">
        <v>8162</v>
      </c>
      <c r="S70" s="52">
        <v>2803</v>
      </c>
      <c r="T70" s="52">
        <v>4361</v>
      </c>
      <c r="U70" s="52">
        <v>4271</v>
      </c>
      <c r="V70" s="52">
        <v>3931</v>
      </c>
      <c r="W70" s="52">
        <v>9929</v>
      </c>
      <c r="X70" s="52">
        <v>0</v>
      </c>
      <c r="Y70" s="52">
        <v>0</v>
      </c>
      <c r="DA70" s="63" t="s">
        <v>1518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0</v>
      </c>
      <c r="U73" s="52">
        <v>4770</v>
      </c>
      <c r="V73" s="52">
        <v>0</v>
      </c>
      <c r="W73" s="52">
        <v>0</v>
      </c>
      <c r="X73" s="52">
        <v>0</v>
      </c>
      <c r="Y73" s="52">
        <v>128282</v>
      </c>
      <c r="DA73" s="63" t="s">
        <v>1519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3602</v>
      </c>
      <c r="V74" s="52">
        <v>0</v>
      </c>
      <c r="W74" s="52">
        <v>0</v>
      </c>
      <c r="X74" s="52">
        <v>0</v>
      </c>
      <c r="Y74" s="52">
        <v>113241</v>
      </c>
      <c r="DA74" s="63" t="s">
        <v>1520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291343</v>
      </c>
      <c r="S78" s="52">
        <v>441126</v>
      </c>
      <c r="T78" s="52">
        <v>529354</v>
      </c>
      <c r="U78" s="52">
        <v>609560</v>
      </c>
      <c r="V78" s="52">
        <v>725133</v>
      </c>
      <c r="W78" s="52">
        <v>750521</v>
      </c>
      <c r="X78" s="52">
        <v>827802</v>
      </c>
      <c r="Y78" s="52">
        <v>608749</v>
      </c>
      <c r="DA78" s="63" t="s">
        <v>1521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0</v>
      </c>
      <c r="S79" s="36">
        <v>0</v>
      </c>
      <c r="T79" s="36">
        <v>345028</v>
      </c>
      <c r="U79" s="36">
        <v>182807</v>
      </c>
      <c r="V79" s="36">
        <v>36220</v>
      </c>
      <c r="W79" s="36">
        <v>131348</v>
      </c>
      <c r="X79" s="36">
        <v>207650</v>
      </c>
      <c r="Y79" s="36">
        <v>191965</v>
      </c>
      <c r="DA79" s="60" t="s">
        <v>1522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1523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0</v>
      </c>
      <c r="I83" s="52">
        <v>0</v>
      </c>
      <c r="J83" s="52">
        <v>108155</v>
      </c>
      <c r="K83" s="52">
        <v>240437</v>
      </c>
      <c r="L83" s="52">
        <v>271896</v>
      </c>
      <c r="M83" s="52">
        <v>450806</v>
      </c>
      <c r="N83" s="52">
        <v>540324</v>
      </c>
      <c r="O83" s="52">
        <v>545663</v>
      </c>
      <c r="P83" s="52">
        <v>147398</v>
      </c>
      <c r="Q83" s="52">
        <v>0</v>
      </c>
      <c r="R83" s="52">
        <v>1</v>
      </c>
      <c r="S83" s="52">
        <v>0</v>
      </c>
      <c r="T83" s="52">
        <v>0</v>
      </c>
      <c r="U83" s="52">
        <v>214525</v>
      </c>
      <c r="V83" s="52">
        <v>385032</v>
      </c>
      <c r="W83" s="52">
        <v>562028</v>
      </c>
      <c r="X83" s="52">
        <v>636117</v>
      </c>
      <c r="Y83" s="52">
        <v>650409</v>
      </c>
      <c r="DA83" s="63" t="s">
        <v>1524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19359</v>
      </c>
      <c r="S86" s="52">
        <v>37768</v>
      </c>
      <c r="T86" s="52">
        <v>65850</v>
      </c>
      <c r="U86" s="52">
        <v>90294</v>
      </c>
      <c r="V86" s="52">
        <v>176881</v>
      </c>
      <c r="W86" s="52">
        <v>218899</v>
      </c>
      <c r="X86" s="52">
        <v>276005</v>
      </c>
      <c r="Y86" s="52">
        <v>275987</v>
      </c>
      <c r="DA86" s="63" t="s">
        <v>1525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7339</v>
      </c>
      <c r="K88" s="52">
        <v>13078</v>
      </c>
      <c r="L88" s="52">
        <v>19028</v>
      </c>
      <c r="M88" s="52">
        <v>23768</v>
      </c>
      <c r="N88" s="52">
        <v>23942</v>
      </c>
      <c r="O88" s="52">
        <v>28793</v>
      </c>
      <c r="P88" s="52">
        <v>2212</v>
      </c>
      <c r="Q88" s="52">
        <v>5054</v>
      </c>
      <c r="R88" s="52">
        <v>34951</v>
      </c>
      <c r="S88" s="52">
        <v>37294</v>
      </c>
      <c r="T88" s="52">
        <v>25197</v>
      </c>
      <c r="U88" s="52">
        <v>8544</v>
      </c>
      <c r="V88" s="52">
        <v>12758</v>
      </c>
      <c r="W88" s="52">
        <v>23316</v>
      </c>
      <c r="X88" s="52">
        <v>39903</v>
      </c>
      <c r="Y88" s="52">
        <v>64911</v>
      </c>
      <c r="DA88" s="63" t="s">
        <v>1526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55</v>
      </c>
      <c r="K89" s="52">
        <v>123</v>
      </c>
      <c r="L89" s="52">
        <v>105</v>
      </c>
      <c r="M89" s="52">
        <v>63</v>
      </c>
      <c r="N89" s="52">
        <v>225</v>
      </c>
      <c r="O89" s="52">
        <v>420</v>
      </c>
      <c r="P89" s="52">
        <v>112</v>
      </c>
      <c r="Q89" s="52">
        <v>252</v>
      </c>
      <c r="R89" s="52">
        <v>0</v>
      </c>
      <c r="S89" s="52">
        <v>0</v>
      </c>
      <c r="T89" s="52">
        <v>95</v>
      </c>
      <c r="U89" s="52">
        <v>232</v>
      </c>
      <c r="V89" s="52">
        <v>163</v>
      </c>
      <c r="W89" s="52">
        <v>309</v>
      </c>
      <c r="X89" s="52">
        <v>469</v>
      </c>
      <c r="Y89" s="52">
        <v>700</v>
      </c>
      <c r="DA89" s="63" t="s">
        <v>1527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56741</v>
      </c>
      <c r="S92" s="52">
        <v>120627</v>
      </c>
      <c r="T92" s="52">
        <v>145395</v>
      </c>
      <c r="U92" s="52">
        <v>228230</v>
      </c>
      <c r="V92" s="52">
        <v>294354</v>
      </c>
      <c r="W92" s="52">
        <v>330078</v>
      </c>
      <c r="X92" s="52">
        <v>307791</v>
      </c>
      <c r="Y92" s="52">
        <v>239605</v>
      </c>
      <c r="DA92" s="63" t="s">
        <v>1528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627</v>
      </c>
      <c r="S93" s="52">
        <v>1044</v>
      </c>
      <c r="T93" s="52">
        <v>712</v>
      </c>
      <c r="U93" s="52">
        <v>582</v>
      </c>
      <c r="V93" s="52">
        <v>2227</v>
      </c>
      <c r="W93" s="52">
        <v>4236</v>
      </c>
      <c r="X93" s="52">
        <v>4820</v>
      </c>
      <c r="Y93" s="52">
        <v>628</v>
      </c>
      <c r="DA93" s="63" t="s">
        <v>1529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0</v>
      </c>
      <c r="Q96" s="52">
        <v>0</v>
      </c>
      <c r="R96" s="52">
        <v>24403</v>
      </c>
      <c r="S96" s="52">
        <v>68969</v>
      </c>
      <c r="T96" s="52">
        <v>135512</v>
      </c>
      <c r="U96" s="52">
        <v>273767</v>
      </c>
      <c r="V96" s="52">
        <v>273195</v>
      </c>
      <c r="W96" s="52">
        <v>225691</v>
      </c>
      <c r="X96" s="52">
        <v>161107</v>
      </c>
      <c r="Y96" s="52">
        <v>206957</v>
      </c>
      <c r="DA96" s="63" t="s">
        <v>1530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33227</v>
      </c>
      <c r="S97" s="52">
        <v>75256</v>
      </c>
      <c r="T97" s="52">
        <v>92087</v>
      </c>
      <c r="U97" s="52">
        <v>206783</v>
      </c>
      <c r="V97" s="52">
        <v>218621</v>
      </c>
      <c r="W97" s="52">
        <v>247471</v>
      </c>
      <c r="X97" s="52">
        <v>215943</v>
      </c>
      <c r="Y97" s="52">
        <v>182694</v>
      </c>
      <c r="DA97" s="63" t="s">
        <v>1531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9199</v>
      </c>
      <c r="S101" s="52">
        <v>17950</v>
      </c>
      <c r="T101" s="52">
        <v>32417</v>
      </c>
      <c r="U101" s="52">
        <v>39084</v>
      </c>
      <c r="V101" s="52">
        <v>44340</v>
      </c>
      <c r="W101" s="52">
        <v>42540</v>
      </c>
      <c r="X101" s="52">
        <v>38450</v>
      </c>
      <c r="Y101" s="52">
        <v>50481</v>
      </c>
      <c r="DA101" s="63" t="s">
        <v>1532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25509</v>
      </c>
      <c r="S102" s="52">
        <v>60837</v>
      </c>
      <c r="T102" s="52">
        <v>69377</v>
      </c>
      <c r="U102" s="52">
        <v>112076</v>
      </c>
      <c r="V102" s="52">
        <v>130325</v>
      </c>
      <c r="W102" s="52">
        <v>146690</v>
      </c>
      <c r="X102" s="52">
        <v>122955</v>
      </c>
      <c r="Y102" s="52">
        <v>120784</v>
      </c>
      <c r="DA102" s="63" t="s">
        <v>1533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0</v>
      </c>
      <c r="Q103" s="36">
        <v>0</v>
      </c>
      <c r="R103" s="36">
        <v>95273</v>
      </c>
      <c r="S103" s="36">
        <v>214343</v>
      </c>
      <c r="T103" s="36">
        <v>306453</v>
      </c>
      <c r="U103" s="36">
        <v>614143</v>
      </c>
      <c r="V103" s="36">
        <v>661817</v>
      </c>
      <c r="W103" s="36">
        <v>671179</v>
      </c>
      <c r="X103" s="36">
        <v>586353</v>
      </c>
      <c r="Y103" s="36">
        <v>540216</v>
      </c>
      <c r="DA103" s="60" t="s">
        <v>1534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1535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4</v>
      </c>
      <c r="K107" s="52">
        <v>7</v>
      </c>
      <c r="L107" s="52">
        <v>10</v>
      </c>
      <c r="M107" s="52">
        <v>17</v>
      </c>
      <c r="N107" s="52">
        <v>22</v>
      </c>
      <c r="O107" s="52">
        <v>23</v>
      </c>
      <c r="P107" s="52">
        <v>10</v>
      </c>
      <c r="Q107" s="52">
        <v>14</v>
      </c>
      <c r="R107" s="52">
        <v>16</v>
      </c>
      <c r="S107" s="52">
        <v>10</v>
      </c>
      <c r="T107" s="52">
        <v>9</v>
      </c>
      <c r="U107" s="52">
        <v>12</v>
      </c>
      <c r="V107" s="52">
        <v>21</v>
      </c>
      <c r="W107" s="52">
        <v>20</v>
      </c>
      <c r="X107" s="52">
        <v>24</v>
      </c>
      <c r="Y107" s="52">
        <v>28</v>
      </c>
      <c r="DA107" s="63" t="s">
        <v>1536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2</v>
      </c>
      <c r="S110" s="52">
        <v>3</v>
      </c>
      <c r="T110" s="52">
        <v>7</v>
      </c>
      <c r="U110" s="52">
        <v>5</v>
      </c>
      <c r="V110" s="52">
        <v>5</v>
      </c>
      <c r="W110" s="52">
        <v>7</v>
      </c>
      <c r="X110" s="52">
        <v>6</v>
      </c>
      <c r="Y110" s="52">
        <v>8</v>
      </c>
      <c r="DA110" s="63" t="s">
        <v>1537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2</v>
      </c>
      <c r="K112" s="52">
        <v>4</v>
      </c>
      <c r="L112" s="52">
        <v>3</v>
      </c>
      <c r="M112" s="52">
        <v>7</v>
      </c>
      <c r="N112" s="52">
        <v>8</v>
      </c>
      <c r="O112" s="52">
        <v>12</v>
      </c>
      <c r="P112" s="52">
        <v>2</v>
      </c>
      <c r="Q112" s="52">
        <v>14</v>
      </c>
      <c r="R112" s="52">
        <v>9</v>
      </c>
      <c r="S112" s="52">
        <v>7</v>
      </c>
      <c r="T112" s="52">
        <v>8</v>
      </c>
      <c r="U112" s="52">
        <v>10</v>
      </c>
      <c r="V112" s="52">
        <v>20</v>
      </c>
      <c r="W112" s="52">
        <v>4</v>
      </c>
      <c r="X112" s="52">
        <v>19</v>
      </c>
      <c r="Y112" s="52">
        <v>25</v>
      </c>
      <c r="DA112" s="63" t="s">
        <v>1538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1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1539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1</v>
      </c>
      <c r="S116" s="52">
        <v>1</v>
      </c>
      <c r="T116" s="52">
        <v>9</v>
      </c>
      <c r="U116" s="52">
        <v>11</v>
      </c>
      <c r="V116" s="52">
        <v>5</v>
      </c>
      <c r="W116" s="52">
        <v>9</v>
      </c>
      <c r="X116" s="52">
        <v>2</v>
      </c>
      <c r="Y116" s="52">
        <v>6</v>
      </c>
      <c r="DA116" s="63" t="s">
        <v>1540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2</v>
      </c>
      <c r="S117" s="52">
        <v>9</v>
      </c>
      <c r="T117" s="52">
        <v>1</v>
      </c>
      <c r="U117" s="52">
        <v>2</v>
      </c>
      <c r="V117" s="52">
        <v>2</v>
      </c>
      <c r="W117" s="52">
        <v>21</v>
      </c>
      <c r="X117" s="52">
        <v>7</v>
      </c>
      <c r="Y117" s="52">
        <v>4</v>
      </c>
      <c r="DA117" s="63" t="s">
        <v>1541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1</v>
      </c>
      <c r="S121" s="52">
        <v>5</v>
      </c>
      <c r="T121" s="52">
        <v>6</v>
      </c>
      <c r="U121" s="52">
        <v>4</v>
      </c>
      <c r="V121" s="52">
        <v>5</v>
      </c>
      <c r="W121" s="52">
        <v>5</v>
      </c>
      <c r="X121" s="52">
        <v>4</v>
      </c>
      <c r="Y121" s="52">
        <v>4</v>
      </c>
      <c r="DA121" s="63" t="s">
        <v>1542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10</v>
      </c>
      <c r="S122" s="36">
        <v>15</v>
      </c>
      <c r="T122" s="36">
        <v>19</v>
      </c>
      <c r="U122" s="36">
        <v>27</v>
      </c>
      <c r="V122" s="36">
        <v>34</v>
      </c>
      <c r="W122" s="36">
        <v>33</v>
      </c>
      <c r="X122" s="36">
        <v>36</v>
      </c>
      <c r="Y122" s="36">
        <v>39</v>
      </c>
      <c r="DA122" s="60" t="s">
        <v>1543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1544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X126" s="52">
        <v>0</v>
      </c>
      <c r="Y126" s="52">
        <v>0</v>
      </c>
      <c r="DA126" s="63" t="s">
        <v>1545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X129" s="52">
        <v>0</v>
      </c>
      <c r="Y129" s="52">
        <v>0</v>
      </c>
      <c r="DA129" s="63" t="s">
        <v>1546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X131" s="52">
        <v>0</v>
      </c>
      <c r="Y131" s="52">
        <v>0</v>
      </c>
      <c r="DA131" s="63" t="s">
        <v>1547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2">
        <v>0</v>
      </c>
      <c r="Y132" s="52">
        <v>0</v>
      </c>
      <c r="DA132" s="63" t="s">
        <v>1548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X135" s="52">
        <v>0</v>
      </c>
      <c r="Y135" s="52">
        <v>0</v>
      </c>
      <c r="DA135" s="63" t="s">
        <v>1549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X136" s="52">
        <v>0</v>
      </c>
      <c r="Y136" s="52">
        <v>0</v>
      </c>
      <c r="DA136" s="63" t="s">
        <v>1550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2">
        <v>0</v>
      </c>
      <c r="Y140" s="52">
        <v>0</v>
      </c>
      <c r="DA140" s="63" t="s">
        <v>1551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X141" s="36">
        <v>0</v>
      </c>
      <c r="Y141" s="36">
        <v>0</v>
      </c>
      <c r="DA141" s="60" t="s">
        <v>1552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1553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5841</v>
      </c>
      <c r="K145" s="52">
        <v>10313</v>
      </c>
      <c r="L145" s="52">
        <v>17311</v>
      </c>
      <c r="M145" s="52">
        <v>20950</v>
      </c>
      <c r="N145" s="52">
        <v>26779</v>
      </c>
      <c r="O145" s="52">
        <v>38159</v>
      </c>
      <c r="P145" s="52">
        <v>62394</v>
      </c>
      <c r="Q145" s="52">
        <v>93508</v>
      </c>
      <c r="R145" s="52">
        <v>119507</v>
      </c>
      <c r="S145" s="52">
        <v>112586</v>
      </c>
      <c r="T145" s="52">
        <v>95719</v>
      </c>
      <c r="U145" s="52">
        <v>118122</v>
      </c>
      <c r="V145" s="52">
        <v>117327</v>
      </c>
      <c r="W145" s="52">
        <v>135325</v>
      </c>
      <c r="X145" s="52">
        <v>135298</v>
      </c>
      <c r="Y145" s="52">
        <v>118684</v>
      </c>
      <c r="DA145" s="63" t="s">
        <v>1554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41364</v>
      </c>
      <c r="S147" s="52">
        <v>78508</v>
      </c>
      <c r="T147" s="52">
        <v>106211</v>
      </c>
      <c r="U147" s="52">
        <v>117504</v>
      </c>
      <c r="V147" s="52">
        <v>140862</v>
      </c>
      <c r="W147" s="52">
        <v>126133</v>
      </c>
      <c r="X147" s="52">
        <v>165186</v>
      </c>
      <c r="Y147" s="52">
        <v>152038</v>
      </c>
      <c r="DA147" s="63" t="s">
        <v>1555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26445</v>
      </c>
      <c r="S149" s="52">
        <v>40320</v>
      </c>
      <c r="T149" s="52">
        <v>41061</v>
      </c>
      <c r="U149" s="52">
        <v>47333</v>
      </c>
      <c r="V149" s="52">
        <v>62962</v>
      </c>
      <c r="W149" s="52">
        <v>85225</v>
      </c>
      <c r="X149" s="52">
        <v>102352</v>
      </c>
      <c r="Y149" s="52">
        <v>86031</v>
      </c>
      <c r="DA149" s="63" t="s">
        <v>1556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293</v>
      </c>
      <c r="S150" s="52">
        <v>343</v>
      </c>
      <c r="T150" s="52">
        <v>196</v>
      </c>
      <c r="U150" s="52">
        <v>113</v>
      </c>
      <c r="V150" s="52">
        <v>478</v>
      </c>
      <c r="W150" s="52">
        <v>1097</v>
      </c>
      <c r="X150" s="52">
        <v>1602</v>
      </c>
      <c r="Y150" s="52">
        <v>218</v>
      </c>
      <c r="DA150" s="63" t="s">
        <v>1557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11375</v>
      </c>
      <c r="S153" s="52">
        <v>23053</v>
      </c>
      <c r="T153" s="52">
        <v>38272</v>
      </c>
      <c r="U153" s="52">
        <v>56765</v>
      </c>
      <c r="V153" s="52">
        <v>58463</v>
      </c>
      <c r="W153" s="52">
        <v>58294</v>
      </c>
      <c r="X153" s="52">
        <v>53584</v>
      </c>
      <c r="Y153" s="52">
        <v>74306</v>
      </c>
      <c r="DA153" s="63" t="s">
        <v>1558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15486</v>
      </c>
      <c r="S154" s="52">
        <v>25160</v>
      </c>
      <c r="T154" s="52">
        <v>26015</v>
      </c>
      <c r="U154" s="52">
        <v>42876</v>
      </c>
      <c r="V154" s="52">
        <v>46775</v>
      </c>
      <c r="W154" s="52">
        <v>63931</v>
      </c>
      <c r="X154" s="52">
        <v>71820</v>
      </c>
      <c r="Y154" s="52">
        <v>65579</v>
      </c>
      <c r="DA154" s="63" t="s">
        <v>1559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11321</v>
      </c>
      <c r="S158" s="52">
        <v>19653</v>
      </c>
      <c r="T158" s="52">
        <v>19491</v>
      </c>
      <c r="U158" s="52">
        <v>22704</v>
      </c>
      <c r="V158" s="52">
        <v>27757</v>
      </c>
      <c r="W158" s="52">
        <v>37411</v>
      </c>
      <c r="X158" s="52">
        <v>39771</v>
      </c>
      <c r="Y158" s="52">
        <v>41319</v>
      </c>
      <c r="DA158" s="63" t="s">
        <v>1560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42279</v>
      </c>
      <c r="S159" s="36">
        <v>69216</v>
      </c>
      <c r="T159" s="36">
        <v>86049</v>
      </c>
      <c r="U159" s="36">
        <v>124377</v>
      </c>
      <c r="V159" s="36">
        <v>140921</v>
      </c>
      <c r="W159" s="36">
        <v>171176</v>
      </c>
      <c r="X159" s="36">
        <v>189574</v>
      </c>
      <c r="Y159" s="36">
        <v>184804</v>
      </c>
      <c r="DA159" s="60" t="s">
        <v>1561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1562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0</v>
      </c>
      <c r="I163" s="52">
        <v>0</v>
      </c>
      <c r="J163" s="52">
        <v>38185</v>
      </c>
      <c r="K163" s="52">
        <v>78701</v>
      </c>
      <c r="L163" s="52">
        <v>136373</v>
      </c>
      <c r="M163" s="52">
        <v>109637</v>
      </c>
      <c r="N163" s="52">
        <v>122281</v>
      </c>
      <c r="O163" s="52">
        <v>0</v>
      </c>
      <c r="P163" s="52">
        <v>0</v>
      </c>
      <c r="Q163" s="52">
        <v>0</v>
      </c>
      <c r="R163" s="52">
        <v>149799</v>
      </c>
      <c r="S163" s="52">
        <v>259233</v>
      </c>
      <c r="T163" s="52">
        <v>389092</v>
      </c>
      <c r="U163" s="52">
        <v>386524</v>
      </c>
      <c r="V163" s="52">
        <v>392100</v>
      </c>
      <c r="W163" s="52">
        <v>446104</v>
      </c>
      <c r="X163" s="52">
        <v>368262</v>
      </c>
      <c r="Y163" s="52">
        <v>536969</v>
      </c>
      <c r="DA163" s="63" t="s">
        <v>1563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0</v>
      </c>
      <c r="Q165" s="52">
        <v>0</v>
      </c>
      <c r="R165" s="52">
        <v>23596</v>
      </c>
      <c r="S165" s="52">
        <v>102158</v>
      </c>
      <c r="T165" s="52">
        <v>232468</v>
      </c>
      <c r="U165" s="52">
        <v>281705</v>
      </c>
      <c r="V165" s="52">
        <v>350094</v>
      </c>
      <c r="W165" s="52">
        <v>311684</v>
      </c>
      <c r="X165" s="52">
        <v>350398</v>
      </c>
      <c r="Y165" s="52">
        <v>327980</v>
      </c>
      <c r="DA165" s="63" t="s">
        <v>1564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60049</v>
      </c>
      <c r="S167" s="52">
        <v>126745</v>
      </c>
      <c r="T167" s="52">
        <v>170551</v>
      </c>
      <c r="U167" s="52">
        <v>141856</v>
      </c>
      <c r="V167" s="52">
        <v>168297</v>
      </c>
      <c r="W167" s="52">
        <v>202873</v>
      </c>
      <c r="X167" s="52">
        <v>210075</v>
      </c>
      <c r="Y167" s="52">
        <v>272071</v>
      </c>
      <c r="DA167" s="63" t="s">
        <v>1565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663</v>
      </c>
      <c r="S168" s="52">
        <v>1100</v>
      </c>
      <c r="T168" s="52">
        <v>833</v>
      </c>
      <c r="U168" s="52">
        <v>357</v>
      </c>
      <c r="V168" s="52">
        <v>1272</v>
      </c>
      <c r="W168" s="52">
        <v>2605</v>
      </c>
      <c r="X168" s="52">
        <v>3286</v>
      </c>
      <c r="Y168" s="52">
        <v>712</v>
      </c>
      <c r="DA168" s="63" t="s">
        <v>1566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0</v>
      </c>
      <c r="Q171" s="52">
        <v>0</v>
      </c>
      <c r="R171" s="52">
        <v>25820</v>
      </c>
      <c r="S171" s="52">
        <v>72469</v>
      </c>
      <c r="T171" s="52">
        <v>158954</v>
      </c>
      <c r="U171" s="52">
        <v>170154</v>
      </c>
      <c r="V171" s="52">
        <v>156209</v>
      </c>
      <c r="W171" s="52">
        <v>138696</v>
      </c>
      <c r="X171" s="52">
        <v>109946</v>
      </c>
      <c r="Y171" s="52">
        <v>235000</v>
      </c>
      <c r="DA171" s="63" t="s">
        <v>1567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35154</v>
      </c>
      <c r="S172" s="52">
        <v>79077</v>
      </c>
      <c r="T172" s="52">
        <v>108021</v>
      </c>
      <c r="U172" s="52">
        <v>128520</v>
      </c>
      <c r="V172" s="52">
        <v>124988</v>
      </c>
      <c r="W172" s="52">
        <v>152093</v>
      </c>
      <c r="X172" s="52">
        <v>147380</v>
      </c>
      <c r="Y172" s="52">
        <v>207434</v>
      </c>
      <c r="DA172" s="63" t="s">
        <v>1568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25700</v>
      </c>
      <c r="S176" s="52">
        <v>61773</v>
      </c>
      <c r="T176" s="52">
        <v>80924</v>
      </c>
      <c r="U176" s="52">
        <v>68039</v>
      </c>
      <c r="V176" s="52">
        <v>74166</v>
      </c>
      <c r="W176" s="52">
        <v>89003</v>
      </c>
      <c r="X176" s="52">
        <v>81590</v>
      </c>
      <c r="Y176" s="52">
        <v>130698</v>
      </c>
      <c r="DA176" s="63" t="s">
        <v>1569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0</v>
      </c>
      <c r="Q177" s="36">
        <v>0</v>
      </c>
      <c r="R177" s="36">
        <v>95987</v>
      </c>
      <c r="S177" s="36">
        <v>217622</v>
      </c>
      <c r="T177" s="36">
        <v>357422</v>
      </c>
      <c r="U177" s="36">
        <v>372845</v>
      </c>
      <c r="V177" s="36">
        <v>376603</v>
      </c>
      <c r="W177" s="36">
        <v>407273</v>
      </c>
      <c r="X177" s="36">
        <v>389084</v>
      </c>
      <c r="Y177" s="36">
        <v>584531</v>
      </c>
      <c r="DA177" s="60" t="s">
        <v>1570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203.43998356009337</v>
      </c>
      <c r="C3" s="117">
        <f t="shared" si="0"/>
        <v>221.37142328782292</v>
      </c>
      <c r="D3" s="117">
        <f t="shared" si="0"/>
        <v>236.55513535955214</v>
      </c>
      <c r="E3" s="117">
        <f t="shared" si="0"/>
        <v>218.4257944866508</v>
      </c>
      <c r="F3" s="117">
        <f t="shared" si="0"/>
        <v>272.61128661697364</v>
      </c>
      <c r="G3" s="117">
        <f t="shared" si="0"/>
        <v>287.358919800975</v>
      </c>
      <c r="H3" s="117">
        <f t="shared" si="0"/>
        <v>295.01069332696073</v>
      </c>
      <c r="I3" s="117">
        <f t="shared" si="0"/>
        <v>247.81849670243906</v>
      </c>
      <c r="J3" s="117">
        <f t="shared" si="0"/>
        <v>259.5399458952586</v>
      </c>
      <c r="K3" s="117">
        <f t="shared" si="0"/>
        <v>283.17960163597519</v>
      </c>
      <c r="L3" s="117">
        <f t="shared" si="0"/>
        <v>250.22834064266749</v>
      </c>
      <c r="M3" s="117">
        <f t="shared" si="0"/>
        <v>231.30818871292078</v>
      </c>
      <c r="N3" s="117">
        <f t="shared" si="0"/>
        <v>211.17153060868509</v>
      </c>
      <c r="O3" s="117">
        <f t="shared" si="0"/>
        <v>159.33186966398091</v>
      </c>
      <c r="P3" s="117">
        <f t="shared" si="0"/>
        <v>149.70291401248295</v>
      </c>
      <c r="Q3" s="117">
        <f t="shared" si="0"/>
        <v>140.54036537060628</v>
      </c>
      <c r="R3" s="117">
        <f t="shared" ref="R3:V3" si="1">R4+R7+R9+R19</f>
        <v>136.1708479320933</v>
      </c>
      <c r="S3" s="117">
        <f t="shared" si="1"/>
        <v>225.43088628545962</v>
      </c>
      <c r="T3" s="117">
        <f t="shared" si="1"/>
        <v>250.33351226447417</v>
      </c>
      <c r="U3" s="117">
        <f t="shared" si="1"/>
        <v>174.23827208884217</v>
      </c>
      <c r="V3" s="117">
        <f t="shared" si="1"/>
        <v>158.74920450088285</v>
      </c>
      <c r="W3" s="117">
        <f t="shared" ref="W3:Y3" si="2">W4+W7+W9+W19</f>
        <v>107.2809485487345</v>
      </c>
      <c r="X3" s="117">
        <f t="shared" si="2"/>
        <v>112.95589670824394</v>
      </c>
      <c r="Y3" s="117">
        <f t="shared" si="2"/>
        <v>107.62432187417242</v>
      </c>
      <c r="DA3" s="129" t="s">
        <v>1572</v>
      </c>
    </row>
    <row r="4" spans="1:105" ht="12.95" customHeight="1" x14ac:dyDescent="0.25">
      <c r="A4" s="121" t="s">
        <v>57</v>
      </c>
      <c r="B4" s="122">
        <f t="shared" ref="B4:Q4" si="3">SUM(B5:B6)</f>
        <v>141.50205495540433</v>
      </c>
      <c r="C4" s="122">
        <f t="shared" si="3"/>
        <v>154.80056469721958</v>
      </c>
      <c r="D4" s="122">
        <f t="shared" si="3"/>
        <v>170.66281402732838</v>
      </c>
      <c r="E4" s="122">
        <f t="shared" si="3"/>
        <v>153.7662423347478</v>
      </c>
      <c r="F4" s="122">
        <f t="shared" si="3"/>
        <v>203.58317988585625</v>
      </c>
      <c r="G4" s="122">
        <f t="shared" si="3"/>
        <v>213.96214084128391</v>
      </c>
      <c r="H4" s="122">
        <f t="shared" si="3"/>
        <v>219.09055142786994</v>
      </c>
      <c r="I4" s="122">
        <f t="shared" si="3"/>
        <v>177.48658757552468</v>
      </c>
      <c r="J4" s="122">
        <f t="shared" si="3"/>
        <v>188.35697541588516</v>
      </c>
      <c r="K4" s="122">
        <f t="shared" si="3"/>
        <v>212.27505824091099</v>
      </c>
      <c r="L4" s="122">
        <f t="shared" si="3"/>
        <v>182.75361387189321</v>
      </c>
      <c r="M4" s="122">
        <f t="shared" si="3"/>
        <v>167.85873943636986</v>
      </c>
      <c r="N4" s="122">
        <f t="shared" si="3"/>
        <v>155.27307932946186</v>
      </c>
      <c r="O4" s="122">
        <f t="shared" si="3"/>
        <v>110.72586151849617</v>
      </c>
      <c r="P4" s="122">
        <f t="shared" si="3"/>
        <v>102.26343688878815</v>
      </c>
      <c r="Q4" s="122">
        <f t="shared" si="3"/>
        <v>93.377299277126539</v>
      </c>
      <c r="R4" s="122">
        <f t="shared" ref="R4:V4" si="4">SUM(R5:R6)</f>
        <v>85.92499647527498</v>
      </c>
      <c r="S4" s="122">
        <f t="shared" si="4"/>
        <v>164.7409646797158</v>
      </c>
      <c r="T4" s="122">
        <f t="shared" si="4"/>
        <v>188.28921164189862</v>
      </c>
      <c r="U4" s="122">
        <f t="shared" si="4"/>
        <v>116.41795103003237</v>
      </c>
      <c r="V4" s="122">
        <f t="shared" si="4"/>
        <v>110.89116653414388</v>
      </c>
      <c r="W4" s="122">
        <f t="shared" ref="W4:Y4" si="5">SUM(W5:W6)</f>
        <v>71.712584537293381</v>
      </c>
      <c r="X4" s="122">
        <f t="shared" si="5"/>
        <v>78.190234836864974</v>
      </c>
      <c r="Y4" s="122">
        <f t="shared" si="5"/>
        <v>75.866569435093965</v>
      </c>
      <c r="DA4" s="130" t="s">
        <v>1573</v>
      </c>
    </row>
    <row r="5" spans="1:105" ht="12" customHeight="1" x14ac:dyDescent="0.25">
      <c r="A5" s="97" t="s">
        <v>51</v>
      </c>
      <c r="B5" s="98">
        <v>140.79207978626351</v>
      </c>
      <c r="C5" s="98">
        <v>154.01848890087962</v>
      </c>
      <c r="D5" s="98">
        <v>169.82385461764616</v>
      </c>
      <c r="E5" s="98">
        <v>153.05574184768884</v>
      </c>
      <c r="F5" s="98">
        <v>202.63549813413124</v>
      </c>
      <c r="G5" s="98">
        <v>212.99258019889237</v>
      </c>
      <c r="H5" s="98">
        <v>218.13095710315645</v>
      </c>
      <c r="I5" s="98">
        <v>176.71144377921004</v>
      </c>
      <c r="J5" s="98">
        <v>187.54728509350969</v>
      </c>
      <c r="K5" s="98">
        <v>211.38816475276167</v>
      </c>
      <c r="L5" s="98">
        <v>181.98949319012371</v>
      </c>
      <c r="M5" s="98">
        <v>167.14500700551835</v>
      </c>
      <c r="N5" s="98">
        <v>154.61494320426849</v>
      </c>
      <c r="O5" s="98">
        <v>110.24467333347279</v>
      </c>
      <c r="P5" s="98">
        <v>101.81234618063471</v>
      </c>
      <c r="Q5" s="98">
        <v>92.979315687560558</v>
      </c>
      <c r="R5" s="98">
        <v>85.552226596607724</v>
      </c>
      <c r="S5" s="98">
        <v>164.01727344412481</v>
      </c>
      <c r="T5" s="98">
        <v>187.44137809078995</v>
      </c>
      <c r="U5" s="98">
        <v>115.89474990592313</v>
      </c>
      <c r="V5" s="98">
        <v>110.38866794041355</v>
      </c>
      <c r="W5" s="98">
        <v>71.384564960735361</v>
      </c>
      <c r="X5" s="98">
        <v>77.825804910671664</v>
      </c>
      <c r="Y5" s="98">
        <v>75.50877042132413</v>
      </c>
      <c r="DA5" s="63" t="s">
        <v>1574</v>
      </c>
    </row>
    <row r="6" spans="1:105" ht="12" customHeight="1" x14ac:dyDescent="0.25">
      <c r="A6" s="97" t="s">
        <v>53</v>
      </c>
      <c r="B6" s="98">
        <v>0.70997516914082515</v>
      </c>
      <c r="C6" s="98">
        <v>0.78207579633997071</v>
      </c>
      <c r="D6" s="98">
        <v>0.83895940968223126</v>
      </c>
      <c r="E6" s="98">
        <v>0.71050048705896895</v>
      </c>
      <c r="F6" s="98">
        <v>0.9476817517250159</v>
      </c>
      <c r="G6" s="98">
        <v>0.9695606423915325</v>
      </c>
      <c r="H6" s="98">
        <v>0.95959432471348427</v>
      </c>
      <c r="I6" s="98">
        <v>0.77514379631463604</v>
      </c>
      <c r="J6" s="98">
        <v>0.809690322375483</v>
      </c>
      <c r="K6" s="98">
        <v>0.88689348814931912</v>
      </c>
      <c r="L6" s="98">
        <v>0.76412068176949277</v>
      </c>
      <c r="M6" s="98">
        <v>0.71373243085149463</v>
      </c>
      <c r="N6" s="98">
        <v>0.65813612519339082</v>
      </c>
      <c r="O6" s="98">
        <v>0.48118818502339111</v>
      </c>
      <c r="P6" s="98">
        <v>0.45109070815343921</v>
      </c>
      <c r="Q6" s="98">
        <v>0.39798358956598823</v>
      </c>
      <c r="R6" s="98">
        <v>0.37276987866726047</v>
      </c>
      <c r="S6" s="98">
        <v>0.72369123559098603</v>
      </c>
      <c r="T6" s="98">
        <v>0.84783355110866854</v>
      </c>
      <c r="U6" s="98">
        <v>0.52320112410923003</v>
      </c>
      <c r="V6" s="98">
        <v>0.50249859373032546</v>
      </c>
      <c r="W6" s="98">
        <v>0.32801957655801456</v>
      </c>
      <c r="X6" s="98">
        <v>0.36442992619330328</v>
      </c>
      <c r="Y6" s="98">
        <v>0.3577990137698322</v>
      </c>
      <c r="DA6" s="63" t="s">
        <v>1575</v>
      </c>
    </row>
    <row r="7" spans="1:105" ht="12.95" customHeight="1" x14ac:dyDescent="0.25">
      <c r="A7" s="121" t="s">
        <v>92</v>
      </c>
      <c r="B7" s="122">
        <f t="shared" ref="B7:Y7" si="6">B8</f>
        <v>0.75640939786818773</v>
      </c>
      <c r="C7" s="122">
        <f t="shared" si="6"/>
        <v>0.97750367381871961</v>
      </c>
      <c r="D7" s="122">
        <f t="shared" si="6"/>
        <v>0.78900867637125049</v>
      </c>
      <c r="E7" s="122">
        <f t="shared" si="6"/>
        <v>1.6395216593561499</v>
      </c>
      <c r="F7" s="122">
        <f t="shared" si="6"/>
        <v>1.5600642365704802</v>
      </c>
      <c r="G7" s="122">
        <f t="shared" si="6"/>
        <v>2.4587370691978649</v>
      </c>
      <c r="H7" s="122">
        <f t="shared" si="6"/>
        <v>2.8237623334894408</v>
      </c>
      <c r="I7" s="122">
        <f t="shared" si="6"/>
        <v>1.7764362355505714</v>
      </c>
      <c r="J7" s="122">
        <f t="shared" si="6"/>
        <v>2.0454162049531468</v>
      </c>
      <c r="K7" s="122">
        <f t="shared" si="6"/>
        <v>3.1259685509770487</v>
      </c>
      <c r="L7" s="122">
        <f t="shared" si="6"/>
        <v>3.0069117203125986</v>
      </c>
      <c r="M7" s="122">
        <f t="shared" si="6"/>
        <v>2.6678939932569374</v>
      </c>
      <c r="N7" s="122">
        <f t="shared" si="6"/>
        <v>2.2391872601944485</v>
      </c>
      <c r="O7" s="122">
        <f t="shared" si="6"/>
        <v>1.7435576156332975</v>
      </c>
      <c r="P7" s="122">
        <f t="shared" si="6"/>
        <v>1.2679214352165729</v>
      </c>
      <c r="Q7" s="122">
        <f t="shared" si="6"/>
        <v>1.7640715076574454</v>
      </c>
      <c r="R7" s="122">
        <f t="shared" si="6"/>
        <v>1.7680662348562026</v>
      </c>
      <c r="S7" s="122">
        <f t="shared" si="6"/>
        <v>2.229019414921058</v>
      </c>
      <c r="T7" s="122">
        <f t="shared" si="6"/>
        <v>2.2077973426226518</v>
      </c>
      <c r="U7" s="122">
        <f t="shared" si="6"/>
        <v>2.357720939312915</v>
      </c>
      <c r="V7" s="122">
        <f t="shared" si="6"/>
        <v>2.1629554721086603</v>
      </c>
      <c r="W7" s="122">
        <f t="shared" si="6"/>
        <v>1.8837217601633907</v>
      </c>
      <c r="X7" s="122">
        <f t="shared" si="6"/>
        <v>1.709653841598562</v>
      </c>
      <c r="Y7" s="122">
        <f t="shared" si="6"/>
        <v>1.5772615422030498</v>
      </c>
      <c r="DA7" s="130" t="s">
        <v>1576</v>
      </c>
    </row>
    <row r="8" spans="1:105" ht="12" customHeight="1" x14ac:dyDescent="0.25">
      <c r="A8" s="97" t="s">
        <v>53</v>
      </c>
      <c r="B8" s="98">
        <v>0.75640939786818773</v>
      </c>
      <c r="C8" s="98">
        <v>0.97750367381871961</v>
      </c>
      <c r="D8" s="98">
        <v>0.78900867637125049</v>
      </c>
      <c r="E8" s="98">
        <v>1.6395216593561499</v>
      </c>
      <c r="F8" s="98">
        <v>1.5600642365704802</v>
      </c>
      <c r="G8" s="98">
        <v>2.4587370691978649</v>
      </c>
      <c r="H8" s="98">
        <v>2.8237623334894408</v>
      </c>
      <c r="I8" s="98">
        <v>1.7764362355505714</v>
      </c>
      <c r="J8" s="98">
        <v>2.0454162049531468</v>
      </c>
      <c r="K8" s="98">
        <v>3.1259685509770487</v>
      </c>
      <c r="L8" s="98">
        <v>3.0069117203125986</v>
      </c>
      <c r="M8" s="98">
        <v>2.6678939932569374</v>
      </c>
      <c r="N8" s="98">
        <v>2.2391872601944485</v>
      </c>
      <c r="O8" s="98">
        <v>1.7435576156332975</v>
      </c>
      <c r="P8" s="98">
        <v>1.2679214352165729</v>
      </c>
      <c r="Q8" s="98">
        <v>1.7640715076574454</v>
      </c>
      <c r="R8" s="98">
        <v>1.7680662348562026</v>
      </c>
      <c r="S8" s="98">
        <v>2.229019414921058</v>
      </c>
      <c r="T8" s="98">
        <v>2.2077973426226518</v>
      </c>
      <c r="U8" s="98">
        <v>2.357720939312915</v>
      </c>
      <c r="V8" s="98">
        <v>2.1629554721086603</v>
      </c>
      <c r="W8" s="98">
        <v>1.8837217601633907</v>
      </c>
      <c r="X8" s="98">
        <v>1.709653841598562</v>
      </c>
      <c r="Y8" s="98">
        <v>1.5772615422030498</v>
      </c>
      <c r="DA8" s="63" t="s">
        <v>1577</v>
      </c>
    </row>
    <row r="9" spans="1:105" ht="12" customHeight="1" x14ac:dyDescent="0.25">
      <c r="A9" s="121" t="s">
        <v>55</v>
      </c>
      <c r="B9" s="122">
        <v>40.252527387544326</v>
      </c>
      <c r="C9" s="122">
        <v>42.715163415436137</v>
      </c>
      <c r="D9" s="122">
        <v>41.760999692281786</v>
      </c>
      <c r="E9" s="122">
        <v>39.51755903717136</v>
      </c>
      <c r="F9" s="122">
        <v>42.19463653106223</v>
      </c>
      <c r="G9" s="122">
        <v>44.41232585369891</v>
      </c>
      <c r="H9" s="122">
        <v>44.102408454251545</v>
      </c>
      <c r="I9" s="122">
        <v>41.323847724588795</v>
      </c>
      <c r="J9" s="122">
        <v>41.654883024907633</v>
      </c>
      <c r="K9" s="122">
        <v>40.336878948864246</v>
      </c>
      <c r="L9" s="122">
        <v>39.094297668838102</v>
      </c>
      <c r="M9" s="122">
        <v>37.067300472900051</v>
      </c>
      <c r="N9" s="122">
        <v>33.117278216704364</v>
      </c>
      <c r="O9" s="122">
        <v>30.157684263096339</v>
      </c>
      <c r="P9" s="122">
        <v>29.305345839181904</v>
      </c>
      <c r="Q9" s="122">
        <v>28.219751849371704</v>
      </c>
      <c r="R9" s="122">
        <v>30.600701050254258</v>
      </c>
      <c r="S9" s="122">
        <v>36.860558838573311</v>
      </c>
      <c r="T9" s="122">
        <v>37.148726202709661</v>
      </c>
      <c r="U9" s="122">
        <v>34.58839702825145</v>
      </c>
      <c r="V9" s="122">
        <v>28.514866011573446</v>
      </c>
      <c r="W9" s="122">
        <v>22.396283472171778</v>
      </c>
      <c r="X9" s="122">
        <v>21.578402171605134</v>
      </c>
      <c r="Y9" s="122">
        <v>19.449279046462969</v>
      </c>
      <c r="DA9" s="130" t="s">
        <v>1578</v>
      </c>
    </row>
    <row r="10" spans="1:105" ht="12" customHeight="1" x14ac:dyDescent="0.25">
      <c r="A10" s="97" t="s">
        <v>143</v>
      </c>
      <c r="B10" s="98">
        <v>12.560565018114866</v>
      </c>
      <c r="C10" s="98">
        <v>13.405563549445821</v>
      </c>
      <c r="D10" s="98">
        <v>12.636933857686188</v>
      </c>
      <c r="E10" s="98">
        <v>12.227191065792503</v>
      </c>
      <c r="F10" s="98">
        <v>12.417363874827123</v>
      </c>
      <c r="G10" s="98">
        <v>12.629911742999502</v>
      </c>
      <c r="H10" s="98">
        <v>11.806489127061459</v>
      </c>
      <c r="I10" s="98">
        <v>9.8324354034863628</v>
      </c>
      <c r="J10" s="98">
        <v>9.8672862819043221</v>
      </c>
      <c r="K10" s="98">
        <v>9.4368030860082897</v>
      </c>
      <c r="L10" s="98">
        <v>8.8373306697518679</v>
      </c>
      <c r="M10" s="98">
        <v>7.369502350256723</v>
      </c>
      <c r="N10" s="98">
        <v>6.6053702509824976</v>
      </c>
      <c r="O10" s="98">
        <v>5.8848951542339201</v>
      </c>
      <c r="P10" s="98">
        <v>5.6722600673924628</v>
      </c>
      <c r="Q10" s="98">
        <v>5.1755748852857408</v>
      </c>
      <c r="R10" s="98">
        <v>4.4532165045930032</v>
      </c>
      <c r="S10" s="98">
        <v>4.5524480179094118</v>
      </c>
      <c r="T10" s="98">
        <v>3.8226254360413803</v>
      </c>
      <c r="U10" s="98">
        <v>3.7596193565187535</v>
      </c>
      <c r="V10" s="98">
        <v>2.6697655726193248</v>
      </c>
      <c r="W10" s="98">
        <v>4.9285115830116515E-2</v>
      </c>
      <c r="X10" s="98">
        <v>8.1040412725709374E-2</v>
      </c>
      <c r="Y10" s="98">
        <v>0</v>
      </c>
      <c r="DA10" s="63" t="s">
        <v>1579</v>
      </c>
    </row>
    <row r="11" spans="1:105" ht="12" customHeight="1" x14ac:dyDescent="0.25">
      <c r="A11" s="97" t="s">
        <v>124</v>
      </c>
      <c r="B11" s="98">
        <v>24.716081308434507</v>
      </c>
      <c r="C11" s="98">
        <v>24.00344707262764</v>
      </c>
      <c r="D11" s="98">
        <v>23.585199010623274</v>
      </c>
      <c r="E11" s="98">
        <v>22.068366154689016</v>
      </c>
      <c r="F11" s="98">
        <v>23.332327612785633</v>
      </c>
      <c r="G11" s="98">
        <v>23.234085272163409</v>
      </c>
      <c r="H11" s="98">
        <v>21.387273896892083</v>
      </c>
      <c r="I11" s="98">
        <v>20.069645222369726</v>
      </c>
      <c r="J11" s="98">
        <v>19.390752287649843</v>
      </c>
      <c r="K11" s="98">
        <v>18.072046253722299</v>
      </c>
      <c r="L11" s="98">
        <v>16.86838384946341</v>
      </c>
      <c r="M11" s="98">
        <v>15.595716650203238</v>
      </c>
      <c r="N11" s="98">
        <v>13.475195084160321</v>
      </c>
      <c r="O11" s="98">
        <v>12.688026442028843</v>
      </c>
      <c r="P11" s="98">
        <v>12.232899395849705</v>
      </c>
      <c r="Q11" s="98">
        <v>12.287785574905405</v>
      </c>
      <c r="R11" s="98">
        <v>14.102578299022181</v>
      </c>
      <c r="S11" s="98">
        <v>16.987541259846061</v>
      </c>
      <c r="T11" s="98">
        <v>16.872086121437224</v>
      </c>
      <c r="U11" s="98">
        <v>14.751104011978308</v>
      </c>
      <c r="V11" s="98">
        <v>12.131779796030415</v>
      </c>
      <c r="W11" s="98">
        <v>10.691400332306776</v>
      </c>
      <c r="X11" s="98">
        <v>10.649018549633871</v>
      </c>
      <c r="Y11" s="98">
        <v>8.489746208804787</v>
      </c>
      <c r="DA11" s="63" t="s">
        <v>1580</v>
      </c>
    </row>
    <row r="12" spans="1:105" ht="12" customHeight="1" x14ac:dyDescent="0.25">
      <c r="A12" s="97" t="s">
        <v>123</v>
      </c>
      <c r="B12" s="98">
        <v>2.812645163355474E-2</v>
      </c>
      <c r="C12" s="98">
        <v>2.5529535163734275E-2</v>
      </c>
      <c r="D12" s="98">
        <v>2.1130374525280861E-2</v>
      </c>
      <c r="E12" s="98">
        <v>2.1842173101979768E-2</v>
      </c>
      <c r="F12" s="98">
        <v>2.5752859800462425E-2</v>
      </c>
      <c r="G12" s="98">
        <v>2.6117254504392132E-2</v>
      </c>
      <c r="H12" s="98">
        <v>2.4341669320418247E-2</v>
      </c>
      <c r="I12" s="98">
        <v>2.7577144042130165E-2</v>
      </c>
      <c r="J12" s="98">
        <v>3.7645152232507452E-2</v>
      </c>
      <c r="K12" s="98">
        <v>4.7957020370239252E-2</v>
      </c>
      <c r="L12" s="98">
        <v>5.0385510097871705E-2</v>
      </c>
      <c r="M12" s="98">
        <v>4.6072367482880246E-2</v>
      </c>
      <c r="N12" s="98">
        <v>4.4108738683550766E-2</v>
      </c>
      <c r="O12" s="98">
        <v>4.7823965017605441E-2</v>
      </c>
      <c r="P12" s="98">
        <v>4.996020003711811E-2</v>
      </c>
      <c r="Q12" s="98">
        <v>6.1645692239575063E-2</v>
      </c>
      <c r="R12" s="98">
        <v>8.2589901294439161E-2</v>
      </c>
      <c r="S12" s="98">
        <v>0.10921110113823267</v>
      </c>
      <c r="T12" s="98">
        <v>0.1110556047150536</v>
      </c>
      <c r="U12" s="98">
        <v>0.1007177253863378</v>
      </c>
      <c r="V12" s="98">
        <v>8.3781515343194751E-2</v>
      </c>
      <c r="W12" s="98">
        <v>7.4018631494418424E-2</v>
      </c>
      <c r="X12" s="98">
        <v>7.7572874575497622E-2</v>
      </c>
      <c r="Y12" s="98">
        <v>4.6917481887344084E-2</v>
      </c>
      <c r="DA12" s="63" t="s">
        <v>1581</v>
      </c>
    </row>
    <row r="13" spans="1:105" ht="12" customHeight="1" x14ac:dyDescent="0.25">
      <c r="A13" s="100" t="s">
        <v>50</v>
      </c>
      <c r="B13" s="101">
        <v>5.461827090617777E-3</v>
      </c>
      <c r="C13" s="101">
        <v>8.8378045482804465E-3</v>
      </c>
      <c r="D13" s="101">
        <v>3.2441636001715648E-3</v>
      </c>
      <c r="E13" s="101">
        <v>2.012300724922944E-3</v>
      </c>
      <c r="F13" s="101">
        <v>3.0485930884574198E-3</v>
      </c>
      <c r="G13" s="101">
        <v>2.9764024098559317E-3</v>
      </c>
      <c r="H13" s="101">
        <v>3.6887802074442775E-3</v>
      </c>
      <c r="I13" s="101">
        <v>3.4330542941478515E-3</v>
      </c>
      <c r="J13" s="101">
        <v>4.3965915420197954E-3</v>
      </c>
      <c r="K13" s="101">
        <v>5.2350331756057878E-3</v>
      </c>
      <c r="L13" s="101">
        <v>5.4835114616925999E-3</v>
      </c>
      <c r="M13" s="101">
        <v>7.3746457141298872E-3</v>
      </c>
      <c r="N13" s="101">
        <v>4.6973688666058309E-3</v>
      </c>
      <c r="O13" s="101">
        <v>3.2109111182381301E-3</v>
      </c>
      <c r="P13" s="101">
        <v>6.6496015685948862E-3</v>
      </c>
      <c r="Q13" s="101">
        <v>1.6868059260415232E-3</v>
      </c>
      <c r="R13" s="101">
        <v>3.6397465208250789E-3</v>
      </c>
      <c r="S13" s="101">
        <v>8.6266893307707787E-3</v>
      </c>
      <c r="T13" s="101">
        <v>1.0104731883398695E-2</v>
      </c>
      <c r="U13" s="101">
        <v>1.1400868897237591E-2</v>
      </c>
      <c r="V13" s="101">
        <v>7.5566227392408003E-3</v>
      </c>
      <c r="W13" s="101">
        <v>7.625182443442958E-3</v>
      </c>
      <c r="X13" s="101">
        <v>8.8867021378948915E-3</v>
      </c>
      <c r="Y13" s="101">
        <v>3.9585247316850647E-3</v>
      </c>
      <c r="DA13" s="131" t="s">
        <v>1582</v>
      </c>
    </row>
    <row r="14" spans="1:105" ht="12" customHeight="1" x14ac:dyDescent="0.25">
      <c r="A14" s="103" t="s">
        <v>52</v>
      </c>
      <c r="B14" s="104">
        <v>2.2664624542936964E-2</v>
      </c>
      <c r="C14" s="104">
        <v>1.6691730615453829E-2</v>
      </c>
      <c r="D14" s="104">
        <v>1.7886210925109294E-2</v>
      </c>
      <c r="E14" s="104">
        <v>1.9829872377056825E-2</v>
      </c>
      <c r="F14" s="104">
        <v>2.2704266712005004E-2</v>
      </c>
      <c r="G14" s="104">
        <v>2.3140852094536198E-2</v>
      </c>
      <c r="H14" s="104">
        <v>2.0652889112973971E-2</v>
      </c>
      <c r="I14" s="104">
        <v>2.4144089747982315E-2</v>
      </c>
      <c r="J14" s="104">
        <v>3.3248560690487657E-2</v>
      </c>
      <c r="K14" s="104">
        <v>4.2721987194633465E-2</v>
      </c>
      <c r="L14" s="104">
        <v>4.4901998636179108E-2</v>
      </c>
      <c r="M14" s="104">
        <v>3.8697721768750359E-2</v>
      </c>
      <c r="N14" s="104">
        <v>3.9411369816944937E-2</v>
      </c>
      <c r="O14" s="104">
        <v>4.461305389936731E-2</v>
      </c>
      <c r="P14" s="104">
        <v>4.3310598468523226E-2</v>
      </c>
      <c r="Q14" s="104">
        <v>5.9958886313533542E-2</v>
      </c>
      <c r="R14" s="104">
        <v>7.8950154773614084E-2</v>
      </c>
      <c r="S14" s="104">
        <v>0.10058441180746189</v>
      </c>
      <c r="T14" s="104">
        <v>0.10095087283165491</v>
      </c>
      <c r="U14" s="104">
        <v>8.9316856489100219E-2</v>
      </c>
      <c r="V14" s="104">
        <v>7.6224892603953945E-2</v>
      </c>
      <c r="W14" s="104">
        <v>6.6393449050975467E-2</v>
      </c>
      <c r="X14" s="104">
        <v>6.8686172437602735E-2</v>
      </c>
      <c r="Y14" s="104">
        <v>4.2958957155659019E-2</v>
      </c>
      <c r="DA14" s="132" t="s">
        <v>1583</v>
      </c>
    </row>
    <row r="15" spans="1:105" ht="12" customHeight="1" x14ac:dyDescent="0.25">
      <c r="A15" s="106" t="s">
        <v>122</v>
      </c>
      <c r="B15" s="101">
        <v>2.6488969343426327</v>
      </c>
      <c r="C15" s="101">
        <v>4.7574292861413312</v>
      </c>
      <c r="D15" s="101">
        <v>5.014512786543178</v>
      </c>
      <c r="E15" s="101">
        <v>4.7058738685126764</v>
      </c>
      <c r="F15" s="101">
        <v>5.737548555340763</v>
      </c>
      <c r="G15" s="101">
        <v>7.6080386825887931</v>
      </c>
      <c r="H15" s="101">
        <v>9.604273888343732</v>
      </c>
      <c r="I15" s="101">
        <v>9.7757015465229387</v>
      </c>
      <c r="J15" s="101">
        <v>9.9688100356601694</v>
      </c>
      <c r="K15" s="101">
        <v>9.651216816115733</v>
      </c>
      <c r="L15" s="101">
        <v>9.8451751197841268</v>
      </c>
      <c r="M15" s="101">
        <v>10.410390537438692</v>
      </c>
      <c r="N15" s="101">
        <v>9.4630217477702345</v>
      </c>
      <c r="O15" s="101">
        <v>8.1729859466166523</v>
      </c>
      <c r="P15" s="101">
        <v>7.7276301145152253</v>
      </c>
      <c r="Q15" s="101">
        <v>7.2230944062861244</v>
      </c>
      <c r="R15" s="101">
        <v>7.5944687161121527</v>
      </c>
      <c r="S15" s="101">
        <v>9.1178370355406244</v>
      </c>
      <c r="T15" s="101">
        <v>9.6866828512372667</v>
      </c>
      <c r="U15" s="101">
        <v>9.2302850978933577</v>
      </c>
      <c r="V15" s="101">
        <v>7.7883782913576516</v>
      </c>
      <c r="W15" s="101">
        <v>6.5950045858910933</v>
      </c>
      <c r="X15" s="101">
        <v>6.0721964472164593</v>
      </c>
      <c r="Y15" s="101">
        <v>6.2644443229136213</v>
      </c>
      <c r="DA15" s="131" t="s">
        <v>1584</v>
      </c>
    </row>
    <row r="16" spans="1:105" ht="12" customHeight="1" x14ac:dyDescent="0.25">
      <c r="A16" s="107" t="s">
        <v>121</v>
      </c>
      <c r="B16" s="104">
        <v>0.29885767501876603</v>
      </c>
      <c r="C16" s="104">
        <v>0.52319397205760987</v>
      </c>
      <c r="D16" s="104">
        <v>0.50322366290387355</v>
      </c>
      <c r="E16" s="104">
        <v>0.49428577507518529</v>
      </c>
      <c r="F16" s="104">
        <v>0.68164362830824676</v>
      </c>
      <c r="G16" s="104">
        <v>0.91417290144282082</v>
      </c>
      <c r="H16" s="104">
        <v>1.2800298726338477</v>
      </c>
      <c r="I16" s="104">
        <v>1.6184884081676454</v>
      </c>
      <c r="J16" s="104">
        <v>2.3903892674607903</v>
      </c>
      <c r="K16" s="104">
        <v>3.1288557726476851</v>
      </c>
      <c r="L16" s="104">
        <v>3.4930225197408244</v>
      </c>
      <c r="M16" s="104">
        <v>3.64561856751852</v>
      </c>
      <c r="N16" s="104">
        <v>3.5295823951077594</v>
      </c>
      <c r="O16" s="104">
        <v>3.3639527551993185</v>
      </c>
      <c r="P16" s="104">
        <v>3.6225960613873909</v>
      </c>
      <c r="Q16" s="104">
        <v>3.4716512906548531</v>
      </c>
      <c r="R16" s="104">
        <v>4.3678476292324779</v>
      </c>
      <c r="S16" s="104">
        <v>6.0935214241389826</v>
      </c>
      <c r="T16" s="104">
        <v>6.6562761892787368</v>
      </c>
      <c r="U16" s="104">
        <v>6.7466708364746912</v>
      </c>
      <c r="V16" s="104">
        <v>5.8411608362228602</v>
      </c>
      <c r="W16" s="104">
        <v>4.9865748066493767</v>
      </c>
      <c r="X16" s="104">
        <v>4.6985738874535965</v>
      </c>
      <c r="Y16" s="104">
        <v>4.6481710328572179</v>
      </c>
      <c r="DA16" s="132" t="s">
        <v>1585</v>
      </c>
    </row>
    <row r="17" spans="1:105" ht="12" customHeight="1" x14ac:dyDescent="0.25">
      <c r="A17" s="108" t="s">
        <v>53</v>
      </c>
      <c r="B17" s="98">
        <v>5.1235846534620065E-2</v>
      </c>
      <c r="C17" s="98">
        <v>0.16518242215445528</v>
      </c>
      <c r="D17" s="98">
        <v>6.8838077077413129E-2</v>
      </c>
      <c r="E17" s="98">
        <v>3.9673406815325683E-2</v>
      </c>
      <c r="F17" s="98">
        <v>7.1981867892424847E-2</v>
      </c>
      <c r="G17" s="98">
        <v>9.2859608046567163E-2</v>
      </c>
      <c r="H17" s="98">
        <v>0.17783805498585897</v>
      </c>
      <c r="I17" s="98">
        <v>0.18372858473794346</v>
      </c>
      <c r="J17" s="98">
        <v>0.25381580629365535</v>
      </c>
      <c r="K17" s="98">
        <v>0.30927141887818838</v>
      </c>
      <c r="L17" s="98">
        <v>0.34209318296987856</v>
      </c>
      <c r="M17" s="98">
        <v>0.52998598669650487</v>
      </c>
      <c r="N17" s="98">
        <v>0.34259885215389185</v>
      </c>
      <c r="O17" s="98">
        <v>0.19469930403722169</v>
      </c>
      <c r="P17" s="98">
        <v>0.45521621344198299</v>
      </c>
      <c r="Q17" s="98">
        <v>6.7816499038356251E-2</v>
      </c>
      <c r="R17" s="98">
        <v>0.16082648025154292</v>
      </c>
      <c r="S17" s="98">
        <v>0.46442315592670075</v>
      </c>
      <c r="T17" s="98">
        <v>0.59332942662122745</v>
      </c>
      <c r="U17" s="98">
        <v>0.77874034956106042</v>
      </c>
      <c r="V17" s="98">
        <v>0.55536796367410224</v>
      </c>
      <c r="W17" s="98">
        <v>0.49979539669736983</v>
      </c>
      <c r="X17" s="98">
        <v>0.50499613939118237</v>
      </c>
      <c r="Y17" s="98">
        <v>0.40353473200714052</v>
      </c>
      <c r="DA17" s="63" t="s">
        <v>1586</v>
      </c>
    </row>
    <row r="18" spans="1:105" ht="12" customHeight="1" x14ac:dyDescent="0.25">
      <c r="A18" s="108" t="s">
        <v>52</v>
      </c>
      <c r="B18" s="98">
        <v>0.24762182848414596</v>
      </c>
      <c r="C18" s="98">
        <v>0.35801154990315459</v>
      </c>
      <c r="D18" s="98">
        <v>0.43438558582646042</v>
      </c>
      <c r="E18" s="98">
        <v>0.45461236825985962</v>
      </c>
      <c r="F18" s="98">
        <v>0.60966176041582187</v>
      </c>
      <c r="G18" s="98">
        <v>0.8213132933962537</v>
      </c>
      <c r="H18" s="98">
        <v>1.1021918176479888</v>
      </c>
      <c r="I18" s="98">
        <v>1.4347598234297019</v>
      </c>
      <c r="J18" s="98">
        <v>2.136573461167135</v>
      </c>
      <c r="K18" s="98">
        <v>2.8195843537694967</v>
      </c>
      <c r="L18" s="98">
        <v>3.1509293367709459</v>
      </c>
      <c r="M18" s="98">
        <v>3.1156325808220151</v>
      </c>
      <c r="N18" s="98">
        <v>3.1869835429538673</v>
      </c>
      <c r="O18" s="98">
        <v>3.1692534511620969</v>
      </c>
      <c r="P18" s="98">
        <v>3.1673798479454081</v>
      </c>
      <c r="Q18" s="98">
        <v>3.403834791616497</v>
      </c>
      <c r="R18" s="98">
        <v>4.2070211489809353</v>
      </c>
      <c r="S18" s="98">
        <v>5.6290982682122817</v>
      </c>
      <c r="T18" s="98">
        <v>6.0629467626575098</v>
      </c>
      <c r="U18" s="98">
        <v>5.9679304869136311</v>
      </c>
      <c r="V18" s="98">
        <v>5.2857928725487584</v>
      </c>
      <c r="W18" s="98">
        <v>4.4867794099520069</v>
      </c>
      <c r="X18" s="98">
        <v>4.1935777480624141</v>
      </c>
      <c r="Y18" s="98">
        <v>4.2446363008500771</v>
      </c>
      <c r="DA18" s="63" t="s">
        <v>1587</v>
      </c>
    </row>
    <row r="19" spans="1:105" ht="12" customHeight="1" x14ac:dyDescent="0.25">
      <c r="A19" s="121" t="s">
        <v>54</v>
      </c>
      <c r="B19" s="122">
        <v>20.928991819276504</v>
      </c>
      <c r="C19" s="122">
        <v>22.878191501348482</v>
      </c>
      <c r="D19" s="122">
        <v>23.342312963570734</v>
      </c>
      <c r="E19" s="122">
        <v>23.502471455375485</v>
      </c>
      <c r="F19" s="122">
        <v>25.273405963484674</v>
      </c>
      <c r="G19" s="122">
        <v>26.525716036794343</v>
      </c>
      <c r="H19" s="122">
        <v>28.993971111349826</v>
      </c>
      <c r="I19" s="122">
        <v>27.231625166775025</v>
      </c>
      <c r="J19" s="122">
        <v>27.482671249512652</v>
      </c>
      <c r="K19" s="122">
        <v>27.441695895222942</v>
      </c>
      <c r="L19" s="122">
        <v>25.3735173816236</v>
      </c>
      <c r="M19" s="122">
        <v>23.714254810393932</v>
      </c>
      <c r="N19" s="122">
        <v>20.541985802324398</v>
      </c>
      <c r="O19" s="122">
        <v>16.704766266755129</v>
      </c>
      <c r="P19" s="122">
        <v>16.866209849296322</v>
      </c>
      <c r="Q19" s="122">
        <v>17.179242736450586</v>
      </c>
      <c r="R19" s="122">
        <v>17.877084171707864</v>
      </c>
      <c r="S19" s="122">
        <v>21.600343352249475</v>
      </c>
      <c r="T19" s="122">
        <v>22.687777077243219</v>
      </c>
      <c r="U19" s="122">
        <v>20.874203091245427</v>
      </c>
      <c r="V19" s="122">
        <v>17.180216483056888</v>
      </c>
      <c r="W19" s="122">
        <v>11.288358779105941</v>
      </c>
      <c r="X19" s="122">
        <v>11.477605858175266</v>
      </c>
      <c r="Y19" s="122">
        <v>10.731211850412441</v>
      </c>
      <c r="DA19" s="130" t="s">
        <v>1588</v>
      </c>
    </row>
    <row r="20" spans="1:105" ht="12" customHeight="1" x14ac:dyDescent="0.25">
      <c r="A20" s="97" t="s">
        <v>51</v>
      </c>
      <c r="B20" s="98">
        <v>14.208748144890745</v>
      </c>
      <c r="C20" s="98">
        <v>14.338114359648694</v>
      </c>
      <c r="D20" s="98">
        <v>14.406279452440597</v>
      </c>
      <c r="E20" s="98">
        <v>14.211908015151414</v>
      </c>
      <c r="F20" s="98">
        <v>14.454102737387261</v>
      </c>
      <c r="G20" s="98">
        <v>14.507172718469132</v>
      </c>
      <c r="H20" s="98">
        <v>14.381556349317744</v>
      </c>
      <c r="I20" s="98">
        <v>13.143137154362734</v>
      </c>
      <c r="J20" s="98">
        <v>13.390759664998628</v>
      </c>
      <c r="K20" s="98">
        <v>14.230836116517914</v>
      </c>
      <c r="L20" s="98">
        <v>13.249100473744241</v>
      </c>
      <c r="M20" s="98">
        <v>13.889531916795844</v>
      </c>
      <c r="N20" s="98">
        <v>12.449334008205604</v>
      </c>
      <c r="O20" s="98">
        <v>10.563294796902101</v>
      </c>
      <c r="P20" s="98">
        <v>10.181601834517968</v>
      </c>
      <c r="Q20" s="98">
        <v>9.7545677246601699</v>
      </c>
      <c r="R20" s="98">
        <v>8.3930951619118552</v>
      </c>
      <c r="S20" s="98">
        <v>8.5801495611815444</v>
      </c>
      <c r="T20" s="98">
        <v>7.583803867837573</v>
      </c>
      <c r="U20" s="98">
        <v>7.085871494221851</v>
      </c>
      <c r="V20" s="98">
        <v>5.0317642513694336</v>
      </c>
      <c r="W20" s="98">
        <v>9.5212692136178445E-2</v>
      </c>
      <c r="X20" s="98">
        <v>0.15274195089328374</v>
      </c>
      <c r="Y20" s="98">
        <v>0</v>
      </c>
      <c r="DA20" s="63" t="s">
        <v>1589</v>
      </c>
    </row>
    <row r="21" spans="1:105" ht="12" customHeight="1" x14ac:dyDescent="0.25">
      <c r="A21" s="97" t="s">
        <v>50</v>
      </c>
      <c r="B21" s="98">
        <v>2.6497576542860535</v>
      </c>
      <c r="C21" s="98">
        <v>2.8616031737282022</v>
      </c>
      <c r="D21" s="98">
        <v>3.0426911429698098</v>
      </c>
      <c r="E21" s="98">
        <v>3.0976865070356774</v>
      </c>
      <c r="F21" s="98">
        <v>3.6312581030239324</v>
      </c>
      <c r="G21" s="98">
        <v>3.9099079131795835</v>
      </c>
      <c r="H21" s="98">
        <v>4.0728144334019323</v>
      </c>
      <c r="I21" s="98">
        <v>4.0027219696986567</v>
      </c>
      <c r="J21" s="98">
        <v>3.9982238249094904</v>
      </c>
      <c r="K21" s="98">
        <v>3.7818531307480443</v>
      </c>
      <c r="L21" s="98">
        <v>3.2646086846977669</v>
      </c>
      <c r="M21" s="98">
        <v>2.6811042713483952</v>
      </c>
      <c r="N21" s="98">
        <v>2.1878655312277906</v>
      </c>
      <c r="O21" s="98">
        <v>1.8345710395798727</v>
      </c>
      <c r="P21" s="98">
        <v>1.8103005891602724</v>
      </c>
      <c r="Q21" s="98">
        <v>1.9970448247691877</v>
      </c>
      <c r="R21" s="98">
        <v>2.5823919261549402</v>
      </c>
      <c r="S21" s="98">
        <v>3.6261794890276904</v>
      </c>
      <c r="T21" s="98">
        <v>4.0515485171657923</v>
      </c>
      <c r="U21" s="98">
        <v>3.4979083888845475</v>
      </c>
      <c r="V21" s="98">
        <v>3.0105784487988267</v>
      </c>
      <c r="W21" s="98">
        <v>2.8753542753157864</v>
      </c>
      <c r="X21" s="98">
        <v>3.1128567430076615</v>
      </c>
      <c r="Y21" s="98">
        <v>2.5888126748966678</v>
      </c>
      <c r="DA21" s="63" t="s">
        <v>1590</v>
      </c>
    </row>
    <row r="22" spans="1:105" ht="12" customHeight="1" x14ac:dyDescent="0.25">
      <c r="A22" s="109" t="s">
        <v>120</v>
      </c>
      <c r="B22" s="33">
        <v>4.0704860200997084</v>
      </c>
      <c r="C22" s="33">
        <v>5.6784739679715859</v>
      </c>
      <c r="D22" s="33">
        <v>5.8933423681603276</v>
      </c>
      <c r="E22" s="33">
        <v>6.1928769331883933</v>
      </c>
      <c r="F22" s="33">
        <v>7.1880451230734792</v>
      </c>
      <c r="G22" s="33">
        <v>8.1086354051456269</v>
      </c>
      <c r="H22" s="33">
        <v>10.539600328630147</v>
      </c>
      <c r="I22" s="33">
        <v>10.085766042713638</v>
      </c>
      <c r="J22" s="33">
        <v>10.093687759604535</v>
      </c>
      <c r="K22" s="33">
        <v>9.4290066479569834</v>
      </c>
      <c r="L22" s="33">
        <v>8.8598082231815898</v>
      </c>
      <c r="M22" s="33">
        <v>7.1436186222496927</v>
      </c>
      <c r="N22" s="33">
        <v>5.9047862628910037</v>
      </c>
      <c r="O22" s="33">
        <v>4.3069004302731582</v>
      </c>
      <c r="P22" s="33">
        <v>4.8743074256180803</v>
      </c>
      <c r="Q22" s="33">
        <v>5.4276301870212293</v>
      </c>
      <c r="R22" s="33">
        <v>6.9015970836410672</v>
      </c>
      <c r="S22" s="33">
        <v>9.3940143020402402</v>
      </c>
      <c r="T22" s="33">
        <v>11.052424692239851</v>
      </c>
      <c r="U22" s="33">
        <v>10.29042320813903</v>
      </c>
      <c r="V22" s="33">
        <v>9.1378737828886294</v>
      </c>
      <c r="W22" s="33">
        <v>8.3177918116539757</v>
      </c>
      <c r="X22" s="33">
        <v>8.212007164274322</v>
      </c>
      <c r="Y22" s="33">
        <v>8.1423991755157736</v>
      </c>
      <c r="DA22" s="60" t="s">
        <v>1591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1376.1401869975159</v>
      </c>
      <c r="C24" s="117">
        <f t="shared" si="7"/>
        <v>1228.6993609497822</v>
      </c>
      <c r="D24" s="117">
        <f t="shared" si="7"/>
        <v>1232.178810384705</v>
      </c>
      <c r="E24" s="117">
        <f t="shared" si="7"/>
        <v>1226.2952733566417</v>
      </c>
      <c r="F24" s="117">
        <f t="shared" si="7"/>
        <v>1263.1973107034592</v>
      </c>
      <c r="G24" s="117">
        <f t="shared" si="7"/>
        <v>1245.1576534478543</v>
      </c>
      <c r="H24" s="117">
        <f t="shared" si="7"/>
        <v>1152.3071413960249</v>
      </c>
      <c r="I24" s="117">
        <f t="shared" si="7"/>
        <v>1128.7673753406152</v>
      </c>
      <c r="J24" s="117">
        <f t="shared" si="7"/>
        <v>1081.3862291033113</v>
      </c>
      <c r="K24" s="117">
        <f t="shared" si="7"/>
        <v>969.78526403726153</v>
      </c>
      <c r="L24" s="117">
        <f t="shared" si="7"/>
        <v>953.95276954625047</v>
      </c>
      <c r="M24" s="117">
        <f t="shared" si="7"/>
        <v>763.8826733492715</v>
      </c>
      <c r="N24" s="117">
        <f t="shared" si="7"/>
        <v>719.60217346655998</v>
      </c>
      <c r="O24" s="117">
        <f t="shared" si="7"/>
        <v>622.06167097807213</v>
      </c>
      <c r="P24" s="117">
        <f t="shared" si="7"/>
        <v>550.87257781453491</v>
      </c>
      <c r="Q24" s="117">
        <f t="shared" si="7"/>
        <v>552.61119793946739</v>
      </c>
      <c r="R24" s="117">
        <f t="shared" ref="R24:V24" si="8">R25+R28+R30+R39</f>
        <v>586.82026171403925</v>
      </c>
      <c r="S24" s="117">
        <f t="shared" si="8"/>
        <v>511.1848836261496</v>
      </c>
      <c r="T24" s="117">
        <f t="shared" si="8"/>
        <v>579.37585609865766</v>
      </c>
      <c r="U24" s="117">
        <f t="shared" si="8"/>
        <v>472.56415539639011</v>
      </c>
      <c r="V24" s="117">
        <f t="shared" si="8"/>
        <v>444.91604865051232</v>
      </c>
      <c r="W24" s="117">
        <f t="shared" ref="W24:Y24" si="9">W25+W28+W30+W39</f>
        <v>471.31381273830567</v>
      </c>
      <c r="X24" s="117">
        <f t="shared" si="9"/>
        <v>526.27829804032967</v>
      </c>
      <c r="Y24" s="117">
        <f t="shared" si="9"/>
        <v>456.60965927752738</v>
      </c>
      <c r="DA24" s="129" t="s">
        <v>1592</v>
      </c>
    </row>
    <row r="25" spans="1:105" ht="12.95" customHeight="1" x14ac:dyDescent="0.25">
      <c r="A25" s="121" t="s">
        <v>57</v>
      </c>
      <c r="B25" s="122">
        <f t="shared" ref="B25:Q25" si="10">SUM(B26:B27)</f>
        <v>1051.6645296825302</v>
      </c>
      <c r="C25" s="122">
        <f t="shared" si="10"/>
        <v>917.26256789357637</v>
      </c>
      <c r="D25" s="122">
        <f t="shared" si="10"/>
        <v>940.68009668880359</v>
      </c>
      <c r="E25" s="122">
        <f t="shared" si="10"/>
        <v>955.13263850186684</v>
      </c>
      <c r="F25" s="122">
        <f t="shared" si="10"/>
        <v>1003.2886611798835</v>
      </c>
      <c r="G25" s="122">
        <f t="shared" si="10"/>
        <v>988.40110487422851</v>
      </c>
      <c r="H25" s="122">
        <f t="shared" si="10"/>
        <v>899.2081045279001</v>
      </c>
      <c r="I25" s="122">
        <f t="shared" si="10"/>
        <v>887.47857616251929</v>
      </c>
      <c r="J25" s="122">
        <f t="shared" si="10"/>
        <v>849.3123442859428</v>
      </c>
      <c r="K25" s="122">
        <f t="shared" si="10"/>
        <v>758.45700971200654</v>
      </c>
      <c r="L25" s="122">
        <f t="shared" si="10"/>
        <v>752.86637533405076</v>
      </c>
      <c r="M25" s="122">
        <f t="shared" si="10"/>
        <v>581.49512965178735</v>
      </c>
      <c r="N25" s="122">
        <f t="shared" si="10"/>
        <v>552.98636710924472</v>
      </c>
      <c r="O25" s="122">
        <f t="shared" si="10"/>
        <v>471.93024174403695</v>
      </c>
      <c r="P25" s="122">
        <f t="shared" si="10"/>
        <v>400.72820149698066</v>
      </c>
      <c r="Q25" s="122">
        <f t="shared" si="10"/>
        <v>407.30811714646734</v>
      </c>
      <c r="R25" s="122">
        <f t="shared" ref="R25:V25" si="11">SUM(R26:R27)</f>
        <v>441.55892228300161</v>
      </c>
      <c r="S25" s="122">
        <f t="shared" si="11"/>
        <v>360.54690323777498</v>
      </c>
      <c r="T25" s="122">
        <f t="shared" si="11"/>
        <v>431.65616059242973</v>
      </c>
      <c r="U25" s="122">
        <f t="shared" si="11"/>
        <v>341.92683337626102</v>
      </c>
      <c r="V25" s="122">
        <f t="shared" si="11"/>
        <v>319.7043920880887</v>
      </c>
      <c r="W25" s="122">
        <f t="shared" ref="W25:Y25" si="12">SUM(W26:W27)</f>
        <v>340.45987382475971</v>
      </c>
      <c r="X25" s="122">
        <f t="shared" si="12"/>
        <v>383.99608549195062</v>
      </c>
      <c r="Y25" s="122">
        <f t="shared" si="12"/>
        <v>326.98613984755252</v>
      </c>
      <c r="DA25" s="130" t="s">
        <v>1593</v>
      </c>
    </row>
    <row r="26" spans="1:105" ht="12" customHeight="1" x14ac:dyDescent="0.25">
      <c r="A26" s="97" t="s">
        <v>74</v>
      </c>
      <c r="B26" s="98">
        <v>1041.475903101199</v>
      </c>
      <c r="C26" s="98">
        <v>908.36807073384341</v>
      </c>
      <c r="D26" s="98">
        <v>931.81434970878138</v>
      </c>
      <c r="E26" s="98">
        <v>946.66789908589988</v>
      </c>
      <c r="F26" s="98">
        <v>994.340035865902</v>
      </c>
      <c r="G26" s="98">
        <v>979.80358020830806</v>
      </c>
      <c r="H26" s="98">
        <v>891.62297650722951</v>
      </c>
      <c r="I26" s="98">
        <v>879.94667108842839</v>
      </c>
      <c r="J26" s="98">
        <v>842.16763240562375</v>
      </c>
      <c r="K26" s="98">
        <v>752.2265621743361</v>
      </c>
      <c r="L26" s="98">
        <v>746.61218936918351</v>
      </c>
      <c r="M26" s="98">
        <v>576.51260855158284</v>
      </c>
      <c r="N26" s="98">
        <v>548.13415252305458</v>
      </c>
      <c r="O26" s="98">
        <v>467.56135329134423</v>
      </c>
      <c r="P26" s="98">
        <v>396.9626881555223</v>
      </c>
      <c r="Q26" s="98">
        <v>403.60961154249173</v>
      </c>
      <c r="R26" s="98">
        <v>437.49879083979567</v>
      </c>
      <c r="S26" s="98">
        <v>357.213110166094</v>
      </c>
      <c r="T26" s="98">
        <v>427.54979984713799</v>
      </c>
      <c r="U26" s="98">
        <v>338.66131890704139</v>
      </c>
      <c r="V26" s="98">
        <v>316.56586175599494</v>
      </c>
      <c r="W26" s="98">
        <v>336.997212668386</v>
      </c>
      <c r="X26" s="98">
        <v>379.90817091812397</v>
      </c>
      <c r="Y26" s="98">
        <v>323.43017817903899</v>
      </c>
      <c r="DA26" s="63" t="s">
        <v>1594</v>
      </c>
    </row>
    <row r="27" spans="1:105" ht="12" customHeight="1" x14ac:dyDescent="0.25">
      <c r="A27" s="97" t="s">
        <v>53</v>
      </c>
      <c r="B27" s="98">
        <v>10.18862658133124</v>
      </c>
      <c r="C27" s="98">
        <v>8.8944971597329818</v>
      </c>
      <c r="D27" s="98">
        <v>8.8657469800222088</v>
      </c>
      <c r="E27" s="98">
        <v>8.4647394159669727</v>
      </c>
      <c r="F27" s="98">
        <v>8.9486253139815268</v>
      </c>
      <c r="G27" s="98">
        <v>8.5975246659204174</v>
      </c>
      <c r="H27" s="98">
        <v>7.5851280206705907</v>
      </c>
      <c r="I27" s="98">
        <v>7.5319050740909166</v>
      </c>
      <c r="J27" s="98">
        <v>7.1447118803190763</v>
      </c>
      <c r="K27" s="98">
        <v>6.2304475376704671</v>
      </c>
      <c r="L27" s="98">
        <v>6.254185964867232</v>
      </c>
      <c r="M27" s="98">
        <v>4.9825211002045462</v>
      </c>
      <c r="N27" s="98">
        <v>4.8522145861901862</v>
      </c>
      <c r="O27" s="98">
        <v>4.3688884526927234</v>
      </c>
      <c r="P27" s="98">
        <v>3.7655133414583801</v>
      </c>
      <c r="Q27" s="98">
        <v>3.6985056039756068</v>
      </c>
      <c r="R27" s="98">
        <v>4.060131443205945</v>
      </c>
      <c r="S27" s="98">
        <v>3.333793071680994</v>
      </c>
      <c r="T27" s="98">
        <v>4.1063607452917248</v>
      </c>
      <c r="U27" s="98">
        <v>3.2655144692196361</v>
      </c>
      <c r="V27" s="98">
        <v>3.138530332093755</v>
      </c>
      <c r="W27" s="98">
        <v>3.4626611563737129</v>
      </c>
      <c r="X27" s="98">
        <v>4.0879145738266658</v>
      </c>
      <c r="Y27" s="98">
        <v>3.5559616685135427</v>
      </c>
      <c r="DA27" s="63" t="s">
        <v>1595</v>
      </c>
    </row>
    <row r="28" spans="1:105" ht="12.95" customHeight="1" x14ac:dyDescent="0.25">
      <c r="A28" s="121" t="s">
        <v>92</v>
      </c>
      <c r="B28" s="122">
        <f t="shared" ref="B28:Y28" si="13">B29</f>
        <v>4.0877647348523345</v>
      </c>
      <c r="C28" s="122">
        <f t="shared" si="13"/>
        <v>4.7110279952598928</v>
      </c>
      <c r="D28" s="122">
        <f t="shared" si="13"/>
        <v>3.5850302913473238</v>
      </c>
      <c r="E28" s="122">
        <f t="shared" si="13"/>
        <v>6.261752122374582</v>
      </c>
      <c r="F28" s="122">
        <f t="shared" si="13"/>
        <v>4.9015994836813199</v>
      </c>
      <c r="G28" s="122">
        <f t="shared" si="13"/>
        <v>6.491298286834466</v>
      </c>
      <c r="H28" s="122">
        <f t="shared" si="13"/>
        <v>7.0847822279174988</v>
      </c>
      <c r="I28" s="122">
        <f t="shared" si="13"/>
        <v>4.5623734054979384</v>
      </c>
      <c r="J28" s="122">
        <f t="shared" si="13"/>
        <v>5.6553571778390825</v>
      </c>
      <c r="K28" s="122">
        <f t="shared" si="13"/>
        <v>8.8055202244787356</v>
      </c>
      <c r="L28" s="122">
        <f t="shared" si="13"/>
        <v>8.4504359477096145</v>
      </c>
      <c r="M28" s="122">
        <f t="shared" si="13"/>
        <v>8.1241114742779388</v>
      </c>
      <c r="N28" s="122">
        <f t="shared" si="13"/>
        <v>7.5020264510699297</v>
      </c>
      <c r="O28" s="122">
        <f t="shared" si="13"/>
        <v>6.6396724204163187</v>
      </c>
      <c r="P28" s="122">
        <f t="shared" si="13"/>
        <v>5.1266095474368267</v>
      </c>
      <c r="Q28" s="122">
        <f t="shared" si="13"/>
        <v>7.203265715412984</v>
      </c>
      <c r="R28" s="122">
        <f t="shared" si="13"/>
        <v>6.3315624616655155</v>
      </c>
      <c r="S28" s="122">
        <f t="shared" si="13"/>
        <v>6.7181810538434794</v>
      </c>
      <c r="T28" s="122">
        <f t="shared" si="13"/>
        <v>5.2987584379085808</v>
      </c>
      <c r="U28" s="122">
        <f t="shared" si="13"/>
        <v>4.948058968367814</v>
      </c>
      <c r="V28" s="122">
        <f t="shared" si="13"/>
        <v>4.5042693191608683</v>
      </c>
      <c r="W28" s="122">
        <f t="shared" si="13"/>
        <v>4.4607454319663784</v>
      </c>
      <c r="X28" s="122">
        <f t="shared" si="13"/>
        <v>4.7305710265693151</v>
      </c>
      <c r="Y28" s="122">
        <f t="shared" si="13"/>
        <v>5.1205728951903904</v>
      </c>
      <c r="DA28" s="130" t="s">
        <v>1596</v>
      </c>
    </row>
    <row r="29" spans="1:105" ht="12" customHeight="1" x14ac:dyDescent="0.25">
      <c r="A29" s="97" t="s">
        <v>53</v>
      </c>
      <c r="B29" s="98">
        <v>4.0877647348523345</v>
      </c>
      <c r="C29" s="98">
        <v>4.7110279952598928</v>
      </c>
      <c r="D29" s="98">
        <v>3.5850302913473238</v>
      </c>
      <c r="E29" s="98">
        <v>6.261752122374582</v>
      </c>
      <c r="F29" s="98">
        <v>4.9015994836813199</v>
      </c>
      <c r="G29" s="98">
        <v>6.491298286834466</v>
      </c>
      <c r="H29" s="98">
        <v>7.0847822279174988</v>
      </c>
      <c r="I29" s="98">
        <v>4.5623734054979384</v>
      </c>
      <c r="J29" s="98">
        <v>5.6553571778390825</v>
      </c>
      <c r="K29" s="98">
        <v>8.8055202244787356</v>
      </c>
      <c r="L29" s="98">
        <v>8.4504359477096145</v>
      </c>
      <c r="M29" s="98">
        <v>8.1241114742779388</v>
      </c>
      <c r="N29" s="98">
        <v>7.5020264510699297</v>
      </c>
      <c r="O29" s="98">
        <v>6.6396724204163187</v>
      </c>
      <c r="P29" s="98">
        <v>5.1266095474368267</v>
      </c>
      <c r="Q29" s="98">
        <v>7.203265715412984</v>
      </c>
      <c r="R29" s="98">
        <v>6.3315624616655155</v>
      </c>
      <c r="S29" s="98">
        <v>6.7181810538434794</v>
      </c>
      <c r="T29" s="98">
        <v>5.2987584379085808</v>
      </c>
      <c r="U29" s="98">
        <v>4.948058968367814</v>
      </c>
      <c r="V29" s="98">
        <v>4.5042693191608683</v>
      </c>
      <c r="W29" s="98">
        <v>4.4607454319663784</v>
      </c>
      <c r="X29" s="98">
        <v>4.7305710265693151</v>
      </c>
      <c r="Y29" s="98">
        <v>5.1205728951903904</v>
      </c>
      <c r="DA29" s="63" t="s">
        <v>1597</v>
      </c>
    </row>
    <row r="30" spans="1:105" ht="12" customHeight="1" x14ac:dyDescent="0.25">
      <c r="A30" s="121" t="s">
        <v>55</v>
      </c>
      <c r="B30" s="122">
        <v>219.87836523630551</v>
      </c>
      <c r="C30" s="122">
        <v>204.84493185540683</v>
      </c>
      <c r="D30" s="122">
        <v>191.45695656380241</v>
      </c>
      <c r="E30" s="122">
        <v>171.67150711591566</v>
      </c>
      <c r="F30" s="122">
        <v>165.31456961235594</v>
      </c>
      <c r="G30" s="122">
        <v>162.43701426356918</v>
      </c>
      <c r="H30" s="122">
        <v>151.79198777753575</v>
      </c>
      <c r="I30" s="122">
        <v>146.1008671500762</v>
      </c>
      <c r="J30" s="122">
        <v>140.09831461641909</v>
      </c>
      <c r="K30" s="122">
        <v>125.51143755743827</v>
      </c>
      <c r="L30" s="122">
        <v>119.46116378471228</v>
      </c>
      <c r="M30" s="122">
        <v>111.82732213054969</v>
      </c>
      <c r="N30" s="122">
        <v>102.38046642032907</v>
      </c>
      <c r="O30" s="122">
        <v>96.099764410668428</v>
      </c>
      <c r="P30" s="122">
        <v>94.787961005024997</v>
      </c>
      <c r="Q30" s="122">
        <v>89.064402268017602</v>
      </c>
      <c r="R30" s="122">
        <v>90.323220625217743</v>
      </c>
      <c r="S30" s="122">
        <v>94.045413244214416</v>
      </c>
      <c r="T30" s="122">
        <v>90.781596240534213</v>
      </c>
      <c r="U30" s="122">
        <v>81.411772189179288</v>
      </c>
      <c r="V30" s="122">
        <v>78.081575037515819</v>
      </c>
      <c r="W30" s="122">
        <v>82.162503183373957</v>
      </c>
      <c r="X30" s="122">
        <v>89.795782850028118</v>
      </c>
      <c r="Y30" s="122">
        <v>80.187855838781417</v>
      </c>
      <c r="DA30" s="130" t="s">
        <v>1598</v>
      </c>
    </row>
    <row r="31" spans="1:105" ht="12" customHeight="1" x14ac:dyDescent="0.25">
      <c r="A31" s="97" t="s">
        <v>141</v>
      </c>
      <c r="B31" s="98">
        <v>196.24968055300238</v>
      </c>
      <c r="C31" s="98">
        <v>173.95529435694354</v>
      </c>
      <c r="D31" s="98">
        <v>161.15333747280215</v>
      </c>
      <c r="E31" s="98">
        <v>143.96224209414305</v>
      </c>
      <c r="F31" s="98">
        <v>134.63121796991061</v>
      </c>
      <c r="G31" s="98">
        <v>123.22265990902734</v>
      </c>
      <c r="H31" s="98">
        <v>102.6724985593726</v>
      </c>
      <c r="I31" s="98">
        <v>93.313372387795638</v>
      </c>
      <c r="J31" s="98">
        <v>86.47128771010901</v>
      </c>
      <c r="K31" s="98">
        <v>75.17299681173138</v>
      </c>
      <c r="L31" s="98">
        <v>67.683792650122413</v>
      </c>
      <c r="M31" s="98">
        <v>59.006652016507033</v>
      </c>
      <c r="N31" s="98">
        <v>52.024918028273589</v>
      </c>
      <c r="O31" s="98">
        <v>50.233679814605573</v>
      </c>
      <c r="P31" s="98">
        <v>49.017736186354099</v>
      </c>
      <c r="Q31" s="98">
        <v>47.456075214493794</v>
      </c>
      <c r="R31" s="98">
        <v>48.473903909675364</v>
      </c>
      <c r="S31" s="98">
        <v>49.805025498027945</v>
      </c>
      <c r="T31" s="98">
        <v>46.212275363785729</v>
      </c>
      <c r="U31" s="98">
        <v>38.355964469140275</v>
      </c>
      <c r="V31" s="98">
        <v>34.62372631538372</v>
      </c>
      <c r="W31" s="98">
        <v>36.272947769716396</v>
      </c>
      <c r="X31" s="98">
        <v>41.6112051593595</v>
      </c>
      <c r="Y31" s="98">
        <v>33.650870293864209</v>
      </c>
      <c r="DA31" s="63" t="s">
        <v>1599</v>
      </c>
    </row>
    <row r="32" spans="1:105" ht="12" customHeight="1" x14ac:dyDescent="0.25">
      <c r="A32" s="97" t="s">
        <v>140</v>
      </c>
      <c r="B32" s="98">
        <v>0.22334929323193942</v>
      </c>
      <c r="C32" s="98">
        <v>0.20266303264432198</v>
      </c>
      <c r="D32" s="98">
        <v>0.16118727915194658</v>
      </c>
      <c r="E32" s="98">
        <v>0.1548702317659757</v>
      </c>
      <c r="F32" s="98">
        <v>0.15544786417785084</v>
      </c>
      <c r="G32" s="98">
        <v>0.14598255625754381</v>
      </c>
      <c r="H32" s="98">
        <v>0.12344744532774053</v>
      </c>
      <c r="I32" s="98">
        <v>0.13689753902855339</v>
      </c>
      <c r="J32" s="98">
        <v>0.16127210997907865</v>
      </c>
      <c r="K32" s="98">
        <v>0.17032414306365903</v>
      </c>
      <c r="L32" s="98">
        <v>0.17576387719017558</v>
      </c>
      <c r="M32" s="98">
        <v>0.15101309864631551</v>
      </c>
      <c r="N32" s="98">
        <v>0.15434460866663988</v>
      </c>
      <c r="O32" s="98">
        <v>0.18933944834425914</v>
      </c>
      <c r="P32" s="98">
        <v>0.19908376524417032</v>
      </c>
      <c r="Q32" s="98">
        <v>0.22112677384074914</v>
      </c>
      <c r="R32" s="98">
        <v>0.25056463719418165</v>
      </c>
      <c r="S32" s="98">
        <v>0.28329172657265828</v>
      </c>
      <c r="T32" s="98">
        <v>0.27594779670007685</v>
      </c>
      <c r="U32" s="98">
        <v>0.24057005672746079</v>
      </c>
      <c r="V32" s="98">
        <v>0.22041181201052226</v>
      </c>
      <c r="W32" s="98">
        <v>0.25445188649779549</v>
      </c>
      <c r="X32" s="98">
        <v>0.33467547260696473</v>
      </c>
      <c r="Y32" s="98">
        <v>0.23921755021222535</v>
      </c>
      <c r="DA32" s="63" t="s">
        <v>1600</v>
      </c>
    </row>
    <row r="33" spans="1:105" ht="12" customHeight="1" x14ac:dyDescent="0.25">
      <c r="A33" s="100" t="s">
        <v>50</v>
      </c>
      <c r="B33" s="101">
        <v>4.3371813705402149E-2</v>
      </c>
      <c r="C33" s="101">
        <v>7.0157809775425184E-2</v>
      </c>
      <c r="D33" s="101">
        <v>2.4778482879518209E-2</v>
      </c>
      <c r="E33" s="101">
        <v>1.4310287771080191E-2</v>
      </c>
      <c r="F33" s="101">
        <v>1.8497145666408824E-2</v>
      </c>
      <c r="G33" s="101">
        <v>1.6710122986001733E-2</v>
      </c>
      <c r="H33" s="101">
        <v>1.8745205796274769E-2</v>
      </c>
      <c r="I33" s="101">
        <v>1.7040271964063887E-2</v>
      </c>
      <c r="J33" s="101">
        <v>1.8858632875669218E-2</v>
      </c>
      <c r="K33" s="101">
        <v>1.8655860773824716E-2</v>
      </c>
      <c r="L33" s="101">
        <v>1.9173453715549682E-2</v>
      </c>
      <c r="M33" s="101">
        <v>2.4204085185840385E-2</v>
      </c>
      <c r="N33" s="101">
        <v>1.6365154806026568E-2</v>
      </c>
      <c r="O33" s="101">
        <v>1.2529710449233919E-2</v>
      </c>
      <c r="P33" s="101">
        <v>2.6230503074749126E-2</v>
      </c>
      <c r="Q33" s="101">
        <v>6.0801843308336727E-3</v>
      </c>
      <c r="R33" s="101">
        <v>1.1278926117222128E-2</v>
      </c>
      <c r="S33" s="101">
        <v>2.3005107167242342E-2</v>
      </c>
      <c r="T33" s="101">
        <v>2.5685239567837307E-2</v>
      </c>
      <c r="U33" s="101">
        <v>2.7728804553222672E-2</v>
      </c>
      <c r="V33" s="101">
        <v>1.9897001590363717E-2</v>
      </c>
      <c r="W33" s="101">
        <v>2.5585630226565469E-2</v>
      </c>
      <c r="X33" s="101">
        <v>3.7279473985484833E-2</v>
      </c>
      <c r="Y33" s="101">
        <v>1.9681978716349316E-2</v>
      </c>
      <c r="DA33" s="131" t="s">
        <v>1601</v>
      </c>
    </row>
    <row r="34" spans="1:105" ht="12" customHeight="1" x14ac:dyDescent="0.25">
      <c r="A34" s="103" t="s">
        <v>52</v>
      </c>
      <c r="B34" s="104">
        <v>0.17997747952653725</v>
      </c>
      <c r="C34" s="104">
        <v>0.13250522286889679</v>
      </c>
      <c r="D34" s="104">
        <v>0.13640879627242838</v>
      </c>
      <c r="E34" s="104">
        <v>0.14055994399489549</v>
      </c>
      <c r="F34" s="104">
        <v>0.136950718511442</v>
      </c>
      <c r="G34" s="104">
        <v>0.12927243327154206</v>
      </c>
      <c r="H34" s="104">
        <v>0.10470223953146576</v>
      </c>
      <c r="I34" s="104">
        <v>0.1198572670644895</v>
      </c>
      <c r="J34" s="104">
        <v>0.14241347710340943</v>
      </c>
      <c r="K34" s="104">
        <v>0.15166828228983431</v>
      </c>
      <c r="L34" s="104">
        <v>0.1565904234746259</v>
      </c>
      <c r="M34" s="104">
        <v>0.12680901346047513</v>
      </c>
      <c r="N34" s="104">
        <v>0.1379794538606133</v>
      </c>
      <c r="O34" s="104">
        <v>0.17680973789502522</v>
      </c>
      <c r="P34" s="104">
        <v>0.17285326216942121</v>
      </c>
      <c r="Q34" s="104">
        <v>0.21504658950991545</v>
      </c>
      <c r="R34" s="104">
        <v>0.23928571107695951</v>
      </c>
      <c r="S34" s="104">
        <v>0.26028661940541592</v>
      </c>
      <c r="T34" s="104">
        <v>0.25026255713223955</v>
      </c>
      <c r="U34" s="104">
        <v>0.2128412521742381</v>
      </c>
      <c r="V34" s="104">
        <v>0.20051481042015853</v>
      </c>
      <c r="W34" s="104">
        <v>0.22886625627123</v>
      </c>
      <c r="X34" s="104">
        <v>0.29739599862147992</v>
      </c>
      <c r="Y34" s="104">
        <v>0.21953557149587602</v>
      </c>
      <c r="DA34" s="132" t="s">
        <v>1602</v>
      </c>
    </row>
    <row r="35" spans="1:105" ht="12" customHeight="1" x14ac:dyDescent="0.25">
      <c r="A35" s="106" t="s">
        <v>122</v>
      </c>
      <c r="B35" s="101">
        <v>21.03253618631993</v>
      </c>
      <c r="C35" s="101">
        <v>27.519966654923959</v>
      </c>
      <c r="D35" s="101">
        <v>27.295201111547716</v>
      </c>
      <c r="E35" s="101">
        <v>24.836803868253099</v>
      </c>
      <c r="F35" s="101">
        <v>27.247141525879034</v>
      </c>
      <c r="G35" s="101">
        <v>34.830934448869698</v>
      </c>
      <c r="H35" s="101">
        <v>43.153729803785836</v>
      </c>
      <c r="I35" s="101">
        <v>44.84645422263111</v>
      </c>
      <c r="J35" s="101">
        <v>43.557693493133179</v>
      </c>
      <c r="K35" s="101">
        <v>39.406483121996828</v>
      </c>
      <c r="L35" s="101">
        <v>39.524570007647988</v>
      </c>
      <c r="M35" s="101">
        <v>40.316328573201467</v>
      </c>
      <c r="N35" s="101">
        <v>37.570896616641647</v>
      </c>
      <c r="O35" s="101">
        <v>32.863242985011013</v>
      </c>
      <c r="P35" s="101">
        <v>31.770779290410264</v>
      </c>
      <c r="Q35" s="101">
        <v>28.743532836385192</v>
      </c>
      <c r="R35" s="101">
        <v>27.993587598657012</v>
      </c>
      <c r="S35" s="101">
        <v>28.326321237011868</v>
      </c>
      <c r="T35" s="101">
        <v>27.852756810042287</v>
      </c>
      <c r="U35" s="101">
        <v>25.931890570357361</v>
      </c>
      <c r="V35" s="101">
        <v>25.833431652166968</v>
      </c>
      <c r="W35" s="101">
        <v>26.688634673509767</v>
      </c>
      <c r="X35" s="101">
        <v>27.273143806782123</v>
      </c>
      <c r="Y35" s="101">
        <v>26.502632311377297</v>
      </c>
      <c r="DA35" s="131" t="s">
        <v>1603</v>
      </c>
    </row>
    <row r="36" spans="1:105" ht="12" customHeight="1" x14ac:dyDescent="0.25">
      <c r="A36" s="107" t="s">
        <v>121</v>
      </c>
      <c r="B36" s="104">
        <v>2.3727992037512582</v>
      </c>
      <c r="C36" s="104">
        <v>3.1670078108950044</v>
      </c>
      <c r="D36" s="104">
        <v>2.8472307003005706</v>
      </c>
      <c r="E36" s="104">
        <v>2.7175909217535352</v>
      </c>
      <c r="F36" s="104">
        <v>3.2807622523884392</v>
      </c>
      <c r="G36" s="104">
        <v>4.2374373494146047</v>
      </c>
      <c r="H36" s="104">
        <v>5.8423119690495779</v>
      </c>
      <c r="I36" s="104">
        <v>7.8041430006208863</v>
      </c>
      <c r="J36" s="104">
        <v>9.9080613031978277</v>
      </c>
      <c r="K36" s="104">
        <v>10.761633480646406</v>
      </c>
      <c r="L36" s="104">
        <v>12.077037249751701</v>
      </c>
      <c r="M36" s="104">
        <v>12.35332844219486</v>
      </c>
      <c r="N36" s="104">
        <v>12.630307166747198</v>
      </c>
      <c r="O36" s="104">
        <v>12.813502162707573</v>
      </c>
      <c r="P36" s="104">
        <v>13.800361763016465</v>
      </c>
      <c r="Q36" s="104">
        <v>12.643667443297854</v>
      </c>
      <c r="R36" s="104">
        <v>13.605164479691188</v>
      </c>
      <c r="S36" s="104">
        <v>15.630774782601945</v>
      </c>
      <c r="T36" s="104">
        <v>16.440616270006132</v>
      </c>
      <c r="U36" s="104">
        <v>16.883347092954178</v>
      </c>
      <c r="V36" s="104">
        <v>17.404005257954605</v>
      </c>
      <c r="W36" s="104">
        <v>18.946468853649996</v>
      </c>
      <c r="X36" s="104">
        <v>20.576758411279528</v>
      </c>
      <c r="Y36" s="104">
        <v>19.79513568332769</v>
      </c>
      <c r="DA36" s="132" t="s">
        <v>1604</v>
      </c>
    </row>
    <row r="37" spans="1:105" ht="12" customHeight="1" x14ac:dyDescent="0.25">
      <c r="A37" s="108" t="s">
        <v>53</v>
      </c>
      <c r="B37" s="98">
        <v>0.40679020825961493</v>
      </c>
      <c r="C37" s="98">
        <v>1.003985346143389</v>
      </c>
      <c r="D37" s="98">
        <v>0.39139425927412519</v>
      </c>
      <c r="E37" s="98">
        <v>0.21901352380170461</v>
      </c>
      <c r="F37" s="98">
        <v>0.34759732720993369</v>
      </c>
      <c r="G37" s="98">
        <v>0.43111394405322645</v>
      </c>
      <c r="H37" s="98">
        <v>0.81183923770831989</v>
      </c>
      <c r="I37" s="98">
        <v>0.88555342822142813</v>
      </c>
      <c r="J37" s="98">
        <v>1.0525047705963915</v>
      </c>
      <c r="K37" s="98">
        <v>1.0653045894753144</v>
      </c>
      <c r="L37" s="98">
        <v>1.1839915578933353</v>
      </c>
      <c r="M37" s="98">
        <v>1.7970331565137947</v>
      </c>
      <c r="N37" s="98">
        <v>1.2237986101701432</v>
      </c>
      <c r="O37" s="98">
        <v>0.7373390241994161</v>
      </c>
      <c r="P37" s="98">
        <v>1.727327499584973</v>
      </c>
      <c r="Q37" s="98">
        <v>0.24720830187433721</v>
      </c>
      <c r="R37" s="98">
        <v>0.5071147796216583</v>
      </c>
      <c r="S37" s="98">
        <v>1.2136859449495945</v>
      </c>
      <c r="T37" s="98">
        <v>1.4855160325911219</v>
      </c>
      <c r="U37" s="98">
        <v>1.96128143447509</v>
      </c>
      <c r="V37" s="98">
        <v>1.6424091450898375</v>
      </c>
      <c r="W37" s="98">
        <v>1.859549009260772</v>
      </c>
      <c r="X37" s="98">
        <v>2.1607896955084556</v>
      </c>
      <c r="Y37" s="98">
        <v>1.6984432595920513</v>
      </c>
      <c r="DA37" s="63" t="s">
        <v>1605</v>
      </c>
    </row>
    <row r="38" spans="1:105" ht="12" customHeight="1" x14ac:dyDescent="0.25">
      <c r="A38" s="108" t="s">
        <v>52</v>
      </c>
      <c r="B38" s="98">
        <v>1.9660089954916431</v>
      </c>
      <c r="C38" s="98">
        <v>2.1630224647516156</v>
      </c>
      <c r="D38" s="98">
        <v>2.4558364410264453</v>
      </c>
      <c r="E38" s="98">
        <v>2.4985773979518306</v>
      </c>
      <c r="F38" s="98">
        <v>2.9331649251785055</v>
      </c>
      <c r="G38" s="98">
        <v>3.8063234053613781</v>
      </c>
      <c r="H38" s="98">
        <v>5.0304727313412583</v>
      </c>
      <c r="I38" s="98">
        <v>6.9185895723994584</v>
      </c>
      <c r="J38" s="98">
        <v>8.8555565326014367</v>
      </c>
      <c r="K38" s="98">
        <v>9.6963288911710919</v>
      </c>
      <c r="L38" s="98">
        <v>10.893045691858365</v>
      </c>
      <c r="M38" s="98">
        <v>10.556295285681065</v>
      </c>
      <c r="N38" s="98">
        <v>11.406508556577053</v>
      </c>
      <c r="O38" s="98">
        <v>12.076163138508157</v>
      </c>
      <c r="P38" s="98">
        <v>12.073034263431492</v>
      </c>
      <c r="Q38" s="98">
        <v>12.396459141423517</v>
      </c>
      <c r="R38" s="98">
        <v>13.098049700069531</v>
      </c>
      <c r="S38" s="98">
        <v>14.417088837652351</v>
      </c>
      <c r="T38" s="98">
        <v>14.955100237415008</v>
      </c>
      <c r="U38" s="98">
        <v>14.922065658479088</v>
      </c>
      <c r="V38" s="98">
        <v>15.761596112864769</v>
      </c>
      <c r="W38" s="98">
        <v>17.086919844389225</v>
      </c>
      <c r="X38" s="98">
        <v>18.415968715771072</v>
      </c>
      <c r="Y38" s="98">
        <v>18.096692423735639</v>
      </c>
      <c r="DA38" s="63" t="s">
        <v>1606</v>
      </c>
    </row>
    <row r="39" spans="1:105" ht="12" customHeight="1" x14ac:dyDescent="0.25">
      <c r="A39" s="121" t="s">
        <v>54</v>
      </c>
      <c r="B39" s="122">
        <v>100.50952734382797</v>
      </c>
      <c r="C39" s="122">
        <v>101.8808332055392</v>
      </c>
      <c r="D39" s="122">
        <v>96.456726840751614</v>
      </c>
      <c r="E39" s="122">
        <v>93.229375616484759</v>
      </c>
      <c r="F39" s="122">
        <v>89.6924804275383</v>
      </c>
      <c r="G39" s="122">
        <v>87.828236023222104</v>
      </c>
      <c r="H39" s="122">
        <v>94.222266862671631</v>
      </c>
      <c r="I39" s="122">
        <v>90.625558622521709</v>
      </c>
      <c r="J39" s="122">
        <v>86.320213023110441</v>
      </c>
      <c r="K39" s="122">
        <v>77.01129654333792</v>
      </c>
      <c r="L39" s="122">
        <v>73.174794479777802</v>
      </c>
      <c r="M39" s="122">
        <v>62.436110092656619</v>
      </c>
      <c r="N39" s="122">
        <v>56.733313485916213</v>
      </c>
      <c r="O39" s="122">
        <v>47.39199240295045</v>
      </c>
      <c r="P39" s="122">
        <v>50.229805765092379</v>
      </c>
      <c r="Q39" s="122">
        <v>49.035412809569436</v>
      </c>
      <c r="R39" s="122">
        <v>48.606556344154441</v>
      </c>
      <c r="S39" s="122">
        <v>49.874386090316754</v>
      </c>
      <c r="T39" s="122">
        <v>51.639340827785119</v>
      </c>
      <c r="U39" s="122">
        <v>44.277490862581978</v>
      </c>
      <c r="V39" s="122">
        <v>42.625812205746946</v>
      </c>
      <c r="W39" s="122">
        <v>44.230690298205602</v>
      </c>
      <c r="X39" s="122">
        <v>47.755858671781709</v>
      </c>
      <c r="Y39" s="122">
        <v>44.315090696003026</v>
      </c>
      <c r="DA39" s="130" t="s">
        <v>1607</v>
      </c>
    </row>
    <row r="40" spans="1:105" ht="12" customHeight="1" x14ac:dyDescent="0.25">
      <c r="A40" s="97" t="s">
        <v>50</v>
      </c>
      <c r="B40" s="98">
        <v>39.630169184198749</v>
      </c>
      <c r="C40" s="98">
        <v>36.398452976192168</v>
      </c>
      <c r="D40" s="98">
        <v>35.040386855547133</v>
      </c>
      <c r="E40" s="98">
        <v>33.10679364054652</v>
      </c>
      <c r="F40" s="98">
        <v>31.859686625775609</v>
      </c>
      <c r="G40" s="98">
        <v>29.942900552844456</v>
      </c>
      <c r="H40" s="98">
        <v>26.968782773416855</v>
      </c>
      <c r="I40" s="98">
        <v>25.846572330782532</v>
      </c>
      <c r="J40" s="98">
        <v>24.619401275684115</v>
      </c>
      <c r="K40" s="98">
        <v>22.060436319943044</v>
      </c>
      <c r="L40" s="98">
        <v>19.7686781010141</v>
      </c>
      <c r="M40" s="98">
        <v>17.295385578281497</v>
      </c>
      <c r="N40" s="98">
        <v>15.733801476270203</v>
      </c>
      <c r="O40" s="98">
        <v>14.518402298628123</v>
      </c>
      <c r="P40" s="98">
        <v>13.910506602530443</v>
      </c>
      <c r="Q40" s="98">
        <v>13.741360887108206</v>
      </c>
      <c r="R40" s="98">
        <v>13.750438494264673</v>
      </c>
      <c r="S40" s="98">
        <v>14.176413607457773</v>
      </c>
      <c r="T40" s="98">
        <v>13.963344616409955</v>
      </c>
      <c r="U40" s="98">
        <v>11.011174285063696</v>
      </c>
      <c r="V40" s="98">
        <v>9.9656444254907797</v>
      </c>
      <c r="W40" s="98">
        <v>10.591757457981</v>
      </c>
      <c r="X40" s="98">
        <v>12.314779813959703</v>
      </c>
      <c r="Y40" s="98">
        <v>10.121835122254204</v>
      </c>
      <c r="DA40" s="63" t="s">
        <v>1608</v>
      </c>
    </row>
    <row r="41" spans="1:105" ht="12" customHeight="1" x14ac:dyDescent="0.25">
      <c r="A41" s="109" t="s">
        <v>120</v>
      </c>
      <c r="B41" s="33">
        <v>60.87935815962922</v>
      </c>
      <c r="C41" s="33">
        <v>65.482380229347044</v>
      </c>
      <c r="D41" s="33">
        <v>61.41633998520448</v>
      </c>
      <c r="E41" s="33">
        <v>60.122581975938232</v>
      </c>
      <c r="F41" s="33">
        <v>57.832793801762698</v>
      </c>
      <c r="G41" s="33">
        <v>57.88533547037764</v>
      </c>
      <c r="H41" s="33">
        <v>67.253484089254783</v>
      </c>
      <c r="I41" s="33">
        <v>64.778986291739173</v>
      </c>
      <c r="J41" s="33">
        <v>61.700811747426322</v>
      </c>
      <c r="K41" s="33">
        <v>54.950860223394869</v>
      </c>
      <c r="L41" s="33">
        <v>53.406116378763706</v>
      </c>
      <c r="M41" s="33">
        <v>45.140724514375123</v>
      </c>
      <c r="N41" s="33">
        <v>40.999512009646011</v>
      </c>
      <c r="O41" s="33">
        <v>32.873590104322325</v>
      </c>
      <c r="P41" s="33">
        <v>36.319299162561933</v>
      </c>
      <c r="Q41" s="33">
        <v>35.294051922461229</v>
      </c>
      <c r="R41" s="33">
        <v>34.85611784988977</v>
      </c>
      <c r="S41" s="33">
        <v>35.69797248285898</v>
      </c>
      <c r="T41" s="33">
        <v>37.675996211375164</v>
      </c>
      <c r="U41" s="33">
        <v>33.266316577518282</v>
      </c>
      <c r="V41" s="33">
        <v>32.660167780256167</v>
      </c>
      <c r="W41" s="33">
        <v>33.638932840224598</v>
      </c>
      <c r="X41" s="33">
        <v>35.441078857822006</v>
      </c>
      <c r="Y41" s="33">
        <v>34.193255573748822</v>
      </c>
      <c r="DA41" s="60" t="s">
        <v>1609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2611.429349553895</v>
      </c>
      <c r="C43" s="117">
        <f t="shared" si="14"/>
        <v>2666.3100730896467</v>
      </c>
      <c r="D43" s="117">
        <f t="shared" si="14"/>
        <v>2620.3935528366169</v>
      </c>
      <c r="E43" s="117">
        <f t="shared" si="14"/>
        <v>2873.9877990234891</v>
      </c>
      <c r="F43" s="117">
        <f t="shared" si="14"/>
        <v>3147.7961666338733</v>
      </c>
      <c r="G43" s="117">
        <f t="shared" si="14"/>
        <v>3066.2895778418706</v>
      </c>
      <c r="H43" s="117">
        <f t="shared" si="14"/>
        <v>2710.1170521882627</v>
      </c>
      <c r="I43" s="117">
        <f t="shared" si="14"/>
        <v>2579.3389224054226</v>
      </c>
      <c r="J43" s="117">
        <f t="shared" si="14"/>
        <v>2451.0112023169718</v>
      </c>
      <c r="K43" s="117">
        <f t="shared" si="14"/>
        <v>2324.862568798243</v>
      </c>
      <c r="L43" s="117">
        <f t="shared" si="14"/>
        <v>2345.2546056626306</v>
      </c>
      <c r="M43" s="117">
        <f t="shared" si="14"/>
        <v>2025.9262808290091</v>
      </c>
      <c r="N43" s="117">
        <f t="shared" si="14"/>
        <v>1898.8808486349885</v>
      </c>
      <c r="O43" s="117">
        <f t="shared" si="14"/>
        <v>1979.1354526954449</v>
      </c>
      <c r="P43" s="117">
        <f t="shared" si="14"/>
        <v>2045.1376697122466</v>
      </c>
      <c r="Q43" s="117">
        <f t="shared" si="14"/>
        <v>2414.6026323668289</v>
      </c>
      <c r="R43" s="117">
        <f t="shared" ref="R43:V43" si="15">R44+R47+R49+R58</f>
        <v>2159.290833607995</v>
      </c>
      <c r="S43" s="117">
        <f t="shared" si="15"/>
        <v>2129.8479567888103</v>
      </c>
      <c r="T43" s="117">
        <f t="shared" si="15"/>
        <v>2198.4360711234026</v>
      </c>
      <c r="U43" s="117">
        <f t="shared" si="15"/>
        <v>1941.2746429569208</v>
      </c>
      <c r="V43" s="117">
        <f t="shared" si="15"/>
        <v>2051.5949415700265</v>
      </c>
      <c r="W43" s="117">
        <f t="shared" ref="W43:Y43" si="16">W44+W47+W49+W58</f>
        <v>2003.5645023055895</v>
      </c>
      <c r="X43" s="117">
        <f t="shared" si="16"/>
        <v>1893.1454316939969</v>
      </c>
      <c r="Y43" s="117">
        <f t="shared" si="16"/>
        <v>1801.493188152645</v>
      </c>
      <c r="DA43" s="129" t="s">
        <v>1610</v>
      </c>
    </row>
    <row r="44" spans="1:105" ht="12.95" customHeight="1" x14ac:dyDescent="0.25">
      <c r="A44" s="121" t="s">
        <v>57</v>
      </c>
      <c r="B44" s="122">
        <f t="shared" ref="B44:Q44" si="17">SUM(B45:B46)</f>
        <v>2034.7955499812917</v>
      </c>
      <c r="C44" s="122">
        <f t="shared" si="17"/>
        <v>2032.857054505326</v>
      </c>
      <c r="D44" s="122">
        <f t="shared" si="17"/>
        <v>2015.9696010990585</v>
      </c>
      <c r="E44" s="122">
        <f t="shared" si="17"/>
        <v>2271.1666949174673</v>
      </c>
      <c r="F44" s="122">
        <f t="shared" si="17"/>
        <v>2544.7460146322132</v>
      </c>
      <c r="G44" s="122">
        <f t="shared" si="17"/>
        <v>2465.8264383726346</v>
      </c>
      <c r="H44" s="122">
        <f t="shared" si="17"/>
        <v>2115.7457533173001</v>
      </c>
      <c r="I44" s="122">
        <f t="shared" si="17"/>
        <v>2028.2605880139533</v>
      </c>
      <c r="J44" s="122">
        <f t="shared" si="17"/>
        <v>1920.1289398433203</v>
      </c>
      <c r="K44" s="122">
        <f t="shared" si="17"/>
        <v>1831.9474354467006</v>
      </c>
      <c r="L44" s="122">
        <f t="shared" si="17"/>
        <v>1863.4961384755784</v>
      </c>
      <c r="M44" s="122">
        <f t="shared" si="17"/>
        <v>1561.4102838612384</v>
      </c>
      <c r="N44" s="122">
        <f t="shared" si="17"/>
        <v>1450.050285149071</v>
      </c>
      <c r="O44" s="122">
        <f t="shared" si="17"/>
        <v>1507.2768926807751</v>
      </c>
      <c r="P44" s="122">
        <f t="shared" si="17"/>
        <v>1508.4001254404034</v>
      </c>
      <c r="Q44" s="122">
        <f t="shared" si="17"/>
        <v>1817.2022643369241</v>
      </c>
      <c r="R44" s="122">
        <f t="shared" ref="R44:V44" si="18">SUM(R45:R46)</f>
        <v>1560.7179327369056</v>
      </c>
      <c r="S44" s="122">
        <f t="shared" si="18"/>
        <v>1525.4705453290378</v>
      </c>
      <c r="T44" s="122">
        <f t="shared" si="18"/>
        <v>1604.0059511959894</v>
      </c>
      <c r="U44" s="122">
        <f t="shared" si="18"/>
        <v>1389.5274906497796</v>
      </c>
      <c r="V44" s="122">
        <f t="shared" si="18"/>
        <v>1498.1918876594955</v>
      </c>
      <c r="W44" s="122">
        <f t="shared" ref="W44:Y44" si="19">SUM(W45:W46)</f>
        <v>1455.9378307845643</v>
      </c>
      <c r="X44" s="122">
        <f t="shared" si="19"/>
        <v>1363.2819879981016</v>
      </c>
      <c r="Y44" s="122">
        <f t="shared" si="19"/>
        <v>1312.3395135452006</v>
      </c>
      <c r="DA44" s="130" t="s">
        <v>1611</v>
      </c>
    </row>
    <row r="45" spans="1:105" ht="12" customHeight="1" x14ac:dyDescent="0.25">
      <c r="A45" s="97" t="s">
        <v>211</v>
      </c>
      <c r="B45" s="98">
        <v>2016.0488686742365</v>
      </c>
      <c r="C45" s="98">
        <v>2014.0006661156717</v>
      </c>
      <c r="D45" s="98">
        <v>1997.695717875248</v>
      </c>
      <c r="E45" s="98">
        <v>2251.6906744464563</v>
      </c>
      <c r="F45" s="98">
        <v>2522.7335791164351</v>
      </c>
      <c r="G45" s="98">
        <v>2445.0556672465195</v>
      </c>
      <c r="H45" s="98">
        <v>2098.5520972856257</v>
      </c>
      <c r="I45" s="98">
        <v>2011.7613944272966</v>
      </c>
      <c r="J45" s="98">
        <v>1904.6894915773262</v>
      </c>
      <c r="K45" s="98">
        <v>1817.5484407234883</v>
      </c>
      <c r="L45" s="98">
        <v>1848.6763351485608</v>
      </c>
      <c r="M45" s="98">
        <v>1548.5761297410907</v>
      </c>
      <c r="N45" s="98">
        <v>1437.842848953856</v>
      </c>
      <c r="O45" s="98">
        <v>1493.7816315563207</v>
      </c>
      <c r="P45" s="98">
        <v>1494.4002006305534</v>
      </c>
      <c r="Q45" s="98">
        <v>1800.5769513709752</v>
      </c>
      <c r="R45" s="98">
        <v>1546.1551829559573</v>
      </c>
      <c r="S45" s="98">
        <v>1511.2240135664467</v>
      </c>
      <c r="T45" s="98">
        <v>1588.6727775389311</v>
      </c>
      <c r="U45" s="98">
        <v>1376.1955861278288</v>
      </c>
      <c r="V45" s="98">
        <v>1483.5848476163185</v>
      </c>
      <c r="W45" s="98">
        <v>1441.5087704213238</v>
      </c>
      <c r="X45" s="98">
        <v>1349.4177175886102</v>
      </c>
      <c r="Y45" s="98">
        <v>1298.8358316614128</v>
      </c>
      <c r="DA45" s="63" t="s">
        <v>1612</v>
      </c>
    </row>
    <row r="46" spans="1:105" ht="12" customHeight="1" x14ac:dyDescent="0.25">
      <c r="A46" s="97" t="s">
        <v>53</v>
      </c>
      <c r="B46" s="98">
        <v>18.746681307055191</v>
      </c>
      <c r="C46" s="98">
        <v>18.856388389654246</v>
      </c>
      <c r="D46" s="98">
        <v>18.273883223810575</v>
      </c>
      <c r="E46" s="98">
        <v>19.476020471011104</v>
      </c>
      <c r="F46" s="98">
        <v>22.012435515778201</v>
      </c>
      <c r="G46" s="98">
        <v>20.770771126115108</v>
      </c>
      <c r="H46" s="98">
        <v>17.193656031674472</v>
      </c>
      <c r="I46" s="98">
        <v>16.499193586656688</v>
      </c>
      <c r="J46" s="98">
        <v>15.439448265994026</v>
      </c>
      <c r="K46" s="98">
        <v>14.398994723212301</v>
      </c>
      <c r="L46" s="98">
        <v>14.819803327017659</v>
      </c>
      <c r="M46" s="98">
        <v>12.83415412014779</v>
      </c>
      <c r="N46" s="98">
        <v>12.207436195215076</v>
      </c>
      <c r="O46" s="98">
        <v>13.495261124454313</v>
      </c>
      <c r="P46" s="98">
        <v>13.999924809850079</v>
      </c>
      <c r="Q46" s="98">
        <v>16.625312965948922</v>
      </c>
      <c r="R46" s="98">
        <v>14.562749780948222</v>
      </c>
      <c r="S46" s="98">
        <v>14.246531762590969</v>
      </c>
      <c r="T46" s="98">
        <v>15.333173657058262</v>
      </c>
      <c r="U46" s="98">
        <v>13.331904521950765</v>
      </c>
      <c r="V46" s="98">
        <v>14.607040043176957</v>
      </c>
      <c r="W46" s="98">
        <v>14.429060363240607</v>
      </c>
      <c r="X46" s="98">
        <v>13.864270409491276</v>
      </c>
      <c r="Y46" s="98">
        <v>13.503681883787783</v>
      </c>
      <c r="DA46" s="63" t="s">
        <v>1613</v>
      </c>
    </row>
    <row r="47" spans="1:105" ht="12.95" customHeight="1" x14ac:dyDescent="0.25">
      <c r="A47" s="121" t="s">
        <v>92</v>
      </c>
      <c r="B47" s="122">
        <f t="shared" ref="B47:Y47" si="20">B48</f>
        <v>7.7521358772022015</v>
      </c>
      <c r="C47" s="122">
        <f t="shared" si="20"/>
        <v>9.4820261164253026</v>
      </c>
      <c r="D47" s="122">
        <f t="shared" si="20"/>
        <v>7.5949841817565193</v>
      </c>
      <c r="E47" s="122">
        <f t="shared" si="20"/>
        <v>15.432797296019869</v>
      </c>
      <c r="F47" s="122">
        <f t="shared" si="20"/>
        <v>14.339910959645671</v>
      </c>
      <c r="G47" s="122">
        <f t="shared" si="20"/>
        <v>19.893471765606463</v>
      </c>
      <c r="H47" s="122">
        <f t="shared" si="20"/>
        <v>20.812135016111295</v>
      </c>
      <c r="I47" s="122">
        <f t="shared" si="20"/>
        <v>12.010201544723389</v>
      </c>
      <c r="J47" s="122">
        <f t="shared" si="20"/>
        <v>13.449443060826134</v>
      </c>
      <c r="K47" s="122">
        <f t="shared" si="20"/>
        <v>19.568419560037999</v>
      </c>
      <c r="L47" s="122">
        <f t="shared" si="20"/>
        <v>18.328631299302355</v>
      </c>
      <c r="M47" s="122">
        <f t="shared" si="20"/>
        <v>17.207779390172544</v>
      </c>
      <c r="N47" s="122">
        <f t="shared" si="20"/>
        <v>16.608406672011494</v>
      </c>
      <c r="O47" s="122">
        <f t="shared" si="20"/>
        <v>16.410860994176424</v>
      </c>
      <c r="P47" s="122">
        <f t="shared" si="20"/>
        <v>15.451807055101266</v>
      </c>
      <c r="Q47" s="122">
        <f t="shared" si="20"/>
        <v>28.249762572551241</v>
      </c>
      <c r="R47" s="122">
        <f t="shared" si="20"/>
        <v>31.229593039875347</v>
      </c>
      <c r="S47" s="122">
        <f t="shared" si="20"/>
        <v>36.324879053447447</v>
      </c>
      <c r="T47" s="122">
        <f t="shared" si="20"/>
        <v>28.037150382860833</v>
      </c>
      <c r="U47" s="122">
        <f t="shared" si="20"/>
        <v>25.533969120506722</v>
      </c>
      <c r="V47" s="122">
        <f t="shared" si="20"/>
        <v>23.610051954286252</v>
      </c>
      <c r="W47" s="122">
        <f t="shared" si="20"/>
        <v>21.721532076856896</v>
      </c>
      <c r="X47" s="122">
        <f t="shared" si="20"/>
        <v>19.514627891070102</v>
      </c>
      <c r="Y47" s="122">
        <f t="shared" si="20"/>
        <v>17.425648560267383</v>
      </c>
      <c r="DA47" s="130" t="s">
        <v>1614</v>
      </c>
    </row>
    <row r="48" spans="1:105" ht="12" customHeight="1" x14ac:dyDescent="0.25">
      <c r="A48" s="97" t="s">
        <v>53</v>
      </c>
      <c r="B48" s="98">
        <v>7.7521358772022015</v>
      </c>
      <c r="C48" s="98">
        <v>9.4820261164253026</v>
      </c>
      <c r="D48" s="98">
        <v>7.5949841817565193</v>
      </c>
      <c r="E48" s="98">
        <v>15.432797296019869</v>
      </c>
      <c r="F48" s="98">
        <v>14.339910959645671</v>
      </c>
      <c r="G48" s="98">
        <v>19.893471765606463</v>
      </c>
      <c r="H48" s="98">
        <v>20.812135016111295</v>
      </c>
      <c r="I48" s="98">
        <v>12.010201544723389</v>
      </c>
      <c r="J48" s="98">
        <v>13.449443060826134</v>
      </c>
      <c r="K48" s="98">
        <v>19.568419560037999</v>
      </c>
      <c r="L48" s="98">
        <v>18.328631299302355</v>
      </c>
      <c r="M48" s="98">
        <v>17.207779390172544</v>
      </c>
      <c r="N48" s="98">
        <v>16.608406672011494</v>
      </c>
      <c r="O48" s="98">
        <v>16.410860994176424</v>
      </c>
      <c r="P48" s="98">
        <v>15.451807055101266</v>
      </c>
      <c r="Q48" s="98">
        <v>28.249762572551241</v>
      </c>
      <c r="R48" s="98">
        <v>31.229593039875347</v>
      </c>
      <c r="S48" s="98">
        <v>36.324879053447447</v>
      </c>
      <c r="T48" s="98">
        <v>28.037150382860833</v>
      </c>
      <c r="U48" s="98">
        <v>25.533969120506722</v>
      </c>
      <c r="V48" s="98">
        <v>23.610051954286252</v>
      </c>
      <c r="W48" s="98">
        <v>21.721532076856896</v>
      </c>
      <c r="X48" s="98">
        <v>19.514627891070102</v>
      </c>
      <c r="Y48" s="98">
        <v>17.425648560267383</v>
      </c>
      <c r="DA48" s="63" t="s">
        <v>1615</v>
      </c>
    </row>
    <row r="49" spans="1:105" ht="12" customHeight="1" x14ac:dyDescent="0.25">
      <c r="A49" s="121" t="s">
        <v>55</v>
      </c>
      <c r="B49" s="122">
        <v>378.27241462928311</v>
      </c>
      <c r="C49" s="122">
        <v>418.9604722513435</v>
      </c>
      <c r="D49" s="122">
        <v>392.20015424847963</v>
      </c>
      <c r="E49" s="122">
        <v>376.2071315010952</v>
      </c>
      <c r="F49" s="122">
        <v>377.90830264989722</v>
      </c>
      <c r="G49" s="122">
        <v>373.27014927774013</v>
      </c>
      <c r="H49" s="122">
        <v>357.16158914340156</v>
      </c>
      <c r="I49" s="122">
        <v>336.09712359673853</v>
      </c>
      <c r="J49" s="122">
        <v>325.17304228030355</v>
      </c>
      <c r="K49" s="122">
        <v>296.37281634960465</v>
      </c>
      <c r="L49" s="122">
        <v>289.21723804068409</v>
      </c>
      <c r="M49" s="122">
        <v>288.97394916677337</v>
      </c>
      <c r="N49" s="122">
        <v>277.73344183822871</v>
      </c>
      <c r="O49" s="122">
        <v>306.29539916243994</v>
      </c>
      <c r="P49" s="122">
        <v>341.88915032139857</v>
      </c>
      <c r="Q49" s="122">
        <v>375.42333981990288</v>
      </c>
      <c r="R49" s="122">
        <v>367.77269115344984</v>
      </c>
      <c r="S49" s="122">
        <v>368.51329446584845</v>
      </c>
      <c r="T49" s="122">
        <v>361.57088643336056</v>
      </c>
      <c r="U49" s="122">
        <v>342.97962757988762</v>
      </c>
      <c r="V49" s="122">
        <v>350.93138121131074</v>
      </c>
      <c r="W49" s="122">
        <v>347.28731427233839</v>
      </c>
      <c r="X49" s="122">
        <v>332.04415870824016</v>
      </c>
      <c r="Y49" s="122">
        <v>309.95301828343116</v>
      </c>
      <c r="DA49" s="130" t="s">
        <v>1616</v>
      </c>
    </row>
    <row r="50" spans="1:105" ht="12" customHeight="1" x14ac:dyDescent="0.25">
      <c r="A50" s="97" t="s">
        <v>138</v>
      </c>
      <c r="B50" s="98">
        <v>183.33146856306129</v>
      </c>
      <c r="C50" s="98">
        <v>185.09508514249958</v>
      </c>
      <c r="D50" s="98">
        <v>174.83980989623331</v>
      </c>
      <c r="E50" s="98">
        <v>170.20959406838949</v>
      </c>
      <c r="F50" s="98">
        <v>168.82707447192519</v>
      </c>
      <c r="G50" s="98">
        <v>168.66591090096384</v>
      </c>
      <c r="H50" s="98">
        <v>159.48350580986647</v>
      </c>
      <c r="I50" s="98">
        <v>155.92468901390831</v>
      </c>
      <c r="J50" s="98">
        <v>156.17623140436297</v>
      </c>
      <c r="K50" s="98">
        <v>143.00454105653588</v>
      </c>
      <c r="L50" s="98">
        <v>135.64841591420912</v>
      </c>
      <c r="M50" s="98">
        <v>130.2666053634303</v>
      </c>
      <c r="N50" s="98">
        <v>119.72135631621347</v>
      </c>
      <c r="O50" s="98">
        <v>134.77050085602897</v>
      </c>
      <c r="P50" s="98">
        <v>139.08210953349183</v>
      </c>
      <c r="Q50" s="98">
        <v>159.91587377185479</v>
      </c>
      <c r="R50" s="98">
        <v>136.72557488716708</v>
      </c>
      <c r="S50" s="98">
        <v>133.57704751496851</v>
      </c>
      <c r="T50" s="98">
        <v>134.19644527771592</v>
      </c>
      <c r="U50" s="98">
        <v>122.88997668101094</v>
      </c>
      <c r="V50" s="98">
        <v>132.70574397126964</v>
      </c>
      <c r="W50" s="98">
        <v>128.87155716532442</v>
      </c>
      <c r="X50" s="98">
        <v>120.36973218673008</v>
      </c>
      <c r="Y50" s="98">
        <v>116.10234064256588</v>
      </c>
      <c r="DA50" s="63" t="s">
        <v>1617</v>
      </c>
    </row>
    <row r="51" spans="1:105" ht="12" customHeight="1" x14ac:dyDescent="0.25">
      <c r="A51" s="97" t="s">
        <v>137</v>
      </c>
      <c r="B51" s="98">
        <v>0.18642625374087818</v>
      </c>
      <c r="C51" s="98">
        <v>0.19718606102748615</v>
      </c>
      <c r="D51" s="98">
        <v>0.15391569594042553</v>
      </c>
      <c r="E51" s="98">
        <v>0.15901492722890451</v>
      </c>
      <c r="F51" s="98">
        <v>0.17048729544090394</v>
      </c>
      <c r="G51" s="98">
        <v>0.17094929650776994</v>
      </c>
      <c r="H51" s="98">
        <v>0.16479427601075425</v>
      </c>
      <c r="I51" s="98">
        <v>0.21085355588567642</v>
      </c>
      <c r="J51" s="98">
        <v>0.30826151791878398</v>
      </c>
      <c r="K51" s="98">
        <v>0.37023780478832347</v>
      </c>
      <c r="L51" s="98">
        <v>0.38061050606861957</v>
      </c>
      <c r="M51" s="98">
        <v>0.36700116898466206</v>
      </c>
      <c r="N51" s="98">
        <v>0.31899006972935334</v>
      </c>
      <c r="O51" s="98">
        <v>0.46301441972283303</v>
      </c>
      <c r="P51" s="98">
        <v>0.52851850364730346</v>
      </c>
      <c r="Q51" s="98">
        <v>0.79269861040753731</v>
      </c>
      <c r="R51" s="98">
        <v>0.66198147986821854</v>
      </c>
      <c r="S51" s="98">
        <v>0.61958977705963458</v>
      </c>
      <c r="T51" s="98">
        <v>0.68240743663918024</v>
      </c>
      <c r="U51" s="98">
        <v>0.62721180375099628</v>
      </c>
      <c r="V51" s="98">
        <v>0.76349481738237546</v>
      </c>
      <c r="W51" s="98">
        <v>0.76740761467516583</v>
      </c>
      <c r="X51" s="98">
        <v>0.7208677234710692</v>
      </c>
      <c r="Y51" s="98">
        <v>0.71408778546958385</v>
      </c>
      <c r="DA51" s="63" t="s">
        <v>1618</v>
      </c>
    </row>
    <row r="52" spans="1:105" ht="12" customHeight="1" x14ac:dyDescent="0.25">
      <c r="A52" s="100" t="s">
        <v>211</v>
      </c>
      <c r="B52" s="101">
        <v>3.9267233897415418E-2</v>
      </c>
      <c r="C52" s="101">
        <v>7.3036360056940683E-2</v>
      </c>
      <c r="D52" s="101">
        <v>2.5951162310707546E-2</v>
      </c>
      <c r="E52" s="101">
        <v>1.6240513528722078E-2</v>
      </c>
      <c r="F52" s="101">
        <v>2.2407460650801025E-2</v>
      </c>
      <c r="G52" s="101">
        <v>2.1672067478171443E-2</v>
      </c>
      <c r="H52" s="101">
        <v>2.7853482323186369E-2</v>
      </c>
      <c r="I52" s="101">
        <v>2.9135819326758152E-2</v>
      </c>
      <c r="J52" s="101">
        <v>3.9951996814267081E-2</v>
      </c>
      <c r="K52" s="101">
        <v>4.4524668815475316E-2</v>
      </c>
      <c r="L52" s="101">
        <v>4.5154354253910137E-2</v>
      </c>
      <c r="M52" s="101">
        <v>6.4745548961051502E-2</v>
      </c>
      <c r="N52" s="101">
        <v>3.1151565701160802E-2</v>
      </c>
      <c r="O52" s="101">
        <v>3.3594156868757316E-2</v>
      </c>
      <c r="P52" s="101">
        <v>7.6245295972204405E-2</v>
      </c>
      <c r="Q52" s="101">
        <v>3.6237625871383766E-2</v>
      </c>
      <c r="R52" s="101">
        <v>3.772882927525914E-2</v>
      </c>
      <c r="S52" s="101">
        <v>5.4914842918098124E-2</v>
      </c>
      <c r="T52" s="101">
        <v>7.0244079310857618E-2</v>
      </c>
      <c r="U52" s="101">
        <v>7.8495660634040343E-2</v>
      </c>
      <c r="V52" s="101">
        <v>7.9915721096877362E-2</v>
      </c>
      <c r="W52" s="101">
        <v>8.6740341124146941E-2</v>
      </c>
      <c r="X52" s="101">
        <v>8.5293130934910311E-2</v>
      </c>
      <c r="Y52" s="101">
        <v>6.7072751912225059E-2</v>
      </c>
      <c r="DA52" s="131" t="s">
        <v>1619</v>
      </c>
    </row>
    <row r="53" spans="1:105" ht="12" customHeight="1" x14ac:dyDescent="0.25">
      <c r="A53" s="103" t="s">
        <v>52</v>
      </c>
      <c r="B53" s="104">
        <v>0.14715901984346277</v>
      </c>
      <c r="C53" s="104">
        <v>0.12414970097054547</v>
      </c>
      <c r="D53" s="104">
        <v>0.12796453362971799</v>
      </c>
      <c r="E53" s="104">
        <v>0.14277441370018243</v>
      </c>
      <c r="F53" s="104">
        <v>0.14807983479010292</v>
      </c>
      <c r="G53" s="104">
        <v>0.1492772290295985</v>
      </c>
      <c r="H53" s="104">
        <v>0.13694079368756787</v>
      </c>
      <c r="I53" s="104">
        <v>0.18171773655891826</v>
      </c>
      <c r="J53" s="104">
        <v>0.26830952110451689</v>
      </c>
      <c r="K53" s="104">
        <v>0.32571313597284818</v>
      </c>
      <c r="L53" s="104">
        <v>0.33545615181470945</v>
      </c>
      <c r="M53" s="104">
        <v>0.30225562002361056</v>
      </c>
      <c r="N53" s="104">
        <v>0.28783850402819255</v>
      </c>
      <c r="O53" s="104">
        <v>0.4294202628540757</v>
      </c>
      <c r="P53" s="104">
        <v>0.4522732076750991</v>
      </c>
      <c r="Q53" s="104">
        <v>0.75646098453615351</v>
      </c>
      <c r="R53" s="104">
        <v>0.62425265059295942</v>
      </c>
      <c r="S53" s="104">
        <v>0.56467493414153647</v>
      </c>
      <c r="T53" s="104">
        <v>0.61216335732832261</v>
      </c>
      <c r="U53" s="104">
        <v>0.54871614311695593</v>
      </c>
      <c r="V53" s="104">
        <v>0.68357909628549807</v>
      </c>
      <c r="W53" s="104">
        <v>0.68066727355101886</v>
      </c>
      <c r="X53" s="104">
        <v>0.63557459253615889</v>
      </c>
      <c r="Y53" s="104">
        <v>0.64701503355735879</v>
      </c>
      <c r="DA53" s="132" t="s">
        <v>1620</v>
      </c>
    </row>
    <row r="54" spans="1:105" ht="12" customHeight="1" x14ac:dyDescent="0.25">
      <c r="A54" s="106" t="s">
        <v>122</v>
      </c>
      <c r="B54" s="101">
        <v>175.01070425872294</v>
      </c>
      <c r="C54" s="101">
        <v>209.21896168023113</v>
      </c>
      <c r="D54" s="101">
        <v>196.38003304800426</v>
      </c>
      <c r="E54" s="101">
        <v>184.71050411054247</v>
      </c>
      <c r="F54" s="101">
        <v>186.04172139857991</v>
      </c>
      <c r="G54" s="101">
        <v>181.73089574800471</v>
      </c>
      <c r="H54" s="101">
        <v>174.123449035372</v>
      </c>
      <c r="I54" s="101">
        <v>155.98526348212636</v>
      </c>
      <c r="J54" s="101">
        <v>141.35997333963508</v>
      </c>
      <c r="K54" s="101">
        <v>120.78419525265002</v>
      </c>
      <c r="L54" s="101">
        <v>115.83341351030492</v>
      </c>
      <c r="M54" s="101">
        <v>120.11723595817412</v>
      </c>
      <c r="N54" s="101">
        <v>117.37554944620653</v>
      </c>
      <c r="O54" s="101">
        <v>123.18885414340939</v>
      </c>
      <c r="P54" s="101">
        <v>136.0101253888748</v>
      </c>
      <c r="Q54" s="101">
        <v>141.95177926058733</v>
      </c>
      <c r="R54" s="101">
        <v>146.43415127715264</v>
      </c>
      <c r="S54" s="101">
        <v>144.15431655673027</v>
      </c>
      <c r="T54" s="101">
        <v>136.31939362191292</v>
      </c>
      <c r="U54" s="101">
        <v>128.31646601159485</v>
      </c>
      <c r="V54" s="101">
        <v>126.99069442745899</v>
      </c>
      <c r="W54" s="101">
        <v>125.37102603800457</v>
      </c>
      <c r="X54" s="101">
        <v>119.66241367926563</v>
      </c>
      <c r="Y54" s="101">
        <v>110.07585261122102</v>
      </c>
      <c r="DA54" s="131" t="s">
        <v>1621</v>
      </c>
    </row>
    <row r="55" spans="1:105" ht="12" customHeight="1" x14ac:dyDescent="0.25">
      <c r="A55" s="107" t="s">
        <v>121</v>
      </c>
      <c r="B55" s="104">
        <v>19.743815553757994</v>
      </c>
      <c r="C55" s="104">
        <v>24.44923936758526</v>
      </c>
      <c r="D55" s="104">
        <v>20.826395608301677</v>
      </c>
      <c r="E55" s="104">
        <v>21.128018394934315</v>
      </c>
      <c r="F55" s="104">
        <v>22.869019483951188</v>
      </c>
      <c r="G55" s="104">
        <v>22.702393332263856</v>
      </c>
      <c r="H55" s="104">
        <v>23.389840022152352</v>
      </c>
      <c r="I55" s="104">
        <v>23.976317544818183</v>
      </c>
      <c r="J55" s="104">
        <v>27.328576018386663</v>
      </c>
      <c r="K55" s="104">
        <v>32.213842235630409</v>
      </c>
      <c r="L55" s="104">
        <v>37.354798110101449</v>
      </c>
      <c r="M55" s="104">
        <v>38.223106676184273</v>
      </c>
      <c r="N55" s="104">
        <v>40.317546006079311</v>
      </c>
      <c r="O55" s="104">
        <v>47.873029743278728</v>
      </c>
      <c r="P55" s="104">
        <v>66.268396895384612</v>
      </c>
      <c r="Q55" s="104">
        <v>72.762988177053231</v>
      </c>
      <c r="R55" s="104">
        <v>83.950983509261931</v>
      </c>
      <c r="S55" s="104">
        <v>90.162340617090024</v>
      </c>
      <c r="T55" s="104">
        <v>90.372640097092543</v>
      </c>
      <c r="U55" s="104">
        <v>91.145973083530805</v>
      </c>
      <c r="V55" s="104">
        <v>90.471447995199739</v>
      </c>
      <c r="W55" s="104">
        <v>92.277323454334223</v>
      </c>
      <c r="X55" s="104">
        <v>91.291145118773386</v>
      </c>
      <c r="Y55" s="104">
        <v>83.060737244174689</v>
      </c>
      <c r="DA55" s="132" t="s">
        <v>1622</v>
      </c>
    </row>
    <row r="56" spans="1:105" ht="12" customHeight="1" x14ac:dyDescent="0.25">
      <c r="A56" s="108" t="s">
        <v>53</v>
      </c>
      <c r="B56" s="98">
        <v>3.3848590425414669</v>
      </c>
      <c r="C56" s="98">
        <v>7.7611212396517786</v>
      </c>
      <c r="D56" s="98">
        <v>2.8697070514957836</v>
      </c>
      <c r="E56" s="98">
        <v>1.7039947187222462</v>
      </c>
      <c r="F56" s="98">
        <v>2.4270720333836735</v>
      </c>
      <c r="G56" s="98">
        <v>2.3170544895419836</v>
      </c>
      <c r="H56" s="98">
        <v>3.2589773460141522</v>
      </c>
      <c r="I56" s="98">
        <v>2.7272618103235855</v>
      </c>
      <c r="J56" s="98">
        <v>2.9094188418312865</v>
      </c>
      <c r="K56" s="98">
        <v>3.1899418368776336</v>
      </c>
      <c r="L56" s="98">
        <v>3.6585718029419945</v>
      </c>
      <c r="M56" s="98">
        <v>5.5498602044061593</v>
      </c>
      <c r="N56" s="98">
        <v>3.8998741196656526</v>
      </c>
      <c r="O56" s="98">
        <v>2.7463606886832763</v>
      </c>
      <c r="P56" s="98">
        <v>8.2140765058385163</v>
      </c>
      <c r="Q56" s="98">
        <v>1.4038294452930407</v>
      </c>
      <c r="R56" s="98">
        <v>3.0999718658361535</v>
      </c>
      <c r="S56" s="98">
        <v>6.9854747044141892</v>
      </c>
      <c r="T56" s="98">
        <v>8.1906327546417206</v>
      </c>
      <c r="U56" s="98">
        <v>10.646953306900663</v>
      </c>
      <c r="V56" s="98">
        <v>8.6125277442819037</v>
      </c>
      <c r="W56" s="98">
        <v>9.1217688522626172</v>
      </c>
      <c r="X56" s="98">
        <v>9.6144741955512831</v>
      </c>
      <c r="Y56" s="98">
        <v>7.1265488581506009</v>
      </c>
      <c r="DA56" s="63" t="s">
        <v>1623</v>
      </c>
    </row>
    <row r="57" spans="1:105" ht="12" customHeight="1" x14ac:dyDescent="0.25">
      <c r="A57" s="108" t="s">
        <v>52</v>
      </c>
      <c r="B57" s="98">
        <v>16.358956511216526</v>
      </c>
      <c r="C57" s="98">
        <v>16.688118127933482</v>
      </c>
      <c r="D57" s="98">
        <v>17.956688556805894</v>
      </c>
      <c r="E57" s="98">
        <v>19.424023676212069</v>
      </c>
      <c r="F57" s="98">
        <v>20.441947450567515</v>
      </c>
      <c r="G57" s="98">
        <v>20.385338842721872</v>
      </c>
      <c r="H57" s="98">
        <v>20.1308626761382</v>
      </c>
      <c r="I57" s="98">
        <v>21.249055734494597</v>
      </c>
      <c r="J57" s="98">
        <v>24.419157176555377</v>
      </c>
      <c r="K57" s="98">
        <v>29.023900398752776</v>
      </c>
      <c r="L57" s="98">
        <v>33.696226307159456</v>
      </c>
      <c r="M57" s="98">
        <v>32.673246471778114</v>
      </c>
      <c r="N57" s="98">
        <v>36.417671886413657</v>
      </c>
      <c r="O57" s="98">
        <v>45.126669054595453</v>
      </c>
      <c r="P57" s="98">
        <v>58.054320389546099</v>
      </c>
      <c r="Q57" s="98">
        <v>71.359158731760189</v>
      </c>
      <c r="R57" s="98">
        <v>80.851011643425778</v>
      </c>
      <c r="S57" s="98">
        <v>83.176865912675837</v>
      </c>
      <c r="T57" s="98">
        <v>82.182007342450817</v>
      </c>
      <c r="U57" s="98">
        <v>80.499019776630135</v>
      </c>
      <c r="V57" s="98">
        <v>81.858920250917834</v>
      </c>
      <c r="W57" s="98">
        <v>83.155554602071604</v>
      </c>
      <c r="X57" s="98">
        <v>81.676670923222105</v>
      </c>
      <c r="Y57" s="98">
        <v>75.93418838602409</v>
      </c>
      <c r="DA57" s="63" t="s">
        <v>1624</v>
      </c>
    </row>
    <row r="58" spans="1:105" ht="12" customHeight="1" x14ac:dyDescent="0.25">
      <c r="A58" s="121" t="s">
        <v>54</v>
      </c>
      <c r="B58" s="122">
        <v>190.60924906611817</v>
      </c>
      <c r="C58" s="122">
        <v>205.01052021655184</v>
      </c>
      <c r="D58" s="122">
        <v>204.62881330732199</v>
      </c>
      <c r="E58" s="122">
        <v>211.1811753089064</v>
      </c>
      <c r="F58" s="122">
        <v>210.80193839211748</v>
      </c>
      <c r="G58" s="122">
        <v>207.29951842588935</v>
      </c>
      <c r="H58" s="122">
        <v>216.39757471144952</v>
      </c>
      <c r="I58" s="122">
        <v>202.97100925000706</v>
      </c>
      <c r="J58" s="122">
        <v>192.25977713252178</v>
      </c>
      <c r="K58" s="122">
        <v>176.97389744189991</v>
      </c>
      <c r="L58" s="122">
        <v>174.21259784706564</v>
      </c>
      <c r="M58" s="122">
        <v>158.33426841082479</v>
      </c>
      <c r="N58" s="122">
        <v>154.48871497567737</v>
      </c>
      <c r="O58" s="122">
        <v>149.15229985805354</v>
      </c>
      <c r="P58" s="122">
        <v>179.39658689534343</v>
      </c>
      <c r="Q58" s="122">
        <v>193.72726563745076</v>
      </c>
      <c r="R58" s="122">
        <v>199.57061667776404</v>
      </c>
      <c r="S58" s="122">
        <v>199.5392379404766</v>
      </c>
      <c r="T58" s="122">
        <v>204.82208311119189</v>
      </c>
      <c r="U58" s="122">
        <v>183.23355560674688</v>
      </c>
      <c r="V58" s="122">
        <v>178.86162074493387</v>
      </c>
      <c r="W58" s="122">
        <v>178.61782517182988</v>
      </c>
      <c r="X58" s="122">
        <v>178.30465709658498</v>
      </c>
      <c r="Y58" s="122">
        <v>161.77500776374583</v>
      </c>
      <c r="DA58" s="130" t="s">
        <v>1625</v>
      </c>
    </row>
    <row r="59" spans="1:105" ht="12" customHeight="1" x14ac:dyDescent="0.25">
      <c r="A59" s="97" t="s">
        <v>50</v>
      </c>
      <c r="B59" s="98">
        <v>75.155770186826331</v>
      </c>
      <c r="C59" s="98">
        <v>71.949025656265945</v>
      </c>
      <c r="D59" s="98">
        <v>72.808655573786567</v>
      </c>
      <c r="E59" s="98">
        <v>73.250458058293603</v>
      </c>
      <c r="F59" s="98">
        <v>73.329605079797346</v>
      </c>
      <c r="G59" s="98">
        <v>69.849552652479545</v>
      </c>
      <c r="H59" s="98">
        <v>62.56707865702667</v>
      </c>
      <c r="I59" s="98">
        <v>59.043493883006406</v>
      </c>
      <c r="J59" s="98">
        <v>55.841879884713656</v>
      </c>
      <c r="K59" s="98">
        <v>51.591433525501451</v>
      </c>
      <c r="L59" s="98">
        <v>47.976383893246968</v>
      </c>
      <c r="M59" s="98">
        <v>44.952630747363159</v>
      </c>
      <c r="N59" s="98">
        <v>43.797202501913169</v>
      </c>
      <c r="O59" s="98">
        <v>46.148724428068306</v>
      </c>
      <c r="P59" s="98">
        <v>49.681242662085111</v>
      </c>
      <c r="Q59" s="98">
        <v>53.5443779877019</v>
      </c>
      <c r="R59" s="98">
        <v>55.590365857179052</v>
      </c>
      <c r="S59" s="98">
        <v>55.903647375978501</v>
      </c>
      <c r="T59" s="98">
        <v>54.880437539930078</v>
      </c>
      <c r="U59" s="98">
        <v>45.038528764925104</v>
      </c>
      <c r="V59" s="98">
        <v>41.488213091100263</v>
      </c>
      <c r="W59" s="98">
        <v>42.424860129223909</v>
      </c>
      <c r="X59" s="98">
        <v>45.557786505545629</v>
      </c>
      <c r="Y59" s="98">
        <v>36.60999885434952</v>
      </c>
      <c r="DA59" s="63" t="s">
        <v>1626</v>
      </c>
    </row>
    <row r="60" spans="1:105" ht="12" customHeight="1" x14ac:dyDescent="0.25">
      <c r="A60" s="109" t="s">
        <v>120</v>
      </c>
      <c r="B60" s="33">
        <v>115.45347887929184</v>
      </c>
      <c r="C60" s="33">
        <v>133.06149456028589</v>
      </c>
      <c r="D60" s="33">
        <v>131.82015773353541</v>
      </c>
      <c r="E60" s="33">
        <v>137.93071725061282</v>
      </c>
      <c r="F60" s="33">
        <v>137.47233331232013</v>
      </c>
      <c r="G60" s="33">
        <v>137.44996577340982</v>
      </c>
      <c r="H60" s="33">
        <v>153.83049605442287</v>
      </c>
      <c r="I60" s="33">
        <v>143.92751536700064</v>
      </c>
      <c r="J60" s="33">
        <v>136.41789724780813</v>
      </c>
      <c r="K60" s="33">
        <v>125.38246391639846</v>
      </c>
      <c r="L60" s="33">
        <v>126.23621395381866</v>
      </c>
      <c r="M60" s="33">
        <v>113.38163766346165</v>
      </c>
      <c r="N60" s="33">
        <v>110.69151247376421</v>
      </c>
      <c r="O60" s="33">
        <v>103.00357542998525</v>
      </c>
      <c r="P60" s="33">
        <v>129.71534423325832</v>
      </c>
      <c r="Q60" s="33">
        <v>140.18288764974886</v>
      </c>
      <c r="R60" s="33">
        <v>143.98025082058498</v>
      </c>
      <c r="S60" s="33">
        <v>143.6355905644981</v>
      </c>
      <c r="T60" s="33">
        <v>149.9416455712618</v>
      </c>
      <c r="U60" s="33">
        <v>138.19502684182177</v>
      </c>
      <c r="V60" s="33">
        <v>137.37340765383362</v>
      </c>
      <c r="W60" s="33">
        <v>136.19296504260598</v>
      </c>
      <c r="X60" s="33">
        <v>132.74687059103934</v>
      </c>
      <c r="Y60" s="33">
        <v>125.16500890939631</v>
      </c>
      <c r="DA60" s="60" t="s">
        <v>1627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2079.3978627011106</v>
      </c>
      <c r="C62" s="117">
        <f t="shared" si="21"/>
        <v>2332.3981016011558</v>
      </c>
      <c r="D62" s="117">
        <f t="shared" si="21"/>
        <v>2597.9099881045304</v>
      </c>
      <c r="E62" s="117">
        <f t="shared" si="21"/>
        <v>3051.198702253811</v>
      </c>
      <c r="F62" s="117">
        <f t="shared" si="21"/>
        <v>3130.4311729901583</v>
      </c>
      <c r="G62" s="117">
        <f t="shared" si="21"/>
        <v>3282.7687594476829</v>
      </c>
      <c r="H62" s="117">
        <f t="shared" si="21"/>
        <v>3782.1562365386749</v>
      </c>
      <c r="I62" s="117">
        <f t="shared" si="21"/>
        <v>3890.1576730266161</v>
      </c>
      <c r="J62" s="117">
        <f t="shared" si="21"/>
        <v>3770.5406916857064</v>
      </c>
      <c r="K62" s="117">
        <f t="shared" si="21"/>
        <v>3832.2053876954856</v>
      </c>
      <c r="L62" s="117">
        <f t="shared" si="21"/>
        <v>4428.7669804241268</v>
      </c>
      <c r="M62" s="117">
        <f t="shared" si="21"/>
        <v>3584.3004433708588</v>
      </c>
      <c r="N62" s="117">
        <f t="shared" si="21"/>
        <v>3660.8261067053345</v>
      </c>
      <c r="O62" s="117">
        <f t="shared" si="21"/>
        <v>3313.8437076500077</v>
      </c>
      <c r="P62" s="117">
        <f t="shared" si="21"/>
        <v>3214.6295308133149</v>
      </c>
      <c r="Q62" s="117">
        <f t="shared" si="21"/>
        <v>3436.3803320687903</v>
      </c>
      <c r="R62" s="117">
        <f t="shared" ref="R62:V62" si="22">R63+R66+R68+R77</f>
        <v>3462.5501888116646</v>
      </c>
      <c r="S62" s="117">
        <f t="shared" si="22"/>
        <v>3476.1354831179897</v>
      </c>
      <c r="T62" s="117">
        <f t="shared" si="22"/>
        <v>3838.9482918988897</v>
      </c>
      <c r="U62" s="117">
        <f t="shared" si="22"/>
        <v>3639.6801161031249</v>
      </c>
      <c r="V62" s="117">
        <f t="shared" si="22"/>
        <v>3651.0052557896779</v>
      </c>
      <c r="W62" s="117">
        <f t="shared" ref="W62:Y62" si="23">W63+W66+W68+W77</f>
        <v>3772.7475373478246</v>
      </c>
      <c r="X62" s="117">
        <f t="shared" si="23"/>
        <v>3238.4963035565675</v>
      </c>
      <c r="Y62" s="117">
        <f t="shared" si="23"/>
        <v>3064.6972351850118</v>
      </c>
      <c r="DA62" s="129" t="s">
        <v>1628</v>
      </c>
    </row>
    <row r="63" spans="1:105" ht="12.95" customHeight="1" x14ac:dyDescent="0.25">
      <c r="A63" s="121" t="s">
        <v>57</v>
      </c>
      <c r="B63" s="122">
        <f t="shared" ref="B63:Q63" si="24">SUM(B64:B65)</f>
        <v>1519.077424646945</v>
      </c>
      <c r="C63" s="122">
        <f t="shared" si="24"/>
        <v>1691.1938489781162</v>
      </c>
      <c r="D63" s="122">
        <f t="shared" si="24"/>
        <v>1917.5410267278337</v>
      </c>
      <c r="E63" s="122">
        <f t="shared" si="24"/>
        <v>2284.3655027260188</v>
      </c>
      <c r="F63" s="122">
        <f t="shared" si="24"/>
        <v>2384.5257322480861</v>
      </c>
      <c r="G63" s="122">
        <f t="shared" si="24"/>
        <v>2501.8404386085922</v>
      </c>
      <c r="H63" s="122">
        <f t="shared" si="24"/>
        <v>2833.670360967631</v>
      </c>
      <c r="I63" s="122">
        <f t="shared" si="24"/>
        <v>2915.6591153524205</v>
      </c>
      <c r="J63" s="122">
        <f t="shared" si="24"/>
        <v>2775.2139277787514</v>
      </c>
      <c r="K63" s="122">
        <f t="shared" si="24"/>
        <v>2846.5307835885892</v>
      </c>
      <c r="L63" s="122">
        <f t="shared" si="24"/>
        <v>3339.731842617402</v>
      </c>
      <c r="M63" s="122">
        <f t="shared" si="24"/>
        <v>2619.3400549440271</v>
      </c>
      <c r="N63" s="122">
        <f t="shared" si="24"/>
        <v>2679.1581468816935</v>
      </c>
      <c r="O63" s="122">
        <f t="shared" si="24"/>
        <v>2411.0658141982449</v>
      </c>
      <c r="P63" s="122">
        <f t="shared" si="24"/>
        <v>2300.7014121671209</v>
      </c>
      <c r="Q63" s="122">
        <f t="shared" si="24"/>
        <v>2457.0156854613347</v>
      </c>
      <c r="R63" s="122">
        <f t="shared" ref="R63:V63" si="25">SUM(R64:R65)</f>
        <v>2347.548383545562</v>
      </c>
      <c r="S63" s="122">
        <f t="shared" si="25"/>
        <v>2340.9760532829096</v>
      </c>
      <c r="T63" s="122">
        <f t="shared" si="25"/>
        <v>2629.1868882283484</v>
      </c>
      <c r="U63" s="122">
        <f t="shared" si="25"/>
        <v>2457.7905167990139</v>
      </c>
      <c r="V63" s="122">
        <f t="shared" si="25"/>
        <v>2472.9006831340198</v>
      </c>
      <c r="W63" s="122">
        <f t="shared" ref="W63:Y63" si="26">SUM(W64:W65)</f>
        <v>2533.4887584258672</v>
      </c>
      <c r="X63" s="122">
        <f t="shared" si="26"/>
        <v>2166.6526298947288</v>
      </c>
      <c r="Y63" s="122">
        <f t="shared" si="26"/>
        <v>2052.2603294067339</v>
      </c>
      <c r="DA63" s="130" t="s">
        <v>1629</v>
      </c>
    </row>
    <row r="64" spans="1:105" ht="12" customHeight="1" x14ac:dyDescent="0.25">
      <c r="A64" s="97" t="s">
        <v>212</v>
      </c>
      <c r="B64" s="98">
        <v>1503.658848140265</v>
      </c>
      <c r="C64" s="98">
        <v>1673.8113736545736</v>
      </c>
      <c r="D64" s="98">
        <v>1898.1980201646479</v>
      </c>
      <c r="E64" s="98">
        <v>2262.490009745346</v>
      </c>
      <c r="F64" s="98">
        <v>2361.4771897927835</v>
      </c>
      <c r="G64" s="98">
        <v>2478.230238828427</v>
      </c>
      <c r="H64" s="98">
        <v>2807.6356309184375</v>
      </c>
      <c r="I64" s="98">
        <v>2888.7598705945638</v>
      </c>
      <c r="J64" s="98">
        <v>2749.9054147367319</v>
      </c>
      <c r="K64" s="98">
        <v>2821.2691433546934</v>
      </c>
      <c r="L64" s="98">
        <v>3309.8779371619112</v>
      </c>
      <c r="M64" s="98">
        <v>2595.4435289701623</v>
      </c>
      <c r="N64" s="98">
        <v>2654.6572171334533</v>
      </c>
      <c r="O64" s="98">
        <v>2388.3136108518379</v>
      </c>
      <c r="P64" s="98">
        <v>2278.3512734609481</v>
      </c>
      <c r="Q64" s="98">
        <v>2433.7062843277031</v>
      </c>
      <c r="R64" s="98">
        <v>2324.4092163230243</v>
      </c>
      <c r="S64" s="98">
        <v>2317.3689515204192</v>
      </c>
      <c r="T64" s="98">
        <v>2601.4584430691398</v>
      </c>
      <c r="U64" s="98">
        <v>2431.4111882198308</v>
      </c>
      <c r="V64" s="98">
        <v>2445.7054450134451</v>
      </c>
      <c r="W64" s="98">
        <v>2504.9740868020235</v>
      </c>
      <c r="X64" s="98">
        <v>2141.3490157168421</v>
      </c>
      <c r="Y64" s="98">
        <v>2027.8299783136622</v>
      </c>
      <c r="DA64" s="63" t="s">
        <v>1630</v>
      </c>
    </row>
    <row r="65" spans="1:105" ht="12" customHeight="1" x14ac:dyDescent="0.25">
      <c r="A65" s="97" t="s">
        <v>53</v>
      </c>
      <c r="B65" s="98">
        <v>15.41857650668009</v>
      </c>
      <c r="C65" s="98">
        <v>17.382475323542572</v>
      </c>
      <c r="D65" s="98">
        <v>19.343006563185856</v>
      </c>
      <c r="E65" s="98">
        <v>21.875492980672604</v>
      </c>
      <c r="F65" s="98">
        <v>23.048542455302794</v>
      </c>
      <c r="G65" s="98">
        <v>23.610199780165011</v>
      </c>
      <c r="H65" s="98">
        <v>26.034730049193389</v>
      </c>
      <c r="I65" s="98">
        <v>26.899244757856433</v>
      </c>
      <c r="J65" s="98">
        <v>25.308513042019325</v>
      </c>
      <c r="K65" s="98">
        <v>25.261640233896021</v>
      </c>
      <c r="L65" s="98">
        <v>29.853905455491013</v>
      </c>
      <c r="M65" s="98">
        <v>23.896525973864566</v>
      </c>
      <c r="N65" s="98">
        <v>24.500929748240186</v>
      </c>
      <c r="O65" s="98">
        <v>22.752203346407004</v>
      </c>
      <c r="P65" s="98">
        <v>22.350138706172775</v>
      </c>
      <c r="Q65" s="98">
        <v>23.309401133631599</v>
      </c>
      <c r="R65" s="98">
        <v>23.139167222537932</v>
      </c>
      <c r="S65" s="98">
        <v>23.607101762490196</v>
      </c>
      <c r="T65" s="98">
        <v>27.728445159208764</v>
      </c>
      <c r="U65" s="98">
        <v>26.379328579182964</v>
      </c>
      <c r="V65" s="98">
        <v>27.195238120574629</v>
      </c>
      <c r="W65" s="98">
        <v>28.514671623843611</v>
      </c>
      <c r="X65" s="98">
        <v>25.303614177886509</v>
      </c>
      <c r="Y65" s="98">
        <v>24.430351093071582</v>
      </c>
      <c r="DA65" s="63" t="s">
        <v>1631</v>
      </c>
    </row>
    <row r="66" spans="1:105" ht="12.95" customHeight="1" x14ac:dyDescent="0.25">
      <c r="A66" s="121" t="s">
        <v>92</v>
      </c>
      <c r="B66" s="122">
        <f t="shared" ref="B66:Y66" si="27">B67</f>
        <v>6.7101573018103338</v>
      </c>
      <c r="C66" s="122">
        <f t="shared" si="27"/>
        <v>8.84233988954613</v>
      </c>
      <c r="D66" s="122">
        <f t="shared" si="27"/>
        <v>7.5516166044257425</v>
      </c>
      <c r="E66" s="122">
        <f t="shared" si="27"/>
        <v>17.84738974386228</v>
      </c>
      <c r="F66" s="122">
        <f t="shared" si="27"/>
        <v>19.132641736848747</v>
      </c>
      <c r="G66" s="122">
        <f t="shared" si="27"/>
        <v>29.278466738523452</v>
      </c>
      <c r="H66" s="122">
        <f t="shared" si="27"/>
        <v>34.042846914830349</v>
      </c>
      <c r="I66" s="122">
        <f t="shared" si="27"/>
        <v>23.840202155393918</v>
      </c>
      <c r="J66" s="122">
        <f t="shared" si="27"/>
        <v>29.671815816123001</v>
      </c>
      <c r="K66" s="122">
        <f t="shared" si="27"/>
        <v>46.762720738004155</v>
      </c>
      <c r="L66" s="122">
        <f t="shared" si="27"/>
        <v>45.309211420754586</v>
      </c>
      <c r="M66" s="122">
        <f t="shared" si="27"/>
        <v>43.616705183172762</v>
      </c>
      <c r="N66" s="122">
        <f t="shared" si="27"/>
        <v>38.854364686428376</v>
      </c>
      <c r="O66" s="122">
        <f t="shared" si="27"/>
        <v>34.017749538997535</v>
      </c>
      <c r="P66" s="122">
        <f t="shared" si="27"/>
        <v>25.800730341481724</v>
      </c>
      <c r="Q66" s="122">
        <f t="shared" si="27"/>
        <v>39.144510347783999</v>
      </c>
      <c r="R66" s="122">
        <f t="shared" si="27"/>
        <v>37.834664823748881</v>
      </c>
      <c r="S66" s="122">
        <f t="shared" si="27"/>
        <v>45.5913448106243</v>
      </c>
      <c r="T66" s="122">
        <f t="shared" si="27"/>
        <v>39.79576830825031</v>
      </c>
      <c r="U66" s="122">
        <f t="shared" si="27"/>
        <v>41.671850017889646</v>
      </c>
      <c r="V66" s="122">
        <f t="shared" si="27"/>
        <v>43.91922660434382</v>
      </c>
      <c r="W66" s="122">
        <f t="shared" si="27"/>
        <v>44.318272182862884</v>
      </c>
      <c r="X66" s="122">
        <f t="shared" si="27"/>
        <v>41.617961192295709</v>
      </c>
      <c r="Y66" s="122">
        <f t="shared" si="27"/>
        <v>38.754115167438712</v>
      </c>
      <c r="DA66" s="130" t="s">
        <v>1632</v>
      </c>
    </row>
    <row r="67" spans="1:105" ht="12" customHeight="1" x14ac:dyDescent="0.25">
      <c r="A67" s="97" t="s">
        <v>53</v>
      </c>
      <c r="B67" s="98">
        <v>6.7101573018103338</v>
      </c>
      <c r="C67" s="98">
        <v>8.84233988954613</v>
      </c>
      <c r="D67" s="98">
        <v>7.5516166044257425</v>
      </c>
      <c r="E67" s="98">
        <v>17.84738974386228</v>
      </c>
      <c r="F67" s="98">
        <v>19.132641736848747</v>
      </c>
      <c r="G67" s="98">
        <v>29.278466738523452</v>
      </c>
      <c r="H67" s="98">
        <v>34.042846914830349</v>
      </c>
      <c r="I67" s="98">
        <v>23.840202155393918</v>
      </c>
      <c r="J67" s="98">
        <v>29.671815816123001</v>
      </c>
      <c r="K67" s="98">
        <v>46.762720738004155</v>
      </c>
      <c r="L67" s="98">
        <v>45.309211420754586</v>
      </c>
      <c r="M67" s="98">
        <v>43.616705183172762</v>
      </c>
      <c r="N67" s="98">
        <v>38.854364686428376</v>
      </c>
      <c r="O67" s="98">
        <v>34.017749538997535</v>
      </c>
      <c r="P67" s="98">
        <v>25.800730341481724</v>
      </c>
      <c r="Q67" s="98">
        <v>39.144510347783999</v>
      </c>
      <c r="R67" s="98">
        <v>37.834664823748881</v>
      </c>
      <c r="S67" s="98">
        <v>45.5913448106243</v>
      </c>
      <c r="T67" s="98">
        <v>39.79576830825031</v>
      </c>
      <c r="U67" s="98">
        <v>41.671850017889646</v>
      </c>
      <c r="V67" s="98">
        <v>43.91922660434382</v>
      </c>
      <c r="W67" s="98">
        <v>44.318272182862884</v>
      </c>
      <c r="X67" s="98">
        <v>41.617961192295709</v>
      </c>
      <c r="Y67" s="98">
        <v>38.754115167438712</v>
      </c>
      <c r="DA67" s="63" t="s">
        <v>1633</v>
      </c>
    </row>
    <row r="68" spans="1:105" ht="12" customHeight="1" x14ac:dyDescent="0.25">
      <c r="A68" s="121" t="s">
        <v>55</v>
      </c>
      <c r="B68" s="122">
        <v>373.06634729794416</v>
      </c>
      <c r="C68" s="122">
        <v>417.52594412212477</v>
      </c>
      <c r="D68" s="122">
        <v>440.09965544604472</v>
      </c>
      <c r="E68" s="122">
        <v>475.42402285585746</v>
      </c>
      <c r="F68" s="122">
        <v>460.65520151250234</v>
      </c>
      <c r="G68" s="122">
        <v>474.87315321665619</v>
      </c>
      <c r="H68" s="122">
        <v>550.86298069700274</v>
      </c>
      <c r="I68" s="122">
        <v>576.15170699215355</v>
      </c>
      <c r="J68" s="122">
        <v>584.11698130707998</v>
      </c>
      <c r="K68" s="122">
        <v>562.24129736579914</v>
      </c>
      <c r="L68" s="122">
        <v>646.03735332513645</v>
      </c>
      <c r="M68" s="122">
        <v>581.05420937015276</v>
      </c>
      <c r="N68" s="122">
        <v>596.11474719267983</v>
      </c>
      <c r="O68" s="122">
        <v>576.59111322489127</v>
      </c>
      <c r="P68" s="122">
        <v>576.85474248362277</v>
      </c>
      <c r="Q68" s="122">
        <v>603.74948725168133</v>
      </c>
      <c r="R68" s="122">
        <v>691.86987190359298</v>
      </c>
      <c r="S68" s="122">
        <v>695.60738045309927</v>
      </c>
      <c r="T68" s="122">
        <v>726.67898799998727</v>
      </c>
      <c r="U68" s="122">
        <v>723.70305419251667</v>
      </c>
      <c r="V68" s="122">
        <v>717.88745296744207</v>
      </c>
      <c r="W68" s="122">
        <v>763.79957613495094</v>
      </c>
      <c r="X68" s="122">
        <v>641.87319032937808</v>
      </c>
      <c r="Y68" s="122">
        <v>602.52545558785528</v>
      </c>
      <c r="DA68" s="130" t="s">
        <v>1634</v>
      </c>
    </row>
    <row r="69" spans="1:105" ht="12" customHeight="1" x14ac:dyDescent="0.25">
      <c r="A69" s="97" t="s">
        <v>134</v>
      </c>
      <c r="B69" s="98">
        <v>366.03399028876021</v>
      </c>
      <c r="C69" s="98">
        <v>408.58038619382467</v>
      </c>
      <c r="D69" s="98">
        <v>437.48033761334244</v>
      </c>
      <c r="E69" s="98">
        <v>466.40995830794503</v>
      </c>
      <c r="F69" s="98">
        <v>449.05568818061818</v>
      </c>
      <c r="G69" s="98">
        <v>471.19061786842997</v>
      </c>
      <c r="H69" s="98">
        <v>541.75151824028899</v>
      </c>
      <c r="I69" s="98">
        <v>567.24349130897349</v>
      </c>
      <c r="J69" s="98">
        <v>567.3188935424007</v>
      </c>
      <c r="K69" s="98">
        <v>547.010433673958</v>
      </c>
      <c r="L69" s="98">
        <v>622.71403038387632</v>
      </c>
      <c r="M69" s="98">
        <v>548.49794031049703</v>
      </c>
      <c r="N69" s="98">
        <v>573.7413174580995</v>
      </c>
      <c r="O69" s="98">
        <v>563.91977701895803</v>
      </c>
      <c r="P69" s="98">
        <v>564.08204934405933</v>
      </c>
      <c r="Q69" s="98">
        <v>595.28062169357361</v>
      </c>
      <c r="R69" s="98">
        <v>678.93130283858704</v>
      </c>
      <c r="S69" s="98">
        <v>676.55279248251657</v>
      </c>
      <c r="T69" s="98">
        <v>690.94509618533016</v>
      </c>
      <c r="U69" s="98">
        <v>688.85305690175744</v>
      </c>
      <c r="V69" s="98">
        <v>688.00799309962861</v>
      </c>
      <c r="W69" s="98">
        <v>757.03226386684275</v>
      </c>
      <c r="X69" s="98">
        <v>636.79406479044951</v>
      </c>
      <c r="Y69" s="98">
        <v>577.08504485916228</v>
      </c>
      <c r="DA69" s="63" t="s">
        <v>1635</v>
      </c>
    </row>
    <row r="70" spans="1:105" ht="12" customHeight="1" x14ac:dyDescent="0.25">
      <c r="A70" s="97" t="s">
        <v>133</v>
      </c>
      <c r="B70" s="98">
        <v>0.36874886301825116</v>
      </c>
      <c r="C70" s="98">
        <v>0.3989405110710823</v>
      </c>
      <c r="D70" s="98">
        <v>0.38780778972605173</v>
      </c>
      <c r="E70" s="98">
        <v>0.48262410616641105</v>
      </c>
      <c r="F70" s="98">
        <v>0.46679150850053325</v>
      </c>
      <c r="G70" s="98">
        <v>0.48570952201929846</v>
      </c>
      <c r="H70" s="98">
        <v>0.63091167066729714</v>
      </c>
      <c r="I70" s="98">
        <v>0.86639506984081771</v>
      </c>
      <c r="J70" s="98">
        <v>1.1897911938818664</v>
      </c>
      <c r="K70" s="98">
        <v>1.5061324522334778</v>
      </c>
      <c r="L70" s="98">
        <v>2.0738445982277893</v>
      </c>
      <c r="M70" s="98">
        <v>1.889075023768789</v>
      </c>
      <c r="N70" s="98">
        <v>1.9017553132193235</v>
      </c>
      <c r="O70" s="98">
        <v>1.9998193538322953</v>
      </c>
      <c r="P70" s="98">
        <v>2.127758478584473</v>
      </c>
      <c r="Q70" s="98">
        <v>2.6673621944192227</v>
      </c>
      <c r="R70" s="98">
        <v>3.5229175500532404</v>
      </c>
      <c r="S70" s="98">
        <v>3.5570346429285711</v>
      </c>
      <c r="T70" s="98">
        <v>3.8294733178668738</v>
      </c>
      <c r="U70" s="98">
        <v>3.9966453327604907</v>
      </c>
      <c r="V70" s="98">
        <v>4.0931211555909401</v>
      </c>
      <c r="W70" s="98">
        <v>5.2125583210003885</v>
      </c>
      <c r="X70" s="98">
        <v>4.2777192713427095</v>
      </c>
      <c r="Y70" s="98">
        <v>3.805161514434916</v>
      </c>
      <c r="DA70" s="63" t="s">
        <v>1636</v>
      </c>
    </row>
    <row r="71" spans="1:105" ht="12" customHeight="1" x14ac:dyDescent="0.25">
      <c r="A71" s="100" t="s">
        <v>212</v>
      </c>
      <c r="B71" s="101">
        <v>7.5395217844123105E-2</v>
      </c>
      <c r="C71" s="101">
        <v>0.14421499514885328</v>
      </c>
      <c r="D71" s="101">
        <v>6.2421155753691338E-2</v>
      </c>
      <c r="E71" s="101">
        <v>4.6566507452390313E-2</v>
      </c>
      <c r="F71" s="101">
        <v>5.7219601932929451E-2</v>
      </c>
      <c r="G71" s="101">
        <v>5.692615572970474E-2</v>
      </c>
      <c r="H71" s="101">
        <v>9.8657921247321229E-2</v>
      </c>
      <c r="I71" s="101">
        <v>0.1099403031043874</v>
      </c>
      <c r="J71" s="101">
        <v>0.13888038475805947</v>
      </c>
      <c r="K71" s="101">
        <v>0.16171954445160647</v>
      </c>
      <c r="L71" s="101">
        <v>0.22983196465030115</v>
      </c>
      <c r="M71" s="101">
        <v>0.31232403876418341</v>
      </c>
      <c r="N71" s="101">
        <v>0.20627691124334374</v>
      </c>
      <c r="O71" s="101">
        <v>0.13157250570992171</v>
      </c>
      <c r="P71" s="101">
        <v>0.27901553268830176</v>
      </c>
      <c r="Q71" s="101">
        <v>7.9979208063429161E-2</v>
      </c>
      <c r="R71" s="101">
        <v>0.17873371186279874</v>
      </c>
      <c r="S71" s="101">
        <v>0.29452761238906228</v>
      </c>
      <c r="T71" s="101">
        <v>0.36445585678538878</v>
      </c>
      <c r="U71" s="101">
        <v>0.47461612748525267</v>
      </c>
      <c r="V71" s="101">
        <v>0.39612876234247124</v>
      </c>
      <c r="W71" s="101">
        <v>0.57229260304717178</v>
      </c>
      <c r="X71" s="101">
        <v>0.48477370117284224</v>
      </c>
      <c r="Y71" s="101">
        <v>0.33949101462289255</v>
      </c>
      <c r="DA71" s="131" t="s">
        <v>1637</v>
      </c>
    </row>
    <row r="72" spans="1:105" ht="12" customHeight="1" x14ac:dyDescent="0.25">
      <c r="A72" s="103" t="s">
        <v>52</v>
      </c>
      <c r="B72" s="104">
        <v>0.29335364517412804</v>
      </c>
      <c r="C72" s="104">
        <v>0.25472551592222903</v>
      </c>
      <c r="D72" s="104">
        <v>0.3253866339723604</v>
      </c>
      <c r="E72" s="104">
        <v>0.43605759871402072</v>
      </c>
      <c r="F72" s="104">
        <v>0.40957190656760378</v>
      </c>
      <c r="G72" s="104">
        <v>0.42878336628959374</v>
      </c>
      <c r="H72" s="104">
        <v>0.53225374941997594</v>
      </c>
      <c r="I72" s="104">
        <v>0.75645476673643031</v>
      </c>
      <c r="J72" s="104">
        <v>1.0509108091238069</v>
      </c>
      <c r="K72" s="104">
        <v>1.3444129077818714</v>
      </c>
      <c r="L72" s="104">
        <v>1.8440126335774882</v>
      </c>
      <c r="M72" s="104">
        <v>1.5767509850046055</v>
      </c>
      <c r="N72" s="104">
        <v>1.6954784019759797</v>
      </c>
      <c r="O72" s="104">
        <v>1.8682468481223735</v>
      </c>
      <c r="P72" s="104">
        <v>1.8487429458961711</v>
      </c>
      <c r="Q72" s="104">
        <v>2.5873829863557938</v>
      </c>
      <c r="R72" s="104">
        <v>3.3441838381904416</v>
      </c>
      <c r="S72" s="104">
        <v>3.262507030539509</v>
      </c>
      <c r="T72" s="104">
        <v>3.465017461081485</v>
      </c>
      <c r="U72" s="104">
        <v>3.522029205275238</v>
      </c>
      <c r="V72" s="104">
        <v>3.6969923932484687</v>
      </c>
      <c r="W72" s="104">
        <v>4.6402657179532172</v>
      </c>
      <c r="X72" s="104">
        <v>3.7929455701698673</v>
      </c>
      <c r="Y72" s="104">
        <v>3.4656704998120236</v>
      </c>
      <c r="DA72" s="132" t="s">
        <v>1638</v>
      </c>
    </row>
    <row r="73" spans="1:105" ht="12" customHeight="1" x14ac:dyDescent="0.25">
      <c r="A73" s="106" t="s">
        <v>122</v>
      </c>
      <c r="B73" s="101">
        <v>5.9880820008479256</v>
      </c>
      <c r="C73" s="101">
        <v>7.66167855319424</v>
      </c>
      <c r="D73" s="101">
        <v>2.0353377504114789</v>
      </c>
      <c r="E73" s="101">
        <v>7.4032455476825874</v>
      </c>
      <c r="F73" s="101">
        <v>9.6436194510514692</v>
      </c>
      <c r="G73" s="101">
        <v>2.7615951937500869</v>
      </c>
      <c r="H73" s="101">
        <v>7.2958597262925879</v>
      </c>
      <c r="I73" s="101">
        <v>6.9288168951957783</v>
      </c>
      <c r="J73" s="101">
        <v>11.394006831950801</v>
      </c>
      <c r="K73" s="101">
        <v>9.8376975017496875</v>
      </c>
      <c r="L73" s="101">
        <v>15.209570149963227</v>
      </c>
      <c r="M73" s="101">
        <v>23.348551354827688</v>
      </c>
      <c r="N73" s="101">
        <v>15.894873420887757</v>
      </c>
      <c r="O73" s="101">
        <v>9.2379186905916022</v>
      </c>
      <c r="P73" s="101">
        <v>9.227250187015235</v>
      </c>
      <c r="Q73" s="101">
        <v>5.130847897996591</v>
      </c>
      <c r="R73" s="101">
        <v>7.0511102542002684</v>
      </c>
      <c r="S73" s="101">
        <v>10.435618143481772</v>
      </c>
      <c r="T73" s="101">
        <v>20.66626420162217</v>
      </c>
      <c r="U73" s="101">
        <v>19.061870719705574</v>
      </c>
      <c r="V73" s="101">
        <v>16.499640241499687</v>
      </c>
      <c r="W73" s="101">
        <v>0.98480132550595334</v>
      </c>
      <c r="X73" s="101">
        <v>0.50688449208431652</v>
      </c>
      <c r="Y73" s="101">
        <v>12.676822034024045</v>
      </c>
      <c r="DA73" s="131" t="s">
        <v>1639</v>
      </c>
    </row>
    <row r="74" spans="1:105" ht="12" customHeight="1" x14ac:dyDescent="0.25">
      <c r="A74" s="107" t="s">
        <v>121</v>
      </c>
      <c r="B74" s="104">
        <v>0.67552614531774413</v>
      </c>
      <c r="C74" s="104">
        <v>0.88493886403479094</v>
      </c>
      <c r="D74" s="104">
        <v>0.19617229256479607</v>
      </c>
      <c r="E74" s="104">
        <v>1.1281948940634554</v>
      </c>
      <c r="F74" s="104">
        <v>1.4891023723321974</v>
      </c>
      <c r="G74" s="104">
        <v>0.43523063245678401</v>
      </c>
      <c r="H74" s="104">
        <v>1.1846910597538012</v>
      </c>
      <c r="I74" s="104">
        <v>1.1130037181435086</v>
      </c>
      <c r="J74" s="104">
        <v>4.2142897388465919</v>
      </c>
      <c r="K74" s="104">
        <v>3.8870337378579047</v>
      </c>
      <c r="L74" s="104">
        <v>6.0399081930690848</v>
      </c>
      <c r="M74" s="104">
        <v>7.3186426810592469</v>
      </c>
      <c r="N74" s="104">
        <v>4.5768010004733624</v>
      </c>
      <c r="O74" s="104">
        <v>1.4335981615093241</v>
      </c>
      <c r="P74" s="104">
        <v>1.4176844739637717</v>
      </c>
      <c r="Q74" s="104">
        <v>0.67065546569195866</v>
      </c>
      <c r="R74" s="104">
        <v>2.3645412607525551</v>
      </c>
      <c r="S74" s="104">
        <v>5.0619351841724294</v>
      </c>
      <c r="T74" s="104">
        <v>11.23815429516794</v>
      </c>
      <c r="U74" s="104">
        <v>11.791481238293104</v>
      </c>
      <c r="V74" s="104">
        <v>9.2866984707228646</v>
      </c>
      <c r="W74" s="104">
        <v>0.56995262160184657</v>
      </c>
      <c r="X74" s="104">
        <v>0.2945217755016325</v>
      </c>
      <c r="Y74" s="104">
        <v>8.9584271802340592</v>
      </c>
      <c r="DA74" s="132" t="s">
        <v>1640</v>
      </c>
    </row>
    <row r="75" spans="1:105" ht="12" customHeight="1" x14ac:dyDescent="0.25">
      <c r="A75" s="108" t="s">
        <v>53</v>
      </c>
      <c r="B75" s="98">
        <v>0.1158114942487258</v>
      </c>
      <c r="C75" s="98">
        <v>0.28062879695142717</v>
      </c>
      <c r="D75" s="98">
        <v>2.6780747291078173E-2</v>
      </c>
      <c r="E75" s="98">
        <v>8.9647814680316795E-2</v>
      </c>
      <c r="F75" s="98">
        <v>0.15651761961393798</v>
      </c>
      <c r="G75" s="98">
        <v>4.4071469004437293E-2</v>
      </c>
      <c r="H75" s="98">
        <v>0.16419930135584315</v>
      </c>
      <c r="I75" s="98">
        <v>0.1263381588894596</v>
      </c>
      <c r="J75" s="98">
        <v>0.44635740940461738</v>
      </c>
      <c r="K75" s="98">
        <v>0.38419925223762402</v>
      </c>
      <c r="L75" s="98">
        <v>0.59059845455274973</v>
      </c>
      <c r="M75" s="98">
        <v>1.0614139431212837</v>
      </c>
      <c r="N75" s="98">
        <v>0.44341528133041658</v>
      </c>
      <c r="O75" s="98">
        <v>8.276884666752686E-2</v>
      </c>
      <c r="P75" s="98">
        <v>0.17932826922987394</v>
      </c>
      <c r="Q75" s="98">
        <v>1.3456878172103368E-2</v>
      </c>
      <c r="R75" s="98">
        <v>8.6174137846807677E-2</v>
      </c>
      <c r="S75" s="98">
        <v>0.38318749005728397</v>
      </c>
      <c r="T75" s="98">
        <v>0.98256114477201806</v>
      </c>
      <c r="U75" s="98">
        <v>1.3360569002863725</v>
      </c>
      <c r="V75" s="98">
        <v>0.86632453987892699</v>
      </c>
      <c r="W75" s="98">
        <v>5.5409640414411147E-2</v>
      </c>
      <c r="X75" s="98">
        <v>3.1063379784109196E-2</v>
      </c>
      <c r="Y75" s="98">
        <v>0.74323393105178426</v>
      </c>
      <c r="DA75" s="63" t="s">
        <v>1641</v>
      </c>
    </row>
    <row r="76" spans="1:105" ht="12" customHeight="1" x14ac:dyDescent="0.25">
      <c r="A76" s="108" t="s">
        <v>52</v>
      </c>
      <c r="B76" s="98">
        <v>0.5597146510690183</v>
      </c>
      <c r="C76" s="98">
        <v>0.60431006708336377</v>
      </c>
      <c r="D76" s="98">
        <v>0.16939154527371789</v>
      </c>
      <c r="E76" s="98">
        <v>1.0385470793831386</v>
      </c>
      <c r="F76" s="98">
        <v>1.3325847527182595</v>
      </c>
      <c r="G76" s="98">
        <v>0.39115916345234669</v>
      </c>
      <c r="H76" s="98">
        <v>1.020491758397958</v>
      </c>
      <c r="I76" s="98">
        <v>0.98666555925404908</v>
      </c>
      <c r="J76" s="98">
        <v>3.7679323294419742</v>
      </c>
      <c r="K76" s="98">
        <v>3.5028344856202809</v>
      </c>
      <c r="L76" s="98">
        <v>5.4493097385163347</v>
      </c>
      <c r="M76" s="98">
        <v>6.2572287379379627</v>
      </c>
      <c r="N76" s="98">
        <v>4.1333857191429457</v>
      </c>
      <c r="O76" s="98">
        <v>1.3508293148417971</v>
      </c>
      <c r="P76" s="98">
        <v>1.2383562047338978</v>
      </c>
      <c r="Q76" s="98">
        <v>0.65719858751985527</v>
      </c>
      <c r="R76" s="98">
        <v>2.2783671229057476</v>
      </c>
      <c r="S76" s="98">
        <v>4.6787476941151454</v>
      </c>
      <c r="T76" s="98">
        <v>10.255593150395921</v>
      </c>
      <c r="U76" s="98">
        <v>10.455424338006731</v>
      </c>
      <c r="V76" s="98">
        <v>8.4203739308439367</v>
      </c>
      <c r="W76" s="98">
        <v>0.51454298118743547</v>
      </c>
      <c r="X76" s="98">
        <v>0.26345839571752333</v>
      </c>
      <c r="Y76" s="98">
        <v>8.2151932491822741</v>
      </c>
      <c r="DA76" s="63" t="s">
        <v>1642</v>
      </c>
    </row>
    <row r="77" spans="1:105" ht="12" customHeight="1" x14ac:dyDescent="0.25">
      <c r="A77" s="121" t="s">
        <v>54</v>
      </c>
      <c r="B77" s="122">
        <v>180.54393345441105</v>
      </c>
      <c r="C77" s="122">
        <v>214.83596861136863</v>
      </c>
      <c r="D77" s="122">
        <v>232.71768932622604</v>
      </c>
      <c r="E77" s="122">
        <v>273.56178692807282</v>
      </c>
      <c r="F77" s="122">
        <v>266.11759749272113</v>
      </c>
      <c r="G77" s="122">
        <v>276.77670088391073</v>
      </c>
      <c r="H77" s="122">
        <v>363.58004795921033</v>
      </c>
      <c r="I77" s="122">
        <v>374.50664852664795</v>
      </c>
      <c r="J77" s="122">
        <v>381.53796678375204</v>
      </c>
      <c r="K77" s="122">
        <v>376.67058600309298</v>
      </c>
      <c r="L77" s="122">
        <v>397.68857306083351</v>
      </c>
      <c r="M77" s="122">
        <v>340.28947387350638</v>
      </c>
      <c r="N77" s="122">
        <v>346.69884794453287</v>
      </c>
      <c r="O77" s="122">
        <v>292.16903068787389</v>
      </c>
      <c r="P77" s="122">
        <v>311.27264582108978</v>
      </c>
      <c r="Q77" s="122">
        <v>336.4706490079904</v>
      </c>
      <c r="R77" s="122">
        <v>385.29726853876082</v>
      </c>
      <c r="S77" s="122">
        <v>393.96070457135636</v>
      </c>
      <c r="T77" s="122">
        <v>443.28664736230365</v>
      </c>
      <c r="U77" s="122">
        <v>416.51469509370457</v>
      </c>
      <c r="V77" s="122">
        <v>416.29789308387228</v>
      </c>
      <c r="W77" s="122">
        <v>431.14093060414319</v>
      </c>
      <c r="X77" s="122">
        <v>388.35252214016452</v>
      </c>
      <c r="Y77" s="122">
        <v>371.15733502298372</v>
      </c>
      <c r="DA77" s="130" t="s">
        <v>1643</v>
      </c>
    </row>
    <row r="78" spans="1:105" ht="12" customHeight="1" x14ac:dyDescent="0.25">
      <c r="A78" s="97" t="s">
        <v>189</v>
      </c>
      <c r="B78" s="98">
        <v>150.16383858012921</v>
      </c>
      <c r="C78" s="98">
        <v>178.40856513925502</v>
      </c>
      <c r="D78" s="98">
        <v>198.11631478938594</v>
      </c>
      <c r="E78" s="98">
        <v>233.21743792420793</v>
      </c>
      <c r="F78" s="98">
        <v>224.31617929482817</v>
      </c>
      <c r="G78" s="98">
        <v>237.98532978713791</v>
      </c>
      <c r="H78" s="98">
        <v>312.34996248150526</v>
      </c>
      <c r="I78" s="98">
        <v>322.87543382087296</v>
      </c>
      <c r="J78" s="98">
        <v>322.9620048012859</v>
      </c>
      <c r="K78" s="98">
        <v>318.94176447590672</v>
      </c>
      <c r="L78" s="98">
        <v>324.99109816797966</v>
      </c>
      <c r="M78" s="98">
        <v>267.82703213199534</v>
      </c>
      <c r="N78" s="98">
        <v>280.95649546195085</v>
      </c>
      <c r="O78" s="98">
        <v>241.20374125719982</v>
      </c>
      <c r="P78" s="98">
        <v>251.63366338199486</v>
      </c>
      <c r="Q78" s="98">
        <v>288.95271924185619</v>
      </c>
      <c r="R78" s="98">
        <v>331.54686922454749</v>
      </c>
      <c r="S78" s="98">
        <v>329.29396054288594</v>
      </c>
      <c r="T78" s="98">
        <v>361.10130841410893</v>
      </c>
      <c r="U78" s="98">
        <v>336.35486188076294</v>
      </c>
      <c r="V78" s="98">
        <v>340.27658961641447</v>
      </c>
      <c r="W78" s="98">
        <v>371.98713488801644</v>
      </c>
      <c r="X78" s="98">
        <v>339.92330658259255</v>
      </c>
      <c r="Y78" s="98">
        <v>318.71367153912252</v>
      </c>
      <c r="DA78" s="63" t="s">
        <v>1644</v>
      </c>
    </row>
    <row r="79" spans="1:105" ht="12" customHeight="1" x14ac:dyDescent="0.25">
      <c r="A79" s="109" t="s">
        <v>120</v>
      </c>
      <c r="B79" s="33">
        <v>30.380094874281838</v>
      </c>
      <c r="C79" s="33">
        <v>36.42740347211361</v>
      </c>
      <c r="D79" s="33">
        <v>34.60137453684009</v>
      </c>
      <c r="E79" s="33">
        <v>40.344349003864906</v>
      </c>
      <c r="F79" s="33">
        <v>41.801418197892936</v>
      </c>
      <c r="G79" s="33">
        <v>38.791371096772835</v>
      </c>
      <c r="H79" s="33">
        <v>51.230085477705053</v>
      </c>
      <c r="I79" s="33">
        <v>51.631214705775008</v>
      </c>
      <c r="J79" s="33">
        <v>58.575961982466161</v>
      </c>
      <c r="K79" s="33">
        <v>57.728821527186248</v>
      </c>
      <c r="L79" s="33">
        <v>72.697474892853876</v>
      </c>
      <c r="M79" s="33">
        <v>72.462441741511014</v>
      </c>
      <c r="N79" s="33">
        <v>65.742352482582035</v>
      </c>
      <c r="O79" s="33">
        <v>50.965289430674076</v>
      </c>
      <c r="P79" s="33">
        <v>59.638982439094939</v>
      </c>
      <c r="Q79" s="33">
        <v>47.51792976613423</v>
      </c>
      <c r="R79" s="33">
        <v>53.750399314213304</v>
      </c>
      <c r="S79" s="33">
        <v>64.666744028470404</v>
      </c>
      <c r="T79" s="33">
        <v>82.185338948194712</v>
      </c>
      <c r="U79" s="33">
        <v>80.159833212941621</v>
      </c>
      <c r="V79" s="33">
        <v>76.021303467457798</v>
      </c>
      <c r="W79" s="33">
        <v>59.153795716126773</v>
      </c>
      <c r="X79" s="33">
        <v>48.429215557571993</v>
      </c>
      <c r="Y79" s="33">
        <v>52.443663483861187</v>
      </c>
      <c r="DA79" s="60" t="s">
        <v>1645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2559.0232771862288</v>
      </c>
      <c r="C81" s="117">
        <f t="shared" si="28"/>
        <v>2564.8788928976455</v>
      </c>
      <c r="D81" s="117">
        <f t="shared" si="28"/>
        <v>2532.0854083542972</v>
      </c>
      <c r="E81" s="117">
        <f t="shared" si="28"/>
        <v>2497.5621134117441</v>
      </c>
      <c r="F81" s="117">
        <f t="shared" si="28"/>
        <v>2504.7680453103453</v>
      </c>
      <c r="G81" s="117">
        <f t="shared" si="28"/>
        <v>2517.9310155032831</v>
      </c>
      <c r="H81" s="117">
        <f t="shared" si="28"/>
        <v>2552.5524428654039</v>
      </c>
      <c r="I81" s="117">
        <f t="shared" si="28"/>
        <v>2581.5612945603402</v>
      </c>
      <c r="J81" s="117">
        <f t="shared" si="28"/>
        <v>2642.2413632697844</v>
      </c>
      <c r="K81" s="117">
        <f t="shared" si="28"/>
        <v>3075.656075173752</v>
      </c>
      <c r="L81" s="117">
        <f t="shared" si="28"/>
        <v>3163.4542684703847</v>
      </c>
      <c r="M81" s="117">
        <f t="shared" si="28"/>
        <v>3238.4970054177211</v>
      </c>
      <c r="N81" s="117">
        <f t="shared" si="28"/>
        <v>3329.0056637270022</v>
      </c>
      <c r="O81" s="117">
        <f t="shared" si="28"/>
        <v>3369.4754946827043</v>
      </c>
      <c r="P81" s="117">
        <f t="shared" si="28"/>
        <v>3429.8300521709289</v>
      </c>
      <c r="Q81" s="117">
        <f t="shared" si="28"/>
        <v>3362.6605331376577</v>
      </c>
      <c r="R81" s="117">
        <f t="shared" ref="R81:V81" si="29">R82+R85+R87+R100</f>
        <v>2600.3116677911053</v>
      </c>
      <c r="S81" s="117">
        <f t="shared" si="29"/>
        <v>2573.0408203299949</v>
      </c>
      <c r="T81" s="117">
        <f t="shared" si="29"/>
        <v>2533.5158927644575</v>
      </c>
      <c r="U81" s="117">
        <f t="shared" si="29"/>
        <v>2497.3838469823745</v>
      </c>
      <c r="V81" s="117">
        <f t="shared" si="29"/>
        <v>2484.4626248790109</v>
      </c>
      <c r="W81" s="117">
        <f t="shared" ref="W81:Y81" si="30">W82+W85+W87+W100</f>
        <v>2516.4488651702113</v>
      </c>
      <c r="X81" s="117">
        <f t="shared" si="30"/>
        <v>2556.5488134167467</v>
      </c>
      <c r="Y81" s="117">
        <f t="shared" si="30"/>
        <v>2515.1147481201597</v>
      </c>
      <c r="DA81" s="129" t="s">
        <v>1646</v>
      </c>
    </row>
    <row r="82" spans="1:105" ht="12.95" customHeight="1" x14ac:dyDescent="0.25">
      <c r="A82" s="121" t="s">
        <v>57</v>
      </c>
      <c r="B82" s="122">
        <f t="shared" ref="B82:Q82" si="31">SUM(B83:B84)</f>
        <v>1955.8560231800386</v>
      </c>
      <c r="C82" s="122">
        <f t="shared" si="31"/>
        <v>1951.639953800518</v>
      </c>
      <c r="D82" s="122">
        <f t="shared" si="31"/>
        <v>1952.6241593592204</v>
      </c>
      <c r="E82" s="122">
        <f t="shared" si="31"/>
        <v>1953.06025983053</v>
      </c>
      <c r="F82" s="122">
        <f t="shared" si="31"/>
        <v>1982.4270185986386</v>
      </c>
      <c r="G82" s="122">
        <f t="shared" si="31"/>
        <v>1984.6905578663548</v>
      </c>
      <c r="H82" s="122">
        <f t="shared" si="31"/>
        <v>1987.3814532700612</v>
      </c>
      <c r="I82" s="122">
        <f t="shared" si="31"/>
        <v>1991.6320809219073</v>
      </c>
      <c r="J82" s="122">
        <f t="shared" si="31"/>
        <v>2006.7873183811689</v>
      </c>
      <c r="K82" s="122">
        <f t="shared" si="31"/>
        <v>2386.802040550991</v>
      </c>
      <c r="L82" s="122">
        <f t="shared" si="31"/>
        <v>2403.0219611194302</v>
      </c>
      <c r="M82" s="122">
        <f t="shared" si="31"/>
        <v>2406.2780387747689</v>
      </c>
      <c r="N82" s="122">
        <f t="shared" si="31"/>
        <v>2444.4585240330171</v>
      </c>
      <c r="O82" s="122">
        <f t="shared" si="31"/>
        <v>2453.7255827238896</v>
      </c>
      <c r="P82" s="122">
        <f t="shared" si="31"/>
        <v>2471.4087915797072</v>
      </c>
      <c r="Q82" s="122">
        <f t="shared" si="31"/>
        <v>2449.181943598207</v>
      </c>
      <c r="R82" s="122">
        <f t="shared" ref="R82:V82" si="32">SUM(R83:R84)</f>
        <v>1768.2582879022277</v>
      </c>
      <c r="S82" s="122">
        <f t="shared" si="32"/>
        <v>1773.620513102343</v>
      </c>
      <c r="T82" s="122">
        <f t="shared" si="32"/>
        <v>1780.2472738578247</v>
      </c>
      <c r="U82" s="122">
        <f t="shared" si="32"/>
        <v>1784.9144934005726</v>
      </c>
      <c r="V82" s="122">
        <f t="shared" si="32"/>
        <v>1788.004382119628</v>
      </c>
      <c r="W82" s="122">
        <f t="shared" ref="W82:Y82" si="33">SUM(W83:W84)</f>
        <v>1793.631651972365</v>
      </c>
      <c r="X82" s="122">
        <f t="shared" si="33"/>
        <v>1796.2984750359892</v>
      </c>
      <c r="Y82" s="122">
        <f t="shared" si="33"/>
        <v>1803.8130321948577</v>
      </c>
      <c r="DA82" s="130" t="s">
        <v>1647</v>
      </c>
    </row>
    <row r="83" spans="1:105" ht="12" customHeight="1" x14ac:dyDescent="0.25">
      <c r="A83" s="97" t="s">
        <v>199</v>
      </c>
      <c r="B83" s="98">
        <v>1948.6132189556959</v>
      </c>
      <c r="C83" s="98">
        <v>1944.3247611172042</v>
      </c>
      <c r="D83" s="98">
        <v>1945.4655704206307</v>
      </c>
      <c r="E83" s="98">
        <v>1946.2865653125564</v>
      </c>
      <c r="F83" s="98">
        <v>1975.4493341963434</v>
      </c>
      <c r="G83" s="98">
        <v>1977.775066932463</v>
      </c>
      <c r="H83" s="98">
        <v>1980.5145668853575</v>
      </c>
      <c r="I83" s="98">
        <v>1984.5090762224952</v>
      </c>
      <c r="J83" s="98">
        <v>1999.4639745143688</v>
      </c>
      <c r="K83" s="98">
        <v>2378.0232946462265</v>
      </c>
      <c r="L83" s="98">
        <v>2393.8943145122757</v>
      </c>
      <c r="M83" s="98">
        <v>2396.6800324830415</v>
      </c>
      <c r="N83" s="98">
        <v>2434.4560523550208</v>
      </c>
      <c r="O83" s="98">
        <v>2443.2262969332187</v>
      </c>
      <c r="P83" s="98">
        <v>2460.6526356644699</v>
      </c>
      <c r="Q83" s="98">
        <v>2438.9518152288142</v>
      </c>
      <c r="R83" s="98">
        <v>1760.8511034680428</v>
      </c>
      <c r="S83" s="98">
        <v>1766.2897391802815</v>
      </c>
      <c r="T83" s="98">
        <v>1772.8038549727719</v>
      </c>
      <c r="U83" s="98">
        <v>1777.4678274577252</v>
      </c>
      <c r="V83" s="98">
        <v>1780.4300659214671</v>
      </c>
      <c r="W83" s="98">
        <v>1785.845514474061</v>
      </c>
      <c r="X83" s="98">
        <v>1788.2061574472143</v>
      </c>
      <c r="Y83" s="98">
        <v>1795.5192653100214</v>
      </c>
      <c r="DA83" s="63" t="s">
        <v>1648</v>
      </c>
    </row>
    <row r="84" spans="1:105" ht="12" customHeight="1" x14ac:dyDescent="0.25">
      <c r="A84" s="97" t="s">
        <v>53</v>
      </c>
      <c r="B84" s="98">
        <v>7.2428042243427306</v>
      </c>
      <c r="C84" s="98">
        <v>7.3151926833139163</v>
      </c>
      <c r="D84" s="98">
        <v>7.1585889385895669</v>
      </c>
      <c r="E84" s="98">
        <v>6.773694517973528</v>
      </c>
      <c r="F84" s="98">
        <v>6.977684402295214</v>
      </c>
      <c r="G84" s="98">
        <v>6.9154909338918378</v>
      </c>
      <c r="H84" s="98">
        <v>6.8668863847038706</v>
      </c>
      <c r="I84" s="98">
        <v>7.1230046994120571</v>
      </c>
      <c r="J84" s="98">
        <v>7.3233438668001778</v>
      </c>
      <c r="K84" s="98">
        <v>8.7787459047644738</v>
      </c>
      <c r="L84" s="98">
        <v>9.1276466071544675</v>
      </c>
      <c r="M84" s="98">
        <v>9.5980062917275415</v>
      </c>
      <c r="N84" s="98">
        <v>10.002471677996059</v>
      </c>
      <c r="O84" s="98">
        <v>10.499285790671054</v>
      </c>
      <c r="P84" s="98">
        <v>10.756155915237414</v>
      </c>
      <c r="Q84" s="98">
        <v>10.230128369392684</v>
      </c>
      <c r="R84" s="98">
        <v>7.4071844341849316</v>
      </c>
      <c r="S84" s="98">
        <v>7.3307739220614705</v>
      </c>
      <c r="T84" s="98">
        <v>7.4434188850528686</v>
      </c>
      <c r="U84" s="98">
        <v>7.4466659428474973</v>
      </c>
      <c r="V84" s="98">
        <v>7.5743161981609664</v>
      </c>
      <c r="W84" s="98">
        <v>7.7861374983039422</v>
      </c>
      <c r="X84" s="98">
        <v>8.0923175887749395</v>
      </c>
      <c r="Y84" s="98">
        <v>8.2937668848362307</v>
      </c>
      <c r="DA84" s="63" t="s">
        <v>1649</v>
      </c>
    </row>
    <row r="85" spans="1:105" ht="12.95" customHeight="1" x14ac:dyDescent="0.25">
      <c r="A85" s="121" t="s">
        <v>92</v>
      </c>
      <c r="B85" s="122">
        <f t="shared" ref="B85:Y85" si="34">B86</f>
        <v>7.4980039390345663</v>
      </c>
      <c r="C85" s="122">
        <f t="shared" si="34"/>
        <v>9.1291057995930132</v>
      </c>
      <c r="D85" s="122">
        <f t="shared" si="34"/>
        <v>7.0500649388404302</v>
      </c>
      <c r="E85" s="122">
        <f t="shared" si="34"/>
        <v>13.102953310069168</v>
      </c>
      <c r="F85" s="122">
        <f t="shared" si="34"/>
        <v>10.372778665529955</v>
      </c>
      <c r="G85" s="122">
        <f t="shared" si="34"/>
        <v>14.027956720243214</v>
      </c>
      <c r="H85" s="122">
        <f t="shared" si="34"/>
        <v>16.58878065316344</v>
      </c>
      <c r="I85" s="122">
        <f t="shared" si="34"/>
        <v>12.202749436955092</v>
      </c>
      <c r="J85" s="122">
        <f t="shared" si="34"/>
        <v>17.091088255783298</v>
      </c>
      <c r="K85" s="122">
        <f t="shared" si="34"/>
        <v>31.253204113832439</v>
      </c>
      <c r="L85" s="122">
        <f t="shared" si="34"/>
        <v>37.060475719353541</v>
      </c>
      <c r="M85" s="122">
        <f t="shared" si="34"/>
        <v>40.562544238423463</v>
      </c>
      <c r="N85" s="122">
        <f t="shared" si="34"/>
        <v>43.88178770014737</v>
      </c>
      <c r="O85" s="122">
        <f t="shared" si="34"/>
        <v>44.642827079943579</v>
      </c>
      <c r="P85" s="122">
        <f t="shared" si="34"/>
        <v>36.601138833725138</v>
      </c>
      <c r="Q85" s="122">
        <f t="shared" si="34"/>
        <v>54.921415817219369</v>
      </c>
      <c r="R85" s="122">
        <f t="shared" si="34"/>
        <v>46.031087925434576</v>
      </c>
      <c r="S85" s="122">
        <f t="shared" si="34"/>
        <v>43.46790605812366</v>
      </c>
      <c r="T85" s="122">
        <f t="shared" si="34"/>
        <v>29.512640940705165</v>
      </c>
      <c r="U85" s="122">
        <f t="shared" si="34"/>
        <v>24.051234932579099</v>
      </c>
      <c r="V85" s="122">
        <f t="shared" si="34"/>
        <v>21.004375880781936</v>
      </c>
      <c r="W85" s="122">
        <f t="shared" si="34"/>
        <v>19.999725193112805</v>
      </c>
      <c r="X85" s="122">
        <f t="shared" si="34"/>
        <v>21.098054900679099</v>
      </c>
      <c r="Y85" s="122">
        <f t="shared" si="34"/>
        <v>23.48488807974892</v>
      </c>
      <c r="DA85" s="130" t="s">
        <v>1650</v>
      </c>
    </row>
    <row r="86" spans="1:105" ht="12" customHeight="1" x14ac:dyDescent="0.25">
      <c r="A86" s="97" t="s">
        <v>53</v>
      </c>
      <c r="B86" s="98">
        <v>7.4980039390345663</v>
      </c>
      <c r="C86" s="98">
        <v>9.1291057995930132</v>
      </c>
      <c r="D86" s="98">
        <v>7.0500649388404302</v>
      </c>
      <c r="E86" s="98">
        <v>13.102953310069168</v>
      </c>
      <c r="F86" s="98">
        <v>10.372778665529955</v>
      </c>
      <c r="G86" s="98">
        <v>14.027956720243214</v>
      </c>
      <c r="H86" s="98">
        <v>16.58878065316344</v>
      </c>
      <c r="I86" s="98">
        <v>12.202749436955092</v>
      </c>
      <c r="J86" s="98">
        <v>17.091088255783298</v>
      </c>
      <c r="K86" s="98">
        <v>31.253204113832439</v>
      </c>
      <c r="L86" s="98">
        <v>37.060475719353541</v>
      </c>
      <c r="M86" s="98">
        <v>40.562544238423463</v>
      </c>
      <c r="N86" s="98">
        <v>43.88178770014737</v>
      </c>
      <c r="O86" s="98">
        <v>44.642827079943579</v>
      </c>
      <c r="P86" s="98">
        <v>36.601138833725138</v>
      </c>
      <c r="Q86" s="98">
        <v>54.921415817219369</v>
      </c>
      <c r="R86" s="98">
        <v>46.031087925434576</v>
      </c>
      <c r="S86" s="98">
        <v>43.46790605812366</v>
      </c>
      <c r="T86" s="98">
        <v>29.512640940705165</v>
      </c>
      <c r="U86" s="98">
        <v>24.051234932579099</v>
      </c>
      <c r="V86" s="98">
        <v>21.004375880781936</v>
      </c>
      <c r="W86" s="98">
        <v>19.999725193112805</v>
      </c>
      <c r="X86" s="98">
        <v>21.098054900679099</v>
      </c>
      <c r="Y86" s="98">
        <v>23.48488807974892</v>
      </c>
      <c r="DA86" s="63" t="s">
        <v>1651</v>
      </c>
    </row>
    <row r="87" spans="1:105" ht="12" customHeight="1" x14ac:dyDescent="0.25">
      <c r="A87" s="121" t="s">
        <v>55</v>
      </c>
      <c r="B87" s="122">
        <v>408.6533599251145</v>
      </c>
      <c r="C87" s="122">
        <v>402.98608123375368</v>
      </c>
      <c r="D87" s="122">
        <v>380.21301252865067</v>
      </c>
      <c r="E87" s="122">
        <v>343.34766255225094</v>
      </c>
      <c r="F87" s="122">
        <v>331.09822365684613</v>
      </c>
      <c r="G87" s="122">
        <v>335.82414148780373</v>
      </c>
      <c r="H87" s="122">
        <v>336.76683206133458</v>
      </c>
      <c r="I87" s="122">
        <v>354.26577531132455</v>
      </c>
      <c r="J87" s="122">
        <v>379.17135791756982</v>
      </c>
      <c r="K87" s="122">
        <v>402.27183189528728</v>
      </c>
      <c r="L87" s="122">
        <v>442.77258381937759</v>
      </c>
      <c r="M87" s="122">
        <v>503.14704798244287</v>
      </c>
      <c r="N87" s="122">
        <v>536.91574729511342</v>
      </c>
      <c r="O87" s="122">
        <v>579.58889021719847</v>
      </c>
      <c r="P87" s="122">
        <v>599.39266412872712</v>
      </c>
      <c r="Q87" s="122">
        <v>551.0085459227771</v>
      </c>
      <c r="R87" s="122">
        <v>509.07775725135497</v>
      </c>
      <c r="S87" s="122">
        <v>492.72699599070017</v>
      </c>
      <c r="T87" s="122">
        <v>460.49129107171473</v>
      </c>
      <c r="U87" s="122">
        <v>444.80347681852936</v>
      </c>
      <c r="V87" s="122">
        <v>435.97836341254526</v>
      </c>
      <c r="W87" s="122">
        <v>455.54391252312865</v>
      </c>
      <c r="X87" s="122">
        <v>480.54619844385257</v>
      </c>
      <c r="Y87" s="122">
        <v>441.2287892988428</v>
      </c>
      <c r="DA87" s="130" t="s">
        <v>1652</v>
      </c>
    </row>
    <row r="88" spans="1:105" ht="12" customHeight="1" x14ac:dyDescent="0.25">
      <c r="A88" s="97" t="s">
        <v>132</v>
      </c>
      <c r="B88" s="98">
        <v>30.442338447812109</v>
      </c>
      <c r="C88" s="98">
        <v>31.942613096154997</v>
      </c>
      <c r="D88" s="98">
        <v>31.459390869186159</v>
      </c>
      <c r="E88" s="98">
        <v>29.673301539944706</v>
      </c>
      <c r="F88" s="98">
        <v>29.185272045607228</v>
      </c>
      <c r="G88" s="98">
        <v>30.525912814183368</v>
      </c>
      <c r="H88" s="98">
        <v>32.082138856721095</v>
      </c>
      <c r="I88" s="98">
        <v>34.124250225140145</v>
      </c>
      <c r="J88" s="98">
        <v>37.625006644035466</v>
      </c>
      <c r="K88" s="98">
        <v>40.241084147513924</v>
      </c>
      <c r="L88" s="98">
        <v>43.949655147544838</v>
      </c>
      <c r="M88" s="98">
        <v>50.113495040557105</v>
      </c>
      <c r="N88" s="98">
        <v>50.91344744817431</v>
      </c>
      <c r="O88" s="98">
        <v>53.674114166360624</v>
      </c>
      <c r="P88" s="98">
        <v>53.999051687137708</v>
      </c>
      <c r="Q88" s="98">
        <v>51.030225557292688</v>
      </c>
      <c r="R88" s="98">
        <v>37.025404933484815</v>
      </c>
      <c r="S88" s="98">
        <v>37.133922690644063</v>
      </c>
      <c r="T88" s="98">
        <v>35.367753165554838</v>
      </c>
      <c r="U88" s="98">
        <v>37.359733727636026</v>
      </c>
      <c r="V88" s="98">
        <v>37.426951301550893</v>
      </c>
      <c r="W88" s="98">
        <v>37.538884921420511</v>
      </c>
      <c r="X88" s="98">
        <v>37.586302129867448</v>
      </c>
      <c r="Y88" s="98">
        <v>37.745702054714094</v>
      </c>
      <c r="DA88" s="63" t="s">
        <v>1653</v>
      </c>
    </row>
    <row r="89" spans="1:105" ht="12" customHeight="1" x14ac:dyDescent="0.25">
      <c r="A89" s="97" t="s">
        <v>131</v>
      </c>
      <c r="B89" s="98">
        <v>2.8127375084728977E-2</v>
      </c>
      <c r="C89" s="98">
        <v>3.0769027911928301E-2</v>
      </c>
      <c r="D89" s="98">
        <v>2.54819854918132E-2</v>
      </c>
      <c r="E89" s="98">
        <v>2.6419216010719549E-2</v>
      </c>
      <c r="F89" s="98">
        <v>2.7890450295926336E-2</v>
      </c>
      <c r="G89" s="98">
        <v>3.0135342096201702E-2</v>
      </c>
      <c r="H89" s="98">
        <v>3.4189542089544528E-2</v>
      </c>
      <c r="I89" s="98">
        <v>4.8225266686825037E-2</v>
      </c>
      <c r="J89" s="98">
        <v>7.980317235703821E-2</v>
      </c>
      <c r="K89" s="98">
        <v>0.11808141348731581</v>
      </c>
      <c r="L89" s="98">
        <v>0.14373185045980846</v>
      </c>
      <c r="M89" s="98">
        <v>0.16725128787665575</v>
      </c>
      <c r="N89" s="98">
        <v>0.19570314605090927</v>
      </c>
      <c r="O89" s="98">
        <v>0.25520476989100238</v>
      </c>
      <c r="P89" s="98">
        <v>0.27591798084158947</v>
      </c>
      <c r="Q89" s="98">
        <v>0.2846632762150757</v>
      </c>
      <c r="R89" s="98">
        <v>0.20629139619876441</v>
      </c>
      <c r="S89" s="98">
        <v>0.20502657005951716</v>
      </c>
      <c r="T89" s="98">
        <v>0.2008695376118507</v>
      </c>
      <c r="U89" s="98">
        <v>0.23026175914559796</v>
      </c>
      <c r="V89" s="98">
        <v>0.23328104673590933</v>
      </c>
      <c r="W89" s="98">
        <v>0.24126692835196262</v>
      </c>
      <c r="X89" s="98">
        <v>0.25227694610997675</v>
      </c>
      <c r="Y89" s="98">
        <v>0.26369963799962826</v>
      </c>
      <c r="DA89" s="63" t="s">
        <v>1654</v>
      </c>
    </row>
    <row r="90" spans="1:105" ht="12" customHeight="1" x14ac:dyDescent="0.25">
      <c r="A90" s="100" t="s">
        <v>199</v>
      </c>
      <c r="B90" s="101">
        <v>6.3989596533884979E-3</v>
      </c>
      <c r="C90" s="101">
        <v>1.2109885822700873E-2</v>
      </c>
      <c r="D90" s="101">
        <v>4.6075605153062483E-3</v>
      </c>
      <c r="E90" s="101">
        <v>2.8021339056425866E-3</v>
      </c>
      <c r="F90" s="101">
        <v>3.7033605846321749E-3</v>
      </c>
      <c r="G90" s="101">
        <v>3.7656066375312582E-3</v>
      </c>
      <c r="H90" s="101">
        <v>5.5468468094824475E-3</v>
      </c>
      <c r="I90" s="101">
        <v>6.0386341759015019E-3</v>
      </c>
      <c r="J90" s="101">
        <v>8.8605140272858332E-3</v>
      </c>
      <c r="K90" s="101">
        <v>1.1878633679406765E-2</v>
      </c>
      <c r="L90" s="101">
        <v>1.4046008469316407E-2</v>
      </c>
      <c r="M90" s="101">
        <v>2.4462349334899713E-2</v>
      </c>
      <c r="N90" s="101">
        <v>1.9174124387030797E-2</v>
      </c>
      <c r="O90" s="101">
        <v>1.642753613295591E-2</v>
      </c>
      <c r="P90" s="101">
        <v>3.4392709537563591E-2</v>
      </c>
      <c r="Q90" s="101">
        <v>9.1362464715875787E-3</v>
      </c>
      <c r="R90" s="101">
        <v>9.251606115784735E-3</v>
      </c>
      <c r="S90" s="101">
        <v>1.5785917362049148E-2</v>
      </c>
      <c r="T90" s="101">
        <v>1.7954295990990715E-2</v>
      </c>
      <c r="U90" s="101">
        <v>2.6456202620974319E-2</v>
      </c>
      <c r="V90" s="101">
        <v>2.1911791981180869E-2</v>
      </c>
      <c r="W90" s="101">
        <v>2.455254872369151E-2</v>
      </c>
      <c r="X90" s="101">
        <v>2.7078017261616134E-2</v>
      </c>
      <c r="Y90" s="101">
        <v>2.2402464250243989E-2</v>
      </c>
      <c r="DA90" s="131" t="s">
        <v>1655</v>
      </c>
    </row>
    <row r="91" spans="1:105" ht="12" customHeight="1" x14ac:dyDescent="0.25">
      <c r="A91" s="103" t="s">
        <v>52</v>
      </c>
      <c r="B91" s="104">
        <v>2.1728415431340478E-2</v>
      </c>
      <c r="C91" s="104">
        <v>1.8659142089227428E-2</v>
      </c>
      <c r="D91" s="104">
        <v>2.0874424976506951E-2</v>
      </c>
      <c r="E91" s="104">
        <v>2.3617082105076962E-2</v>
      </c>
      <c r="F91" s="104">
        <v>2.4187089711294161E-2</v>
      </c>
      <c r="G91" s="104">
        <v>2.6369735458670444E-2</v>
      </c>
      <c r="H91" s="104">
        <v>2.8642695280062077E-2</v>
      </c>
      <c r="I91" s="104">
        <v>4.2186632510923534E-2</v>
      </c>
      <c r="J91" s="104">
        <v>7.0942658329752384E-2</v>
      </c>
      <c r="K91" s="104">
        <v>0.10620277980790904</v>
      </c>
      <c r="L91" s="104">
        <v>0.12968584199049205</v>
      </c>
      <c r="M91" s="104">
        <v>0.14278893854175603</v>
      </c>
      <c r="N91" s="104">
        <v>0.17652902166387849</v>
      </c>
      <c r="O91" s="104">
        <v>0.23877723375804646</v>
      </c>
      <c r="P91" s="104">
        <v>0.24152527130402587</v>
      </c>
      <c r="Q91" s="104">
        <v>0.27552702974348814</v>
      </c>
      <c r="R91" s="104">
        <v>0.19703979008297967</v>
      </c>
      <c r="S91" s="104">
        <v>0.18924065269746801</v>
      </c>
      <c r="T91" s="104">
        <v>0.18291524162085998</v>
      </c>
      <c r="U91" s="104">
        <v>0.20380555652462365</v>
      </c>
      <c r="V91" s="104">
        <v>0.21136925475472845</v>
      </c>
      <c r="W91" s="104">
        <v>0.21671437962827111</v>
      </c>
      <c r="X91" s="104">
        <v>0.22519892884836062</v>
      </c>
      <c r="Y91" s="104">
        <v>0.24129717374938428</v>
      </c>
      <c r="DA91" s="132" t="s">
        <v>1656</v>
      </c>
    </row>
    <row r="92" spans="1:105" ht="12" customHeight="1" x14ac:dyDescent="0.25">
      <c r="A92" s="106" t="s">
        <v>124</v>
      </c>
      <c r="B92" s="101">
        <v>337.54237041197706</v>
      </c>
      <c r="C92" s="101">
        <v>310.34851126585966</v>
      </c>
      <c r="D92" s="101">
        <v>289.34169489864252</v>
      </c>
      <c r="E92" s="101">
        <v>259.28684663924093</v>
      </c>
      <c r="F92" s="101">
        <v>242.67489583569395</v>
      </c>
      <c r="G92" s="101">
        <v>227.54362001479569</v>
      </c>
      <c r="H92" s="101">
        <v>201.2979647860947</v>
      </c>
      <c r="I92" s="101">
        <v>196.40258040006722</v>
      </c>
      <c r="J92" s="101">
        <v>197.97049777287009</v>
      </c>
      <c r="K92" s="101">
        <v>201.50059891058024</v>
      </c>
      <c r="L92" s="101">
        <v>213.70300998178033</v>
      </c>
      <c r="M92" s="101">
        <v>233.14223912416173</v>
      </c>
      <c r="N92" s="101">
        <v>246.45945611181668</v>
      </c>
      <c r="O92" s="101">
        <v>276.12651323473034</v>
      </c>
      <c r="P92" s="101">
        <v>284.44381243808488</v>
      </c>
      <c r="Q92" s="101">
        <v>268.23565549645537</v>
      </c>
      <c r="R92" s="101">
        <v>254.64910867484039</v>
      </c>
      <c r="S92" s="101">
        <v>243.56128955973688</v>
      </c>
      <c r="T92" s="101">
        <v>219.37160917976294</v>
      </c>
      <c r="U92" s="101">
        <v>188.73478088336233</v>
      </c>
      <c r="V92" s="101">
        <v>172.12716520523065</v>
      </c>
      <c r="W92" s="101">
        <v>178.879502093242</v>
      </c>
      <c r="X92" s="101">
        <v>198.39053325892488</v>
      </c>
      <c r="Y92" s="101">
        <v>164.41087094780661</v>
      </c>
      <c r="DA92" s="131" t="s">
        <v>1657</v>
      </c>
    </row>
    <row r="93" spans="1:105" ht="12" customHeight="1" x14ac:dyDescent="0.25">
      <c r="A93" s="107" t="s">
        <v>123</v>
      </c>
      <c r="B93" s="104">
        <v>0.38412886781807509</v>
      </c>
      <c r="C93" s="104">
        <v>0.34854609072280351</v>
      </c>
      <c r="D93" s="104">
        <v>0.27788872018881033</v>
      </c>
      <c r="E93" s="104">
        <v>0.26732953345762112</v>
      </c>
      <c r="F93" s="104">
        <v>0.26786207842624277</v>
      </c>
      <c r="G93" s="104">
        <v>0.25796101186172476</v>
      </c>
      <c r="H93" s="104">
        <v>0.22920292787094049</v>
      </c>
      <c r="I93" s="104">
        <v>0.31027319065404441</v>
      </c>
      <c r="J93" s="104">
        <v>0.46136123047552324</v>
      </c>
      <c r="K93" s="104">
        <v>0.63206946953464349</v>
      </c>
      <c r="L93" s="104">
        <v>0.72589935763470292</v>
      </c>
      <c r="M93" s="104">
        <v>0.69149993935067156</v>
      </c>
      <c r="N93" s="104">
        <v>0.77567724704758434</v>
      </c>
      <c r="O93" s="104">
        <v>1.0369586574762963</v>
      </c>
      <c r="P93" s="104">
        <v>1.15995389826305</v>
      </c>
      <c r="Q93" s="104">
        <v>1.1995552223876589</v>
      </c>
      <c r="R93" s="104">
        <v>1.2172352565463924</v>
      </c>
      <c r="S93" s="104">
        <v>1.2748655998287319</v>
      </c>
      <c r="T93" s="104">
        <v>1.2358707912600546</v>
      </c>
      <c r="U93" s="104">
        <v>1.0940105114498733</v>
      </c>
      <c r="V93" s="104">
        <v>1.0127159290311019</v>
      </c>
      <c r="W93" s="104">
        <v>1.1795067676784097</v>
      </c>
      <c r="X93" s="104">
        <v>1.5080805323464503</v>
      </c>
      <c r="Y93" s="104">
        <v>1.1113824035878819</v>
      </c>
      <c r="DA93" s="132" t="s">
        <v>1658</v>
      </c>
    </row>
    <row r="94" spans="1:105" ht="12" customHeight="1" x14ac:dyDescent="0.25">
      <c r="A94" s="108" t="s">
        <v>50</v>
      </c>
      <c r="B94" s="98">
        <v>7.459332175531655E-2</v>
      </c>
      <c r="C94" s="98">
        <v>0.12065955005131346</v>
      </c>
      <c r="D94" s="98">
        <v>4.2715323887753405E-2</v>
      </c>
      <c r="E94" s="98">
        <v>2.4699481424228103E-2</v>
      </c>
      <c r="F94" s="98">
        <v>3.1872436575719906E-2</v>
      </c>
      <c r="G94" s="98">
        <v>2.9513423560047117E-2</v>
      </c>
      <c r="H94" s="98">
        <v>3.4775893549599021E-2</v>
      </c>
      <c r="I94" s="98">
        <v>3.8540051273059747E-2</v>
      </c>
      <c r="J94" s="98">
        <v>5.3757907685894384E-2</v>
      </c>
      <c r="K94" s="98">
        <v>6.8864635129449001E-2</v>
      </c>
      <c r="L94" s="98">
        <v>7.8821861505431912E-2</v>
      </c>
      <c r="M94" s="98">
        <v>0.1104994259494784</v>
      </c>
      <c r="N94" s="98">
        <v>8.2123910506389036E-2</v>
      </c>
      <c r="O94" s="98">
        <v>6.8554676414930724E-2</v>
      </c>
      <c r="P94" s="98">
        <v>0.15221481512061077</v>
      </c>
      <c r="Q94" s="98">
        <v>3.3132896268645948E-2</v>
      </c>
      <c r="R94" s="98">
        <v>5.5425253334972988E-2</v>
      </c>
      <c r="S94" s="98">
        <v>0.10476147470189448</v>
      </c>
      <c r="T94" s="98">
        <v>0.11633502612667301</v>
      </c>
      <c r="U94" s="98">
        <v>0.12710355261312642</v>
      </c>
      <c r="V94" s="98">
        <v>9.1620165730020631E-2</v>
      </c>
      <c r="W94" s="98">
        <v>0.11815338759875074</v>
      </c>
      <c r="X94" s="98">
        <v>0.16733207118577983</v>
      </c>
      <c r="Y94" s="98">
        <v>9.1195398461538249E-2</v>
      </c>
      <c r="DA94" s="63" t="s">
        <v>1659</v>
      </c>
    </row>
    <row r="95" spans="1:105" ht="12" customHeight="1" x14ac:dyDescent="0.25">
      <c r="A95" s="108" t="s">
        <v>52</v>
      </c>
      <c r="B95" s="98">
        <v>0.30953554606275852</v>
      </c>
      <c r="C95" s="98">
        <v>0.22788654067149008</v>
      </c>
      <c r="D95" s="98">
        <v>0.23517339630105694</v>
      </c>
      <c r="E95" s="98">
        <v>0.242630052033393</v>
      </c>
      <c r="F95" s="98">
        <v>0.23598964185052285</v>
      </c>
      <c r="G95" s="98">
        <v>0.22844758830167763</v>
      </c>
      <c r="H95" s="98">
        <v>0.19442703432134148</v>
      </c>
      <c r="I95" s="98">
        <v>0.27173313938098465</v>
      </c>
      <c r="J95" s="98">
        <v>0.40760332278962885</v>
      </c>
      <c r="K95" s="98">
        <v>0.56320483440519453</v>
      </c>
      <c r="L95" s="98">
        <v>0.64707749612927101</v>
      </c>
      <c r="M95" s="98">
        <v>0.58100051340119319</v>
      </c>
      <c r="N95" s="98">
        <v>0.69355333654119533</v>
      </c>
      <c r="O95" s="98">
        <v>0.96840398106136572</v>
      </c>
      <c r="P95" s="98">
        <v>1.0077390831424391</v>
      </c>
      <c r="Q95" s="98">
        <v>1.166422326119013</v>
      </c>
      <c r="R95" s="98">
        <v>1.1618100032114194</v>
      </c>
      <c r="S95" s="98">
        <v>1.1701041251268374</v>
      </c>
      <c r="T95" s="98">
        <v>1.1195357651333815</v>
      </c>
      <c r="U95" s="98">
        <v>0.96690695883674682</v>
      </c>
      <c r="V95" s="98">
        <v>0.92109576330108123</v>
      </c>
      <c r="W95" s="98">
        <v>1.0613533800796588</v>
      </c>
      <c r="X95" s="98">
        <v>1.3407484611606706</v>
      </c>
      <c r="Y95" s="98">
        <v>1.0201870051263435</v>
      </c>
      <c r="DA95" s="63" t="s">
        <v>1660</v>
      </c>
    </row>
    <row r="96" spans="1:105" ht="12" customHeight="1" x14ac:dyDescent="0.25">
      <c r="A96" s="106" t="s">
        <v>122</v>
      </c>
      <c r="B96" s="101">
        <v>36.175313221480408</v>
      </c>
      <c r="C96" s="101">
        <v>54.2070721048864</v>
      </c>
      <c r="D96" s="101">
        <v>53.611865832064233</v>
      </c>
      <c r="E96" s="101">
        <v>48.874654047782251</v>
      </c>
      <c r="F96" s="101">
        <v>52.775764225340652</v>
      </c>
      <c r="G96" s="101">
        <v>69.23610930491715</v>
      </c>
      <c r="H96" s="101">
        <v>90.895509552793385</v>
      </c>
      <c r="I96" s="101">
        <v>103.35359534648666</v>
      </c>
      <c r="J96" s="101">
        <v>111.45103769251364</v>
      </c>
      <c r="K96" s="101">
        <v>116.5588240097243</v>
      </c>
      <c r="L96" s="101">
        <v>132.13316398901782</v>
      </c>
      <c r="M96" s="101">
        <v>161.64391319445082</v>
      </c>
      <c r="N96" s="101">
        <v>175.34766584400293</v>
      </c>
      <c r="O96" s="101">
        <v>178.53821280770234</v>
      </c>
      <c r="P96" s="101">
        <v>179.3730953334595</v>
      </c>
      <c r="Q96" s="101">
        <v>159.24271397717959</v>
      </c>
      <c r="R96" s="101">
        <v>146.89819217933743</v>
      </c>
      <c r="S96" s="101">
        <v>138.64415944945696</v>
      </c>
      <c r="T96" s="101">
        <v>130.42172249816625</v>
      </c>
      <c r="U96" s="101">
        <v>132.9186848115923</v>
      </c>
      <c r="V96" s="101">
        <v>135.97659942922047</v>
      </c>
      <c r="W96" s="101">
        <v>140.56617069835053</v>
      </c>
      <c r="X96" s="101">
        <v>140.80576643789038</v>
      </c>
      <c r="Y96" s="101">
        <v>138.08144128849253</v>
      </c>
      <c r="DA96" s="131" t="s">
        <v>1661</v>
      </c>
    </row>
    <row r="97" spans="1:105" ht="12" customHeight="1" x14ac:dyDescent="0.25">
      <c r="A97" s="107" t="s">
        <v>121</v>
      </c>
      <c r="B97" s="104">
        <v>4.0810816009421789</v>
      </c>
      <c r="C97" s="104">
        <v>6.1085696482179772</v>
      </c>
      <c r="D97" s="104">
        <v>5.4966902230771675</v>
      </c>
      <c r="E97" s="104">
        <v>5.2191115758147451</v>
      </c>
      <c r="F97" s="104">
        <v>6.1665390214821594</v>
      </c>
      <c r="G97" s="104">
        <v>8.2304029999496162</v>
      </c>
      <c r="H97" s="104">
        <v>12.227826395764911</v>
      </c>
      <c r="I97" s="104">
        <v>20.026850882289637</v>
      </c>
      <c r="J97" s="104">
        <v>31.583651405318044</v>
      </c>
      <c r="K97" s="104">
        <v>43.221173944446839</v>
      </c>
      <c r="L97" s="104">
        <v>52.117123492940081</v>
      </c>
      <c r="M97" s="104">
        <v>57.388649396045913</v>
      </c>
      <c r="N97" s="104">
        <v>63.223797498020936</v>
      </c>
      <c r="O97" s="104">
        <v>69.957886581037826</v>
      </c>
      <c r="P97" s="104">
        <v>80.140832790940365</v>
      </c>
      <c r="Q97" s="104">
        <v>71.015732393246651</v>
      </c>
      <c r="R97" s="104">
        <v>69.081524810947201</v>
      </c>
      <c r="S97" s="104">
        <v>71.907732120974046</v>
      </c>
      <c r="T97" s="104">
        <v>73.893465899358858</v>
      </c>
      <c r="U97" s="104">
        <v>84.466005125343287</v>
      </c>
      <c r="V97" s="104">
        <v>89.201650500776253</v>
      </c>
      <c r="W97" s="104">
        <v>97.138581114085227</v>
      </c>
      <c r="X97" s="104">
        <v>102.00323913871345</v>
      </c>
      <c r="Y97" s="104">
        <v>99.615692966242023</v>
      </c>
      <c r="DA97" s="132" t="s">
        <v>1662</v>
      </c>
    </row>
    <row r="98" spans="1:105" ht="12" customHeight="1" x14ac:dyDescent="0.25">
      <c r="A98" s="108" t="s">
        <v>53</v>
      </c>
      <c r="B98" s="98">
        <v>0.69965635176679086</v>
      </c>
      <c r="C98" s="98">
        <v>1.9328958462112238</v>
      </c>
      <c r="D98" s="98">
        <v>0.75423460865722736</v>
      </c>
      <c r="E98" s="98">
        <v>0.42007317368483293</v>
      </c>
      <c r="F98" s="98">
        <v>0.65306195048338667</v>
      </c>
      <c r="G98" s="98">
        <v>0.83707765304627491</v>
      </c>
      <c r="H98" s="98">
        <v>1.6986359641059907</v>
      </c>
      <c r="I98" s="98">
        <v>2.2705750996184881</v>
      </c>
      <c r="J98" s="98">
        <v>3.3504895431393917</v>
      </c>
      <c r="K98" s="98">
        <v>4.2697028402528829</v>
      </c>
      <c r="L98" s="98">
        <v>5.1001358290782113</v>
      </c>
      <c r="M98" s="98">
        <v>8.3348136515803635</v>
      </c>
      <c r="N98" s="98">
        <v>6.1199304648600181</v>
      </c>
      <c r="O98" s="98">
        <v>4.0240728417923668</v>
      </c>
      <c r="P98" s="98">
        <v>10.010777205785251</v>
      </c>
      <c r="Q98" s="98">
        <v>1.3902265552037127</v>
      </c>
      <c r="R98" s="98">
        <v>2.5912323539633326</v>
      </c>
      <c r="S98" s="98">
        <v>5.6277306165942109</v>
      </c>
      <c r="T98" s="98">
        <v>6.7263840035732674</v>
      </c>
      <c r="U98" s="98">
        <v>9.8113173123781348</v>
      </c>
      <c r="V98" s="98">
        <v>8.3994237538300354</v>
      </c>
      <c r="W98" s="98">
        <v>9.503537562509365</v>
      </c>
      <c r="X98" s="98">
        <v>10.688257236820787</v>
      </c>
      <c r="Y98" s="98">
        <v>8.5417249437381653</v>
      </c>
      <c r="DA98" s="63" t="s">
        <v>1663</v>
      </c>
    </row>
    <row r="99" spans="1:105" ht="12" customHeight="1" x14ac:dyDescent="0.25">
      <c r="A99" s="108" t="s">
        <v>52</v>
      </c>
      <c r="B99" s="98">
        <v>3.381425249175388</v>
      </c>
      <c r="C99" s="98">
        <v>4.1756738020067532</v>
      </c>
      <c r="D99" s="98">
        <v>4.7424556144199403</v>
      </c>
      <c r="E99" s="98">
        <v>4.799038402129912</v>
      </c>
      <c r="F99" s="98">
        <v>5.513477070998773</v>
      </c>
      <c r="G99" s="98">
        <v>7.3933253469033415</v>
      </c>
      <c r="H99" s="98">
        <v>10.52919043165892</v>
      </c>
      <c r="I99" s="98">
        <v>17.75627578267115</v>
      </c>
      <c r="J99" s="98">
        <v>28.233161862178651</v>
      </c>
      <c r="K99" s="98">
        <v>38.951471104193956</v>
      </c>
      <c r="L99" s="98">
        <v>47.016987663861869</v>
      </c>
      <c r="M99" s="98">
        <v>49.053835744465552</v>
      </c>
      <c r="N99" s="98">
        <v>57.103867033160917</v>
      </c>
      <c r="O99" s="98">
        <v>65.933813739245466</v>
      </c>
      <c r="P99" s="98">
        <v>70.13005558515512</v>
      </c>
      <c r="Q99" s="98">
        <v>69.62550583804294</v>
      </c>
      <c r="R99" s="98">
        <v>66.490292456983866</v>
      </c>
      <c r="S99" s="98">
        <v>66.28000150437984</v>
      </c>
      <c r="T99" s="98">
        <v>67.167081895785586</v>
      </c>
      <c r="U99" s="98">
        <v>74.65468781296515</v>
      </c>
      <c r="V99" s="98">
        <v>80.802226746946218</v>
      </c>
      <c r="W99" s="98">
        <v>87.635043551575862</v>
      </c>
      <c r="X99" s="98">
        <v>91.314981901892665</v>
      </c>
      <c r="Y99" s="98">
        <v>91.073968022503863</v>
      </c>
      <c r="DA99" s="63" t="s">
        <v>1664</v>
      </c>
    </row>
    <row r="100" spans="1:105" ht="12" customHeight="1" x14ac:dyDescent="0.25">
      <c r="A100" s="121" t="s">
        <v>54</v>
      </c>
      <c r="B100" s="122">
        <v>187.0158901420412</v>
      </c>
      <c r="C100" s="122">
        <v>201.12375206378124</v>
      </c>
      <c r="D100" s="122">
        <v>192.19817152758577</v>
      </c>
      <c r="E100" s="122">
        <v>188.05123771889427</v>
      </c>
      <c r="F100" s="122">
        <v>180.87002438933027</v>
      </c>
      <c r="G100" s="122">
        <v>183.38835942888136</v>
      </c>
      <c r="H100" s="122">
        <v>211.81537688084492</v>
      </c>
      <c r="I100" s="122">
        <v>223.46068889015316</v>
      </c>
      <c r="J100" s="122">
        <v>239.19159871526261</v>
      </c>
      <c r="K100" s="122">
        <v>255.32899861364086</v>
      </c>
      <c r="L100" s="122">
        <v>280.59924781222321</v>
      </c>
      <c r="M100" s="122">
        <v>288.50937442208578</v>
      </c>
      <c r="N100" s="122">
        <v>303.7496046987244</v>
      </c>
      <c r="O100" s="122">
        <v>291.5181946616724</v>
      </c>
      <c r="P100" s="122">
        <v>322.42745762876945</v>
      </c>
      <c r="Q100" s="122">
        <v>307.54862779945404</v>
      </c>
      <c r="R100" s="122">
        <v>276.94453471208811</v>
      </c>
      <c r="S100" s="122">
        <v>263.22540517882828</v>
      </c>
      <c r="T100" s="122">
        <v>263.26468689421296</v>
      </c>
      <c r="U100" s="122">
        <v>243.61464183069356</v>
      </c>
      <c r="V100" s="122">
        <v>239.47550346605556</v>
      </c>
      <c r="W100" s="122">
        <v>247.27357548160489</v>
      </c>
      <c r="X100" s="122">
        <v>258.60608503622609</v>
      </c>
      <c r="Y100" s="122">
        <v>246.58803854671035</v>
      </c>
      <c r="DA100" s="130" t="s">
        <v>1665</v>
      </c>
    </row>
    <row r="101" spans="1:105" ht="12" customHeight="1" x14ac:dyDescent="0.25">
      <c r="A101" s="97" t="s">
        <v>202</v>
      </c>
      <c r="B101" s="98">
        <v>19.170545786451228</v>
      </c>
      <c r="C101" s="98">
        <v>21.976921747765729</v>
      </c>
      <c r="D101" s="98">
        <v>21.446269498764341</v>
      </c>
      <c r="E101" s="98">
        <v>22.484794470170989</v>
      </c>
      <c r="F101" s="98">
        <v>21.419729950345058</v>
      </c>
      <c r="G101" s="98">
        <v>21.933087836741642</v>
      </c>
      <c r="H101" s="98">
        <v>25.51752385135298</v>
      </c>
      <c r="I101" s="98">
        <v>24.782818925066554</v>
      </c>
      <c r="J101" s="98">
        <v>24.596053426449686</v>
      </c>
      <c r="K101" s="98">
        <v>24.634834576018964</v>
      </c>
      <c r="L101" s="98">
        <v>25.713265501098711</v>
      </c>
      <c r="M101" s="98">
        <v>25.805483901786516</v>
      </c>
      <c r="N101" s="98">
        <v>26.214507499761147</v>
      </c>
      <c r="O101" s="98">
        <v>26.318071080538818</v>
      </c>
      <c r="P101" s="98">
        <v>26.486146937995553</v>
      </c>
      <c r="Q101" s="98">
        <v>26.269442055985447</v>
      </c>
      <c r="R101" s="98">
        <v>19.061359510843573</v>
      </c>
      <c r="S101" s="98">
        <v>19.120569408617552</v>
      </c>
      <c r="T101" s="98">
        <v>19.17122862329223</v>
      </c>
      <c r="U101" s="98">
        <v>19.242285277538944</v>
      </c>
      <c r="V101" s="98">
        <v>19.274553358173304</v>
      </c>
      <c r="W101" s="98">
        <v>19.333524410050625</v>
      </c>
      <c r="X101" s="98">
        <v>19.359224228527768</v>
      </c>
      <c r="Y101" s="98">
        <v>19.438855450463382</v>
      </c>
      <c r="DA101" s="63" t="s">
        <v>1666</v>
      </c>
    </row>
    <row r="102" spans="1:105" ht="12" customHeight="1" x14ac:dyDescent="0.25">
      <c r="A102" s="97" t="s">
        <v>50</v>
      </c>
      <c r="B102" s="98">
        <v>66.180142921422288</v>
      </c>
      <c r="C102" s="98">
        <v>63.014700603973125</v>
      </c>
      <c r="D102" s="98">
        <v>61.064119862047072</v>
      </c>
      <c r="E102" s="98">
        <v>57.896077575263867</v>
      </c>
      <c r="F102" s="98">
        <v>55.852583959141995</v>
      </c>
      <c r="G102" s="98">
        <v>54.190802139409513</v>
      </c>
      <c r="H102" s="98">
        <v>52.140309574913019</v>
      </c>
      <c r="I102" s="98">
        <v>55.053145071404096</v>
      </c>
      <c r="J102" s="98">
        <v>58.877688187562534</v>
      </c>
      <c r="K102" s="98">
        <v>64.249032744389396</v>
      </c>
      <c r="L102" s="98">
        <v>68.295226153206869</v>
      </c>
      <c r="M102" s="98">
        <v>73.936879897949424</v>
      </c>
      <c r="N102" s="98">
        <v>78.382171726908282</v>
      </c>
      <c r="O102" s="98">
        <v>81.823603063228347</v>
      </c>
      <c r="P102" s="98">
        <v>82.19322887735531</v>
      </c>
      <c r="Q102" s="98">
        <v>79.327011720346007</v>
      </c>
      <c r="R102" s="98">
        <v>73.571709643110651</v>
      </c>
      <c r="S102" s="98">
        <v>69.870781636472287</v>
      </c>
      <c r="T102" s="98">
        <v>66.435156174580825</v>
      </c>
      <c r="U102" s="98">
        <v>54.718281314497744</v>
      </c>
      <c r="V102" s="98">
        <v>50.21942956616035</v>
      </c>
      <c r="W102" s="98">
        <v>53.179185803844923</v>
      </c>
      <c r="X102" s="98">
        <v>60.237660541571842</v>
      </c>
      <c r="Y102" s="98">
        <v>50.855101122395276</v>
      </c>
      <c r="DA102" s="63" t="s">
        <v>1667</v>
      </c>
    </row>
    <row r="103" spans="1:105" ht="12" customHeight="1" x14ac:dyDescent="0.25">
      <c r="A103" s="109" t="s">
        <v>120</v>
      </c>
      <c r="B103" s="33">
        <v>101.66520143416768</v>
      </c>
      <c r="C103" s="33">
        <v>116.13212971204237</v>
      </c>
      <c r="D103" s="33">
        <v>109.68778216677434</v>
      </c>
      <c r="E103" s="33">
        <v>107.67036567345941</v>
      </c>
      <c r="F103" s="33">
        <v>103.59771047984322</v>
      </c>
      <c r="G103" s="33">
        <v>107.2644694527302</v>
      </c>
      <c r="H103" s="33">
        <v>134.15754345457893</v>
      </c>
      <c r="I103" s="33">
        <v>143.6247248936825</v>
      </c>
      <c r="J103" s="33">
        <v>155.71785710125039</v>
      </c>
      <c r="K103" s="33">
        <v>166.44513129323252</v>
      </c>
      <c r="L103" s="33">
        <v>186.59075615791764</v>
      </c>
      <c r="M103" s="33">
        <v>188.76701062234983</v>
      </c>
      <c r="N103" s="33">
        <v>199.15292547205496</v>
      </c>
      <c r="O103" s="33">
        <v>183.37652051790525</v>
      </c>
      <c r="P103" s="33">
        <v>213.74808181341859</v>
      </c>
      <c r="Q103" s="33">
        <v>201.95217402312261</v>
      </c>
      <c r="R103" s="33">
        <v>184.3114655581339</v>
      </c>
      <c r="S103" s="33">
        <v>174.23405413373843</v>
      </c>
      <c r="T103" s="33">
        <v>177.6583020963399</v>
      </c>
      <c r="U103" s="33">
        <v>169.65407523865687</v>
      </c>
      <c r="V103" s="33">
        <v>169.98152054172192</v>
      </c>
      <c r="W103" s="33">
        <v>174.76086526770933</v>
      </c>
      <c r="X103" s="33">
        <v>179.0092002661265</v>
      </c>
      <c r="Y103" s="33">
        <v>176.29408197385169</v>
      </c>
      <c r="DA103" s="60" t="s">
        <v>1668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0.1122218455063628</v>
      </c>
      <c r="C105" s="117">
        <f t="shared" si="35"/>
        <v>0.11448408915240456</v>
      </c>
      <c r="D105" s="117">
        <f t="shared" si="35"/>
        <v>0.11266221832127409</v>
      </c>
      <c r="E105" s="117">
        <f t="shared" si="35"/>
        <v>0.11183010324223518</v>
      </c>
      <c r="F105" s="117">
        <f t="shared" si="35"/>
        <v>0.11072284328076515</v>
      </c>
      <c r="G105" s="117">
        <f t="shared" si="35"/>
        <v>0.11074080281252997</v>
      </c>
      <c r="H105" s="117">
        <f t="shared" si="35"/>
        <v>0.11227840501555189</v>
      </c>
      <c r="I105" s="117">
        <f t="shared" si="35"/>
        <v>0.11221016804226489</v>
      </c>
      <c r="J105" s="117">
        <f t="shared" si="35"/>
        <v>0.11211531866194739</v>
      </c>
      <c r="K105" s="117">
        <f t="shared" si="35"/>
        <v>0.11181176721534664</v>
      </c>
      <c r="L105" s="117">
        <f t="shared" si="35"/>
        <v>0.11262979206972175</v>
      </c>
      <c r="M105" s="117">
        <f t="shared" si="35"/>
        <v>0.11288777300503539</v>
      </c>
      <c r="N105" s="117">
        <f t="shared" si="35"/>
        <v>0.11319961206694605</v>
      </c>
      <c r="O105" s="117">
        <f t="shared" si="35"/>
        <v>0.1120257633708527</v>
      </c>
      <c r="P105" s="117">
        <f t="shared" si="35"/>
        <v>0.11401318310801556</v>
      </c>
      <c r="Q105" s="117">
        <f t="shared" si="35"/>
        <v>0.11379450886096003</v>
      </c>
      <c r="R105" s="117">
        <f t="shared" ref="R105:V105" si="36">R106+R109+R111+R120</f>
        <v>0.11459952314695988</v>
      </c>
      <c r="S105" s="117">
        <f t="shared" si="36"/>
        <v>0.11496733341449067</v>
      </c>
      <c r="T105" s="117">
        <f t="shared" si="36"/>
        <v>0.11533472897560074</v>
      </c>
      <c r="U105" s="117">
        <f t="shared" si="36"/>
        <v>0.11430857873368494</v>
      </c>
      <c r="V105" s="117">
        <f t="shared" si="36"/>
        <v>0.11384398397227605</v>
      </c>
      <c r="W105" s="117">
        <f t="shared" ref="W105:Y105" si="37">W106+W109+W111+W120</f>
        <v>0.11513332060146213</v>
      </c>
      <c r="X105" s="117">
        <f t="shared" si="37"/>
        <v>0.11559562178296603</v>
      </c>
      <c r="Y105" s="117">
        <f t="shared" si="37"/>
        <v>0.1142384367969715</v>
      </c>
      <c r="DA105" s="129" t="s">
        <v>1669</v>
      </c>
    </row>
    <row r="106" spans="1:105" ht="12.95" customHeight="1" x14ac:dyDescent="0.25">
      <c r="A106" s="121" t="s">
        <v>57</v>
      </c>
      <c r="B106" s="122">
        <f t="shared" ref="B106:Q106" si="38">SUM(B107:B108)</f>
        <v>7.8240553339977273E-2</v>
      </c>
      <c r="C106" s="122">
        <f t="shared" si="38"/>
        <v>7.8148554589193647E-2</v>
      </c>
      <c r="D106" s="122">
        <f t="shared" si="38"/>
        <v>7.8885401714211031E-2</v>
      </c>
      <c r="E106" s="122">
        <f t="shared" si="38"/>
        <v>8.0016928424700123E-2</v>
      </c>
      <c r="F106" s="122">
        <f t="shared" si="38"/>
        <v>8.0710057145895284E-2</v>
      </c>
      <c r="G106" s="122">
        <f t="shared" si="38"/>
        <v>8.0771453547038005E-2</v>
      </c>
      <c r="H106" s="122">
        <f t="shared" si="38"/>
        <v>8.0670335414740238E-2</v>
      </c>
      <c r="I106" s="122">
        <f t="shared" si="38"/>
        <v>8.0531015719163462E-2</v>
      </c>
      <c r="J106" s="122">
        <f t="shared" si="38"/>
        <v>8.0039464630794796E-2</v>
      </c>
      <c r="K106" s="122">
        <f t="shared" si="38"/>
        <v>8.053900077779505E-2</v>
      </c>
      <c r="L106" s="122">
        <f t="shared" si="38"/>
        <v>8.1407575969684634E-2</v>
      </c>
      <c r="M106" s="122">
        <f t="shared" si="38"/>
        <v>7.9891491456957162E-2</v>
      </c>
      <c r="N106" s="122">
        <f t="shared" si="38"/>
        <v>7.9586086572343548E-2</v>
      </c>
      <c r="O106" s="122">
        <f t="shared" si="38"/>
        <v>7.8597708223377485E-2</v>
      </c>
      <c r="P106" s="122">
        <f t="shared" si="38"/>
        <v>7.8147624654616207E-2</v>
      </c>
      <c r="Q106" s="122">
        <f t="shared" si="38"/>
        <v>7.8091298627558564E-2</v>
      </c>
      <c r="R106" s="122">
        <f t="shared" ref="R106:V106" si="39">SUM(R107:R108)</f>
        <v>7.5983176189785021E-2</v>
      </c>
      <c r="S106" s="122">
        <f t="shared" si="39"/>
        <v>7.6224193561736694E-2</v>
      </c>
      <c r="T106" s="122">
        <f t="shared" si="39"/>
        <v>7.7666601529898127E-2</v>
      </c>
      <c r="U106" s="122">
        <f t="shared" si="39"/>
        <v>7.7187533722554519E-2</v>
      </c>
      <c r="V106" s="122">
        <f t="shared" si="39"/>
        <v>7.7457309226259527E-2</v>
      </c>
      <c r="W106" s="122">
        <f t="shared" ref="W106:Y106" si="40">SUM(W107:W108)</f>
        <v>7.7719480034898342E-2</v>
      </c>
      <c r="X106" s="122">
        <f t="shared" si="40"/>
        <v>7.797186053430108E-2</v>
      </c>
      <c r="Y106" s="122">
        <f t="shared" si="40"/>
        <v>7.8178141283170008E-2</v>
      </c>
      <c r="DA106" s="130" t="s">
        <v>1670</v>
      </c>
    </row>
    <row r="107" spans="1:105" ht="12" customHeight="1" x14ac:dyDescent="0.25">
      <c r="A107" s="97" t="s">
        <v>197</v>
      </c>
      <c r="B107" s="98">
        <v>7.7996385650554917E-2</v>
      </c>
      <c r="C107" s="98">
        <v>7.790367154237432E-2</v>
      </c>
      <c r="D107" s="98">
        <v>7.8645398778808023E-2</v>
      </c>
      <c r="E107" s="98">
        <v>7.9788555068062178E-2</v>
      </c>
      <c r="F107" s="98">
        <v>8.0479167485808328E-2</v>
      </c>
      <c r="G107" s="98">
        <v>8.054685955513001E-2</v>
      </c>
      <c r="H107" s="98">
        <v>8.0453157369524311E-2</v>
      </c>
      <c r="I107" s="98">
        <v>8.0313842922619422E-2</v>
      </c>
      <c r="J107" s="98">
        <v>7.9826574687450955E-2</v>
      </c>
      <c r="K107" s="98">
        <v>8.033062872275723E-2</v>
      </c>
      <c r="L107" s="98">
        <v>8.1195722537775877E-2</v>
      </c>
      <c r="M107" s="98">
        <v>7.9679172089903424E-2</v>
      </c>
      <c r="N107" s="98">
        <v>7.9374283166446055E-2</v>
      </c>
      <c r="O107" s="98">
        <v>7.8382866035564477E-2</v>
      </c>
      <c r="P107" s="98">
        <v>7.7930769206956546E-2</v>
      </c>
      <c r="Q107" s="98">
        <v>7.7883130436194214E-2</v>
      </c>
      <c r="R107" s="98">
        <v>7.5779964344287049E-2</v>
      </c>
      <c r="S107" s="98">
        <v>7.6023142901181201E-2</v>
      </c>
      <c r="T107" s="98">
        <v>7.7459419235951996E-2</v>
      </c>
      <c r="U107" s="98">
        <v>7.69833536642308E-2</v>
      </c>
      <c r="V107" s="98">
        <v>7.7251450618177064E-2</v>
      </c>
      <c r="W107" s="98">
        <v>7.7511197409664709E-2</v>
      </c>
      <c r="X107" s="98">
        <v>7.7758706953044918E-2</v>
      </c>
      <c r="Y107" s="98">
        <v>7.7963624524741149E-2</v>
      </c>
      <c r="DA107" s="63" t="s">
        <v>1671</v>
      </c>
    </row>
    <row r="108" spans="1:105" ht="12" customHeight="1" x14ac:dyDescent="0.25">
      <c r="A108" s="97" t="s">
        <v>53</v>
      </c>
      <c r="B108" s="98">
        <v>2.4416768942235926E-4</v>
      </c>
      <c r="C108" s="98">
        <v>2.4488304681932201E-4</v>
      </c>
      <c r="D108" s="98">
        <v>2.400029354030039E-4</v>
      </c>
      <c r="E108" s="98">
        <v>2.2837335663793937E-4</v>
      </c>
      <c r="F108" s="98">
        <v>2.3088966008695237E-4</v>
      </c>
      <c r="G108" s="98">
        <v>2.2459399190798978E-4</v>
      </c>
      <c r="H108" s="98">
        <v>2.1717804521592977E-4</v>
      </c>
      <c r="I108" s="98">
        <v>2.171727965440368E-4</v>
      </c>
      <c r="J108" s="98">
        <v>2.128899433438421E-4</v>
      </c>
      <c r="K108" s="98">
        <v>2.0837205503781742E-4</v>
      </c>
      <c r="L108" s="98">
        <v>2.1185343190875056E-4</v>
      </c>
      <c r="M108" s="98">
        <v>2.1231936705373987E-4</v>
      </c>
      <c r="N108" s="98">
        <v>2.1180340589749819E-4</v>
      </c>
      <c r="O108" s="98">
        <v>2.148421878130056E-4</v>
      </c>
      <c r="P108" s="98">
        <v>2.1685544765966141E-4</v>
      </c>
      <c r="Q108" s="98">
        <v>2.0816819136435638E-4</v>
      </c>
      <c r="R108" s="98">
        <v>2.0321184549797517E-4</v>
      </c>
      <c r="S108" s="98">
        <v>2.0105066055549022E-4</v>
      </c>
      <c r="T108" s="98">
        <v>2.0718229394612773E-4</v>
      </c>
      <c r="U108" s="98">
        <v>2.0418005832371498E-4</v>
      </c>
      <c r="V108" s="98">
        <v>2.0585860808246915E-4</v>
      </c>
      <c r="W108" s="98">
        <v>2.0828262523363598E-4</v>
      </c>
      <c r="X108" s="98">
        <v>2.1315358125615518E-4</v>
      </c>
      <c r="Y108" s="98">
        <v>2.145167584288559E-4</v>
      </c>
      <c r="DA108" s="63" t="s">
        <v>1672</v>
      </c>
    </row>
    <row r="109" spans="1:105" ht="12.95" customHeight="1" x14ac:dyDescent="0.25">
      <c r="A109" s="121" t="s">
        <v>92</v>
      </c>
      <c r="B109" s="122">
        <f t="shared" ref="B109:Y109" si="41">B110</f>
        <v>5.1312142583315916E-4</v>
      </c>
      <c r="C109" s="122">
        <f t="shared" si="41"/>
        <v>6.2362868392347687E-4</v>
      </c>
      <c r="D109" s="122">
        <f t="shared" si="41"/>
        <v>4.5830658899917746E-4</v>
      </c>
      <c r="E109" s="122">
        <f t="shared" si="41"/>
        <v>8.7024712825498356E-4</v>
      </c>
      <c r="F109" s="122">
        <f t="shared" si="41"/>
        <v>6.8493920588829694E-4</v>
      </c>
      <c r="G109" s="122">
        <f t="shared" si="41"/>
        <v>8.3357221803091524E-4</v>
      </c>
      <c r="H109" s="122">
        <f t="shared" si="41"/>
        <v>9.398584904393055E-4</v>
      </c>
      <c r="I109" s="122">
        <f t="shared" si="41"/>
        <v>6.5531915090425016E-4</v>
      </c>
      <c r="J109" s="122">
        <f t="shared" si="41"/>
        <v>8.6250155619576729E-4</v>
      </c>
      <c r="K109" s="122">
        <f t="shared" si="41"/>
        <v>1.4563555847855515E-3</v>
      </c>
      <c r="L109" s="122">
        <f t="shared" si="41"/>
        <v>1.4752373925886123E-3</v>
      </c>
      <c r="M109" s="122">
        <f t="shared" si="41"/>
        <v>1.5422561115718486E-3</v>
      </c>
      <c r="N109" s="122">
        <f t="shared" si="41"/>
        <v>1.5048199673746395E-3</v>
      </c>
      <c r="O109" s="122">
        <f t="shared" si="41"/>
        <v>1.4438461725147247E-3</v>
      </c>
      <c r="P109" s="122">
        <f t="shared" si="41"/>
        <v>1.1569504794293895E-3</v>
      </c>
      <c r="Q109" s="122">
        <f t="shared" si="41"/>
        <v>1.7289705395687328E-3</v>
      </c>
      <c r="R109" s="122">
        <f t="shared" si="41"/>
        <v>1.512498755125477E-3</v>
      </c>
      <c r="S109" s="122">
        <f t="shared" si="41"/>
        <v>1.5431085348096743E-3</v>
      </c>
      <c r="T109" s="122">
        <f t="shared" si="41"/>
        <v>1.1666653085087876E-3</v>
      </c>
      <c r="U109" s="122">
        <f t="shared" si="41"/>
        <v>9.8250317326475001E-4</v>
      </c>
      <c r="V109" s="122">
        <f t="shared" si="41"/>
        <v>8.5342098202938047E-4</v>
      </c>
      <c r="W109" s="122">
        <f t="shared" si="41"/>
        <v>8.4734325413675057E-4</v>
      </c>
      <c r="X109" s="122">
        <f t="shared" si="41"/>
        <v>7.9282060767103032E-4</v>
      </c>
      <c r="Y109" s="122">
        <f t="shared" si="41"/>
        <v>8.591442780128334E-4</v>
      </c>
      <c r="DA109" s="130" t="s">
        <v>1673</v>
      </c>
    </row>
    <row r="110" spans="1:105" ht="12" customHeight="1" x14ac:dyDescent="0.25">
      <c r="A110" s="97" t="s">
        <v>53</v>
      </c>
      <c r="B110" s="98">
        <v>5.1312142583315916E-4</v>
      </c>
      <c r="C110" s="98">
        <v>6.2362868392347687E-4</v>
      </c>
      <c r="D110" s="98">
        <v>4.5830658899917746E-4</v>
      </c>
      <c r="E110" s="98">
        <v>8.7024712825498356E-4</v>
      </c>
      <c r="F110" s="98">
        <v>6.8493920588829694E-4</v>
      </c>
      <c r="G110" s="98">
        <v>8.3357221803091524E-4</v>
      </c>
      <c r="H110" s="98">
        <v>9.398584904393055E-4</v>
      </c>
      <c r="I110" s="98">
        <v>6.5531915090425016E-4</v>
      </c>
      <c r="J110" s="98">
        <v>8.6250155619576729E-4</v>
      </c>
      <c r="K110" s="98">
        <v>1.4563555847855515E-3</v>
      </c>
      <c r="L110" s="98">
        <v>1.4752373925886123E-3</v>
      </c>
      <c r="M110" s="98">
        <v>1.5422561115718486E-3</v>
      </c>
      <c r="N110" s="98">
        <v>1.5048199673746395E-3</v>
      </c>
      <c r="O110" s="98">
        <v>1.4438461725147247E-3</v>
      </c>
      <c r="P110" s="98">
        <v>1.1569504794293895E-3</v>
      </c>
      <c r="Q110" s="98">
        <v>1.7289705395687328E-3</v>
      </c>
      <c r="R110" s="98">
        <v>1.512498755125477E-3</v>
      </c>
      <c r="S110" s="98">
        <v>1.5431085348096743E-3</v>
      </c>
      <c r="T110" s="98">
        <v>1.1666653085087876E-3</v>
      </c>
      <c r="U110" s="98">
        <v>9.8250317326475001E-4</v>
      </c>
      <c r="V110" s="98">
        <v>8.5342098202938047E-4</v>
      </c>
      <c r="W110" s="98">
        <v>8.4734325413675057E-4</v>
      </c>
      <c r="X110" s="98">
        <v>7.9282060767103032E-4</v>
      </c>
      <c r="Y110" s="98">
        <v>8.591442780128334E-4</v>
      </c>
      <c r="DA110" s="63" t="s">
        <v>1674</v>
      </c>
    </row>
    <row r="111" spans="1:105" ht="12" customHeight="1" x14ac:dyDescent="0.25">
      <c r="A111" s="121" t="s">
        <v>55</v>
      </c>
      <c r="B111" s="122">
        <v>2.1121431118701187E-2</v>
      </c>
      <c r="C111" s="122">
        <v>2.2501723444950921E-2</v>
      </c>
      <c r="D111" s="122">
        <v>2.0716847767631188E-2</v>
      </c>
      <c r="E111" s="122">
        <v>1.8689086378184762E-2</v>
      </c>
      <c r="F111" s="122">
        <v>1.7633147939325338E-2</v>
      </c>
      <c r="G111" s="122">
        <v>1.7509317172538213E-2</v>
      </c>
      <c r="H111" s="122">
        <v>1.7669419894446415E-2</v>
      </c>
      <c r="I111" s="122">
        <v>1.8008707976314511E-2</v>
      </c>
      <c r="J111" s="122">
        <v>1.8275870871199862E-2</v>
      </c>
      <c r="K111" s="122">
        <v>1.73523052307662E-2</v>
      </c>
      <c r="L111" s="122">
        <v>1.6760551951855055E-2</v>
      </c>
      <c r="M111" s="122">
        <v>1.8965191449725635E-2</v>
      </c>
      <c r="N111" s="122">
        <v>1.9686616588119713E-2</v>
      </c>
      <c r="O111" s="122">
        <v>2.0535124678184948E-2</v>
      </c>
      <c r="P111" s="122">
        <v>2.1703977366746372E-2</v>
      </c>
      <c r="Q111" s="122">
        <v>2.0929044154778323E-2</v>
      </c>
      <c r="R111" s="122">
        <v>2.3717577855678861E-2</v>
      </c>
      <c r="S111" s="122">
        <v>2.370421753255908E-2</v>
      </c>
      <c r="T111" s="122">
        <v>2.241727771705794E-2</v>
      </c>
      <c r="U111" s="122">
        <v>2.3196677109526637E-2</v>
      </c>
      <c r="V111" s="122">
        <v>2.2870573216600465E-2</v>
      </c>
      <c r="W111" s="122">
        <v>2.3677963110805347E-2</v>
      </c>
      <c r="X111" s="122">
        <v>2.3671187802000237E-2</v>
      </c>
      <c r="Y111" s="122">
        <v>2.2810691571732603E-2</v>
      </c>
      <c r="DA111" s="130" t="s">
        <v>1675</v>
      </c>
    </row>
    <row r="112" spans="1:105" ht="12" customHeight="1" x14ac:dyDescent="0.25">
      <c r="A112" s="97" t="s">
        <v>130</v>
      </c>
      <c r="B112" s="98">
        <v>1.443697634428601E-2</v>
      </c>
      <c r="C112" s="98">
        <v>1.4529690452466605E-2</v>
      </c>
      <c r="D112" s="98">
        <v>1.3787963216032907E-2</v>
      </c>
      <c r="E112" s="98">
        <v>1.2644806926778749E-2</v>
      </c>
      <c r="F112" s="98">
        <v>1.1954194509032609E-2</v>
      </c>
      <c r="G112" s="98">
        <v>1.1886502439710922E-2</v>
      </c>
      <c r="H112" s="98">
        <v>1.198020462531661E-2</v>
      </c>
      <c r="I112" s="98">
        <v>1.2119519072221495E-2</v>
      </c>
      <c r="J112" s="98">
        <v>1.260678730738995E-2</v>
      </c>
      <c r="K112" s="98">
        <v>1.2102733272083695E-2</v>
      </c>
      <c r="L112" s="98">
        <v>1.1237639457065044E-2</v>
      </c>
      <c r="M112" s="98">
        <v>1.2754189904937511E-2</v>
      </c>
      <c r="N112" s="98">
        <v>1.305361739781897E-2</v>
      </c>
      <c r="O112" s="98">
        <v>1.4047138025071702E-2</v>
      </c>
      <c r="P112" s="98">
        <v>1.4495035707356005E-2</v>
      </c>
      <c r="Q112" s="98">
        <v>1.4549378671721744E-2</v>
      </c>
      <c r="R112" s="98">
        <v>1.6652406896643945E-2</v>
      </c>
      <c r="S112" s="98">
        <v>1.6409222755794615E-2</v>
      </c>
      <c r="T112" s="98">
        <v>1.4972989953164571E-2</v>
      </c>
      <c r="U112" s="98">
        <v>1.5448995632444763E-2</v>
      </c>
      <c r="V112" s="98">
        <v>1.5180915373227521E-2</v>
      </c>
      <c r="W112" s="98">
        <v>1.4921122634215807E-2</v>
      </c>
      <c r="X112" s="98">
        <v>1.467362174281525E-2</v>
      </c>
      <c r="Y112" s="98">
        <v>1.4468755302359739E-2</v>
      </c>
      <c r="DA112" s="63" t="s">
        <v>1676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6.6983987793000599E-5</v>
      </c>
      <c r="O113" s="98">
        <v>6.7793845373473907E-5</v>
      </c>
      <c r="P113" s="98">
        <v>7.0991563477672886E-5</v>
      </c>
      <c r="Q113" s="98">
        <v>7.7437920690799855E-5</v>
      </c>
      <c r="R113" s="98">
        <v>9.3245556386098888E-5</v>
      </c>
      <c r="S113" s="98">
        <v>9.1678431075844575E-5</v>
      </c>
      <c r="T113" s="98">
        <v>8.4704400150588006E-5</v>
      </c>
      <c r="U113" s="98">
        <v>8.6864708626928905E-5</v>
      </c>
      <c r="V113" s="98">
        <v>8.9645389015399063E-5</v>
      </c>
      <c r="W113" s="98">
        <v>8.9852074717045328E-5</v>
      </c>
      <c r="X113" s="98">
        <v>8.9819307949592748E-5</v>
      </c>
      <c r="Y113" s="98">
        <v>9.1274382794291728E-5</v>
      </c>
      <c r="DA113" s="63" t="s">
        <v>1677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5.4614305759077512E-6</v>
      </c>
      <c r="O114" s="101">
        <v>3.3579342047159559E-6</v>
      </c>
      <c r="P114" s="101">
        <v>7.5570805283728077E-6</v>
      </c>
      <c r="Q114" s="101">
        <v>8.5288692497392052E-7</v>
      </c>
      <c r="R114" s="101">
        <v>9.9075390995861376E-7</v>
      </c>
      <c r="S114" s="101">
        <v>9.9633786512256643E-7</v>
      </c>
      <c r="T114" s="101">
        <v>9.528057243638858E-7</v>
      </c>
      <c r="U114" s="101">
        <v>1.012698165360816E-6</v>
      </c>
      <c r="V114" s="101">
        <v>9.9600343634557107E-7</v>
      </c>
      <c r="W114" s="101">
        <v>1.0419509604195192E-6</v>
      </c>
      <c r="X114" s="101">
        <v>1.0332989807998325E-6</v>
      </c>
      <c r="Y114" s="101">
        <v>9.8216774004594981E-7</v>
      </c>
      <c r="DA114" s="131" t="s">
        <v>1678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6.1522557217092845E-5</v>
      </c>
      <c r="O115" s="104">
        <v>6.4435911168757946E-5</v>
      </c>
      <c r="P115" s="104">
        <v>6.3434482949300075E-5</v>
      </c>
      <c r="Q115" s="104">
        <v>7.6585033765825937E-5</v>
      </c>
      <c r="R115" s="104">
        <v>9.2254802476140281E-5</v>
      </c>
      <c r="S115" s="104">
        <v>9.0682093210722002E-5</v>
      </c>
      <c r="T115" s="104">
        <v>8.3751594426224123E-5</v>
      </c>
      <c r="U115" s="104">
        <v>8.5852010461568085E-5</v>
      </c>
      <c r="V115" s="104">
        <v>8.8649385579053492E-5</v>
      </c>
      <c r="W115" s="104">
        <v>8.8810123756625809E-5</v>
      </c>
      <c r="X115" s="104">
        <v>8.8786008968792912E-5</v>
      </c>
      <c r="Y115" s="104">
        <v>9.0292215054245783E-5</v>
      </c>
      <c r="DA115" s="132" t="s">
        <v>1679</v>
      </c>
    </row>
    <row r="116" spans="1:105" ht="12" customHeight="1" x14ac:dyDescent="0.25">
      <c r="A116" s="106" t="s">
        <v>122</v>
      </c>
      <c r="B116" s="101">
        <v>5.996371102077268E-3</v>
      </c>
      <c r="C116" s="101">
        <v>7.1547711234557316E-3</v>
      </c>
      <c r="D116" s="101">
        <v>6.2933912092888932E-3</v>
      </c>
      <c r="E116" s="101">
        <v>5.4665109377354222E-3</v>
      </c>
      <c r="F116" s="101">
        <v>5.0316163943969145E-3</v>
      </c>
      <c r="G116" s="101">
        <v>4.9575734778893555E-3</v>
      </c>
      <c r="H116" s="101">
        <v>4.9664561294719429E-3</v>
      </c>
      <c r="I116" s="101">
        <v>4.9886787617445172E-3</v>
      </c>
      <c r="J116" s="101">
        <v>4.5811856383565185E-3</v>
      </c>
      <c r="K116" s="101">
        <v>4.0699094987850714E-3</v>
      </c>
      <c r="L116" s="101">
        <v>4.2051051798000678E-3</v>
      </c>
      <c r="M116" s="101">
        <v>4.8061231996191318E-3</v>
      </c>
      <c r="N116" s="101">
        <v>5.004922066954169E-3</v>
      </c>
      <c r="O116" s="101">
        <v>4.8272080086904758E-3</v>
      </c>
      <c r="P116" s="101">
        <v>4.675256112852029E-3</v>
      </c>
      <c r="Q116" s="101">
        <v>4.1047023600105223E-3</v>
      </c>
      <c r="R116" s="101">
        <v>3.8619158703643236E-3</v>
      </c>
      <c r="S116" s="101">
        <v>3.4046236737540541E-3</v>
      </c>
      <c r="T116" s="101">
        <v>3.7430072237234786E-3</v>
      </c>
      <c r="U116" s="101">
        <v>4.0195918137152457E-3</v>
      </c>
      <c r="V116" s="101">
        <v>4.1057782235377526E-3</v>
      </c>
      <c r="W116" s="101">
        <v>4.3015607972834219E-3</v>
      </c>
      <c r="X116" s="101">
        <v>4.2735859327993377E-3</v>
      </c>
      <c r="Y116" s="101">
        <v>4.47138480512441E-3</v>
      </c>
      <c r="DA116" s="131" t="s">
        <v>1680</v>
      </c>
    </row>
    <row r="117" spans="1:105" ht="12" customHeight="1" x14ac:dyDescent="0.25">
      <c r="A117" s="107" t="s">
        <v>121</v>
      </c>
      <c r="B117" s="104">
        <v>6.8808367233791096E-4</v>
      </c>
      <c r="C117" s="104">
        <v>8.1726186902858424E-4</v>
      </c>
      <c r="D117" s="104">
        <v>6.3549334230938764E-4</v>
      </c>
      <c r="E117" s="104">
        <v>5.7776851367059259E-4</v>
      </c>
      <c r="F117" s="104">
        <v>6.4733703589581681E-4</v>
      </c>
      <c r="G117" s="104">
        <v>6.6524125493793687E-4</v>
      </c>
      <c r="H117" s="104">
        <v>7.2275913965786048E-4</v>
      </c>
      <c r="I117" s="104">
        <v>9.0051014234849615E-4</v>
      </c>
      <c r="J117" s="104">
        <v>1.0878979254533925E-3</v>
      </c>
      <c r="K117" s="104">
        <v>1.1796624598974356E-3</v>
      </c>
      <c r="L117" s="104">
        <v>1.3178073149899432E-3</v>
      </c>
      <c r="M117" s="104">
        <v>1.4048783451689915E-3</v>
      </c>
      <c r="N117" s="104">
        <v>1.5610931355535742E-3</v>
      </c>
      <c r="O117" s="104">
        <v>1.5929847990492957E-3</v>
      </c>
      <c r="P117" s="104">
        <v>2.4626939830606669E-3</v>
      </c>
      <c r="Q117" s="104">
        <v>2.1975252023552559E-3</v>
      </c>
      <c r="R117" s="104">
        <v>3.1100095322844938E-3</v>
      </c>
      <c r="S117" s="104">
        <v>3.7986926719345681E-3</v>
      </c>
      <c r="T117" s="104">
        <v>3.6165761400193067E-3</v>
      </c>
      <c r="U117" s="104">
        <v>3.6412249547396977E-3</v>
      </c>
      <c r="V117" s="104">
        <v>3.4942342308197914E-3</v>
      </c>
      <c r="W117" s="104">
        <v>4.3654276045890748E-3</v>
      </c>
      <c r="X117" s="104">
        <v>4.6341608184360559E-3</v>
      </c>
      <c r="Y117" s="104">
        <v>3.7792770814541634E-3</v>
      </c>
      <c r="DA117" s="132" t="s">
        <v>1681</v>
      </c>
    </row>
    <row r="118" spans="1:105" ht="12" customHeight="1" x14ac:dyDescent="0.25">
      <c r="A118" s="108" t="s">
        <v>53</v>
      </c>
      <c r="B118" s="98">
        <v>1.1796434351792799E-4</v>
      </c>
      <c r="C118" s="98">
        <v>2.5957278426701067E-4</v>
      </c>
      <c r="D118" s="98">
        <v>8.7755492013814784E-5</v>
      </c>
      <c r="E118" s="98">
        <v>4.6743773652829479E-5</v>
      </c>
      <c r="F118" s="98">
        <v>6.8965214645924449E-5</v>
      </c>
      <c r="G118" s="98">
        <v>6.8034538734409439E-5</v>
      </c>
      <c r="H118" s="98">
        <v>1.0074818483763914E-4</v>
      </c>
      <c r="I118" s="98">
        <v>1.0230442172881325E-4</v>
      </c>
      <c r="J118" s="98">
        <v>1.1568619798902845E-4</v>
      </c>
      <c r="K118" s="98">
        <v>1.1689284987998909E-4</v>
      </c>
      <c r="L118" s="98">
        <v>1.2923506805522514E-4</v>
      </c>
      <c r="M118" s="98">
        <v>2.0428940574519717E-4</v>
      </c>
      <c r="N118" s="98">
        <v>1.5117182266996611E-4</v>
      </c>
      <c r="O118" s="98">
        <v>9.1581584202883419E-5</v>
      </c>
      <c r="P118" s="98">
        <v>3.047824210548484E-4</v>
      </c>
      <c r="Q118" s="98">
        <v>4.2781099020102924E-5</v>
      </c>
      <c r="R118" s="98">
        <v>1.1442460109511886E-4</v>
      </c>
      <c r="S118" s="98">
        <v>2.9238595898386876E-4</v>
      </c>
      <c r="T118" s="98">
        <v>3.2597473408785022E-4</v>
      </c>
      <c r="U118" s="98">
        <v>4.2574841035872572E-4</v>
      </c>
      <c r="V118" s="98">
        <v>3.3551906752547631E-4</v>
      </c>
      <c r="W118" s="98">
        <v>4.2862942027026366E-4</v>
      </c>
      <c r="X118" s="98">
        <v>4.8907906081806923E-4</v>
      </c>
      <c r="Y118" s="98">
        <v>3.2506159970465575E-4</v>
      </c>
      <c r="DA118" s="63" t="s">
        <v>1682</v>
      </c>
    </row>
    <row r="119" spans="1:105" ht="12" customHeight="1" x14ac:dyDescent="0.25">
      <c r="A119" s="108" t="s">
        <v>52</v>
      </c>
      <c r="B119" s="98">
        <v>5.7011932881998297E-4</v>
      </c>
      <c r="C119" s="98">
        <v>5.5768908476157351E-4</v>
      </c>
      <c r="D119" s="98">
        <v>5.4773785029557285E-4</v>
      </c>
      <c r="E119" s="98">
        <v>5.3102474001776316E-4</v>
      </c>
      <c r="F119" s="98">
        <v>5.7837182124989236E-4</v>
      </c>
      <c r="G119" s="98">
        <v>5.9720671620352745E-4</v>
      </c>
      <c r="H119" s="98">
        <v>6.2201095482022136E-4</v>
      </c>
      <c r="I119" s="98">
        <v>7.9820572061968292E-4</v>
      </c>
      <c r="J119" s="98">
        <v>9.7221172746436398E-4</v>
      </c>
      <c r="K119" s="98">
        <v>1.0627696100174466E-3</v>
      </c>
      <c r="L119" s="98">
        <v>1.1885722469347181E-3</v>
      </c>
      <c r="M119" s="98">
        <v>1.2005889394237944E-3</v>
      </c>
      <c r="N119" s="98">
        <v>1.4099213128836081E-3</v>
      </c>
      <c r="O119" s="98">
        <v>1.5014032148464123E-3</v>
      </c>
      <c r="P119" s="98">
        <v>2.1579115620058184E-3</v>
      </c>
      <c r="Q119" s="98">
        <v>2.154744103335153E-3</v>
      </c>
      <c r="R119" s="98">
        <v>2.9955849311893751E-3</v>
      </c>
      <c r="S119" s="98">
        <v>3.5063067129506992E-3</v>
      </c>
      <c r="T119" s="98">
        <v>3.2906014059314566E-3</v>
      </c>
      <c r="U119" s="98">
        <v>3.2154765443809718E-3</v>
      </c>
      <c r="V119" s="98">
        <v>3.158715163294315E-3</v>
      </c>
      <c r="W119" s="98">
        <v>3.9367981843188111E-3</v>
      </c>
      <c r="X119" s="98">
        <v>4.1450817576179867E-3</v>
      </c>
      <c r="Y119" s="98">
        <v>3.4542154817495075E-3</v>
      </c>
      <c r="DA119" s="63" t="s">
        <v>1683</v>
      </c>
    </row>
    <row r="120" spans="1:105" ht="12" customHeight="1" x14ac:dyDescent="0.25">
      <c r="A120" s="121" t="s">
        <v>54</v>
      </c>
      <c r="B120" s="122">
        <v>1.2346739621851181E-2</v>
      </c>
      <c r="C120" s="122">
        <v>1.3210182434336516E-2</v>
      </c>
      <c r="D120" s="122">
        <v>1.2601662250432683E-2</v>
      </c>
      <c r="E120" s="122">
        <v>1.2253841311095312E-2</v>
      </c>
      <c r="F120" s="122">
        <v>1.1694698989656228E-2</v>
      </c>
      <c r="G120" s="122">
        <v>1.1626459874922834E-2</v>
      </c>
      <c r="H120" s="122">
        <v>1.2998791215925933E-2</v>
      </c>
      <c r="I120" s="122">
        <v>1.3015125195882654E-2</v>
      </c>
      <c r="J120" s="122">
        <v>1.2937481603756965E-2</v>
      </c>
      <c r="K120" s="122">
        <v>1.2464105621999842E-2</v>
      </c>
      <c r="L120" s="122">
        <v>1.2986426755593448E-2</v>
      </c>
      <c r="M120" s="122">
        <v>1.2488833986780735E-2</v>
      </c>
      <c r="N120" s="122">
        <v>1.2422088939108147E-2</v>
      </c>
      <c r="O120" s="122">
        <v>1.1449084296775529E-2</v>
      </c>
      <c r="P120" s="122">
        <v>1.3004630607223591E-2</v>
      </c>
      <c r="Q120" s="122">
        <v>1.3045195539054413E-2</v>
      </c>
      <c r="R120" s="122">
        <v>1.3386270346370521E-2</v>
      </c>
      <c r="S120" s="122">
        <v>1.3495813785385228E-2</v>
      </c>
      <c r="T120" s="122">
        <v>1.4084184420135877E-2</v>
      </c>
      <c r="U120" s="122">
        <v>1.2941864728339046E-2</v>
      </c>
      <c r="V120" s="122">
        <v>1.266268054738667E-2</v>
      </c>
      <c r="W120" s="122">
        <v>1.2888534201621688E-2</v>
      </c>
      <c r="X120" s="122">
        <v>1.3159752838993694E-2</v>
      </c>
      <c r="Y120" s="122">
        <v>1.2390459664056067E-2</v>
      </c>
      <c r="DA120" s="130" t="s">
        <v>1684</v>
      </c>
    </row>
    <row r="121" spans="1:105" ht="12" customHeight="1" x14ac:dyDescent="0.25">
      <c r="A121" s="97" t="s">
        <v>50</v>
      </c>
      <c r="B121" s="98">
        <v>4.8515920706494004E-3</v>
      </c>
      <c r="C121" s="98">
        <v>4.6721491839209891E-3</v>
      </c>
      <c r="D121" s="98">
        <v>4.558949838933516E-3</v>
      </c>
      <c r="E121" s="98">
        <v>4.3188448914649978E-3</v>
      </c>
      <c r="F121" s="98">
        <v>4.1610038686372888E-3</v>
      </c>
      <c r="G121" s="98">
        <v>4.0356996549822449E-3</v>
      </c>
      <c r="H121" s="98">
        <v>3.7446882868840585E-3</v>
      </c>
      <c r="I121" s="98">
        <v>3.735393368632637E-3</v>
      </c>
      <c r="J121" s="98">
        <v>3.6215668222830243E-3</v>
      </c>
      <c r="K121" s="98">
        <v>3.5434960236156257E-3</v>
      </c>
      <c r="L121" s="98">
        <v>3.511858396557703E-3</v>
      </c>
      <c r="M121" s="98">
        <v>3.6146031370336445E-3</v>
      </c>
      <c r="N121" s="98">
        <v>3.29073757339672E-3</v>
      </c>
      <c r="O121" s="98">
        <v>3.2060942959299156E-3</v>
      </c>
      <c r="P121" s="98">
        <v>3.0657998230775429E-3</v>
      </c>
      <c r="Q121" s="98">
        <v>3.048961705570953E-3</v>
      </c>
      <c r="R121" s="98">
        <v>3.0685401052828374E-3</v>
      </c>
      <c r="S121" s="98">
        <v>3.1223112640075606E-3</v>
      </c>
      <c r="T121" s="98">
        <v>3.2384756146164387E-3</v>
      </c>
      <c r="U121" s="98">
        <v>2.7143816518267103E-3</v>
      </c>
      <c r="V121" s="98">
        <v>2.5661751555051205E-3</v>
      </c>
      <c r="W121" s="98">
        <v>2.6495465526912231E-3</v>
      </c>
      <c r="X121" s="98">
        <v>2.7358635994983059E-3</v>
      </c>
      <c r="Y121" s="98">
        <v>2.2020606920368441E-3</v>
      </c>
      <c r="DA121" s="63" t="s">
        <v>1685</v>
      </c>
    </row>
    <row r="122" spans="1:105" ht="12" customHeight="1" x14ac:dyDescent="0.25">
      <c r="A122" s="109" t="s">
        <v>120</v>
      </c>
      <c r="B122" s="33">
        <v>7.495147551201781E-3</v>
      </c>
      <c r="C122" s="33">
        <v>8.5380332504155273E-3</v>
      </c>
      <c r="D122" s="33">
        <v>8.0427124114991668E-3</v>
      </c>
      <c r="E122" s="33">
        <v>7.9349964196303146E-3</v>
      </c>
      <c r="F122" s="33">
        <v>7.5336951210189396E-3</v>
      </c>
      <c r="G122" s="33">
        <v>7.5907602199405894E-3</v>
      </c>
      <c r="H122" s="33">
        <v>9.2541029290418731E-3</v>
      </c>
      <c r="I122" s="33">
        <v>9.2797318272500179E-3</v>
      </c>
      <c r="J122" s="33">
        <v>9.3159147814739409E-3</v>
      </c>
      <c r="K122" s="33">
        <v>8.9206095983842167E-3</v>
      </c>
      <c r="L122" s="33">
        <v>9.4745683590357448E-3</v>
      </c>
      <c r="M122" s="33">
        <v>8.8742308497470907E-3</v>
      </c>
      <c r="N122" s="33">
        <v>9.1313513657114258E-3</v>
      </c>
      <c r="O122" s="33">
        <v>8.2429900008456139E-3</v>
      </c>
      <c r="P122" s="33">
        <v>9.9388307841460476E-3</v>
      </c>
      <c r="Q122" s="33">
        <v>9.9962338334834595E-3</v>
      </c>
      <c r="R122" s="33">
        <v>1.0317730241087683E-2</v>
      </c>
      <c r="S122" s="33">
        <v>1.0373502521377668E-2</v>
      </c>
      <c r="T122" s="33">
        <v>1.0845708805519438E-2</v>
      </c>
      <c r="U122" s="33">
        <v>1.0227483076512335E-2</v>
      </c>
      <c r="V122" s="33">
        <v>1.0096505391881548E-2</v>
      </c>
      <c r="W122" s="33">
        <v>1.0238987648930465E-2</v>
      </c>
      <c r="X122" s="33">
        <v>1.0423889239495389E-2</v>
      </c>
      <c r="Y122" s="33">
        <v>1.0188398972019223E-2</v>
      </c>
      <c r="DA122" s="60" t="s">
        <v>1686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1687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1688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1689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1690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1691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1692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1693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1694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1695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1696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1697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1698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1699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1700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1701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1702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1703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1704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25.548188782213153</v>
      </c>
      <c r="C143" s="117">
        <f t="shared" si="49"/>
        <v>38.475882126607004</v>
      </c>
      <c r="D143" s="117">
        <f t="shared" si="49"/>
        <v>45.619324845427002</v>
      </c>
      <c r="E143" s="117">
        <f t="shared" si="49"/>
        <v>58.60306996256697</v>
      </c>
      <c r="F143" s="117">
        <f t="shared" si="49"/>
        <v>70.305692793763129</v>
      </c>
      <c r="G143" s="117">
        <f t="shared" si="49"/>
        <v>87.388872303027313</v>
      </c>
      <c r="H143" s="117">
        <f t="shared" si="49"/>
        <v>105.35562353812684</v>
      </c>
      <c r="I143" s="117">
        <f t="shared" si="49"/>
        <v>112.31911727535302</v>
      </c>
      <c r="J143" s="117">
        <f t="shared" si="49"/>
        <v>113.91097043966221</v>
      </c>
      <c r="K143" s="117">
        <f t="shared" si="49"/>
        <v>118.37961642057266</v>
      </c>
      <c r="L143" s="117">
        <f t="shared" si="49"/>
        <v>134.8914069598261</v>
      </c>
      <c r="M143" s="117">
        <f t="shared" si="49"/>
        <v>131.59472145367113</v>
      </c>
      <c r="N143" s="117">
        <f t="shared" si="49"/>
        <v>132.33185632520627</v>
      </c>
      <c r="O143" s="117">
        <f t="shared" si="49"/>
        <v>130.63406070341313</v>
      </c>
      <c r="P143" s="117">
        <f t="shared" si="49"/>
        <v>142.86618744584507</v>
      </c>
      <c r="Q143" s="117">
        <f t="shared" si="49"/>
        <v>160.20346096109259</v>
      </c>
      <c r="R143" s="117">
        <f t="shared" ref="R143:V143" si="50">R144+R146+R148+R157</f>
        <v>182.28108701082289</v>
      </c>
      <c r="S143" s="117">
        <f t="shared" si="50"/>
        <v>206.72766836799764</v>
      </c>
      <c r="T143" s="117">
        <f t="shared" si="50"/>
        <v>222.95830320842785</v>
      </c>
      <c r="U143" s="117">
        <f t="shared" si="50"/>
        <v>233.62727240763456</v>
      </c>
      <c r="V143" s="117">
        <f t="shared" si="50"/>
        <v>247.20266256908832</v>
      </c>
      <c r="W143" s="117">
        <f t="shared" ref="W143:Y143" si="51">W144+W146+W148+W157</f>
        <v>268.70163836896108</v>
      </c>
      <c r="X143" s="117">
        <f t="shared" si="51"/>
        <v>292.02710977275666</v>
      </c>
      <c r="Y143" s="117">
        <f t="shared" si="51"/>
        <v>291.63423049157194</v>
      </c>
      <c r="DA143" s="129" t="s">
        <v>1705</v>
      </c>
    </row>
    <row r="144" spans="1:105" ht="12.95" customHeight="1" x14ac:dyDescent="0.25">
      <c r="A144" s="121" t="s">
        <v>57</v>
      </c>
      <c r="B144" s="122">
        <f t="shared" ref="B144:Y144" si="52">B145</f>
        <v>10.59801652598467</v>
      </c>
      <c r="C144" s="122">
        <f t="shared" si="52"/>
        <v>18.66643614482275</v>
      </c>
      <c r="D144" s="122">
        <f t="shared" si="52"/>
        <v>21.760904077004383</v>
      </c>
      <c r="E144" s="122">
        <f t="shared" si="52"/>
        <v>27.880218077337958</v>
      </c>
      <c r="F144" s="122">
        <f t="shared" si="52"/>
        <v>34.554510994216571</v>
      </c>
      <c r="G144" s="122">
        <f t="shared" si="52"/>
        <v>42.905623899959586</v>
      </c>
      <c r="H144" s="122">
        <f t="shared" si="52"/>
        <v>51.0258945051065</v>
      </c>
      <c r="I144" s="122">
        <f t="shared" si="52"/>
        <v>54.539108238291163</v>
      </c>
      <c r="J144" s="122">
        <f t="shared" si="52"/>
        <v>52.565684203722725</v>
      </c>
      <c r="K144" s="122">
        <f t="shared" si="52"/>
        <v>54.479261967598212</v>
      </c>
      <c r="L144" s="122">
        <f t="shared" si="52"/>
        <v>65.200053824304078</v>
      </c>
      <c r="M144" s="122">
        <f t="shared" si="52"/>
        <v>58.792672998782677</v>
      </c>
      <c r="N144" s="122">
        <f t="shared" si="52"/>
        <v>57.359400800856541</v>
      </c>
      <c r="O144" s="122">
        <f t="shared" si="52"/>
        <v>53.663505753756183</v>
      </c>
      <c r="P144" s="122">
        <f t="shared" si="52"/>
        <v>55.133914765637805</v>
      </c>
      <c r="Q144" s="122">
        <f t="shared" si="52"/>
        <v>59.951284658993799</v>
      </c>
      <c r="R144" s="122">
        <f t="shared" si="52"/>
        <v>63.914178812801481</v>
      </c>
      <c r="S144" s="122">
        <f t="shared" si="52"/>
        <v>69.058300847664626</v>
      </c>
      <c r="T144" s="122">
        <f t="shared" si="52"/>
        <v>74.34257692188973</v>
      </c>
      <c r="U144" s="122">
        <f t="shared" si="52"/>
        <v>78.312434823768257</v>
      </c>
      <c r="V144" s="122">
        <f t="shared" si="52"/>
        <v>82.026830767419312</v>
      </c>
      <c r="W144" s="122">
        <f t="shared" si="52"/>
        <v>86.353169485459318</v>
      </c>
      <c r="X144" s="122">
        <f t="shared" si="52"/>
        <v>90.487180767175758</v>
      </c>
      <c r="Y144" s="122">
        <f t="shared" si="52"/>
        <v>97.232683170053193</v>
      </c>
      <c r="DA144" s="130" t="s">
        <v>1706</v>
      </c>
    </row>
    <row r="145" spans="1:105" ht="12" customHeight="1" x14ac:dyDescent="0.25">
      <c r="A145" s="97" t="s">
        <v>53</v>
      </c>
      <c r="B145" s="98">
        <v>10.59801652598467</v>
      </c>
      <c r="C145" s="98">
        <v>18.66643614482275</v>
      </c>
      <c r="D145" s="98">
        <v>21.760904077004383</v>
      </c>
      <c r="E145" s="98">
        <v>27.880218077337958</v>
      </c>
      <c r="F145" s="98">
        <v>34.554510994216571</v>
      </c>
      <c r="G145" s="98">
        <v>42.905623899959586</v>
      </c>
      <c r="H145" s="98">
        <v>51.0258945051065</v>
      </c>
      <c r="I145" s="98">
        <v>54.539108238291163</v>
      </c>
      <c r="J145" s="98">
        <v>52.565684203722725</v>
      </c>
      <c r="K145" s="98">
        <v>54.479261967598212</v>
      </c>
      <c r="L145" s="98">
        <v>65.200053824304078</v>
      </c>
      <c r="M145" s="98">
        <v>58.792672998782677</v>
      </c>
      <c r="N145" s="98">
        <v>57.359400800856541</v>
      </c>
      <c r="O145" s="98">
        <v>53.663505753756183</v>
      </c>
      <c r="P145" s="98">
        <v>55.133914765637805</v>
      </c>
      <c r="Q145" s="98">
        <v>59.951284658993799</v>
      </c>
      <c r="R145" s="98">
        <v>63.914178812801481</v>
      </c>
      <c r="S145" s="98">
        <v>69.058300847664626</v>
      </c>
      <c r="T145" s="98">
        <v>74.34257692188973</v>
      </c>
      <c r="U145" s="98">
        <v>78.312434823768257</v>
      </c>
      <c r="V145" s="98">
        <v>82.026830767419312</v>
      </c>
      <c r="W145" s="98">
        <v>86.353169485459318</v>
      </c>
      <c r="X145" s="98">
        <v>90.487180767175758</v>
      </c>
      <c r="Y145" s="98">
        <v>97.232683170053193</v>
      </c>
      <c r="DA145" s="63" t="s">
        <v>1707</v>
      </c>
    </row>
    <row r="146" spans="1:105" ht="12.95" customHeight="1" x14ac:dyDescent="0.25">
      <c r="A146" s="121" t="s">
        <v>92</v>
      </c>
      <c r="B146" s="122">
        <f t="shared" ref="B146:Y146" si="53">B147</f>
        <v>1.6916245085917034</v>
      </c>
      <c r="C146" s="122">
        <f t="shared" si="53"/>
        <v>2.030641115392152</v>
      </c>
      <c r="D146" s="122">
        <f t="shared" si="53"/>
        <v>1.703382724277801</v>
      </c>
      <c r="E146" s="122">
        <f t="shared" si="53"/>
        <v>3.9999583962800083</v>
      </c>
      <c r="F146" s="122">
        <f t="shared" si="53"/>
        <v>3.2255640172847855</v>
      </c>
      <c r="G146" s="122">
        <f t="shared" si="53"/>
        <v>3.9733113220937266</v>
      </c>
      <c r="H146" s="122">
        <f t="shared" si="53"/>
        <v>4.9807895311850165</v>
      </c>
      <c r="I146" s="122">
        <f t="shared" si="53"/>
        <v>3.3590769375351441</v>
      </c>
      <c r="J146" s="122">
        <f t="shared" si="53"/>
        <v>3.8645058991058052</v>
      </c>
      <c r="K146" s="122">
        <f t="shared" si="53"/>
        <v>5.5614332132968851</v>
      </c>
      <c r="L146" s="122">
        <f t="shared" si="53"/>
        <v>5.2348338710883233</v>
      </c>
      <c r="M146" s="122">
        <f t="shared" si="53"/>
        <v>5.6136655463900889</v>
      </c>
      <c r="N146" s="122">
        <f t="shared" si="53"/>
        <v>6.3893276768593958</v>
      </c>
      <c r="O146" s="122">
        <f t="shared" si="53"/>
        <v>6.7684313458732834</v>
      </c>
      <c r="P146" s="122">
        <f t="shared" si="53"/>
        <v>5.8915967055246119</v>
      </c>
      <c r="Q146" s="122">
        <f t="shared" si="53"/>
        <v>10.297971865093006</v>
      </c>
      <c r="R146" s="122">
        <f t="shared" si="53"/>
        <v>12.16495216964098</v>
      </c>
      <c r="S146" s="122">
        <f t="shared" si="53"/>
        <v>16.048436851544864</v>
      </c>
      <c r="T146" s="122">
        <f t="shared" si="53"/>
        <v>14.629467460256201</v>
      </c>
      <c r="U146" s="122">
        <f t="shared" si="53"/>
        <v>15.688925718057925</v>
      </c>
      <c r="V146" s="122">
        <f t="shared" si="53"/>
        <v>17.299790279929159</v>
      </c>
      <c r="W146" s="122">
        <f t="shared" si="53"/>
        <v>18.063847274634419</v>
      </c>
      <c r="X146" s="122">
        <f t="shared" si="53"/>
        <v>18.992114322456477</v>
      </c>
      <c r="Y146" s="122">
        <f t="shared" si="53"/>
        <v>19.43221131981587</v>
      </c>
      <c r="DA146" s="130" t="s">
        <v>1708</v>
      </c>
    </row>
    <row r="147" spans="1:105" ht="12" customHeight="1" x14ac:dyDescent="0.25">
      <c r="A147" s="97" t="s">
        <v>53</v>
      </c>
      <c r="B147" s="98">
        <v>1.6916245085917034</v>
      </c>
      <c r="C147" s="98">
        <v>2.030641115392152</v>
      </c>
      <c r="D147" s="98">
        <v>1.703382724277801</v>
      </c>
      <c r="E147" s="98">
        <v>3.9999583962800083</v>
      </c>
      <c r="F147" s="98">
        <v>3.2255640172847855</v>
      </c>
      <c r="G147" s="98">
        <v>3.9733113220937266</v>
      </c>
      <c r="H147" s="98">
        <v>4.9807895311850165</v>
      </c>
      <c r="I147" s="98">
        <v>3.3590769375351441</v>
      </c>
      <c r="J147" s="98">
        <v>3.8645058991058052</v>
      </c>
      <c r="K147" s="98">
        <v>5.5614332132968851</v>
      </c>
      <c r="L147" s="98">
        <v>5.2348338710883233</v>
      </c>
      <c r="M147" s="98">
        <v>5.6136655463900889</v>
      </c>
      <c r="N147" s="98">
        <v>6.3893276768593958</v>
      </c>
      <c r="O147" s="98">
        <v>6.7684313458732834</v>
      </c>
      <c r="P147" s="98">
        <v>5.8915967055246119</v>
      </c>
      <c r="Q147" s="98">
        <v>10.297971865093006</v>
      </c>
      <c r="R147" s="98">
        <v>12.16495216964098</v>
      </c>
      <c r="S147" s="98">
        <v>16.048436851544864</v>
      </c>
      <c r="T147" s="98">
        <v>14.629467460256201</v>
      </c>
      <c r="U147" s="98">
        <v>15.688925718057925</v>
      </c>
      <c r="V147" s="98">
        <v>17.299790279929159</v>
      </c>
      <c r="W147" s="98">
        <v>18.063847274634419</v>
      </c>
      <c r="X147" s="98">
        <v>18.992114322456477</v>
      </c>
      <c r="Y147" s="98">
        <v>19.43221131981587</v>
      </c>
      <c r="DA147" s="63" t="s">
        <v>1709</v>
      </c>
    </row>
    <row r="148" spans="1:105" ht="12" customHeight="1" x14ac:dyDescent="0.25">
      <c r="A148" s="121" t="s">
        <v>55</v>
      </c>
      <c r="B148" s="122">
        <v>9.0991824161696115</v>
      </c>
      <c r="C148" s="122">
        <v>11.85589603214904</v>
      </c>
      <c r="D148" s="122">
        <v>14.668030592120706</v>
      </c>
      <c r="E148" s="122">
        <v>17.23262046735061</v>
      </c>
      <c r="F148" s="122">
        <v>20.993122447467993</v>
      </c>
      <c r="G148" s="122">
        <v>26.177001210900627</v>
      </c>
      <c r="H148" s="122">
        <v>30.384564230669564</v>
      </c>
      <c r="I148" s="122">
        <v>33.502810472322366</v>
      </c>
      <c r="J148" s="122">
        <v>35.414803063655924</v>
      </c>
      <c r="K148" s="122">
        <v>35.916559172468126</v>
      </c>
      <c r="L148" s="122">
        <v>39.722033529896663</v>
      </c>
      <c r="M148" s="122">
        <v>42.950084723948763</v>
      </c>
      <c r="N148" s="122">
        <v>44.066977424791716</v>
      </c>
      <c r="O148" s="122">
        <v>47.042894333455159</v>
      </c>
      <c r="P148" s="122">
        <v>53.29758391272015</v>
      </c>
      <c r="Q148" s="122">
        <v>57.640391053846123</v>
      </c>
      <c r="R148" s="122">
        <v>68.446376516968499</v>
      </c>
      <c r="S148" s="122">
        <v>78.816892420526088</v>
      </c>
      <c r="T148" s="122">
        <v>84.802261891906326</v>
      </c>
      <c r="U148" s="122">
        <v>90.02394802517145</v>
      </c>
      <c r="V148" s="122">
        <v>95.424694061239862</v>
      </c>
      <c r="W148" s="122">
        <v>106.64731658301741</v>
      </c>
      <c r="X148" s="122">
        <v>119.06486816688745</v>
      </c>
      <c r="Y148" s="122">
        <v>112.63517887327865</v>
      </c>
      <c r="DA148" s="130" t="s">
        <v>1710</v>
      </c>
    </row>
    <row r="149" spans="1:105" ht="12" customHeight="1" x14ac:dyDescent="0.25">
      <c r="A149" s="97" t="s">
        <v>124</v>
      </c>
      <c r="B149" s="98">
        <v>8.1213295029495765</v>
      </c>
      <c r="C149" s="98">
        <v>9.2150777674547797</v>
      </c>
      <c r="D149" s="98">
        <v>11.252155516799739</v>
      </c>
      <c r="E149" s="98">
        <v>13.516076756255195</v>
      </c>
      <c r="F149" s="98">
        <v>16.11365510081043</v>
      </c>
      <c r="G149" s="98">
        <v>18.608784067698707</v>
      </c>
      <c r="H149" s="98">
        <v>19.838337926746888</v>
      </c>
      <c r="I149" s="98">
        <v>20.816953195169894</v>
      </c>
      <c r="J149" s="98">
        <v>20.974624184360746</v>
      </c>
      <c r="K149" s="98">
        <v>20.457125547424837</v>
      </c>
      <c r="L149" s="98">
        <v>21.654067075760256</v>
      </c>
      <c r="M149" s="98">
        <v>22.292508425621357</v>
      </c>
      <c r="N149" s="98">
        <v>22.456873813017012</v>
      </c>
      <c r="O149" s="98">
        <v>24.807320743528813</v>
      </c>
      <c r="P149" s="98">
        <v>28.258186272875133</v>
      </c>
      <c r="Q149" s="98">
        <v>31.215507531378037</v>
      </c>
      <c r="R149" s="98">
        <v>37.20514800869379</v>
      </c>
      <c r="S149" s="98">
        <v>42.061351928685411</v>
      </c>
      <c r="T149" s="98">
        <v>43.238207745086783</v>
      </c>
      <c r="U149" s="98">
        <v>41.583523984205833</v>
      </c>
      <c r="V149" s="98">
        <v>41.671831476982604</v>
      </c>
      <c r="W149" s="98">
        <v>46.703171863716108</v>
      </c>
      <c r="X149" s="98">
        <v>54.781325589927128</v>
      </c>
      <c r="Y149" s="98">
        <v>46.854054360343547</v>
      </c>
      <c r="DA149" s="63" t="s">
        <v>1711</v>
      </c>
    </row>
    <row r="150" spans="1:105" ht="12" customHeight="1" x14ac:dyDescent="0.25">
      <c r="A150" s="97" t="s">
        <v>123</v>
      </c>
      <c r="B150" s="98">
        <v>9.2424982909316989E-3</v>
      </c>
      <c r="C150" s="98">
        <v>8.3668224486187978E-3</v>
      </c>
      <c r="D150" s="98">
        <v>8.3516481424330165E-3</v>
      </c>
      <c r="E150" s="98">
        <v>1.4071448945631431E-2</v>
      </c>
      <c r="F150" s="98">
        <v>1.8805241054536133E-2</v>
      </c>
      <c r="G150" s="98">
        <v>2.2169333255949972E-2</v>
      </c>
      <c r="H150" s="98">
        <v>2.3488086747892059E-2</v>
      </c>
      <c r="I150" s="98">
        <v>3.2929617728670708E-2</v>
      </c>
      <c r="J150" s="98">
        <v>4.5976757598777909E-2</v>
      </c>
      <c r="K150" s="98">
        <v>5.8438166964152841E-2</v>
      </c>
      <c r="L150" s="98">
        <v>6.8146468009154693E-2</v>
      </c>
      <c r="M150" s="98">
        <v>6.3793898873076529E-2</v>
      </c>
      <c r="N150" s="98">
        <v>6.9064034056730603E-2</v>
      </c>
      <c r="O150" s="98">
        <v>9.2091324678836323E-2</v>
      </c>
      <c r="P150" s="98">
        <v>0.1201604879437702</v>
      </c>
      <c r="Q150" s="98">
        <v>0.17061685489449271</v>
      </c>
      <c r="R150" s="98">
        <v>0.22972126279590799</v>
      </c>
      <c r="S150" s="98">
        <v>0.27508657840369621</v>
      </c>
      <c r="T150" s="98">
        <v>0.28218805603987962</v>
      </c>
      <c r="U150" s="98">
        <v>0.25906609606843495</v>
      </c>
      <c r="V150" s="98">
        <v>0.2562865959116567</v>
      </c>
      <c r="W150" s="98">
        <v>0.31830638011378165</v>
      </c>
      <c r="X150" s="98">
        <v>0.43706623034827591</v>
      </c>
      <c r="Y150" s="98">
        <v>0.32377941593699094</v>
      </c>
      <c r="DA150" s="63" t="s">
        <v>1712</v>
      </c>
    </row>
    <row r="151" spans="1:105" ht="12" customHeight="1" x14ac:dyDescent="0.25">
      <c r="A151" s="100" t="s">
        <v>50</v>
      </c>
      <c r="B151" s="101">
        <v>1.794784788642721E-3</v>
      </c>
      <c r="C151" s="101">
        <v>2.8964233393524155E-3</v>
      </c>
      <c r="D151" s="101">
        <v>1.2755683425550836E-3</v>
      </c>
      <c r="E151" s="101">
        <v>1.2801759862354994E-3</v>
      </c>
      <c r="F151" s="101">
        <v>2.2070832901359837E-3</v>
      </c>
      <c r="G151" s="101">
        <v>2.5110759140962902E-3</v>
      </c>
      <c r="H151" s="101">
        <v>3.5526273007482055E-3</v>
      </c>
      <c r="I151" s="101">
        <v>4.0928640527171239E-3</v>
      </c>
      <c r="J151" s="101">
        <v>5.3636591157456897E-3</v>
      </c>
      <c r="K151" s="101">
        <v>6.3764409513690423E-3</v>
      </c>
      <c r="L151" s="101">
        <v>7.4045718232359746E-3</v>
      </c>
      <c r="M151" s="101">
        <v>1.0198149306275228E-2</v>
      </c>
      <c r="N151" s="101">
        <v>7.322254518322505E-3</v>
      </c>
      <c r="O151" s="101">
        <v>6.0918214546143564E-3</v>
      </c>
      <c r="P151" s="101">
        <v>1.5606982517559612E-2</v>
      </c>
      <c r="Q151" s="101">
        <v>4.5755394508730351E-3</v>
      </c>
      <c r="R151" s="101">
        <v>1.0094664835054079E-2</v>
      </c>
      <c r="S151" s="101">
        <v>2.1934109413863E-2</v>
      </c>
      <c r="T151" s="101">
        <v>2.5895836671006006E-2</v>
      </c>
      <c r="U151" s="101">
        <v>2.9503098666858012E-2</v>
      </c>
      <c r="V151" s="101">
        <v>2.3009323273862906E-2</v>
      </c>
      <c r="W151" s="101">
        <v>3.198667811998266E-2</v>
      </c>
      <c r="X151" s="101">
        <v>4.8607253789094633E-2</v>
      </c>
      <c r="Y151" s="101">
        <v>2.66081628699016E-2</v>
      </c>
      <c r="DA151" s="131" t="s">
        <v>1713</v>
      </c>
    </row>
    <row r="152" spans="1:105" ht="12" customHeight="1" x14ac:dyDescent="0.25">
      <c r="A152" s="103" t="s">
        <v>52</v>
      </c>
      <c r="B152" s="104">
        <v>7.4477135022889785E-3</v>
      </c>
      <c r="C152" s="104">
        <v>5.4703991092663815E-3</v>
      </c>
      <c r="D152" s="104">
        <v>7.076079799877932E-3</v>
      </c>
      <c r="E152" s="104">
        <v>1.2791272959395932E-2</v>
      </c>
      <c r="F152" s="104">
        <v>1.659815776440015E-2</v>
      </c>
      <c r="G152" s="104">
        <v>1.9658257341853683E-2</v>
      </c>
      <c r="H152" s="104">
        <v>1.9935459447143852E-2</v>
      </c>
      <c r="I152" s="104">
        <v>2.8836753675953584E-2</v>
      </c>
      <c r="J152" s="104">
        <v>4.0613098483032219E-2</v>
      </c>
      <c r="K152" s="104">
        <v>5.2061726012783797E-2</v>
      </c>
      <c r="L152" s="104">
        <v>6.0741896185918721E-2</v>
      </c>
      <c r="M152" s="104">
        <v>5.3595749566801298E-2</v>
      </c>
      <c r="N152" s="104">
        <v>6.1741779538408093E-2</v>
      </c>
      <c r="O152" s="104">
        <v>8.5999503224221965E-2</v>
      </c>
      <c r="P152" s="104">
        <v>0.10455350542621059</v>
      </c>
      <c r="Q152" s="104">
        <v>0.16604131544361969</v>
      </c>
      <c r="R152" s="104">
        <v>0.2196265979608539</v>
      </c>
      <c r="S152" s="104">
        <v>0.25315246898983323</v>
      </c>
      <c r="T152" s="104">
        <v>0.25629221936887364</v>
      </c>
      <c r="U152" s="104">
        <v>0.22956299740157693</v>
      </c>
      <c r="V152" s="104">
        <v>0.23327727263779377</v>
      </c>
      <c r="W152" s="104">
        <v>0.28631970199379897</v>
      </c>
      <c r="X152" s="104">
        <v>0.38845897655918127</v>
      </c>
      <c r="Y152" s="104">
        <v>0.29717125306708936</v>
      </c>
      <c r="DA152" s="132" t="s">
        <v>1714</v>
      </c>
    </row>
    <row r="153" spans="1:105" ht="12" customHeight="1" x14ac:dyDescent="0.25">
      <c r="A153" s="106" t="s">
        <v>122</v>
      </c>
      <c r="B153" s="101">
        <v>0.87044381100889279</v>
      </c>
      <c r="C153" s="101">
        <v>2.381774311380763</v>
      </c>
      <c r="D153" s="101">
        <v>3.1054048393437195</v>
      </c>
      <c r="E153" s="101">
        <v>3.3394908582438312</v>
      </c>
      <c r="F153" s="101">
        <v>4.3315977710957068</v>
      </c>
      <c r="G153" s="101">
        <v>6.725182761077626</v>
      </c>
      <c r="H153" s="101">
        <v>9.2663364200143583</v>
      </c>
      <c r="I153" s="101">
        <v>10.632217141614349</v>
      </c>
      <c r="J153" s="101">
        <v>11.369447211518697</v>
      </c>
      <c r="K153" s="101">
        <v>11.482248590146737</v>
      </c>
      <c r="L153" s="101">
        <v>13.147556299114344</v>
      </c>
      <c r="M153" s="101">
        <v>15.334604115477818</v>
      </c>
      <c r="N153" s="101">
        <v>15.924727083122352</v>
      </c>
      <c r="O153" s="101">
        <v>15.937407805670194</v>
      </c>
      <c r="P153" s="101">
        <v>16.699312524182851</v>
      </c>
      <c r="Q153" s="101">
        <v>17.288613206864344</v>
      </c>
      <c r="R153" s="101">
        <v>19.258403208022628</v>
      </c>
      <c r="S153" s="101">
        <v>21.730029171587237</v>
      </c>
      <c r="T153" s="101">
        <v>24.550514929648777</v>
      </c>
      <c r="U153" s="101">
        <v>28.496314554772351</v>
      </c>
      <c r="V153" s="101">
        <v>31.828587318043802</v>
      </c>
      <c r="W153" s="101">
        <v>34.907728372212773</v>
      </c>
      <c r="X153" s="101">
        <v>36.399802538754912</v>
      </c>
      <c r="Y153" s="101">
        <v>37.523604968913496</v>
      </c>
      <c r="DA153" s="131" t="s">
        <v>1715</v>
      </c>
    </row>
    <row r="154" spans="1:105" ht="12" customHeight="1" x14ac:dyDescent="0.25">
      <c r="A154" s="107" t="s">
        <v>121</v>
      </c>
      <c r="B154" s="104">
        <v>9.816660392020865E-2</v>
      </c>
      <c r="C154" s="104">
        <v>0.25067713086487936</v>
      </c>
      <c r="D154" s="104">
        <v>0.30211858783481405</v>
      </c>
      <c r="E154" s="104">
        <v>0.36298140390595335</v>
      </c>
      <c r="F154" s="104">
        <v>0.52906433450732293</v>
      </c>
      <c r="G154" s="104">
        <v>0.82086504886834422</v>
      </c>
      <c r="H154" s="104">
        <v>1.2564017971604251</v>
      </c>
      <c r="I154" s="104">
        <v>2.0207105178094551</v>
      </c>
      <c r="J154" s="104">
        <v>3.0247549101777076</v>
      </c>
      <c r="K154" s="104">
        <v>3.9187468679323989</v>
      </c>
      <c r="L154" s="104">
        <v>4.8522636870129112</v>
      </c>
      <c r="M154" s="104">
        <v>5.2591782839765084</v>
      </c>
      <c r="N154" s="104">
        <v>5.616312494595622</v>
      </c>
      <c r="O154" s="104">
        <v>6.2060744595773158</v>
      </c>
      <c r="P154" s="104">
        <v>8.2199246277183899</v>
      </c>
      <c r="Q154" s="104">
        <v>8.9656534607092464</v>
      </c>
      <c r="R154" s="104">
        <v>11.753104037456181</v>
      </c>
      <c r="S154" s="104">
        <v>14.750424741849738</v>
      </c>
      <c r="T154" s="104">
        <v>16.731351161130888</v>
      </c>
      <c r="U154" s="104">
        <v>19.685043390124829</v>
      </c>
      <c r="V154" s="104">
        <v>21.667988670301799</v>
      </c>
      <c r="W154" s="104">
        <v>24.718109966974755</v>
      </c>
      <c r="X154" s="104">
        <v>27.446673807857128</v>
      </c>
      <c r="Y154" s="104">
        <v>27.933740128084629</v>
      </c>
      <c r="DA154" s="132" t="s">
        <v>1716</v>
      </c>
    </row>
    <row r="155" spans="1:105" ht="12" customHeight="1" x14ac:dyDescent="0.25">
      <c r="A155" s="108" t="s">
        <v>53</v>
      </c>
      <c r="B155" s="98">
        <v>1.6829579675224398E-2</v>
      </c>
      <c r="C155" s="98">
        <v>7.8816214972228862E-2</v>
      </c>
      <c r="D155" s="98">
        <v>4.1092103763977379E-2</v>
      </c>
      <c r="E155" s="98">
        <v>2.8967879290249111E-2</v>
      </c>
      <c r="F155" s="98">
        <v>5.5696718810593154E-2</v>
      </c>
      <c r="G155" s="98">
        <v>8.3225618272962626E-2</v>
      </c>
      <c r="H155" s="98">
        <v>0.17443104489834307</v>
      </c>
      <c r="I155" s="98">
        <v>0.22913981934430733</v>
      </c>
      <c r="J155" s="98">
        <v>0.32099786326828578</v>
      </c>
      <c r="K155" s="98">
        <v>0.38732112097369187</v>
      </c>
      <c r="L155" s="98">
        <v>0.47491377868357709</v>
      </c>
      <c r="M155" s="98">
        <v>0.76397699085547111</v>
      </c>
      <c r="N155" s="98">
        <v>0.5440101884289853</v>
      </c>
      <c r="O155" s="98">
        <v>0.35710917350785498</v>
      </c>
      <c r="P155" s="98">
        <v>1.0209370951118859</v>
      </c>
      <c r="Q155" s="98">
        <v>0.17299754930092814</v>
      </c>
      <c r="R155" s="98">
        <v>0.43143557001322125</v>
      </c>
      <c r="S155" s="98">
        <v>1.1312557995094683</v>
      </c>
      <c r="T155" s="98">
        <v>1.4976754320951795</v>
      </c>
      <c r="U155" s="98">
        <v>2.2671120129153608</v>
      </c>
      <c r="V155" s="98">
        <v>2.0381828401009714</v>
      </c>
      <c r="W155" s="98">
        <v>2.4249242799118642</v>
      </c>
      <c r="X155" s="98">
        <v>2.8795903229252775</v>
      </c>
      <c r="Y155" s="98">
        <v>2.3920026070074645</v>
      </c>
      <c r="DA155" s="63" t="s">
        <v>1717</v>
      </c>
    </row>
    <row r="156" spans="1:105" ht="12" customHeight="1" x14ac:dyDescent="0.25">
      <c r="A156" s="108" t="s">
        <v>52</v>
      </c>
      <c r="B156" s="98">
        <v>8.1337024244984249E-2</v>
      </c>
      <c r="C156" s="98">
        <v>0.17186091589265051</v>
      </c>
      <c r="D156" s="98">
        <v>0.26102648407083667</v>
      </c>
      <c r="E156" s="98">
        <v>0.33401352461570422</v>
      </c>
      <c r="F156" s="98">
        <v>0.4733676156967298</v>
      </c>
      <c r="G156" s="98">
        <v>0.73763943059538162</v>
      </c>
      <c r="H156" s="98">
        <v>1.0819707522620821</v>
      </c>
      <c r="I156" s="98">
        <v>1.7915706984651478</v>
      </c>
      <c r="J156" s="98">
        <v>2.7037570469094216</v>
      </c>
      <c r="K156" s="98">
        <v>3.5314257469587069</v>
      </c>
      <c r="L156" s="98">
        <v>4.3773499083293341</v>
      </c>
      <c r="M156" s="98">
        <v>4.4952012931210374</v>
      </c>
      <c r="N156" s="98">
        <v>5.0723023061666366</v>
      </c>
      <c r="O156" s="98">
        <v>5.8489652860694612</v>
      </c>
      <c r="P156" s="98">
        <v>7.1989875326065045</v>
      </c>
      <c r="Q156" s="98">
        <v>8.7926559114083176</v>
      </c>
      <c r="R156" s="98">
        <v>11.32166846744296</v>
      </c>
      <c r="S156" s="98">
        <v>13.61916894234027</v>
      </c>
      <c r="T156" s="98">
        <v>15.23367572903571</v>
      </c>
      <c r="U156" s="98">
        <v>17.417931377209467</v>
      </c>
      <c r="V156" s="98">
        <v>19.629805830200826</v>
      </c>
      <c r="W156" s="98">
        <v>22.293185687062891</v>
      </c>
      <c r="X156" s="98">
        <v>24.56708348493185</v>
      </c>
      <c r="Y156" s="98">
        <v>25.541737521077163</v>
      </c>
      <c r="DA156" s="63" t="s">
        <v>1718</v>
      </c>
    </row>
    <row r="157" spans="1:105" ht="12" customHeight="1" x14ac:dyDescent="0.25">
      <c r="A157" s="121" t="s">
        <v>54</v>
      </c>
      <c r="B157" s="122">
        <v>4.1593653314671677</v>
      </c>
      <c r="C157" s="122">
        <v>5.9229088342430591</v>
      </c>
      <c r="D157" s="122">
        <v>7.487007452024109</v>
      </c>
      <c r="E157" s="122">
        <v>9.4902730215983908</v>
      </c>
      <c r="F157" s="122">
        <v>11.532495334793779</v>
      </c>
      <c r="G157" s="122">
        <v>14.332935870073371</v>
      </c>
      <c r="H157" s="122">
        <v>18.964375271165753</v>
      </c>
      <c r="I157" s="122">
        <v>20.918121627204364</v>
      </c>
      <c r="J157" s="122">
        <v>22.065977273177754</v>
      </c>
      <c r="K157" s="122">
        <v>22.422362067209434</v>
      </c>
      <c r="L157" s="122">
        <v>24.734485734537028</v>
      </c>
      <c r="M157" s="122">
        <v>24.238298184549585</v>
      </c>
      <c r="N157" s="122">
        <v>24.516150422698619</v>
      </c>
      <c r="O157" s="122">
        <v>23.159229270328503</v>
      </c>
      <c r="P157" s="122">
        <v>28.543092061962508</v>
      </c>
      <c r="Q157" s="122">
        <v>32.313813383159662</v>
      </c>
      <c r="R157" s="122">
        <v>37.755579511411916</v>
      </c>
      <c r="S157" s="122">
        <v>42.804038248262067</v>
      </c>
      <c r="T157" s="122">
        <v>49.183996934375578</v>
      </c>
      <c r="U157" s="122">
        <v>49.601963840636913</v>
      </c>
      <c r="V157" s="122">
        <v>52.451347460499974</v>
      </c>
      <c r="W157" s="122">
        <v>57.637305025849969</v>
      </c>
      <c r="X157" s="122">
        <v>63.482946516236971</v>
      </c>
      <c r="Y157" s="122">
        <v>62.334157128424216</v>
      </c>
      <c r="DA157" s="130" t="s">
        <v>1719</v>
      </c>
    </row>
    <row r="158" spans="1:105" ht="12" customHeight="1" x14ac:dyDescent="0.25">
      <c r="A158" s="97" t="s">
        <v>50</v>
      </c>
      <c r="B158" s="98">
        <v>1.6400200545821471</v>
      </c>
      <c r="C158" s="98">
        <v>1.9289585196559746</v>
      </c>
      <c r="D158" s="98">
        <v>2.4885961913478427</v>
      </c>
      <c r="E158" s="98">
        <v>3.101566386829508</v>
      </c>
      <c r="F158" s="98">
        <v>3.8317526548767487</v>
      </c>
      <c r="G158" s="98">
        <v>4.6255517056696078</v>
      </c>
      <c r="H158" s="98">
        <v>5.270633735157193</v>
      </c>
      <c r="I158" s="98">
        <v>5.8682341881079498</v>
      </c>
      <c r="J158" s="98">
        <v>6.1527331143269395</v>
      </c>
      <c r="K158" s="98">
        <v>6.3117126583064955</v>
      </c>
      <c r="L158" s="98">
        <v>6.686302572292167</v>
      </c>
      <c r="M158" s="98">
        <v>6.8231985171686436</v>
      </c>
      <c r="N158" s="98">
        <v>6.9092626550437553</v>
      </c>
      <c r="O158" s="98">
        <v>7.1277197199731814</v>
      </c>
      <c r="P158" s="98">
        <v>7.8788037365783543</v>
      </c>
      <c r="Q158" s="98">
        <v>8.8418494145756465</v>
      </c>
      <c r="R158" s="98">
        <v>10.398561794246746</v>
      </c>
      <c r="S158" s="98">
        <v>11.924957430514173</v>
      </c>
      <c r="T158" s="98">
        <v>13.081131455897854</v>
      </c>
      <c r="U158" s="98">
        <v>12.068799810530802</v>
      </c>
      <c r="V158" s="98">
        <v>12.120563399465158</v>
      </c>
      <c r="W158" s="98">
        <v>13.704894477141448</v>
      </c>
      <c r="X158" s="98">
        <v>16.249601380595969</v>
      </c>
      <c r="Y158" s="98">
        <v>14.162218383101616</v>
      </c>
      <c r="DA158" s="63" t="s">
        <v>1720</v>
      </c>
    </row>
    <row r="159" spans="1:105" ht="12" customHeight="1" x14ac:dyDescent="0.25">
      <c r="A159" s="109" t="s">
        <v>120</v>
      </c>
      <c r="B159" s="33">
        <v>2.5193452768850202</v>
      </c>
      <c r="C159" s="33">
        <v>3.9939503145870847</v>
      </c>
      <c r="D159" s="33">
        <v>4.9984112606762663</v>
      </c>
      <c r="E159" s="33">
        <v>6.3887066347688828</v>
      </c>
      <c r="F159" s="33">
        <v>7.7007426799170311</v>
      </c>
      <c r="G159" s="33">
        <v>9.7073841644037628</v>
      </c>
      <c r="H159" s="33">
        <v>13.693741536008559</v>
      </c>
      <c r="I159" s="33">
        <v>15.049887439096416</v>
      </c>
      <c r="J159" s="33">
        <v>15.913244158850816</v>
      </c>
      <c r="K159" s="33">
        <v>16.110649408902937</v>
      </c>
      <c r="L159" s="33">
        <v>18.048183162244861</v>
      </c>
      <c r="M159" s="33">
        <v>17.41509966738094</v>
      </c>
      <c r="N159" s="33">
        <v>17.606887767654865</v>
      </c>
      <c r="O159" s="33">
        <v>16.03150955035532</v>
      </c>
      <c r="P159" s="33">
        <v>20.664288325384153</v>
      </c>
      <c r="Q159" s="33">
        <v>23.471963968584014</v>
      </c>
      <c r="R159" s="33">
        <v>27.357017717165171</v>
      </c>
      <c r="S159" s="33">
        <v>30.879080817747894</v>
      </c>
      <c r="T159" s="33">
        <v>36.102865478477725</v>
      </c>
      <c r="U159" s="33">
        <v>37.533164030106114</v>
      </c>
      <c r="V159" s="33">
        <v>40.330784061034819</v>
      </c>
      <c r="W159" s="33">
        <v>43.932410548708518</v>
      </c>
      <c r="X159" s="33">
        <v>47.233345135641002</v>
      </c>
      <c r="Y159" s="33">
        <v>48.171938745322599</v>
      </c>
      <c r="DA159" s="60" t="s">
        <v>1721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481.86224963286742</v>
      </c>
      <c r="C161" s="117">
        <f t="shared" si="54"/>
        <v>801.68349281216206</v>
      </c>
      <c r="D161" s="117">
        <f t="shared" si="54"/>
        <v>808.09526483716149</v>
      </c>
      <c r="E161" s="117">
        <f t="shared" si="54"/>
        <v>905.13393154612459</v>
      </c>
      <c r="F161" s="117">
        <f t="shared" si="54"/>
        <v>1043.0039138437987</v>
      </c>
      <c r="G161" s="117">
        <f t="shared" si="54"/>
        <v>1248.0019323030381</v>
      </c>
      <c r="H161" s="117">
        <f t="shared" si="54"/>
        <v>1595.7310458339678</v>
      </c>
      <c r="I161" s="117">
        <f t="shared" si="54"/>
        <v>1613.9656115013634</v>
      </c>
      <c r="J161" s="117">
        <f t="shared" si="54"/>
        <v>1564.8284648820691</v>
      </c>
      <c r="K161" s="117">
        <f t="shared" si="54"/>
        <v>1568.3145122117157</v>
      </c>
      <c r="L161" s="117">
        <f t="shared" si="54"/>
        <v>1990.5385225922623</v>
      </c>
      <c r="M161" s="117">
        <f t="shared" si="54"/>
        <v>1967.1394090227745</v>
      </c>
      <c r="N161" s="117">
        <f t="shared" si="54"/>
        <v>1832.775003115117</v>
      </c>
      <c r="O161" s="117">
        <f t="shared" si="54"/>
        <v>1447.4925922488219</v>
      </c>
      <c r="P161" s="117">
        <f t="shared" si="54"/>
        <v>1378.324319354876</v>
      </c>
      <c r="Q161" s="117">
        <f t="shared" si="54"/>
        <v>1023.5920857577407</v>
      </c>
      <c r="R161" s="117">
        <f t="shared" ref="R161:V161" si="55">R162+R164+R166+R175</f>
        <v>1020.8366943813536</v>
      </c>
      <c r="S161" s="117">
        <f t="shared" si="55"/>
        <v>1173.7918158370364</v>
      </c>
      <c r="T161" s="117">
        <f t="shared" si="55"/>
        <v>1548.265700758401</v>
      </c>
      <c r="U161" s="117">
        <f t="shared" si="55"/>
        <v>1497.5759211898323</v>
      </c>
      <c r="V161" s="117">
        <f t="shared" si="55"/>
        <v>1487.9642294659488</v>
      </c>
      <c r="W161" s="117">
        <f t="shared" ref="W161:Y161" si="56">W162+W164+W166+W175</f>
        <v>1327.8644120529389</v>
      </c>
      <c r="X161" s="117">
        <f t="shared" si="56"/>
        <v>1585.6164291786329</v>
      </c>
      <c r="Y161" s="117">
        <f t="shared" si="56"/>
        <v>1682.2867864307639</v>
      </c>
      <c r="DA161" s="129" t="s">
        <v>1722</v>
      </c>
    </row>
    <row r="162" spans="1:105" ht="12.95" customHeight="1" x14ac:dyDescent="0.25">
      <c r="A162" s="121" t="s">
        <v>57</v>
      </c>
      <c r="B162" s="122">
        <f t="shared" ref="B162:Y162" si="57">B163</f>
        <v>296.6604358335519</v>
      </c>
      <c r="C162" s="122">
        <f t="shared" si="57"/>
        <v>562.35347486780927</v>
      </c>
      <c r="D162" s="122">
        <f t="shared" si="57"/>
        <v>556.58836903769247</v>
      </c>
      <c r="E162" s="122">
        <f t="shared" si="57"/>
        <v>622.00575100905792</v>
      </c>
      <c r="F162" s="122">
        <f t="shared" si="57"/>
        <v>735.45939159747638</v>
      </c>
      <c r="G162" s="122">
        <f t="shared" si="57"/>
        <v>882.4796503582495</v>
      </c>
      <c r="H162" s="122">
        <f t="shared" si="57"/>
        <v>1155.7688914076944</v>
      </c>
      <c r="I162" s="122">
        <f t="shared" si="57"/>
        <v>1161.9102339944297</v>
      </c>
      <c r="J162" s="122">
        <f t="shared" si="57"/>
        <v>1098.5082509251063</v>
      </c>
      <c r="K162" s="122">
        <f t="shared" si="57"/>
        <v>1090.4412818147775</v>
      </c>
      <c r="L162" s="122">
        <f t="shared" si="57"/>
        <v>1471.6686928162555</v>
      </c>
      <c r="M162" s="122">
        <f t="shared" si="57"/>
        <v>1446.3998612398573</v>
      </c>
      <c r="N162" s="122">
        <f t="shared" si="57"/>
        <v>1324.3519452417261</v>
      </c>
      <c r="O162" s="122">
        <f t="shared" si="57"/>
        <v>997.87745834572092</v>
      </c>
      <c r="P162" s="122">
        <f t="shared" si="57"/>
        <v>966.75146387074119</v>
      </c>
      <c r="Q162" s="122">
        <f t="shared" si="57"/>
        <v>639.59335679655419</v>
      </c>
      <c r="R162" s="122">
        <f t="shared" si="57"/>
        <v>628.18377950971023</v>
      </c>
      <c r="S162" s="122">
        <f t="shared" si="57"/>
        <v>765.36417815784534</v>
      </c>
      <c r="T162" s="122">
        <f t="shared" si="57"/>
        <v>1113.4130036639067</v>
      </c>
      <c r="U162" s="122">
        <f t="shared" si="57"/>
        <v>1060.9555093530219</v>
      </c>
      <c r="V162" s="122">
        <f t="shared" si="57"/>
        <v>1038.308370629773</v>
      </c>
      <c r="W162" s="122">
        <f t="shared" si="57"/>
        <v>839.59941350861641</v>
      </c>
      <c r="X162" s="122">
        <f t="shared" si="57"/>
        <v>1061.0253768083737</v>
      </c>
      <c r="Y162" s="122">
        <f t="shared" si="57"/>
        <v>1153.9616079244033</v>
      </c>
      <c r="DA162" s="130" t="s">
        <v>1723</v>
      </c>
    </row>
    <row r="163" spans="1:105" ht="12" customHeight="1" x14ac:dyDescent="0.25">
      <c r="A163" s="97" t="s">
        <v>53</v>
      </c>
      <c r="B163" s="33">
        <v>296.6604358335519</v>
      </c>
      <c r="C163" s="33">
        <v>562.35347486780927</v>
      </c>
      <c r="D163" s="33">
        <v>556.58836903769247</v>
      </c>
      <c r="E163" s="33">
        <v>622.00575100905792</v>
      </c>
      <c r="F163" s="33">
        <v>735.45939159747638</v>
      </c>
      <c r="G163" s="33">
        <v>882.4796503582495</v>
      </c>
      <c r="H163" s="33">
        <v>1155.7688914076944</v>
      </c>
      <c r="I163" s="33">
        <v>1161.9102339944297</v>
      </c>
      <c r="J163" s="33">
        <v>1098.5082509251063</v>
      </c>
      <c r="K163" s="33">
        <v>1090.4412818147775</v>
      </c>
      <c r="L163" s="33">
        <v>1471.6686928162555</v>
      </c>
      <c r="M163" s="33">
        <v>1446.3998612398573</v>
      </c>
      <c r="N163" s="33">
        <v>1324.3519452417261</v>
      </c>
      <c r="O163" s="33">
        <v>997.87745834572092</v>
      </c>
      <c r="P163" s="33">
        <v>966.75146387074119</v>
      </c>
      <c r="Q163" s="33">
        <v>639.59335679655419</v>
      </c>
      <c r="R163" s="33">
        <v>628.18377950971023</v>
      </c>
      <c r="S163" s="33">
        <v>765.36417815784534</v>
      </c>
      <c r="T163" s="33">
        <v>1113.4130036639067</v>
      </c>
      <c r="U163" s="33">
        <v>1060.9555093530219</v>
      </c>
      <c r="V163" s="33">
        <v>1038.308370629773</v>
      </c>
      <c r="W163" s="33">
        <v>839.59941350861641</v>
      </c>
      <c r="X163" s="33">
        <v>1061.0253768083737</v>
      </c>
      <c r="Y163" s="33">
        <v>1153.9616079244033</v>
      </c>
      <c r="DA163" s="60" t="s">
        <v>1724</v>
      </c>
    </row>
    <row r="164" spans="1:105" ht="12.95" customHeight="1" x14ac:dyDescent="0.25">
      <c r="A164" s="121" t="s">
        <v>92</v>
      </c>
      <c r="B164" s="122">
        <f t="shared" ref="B164:Y164" si="58">B165</f>
        <v>11.106239597398286</v>
      </c>
      <c r="C164" s="122">
        <f t="shared" si="58"/>
        <v>14.842472134916887</v>
      </c>
      <c r="D164" s="122">
        <f t="shared" si="58"/>
        <v>12.221862921252793</v>
      </c>
      <c r="E164" s="122">
        <f t="shared" si="58"/>
        <v>28.062289804838422</v>
      </c>
      <c r="F164" s="122">
        <f t="shared" si="58"/>
        <v>22.45346325608805</v>
      </c>
      <c r="G164" s="122">
        <f t="shared" si="58"/>
        <v>27.471425423796191</v>
      </c>
      <c r="H164" s="122">
        <f t="shared" si="58"/>
        <v>34.222012191428043</v>
      </c>
      <c r="I164" s="122">
        <f t="shared" si="58"/>
        <v>22.761722584869059</v>
      </c>
      <c r="J164" s="122">
        <f t="shared" si="58"/>
        <v>25.200821436652738</v>
      </c>
      <c r="K164" s="122">
        <f t="shared" si="58"/>
        <v>36.06999698448891</v>
      </c>
      <c r="L164" s="122">
        <f t="shared" si="58"/>
        <v>34.50534493312626</v>
      </c>
      <c r="M164" s="122">
        <f t="shared" si="58"/>
        <v>34.962135103634765</v>
      </c>
      <c r="N164" s="122">
        <f t="shared" si="58"/>
        <v>35.234510621350708</v>
      </c>
      <c r="O164" s="122">
        <f t="shared" si="58"/>
        <v>32.401854407282286</v>
      </c>
      <c r="P164" s="122">
        <f t="shared" si="58"/>
        <v>23.398162088901909</v>
      </c>
      <c r="Q164" s="122">
        <f t="shared" si="58"/>
        <v>34.213943691943165</v>
      </c>
      <c r="R164" s="122">
        <f t="shared" si="58"/>
        <v>32.389377698989541</v>
      </c>
      <c r="S164" s="122">
        <f t="shared" si="58"/>
        <v>35.901908336262565</v>
      </c>
      <c r="T164" s="122">
        <f t="shared" si="58"/>
        <v>31.063777642750669</v>
      </c>
      <c r="U164" s="122">
        <f t="shared" si="58"/>
        <v>32.22934435786555</v>
      </c>
      <c r="V164" s="122">
        <f t="shared" si="58"/>
        <v>34.468310831663381</v>
      </c>
      <c r="W164" s="122">
        <f t="shared" si="58"/>
        <v>36.37059793176094</v>
      </c>
      <c r="X164" s="122">
        <f t="shared" si="58"/>
        <v>38.774147956189964</v>
      </c>
      <c r="Y164" s="122">
        <f t="shared" si="58"/>
        <v>41.028963210805742</v>
      </c>
      <c r="DA164" s="130" t="s">
        <v>1725</v>
      </c>
    </row>
    <row r="165" spans="1:105" ht="12" customHeight="1" x14ac:dyDescent="0.25">
      <c r="A165" s="97" t="s">
        <v>53</v>
      </c>
      <c r="B165" s="98">
        <v>11.106239597398286</v>
      </c>
      <c r="C165" s="98">
        <v>14.842472134916887</v>
      </c>
      <c r="D165" s="98">
        <v>12.221862921252793</v>
      </c>
      <c r="E165" s="98">
        <v>28.062289804838422</v>
      </c>
      <c r="F165" s="98">
        <v>22.45346325608805</v>
      </c>
      <c r="G165" s="98">
        <v>27.471425423796191</v>
      </c>
      <c r="H165" s="98">
        <v>34.222012191428043</v>
      </c>
      <c r="I165" s="98">
        <v>22.761722584869059</v>
      </c>
      <c r="J165" s="98">
        <v>25.200821436652738</v>
      </c>
      <c r="K165" s="98">
        <v>36.06999698448891</v>
      </c>
      <c r="L165" s="98">
        <v>34.50534493312626</v>
      </c>
      <c r="M165" s="98">
        <v>34.962135103634765</v>
      </c>
      <c r="N165" s="98">
        <v>35.234510621350708</v>
      </c>
      <c r="O165" s="98">
        <v>32.401854407282286</v>
      </c>
      <c r="P165" s="98">
        <v>23.398162088901909</v>
      </c>
      <c r="Q165" s="98">
        <v>34.213943691943165</v>
      </c>
      <c r="R165" s="98">
        <v>32.389377698989541</v>
      </c>
      <c r="S165" s="98">
        <v>35.901908336262565</v>
      </c>
      <c r="T165" s="98">
        <v>31.063777642750669</v>
      </c>
      <c r="U165" s="98">
        <v>32.22934435786555</v>
      </c>
      <c r="V165" s="98">
        <v>34.468310831663381</v>
      </c>
      <c r="W165" s="98">
        <v>36.37059793176094</v>
      </c>
      <c r="X165" s="98">
        <v>38.774147956189964</v>
      </c>
      <c r="Y165" s="98">
        <v>41.028963210805742</v>
      </c>
      <c r="DA165" s="63" t="s">
        <v>1726</v>
      </c>
    </row>
    <row r="166" spans="1:105" ht="12" customHeight="1" x14ac:dyDescent="0.25">
      <c r="A166" s="121" t="s">
        <v>55</v>
      </c>
      <c r="B166" s="122">
        <v>119.47970302595489</v>
      </c>
      <c r="C166" s="122">
        <v>149.72295868335851</v>
      </c>
      <c r="D166" s="122">
        <v>158.60780404249047</v>
      </c>
      <c r="E166" s="122">
        <v>164.66355901054618</v>
      </c>
      <c r="F166" s="122">
        <v>184.20549952582627</v>
      </c>
      <c r="G166" s="122">
        <v>218.6097309698057</v>
      </c>
      <c r="H166" s="122">
        <v>249.86633487734483</v>
      </c>
      <c r="I166" s="122">
        <v>264.43734922305634</v>
      </c>
      <c r="J166" s="122">
        <v>272.0276400159089</v>
      </c>
      <c r="K166" s="122">
        <v>272.1564463813225</v>
      </c>
      <c r="L166" s="122">
        <v>298.7188377836768</v>
      </c>
      <c r="M166" s="122">
        <v>310.71087711504384</v>
      </c>
      <c r="N166" s="122">
        <v>304.22718224405992</v>
      </c>
      <c r="O166" s="122">
        <v>280.07601851108848</v>
      </c>
      <c r="P166" s="122">
        <v>254.27331328590591</v>
      </c>
      <c r="Q166" s="122">
        <v>226.39288551361193</v>
      </c>
      <c r="R166" s="122">
        <v>234.6194557176479</v>
      </c>
      <c r="S166" s="122">
        <v>243.31964286446748</v>
      </c>
      <c r="T166" s="122">
        <v>256.79977959078985</v>
      </c>
      <c r="U166" s="122">
        <v>261.43077751979911</v>
      </c>
      <c r="V166" s="122">
        <v>268.31395046036147</v>
      </c>
      <c r="W166" s="122">
        <v>293.56678453936161</v>
      </c>
      <c r="X166" s="122">
        <v>316.89746000216036</v>
      </c>
      <c r="Y166" s="122">
        <v>313.635696292891</v>
      </c>
      <c r="DA166" s="130" t="s">
        <v>1727</v>
      </c>
    </row>
    <row r="167" spans="1:105" ht="12" customHeight="1" x14ac:dyDescent="0.25">
      <c r="A167" s="97" t="s">
        <v>124</v>
      </c>
      <c r="B167" s="98">
        <v>106.64009259983798</v>
      </c>
      <c r="C167" s="98">
        <v>117.44860341574531</v>
      </c>
      <c r="D167" s="98">
        <v>123.36644756054189</v>
      </c>
      <c r="E167" s="98">
        <v>129.25696232860616</v>
      </c>
      <c r="F167" s="98">
        <v>141.29137211201942</v>
      </c>
      <c r="G167" s="98">
        <v>155.07941156399121</v>
      </c>
      <c r="H167" s="98">
        <v>161.09234376020251</v>
      </c>
      <c r="I167" s="98">
        <v>162.96202564360345</v>
      </c>
      <c r="J167" s="98">
        <v>160.55891200712742</v>
      </c>
      <c r="K167" s="98">
        <v>154.64307399572326</v>
      </c>
      <c r="L167" s="98">
        <v>162.99759664355278</v>
      </c>
      <c r="M167" s="98">
        <v>161.64489738732394</v>
      </c>
      <c r="N167" s="98">
        <v>155.49143335545685</v>
      </c>
      <c r="O167" s="98">
        <v>147.36548568305076</v>
      </c>
      <c r="P167" s="98">
        <v>131.68706152801423</v>
      </c>
      <c r="Q167" s="98">
        <v>121.03013524212263</v>
      </c>
      <c r="R167" s="98">
        <v>126.45268709410878</v>
      </c>
      <c r="S167" s="98">
        <v>128.84569888434953</v>
      </c>
      <c r="T167" s="98">
        <v>127.71375564070691</v>
      </c>
      <c r="U167" s="98">
        <v>116.92541192370338</v>
      </c>
      <c r="V167" s="98">
        <v>113.72812781928306</v>
      </c>
      <c r="W167" s="98">
        <v>125.84191515393022</v>
      </c>
      <c r="X167" s="98">
        <v>143.60366023073033</v>
      </c>
      <c r="Y167" s="98">
        <v>128.99027981224532</v>
      </c>
      <c r="DA167" s="63" t="s">
        <v>1728</v>
      </c>
    </row>
    <row r="168" spans="1:105" ht="12" customHeight="1" x14ac:dyDescent="0.25">
      <c r="A168" s="97" t="s">
        <v>123</v>
      </c>
      <c r="B168" s="98">
        <v>0.12134934806439102</v>
      </c>
      <c r="C168" s="98">
        <v>0.11012740658865766</v>
      </c>
      <c r="D168" s="98">
        <v>9.6090514921619574E-2</v>
      </c>
      <c r="E168" s="98">
        <v>0.1247498806799341</v>
      </c>
      <c r="F168" s="98">
        <v>0.15256730703280119</v>
      </c>
      <c r="G168" s="98">
        <v>0.17402916567412832</v>
      </c>
      <c r="H168" s="98">
        <v>0.1809699249047797</v>
      </c>
      <c r="I168" s="98">
        <v>0.24106827907858078</v>
      </c>
      <c r="J168" s="98">
        <v>0.33176883978280014</v>
      </c>
      <c r="K168" s="98">
        <v>0.43109635008061553</v>
      </c>
      <c r="L168" s="98">
        <v>0.4995968469678097</v>
      </c>
      <c r="M168" s="98">
        <v>0.46661717945818881</v>
      </c>
      <c r="N168" s="98">
        <v>0.48238700761389358</v>
      </c>
      <c r="O168" s="98">
        <v>0.51554924977404959</v>
      </c>
      <c r="P168" s="98">
        <v>0.5085217173603982</v>
      </c>
      <c r="Q168" s="98">
        <v>0.50093277431422389</v>
      </c>
      <c r="R168" s="98">
        <v>0.60553714516047619</v>
      </c>
      <c r="S168" s="98">
        <v>0.6926455065376943</v>
      </c>
      <c r="T168" s="98">
        <v>0.71618934446677684</v>
      </c>
      <c r="U168" s="98">
        <v>0.65560848235845903</v>
      </c>
      <c r="V168" s="98">
        <v>0.64412793783131594</v>
      </c>
      <c r="W168" s="98">
        <v>0.79497376790910945</v>
      </c>
      <c r="X168" s="98">
        <v>1.0481475046753301</v>
      </c>
      <c r="Y168" s="98">
        <v>0.80736523207989008</v>
      </c>
      <c r="DA168" s="63" t="s">
        <v>1729</v>
      </c>
    </row>
    <row r="169" spans="1:105" ht="12" customHeight="1" x14ac:dyDescent="0.25">
      <c r="A169" s="100" t="s">
        <v>50</v>
      </c>
      <c r="B169" s="101">
        <v>2.3564620426424213E-2</v>
      </c>
      <c r="C169" s="101">
        <v>3.8123862757288199E-2</v>
      </c>
      <c r="D169" s="101">
        <v>1.472890040242574E-2</v>
      </c>
      <c r="E169" s="101">
        <v>1.1420722928869443E-2</v>
      </c>
      <c r="F169" s="101">
        <v>1.7984817283819607E-2</v>
      </c>
      <c r="G169" s="101">
        <v>1.9760899386172596E-2</v>
      </c>
      <c r="H169" s="101">
        <v>2.7379984307480502E-2</v>
      </c>
      <c r="I169" s="101">
        <v>2.9961415968417834E-2</v>
      </c>
      <c r="J169" s="101">
        <v>3.8706046167946137E-2</v>
      </c>
      <c r="K169" s="101">
        <v>4.7031260482117122E-2</v>
      </c>
      <c r="L169" s="101">
        <v>5.4285955998329812E-2</v>
      </c>
      <c r="M169" s="101">
        <v>7.4592590935964265E-2</v>
      </c>
      <c r="N169" s="101">
        <v>5.122543451435644E-2</v>
      </c>
      <c r="O169" s="101">
        <v>3.4575953187983018E-2</v>
      </c>
      <c r="P169" s="101">
        <v>6.7872087385429866E-2</v>
      </c>
      <c r="Q169" s="101">
        <v>1.4048901852664811E-2</v>
      </c>
      <c r="R169" s="101">
        <v>2.7341612943599394E-2</v>
      </c>
      <c r="S169" s="101">
        <v>5.5749356491583454E-2</v>
      </c>
      <c r="T169" s="101">
        <v>6.5647293245491206E-2</v>
      </c>
      <c r="U169" s="101">
        <v>7.4355922703074978E-2</v>
      </c>
      <c r="V169" s="101">
        <v>5.7344170000516941E-2</v>
      </c>
      <c r="W169" s="101">
        <v>7.94507068275805E-2</v>
      </c>
      <c r="X169" s="101">
        <v>0.11654695251754509</v>
      </c>
      <c r="Y169" s="101">
        <v>6.6500911946591343E-2</v>
      </c>
      <c r="DA169" s="131" t="s">
        <v>1730</v>
      </c>
    </row>
    <row r="170" spans="1:105" ht="12" customHeight="1" x14ac:dyDescent="0.25">
      <c r="A170" s="103" t="s">
        <v>52</v>
      </c>
      <c r="B170" s="104">
        <v>9.7784727637966806E-2</v>
      </c>
      <c r="C170" s="104">
        <v>7.2003543831369463E-2</v>
      </c>
      <c r="D170" s="104">
        <v>8.1361614519193839E-2</v>
      </c>
      <c r="E170" s="104">
        <v>0.11332915775106465</v>
      </c>
      <c r="F170" s="104">
        <v>0.13458248974898157</v>
      </c>
      <c r="G170" s="104">
        <v>0.15426826628795573</v>
      </c>
      <c r="H170" s="104">
        <v>0.15358994059729919</v>
      </c>
      <c r="I170" s="104">
        <v>0.21110686311016294</v>
      </c>
      <c r="J170" s="104">
        <v>0.29306279361485399</v>
      </c>
      <c r="K170" s="104">
        <v>0.38406508959849839</v>
      </c>
      <c r="L170" s="104">
        <v>0.4453108909694799</v>
      </c>
      <c r="M170" s="104">
        <v>0.39202458852222455</v>
      </c>
      <c r="N170" s="104">
        <v>0.43116157309953712</v>
      </c>
      <c r="O170" s="104">
        <v>0.48097329658606652</v>
      </c>
      <c r="P170" s="104">
        <v>0.44064962997496832</v>
      </c>
      <c r="Q170" s="104">
        <v>0.48688387246155906</v>
      </c>
      <c r="R170" s="104">
        <v>0.57819553221687681</v>
      </c>
      <c r="S170" s="104">
        <v>0.63689615004611089</v>
      </c>
      <c r="T170" s="104">
        <v>0.65054205122128561</v>
      </c>
      <c r="U170" s="104">
        <v>0.58125255965538403</v>
      </c>
      <c r="V170" s="104">
        <v>0.586783767830799</v>
      </c>
      <c r="W170" s="104">
        <v>0.71552306108152897</v>
      </c>
      <c r="X170" s="104">
        <v>0.93160055215778514</v>
      </c>
      <c r="Y170" s="104">
        <v>0.74086432013329873</v>
      </c>
      <c r="DA170" s="132" t="s">
        <v>1731</v>
      </c>
    </row>
    <row r="171" spans="1:105" ht="12" customHeight="1" x14ac:dyDescent="0.25">
      <c r="A171" s="106" t="s">
        <v>122</v>
      </c>
      <c r="B171" s="101">
        <v>11.428906956703329</v>
      </c>
      <c r="C171" s="101">
        <v>29.08343997280582</v>
      </c>
      <c r="D171" s="101">
        <v>32.021689826877918</v>
      </c>
      <c r="E171" s="101">
        <v>31.934897372209651</v>
      </c>
      <c r="F171" s="101">
        <v>38.285940304723525</v>
      </c>
      <c r="G171" s="101">
        <v>56.630776418628486</v>
      </c>
      <c r="H171" s="101">
        <v>78.128517575727727</v>
      </c>
      <c r="I171" s="101">
        <v>85.709574094423473</v>
      </c>
      <c r="J171" s="101">
        <v>88.7614898978387</v>
      </c>
      <c r="K171" s="101">
        <v>87.975501358324166</v>
      </c>
      <c r="L171" s="101">
        <v>99.539395125557803</v>
      </c>
      <c r="M171" s="101">
        <v>110.60568814597366</v>
      </c>
      <c r="N171" s="101">
        <v>109.26092014334141</v>
      </c>
      <c r="O171" s="101">
        <v>95.358056052089879</v>
      </c>
      <c r="P171" s="101">
        <v>85.086118864530718</v>
      </c>
      <c r="Q171" s="101">
        <v>73.552276341466055</v>
      </c>
      <c r="R171" s="101">
        <v>72.496821209464386</v>
      </c>
      <c r="S171" s="101">
        <v>72.807690712514727</v>
      </c>
      <c r="T171" s="101">
        <v>80.264994093327914</v>
      </c>
      <c r="U171" s="101">
        <v>87.359219939273999</v>
      </c>
      <c r="V171" s="101">
        <v>92.976606283205726</v>
      </c>
      <c r="W171" s="101">
        <v>99.199010825340466</v>
      </c>
      <c r="X171" s="101">
        <v>100.11759951571813</v>
      </c>
      <c r="Y171" s="101">
        <v>107.15807620438372</v>
      </c>
      <c r="DA171" s="131" t="s">
        <v>1732</v>
      </c>
    </row>
    <row r="172" spans="1:105" ht="12" customHeight="1" x14ac:dyDescent="0.25">
      <c r="A172" s="107" t="s">
        <v>121</v>
      </c>
      <c r="B172" s="104">
        <v>1.2893541213491888</v>
      </c>
      <c r="C172" s="104">
        <v>3.0807878882186941</v>
      </c>
      <c r="D172" s="104">
        <v>3.1235761401490527</v>
      </c>
      <c r="E172" s="104">
        <v>3.3469494290504334</v>
      </c>
      <c r="F172" s="104">
        <v>4.4756198020505176</v>
      </c>
      <c r="G172" s="104">
        <v>6.7255138215118633</v>
      </c>
      <c r="H172" s="104">
        <v>10.464503616509806</v>
      </c>
      <c r="I172" s="104">
        <v>15.524681205950838</v>
      </c>
      <c r="J172" s="104">
        <v>22.375469271159982</v>
      </c>
      <c r="K172" s="104">
        <v>29.106774677194462</v>
      </c>
      <c r="L172" s="104">
        <v>35.682249167598414</v>
      </c>
      <c r="M172" s="104">
        <v>37.993674402288036</v>
      </c>
      <c r="N172" s="104">
        <v>38.992441737647759</v>
      </c>
      <c r="O172" s="104">
        <v>36.836927526173774</v>
      </c>
      <c r="P172" s="104">
        <v>36.991611176000582</v>
      </c>
      <c r="Q172" s="104">
        <v>31.309541155709038</v>
      </c>
      <c r="R172" s="104">
        <v>35.064410268914244</v>
      </c>
      <c r="S172" s="104">
        <v>40.973607761065516</v>
      </c>
      <c r="T172" s="104">
        <v>48.10484051228827</v>
      </c>
      <c r="U172" s="104">
        <v>56.490537174463292</v>
      </c>
      <c r="V172" s="104">
        <v>60.965088420041354</v>
      </c>
      <c r="W172" s="104">
        <v>67.730884792181854</v>
      </c>
      <c r="X172" s="104">
        <v>72.128052751036563</v>
      </c>
      <c r="Y172" s="104">
        <v>76.679975044182086</v>
      </c>
      <c r="DA172" s="132" t="s">
        <v>1733</v>
      </c>
    </row>
    <row r="173" spans="1:105" ht="12" customHeight="1" x14ac:dyDescent="0.25">
      <c r="A173" s="108" t="s">
        <v>53</v>
      </c>
      <c r="B173" s="98">
        <v>0.22104551902867742</v>
      </c>
      <c r="C173" s="98">
        <v>0.96924083577667897</v>
      </c>
      <c r="D173" s="98">
        <v>0.42570445618001923</v>
      </c>
      <c r="E173" s="98">
        <v>0.26769313002792039</v>
      </c>
      <c r="F173" s="98">
        <v>0.47192054126023264</v>
      </c>
      <c r="G173" s="98">
        <v>0.68242307966267912</v>
      </c>
      <c r="H173" s="98">
        <v>1.4529983177190919</v>
      </c>
      <c r="I173" s="98">
        <v>1.7608585947141051</v>
      </c>
      <c r="J173" s="98">
        <v>2.3750925594640839</v>
      </c>
      <c r="K173" s="98">
        <v>2.8769499373161231</v>
      </c>
      <c r="L173" s="98">
        <v>3.4927146219575378</v>
      </c>
      <c r="M173" s="98">
        <v>5.5205993703185534</v>
      </c>
      <c r="N173" s="98">
        <v>3.7802861135776666</v>
      </c>
      <c r="O173" s="98">
        <v>2.1307244743445315</v>
      </c>
      <c r="P173" s="98">
        <v>4.6555760163298618</v>
      </c>
      <c r="Q173" s="98">
        <v>0.6179191073663316</v>
      </c>
      <c r="R173" s="98">
        <v>1.3095315164168142</v>
      </c>
      <c r="S173" s="98">
        <v>3.1649774180794257</v>
      </c>
      <c r="T173" s="98">
        <v>4.2998059575870027</v>
      </c>
      <c r="U173" s="98">
        <v>6.4816665420226922</v>
      </c>
      <c r="V173" s="98">
        <v>5.7091157791339455</v>
      </c>
      <c r="W173" s="98">
        <v>6.6329623102669437</v>
      </c>
      <c r="X173" s="98">
        <v>7.5823842463955131</v>
      </c>
      <c r="Y173" s="98">
        <v>6.5777049168079822</v>
      </c>
      <c r="DA173" s="63" t="s">
        <v>1734</v>
      </c>
    </row>
    <row r="174" spans="1:105" ht="12" customHeight="1" x14ac:dyDescent="0.25">
      <c r="A174" s="115" t="s">
        <v>52</v>
      </c>
      <c r="B174" s="33">
        <v>1.0683086023205115</v>
      </c>
      <c r="C174" s="33">
        <v>2.111547052442015</v>
      </c>
      <c r="D174" s="33">
        <v>2.6978716839690335</v>
      </c>
      <c r="E174" s="33">
        <v>3.079256299022513</v>
      </c>
      <c r="F174" s="33">
        <v>4.0036992607902846</v>
      </c>
      <c r="G174" s="33">
        <v>6.0430907418491842</v>
      </c>
      <c r="H174" s="33">
        <v>9.0115052987907145</v>
      </c>
      <c r="I174" s="33">
        <v>13.763822611236733</v>
      </c>
      <c r="J174" s="33">
        <v>20.0003767116959</v>
      </c>
      <c r="K174" s="33">
        <v>26.229824739878339</v>
      </c>
      <c r="L174" s="33">
        <v>32.189534545640875</v>
      </c>
      <c r="M174" s="33">
        <v>32.473075031969479</v>
      </c>
      <c r="N174" s="33">
        <v>35.212155624070093</v>
      </c>
      <c r="O174" s="33">
        <v>34.706203051829242</v>
      </c>
      <c r="P174" s="33">
        <v>32.336035159670722</v>
      </c>
      <c r="Q174" s="33">
        <v>30.691622048342705</v>
      </c>
      <c r="R174" s="33">
        <v>33.754878752497433</v>
      </c>
      <c r="S174" s="33">
        <v>37.808630342986092</v>
      </c>
      <c r="T174" s="33">
        <v>43.805034554701265</v>
      </c>
      <c r="U174" s="33">
        <v>50.008870632440598</v>
      </c>
      <c r="V174" s="33">
        <v>55.255972640907409</v>
      </c>
      <c r="W174" s="33">
        <v>61.097922481914907</v>
      </c>
      <c r="X174" s="33">
        <v>64.545668504641057</v>
      </c>
      <c r="Y174" s="33">
        <v>70.102270127374098</v>
      </c>
      <c r="DA174" s="60" t="s">
        <v>1735</v>
      </c>
    </row>
    <row r="175" spans="1:105" ht="12" customHeight="1" x14ac:dyDescent="0.25">
      <c r="A175" s="121" t="s">
        <v>54</v>
      </c>
      <c r="B175" s="122">
        <v>54.615871175962354</v>
      </c>
      <c r="C175" s="122">
        <v>74.764587126077444</v>
      </c>
      <c r="D175" s="122">
        <v>80.67722883572587</v>
      </c>
      <c r="E175" s="122">
        <v>90.402331721682017</v>
      </c>
      <c r="F175" s="122">
        <v>100.88555946440802</v>
      </c>
      <c r="G175" s="122">
        <v>119.44112555118652</v>
      </c>
      <c r="H175" s="122">
        <v>155.87380735750048</v>
      </c>
      <c r="I175" s="122">
        <v>164.85630569900837</v>
      </c>
      <c r="J175" s="122">
        <v>169.09175250440128</v>
      </c>
      <c r="K175" s="122">
        <v>169.64678703112688</v>
      </c>
      <c r="L175" s="122">
        <v>185.64564705920381</v>
      </c>
      <c r="M175" s="122">
        <v>175.06653556423865</v>
      </c>
      <c r="N175" s="122">
        <v>168.96136500798025</v>
      </c>
      <c r="O175" s="122">
        <v>137.13726098473003</v>
      </c>
      <c r="P175" s="122">
        <v>133.90138010932708</v>
      </c>
      <c r="Q175" s="122">
        <v>123.39189975563134</v>
      </c>
      <c r="R175" s="122">
        <v>125.64408145500587</v>
      </c>
      <c r="S175" s="122">
        <v>129.20608647846095</v>
      </c>
      <c r="T175" s="122">
        <v>146.98913986095366</v>
      </c>
      <c r="U175" s="122">
        <v>142.96028995914571</v>
      </c>
      <c r="V175" s="122">
        <v>146.87359754415118</v>
      </c>
      <c r="W175" s="122">
        <v>158.32761607319989</v>
      </c>
      <c r="X175" s="122">
        <v>168.91944441190873</v>
      </c>
      <c r="Y175" s="122">
        <v>173.66051900266373</v>
      </c>
      <c r="DA175" s="130" t="s">
        <v>1736</v>
      </c>
    </row>
    <row r="176" spans="1:105" ht="12" customHeight="1" x14ac:dyDescent="0.25">
      <c r="A176" s="97" t="s">
        <v>50</v>
      </c>
      <c r="B176" s="98">
        <v>21.534640434189729</v>
      </c>
      <c r="C176" s="98">
        <v>24.583113220909677</v>
      </c>
      <c r="D176" s="98">
        <v>27.011855874769726</v>
      </c>
      <c r="E176" s="98">
        <v>29.677930508911029</v>
      </c>
      <c r="F176" s="98">
        <v>33.521714182776464</v>
      </c>
      <c r="G176" s="98">
        <v>38.417505680046858</v>
      </c>
      <c r="H176" s="98">
        <v>42.782257281465313</v>
      </c>
      <c r="I176" s="98">
        <v>45.788185695903309</v>
      </c>
      <c r="J176" s="98">
        <v>46.872385210844612</v>
      </c>
      <c r="K176" s="98">
        <v>47.608528681711554</v>
      </c>
      <c r="L176" s="98">
        <v>50.0543558230965</v>
      </c>
      <c r="M176" s="98">
        <v>48.936254231657323</v>
      </c>
      <c r="N176" s="98">
        <v>47.330191773174619</v>
      </c>
      <c r="O176" s="98">
        <v>42.307712243703349</v>
      </c>
      <c r="P176" s="98">
        <v>37.500732975043043</v>
      </c>
      <c r="Q176" s="98">
        <v>35.294261489078934</v>
      </c>
      <c r="R176" s="98">
        <v>36.148978322964183</v>
      </c>
      <c r="S176" s="98">
        <v>37.260458457660327</v>
      </c>
      <c r="T176" s="98">
        <v>39.637739475297408</v>
      </c>
      <c r="U176" s="98">
        <v>34.784007977538053</v>
      </c>
      <c r="V176" s="98">
        <v>33.802178964718287</v>
      </c>
      <c r="W176" s="98">
        <v>37.550764728207248</v>
      </c>
      <c r="X176" s="98">
        <v>43.269596826317738</v>
      </c>
      <c r="Y176" s="98">
        <v>39.535087347421523</v>
      </c>
      <c r="DA176" s="63" t="s">
        <v>1737</v>
      </c>
    </row>
    <row r="177" spans="1:105" ht="12" customHeight="1" x14ac:dyDescent="0.25">
      <c r="A177" s="109" t="s">
        <v>120</v>
      </c>
      <c r="B177" s="33">
        <v>33.081230741772629</v>
      </c>
      <c r="C177" s="33">
        <v>50.181473905167763</v>
      </c>
      <c r="D177" s="33">
        <v>53.665372960956148</v>
      </c>
      <c r="E177" s="33">
        <v>60.724401212770985</v>
      </c>
      <c r="F177" s="33">
        <v>67.363845281631555</v>
      </c>
      <c r="G177" s="33">
        <v>81.023619871139658</v>
      </c>
      <c r="H177" s="33">
        <v>113.09155007603516</v>
      </c>
      <c r="I177" s="33">
        <v>119.06812000310505</v>
      </c>
      <c r="J177" s="33">
        <v>122.21936729355667</v>
      </c>
      <c r="K177" s="33">
        <v>122.03825834941533</v>
      </c>
      <c r="L177" s="33">
        <v>135.59129123610731</v>
      </c>
      <c r="M177" s="33">
        <v>126.13028133258133</v>
      </c>
      <c r="N177" s="33">
        <v>121.63117323480562</v>
      </c>
      <c r="O177" s="33">
        <v>94.829548741026684</v>
      </c>
      <c r="P177" s="33">
        <v>96.400647134284043</v>
      </c>
      <c r="Q177" s="33">
        <v>88.097638266552408</v>
      </c>
      <c r="R177" s="33">
        <v>89.495103132041692</v>
      </c>
      <c r="S177" s="33">
        <v>91.945628020800612</v>
      </c>
      <c r="T177" s="33">
        <v>107.35140038565625</v>
      </c>
      <c r="U177" s="33">
        <v>108.17628198160767</v>
      </c>
      <c r="V177" s="33">
        <v>113.07141857943289</v>
      </c>
      <c r="W177" s="33">
        <v>120.77685134499265</v>
      </c>
      <c r="X177" s="33">
        <v>125.649847585591</v>
      </c>
      <c r="Y177" s="33">
        <v>134.12543165524221</v>
      </c>
      <c r="DA177" s="60" t="s">
        <v>1738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117.32741695717223</v>
      </c>
      <c r="C3" s="117">
        <f t="shared" si="0"/>
        <v>129.09994767034317</v>
      </c>
      <c r="D3" s="117">
        <f t="shared" si="0"/>
        <v>138.50525031881259</v>
      </c>
      <c r="E3" s="117">
        <f t="shared" si="0"/>
        <v>130.02371182611483</v>
      </c>
      <c r="F3" s="117">
        <f t="shared" si="0"/>
        <v>163.40217170736648</v>
      </c>
      <c r="G3" s="117">
        <f t="shared" si="0"/>
        <v>175.33883580963493</v>
      </c>
      <c r="H3" s="117">
        <f t="shared" si="0"/>
        <v>182.48494317187615</v>
      </c>
      <c r="I3" s="117">
        <f t="shared" si="0"/>
        <v>153.27937003591865</v>
      </c>
      <c r="J3" s="117">
        <f t="shared" si="0"/>
        <v>162.35072851233278</v>
      </c>
      <c r="K3" s="117">
        <f t="shared" si="0"/>
        <v>180.59958284962374</v>
      </c>
      <c r="L3" s="117">
        <f t="shared" si="0"/>
        <v>161.49048175799336</v>
      </c>
      <c r="M3" s="117">
        <f t="shared" si="0"/>
        <v>150.31073660747683</v>
      </c>
      <c r="N3" s="117">
        <f t="shared" si="0"/>
        <v>138.33025669043869</v>
      </c>
      <c r="O3" s="117">
        <f t="shared" si="0"/>
        <v>105.76482490672332</v>
      </c>
      <c r="P3" s="117">
        <f t="shared" si="0"/>
        <v>99.106254637589416</v>
      </c>
      <c r="Q3" s="117">
        <f t="shared" si="0"/>
        <v>95.752172795027292</v>
      </c>
      <c r="R3" s="117">
        <f t="shared" ref="R3:V3" si="1">R4+R7+R9+R19</f>
        <v>95.40197145526804</v>
      </c>
      <c r="S3" s="117">
        <f t="shared" si="1"/>
        <v>160.17302680128083</v>
      </c>
      <c r="T3" s="117">
        <f t="shared" si="1"/>
        <v>180.16206886305503</v>
      </c>
      <c r="U3" s="117">
        <f t="shared" si="1"/>
        <v>129.79389499217092</v>
      </c>
      <c r="V3" s="117">
        <f t="shared" si="1"/>
        <v>119.33627488612515</v>
      </c>
      <c r="W3" s="117">
        <f t="shared" ref="W3:Y3" si="2">W4+W7+W9+W19</f>
        <v>83.248069090710871</v>
      </c>
      <c r="X3" s="117">
        <f t="shared" si="2"/>
        <v>87.091887134767575</v>
      </c>
      <c r="Y3" s="117">
        <f t="shared" si="2"/>
        <v>84.163031618589699</v>
      </c>
      <c r="DA3" s="129" t="s">
        <v>1740</v>
      </c>
    </row>
    <row r="4" spans="1:105" ht="12.95" customHeight="1" x14ac:dyDescent="0.25">
      <c r="A4" s="121" t="s">
        <v>57</v>
      </c>
      <c r="B4" s="122">
        <f t="shared" ref="B4:Q4" si="3">SUM(B5:B6)</f>
        <v>81.386874002866364</v>
      </c>
      <c r="C4" s="122">
        <f t="shared" si="3"/>
        <v>89.571606493222134</v>
      </c>
      <c r="D4" s="122">
        <f t="shared" si="3"/>
        <v>99.260551524718281</v>
      </c>
      <c r="E4" s="122">
        <f t="shared" si="3"/>
        <v>89.880420042359745</v>
      </c>
      <c r="F4" s="122">
        <f t="shared" si="3"/>
        <v>120.15737591930247</v>
      </c>
      <c r="G4" s="122">
        <f t="shared" si="3"/>
        <v>127.20162196623849</v>
      </c>
      <c r="H4" s="122">
        <f t="shared" si="3"/>
        <v>131.14162044026207</v>
      </c>
      <c r="I4" s="122">
        <f t="shared" si="3"/>
        <v>106.78802949735673</v>
      </c>
      <c r="J4" s="122">
        <f t="shared" si="3"/>
        <v>114.32126841634479</v>
      </c>
      <c r="K4" s="122">
        <f t="shared" si="3"/>
        <v>130.05004898761894</v>
      </c>
      <c r="L4" s="122">
        <f t="shared" si="3"/>
        <v>112.71137498087687</v>
      </c>
      <c r="M4" s="122">
        <f t="shared" si="3"/>
        <v>104.47900002743098</v>
      </c>
      <c r="N4" s="122">
        <f t="shared" si="3"/>
        <v>97.567362940131062</v>
      </c>
      <c r="O4" s="122">
        <f t="shared" si="3"/>
        <v>70.289194671231769</v>
      </c>
      <c r="P4" s="122">
        <f t="shared" si="3"/>
        <v>65.040915137752108</v>
      </c>
      <c r="Q4" s="122">
        <f t="shared" si="3"/>
        <v>59.929028077599185</v>
      </c>
      <c r="R4" s="122">
        <f t="shared" ref="R4:V4" si="4">SUM(R5:R6)</f>
        <v>56.141363154134083</v>
      </c>
      <c r="S4" s="122">
        <f t="shared" si="4"/>
        <v>110.80045627530968</v>
      </c>
      <c r="T4" s="122">
        <f t="shared" si="4"/>
        <v>128.7246119603995</v>
      </c>
      <c r="U4" s="122">
        <f t="shared" si="4"/>
        <v>80.375123152719624</v>
      </c>
      <c r="V4" s="122">
        <f t="shared" si="4"/>
        <v>77.219521945822976</v>
      </c>
      <c r="W4" s="122">
        <f t="shared" ref="W4:Y4" si="5">SUM(W5:W6)</f>
        <v>50.217189595879958</v>
      </c>
      <c r="X4" s="122">
        <f t="shared" si="5"/>
        <v>54.981330846529168</v>
      </c>
      <c r="Y4" s="122">
        <f t="shared" si="5"/>
        <v>54.091958651170991</v>
      </c>
      <c r="DA4" s="130" t="s">
        <v>1741</v>
      </c>
    </row>
    <row r="5" spans="1:105" ht="12" customHeight="1" x14ac:dyDescent="0.25">
      <c r="A5" s="97" t="s">
        <v>51</v>
      </c>
      <c r="B5" s="98">
        <v>80.676898833725545</v>
      </c>
      <c r="C5" s="98">
        <v>88.789530696882167</v>
      </c>
      <c r="D5" s="98">
        <v>98.421592115036049</v>
      </c>
      <c r="E5" s="98">
        <v>89.16991955530078</v>
      </c>
      <c r="F5" s="98">
        <v>119.20969416757745</v>
      </c>
      <c r="G5" s="98">
        <v>126.23206132384696</v>
      </c>
      <c r="H5" s="98">
        <v>130.18202611554858</v>
      </c>
      <c r="I5" s="98">
        <v>106.01288570104209</v>
      </c>
      <c r="J5" s="98">
        <v>113.51157809396931</v>
      </c>
      <c r="K5" s="98">
        <v>129.16315549946961</v>
      </c>
      <c r="L5" s="98">
        <v>111.94725429910737</v>
      </c>
      <c r="M5" s="98">
        <v>103.76526759657949</v>
      </c>
      <c r="N5" s="98">
        <v>96.909226814937668</v>
      </c>
      <c r="O5" s="98">
        <v>69.808006486208384</v>
      </c>
      <c r="P5" s="98">
        <v>64.589824429598664</v>
      </c>
      <c r="Q5" s="98">
        <v>59.531044488033196</v>
      </c>
      <c r="R5" s="98">
        <v>55.76859327546682</v>
      </c>
      <c r="S5" s="98">
        <v>110.07676503971869</v>
      </c>
      <c r="T5" s="98">
        <v>127.87677840929084</v>
      </c>
      <c r="U5" s="98">
        <v>79.851922028610389</v>
      </c>
      <c r="V5" s="98">
        <v>76.717023352092653</v>
      </c>
      <c r="W5" s="98">
        <v>49.889170019321945</v>
      </c>
      <c r="X5" s="98">
        <v>54.616900920335866</v>
      </c>
      <c r="Y5" s="98">
        <v>53.734159637401156</v>
      </c>
      <c r="DA5" s="63" t="s">
        <v>1742</v>
      </c>
    </row>
    <row r="6" spans="1:105" ht="12" customHeight="1" x14ac:dyDescent="0.25">
      <c r="A6" s="97" t="s">
        <v>53</v>
      </c>
      <c r="B6" s="98">
        <v>0.70997516914082515</v>
      </c>
      <c r="C6" s="98">
        <v>0.78207579633997071</v>
      </c>
      <c r="D6" s="98">
        <v>0.83895940968223126</v>
      </c>
      <c r="E6" s="98">
        <v>0.71050048705896895</v>
      </c>
      <c r="F6" s="98">
        <v>0.9476817517250159</v>
      </c>
      <c r="G6" s="98">
        <v>0.9695606423915325</v>
      </c>
      <c r="H6" s="98">
        <v>0.95959432471348427</v>
      </c>
      <c r="I6" s="98">
        <v>0.77514379631463604</v>
      </c>
      <c r="J6" s="98">
        <v>0.809690322375483</v>
      </c>
      <c r="K6" s="98">
        <v>0.88689348814931912</v>
      </c>
      <c r="L6" s="98">
        <v>0.76412068176949277</v>
      </c>
      <c r="M6" s="98">
        <v>0.71373243085149463</v>
      </c>
      <c r="N6" s="98">
        <v>0.65813612519339082</v>
      </c>
      <c r="O6" s="98">
        <v>0.48118818502339111</v>
      </c>
      <c r="P6" s="98">
        <v>0.45109070815343921</v>
      </c>
      <c r="Q6" s="98">
        <v>0.39798358956598823</v>
      </c>
      <c r="R6" s="98">
        <v>0.37276987866726047</v>
      </c>
      <c r="S6" s="98">
        <v>0.72369123559098603</v>
      </c>
      <c r="T6" s="98">
        <v>0.84783355110866854</v>
      </c>
      <c r="U6" s="98">
        <v>0.52320112410923003</v>
      </c>
      <c r="V6" s="98">
        <v>0.50249859373032546</v>
      </c>
      <c r="W6" s="98">
        <v>0.32801957655801456</v>
      </c>
      <c r="X6" s="98">
        <v>0.36442992619330328</v>
      </c>
      <c r="Y6" s="98">
        <v>0.3577990137698322</v>
      </c>
      <c r="DA6" s="63" t="s">
        <v>1743</v>
      </c>
    </row>
    <row r="7" spans="1:105" ht="12.95" customHeight="1" x14ac:dyDescent="0.25">
      <c r="A7" s="121" t="s">
        <v>92</v>
      </c>
      <c r="B7" s="122">
        <f t="shared" ref="B7:Y7" si="6">B8</f>
        <v>1.2838504041319525</v>
      </c>
      <c r="C7" s="122">
        <f t="shared" si="6"/>
        <v>1.7971619043918734</v>
      </c>
      <c r="D7" s="122">
        <f t="shared" si="6"/>
        <v>1.5335636885329238</v>
      </c>
      <c r="E7" s="122">
        <f t="shared" si="6"/>
        <v>3.3665318717010981</v>
      </c>
      <c r="F7" s="122">
        <f t="shared" si="6"/>
        <v>3.4462393939846443</v>
      </c>
      <c r="G7" s="122">
        <f t="shared" si="6"/>
        <v>5.8080573643159319</v>
      </c>
      <c r="H7" s="122">
        <f t="shared" si="6"/>
        <v>6.886185233079444</v>
      </c>
      <c r="I7" s="122">
        <f t="shared" si="6"/>
        <v>4.4299857773260332</v>
      </c>
      <c r="J7" s="122">
        <f t="shared" si="6"/>
        <v>5.1848763893003058</v>
      </c>
      <c r="K7" s="122">
        <f t="shared" si="6"/>
        <v>8.1488034510136007</v>
      </c>
      <c r="L7" s="122">
        <f t="shared" si="6"/>
        <v>8.0746197794195158</v>
      </c>
      <c r="M7" s="122">
        <f t="shared" si="6"/>
        <v>7.3336369631623484</v>
      </c>
      <c r="N7" s="122">
        <f t="shared" si="6"/>
        <v>6.409747676834046</v>
      </c>
      <c r="O7" s="122">
        <f t="shared" si="6"/>
        <v>5.217163873349258</v>
      </c>
      <c r="P7" s="122">
        <f t="shared" si="6"/>
        <v>3.922671277565374</v>
      </c>
      <c r="Q7" s="122">
        <f t="shared" si="6"/>
        <v>5.6191803103257412</v>
      </c>
      <c r="R7" s="122">
        <f t="shared" si="6"/>
        <v>5.9219767901153357</v>
      </c>
      <c r="S7" s="122">
        <f t="shared" si="6"/>
        <v>7.8473366690757826</v>
      </c>
      <c r="T7" s="122">
        <f t="shared" si="6"/>
        <v>8.0174280701911869</v>
      </c>
      <c r="U7" s="122">
        <f t="shared" si="6"/>
        <v>8.6561397151356196</v>
      </c>
      <c r="V7" s="122">
        <f t="shared" si="6"/>
        <v>7.9943221876151673</v>
      </c>
      <c r="W7" s="122">
        <f t="shared" si="6"/>
        <v>6.9823230855011253</v>
      </c>
      <c r="X7" s="122">
        <f t="shared" si="6"/>
        <v>6.3491662407877341</v>
      </c>
      <c r="Y7" s="122">
        <f t="shared" si="6"/>
        <v>5.8689649123524958</v>
      </c>
      <c r="DA7" s="130" t="s">
        <v>1744</v>
      </c>
    </row>
    <row r="8" spans="1:105" ht="12" customHeight="1" x14ac:dyDescent="0.25">
      <c r="A8" s="97" t="s">
        <v>53</v>
      </c>
      <c r="B8" s="98">
        <v>1.2838504041319525</v>
      </c>
      <c r="C8" s="98">
        <v>1.7971619043918734</v>
      </c>
      <c r="D8" s="98">
        <v>1.5335636885329238</v>
      </c>
      <c r="E8" s="98">
        <v>3.3665318717010981</v>
      </c>
      <c r="F8" s="98">
        <v>3.4462393939846443</v>
      </c>
      <c r="G8" s="98">
        <v>5.8080573643159319</v>
      </c>
      <c r="H8" s="98">
        <v>6.886185233079444</v>
      </c>
      <c r="I8" s="98">
        <v>4.4299857773260332</v>
      </c>
      <c r="J8" s="98">
        <v>5.1848763893003058</v>
      </c>
      <c r="K8" s="98">
        <v>8.1488034510136007</v>
      </c>
      <c r="L8" s="98">
        <v>8.0746197794195158</v>
      </c>
      <c r="M8" s="98">
        <v>7.3336369631623484</v>
      </c>
      <c r="N8" s="98">
        <v>6.409747676834046</v>
      </c>
      <c r="O8" s="98">
        <v>5.217163873349258</v>
      </c>
      <c r="P8" s="98">
        <v>3.922671277565374</v>
      </c>
      <c r="Q8" s="98">
        <v>5.6191803103257412</v>
      </c>
      <c r="R8" s="98">
        <v>5.9219767901153357</v>
      </c>
      <c r="S8" s="98">
        <v>7.8473366690757826</v>
      </c>
      <c r="T8" s="98">
        <v>8.0174280701911869</v>
      </c>
      <c r="U8" s="98">
        <v>8.6561397151356196</v>
      </c>
      <c r="V8" s="98">
        <v>7.9943221876151673</v>
      </c>
      <c r="W8" s="98">
        <v>6.9823230855011253</v>
      </c>
      <c r="X8" s="98">
        <v>6.3491662407877341</v>
      </c>
      <c r="Y8" s="98">
        <v>5.8689649123524958</v>
      </c>
      <c r="DA8" s="63" t="s">
        <v>1745</v>
      </c>
    </row>
    <row r="9" spans="1:105" ht="12" customHeight="1" x14ac:dyDescent="0.25">
      <c r="A9" s="121" t="s">
        <v>55</v>
      </c>
      <c r="B9" s="122">
        <v>22.102033311194411</v>
      </c>
      <c r="C9" s="122">
        <v>23.776657779041191</v>
      </c>
      <c r="D9" s="122">
        <v>23.427483491800292</v>
      </c>
      <c r="E9" s="122">
        <v>22.321917480534033</v>
      </c>
      <c r="F9" s="122">
        <v>24.124268910305538</v>
      </c>
      <c r="G9" s="122">
        <v>25.742747885525748</v>
      </c>
      <c r="H9" s="122">
        <v>25.995756531481451</v>
      </c>
      <c r="I9" s="122">
        <v>24.668467868161184</v>
      </c>
      <c r="J9" s="122">
        <v>25.288894880119685</v>
      </c>
      <c r="K9" s="122">
        <v>24.957899594612694</v>
      </c>
      <c r="L9" s="122">
        <v>24.536579298538431</v>
      </c>
      <c r="M9" s="122">
        <v>23.564674555053895</v>
      </c>
      <c r="N9" s="122">
        <v>21.445231976182399</v>
      </c>
      <c r="O9" s="122">
        <v>19.831168139528071</v>
      </c>
      <c r="P9" s="122">
        <v>19.497041392508681</v>
      </c>
      <c r="Q9" s="122">
        <v>19.22825446051317</v>
      </c>
      <c r="R9" s="122">
        <v>21.584147328757705</v>
      </c>
      <c r="S9" s="122">
        <v>26.953471659715532</v>
      </c>
      <c r="T9" s="122">
        <v>27.761846300847846</v>
      </c>
      <c r="U9" s="122">
        <v>26.260142130686003</v>
      </c>
      <c r="V9" s="122">
        <v>21.996874113297313</v>
      </c>
      <c r="W9" s="122">
        <v>17.509455634266509</v>
      </c>
      <c r="X9" s="122">
        <v>16.996568029359679</v>
      </c>
      <c r="Y9" s="122">
        <v>15.706492675807272</v>
      </c>
      <c r="DA9" s="130" t="s">
        <v>1746</v>
      </c>
    </row>
    <row r="10" spans="1:105" ht="12" customHeight="1" x14ac:dyDescent="0.25">
      <c r="A10" s="97" t="s">
        <v>143</v>
      </c>
      <c r="B10" s="98">
        <v>6.9067131869069938</v>
      </c>
      <c r="C10" s="98">
        <v>7.4011247874695911</v>
      </c>
      <c r="D10" s="98">
        <v>7.0084269048173571</v>
      </c>
      <c r="E10" s="98">
        <v>6.8198491582390837</v>
      </c>
      <c r="F10" s="98">
        <v>6.9681958893215334</v>
      </c>
      <c r="G10" s="98">
        <v>7.1214660205838562</v>
      </c>
      <c r="H10" s="98">
        <v>6.6774372778823867</v>
      </c>
      <c r="I10" s="98">
        <v>5.5755426629512259</v>
      </c>
      <c r="J10" s="98">
        <v>5.658290582462385</v>
      </c>
      <c r="K10" s="98">
        <v>5.4724445603585599</v>
      </c>
      <c r="L10" s="98">
        <v>5.1940301290512503</v>
      </c>
      <c r="M10" s="98">
        <v>4.4067836490752716</v>
      </c>
      <c r="N10" s="98">
        <v>4.0367402164875408</v>
      </c>
      <c r="O10" s="98">
        <v>3.6686596784942047</v>
      </c>
      <c r="P10" s="98">
        <v>3.5457440065459327</v>
      </c>
      <c r="Q10" s="98">
        <v>3.2466426923825629</v>
      </c>
      <c r="R10" s="98">
        <v>2.8113173062536161</v>
      </c>
      <c r="S10" s="98">
        <v>2.9065783337202435</v>
      </c>
      <c r="T10" s="98">
        <v>2.4782032101115634</v>
      </c>
      <c r="U10" s="98">
        <v>2.488911561950236</v>
      </c>
      <c r="V10" s="98">
        <v>1.8453328205994421</v>
      </c>
      <c r="W10" s="98">
        <v>3.5708692264365662E-2</v>
      </c>
      <c r="X10" s="98">
        <v>6.050202421244015E-2</v>
      </c>
      <c r="Y10" s="98">
        <v>0</v>
      </c>
      <c r="DA10" s="63" t="s">
        <v>1747</v>
      </c>
    </row>
    <row r="11" spans="1:105" ht="12" customHeight="1" x14ac:dyDescent="0.25">
      <c r="A11" s="97" t="s">
        <v>124</v>
      </c>
      <c r="B11" s="98">
        <v>13.284821715126705</v>
      </c>
      <c r="C11" s="98">
        <v>12.971318532969399</v>
      </c>
      <c r="D11" s="98">
        <v>12.82415048312874</v>
      </c>
      <c r="E11" s="98">
        <v>12.084312543967648</v>
      </c>
      <c r="F11" s="98">
        <v>12.899701931289139</v>
      </c>
      <c r="G11" s="98">
        <v>12.947759114061649</v>
      </c>
      <c r="H11" s="98">
        <v>12.036471952098433</v>
      </c>
      <c r="I11" s="98">
        <v>11.351136441534482</v>
      </c>
      <c r="J11" s="98">
        <v>10.998564551031865</v>
      </c>
      <c r="K11" s="98">
        <v>10.307980856804511</v>
      </c>
      <c r="L11" s="98">
        <v>9.6734018063010687</v>
      </c>
      <c r="M11" s="98">
        <v>9.0231823579864034</v>
      </c>
      <c r="N11" s="98">
        <v>7.8917581234394651</v>
      </c>
      <c r="O11" s="98">
        <v>7.5439402002012486</v>
      </c>
      <c r="P11" s="98">
        <v>7.418119164980884</v>
      </c>
      <c r="Q11" s="98">
        <v>7.6995361121726376</v>
      </c>
      <c r="R11" s="98">
        <v>9.2484033583702541</v>
      </c>
      <c r="S11" s="98">
        <v>11.654060159105946</v>
      </c>
      <c r="T11" s="98">
        <v>11.840804630497248</v>
      </c>
      <c r="U11" s="98">
        <v>10.527804610894243</v>
      </c>
      <c r="V11" s="98">
        <v>8.7539987561167596</v>
      </c>
      <c r="W11" s="98">
        <v>7.766306875257758</v>
      </c>
      <c r="X11" s="98">
        <v>7.8457523815054246</v>
      </c>
      <c r="Y11" s="98">
        <v>6.3931655372971417</v>
      </c>
      <c r="DA11" s="63" t="s">
        <v>1748</v>
      </c>
    </row>
    <row r="12" spans="1:105" ht="12" customHeight="1" x14ac:dyDescent="0.25">
      <c r="A12" s="97" t="s">
        <v>123</v>
      </c>
      <c r="B12" s="98">
        <v>2.5600340696004684E-2</v>
      </c>
      <c r="C12" s="98">
        <v>2.1442024819129848E-2</v>
      </c>
      <c r="D12" s="98">
        <v>1.9637678035209327E-2</v>
      </c>
      <c r="E12" s="98">
        <v>2.093002423146844E-2</v>
      </c>
      <c r="F12" s="98">
        <v>2.439173095224377E-2</v>
      </c>
      <c r="G12" s="98">
        <v>2.480207047390906E-2</v>
      </c>
      <c r="H12" s="98">
        <v>2.2731261872333527E-2</v>
      </c>
      <c r="I12" s="98">
        <v>2.6091543208607546E-2</v>
      </c>
      <c r="J12" s="98">
        <v>3.5758167745188835E-2</v>
      </c>
      <c r="K12" s="98">
        <v>4.5730352025863209E-2</v>
      </c>
      <c r="L12" s="98">
        <v>4.8065429683277143E-2</v>
      </c>
      <c r="M12" s="98">
        <v>4.2962681399674192E-2</v>
      </c>
      <c r="N12" s="98">
        <v>4.2154249836847194E-2</v>
      </c>
      <c r="O12" s="98">
        <v>4.6522048103562717E-2</v>
      </c>
      <c r="P12" s="98">
        <v>4.7348990579806155E-2</v>
      </c>
      <c r="Q12" s="98">
        <v>6.1045353105402461E-2</v>
      </c>
      <c r="R12" s="98">
        <v>8.1413461839276474E-2</v>
      </c>
      <c r="S12" s="98">
        <v>0.10662155279789463</v>
      </c>
      <c r="T12" s="98">
        <v>0.10809584208207658</v>
      </c>
      <c r="U12" s="98">
        <v>9.7421018482024974E-2</v>
      </c>
      <c r="V12" s="98">
        <v>8.1638939602684257E-2</v>
      </c>
      <c r="W12" s="98">
        <v>7.1893495463135601E-2</v>
      </c>
      <c r="X12" s="98">
        <v>7.5219131990954188E-2</v>
      </c>
      <c r="Y12" s="98">
        <v>4.5918395317492901E-2</v>
      </c>
      <c r="DA12" s="63" t="s">
        <v>1749</v>
      </c>
    </row>
    <row r="13" spans="1:105" ht="12" customHeight="1" x14ac:dyDescent="0.25">
      <c r="A13" s="100" t="s">
        <v>50</v>
      </c>
      <c r="B13" s="101">
        <v>2.9357161530677214E-3</v>
      </c>
      <c r="C13" s="101">
        <v>4.7502942036760192E-3</v>
      </c>
      <c r="D13" s="101">
        <v>1.7514671101000322E-3</v>
      </c>
      <c r="E13" s="101">
        <v>1.1001518544116148E-3</v>
      </c>
      <c r="F13" s="101">
        <v>1.6874642402387649E-3</v>
      </c>
      <c r="G13" s="101">
        <v>1.6612183793728605E-3</v>
      </c>
      <c r="H13" s="101">
        <v>2.0783727593595555E-3</v>
      </c>
      <c r="I13" s="101">
        <v>1.9474534606252294E-3</v>
      </c>
      <c r="J13" s="101">
        <v>2.5096070547011751E-3</v>
      </c>
      <c r="K13" s="101">
        <v>3.0083648312297464E-3</v>
      </c>
      <c r="L13" s="101">
        <v>3.1634310470980359E-3</v>
      </c>
      <c r="M13" s="101">
        <v>4.2649596309238353E-3</v>
      </c>
      <c r="N13" s="101">
        <v>2.742880019902257E-3</v>
      </c>
      <c r="O13" s="101">
        <v>1.9089942041954095E-3</v>
      </c>
      <c r="P13" s="101">
        <v>4.0383921112829308E-3</v>
      </c>
      <c r="Q13" s="101">
        <v>1.0864667918689195E-3</v>
      </c>
      <c r="R13" s="101">
        <v>2.4633070656623892E-3</v>
      </c>
      <c r="S13" s="101">
        <v>6.0371409904327487E-3</v>
      </c>
      <c r="T13" s="101">
        <v>7.144969250421674E-3</v>
      </c>
      <c r="U13" s="101">
        <v>8.1041619929247584E-3</v>
      </c>
      <c r="V13" s="101">
        <v>5.4140469987303099E-3</v>
      </c>
      <c r="W13" s="101">
        <v>5.5000464121601356E-3</v>
      </c>
      <c r="X13" s="101">
        <v>6.5329595533514537E-3</v>
      </c>
      <c r="Y13" s="101">
        <v>2.9594381618338827E-3</v>
      </c>
      <c r="DA13" s="131" t="s">
        <v>1750</v>
      </c>
    </row>
    <row r="14" spans="1:105" ht="12" customHeight="1" x14ac:dyDescent="0.25">
      <c r="A14" s="103" t="s">
        <v>52</v>
      </c>
      <c r="B14" s="104">
        <v>2.2664624542936964E-2</v>
      </c>
      <c r="C14" s="104">
        <v>1.6691730615453829E-2</v>
      </c>
      <c r="D14" s="104">
        <v>1.7886210925109294E-2</v>
      </c>
      <c r="E14" s="104">
        <v>1.9829872377056825E-2</v>
      </c>
      <c r="F14" s="104">
        <v>2.2704266712005004E-2</v>
      </c>
      <c r="G14" s="104">
        <v>2.3140852094536198E-2</v>
      </c>
      <c r="H14" s="104">
        <v>2.0652889112973971E-2</v>
      </c>
      <c r="I14" s="104">
        <v>2.4144089747982315E-2</v>
      </c>
      <c r="J14" s="104">
        <v>3.3248560690487657E-2</v>
      </c>
      <c r="K14" s="104">
        <v>4.2721987194633465E-2</v>
      </c>
      <c r="L14" s="104">
        <v>4.4901998636179108E-2</v>
      </c>
      <c r="M14" s="104">
        <v>3.8697721768750359E-2</v>
      </c>
      <c r="N14" s="104">
        <v>3.9411369816944937E-2</v>
      </c>
      <c r="O14" s="104">
        <v>4.461305389936731E-2</v>
      </c>
      <c r="P14" s="104">
        <v>4.3310598468523226E-2</v>
      </c>
      <c r="Q14" s="104">
        <v>5.9958886313533542E-2</v>
      </c>
      <c r="R14" s="104">
        <v>7.8950154773614084E-2</v>
      </c>
      <c r="S14" s="104">
        <v>0.10058441180746189</v>
      </c>
      <c r="T14" s="104">
        <v>0.10095087283165491</v>
      </c>
      <c r="U14" s="104">
        <v>8.9316856489100219E-2</v>
      </c>
      <c r="V14" s="104">
        <v>7.6224892603953945E-2</v>
      </c>
      <c r="W14" s="104">
        <v>6.6393449050975467E-2</v>
      </c>
      <c r="X14" s="104">
        <v>6.8686172437602735E-2</v>
      </c>
      <c r="Y14" s="104">
        <v>4.2958957155659019E-2</v>
      </c>
      <c r="DA14" s="132" t="s">
        <v>1751</v>
      </c>
    </row>
    <row r="15" spans="1:105" ht="12" customHeight="1" x14ac:dyDescent="0.25">
      <c r="A15" s="106" t="s">
        <v>122</v>
      </c>
      <c r="B15" s="101">
        <v>1.6062084218493482</v>
      </c>
      <c r="C15" s="101">
        <v>2.9234395862628193</v>
      </c>
      <c r="D15" s="101">
        <v>3.0984160044308728</v>
      </c>
      <c r="E15" s="101">
        <v>2.9176230061884532</v>
      </c>
      <c r="F15" s="101">
        <v>3.5773949249336714</v>
      </c>
      <c r="G15" s="101">
        <v>4.7691622921448706</v>
      </c>
      <c r="H15" s="101">
        <v>6.0449086971901611</v>
      </c>
      <c r="I15" s="101">
        <v>6.1648750833651551</v>
      </c>
      <c r="J15" s="101">
        <v>6.2988084654715575</v>
      </c>
      <c r="K15" s="101">
        <v>6.1154668355555399</v>
      </c>
      <c r="L15" s="101">
        <v>6.2522377859886022</v>
      </c>
      <c r="M15" s="101">
        <v>6.6379660705133485</v>
      </c>
      <c r="N15" s="101">
        <v>6.0680946631356703</v>
      </c>
      <c r="O15" s="101">
        <v>5.2772648637678072</v>
      </c>
      <c r="P15" s="101">
        <v>5.0218299232052859</v>
      </c>
      <c r="Q15" s="101">
        <v>4.7720556283189302</v>
      </c>
      <c r="R15" s="101">
        <v>5.1256022026436732</v>
      </c>
      <c r="S15" s="101">
        <v>6.3297403159789498</v>
      </c>
      <c r="T15" s="101">
        <v>6.8492594928539789</v>
      </c>
      <c r="U15" s="101">
        <v>6.619592159249998</v>
      </c>
      <c r="V15" s="101">
        <v>5.6298304961748462</v>
      </c>
      <c r="W15" s="101">
        <v>4.7871323394104968</v>
      </c>
      <c r="X15" s="101">
        <v>4.4514387905743398</v>
      </c>
      <c r="Y15" s="101">
        <v>4.7192797373426671</v>
      </c>
      <c r="DA15" s="131" t="s">
        <v>1752</v>
      </c>
    </row>
    <row r="16" spans="1:105" ht="12" customHeight="1" x14ac:dyDescent="0.25">
      <c r="A16" s="107" t="s">
        <v>121</v>
      </c>
      <c r="B16" s="104">
        <v>0.27868964661536005</v>
      </c>
      <c r="C16" s="104">
        <v>0.45933284752025166</v>
      </c>
      <c r="D16" s="104">
        <v>0.47685242138811262</v>
      </c>
      <c r="E16" s="104">
        <v>0.47920274790737821</v>
      </c>
      <c r="F16" s="104">
        <v>0.65458443380895159</v>
      </c>
      <c r="G16" s="104">
        <v>0.87955838826146138</v>
      </c>
      <c r="H16" s="104">
        <v>1.2142073424381326</v>
      </c>
      <c r="I16" s="104">
        <v>1.5508221371017163</v>
      </c>
      <c r="J16" s="104">
        <v>2.2974731134086865</v>
      </c>
      <c r="K16" s="104">
        <v>3.0162769898682211</v>
      </c>
      <c r="L16" s="104">
        <v>3.3688441475142348</v>
      </c>
      <c r="M16" s="104">
        <v>3.4537797960791954</v>
      </c>
      <c r="N16" s="104">
        <v>3.4064847232828779</v>
      </c>
      <c r="O16" s="104">
        <v>3.2947813489612479</v>
      </c>
      <c r="P16" s="104">
        <v>3.4639993071967714</v>
      </c>
      <c r="Q16" s="104">
        <v>3.4489746745336394</v>
      </c>
      <c r="R16" s="104">
        <v>4.3174109996508845</v>
      </c>
      <c r="S16" s="104">
        <v>5.956471298112497</v>
      </c>
      <c r="T16" s="104">
        <v>6.4854831253029781</v>
      </c>
      <c r="U16" s="104">
        <v>6.5264127801094984</v>
      </c>
      <c r="V16" s="104">
        <v>5.6860731008035819</v>
      </c>
      <c r="W16" s="104">
        <v>4.8484142318707502</v>
      </c>
      <c r="X16" s="104">
        <v>4.5636557010765193</v>
      </c>
      <c r="Y16" s="104">
        <v>4.5481290058499715</v>
      </c>
      <c r="DA16" s="132" t="s">
        <v>1753</v>
      </c>
    </row>
    <row r="17" spans="1:105" ht="12" customHeight="1" x14ac:dyDescent="0.25">
      <c r="A17" s="108" t="s">
        <v>53</v>
      </c>
      <c r="B17" s="98">
        <v>3.1067818131214099E-2</v>
      </c>
      <c r="C17" s="98">
        <v>0.10132129761709706</v>
      </c>
      <c r="D17" s="98">
        <v>4.2466835561652198E-2</v>
      </c>
      <c r="E17" s="98">
        <v>2.4590379647518597E-2</v>
      </c>
      <c r="F17" s="98">
        <v>4.492267339312972E-2</v>
      </c>
      <c r="G17" s="98">
        <v>5.8245094865207694E-2</v>
      </c>
      <c r="H17" s="98">
        <v>0.11201552479014365</v>
      </c>
      <c r="I17" s="98">
        <v>0.11606231367201436</v>
      </c>
      <c r="J17" s="98">
        <v>0.16089965224155145</v>
      </c>
      <c r="K17" s="98">
        <v>0.19669263609872426</v>
      </c>
      <c r="L17" s="98">
        <v>0.21791481074328872</v>
      </c>
      <c r="M17" s="98">
        <v>0.33814721525718022</v>
      </c>
      <c r="N17" s="98">
        <v>0.21950118032901075</v>
      </c>
      <c r="O17" s="98">
        <v>0.12552789779915077</v>
      </c>
      <c r="P17" s="98">
        <v>0.29661945925136346</v>
      </c>
      <c r="Q17" s="98">
        <v>4.5139882917142216E-2</v>
      </c>
      <c r="R17" s="98">
        <v>0.11038985066994958</v>
      </c>
      <c r="S17" s="98">
        <v>0.32737302990021488</v>
      </c>
      <c r="T17" s="98">
        <v>0.42253636264546818</v>
      </c>
      <c r="U17" s="98">
        <v>0.55848229319586729</v>
      </c>
      <c r="V17" s="98">
        <v>0.40028022825482368</v>
      </c>
      <c r="W17" s="98">
        <v>0.36163482191874335</v>
      </c>
      <c r="X17" s="98">
        <v>0.37007795301410512</v>
      </c>
      <c r="Y17" s="98">
        <v>0.3034927049998945</v>
      </c>
      <c r="DA17" s="63" t="s">
        <v>1754</v>
      </c>
    </row>
    <row r="18" spans="1:105" ht="12" customHeight="1" x14ac:dyDescent="0.25">
      <c r="A18" s="108" t="s">
        <v>52</v>
      </c>
      <c r="B18" s="98">
        <v>0.24762182848414596</v>
      </c>
      <c r="C18" s="98">
        <v>0.35801154990315459</v>
      </c>
      <c r="D18" s="98">
        <v>0.43438558582646042</v>
      </c>
      <c r="E18" s="98">
        <v>0.45461236825985962</v>
      </c>
      <c r="F18" s="98">
        <v>0.60966176041582187</v>
      </c>
      <c r="G18" s="98">
        <v>0.8213132933962537</v>
      </c>
      <c r="H18" s="98">
        <v>1.1021918176479888</v>
      </c>
      <c r="I18" s="98">
        <v>1.4347598234297019</v>
      </c>
      <c r="J18" s="98">
        <v>2.136573461167135</v>
      </c>
      <c r="K18" s="98">
        <v>2.8195843537694967</v>
      </c>
      <c r="L18" s="98">
        <v>3.1509293367709459</v>
      </c>
      <c r="M18" s="98">
        <v>3.1156325808220151</v>
      </c>
      <c r="N18" s="98">
        <v>3.1869835429538673</v>
      </c>
      <c r="O18" s="98">
        <v>3.1692534511620969</v>
      </c>
      <c r="P18" s="98">
        <v>3.1673798479454081</v>
      </c>
      <c r="Q18" s="98">
        <v>3.403834791616497</v>
      </c>
      <c r="R18" s="98">
        <v>4.2070211489809353</v>
      </c>
      <c r="S18" s="98">
        <v>5.6290982682122817</v>
      </c>
      <c r="T18" s="98">
        <v>6.0629467626575098</v>
      </c>
      <c r="U18" s="98">
        <v>5.9679304869136311</v>
      </c>
      <c r="V18" s="98">
        <v>5.2857928725487584</v>
      </c>
      <c r="W18" s="98">
        <v>4.4867794099520069</v>
      </c>
      <c r="X18" s="98">
        <v>4.1935777480624141</v>
      </c>
      <c r="Y18" s="98">
        <v>4.2446363008500771</v>
      </c>
      <c r="DA18" s="63" t="s">
        <v>1755</v>
      </c>
    </row>
    <row r="19" spans="1:105" ht="12" customHeight="1" x14ac:dyDescent="0.25">
      <c r="A19" s="121" t="s">
        <v>54</v>
      </c>
      <c r="B19" s="122">
        <v>12.5546592389795</v>
      </c>
      <c r="C19" s="122">
        <v>13.954521493687968</v>
      </c>
      <c r="D19" s="122">
        <v>14.283651613761091</v>
      </c>
      <c r="E19" s="122">
        <v>14.454842431519964</v>
      </c>
      <c r="F19" s="122">
        <v>15.67428748377384</v>
      </c>
      <c r="G19" s="122">
        <v>16.586408593554765</v>
      </c>
      <c r="H19" s="122">
        <v>18.461380967053199</v>
      </c>
      <c r="I19" s="122">
        <v>17.392886893074699</v>
      </c>
      <c r="J19" s="122">
        <v>17.555688826568012</v>
      </c>
      <c r="K19" s="122">
        <v>17.442830816378503</v>
      </c>
      <c r="L19" s="122">
        <v>16.167907699158558</v>
      </c>
      <c r="M19" s="122">
        <v>14.933425061829599</v>
      </c>
      <c r="N19" s="122">
        <v>12.907914097291188</v>
      </c>
      <c r="O19" s="122">
        <v>10.427298222614212</v>
      </c>
      <c r="P19" s="122">
        <v>10.645626829763255</v>
      </c>
      <c r="Q19" s="122">
        <v>10.975709946589197</v>
      </c>
      <c r="R19" s="122">
        <v>11.754484182260907</v>
      </c>
      <c r="S19" s="122">
        <v>14.571762197179833</v>
      </c>
      <c r="T19" s="122">
        <v>15.658182531616475</v>
      </c>
      <c r="U19" s="122">
        <v>14.50248999362967</v>
      </c>
      <c r="V19" s="122">
        <v>12.1255566393897</v>
      </c>
      <c r="W19" s="122">
        <v>8.5391007750632895</v>
      </c>
      <c r="X19" s="122">
        <v>8.7648220180909888</v>
      </c>
      <c r="Y19" s="122">
        <v>8.4956153792589415</v>
      </c>
      <c r="DA19" s="130" t="s">
        <v>1756</v>
      </c>
    </row>
    <row r="20" spans="1:105" ht="12" customHeight="1" x14ac:dyDescent="0.25">
      <c r="A20" s="97" t="s">
        <v>51</v>
      </c>
      <c r="B20" s="98">
        <v>8.0956974606277523</v>
      </c>
      <c r="C20" s="98">
        <v>8.1799453900024179</v>
      </c>
      <c r="D20" s="98">
        <v>8.232328712880598</v>
      </c>
      <c r="E20" s="98">
        <v>8.1359266938558861</v>
      </c>
      <c r="F20" s="98">
        <v>8.2914996343548797</v>
      </c>
      <c r="G20" s="98">
        <v>8.3393060278075417</v>
      </c>
      <c r="H20" s="98">
        <v>8.2863968895342826</v>
      </c>
      <c r="I20" s="98">
        <v>7.5818723832690784</v>
      </c>
      <c r="J20" s="98">
        <v>7.727992287878017</v>
      </c>
      <c r="K20" s="98">
        <v>8.2181750392875621</v>
      </c>
      <c r="L20" s="98">
        <v>7.6560708398977937</v>
      </c>
      <c r="M20" s="98">
        <v>8.0313975268751268</v>
      </c>
      <c r="N20" s="98">
        <v>7.2023579269902296</v>
      </c>
      <c r="O20" s="98">
        <v>6.1137289821735559</v>
      </c>
      <c r="P20" s="98">
        <v>5.8937572831134526</v>
      </c>
      <c r="Q20" s="98">
        <v>5.6484473862056523</v>
      </c>
      <c r="R20" s="98">
        <v>4.8644980409881384</v>
      </c>
      <c r="S20" s="98">
        <v>4.9856479741566009</v>
      </c>
      <c r="T20" s="98">
        <v>4.4201971019965844</v>
      </c>
      <c r="U20" s="98">
        <v>4.1435830489909682</v>
      </c>
      <c r="V20" s="98">
        <v>2.9514147188443585</v>
      </c>
      <c r="W20" s="98">
        <v>5.5970659965928107E-2</v>
      </c>
      <c r="X20" s="98">
        <v>8.984152060039366E-2</v>
      </c>
      <c r="Y20" s="98">
        <v>0</v>
      </c>
      <c r="DA20" s="63" t="s">
        <v>1757</v>
      </c>
    </row>
    <row r="21" spans="1:105" ht="12" customHeight="1" x14ac:dyDescent="0.25">
      <c r="A21" s="97" t="s">
        <v>50</v>
      </c>
      <c r="B21" s="98">
        <v>1.494898314135763</v>
      </c>
      <c r="C21" s="98">
        <v>1.6179922236886399</v>
      </c>
      <c r="D21" s="98">
        <v>1.7239784758311325</v>
      </c>
      <c r="E21" s="98">
        <v>1.7585538901180919</v>
      </c>
      <c r="F21" s="98">
        <v>2.0675135522166324</v>
      </c>
      <c r="G21" s="98">
        <v>2.2311725428098734</v>
      </c>
      <c r="H21" s="98">
        <v>2.3294161114535141</v>
      </c>
      <c r="I21" s="98">
        <v>2.2917959215746149</v>
      </c>
      <c r="J21" s="98">
        <v>2.290916016493326</v>
      </c>
      <c r="K21" s="98">
        <v>2.1694148179361701</v>
      </c>
      <c r="L21" s="98">
        <v>1.874155489742122</v>
      </c>
      <c r="M21" s="98">
        <v>1.5406909628302423</v>
      </c>
      <c r="N21" s="98">
        <v>1.2589979680108914</v>
      </c>
      <c r="O21" s="98">
        <v>1.0568682417083928</v>
      </c>
      <c r="P21" s="98">
        <v>1.0438514702015786</v>
      </c>
      <c r="Q21" s="98">
        <v>1.1534008457616081</v>
      </c>
      <c r="R21" s="98">
        <v>1.498458059870339</v>
      </c>
      <c r="S21" s="98">
        <v>2.1204220334259212</v>
      </c>
      <c r="T21" s="98">
        <v>2.3781852664826477</v>
      </c>
      <c r="U21" s="98">
        <v>2.0585036225395359</v>
      </c>
      <c r="V21" s="98">
        <v>1.7746979957402691</v>
      </c>
      <c r="W21" s="98">
        <v>1.7005305926923644</v>
      </c>
      <c r="X21" s="98">
        <v>1.8558754896826573</v>
      </c>
      <c r="Y21" s="98">
        <v>1.5608482938598174</v>
      </c>
      <c r="DA21" s="63" t="s">
        <v>1758</v>
      </c>
    </row>
    <row r="22" spans="1:105" ht="12" customHeight="1" x14ac:dyDescent="0.25">
      <c r="A22" s="109" t="s">
        <v>120</v>
      </c>
      <c r="B22" s="33">
        <v>2.9640634642159833</v>
      </c>
      <c r="C22" s="33">
        <v>4.1565838799969104</v>
      </c>
      <c r="D22" s="33">
        <v>4.327344425049362</v>
      </c>
      <c r="E22" s="33">
        <v>4.5603618475459848</v>
      </c>
      <c r="F22" s="33">
        <v>5.3152742972023272</v>
      </c>
      <c r="G22" s="33">
        <v>6.0159300229373507</v>
      </c>
      <c r="H22" s="33">
        <v>7.8455679660654027</v>
      </c>
      <c r="I22" s="33">
        <v>7.5192185882310056</v>
      </c>
      <c r="J22" s="33">
        <v>7.5367805221966684</v>
      </c>
      <c r="K22" s="33">
        <v>7.055240959154772</v>
      </c>
      <c r="L22" s="33">
        <v>6.6376813695186421</v>
      </c>
      <c r="M22" s="33">
        <v>5.3613365721242312</v>
      </c>
      <c r="N22" s="33">
        <v>4.4465582022900669</v>
      </c>
      <c r="O22" s="33">
        <v>3.256700998732263</v>
      </c>
      <c r="P22" s="33">
        <v>3.7080180764482238</v>
      </c>
      <c r="Q22" s="33">
        <v>4.1738617146219363</v>
      </c>
      <c r="R22" s="33">
        <v>5.3915280814024298</v>
      </c>
      <c r="S22" s="33">
        <v>7.4656921895973118</v>
      </c>
      <c r="T22" s="33">
        <v>8.8598001631372423</v>
      </c>
      <c r="U22" s="33">
        <v>8.3004033220991662</v>
      </c>
      <c r="V22" s="33">
        <v>7.3994439248050723</v>
      </c>
      <c r="W22" s="33">
        <v>6.782599522404996</v>
      </c>
      <c r="X22" s="33">
        <v>6.8191050078079387</v>
      </c>
      <c r="Y22" s="33">
        <v>6.9347670853991241</v>
      </c>
      <c r="DA22" s="60" t="s">
        <v>1759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667.57649557688478</v>
      </c>
      <c r="C24" s="117">
        <f t="shared" si="7"/>
        <v>603.03862623314046</v>
      </c>
      <c r="D24" s="117">
        <f t="shared" si="7"/>
        <v>603.23808233218608</v>
      </c>
      <c r="E24" s="117">
        <f t="shared" si="7"/>
        <v>605.0715170451225</v>
      </c>
      <c r="F24" s="117">
        <f t="shared" si="7"/>
        <v>624.37627983445361</v>
      </c>
      <c r="G24" s="117">
        <f t="shared" si="7"/>
        <v>625.35206576482528</v>
      </c>
      <c r="H24" s="117">
        <f t="shared" si="7"/>
        <v>592.14712337654521</v>
      </c>
      <c r="I24" s="117">
        <f t="shared" si="7"/>
        <v>582.77693123757672</v>
      </c>
      <c r="J24" s="117">
        <f t="shared" si="7"/>
        <v>568.70500331657945</v>
      </c>
      <c r="K24" s="117">
        <f t="shared" si="7"/>
        <v>524.4632095866051</v>
      </c>
      <c r="L24" s="117">
        <f t="shared" si="7"/>
        <v>522.69078300976639</v>
      </c>
      <c r="M24" s="117">
        <f t="shared" si="7"/>
        <v>432.81178204480199</v>
      </c>
      <c r="N24" s="117">
        <f t="shared" si="7"/>
        <v>419.40034507200608</v>
      </c>
      <c r="O24" s="117">
        <f t="shared" si="7"/>
        <v>375.63114372564331</v>
      </c>
      <c r="P24" s="117">
        <f t="shared" si="7"/>
        <v>335.25570796034015</v>
      </c>
      <c r="Q24" s="117">
        <f t="shared" si="7"/>
        <v>344.58434145597653</v>
      </c>
      <c r="R24" s="117">
        <f t="shared" ref="R24:V24" si="8">R25+R28+R30+R39</f>
        <v>366.45135828852517</v>
      </c>
      <c r="S24" s="117">
        <f t="shared" si="8"/>
        <v>333.03337577397161</v>
      </c>
      <c r="T24" s="117">
        <f t="shared" si="8"/>
        <v>375.56945651523188</v>
      </c>
      <c r="U24" s="117">
        <f t="shared" si="8"/>
        <v>315.44418085301629</v>
      </c>
      <c r="V24" s="117">
        <f t="shared" si="8"/>
        <v>305.08268389645286</v>
      </c>
      <c r="W24" s="117">
        <f t="shared" ref="W24:Y24" si="9">W25+W28+W30+W39</f>
        <v>330.66709024862053</v>
      </c>
      <c r="X24" s="117">
        <f t="shared" si="9"/>
        <v>376.73626516622716</v>
      </c>
      <c r="Y24" s="117">
        <f t="shared" si="9"/>
        <v>337.60431054356417</v>
      </c>
      <c r="DA24" s="129" t="s">
        <v>1760</v>
      </c>
    </row>
    <row r="25" spans="1:105" ht="12.95" customHeight="1" x14ac:dyDescent="0.25">
      <c r="A25" s="121" t="s">
        <v>57</v>
      </c>
      <c r="B25" s="122">
        <f t="shared" ref="B25:Q25" si="10">SUM(B26:B27)</f>
        <v>473.29597550531838</v>
      </c>
      <c r="C25" s="122">
        <f t="shared" si="10"/>
        <v>412.81351999272772</v>
      </c>
      <c r="D25" s="122">
        <f t="shared" si="10"/>
        <v>424.8958542737048</v>
      </c>
      <c r="E25" s="122">
        <f t="shared" si="10"/>
        <v>433.40470583471642</v>
      </c>
      <c r="F25" s="122">
        <f t="shared" si="10"/>
        <v>459.21070325658479</v>
      </c>
      <c r="G25" s="122">
        <f t="shared" si="10"/>
        <v>456.33981675598579</v>
      </c>
      <c r="H25" s="122">
        <f t="shared" si="10"/>
        <v>419.19545486229748</v>
      </c>
      <c r="I25" s="122">
        <f t="shared" si="10"/>
        <v>419.57364263401666</v>
      </c>
      <c r="J25" s="122">
        <f t="shared" si="10"/>
        <v>407.79542890131648</v>
      </c>
      <c r="K25" s="122">
        <f t="shared" si="10"/>
        <v>369.18012521257521</v>
      </c>
      <c r="L25" s="122">
        <f t="shared" si="10"/>
        <v>372.7611858914085</v>
      </c>
      <c r="M25" s="122">
        <f t="shared" si="10"/>
        <v>294.73403745011984</v>
      </c>
      <c r="N25" s="122">
        <f t="shared" si="10"/>
        <v>290.6437679671451</v>
      </c>
      <c r="O25" s="122">
        <f t="shared" si="10"/>
        <v>257.89414359025926</v>
      </c>
      <c r="P25" s="122">
        <f t="shared" si="10"/>
        <v>219.4328646887875</v>
      </c>
      <c r="Q25" s="122">
        <f t="shared" si="10"/>
        <v>224.98994316261442</v>
      </c>
      <c r="R25" s="122">
        <f t="shared" ref="R25:V25" si="11">SUM(R26:R27)</f>
        <v>247.02806641758642</v>
      </c>
      <c r="S25" s="122">
        <f t="shared" si="11"/>
        <v>206.16789612270924</v>
      </c>
      <c r="T25" s="122">
        <f t="shared" si="11"/>
        <v>251.84752758523268</v>
      </c>
      <c r="U25" s="122">
        <f t="shared" si="11"/>
        <v>202.62105463429478</v>
      </c>
      <c r="V25" s="122">
        <f t="shared" si="11"/>
        <v>194.80370733571786</v>
      </c>
      <c r="W25" s="122">
        <f t="shared" ref="W25:Y25" si="12">SUM(W26:W27)</f>
        <v>214.11995540975761</v>
      </c>
      <c r="X25" s="122">
        <f t="shared" si="12"/>
        <v>249.1492656891682</v>
      </c>
      <c r="Y25" s="122">
        <f t="shared" si="12"/>
        <v>217.1693083875777</v>
      </c>
      <c r="DA25" s="130" t="s">
        <v>1761</v>
      </c>
    </row>
    <row r="26" spans="1:105" ht="12" customHeight="1" x14ac:dyDescent="0.25">
      <c r="A26" s="97" t="s">
        <v>74</v>
      </c>
      <c r="B26" s="98">
        <v>463.10734892398716</v>
      </c>
      <c r="C26" s="98">
        <v>403.91902283299476</v>
      </c>
      <c r="D26" s="98">
        <v>416.03010729368259</v>
      </c>
      <c r="E26" s="98">
        <v>424.93996641874946</v>
      </c>
      <c r="F26" s="98">
        <v>450.26207794260324</v>
      </c>
      <c r="G26" s="98">
        <v>447.74229209006535</v>
      </c>
      <c r="H26" s="98">
        <v>411.61032684162689</v>
      </c>
      <c r="I26" s="98">
        <v>412.04173755992576</v>
      </c>
      <c r="J26" s="98">
        <v>400.65071702099743</v>
      </c>
      <c r="K26" s="98">
        <v>362.94967767490476</v>
      </c>
      <c r="L26" s="98">
        <v>366.50699992654125</v>
      </c>
      <c r="M26" s="98">
        <v>289.75151634991528</v>
      </c>
      <c r="N26" s="98">
        <v>285.79155338095489</v>
      </c>
      <c r="O26" s="98">
        <v>253.52525513756655</v>
      </c>
      <c r="P26" s="98">
        <v>215.66735134732912</v>
      </c>
      <c r="Q26" s="98">
        <v>221.29143755863882</v>
      </c>
      <c r="R26" s="98">
        <v>242.96793497438048</v>
      </c>
      <c r="S26" s="98">
        <v>202.83410305102825</v>
      </c>
      <c r="T26" s="98">
        <v>247.74116683994095</v>
      </c>
      <c r="U26" s="98">
        <v>199.35554016507515</v>
      </c>
      <c r="V26" s="98">
        <v>191.66517700362411</v>
      </c>
      <c r="W26" s="98">
        <v>210.6572942533839</v>
      </c>
      <c r="X26" s="98">
        <v>245.06135111534155</v>
      </c>
      <c r="Y26" s="98">
        <v>213.61334671906417</v>
      </c>
      <c r="DA26" s="63" t="s">
        <v>1762</v>
      </c>
    </row>
    <row r="27" spans="1:105" ht="12" customHeight="1" x14ac:dyDescent="0.25">
      <c r="A27" s="97" t="s">
        <v>53</v>
      </c>
      <c r="B27" s="98">
        <v>10.18862658133124</v>
      </c>
      <c r="C27" s="98">
        <v>8.8944971597329818</v>
      </c>
      <c r="D27" s="98">
        <v>8.8657469800222088</v>
      </c>
      <c r="E27" s="98">
        <v>8.4647394159669727</v>
      </c>
      <c r="F27" s="98">
        <v>8.9486253139815268</v>
      </c>
      <c r="G27" s="98">
        <v>8.5975246659204174</v>
      </c>
      <c r="H27" s="98">
        <v>7.5851280206705907</v>
      </c>
      <c r="I27" s="98">
        <v>7.5319050740909166</v>
      </c>
      <c r="J27" s="98">
        <v>7.1447118803190763</v>
      </c>
      <c r="K27" s="98">
        <v>6.2304475376704671</v>
      </c>
      <c r="L27" s="98">
        <v>6.254185964867232</v>
      </c>
      <c r="M27" s="98">
        <v>4.9825211002045462</v>
      </c>
      <c r="N27" s="98">
        <v>4.8522145861901862</v>
      </c>
      <c r="O27" s="98">
        <v>4.3688884526927234</v>
      </c>
      <c r="P27" s="98">
        <v>3.7655133414583801</v>
      </c>
      <c r="Q27" s="98">
        <v>3.6985056039756068</v>
      </c>
      <c r="R27" s="98">
        <v>4.060131443205945</v>
      </c>
      <c r="S27" s="98">
        <v>3.333793071680994</v>
      </c>
      <c r="T27" s="98">
        <v>4.1063607452917248</v>
      </c>
      <c r="U27" s="98">
        <v>3.2655144692196361</v>
      </c>
      <c r="V27" s="98">
        <v>3.138530332093755</v>
      </c>
      <c r="W27" s="98">
        <v>3.4626611563737129</v>
      </c>
      <c r="X27" s="98">
        <v>4.0879145738266658</v>
      </c>
      <c r="Y27" s="98">
        <v>3.5559616685135427</v>
      </c>
      <c r="DA27" s="63" t="s">
        <v>1763</v>
      </c>
    </row>
    <row r="28" spans="1:105" ht="12.95" customHeight="1" x14ac:dyDescent="0.25">
      <c r="A28" s="121" t="s">
        <v>92</v>
      </c>
      <c r="B28" s="122">
        <f t="shared" ref="B28:Y28" si="13">B29</f>
        <v>6.9381454297465588</v>
      </c>
      <c r="C28" s="122">
        <f t="shared" si="13"/>
        <v>8.4690527642926448</v>
      </c>
      <c r="D28" s="122">
        <f t="shared" si="13"/>
        <v>6.7883296300003861</v>
      </c>
      <c r="E28" s="122">
        <f t="shared" si="13"/>
        <v>12.263556947026576</v>
      </c>
      <c r="F28" s="122">
        <f t="shared" si="13"/>
        <v>10.301513722043545</v>
      </c>
      <c r="G28" s="122">
        <f t="shared" si="13"/>
        <v>14.819165887725161</v>
      </c>
      <c r="H28" s="122">
        <f t="shared" si="13"/>
        <v>17.038463224794466</v>
      </c>
      <c r="I28" s="122">
        <f t="shared" si="13"/>
        <v>11.388644798056461</v>
      </c>
      <c r="J28" s="122">
        <f t="shared" si="13"/>
        <v>14.501045875577562</v>
      </c>
      <c r="K28" s="122">
        <f t="shared" si="13"/>
        <v>23.29929893505566</v>
      </c>
      <c r="L28" s="122">
        <f t="shared" si="13"/>
        <v>22.951129338478388</v>
      </c>
      <c r="M28" s="122">
        <f t="shared" si="13"/>
        <v>22.605600308092413</v>
      </c>
      <c r="N28" s="122">
        <f t="shared" si="13"/>
        <v>21.726399714882607</v>
      </c>
      <c r="O28" s="122">
        <f t="shared" si="13"/>
        <v>20.147081563695782</v>
      </c>
      <c r="P28" s="122">
        <f t="shared" si="13"/>
        <v>16.089187224407862</v>
      </c>
      <c r="Q28" s="122">
        <f t="shared" si="13"/>
        <v>23.215904021269143</v>
      </c>
      <c r="R28" s="122">
        <f t="shared" si="13"/>
        <v>21.090558133607139</v>
      </c>
      <c r="S28" s="122">
        <f t="shared" si="13"/>
        <v>23.099560354275379</v>
      </c>
      <c r="T28" s="122">
        <f t="shared" si="13"/>
        <v>18.728757681885089</v>
      </c>
      <c r="U28" s="122">
        <f t="shared" si="13"/>
        <v>17.841080540719723</v>
      </c>
      <c r="V28" s="122">
        <f t="shared" si="13"/>
        <v>16.509040214116478</v>
      </c>
      <c r="W28" s="122">
        <f t="shared" si="13"/>
        <v>16.541491043401294</v>
      </c>
      <c r="X28" s="122">
        <f t="shared" si="13"/>
        <v>17.671754854365673</v>
      </c>
      <c r="Y28" s="122">
        <f t="shared" si="13"/>
        <v>19.253513127838854</v>
      </c>
      <c r="DA28" s="130" t="s">
        <v>1764</v>
      </c>
    </row>
    <row r="29" spans="1:105" ht="12" customHeight="1" x14ac:dyDescent="0.25">
      <c r="A29" s="97" t="s">
        <v>53</v>
      </c>
      <c r="B29" s="98">
        <v>6.9381454297465588</v>
      </c>
      <c r="C29" s="98">
        <v>8.4690527642926448</v>
      </c>
      <c r="D29" s="98">
        <v>6.7883296300003861</v>
      </c>
      <c r="E29" s="98">
        <v>12.263556947026576</v>
      </c>
      <c r="F29" s="98">
        <v>10.301513722043545</v>
      </c>
      <c r="G29" s="98">
        <v>14.819165887725161</v>
      </c>
      <c r="H29" s="98">
        <v>17.038463224794466</v>
      </c>
      <c r="I29" s="98">
        <v>11.388644798056461</v>
      </c>
      <c r="J29" s="98">
        <v>14.501045875577562</v>
      </c>
      <c r="K29" s="98">
        <v>23.29929893505566</v>
      </c>
      <c r="L29" s="98">
        <v>22.951129338478388</v>
      </c>
      <c r="M29" s="98">
        <v>22.605600308092413</v>
      </c>
      <c r="N29" s="98">
        <v>21.726399714882607</v>
      </c>
      <c r="O29" s="98">
        <v>20.147081563695782</v>
      </c>
      <c r="P29" s="98">
        <v>16.089187224407862</v>
      </c>
      <c r="Q29" s="98">
        <v>23.215904021269143</v>
      </c>
      <c r="R29" s="98">
        <v>21.090558133607139</v>
      </c>
      <c r="S29" s="98">
        <v>23.099560354275379</v>
      </c>
      <c r="T29" s="98">
        <v>18.728757681885089</v>
      </c>
      <c r="U29" s="98">
        <v>17.841080540719723</v>
      </c>
      <c r="V29" s="98">
        <v>16.509040214116478</v>
      </c>
      <c r="W29" s="98">
        <v>16.541491043401294</v>
      </c>
      <c r="X29" s="98">
        <v>17.671754854365673</v>
      </c>
      <c r="Y29" s="98">
        <v>19.253513127838854</v>
      </c>
      <c r="DA29" s="63" t="s">
        <v>1765</v>
      </c>
    </row>
    <row r="30" spans="1:105" ht="12" customHeight="1" x14ac:dyDescent="0.25">
      <c r="A30" s="121" t="s">
        <v>55</v>
      </c>
      <c r="B30" s="122">
        <v>120.65306874533063</v>
      </c>
      <c r="C30" s="122">
        <v>113.44792369881512</v>
      </c>
      <c r="D30" s="122">
        <v>106.83286426980361</v>
      </c>
      <c r="E30" s="122">
        <v>96.54899483792461</v>
      </c>
      <c r="F30" s="122">
        <v>94.182467064124253</v>
      </c>
      <c r="G30" s="122">
        <v>94.318181901324365</v>
      </c>
      <c r="H30" s="122">
        <v>90.480159815488634</v>
      </c>
      <c r="I30" s="122">
        <v>88.700789278257957</v>
      </c>
      <c r="J30" s="122">
        <v>86.230216038270328</v>
      </c>
      <c r="K30" s="122">
        <v>78.243464801459325</v>
      </c>
      <c r="L30" s="122">
        <v>75.616906083420901</v>
      </c>
      <c r="M30" s="122">
        <v>71.620223819153566</v>
      </c>
      <c r="N30" s="122">
        <v>67.038783503000289</v>
      </c>
      <c r="O30" s="122">
        <v>64.285857837025546</v>
      </c>
      <c r="P30" s="122">
        <v>64.072502277104093</v>
      </c>
      <c r="Q30" s="122">
        <v>61.426547575812016</v>
      </c>
      <c r="R30" s="122">
        <v>63.487827409536521</v>
      </c>
      <c r="S30" s="122">
        <v>67.684120785598651</v>
      </c>
      <c r="T30" s="122">
        <v>67.050434017143573</v>
      </c>
      <c r="U30" s="122">
        <v>61.819901711222862</v>
      </c>
      <c r="V30" s="122">
        <v>61.078921371561883</v>
      </c>
      <c r="W30" s="122">
        <v>65.520004271472672</v>
      </c>
      <c r="X30" s="122">
        <v>72.361119599862462</v>
      </c>
      <c r="Y30" s="122">
        <v>65.581682743817879</v>
      </c>
      <c r="DA30" s="130" t="s">
        <v>1766</v>
      </c>
    </row>
    <row r="31" spans="1:105" ht="12" customHeight="1" x14ac:dyDescent="0.25">
      <c r="A31" s="97" t="s">
        <v>141</v>
      </c>
      <c r="B31" s="98">
        <v>105.48363169963771</v>
      </c>
      <c r="C31" s="98">
        <v>93.702751456764901</v>
      </c>
      <c r="D31" s="98">
        <v>87.219280286074977</v>
      </c>
      <c r="E31" s="98">
        <v>78.441943540351446</v>
      </c>
      <c r="F31" s="98">
        <v>73.96403556640216</v>
      </c>
      <c r="G31" s="98">
        <v>68.309380516963401</v>
      </c>
      <c r="H31" s="98">
        <v>57.66753380306848</v>
      </c>
      <c r="I31" s="98">
        <v>52.797975006827741</v>
      </c>
      <c r="J31" s="98">
        <v>49.03333320606859</v>
      </c>
      <c r="K31" s="98">
        <v>42.767942560736536</v>
      </c>
      <c r="L31" s="98">
        <v>38.728040054782717</v>
      </c>
      <c r="M31" s="98">
        <v>34.090951139784146</v>
      </c>
      <c r="N31" s="98">
        <v>30.569300112745115</v>
      </c>
      <c r="O31" s="98">
        <v>30.218668931563407</v>
      </c>
      <c r="P31" s="98">
        <v>29.951209247503897</v>
      </c>
      <c r="Q31" s="98">
        <v>29.675603492708419</v>
      </c>
      <c r="R31" s="98">
        <v>31.109365868574066</v>
      </c>
      <c r="S31" s="98">
        <v>32.924552581815881</v>
      </c>
      <c r="T31" s="98">
        <v>31.453152930398076</v>
      </c>
      <c r="U31" s="98">
        <v>26.841487512997716</v>
      </c>
      <c r="V31" s="98">
        <v>25.062497447812525</v>
      </c>
      <c r="W31" s="98">
        <v>26.99563086243257</v>
      </c>
      <c r="X31" s="98">
        <v>31.516550672313659</v>
      </c>
      <c r="Y31" s="98">
        <v>25.796281973093794</v>
      </c>
      <c r="DA31" s="63" t="s">
        <v>1767</v>
      </c>
    </row>
    <row r="32" spans="1:105" ht="12" customHeight="1" x14ac:dyDescent="0.25">
      <c r="A32" s="97" t="s">
        <v>140</v>
      </c>
      <c r="B32" s="98">
        <v>0.2032897030682736</v>
      </c>
      <c r="C32" s="98">
        <v>0.17021484128127171</v>
      </c>
      <c r="D32" s="98">
        <v>0.14976632186573871</v>
      </c>
      <c r="E32" s="98">
        <v>0.14835814259656135</v>
      </c>
      <c r="F32" s="98">
        <v>0.14712939739565667</v>
      </c>
      <c r="G32" s="98">
        <v>0.1385525471247239</v>
      </c>
      <c r="H32" s="98">
        <v>0.11523879358430462</v>
      </c>
      <c r="I32" s="98">
        <v>0.12952491044894671</v>
      </c>
      <c r="J32" s="98">
        <v>0.15316287074334201</v>
      </c>
      <c r="K32" s="98">
        <v>0.16234834556439748</v>
      </c>
      <c r="L32" s="98">
        <v>0.16762251608394529</v>
      </c>
      <c r="M32" s="98">
        <v>0.14078490915992029</v>
      </c>
      <c r="N32" s="98">
        <v>0.14758229407929005</v>
      </c>
      <c r="O32" s="98">
        <v>0.18437543303098852</v>
      </c>
      <c r="P32" s="98">
        <v>0.18897054696893351</v>
      </c>
      <c r="Q32" s="98">
        <v>0.21894327593243251</v>
      </c>
      <c r="R32" s="98">
        <v>0.24675161389245237</v>
      </c>
      <c r="S32" s="98">
        <v>0.2759091894541581</v>
      </c>
      <c r="T32" s="98">
        <v>0.26797531409099912</v>
      </c>
      <c r="U32" s="98">
        <v>0.2321533960874923</v>
      </c>
      <c r="V32" s="98">
        <v>0.21475683255322642</v>
      </c>
      <c r="W32" s="98">
        <v>0.2478255820731271</v>
      </c>
      <c r="X32" s="98">
        <v>0.32568227461229415</v>
      </c>
      <c r="Y32" s="98">
        <v>0.23465935454793554</v>
      </c>
      <c r="DA32" s="63" t="s">
        <v>1768</v>
      </c>
    </row>
    <row r="33" spans="1:105" ht="12" customHeight="1" x14ac:dyDescent="0.25">
      <c r="A33" s="100" t="s">
        <v>50</v>
      </c>
      <c r="B33" s="101">
        <v>2.3312223541736343E-2</v>
      </c>
      <c r="C33" s="101">
        <v>3.7709618412374905E-2</v>
      </c>
      <c r="D33" s="101">
        <v>1.3357525593310327E-2</v>
      </c>
      <c r="E33" s="101">
        <v>7.7981986016658605E-3</v>
      </c>
      <c r="F33" s="101">
        <v>1.0178678884214674E-2</v>
      </c>
      <c r="G33" s="101">
        <v>9.2801138531818372E-3</v>
      </c>
      <c r="H33" s="101">
        <v>1.0536554052838867E-2</v>
      </c>
      <c r="I33" s="101">
        <v>9.6676433844572127E-3</v>
      </c>
      <c r="J33" s="101">
        <v>1.0749393639932584E-2</v>
      </c>
      <c r="K33" s="101">
        <v>1.0680063274563167E-2</v>
      </c>
      <c r="L33" s="101">
        <v>1.1032092609319389E-2</v>
      </c>
      <c r="M33" s="101">
        <v>1.3975895699445165E-2</v>
      </c>
      <c r="N33" s="101">
        <v>9.6028402186767482E-3</v>
      </c>
      <c r="O33" s="101">
        <v>7.5656951359633151E-3</v>
      </c>
      <c r="P33" s="101">
        <v>1.6117284799512313E-2</v>
      </c>
      <c r="Q33" s="101">
        <v>3.8966864225170616E-3</v>
      </c>
      <c r="R33" s="101">
        <v>7.4659028154928633E-3</v>
      </c>
      <c r="S33" s="101">
        <v>1.5622570048742186E-2</v>
      </c>
      <c r="T33" s="101">
        <v>1.7712756958759585E-2</v>
      </c>
      <c r="U33" s="101">
        <v>1.9312143913254191E-2</v>
      </c>
      <c r="V33" s="101">
        <v>1.4242022133067895E-2</v>
      </c>
      <c r="W33" s="101">
        <v>1.8959325801897103E-2</v>
      </c>
      <c r="X33" s="101">
        <v>2.8286275990814264E-2</v>
      </c>
      <c r="Y33" s="101">
        <v>1.5123783052059522E-2</v>
      </c>
      <c r="DA33" s="131" t="s">
        <v>1769</v>
      </c>
    </row>
    <row r="34" spans="1:105" ht="12" customHeight="1" x14ac:dyDescent="0.25">
      <c r="A34" s="103" t="s">
        <v>52</v>
      </c>
      <c r="B34" s="104">
        <v>0.17997747952653725</v>
      </c>
      <c r="C34" s="104">
        <v>0.13250522286889679</v>
      </c>
      <c r="D34" s="104">
        <v>0.13640879627242838</v>
      </c>
      <c r="E34" s="104">
        <v>0.14055994399489549</v>
      </c>
      <c r="F34" s="104">
        <v>0.136950718511442</v>
      </c>
      <c r="G34" s="104">
        <v>0.12927243327154206</v>
      </c>
      <c r="H34" s="104">
        <v>0.10470223953146576</v>
      </c>
      <c r="I34" s="104">
        <v>0.1198572670644895</v>
      </c>
      <c r="J34" s="104">
        <v>0.14241347710340943</v>
      </c>
      <c r="K34" s="104">
        <v>0.15166828228983431</v>
      </c>
      <c r="L34" s="104">
        <v>0.1565904234746259</v>
      </c>
      <c r="M34" s="104">
        <v>0.12680901346047513</v>
      </c>
      <c r="N34" s="104">
        <v>0.1379794538606133</v>
      </c>
      <c r="O34" s="104">
        <v>0.17680973789502522</v>
      </c>
      <c r="P34" s="104">
        <v>0.17285326216942121</v>
      </c>
      <c r="Q34" s="104">
        <v>0.21504658950991545</v>
      </c>
      <c r="R34" s="104">
        <v>0.23928571107695951</v>
      </c>
      <c r="S34" s="104">
        <v>0.26028661940541592</v>
      </c>
      <c r="T34" s="104">
        <v>0.25026255713223955</v>
      </c>
      <c r="U34" s="104">
        <v>0.2128412521742381</v>
      </c>
      <c r="V34" s="104">
        <v>0.20051481042015853</v>
      </c>
      <c r="W34" s="104">
        <v>0.22886625627123</v>
      </c>
      <c r="X34" s="104">
        <v>0.29739599862147992</v>
      </c>
      <c r="Y34" s="104">
        <v>0.21953557149587602</v>
      </c>
      <c r="DA34" s="132" t="s">
        <v>1770</v>
      </c>
    </row>
    <row r="35" spans="1:105" ht="12" customHeight="1" x14ac:dyDescent="0.25">
      <c r="A35" s="106" t="s">
        <v>122</v>
      </c>
      <c r="B35" s="101">
        <v>12.75347346185138</v>
      </c>
      <c r="C35" s="101">
        <v>16.799775236245495</v>
      </c>
      <c r="D35" s="101">
        <v>16.767891296791294</v>
      </c>
      <c r="E35" s="101">
        <v>15.324965525565986</v>
      </c>
      <c r="F35" s="101">
        <v>16.922008136888898</v>
      </c>
      <c r="G35" s="101">
        <v>21.793992302074702</v>
      </c>
      <c r="H35" s="101">
        <v>27.155668591888016</v>
      </c>
      <c r="I35" s="101">
        <v>28.295032937024544</v>
      </c>
      <c r="J35" s="101">
        <v>27.521275071214152</v>
      </c>
      <c r="K35" s="101">
        <v>24.940434494213065</v>
      </c>
      <c r="L35" s="101">
        <v>25.074846749741063</v>
      </c>
      <c r="M35" s="101">
        <v>25.686491968922788</v>
      </c>
      <c r="N35" s="101">
        <v>24.129777534734068</v>
      </c>
      <c r="O35" s="101">
        <v>21.328337256216731</v>
      </c>
      <c r="P35" s="101">
        <v>20.728670147904911</v>
      </c>
      <c r="Q35" s="101">
        <v>18.971146285687134</v>
      </c>
      <c r="R35" s="101">
        <v>18.689974826034874</v>
      </c>
      <c r="S35" s="101">
        <v>19.228111540809923</v>
      </c>
      <c r="T35" s="101">
        <v>19.331960913163023</v>
      </c>
      <c r="U35" s="101">
        <v>18.427779842501703</v>
      </c>
      <c r="V35" s="101">
        <v>18.846483669512789</v>
      </c>
      <c r="W35" s="101">
        <v>19.812420714183958</v>
      </c>
      <c r="X35" s="101">
        <v>20.47773189924035</v>
      </c>
      <c r="Y35" s="101">
        <v>20.160130327576166</v>
      </c>
      <c r="DA35" s="131" t="s">
        <v>1771</v>
      </c>
    </row>
    <row r="36" spans="1:105" ht="12" customHeight="1" x14ac:dyDescent="0.25">
      <c r="A36" s="107" t="s">
        <v>121</v>
      </c>
      <c r="B36" s="104">
        <v>2.2126738807732567</v>
      </c>
      <c r="C36" s="104">
        <v>2.7751821645234531</v>
      </c>
      <c r="D36" s="104">
        <v>2.6959263650715961</v>
      </c>
      <c r="E36" s="104">
        <v>2.6337276294106116</v>
      </c>
      <c r="F36" s="104">
        <v>3.1492939634375339</v>
      </c>
      <c r="G36" s="104">
        <v>4.0762565351615452</v>
      </c>
      <c r="H36" s="104">
        <v>5.541718626947846</v>
      </c>
      <c r="I36" s="104">
        <v>7.4782564239567195</v>
      </c>
      <c r="J36" s="104">
        <v>9.52244489024425</v>
      </c>
      <c r="K36" s="104">
        <v>10.372739400945319</v>
      </c>
      <c r="L36" s="104">
        <v>11.646396762813175</v>
      </c>
      <c r="M36" s="104">
        <v>11.701995801286719</v>
      </c>
      <c r="N36" s="104">
        <v>12.192123561441818</v>
      </c>
      <c r="O36" s="104">
        <v>12.554476216214415</v>
      </c>
      <c r="P36" s="104">
        <v>13.203652334726351</v>
      </c>
      <c r="Q36" s="104">
        <v>12.56085452148403</v>
      </c>
      <c r="R36" s="104">
        <v>13.441735101035126</v>
      </c>
      <c r="S36" s="104">
        <v>15.255547473518686</v>
      </c>
      <c r="T36" s="104">
        <v>15.997344859491474</v>
      </c>
      <c r="U36" s="104">
        <v>16.318480959635949</v>
      </c>
      <c r="V36" s="104">
        <v>16.955183421683337</v>
      </c>
      <c r="W36" s="104">
        <v>18.464127112783018</v>
      </c>
      <c r="X36" s="104">
        <v>20.041154753696162</v>
      </c>
      <c r="Y36" s="104">
        <v>19.390611088599975</v>
      </c>
      <c r="DA36" s="132" t="s">
        <v>1772</v>
      </c>
    </row>
    <row r="37" spans="1:105" ht="12" customHeight="1" x14ac:dyDescent="0.25">
      <c r="A37" s="108" t="s">
        <v>53</v>
      </c>
      <c r="B37" s="98">
        <v>0.2466648852816137</v>
      </c>
      <c r="C37" s="98">
        <v>0.61215969977183748</v>
      </c>
      <c r="D37" s="98">
        <v>0.2400899240451507</v>
      </c>
      <c r="E37" s="98">
        <v>0.13515023145878111</v>
      </c>
      <c r="F37" s="98">
        <v>0.21612903825902841</v>
      </c>
      <c r="G37" s="98">
        <v>0.26993312980016732</v>
      </c>
      <c r="H37" s="98">
        <v>0.5112458956065874</v>
      </c>
      <c r="I37" s="98">
        <v>0.55966685155726104</v>
      </c>
      <c r="J37" s="98">
        <v>0.66688835764281318</v>
      </c>
      <c r="K37" s="98">
        <v>0.67641050977422723</v>
      </c>
      <c r="L37" s="98">
        <v>0.7533510709548098</v>
      </c>
      <c r="M37" s="98">
        <v>1.1457005156056537</v>
      </c>
      <c r="N37" s="98">
        <v>0.78561500486476477</v>
      </c>
      <c r="O37" s="98">
        <v>0.47831307770625825</v>
      </c>
      <c r="P37" s="98">
        <v>1.1306180712948595</v>
      </c>
      <c r="Q37" s="98">
        <v>0.16439538006051396</v>
      </c>
      <c r="R37" s="98">
        <v>0.34368540096559552</v>
      </c>
      <c r="S37" s="98">
        <v>0.83845863586633496</v>
      </c>
      <c r="T37" s="98">
        <v>1.042244622076465</v>
      </c>
      <c r="U37" s="98">
        <v>1.3964153011568599</v>
      </c>
      <c r="V37" s="98">
        <v>1.1935873088185667</v>
      </c>
      <c r="W37" s="98">
        <v>1.3772072683937917</v>
      </c>
      <c r="X37" s="98">
        <v>1.6251860379250893</v>
      </c>
      <c r="Y37" s="98">
        <v>1.2939186648643359</v>
      </c>
      <c r="DA37" s="63" t="s">
        <v>1773</v>
      </c>
    </row>
    <row r="38" spans="1:105" ht="12" customHeight="1" x14ac:dyDescent="0.25">
      <c r="A38" s="108" t="s">
        <v>52</v>
      </c>
      <c r="B38" s="98">
        <v>1.9660089954916431</v>
      </c>
      <c r="C38" s="98">
        <v>2.1630224647516156</v>
      </c>
      <c r="D38" s="98">
        <v>2.4558364410264453</v>
      </c>
      <c r="E38" s="98">
        <v>2.4985773979518306</v>
      </c>
      <c r="F38" s="98">
        <v>2.9331649251785055</v>
      </c>
      <c r="G38" s="98">
        <v>3.8063234053613781</v>
      </c>
      <c r="H38" s="98">
        <v>5.0304727313412583</v>
      </c>
      <c r="I38" s="98">
        <v>6.9185895723994584</v>
      </c>
      <c r="J38" s="98">
        <v>8.8555565326014367</v>
      </c>
      <c r="K38" s="98">
        <v>9.6963288911710919</v>
      </c>
      <c r="L38" s="98">
        <v>10.893045691858365</v>
      </c>
      <c r="M38" s="98">
        <v>10.556295285681065</v>
      </c>
      <c r="N38" s="98">
        <v>11.406508556577053</v>
      </c>
      <c r="O38" s="98">
        <v>12.076163138508157</v>
      </c>
      <c r="P38" s="98">
        <v>12.073034263431492</v>
      </c>
      <c r="Q38" s="98">
        <v>12.396459141423517</v>
      </c>
      <c r="R38" s="98">
        <v>13.098049700069531</v>
      </c>
      <c r="S38" s="98">
        <v>14.417088837652351</v>
      </c>
      <c r="T38" s="98">
        <v>14.955100237415008</v>
      </c>
      <c r="U38" s="98">
        <v>14.922065658479088</v>
      </c>
      <c r="V38" s="98">
        <v>15.761596112864769</v>
      </c>
      <c r="W38" s="98">
        <v>17.086919844389225</v>
      </c>
      <c r="X38" s="98">
        <v>18.415968715771072</v>
      </c>
      <c r="Y38" s="98">
        <v>18.096692423735639</v>
      </c>
      <c r="DA38" s="63" t="s">
        <v>1774</v>
      </c>
    </row>
    <row r="39" spans="1:105" ht="12" customHeight="1" x14ac:dyDescent="0.25">
      <c r="A39" s="121" t="s">
        <v>54</v>
      </c>
      <c r="B39" s="122">
        <v>66.689305896489245</v>
      </c>
      <c r="C39" s="122">
        <v>68.308129777305012</v>
      </c>
      <c r="D39" s="122">
        <v>64.721034158677313</v>
      </c>
      <c r="E39" s="122">
        <v>62.854259425454849</v>
      </c>
      <c r="F39" s="122">
        <v>60.681595791701071</v>
      </c>
      <c r="G39" s="122">
        <v>59.874901219790047</v>
      </c>
      <c r="H39" s="122">
        <v>65.433045473964654</v>
      </c>
      <c r="I39" s="122">
        <v>63.113854527245607</v>
      </c>
      <c r="J39" s="122">
        <v>60.178312501415085</v>
      </c>
      <c r="K39" s="122">
        <v>53.740320637514955</v>
      </c>
      <c r="L39" s="122">
        <v>51.36156169645858</v>
      </c>
      <c r="M39" s="122">
        <v>43.851920467436159</v>
      </c>
      <c r="N39" s="122">
        <v>39.991393886978095</v>
      </c>
      <c r="O39" s="122">
        <v>33.304060734662677</v>
      </c>
      <c r="P39" s="122">
        <v>35.661153770040684</v>
      </c>
      <c r="Q39" s="122">
        <v>34.95194669628092</v>
      </c>
      <c r="R39" s="122">
        <v>34.844906327795123</v>
      </c>
      <c r="S39" s="122">
        <v>36.081798511388342</v>
      </c>
      <c r="T39" s="122">
        <v>37.942737230970536</v>
      </c>
      <c r="U39" s="122">
        <v>33.162143966778899</v>
      </c>
      <c r="V39" s="122">
        <v>32.691014975056675</v>
      </c>
      <c r="W39" s="122">
        <v>34.485639523988958</v>
      </c>
      <c r="X39" s="122">
        <v>37.554125022830775</v>
      </c>
      <c r="Y39" s="122">
        <v>35.59980628432978</v>
      </c>
      <c r="DA39" s="130" t="s">
        <v>1775</v>
      </c>
    </row>
    <row r="40" spans="1:105" ht="12" customHeight="1" x14ac:dyDescent="0.25">
      <c r="A40" s="97" t="s">
        <v>50</v>
      </c>
      <c r="B40" s="98">
        <v>22.357921301424124</v>
      </c>
      <c r="C40" s="98">
        <v>20.547516161866312</v>
      </c>
      <c r="D40" s="98">
        <v>19.810097771167172</v>
      </c>
      <c r="E40" s="98">
        <v>18.751246831842373</v>
      </c>
      <c r="F40" s="98">
        <v>18.089380892979552</v>
      </c>
      <c r="G40" s="98">
        <v>17.049377258791981</v>
      </c>
      <c r="H40" s="98">
        <v>15.411845013297986</v>
      </c>
      <c r="I40" s="98">
        <v>14.800909267606231</v>
      </c>
      <c r="J40" s="98">
        <v>14.106375467678712</v>
      </c>
      <c r="K40" s="98">
        <v>12.650134982395819</v>
      </c>
      <c r="L40" s="98">
        <v>11.349258181243187</v>
      </c>
      <c r="M40" s="98">
        <v>9.9433403080849647</v>
      </c>
      <c r="N40" s="98">
        <v>9.0595561439933494</v>
      </c>
      <c r="O40" s="98">
        <v>8.3697839720020824</v>
      </c>
      <c r="P40" s="98">
        <v>8.0233289474317768</v>
      </c>
      <c r="Q40" s="98">
        <v>7.9326824939106997</v>
      </c>
      <c r="R40" s="98">
        <v>7.9533421762022689</v>
      </c>
      <c r="S40" s="98">
        <v>8.2336005269645529</v>
      </c>
      <c r="T40" s="98">
        <v>8.1520888974408248</v>
      </c>
      <c r="U40" s="98">
        <v>6.4662253083124153</v>
      </c>
      <c r="V40" s="98">
        <v>5.9102102760027879</v>
      </c>
      <c r="W40" s="98">
        <v>6.3463563725713836</v>
      </c>
      <c r="X40" s="98">
        <v>7.4361151160159871</v>
      </c>
      <c r="Y40" s="98">
        <v>6.1509365581884854</v>
      </c>
      <c r="DA40" s="63" t="s">
        <v>1776</v>
      </c>
    </row>
    <row r="41" spans="1:105" ht="12" customHeight="1" x14ac:dyDescent="0.25">
      <c r="A41" s="109" t="s">
        <v>120</v>
      </c>
      <c r="B41" s="33">
        <v>44.331384595065124</v>
      </c>
      <c r="C41" s="33">
        <v>47.7606136154387</v>
      </c>
      <c r="D41" s="33">
        <v>44.910936387510141</v>
      </c>
      <c r="E41" s="33">
        <v>44.103012593612476</v>
      </c>
      <c r="F41" s="33">
        <v>42.592214898721515</v>
      </c>
      <c r="G41" s="33">
        <v>42.825523960998069</v>
      </c>
      <c r="H41" s="33">
        <v>50.021200460666662</v>
      </c>
      <c r="I41" s="33">
        <v>48.312945259639378</v>
      </c>
      <c r="J41" s="33">
        <v>46.071937033736376</v>
      </c>
      <c r="K41" s="33">
        <v>41.090185655119136</v>
      </c>
      <c r="L41" s="33">
        <v>40.012303515215393</v>
      </c>
      <c r="M41" s="33">
        <v>33.908580159351196</v>
      </c>
      <c r="N41" s="33">
        <v>30.931837742984747</v>
      </c>
      <c r="O41" s="33">
        <v>24.934276762660595</v>
      </c>
      <c r="P41" s="33">
        <v>27.637824822608906</v>
      </c>
      <c r="Q41" s="33">
        <v>27.019264202370223</v>
      </c>
      <c r="R41" s="33">
        <v>26.891564151592853</v>
      </c>
      <c r="S41" s="33">
        <v>27.848197984423791</v>
      </c>
      <c r="T41" s="33">
        <v>29.790648333529713</v>
      </c>
      <c r="U41" s="33">
        <v>26.695918658466486</v>
      </c>
      <c r="V41" s="33">
        <v>26.780804699053888</v>
      </c>
      <c r="W41" s="33">
        <v>28.139283151417576</v>
      </c>
      <c r="X41" s="33">
        <v>30.118009906814784</v>
      </c>
      <c r="Y41" s="33">
        <v>29.448869726141297</v>
      </c>
      <c r="DA41" s="60" t="s">
        <v>1777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1223.9779952414667</v>
      </c>
      <c r="C43" s="117">
        <f t="shared" si="14"/>
        <v>1269.0362685445516</v>
      </c>
      <c r="D43" s="117">
        <f t="shared" si="14"/>
        <v>1253.4107236734956</v>
      </c>
      <c r="E43" s="117">
        <f t="shared" si="14"/>
        <v>1389.1154506756509</v>
      </c>
      <c r="F43" s="117">
        <f t="shared" si="14"/>
        <v>1524.3826326256094</v>
      </c>
      <c r="G43" s="117">
        <f t="shared" si="14"/>
        <v>1508.7755799738152</v>
      </c>
      <c r="H43" s="117">
        <f t="shared" si="14"/>
        <v>1360.7692083556444</v>
      </c>
      <c r="I43" s="117">
        <f t="shared" si="14"/>
        <v>1288.3609067292496</v>
      </c>
      <c r="J43" s="117">
        <f t="shared" si="14"/>
        <v>1242.4835316999213</v>
      </c>
      <c r="K43" s="117">
        <f t="shared" si="14"/>
        <v>1206.9669461132373</v>
      </c>
      <c r="L43" s="117">
        <f t="shared" si="14"/>
        <v>1233.6751066341953</v>
      </c>
      <c r="M43" s="117">
        <f t="shared" si="14"/>
        <v>1099.1704640028265</v>
      </c>
      <c r="N43" s="117">
        <f t="shared" si="14"/>
        <v>1067.8538275281799</v>
      </c>
      <c r="O43" s="117">
        <f t="shared" si="14"/>
        <v>1154.7203655658336</v>
      </c>
      <c r="P43" s="117">
        <f t="shared" si="14"/>
        <v>1224.1148821378156</v>
      </c>
      <c r="Q43" s="117">
        <f t="shared" si="14"/>
        <v>1501.9233562110855</v>
      </c>
      <c r="R43" s="117">
        <f t="shared" ref="R43:V43" si="15">R44+R47+R49+R58</f>
        <v>1397.437588520673</v>
      </c>
      <c r="S43" s="117">
        <f t="shared" si="15"/>
        <v>1418.4004191156523</v>
      </c>
      <c r="T43" s="117">
        <f t="shared" si="15"/>
        <v>1454.4171585523343</v>
      </c>
      <c r="U43" s="117">
        <f t="shared" si="15"/>
        <v>1312.0158852722952</v>
      </c>
      <c r="V43" s="117">
        <f t="shared" si="15"/>
        <v>1394.9628867656293</v>
      </c>
      <c r="W43" s="117">
        <f t="shared" ref="W43:Y43" si="16">W44+W47+W49+W58</f>
        <v>1377.9165192989208</v>
      </c>
      <c r="X43" s="117">
        <f t="shared" si="16"/>
        <v>1315.8720033340751</v>
      </c>
      <c r="Y43" s="117">
        <f t="shared" si="16"/>
        <v>1263.8707165415565</v>
      </c>
      <c r="DA43" s="129" t="s">
        <v>1778</v>
      </c>
    </row>
    <row r="44" spans="1:105" ht="12.95" customHeight="1" x14ac:dyDescent="0.25">
      <c r="A44" s="121" t="s">
        <v>57</v>
      </c>
      <c r="B44" s="122">
        <f t="shared" ref="B44:Q44" si="17">SUM(B45:B46)</f>
        <v>870.84640367207362</v>
      </c>
      <c r="C44" s="122">
        <f t="shared" si="17"/>
        <v>875.16718772181366</v>
      </c>
      <c r="D44" s="122">
        <f t="shared" si="17"/>
        <v>875.78601563694372</v>
      </c>
      <c r="E44" s="122">
        <f t="shared" si="17"/>
        <v>997.19536636264218</v>
      </c>
      <c r="F44" s="122">
        <f t="shared" si="17"/>
        <v>1129.5976352699929</v>
      </c>
      <c r="G44" s="122">
        <f t="shared" si="17"/>
        <v>1102.4719623246528</v>
      </c>
      <c r="H44" s="122">
        <f t="shared" si="17"/>
        <v>950.21500511292095</v>
      </c>
      <c r="I44" s="122">
        <f t="shared" si="17"/>
        <v>919.10701018930354</v>
      </c>
      <c r="J44" s="122">
        <f t="shared" si="17"/>
        <v>881.23027675533638</v>
      </c>
      <c r="K44" s="122">
        <f t="shared" si="17"/>
        <v>853.20077614172249</v>
      </c>
      <c r="L44" s="122">
        <f t="shared" si="17"/>
        <v>883.28800804595471</v>
      </c>
      <c r="M44" s="122">
        <f t="shared" si="17"/>
        <v>759.18636068253863</v>
      </c>
      <c r="N44" s="122">
        <f t="shared" si="17"/>
        <v>731.21565214650002</v>
      </c>
      <c r="O44" s="122">
        <f t="shared" si="17"/>
        <v>796.62111951450333</v>
      </c>
      <c r="P44" s="122">
        <f t="shared" si="17"/>
        <v>815.83660124896346</v>
      </c>
      <c r="Q44" s="122">
        <f t="shared" si="17"/>
        <v>1011.3620526216705</v>
      </c>
      <c r="R44" s="122">
        <f t="shared" ref="R44:V44" si="18">SUM(R45:R46)</f>
        <v>886.03237861437299</v>
      </c>
      <c r="S44" s="122">
        <f t="shared" si="18"/>
        <v>881.03173093995463</v>
      </c>
      <c r="T44" s="122">
        <f t="shared" si="18"/>
        <v>940.40005617938061</v>
      </c>
      <c r="U44" s="122">
        <f t="shared" si="18"/>
        <v>827.22786255696201</v>
      </c>
      <c r="V44" s="122">
        <f t="shared" si="18"/>
        <v>906.63630824746053</v>
      </c>
      <c r="W44" s="122">
        <f t="shared" ref="W44:Y44" si="19">SUM(W45:W46)</f>
        <v>892.24721162648268</v>
      </c>
      <c r="X44" s="122">
        <f t="shared" si="19"/>
        <v>844.99632501060239</v>
      </c>
      <c r="Y44" s="122">
        <f t="shared" si="19"/>
        <v>824.69540697100138</v>
      </c>
      <c r="DA44" s="130" t="s">
        <v>1779</v>
      </c>
    </row>
    <row r="45" spans="1:105" ht="12" customHeight="1" x14ac:dyDescent="0.25">
      <c r="A45" s="97" t="s">
        <v>211</v>
      </c>
      <c r="B45" s="98">
        <v>852.09972236501847</v>
      </c>
      <c r="C45" s="98">
        <v>856.31079933215938</v>
      </c>
      <c r="D45" s="98">
        <v>857.51213241313314</v>
      </c>
      <c r="E45" s="98">
        <v>977.71934589163106</v>
      </c>
      <c r="F45" s="98">
        <v>1107.5851997542147</v>
      </c>
      <c r="G45" s="98">
        <v>1081.7011911985378</v>
      </c>
      <c r="H45" s="98">
        <v>933.02134908124651</v>
      </c>
      <c r="I45" s="98">
        <v>902.60781660264684</v>
      </c>
      <c r="J45" s="98">
        <v>865.7908284893424</v>
      </c>
      <c r="K45" s="98">
        <v>838.80178141851013</v>
      </c>
      <c r="L45" s="98">
        <v>868.46820471893705</v>
      </c>
      <c r="M45" s="98">
        <v>746.35220656239085</v>
      </c>
      <c r="N45" s="98">
        <v>719.00821595128491</v>
      </c>
      <c r="O45" s="98">
        <v>783.12585839004907</v>
      </c>
      <c r="P45" s="98">
        <v>801.83667643911338</v>
      </c>
      <c r="Q45" s="98">
        <v>994.73673965572152</v>
      </c>
      <c r="R45" s="98">
        <v>871.46962883342474</v>
      </c>
      <c r="S45" s="98">
        <v>866.78519917736367</v>
      </c>
      <c r="T45" s="98">
        <v>925.06688252232232</v>
      </c>
      <c r="U45" s="98">
        <v>813.89595803501129</v>
      </c>
      <c r="V45" s="98">
        <v>892.02926820428354</v>
      </c>
      <c r="W45" s="98">
        <v>877.81815126324204</v>
      </c>
      <c r="X45" s="98">
        <v>831.13205460111112</v>
      </c>
      <c r="Y45" s="98">
        <v>811.19172508721363</v>
      </c>
      <c r="DA45" s="63" t="s">
        <v>1780</v>
      </c>
    </row>
    <row r="46" spans="1:105" ht="12" customHeight="1" x14ac:dyDescent="0.25">
      <c r="A46" s="97" t="s">
        <v>53</v>
      </c>
      <c r="B46" s="98">
        <v>18.746681307055191</v>
      </c>
      <c r="C46" s="98">
        <v>18.856388389654246</v>
      </c>
      <c r="D46" s="98">
        <v>18.273883223810575</v>
      </c>
      <c r="E46" s="98">
        <v>19.476020471011104</v>
      </c>
      <c r="F46" s="98">
        <v>22.012435515778201</v>
      </c>
      <c r="G46" s="98">
        <v>20.770771126115108</v>
      </c>
      <c r="H46" s="98">
        <v>17.193656031674472</v>
      </c>
      <c r="I46" s="98">
        <v>16.499193586656688</v>
      </c>
      <c r="J46" s="98">
        <v>15.439448265994026</v>
      </c>
      <c r="K46" s="98">
        <v>14.398994723212301</v>
      </c>
      <c r="L46" s="98">
        <v>14.819803327017659</v>
      </c>
      <c r="M46" s="98">
        <v>12.83415412014779</v>
      </c>
      <c r="N46" s="98">
        <v>12.207436195215076</v>
      </c>
      <c r="O46" s="98">
        <v>13.495261124454313</v>
      </c>
      <c r="P46" s="98">
        <v>13.999924809850079</v>
      </c>
      <c r="Q46" s="98">
        <v>16.625312965948922</v>
      </c>
      <c r="R46" s="98">
        <v>14.562749780948222</v>
      </c>
      <c r="S46" s="98">
        <v>14.246531762590969</v>
      </c>
      <c r="T46" s="98">
        <v>15.333173657058262</v>
      </c>
      <c r="U46" s="98">
        <v>13.331904521950765</v>
      </c>
      <c r="V46" s="98">
        <v>14.607040043176957</v>
      </c>
      <c r="W46" s="98">
        <v>14.429060363240607</v>
      </c>
      <c r="X46" s="98">
        <v>13.864270409491276</v>
      </c>
      <c r="Y46" s="98">
        <v>13.503681883787783</v>
      </c>
      <c r="DA46" s="63" t="s">
        <v>1781</v>
      </c>
    </row>
    <row r="47" spans="1:105" ht="12.95" customHeight="1" x14ac:dyDescent="0.25">
      <c r="A47" s="121" t="s">
        <v>92</v>
      </c>
      <c r="B47" s="122">
        <f t="shared" ref="B47:Y47" si="20">B48</f>
        <v>13.157666743540641</v>
      </c>
      <c r="C47" s="122">
        <f t="shared" si="20"/>
        <v>17.252605181166107</v>
      </c>
      <c r="D47" s="122">
        <f t="shared" si="20"/>
        <v>14.639874002239027</v>
      </c>
      <c r="E47" s="122">
        <f t="shared" si="20"/>
        <v>31.425780721534942</v>
      </c>
      <c r="F47" s="122">
        <f t="shared" si="20"/>
        <v>31.483155057075297</v>
      </c>
      <c r="G47" s="122">
        <f t="shared" si="20"/>
        <v>46.439364356418025</v>
      </c>
      <c r="H47" s="122">
        <f t="shared" si="20"/>
        <v>50.078138122569676</v>
      </c>
      <c r="I47" s="122">
        <f t="shared" si="20"/>
        <v>29.420879389715406</v>
      </c>
      <c r="J47" s="122">
        <f t="shared" si="20"/>
        <v>33.543617855839088</v>
      </c>
      <c r="K47" s="122">
        <f t="shared" si="20"/>
        <v>50.353610451308548</v>
      </c>
      <c r="L47" s="122">
        <f t="shared" si="20"/>
        <v>48.953550102505154</v>
      </c>
      <c r="M47" s="122">
        <f t="shared" si="20"/>
        <v>47.87241102011609</v>
      </c>
      <c r="N47" s="122">
        <f t="shared" si="20"/>
        <v>49.155500991249916</v>
      </c>
      <c r="O47" s="122">
        <f t="shared" si="20"/>
        <v>51.428859691808178</v>
      </c>
      <c r="P47" s="122">
        <f t="shared" si="20"/>
        <v>50.219610874509328</v>
      </c>
      <c r="Q47" s="122">
        <f t="shared" si="20"/>
        <v>94.749028677050703</v>
      </c>
      <c r="R47" s="122">
        <f t="shared" si="20"/>
        <v>107.92012269668088</v>
      </c>
      <c r="S47" s="122">
        <f t="shared" si="20"/>
        <v>128.08630434787244</v>
      </c>
      <c r="T47" s="122">
        <f t="shared" si="20"/>
        <v>100.40331005292784</v>
      </c>
      <c r="U47" s="122">
        <f t="shared" si="20"/>
        <v>92.598526510774263</v>
      </c>
      <c r="V47" s="122">
        <f t="shared" si="20"/>
        <v>86.614180085838413</v>
      </c>
      <c r="W47" s="122">
        <f t="shared" si="20"/>
        <v>80.357049980618598</v>
      </c>
      <c r="X47" s="122">
        <f t="shared" si="20"/>
        <v>72.650846346711774</v>
      </c>
      <c r="Y47" s="122">
        <f t="shared" si="20"/>
        <v>65.232412381341632</v>
      </c>
      <c r="DA47" s="130" t="s">
        <v>1782</v>
      </c>
    </row>
    <row r="48" spans="1:105" ht="12" customHeight="1" x14ac:dyDescent="0.25">
      <c r="A48" s="97" t="s">
        <v>53</v>
      </c>
      <c r="B48" s="98">
        <v>13.157666743540641</v>
      </c>
      <c r="C48" s="98">
        <v>17.252605181166107</v>
      </c>
      <c r="D48" s="98">
        <v>14.639874002239027</v>
      </c>
      <c r="E48" s="98">
        <v>31.425780721534942</v>
      </c>
      <c r="F48" s="98">
        <v>31.483155057075297</v>
      </c>
      <c r="G48" s="98">
        <v>46.439364356418025</v>
      </c>
      <c r="H48" s="98">
        <v>50.078138122569676</v>
      </c>
      <c r="I48" s="98">
        <v>29.420879389715406</v>
      </c>
      <c r="J48" s="98">
        <v>33.543617855839088</v>
      </c>
      <c r="K48" s="98">
        <v>50.353610451308548</v>
      </c>
      <c r="L48" s="98">
        <v>48.953550102505154</v>
      </c>
      <c r="M48" s="98">
        <v>47.87241102011609</v>
      </c>
      <c r="N48" s="98">
        <v>49.155500991249916</v>
      </c>
      <c r="O48" s="98">
        <v>51.428859691808178</v>
      </c>
      <c r="P48" s="98">
        <v>50.219610874509328</v>
      </c>
      <c r="Q48" s="98">
        <v>94.749028677050703</v>
      </c>
      <c r="R48" s="98">
        <v>107.92012269668088</v>
      </c>
      <c r="S48" s="98">
        <v>128.08630434787244</v>
      </c>
      <c r="T48" s="98">
        <v>100.40331005292784</v>
      </c>
      <c r="U48" s="98">
        <v>92.598526510774263</v>
      </c>
      <c r="V48" s="98">
        <v>86.614180085838413</v>
      </c>
      <c r="W48" s="98">
        <v>80.357049980618598</v>
      </c>
      <c r="X48" s="98">
        <v>72.650846346711774</v>
      </c>
      <c r="Y48" s="98">
        <v>65.232412381341632</v>
      </c>
      <c r="DA48" s="63" t="s">
        <v>1783</v>
      </c>
    </row>
    <row r="49" spans="1:105" ht="12" customHeight="1" x14ac:dyDescent="0.25">
      <c r="A49" s="121" t="s">
        <v>55</v>
      </c>
      <c r="B49" s="122">
        <v>213.50233737434104</v>
      </c>
      <c r="C49" s="122">
        <v>238.83028042394142</v>
      </c>
      <c r="D49" s="122">
        <v>225.23722290369355</v>
      </c>
      <c r="E49" s="122">
        <v>217.56906686670726</v>
      </c>
      <c r="F49" s="122">
        <v>220.20086503597531</v>
      </c>
      <c r="G49" s="122">
        <v>218.29278584983334</v>
      </c>
      <c r="H49" s="122">
        <v>210.35472997092782</v>
      </c>
      <c r="I49" s="122">
        <v>198.78122218762817</v>
      </c>
      <c r="J49" s="122">
        <v>193.91995522533256</v>
      </c>
      <c r="K49" s="122">
        <v>180.04909478120948</v>
      </c>
      <c r="L49" s="122">
        <v>179.22109134757065</v>
      </c>
      <c r="M49" s="122">
        <v>180.95815439482408</v>
      </c>
      <c r="N49" s="122">
        <v>178.63360971191744</v>
      </c>
      <c r="O49" s="122">
        <v>201.83123256786814</v>
      </c>
      <c r="P49" s="122">
        <v>230.47063080472572</v>
      </c>
      <c r="Q49" s="122">
        <v>257.2408255861713</v>
      </c>
      <c r="R49" s="122">
        <v>259.93821526178976</v>
      </c>
      <c r="S49" s="122">
        <v>264.74249738368502</v>
      </c>
      <c r="T49" s="122">
        <v>263.31907413914644</v>
      </c>
      <c r="U49" s="122">
        <v>255.01866042716213</v>
      </c>
      <c r="V49" s="122">
        <v>264.8124907465471</v>
      </c>
      <c r="W49" s="122">
        <v>266.36215172347698</v>
      </c>
      <c r="X49" s="122">
        <v>258.25222688353341</v>
      </c>
      <c r="Y49" s="122">
        <v>243.98702460241151</v>
      </c>
      <c r="DA49" s="130" t="s">
        <v>1784</v>
      </c>
    </row>
    <row r="50" spans="1:105" ht="12" customHeight="1" x14ac:dyDescent="0.25">
      <c r="A50" s="97" t="s">
        <v>138</v>
      </c>
      <c r="B50" s="98">
        <v>88.803699852456987</v>
      </c>
      <c r="C50" s="98">
        <v>89.834806637138328</v>
      </c>
      <c r="D50" s="98">
        <v>85.101124300104217</v>
      </c>
      <c r="E50" s="98">
        <v>83.152609459244957</v>
      </c>
      <c r="F50" s="98">
        <v>82.807247526275319</v>
      </c>
      <c r="G50" s="98">
        <v>83.041946785526122</v>
      </c>
      <c r="H50" s="98">
        <v>78.809869896218615</v>
      </c>
      <c r="I50" s="98">
        <v>77.434847046098312</v>
      </c>
      <c r="J50" s="98">
        <v>78.280076923807712</v>
      </c>
      <c r="K50" s="98">
        <v>72.315163769838207</v>
      </c>
      <c r="L50" s="98">
        <v>69.315760111156948</v>
      </c>
      <c r="M50" s="98">
        <v>67.646577625779145</v>
      </c>
      <c r="N50" s="98">
        <v>63.799838946127231</v>
      </c>
      <c r="O50" s="98">
        <v>74.305795417731574</v>
      </c>
      <c r="P50" s="98">
        <v>77.219608775097925</v>
      </c>
      <c r="Q50" s="98">
        <v>89.482495956149933</v>
      </c>
      <c r="R50" s="98">
        <v>77.52693537587416</v>
      </c>
      <c r="S50" s="98">
        <v>77.688771442748617</v>
      </c>
      <c r="T50" s="98">
        <v>80.181628722691087</v>
      </c>
      <c r="U50" s="98">
        <v>75.581427112500776</v>
      </c>
      <c r="V50" s="98">
        <v>84.148905288066643</v>
      </c>
      <c r="W50" s="98">
        <v>83.291959362547743</v>
      </c>
      <c r="X50" s="98">
        <v>79.065606311728089</v>
      </c>
      <c r="Y50" s="98">
        <v>78.150559362703035</v>
      </c>
      <c r="DA50" s="63" t="s">
        <v>1785</v>
      </c>
    </row>
    <row r="51" spans="1:105" ht="12" customHeight="1" x14ac:dyDescent="0.25">
      <c r="A51" s="97" t="s">
        <v>137</v>
      </c>
      <c r="B51" s="98">
        <v>0.16617962596413452</v>
      </c>
      <c r="C51" s="98">
        <v>0.15952769170857065</v>
      </c>
      <c r="D51" s="98">
        <v>0.14053498455516705</v>
      </c>
      <c r="E51" s="98">
        <v>0.15070499983332544</v>
      </c>
      <c r="F51" s="98">
        <v>0.15909287820148096</v>
      </c>
      <c r="G51" s="98">
        <v>0.15996959507358158</v>
      </c>
      <c r="H51" s="98">
        <v>0.15072767548708893</v>
      </c>
      <c r="I51" s="98">
        <v>0.19637639495899123</v>
      </c>
      <c r="J51" s="98">
        <v>0.28878081944723039</v>
      </c>
      <c r="K51" s="98">
        <v>0.34879198156189639</v>
      </c>
      <c r="L51" s="98">
        <v>0.35899190996610009</v>
      </c>
      <c r="M51" s="98">
        <v>0.33612320157635478</v>
      </c>
      <c r="N51" s="98">
        <v>0.30426377288657891</v>
      </c>
      <c r="O51" s="98">
        <v>0.44787485920239273</v>
      </c>
      <c r="P51" s="98">
        <v>0.49477687245486734</v>
      </c>
      <c r="Q51" s="98">
        <v>0.77767754480577977</v>
      </c>
      <c r="R51" s="98">
        <v>0.64645693673274063</v>
      </c>
      <c r="S51" s="98">
        <v>0.5973509152022034</v>
      </c>
      <c r="T51" s="98">
        <v>0.65534620210962313</v>
      </c>
      <c r="U51" s="98">
        <v>0.59788334462313286</v>
      </c>
      <c r="V51" s="98">
        <v>0.73553340943470458</v>
      </c>
      <c r="W51" s="98">
        <v>0.73800124311104121</v>
      </c>
      <c r="X51" s="98">
        <v>0.69264725100774238</v>
      </c>
      <c r="Y51" s="98">
        <v>0.69289603313470571</v>
      </c>
      <c r="DA51" s="63" t="s">
        <v>1786</v>
      </c>
    </row>
    <row r="52" spans="1:105" ht="12" customHeight="1" x14ac:dyDescent="0.25">
      <c r="A52" s="100" t="s">
        <v>211</v>
      </c>
      <c r="B52" s="101">
        <v>1.9020606120671746E-2</v>
      </c>
      <c r="C52" s="101">
        <v>3.5377990738025188E-2</v>
      </c>
      <c r="D52" s="101">
        <v>1.2570450925449049E-2</v>
      </c>
      <c r="E52" s="101">
        <v>7.930586133143026E-3</v>
      </c>
      <c r="F52" s="101">
        <v>1.1013043411378031E-2</v>
      </c>
      <c r="G52" s="101">
        <v>1.0692366043983088E-2</v>
      </c>
      <c r="H52" s="101">
        <v>1.3786881799521072E-2</v>
      </c>
      <c r="I52" s="101">
        <v>1.4658658400072957E-2</v>
      </c>
      <c r="J52" s="101">
        <v>2.0471298342713488E-2</v>
      </c>
      <c r="K52" s="101">
        <v>2.30788455890482E-2</v>
      </c>
      <c r="L52" s="101">
        <v>2.3535758151390668E-2</v>
      </c>
      <c r="M52" s="101">
        <v>3.3867581552744226E-2</v>
      </c>
      <c r="N52" s="101">
        <v>1.6425268858386379E-2</v>
      </c>
      <c r="O52" s="101">
        <v>1.8454596348317052E-2</v>
      </c>
      <c r="P52" s="101">
        <v>4.2503664779768267E-2</v>
      </c>
      <c r="Q52" s="101">
        <v>2.1216560269626317E-2</v>
      </c>
      <c r="R52" s="101">
        <v>2.2204286139781169E-2</v>
      </c>
      <c r="S52" s="101">
        <v>3.267598106066693E-2</v>
      </c>
      <c r="T52" s="101">
        <v>4.3182844781300488E-2</v>
      </c>
      <c r="U52" s="101">
        <v>4.9167201506176872E-2</v>
      </c>
      <c r="V52" s="101">
        <v>5.1954313149206538E-2</v>
      </c>
      <c r="W52" s="101">
        <v>5.733396956002236E-2</v>
      </c>
      <c r="X52" s="101">
        <v>5.7072658471583458E-2</v>
      </c>
      <c r="Y52" s="101">
        <v>4.5880999577346947E-2</v>
      </c>
      <c r="DA52" s="131" t="s">
        <v>1787</v>
      </c>
    </row>
    <row r="53" spans="1:105" ht="12" customHeight="1" x14ac:dyDescent="0.25">
      <c r="A53" s="103" t="s">
        <v>52</v>
      </c>
      <c r="B53" s="104">
        <v>0.14715901984346277</v>
      </c>
      <c r="C53" s="104">
        <v>0.12414970097054547</v>
      </c>
      <c r="D53" s="104">
        <v>0.12796453362971799</v>
      </c>
      <c r="E53" s="104">
        <v>0.14277441370018243</v>
      </c>
      <c r="F53" s="104">
        <v>0.14807983479010292</v>
      </c>
      <c r="G53" s="104">
        <v>0.1492772290295985</v>
      </c>
      <c r="H53" s="104">
        <v>0.13694079368756787</v>
      </c>
      <c r="I53" s="104">
        <v>0.18171773655891826</v>
      </c>
      <c r="J53" s="104">
        <v>0.26830952110451689</v>
      </c>
      <c r="K53" s="104">
        <v>0.32571313597284818</v>
      </c>
      <c r="L53" s="104">
        <v>0.33545615181470945</v>
      </c>
      <c r="M53" s="104">
        <v>0.30225562002361056</v>
      </c>
      <c r="N53" s="104">
        <v>0.28783850402819255</v>
      </c>
      <c r="O53" s="104">
        <v>0.4294202628540757</v>
      </c>
      <c r="P53" s="104">
        <v>0.4522732076750991</v>
      </c>
      <c r="Q53" s="104">
        <v>0.75646098453615351</v>
      </c>
      <c r="R53" s="104">
        <v>0.62425265059295942</v>
      </c>
      <c r="S53" s="104">
        <v>0.56467493414153647</v>
      </c>
      <c r="T53" s="104">
        <v>0.61216335732832261</v>
      </c>
      <c r="U53" s="104">
        <v>0.54871614311695593</v>
      </c>
      <c r="V53" s="104">
        <v>0.68357909628549807</v>
      </c>
      <c r="W53" s="104">
        <v>0.68066727355101886</v>
      </c>
      <c r="X53" s="104">
        <v>0.63557459253615889</v>
      </c>
      <c r="Y53" s="104">
        <v>0.64701503355735879</v>
      </c>
      <c r="DA53" s="132" t="s">
        <v>1788</v>
      </c>
    </row>
    <row r="54" spans="1:105" ht="12" customHeight="1" x14ac:dyDescent="0.25">
      <c r="A54" s="106" t="s">
        <v>122</v>
      </c>
      <c r="B54" s="101">
        <v>106.12102851178196</v>
      </c>
      <c r="C54" s="101">
        <v>127.42490273201983</v>
      </c>
      <c r="D54" s="101">
        <v>120.28337542076842</v>
      </c>
      <c r="E54" s="101">
        <v>113.79106634335048</v>
      </c>
      <c r="F54" s="101">
        <v>115.28632078030807</v>
      </c>
      <c r="G54" s="101">
        <v>113.25986305446521</v>
      </c>
      <c r="H54" s="101">
        <v>109.21737434349572</v>
      </c>
      <c r="I54" s="101">
        <v>98.182038891945766</v>
      </c>
      <c r="J54" s="101">
        <v>89.092998668760899</v>
      </c>
      <c r="K54" s="101">
        <v>76.336547484056354</v>
      </c>
      <c r="L54" s="101">
        <v>73.519719032727764</v>
      </c>
      <c r="M54" s="101">
        <v>76.756099837777455</v>
      </c>
      <c r="N54" s="101">
        <v>75.603594365311437</v>
      </c>
      <c r="O54" s="101">
        <v>80.163514603359943</v>
      </c>
      <c r="P54" s="101">
        <v>89.265241468551466</v>
      </c>
      <c r="Q54" s="101">
        <v>94.675165382970178</v>
      </c>
      <c r="R54" s="101">
        <v>98.792326581584987</v>
      </c>
      <c r="S54" s="101">
        <v>98.442169042943647</v>
      </c>
      <c r="T54" s="101">
        <v>94.572697616801435</v>
      </c>
      <c r="U54" s="101">
        <v>90.807186624887422</v>
      </c>
      <c r="V54" s="101">
        <v>91.870155017766265</v>
      </c>
      <c r="W54" s="101">
        <v>92.474291374068173</v>
      </c>
      <c r="X54" s="101">
        <v>89.609439088438393</v>
      </c>
      <c r="Y54" s="101">
        <v>83.780064713859787</v>
      </c>
      <c r="DA54" s="131" t="s">
        <v>1789</v>
      </c>
    </row>
    <row r="55" spans="1:105" ht="12" customHeight="1" x14ac:dyDescent="0.25">
      <c r="A55" s="107" t="s">
        <v>121</v>
      </c>
      <c r="B55" s="104">
        <v>18.411429384137968</v>
      </c>
      <c r="C55" s="104">
        <v>21.411043363074679</v>
      </c>
      <c r="D55" s="104">
        <v>19.712188198265743</v>
      </c>
      <c r="E55" s="104">
        <v>20.474686064278512</v>
      </c>
      <c r="F55" s="104">
        <v>21.948203851190428</v>
      </c>
      <c r="G55" s="104">
        <v>21.831006414768446</v>
      </c>
      <c r="H55" s="104">
        <v>22.176758055726395</v>
      </c>
      <c r="I55" s="104">
        <v>22.9679598546251</v>
      </c>
      <c r="J55" s="104">
        <v>26.258098813316721</v>
      </c>
      <c r="K55" s="104">
        <v>31.048591545753016</v>
      </c>
      <c r="L55" s="104">
        <v>36.026620293719837</v>
      </c>
      <c r="M55" s="104">
        <v>36.21935372969115</v>
      </c>
      <c r="N55" s="104">
        <v>38.925912627592204</v>
      </c>
      <c r="O55" s="104">
        <v>46.914047687574225</v>
      </c>
      <c r="P55" s="104">
        <v>63.49100368862144</v>
      </c>
      <c r="Q55" s="104">
        <v>72.305486702245403</v>
      </c>
      <c r="R55" s="104">
        <v>82.972496367597898</v>
      </c>
      <c r="S55" s="104">
        <v>88.014205982790543</v>
      </c>
      <c r="T55" s="104">
        <v>87.909401597544303</v>
      </c>
      <c r="U55" s="104">
        <v>88.032163345150792</v>
      </c>
      <c r="V55" s="104">
        <v>88.057897031279467</v>
      </c>
      <c r="W55" s="104">
        <v>89.857899743749996</v>
      </c>
      <c r="X55" s="104">
        <v>88.884534232359186</v>
      </c>
      <c r="Y55" s="104">
        <v>81.363504492714</v>
      </c>
      <c r="DA55" s="132" t="s">
        <v>1790</v>
      </c>
    </row>
    <row r="56" spans="1:105" ht="12" customHeight="1" x14ac:dyDescent="0.25">
      <c r="A56" s="108" t="s">
        <v>53</v>
      </c>
      <c r="B56" s="98">
        <v>2.0524728729214425</v>
      </c>
      <c r="C56" s="98">
        <v>4.7229252351411981</v>
      </c>
      <c r="D56" s="98">
        <v>1.7554996414598487</v>
      </c>
      <c r="E56" s="98">
        <v>1.0506623880664414</v>
      </c>
      <c r="F56" s="98">
        <v>1.5062564006229135</v>
      </c>
      <c r="G56" s="98">
        <v>1.4456675720465748</v>
      </c>
      <c r="H56" s="98">
        <v>2.0458953795881967</v>
      </c>
      <c r="I56" s="98">
        <v>1.7189041201305029</v>
      </c>
      <c r="J56" s="98">
        <v>1.8389416367613458</v>
      </c>
      <c r="K56" s="98">
        <v>2.0246911470002407</v>
      </c>
      <c r="L56" s="98">
        <v>2.3303939865603778</v>
      </c>
      <c r="M56" s="98">
        <v>3.5461072579130382</v>
      </c>
      <c r="N56" s="98">
        <v>2.5082407411785472</v>
      </c>
      <c r="O56" s="98">
        <v>1.787378632978772</v>
      </c>
      <c r="P56" s="98">
        <v>5.4366832990753426</v>
      </c>
      <c r="Q56" s="98">
        <v>0.94632797048521822</v>
      </c>
      <c r="R56" s="98">
        <v>2.121484724172126</v>
      </c>
      <c r="S56" s="98">
        <v>4.8373400701147045</v>
      </c>
      <c r="T56" s="98">
        <v>5.7273942550934898</v>
      </c>
      <c r="U56" s="98">
        <v>7.5331435685206554</v>
      </c>
      <c r="V56" s="98">
        <v>6.1989767803616358</v>
      </c>
      <c r="W56" s="98">
        <v>6.7023451416783884</v>
      </c>
      <c r="X56" s="98">
        <v>7.2078633091370774</v>
      </c>
      <c r="Y56" s="98">
        <v>5.4293161066899076</v>
      </c>
      <c r="DA56" s="63" t="s">
        <v>1791</v>
      </c>
    </row>
    <row r="57" spans="1:105" ht="12" customHeight="1" x14ac:dyDescent="0.25">
      <c r="A57" s="108" t="s">
        <v>52</v>
      </c>
      <c r="B57" s="98">
        <v>16.358956511216526</v>
      </c>
      <c r="C57" s="98">
        <v>16.688118127933482</v>
      </c>
      <c r="D57" s="98">
        <v>17.956688556805894</v>
      </c>
      <c r="E57" s="98">
        <v>19.424023676212069</v>
      </c>
      <c r="F57" s="98">
        <v>20.441947450567515</v>
      </c>
      <c r="G57" s="98">
        <v>20.385338842721872</v>
      </c>
      <c r="H57" s="98">
        <v>20.1308626761382</v>
      </c>
      <c r="I57" s="98">
        <v>21.249055734494597</v>
      </c>
      <c r="J57" s="98">
        <v>24.419157176555377</v>
      </c>
      <c r="K57" s="98">
        <v>29.023900398752776</v>
      </c>
      <c r="L57" s="98">
        <v>33.696226307159456</v>
      </c>
      <c r="M57" s="98">
        <v>32.673246471778114</v>
      </c>
      <c r="N57" s="98">
        <v>36.417671886413657</v>
      </c>
      <c r="O57" s="98">
        <v>45.126669054595453</v>
      </c>
      <c r="P57" s="98">
        <v>58.054320389546099</v>
      </c>
      <c r="Q57" s="98">
        <v>71.359158731760189</v>
      </c>
      <c r="R57" s="98">
        <v>80.851011643425778</v>
      </c>
      <c r="S57" s="98">
        <v>83.176865912675837</v>
      </c>
      <c r="T57" s="98">
        <v>82.182007342450817</v>
      </c>
      <c r="U57" s="98">
        <v>80.499019776630135</v>
      </c>
      <c r="V57" s="98">
        <v>81.858920250917834</v>
      </c>
      <c r="W57" s="98">
        <v>83.155554602071604</v>
      </c>
      <c r="X57" s="98">
        <v>81.676670923222105</v>
      </c>
      <c r="Y57" s="98">
        <v>75.93418838602409</v>
      </c>
      <c r="DA57" s="63" t="s">
        <v>1792</v>
      </c>
    </row>
    <row r="58" spans="1:105" ht="12" customHeight="1" x14ac:dyDescent="0.25">
      <c r="A58" s="121" t="s">
        <v>54</v>
      </c>
      <c r="B58" s="122">
        <v>126.47158745151134</v>
      </c>
      <c r="C58" s="122">
        <v>137.78619521763036</v>
      </c>
      <c r="D58" s="122">
        <v>137.7476111306193</v>
      </c>
      <c r="E58" s="122">
        <v>142.92523672476634</v>
      </c>
      <c r="F58" s="122">
        <v>143.10097726256583</v>
      </c>
      <c r="G58" s="122">
        <v>141.571467442911</v>
      </c>
      <c r="H58" s="122">
        <v>150.12133514922581</v>
      </c>
      <c r="I58" s="122">
        <v>141.05179496260237</v>
      </c>
      <c r="J58" s="122">
        <v>133.78968186341328</v>
      </c>
      <c r="K58" s="122">
        <v>123.36346473899685</v>
      </c>
      <c r="L58" s="122">
        <v>122.21245713816492</v>
      </c>
      <c r="M58" s="122">
        <v>111.15353790534786</v>
      </c>
      <c r="N58" s="122">
        <v>108.84906467851259</v>
      </c>
      <c r="O58" s="122">
        <v>104.83915379165398</v>
      </c>
      <c r="P58" s="122">
        <v>127.58803920961714</v>
      </c>
      <c r="Q58" s="122">
        <v>138.57144932619298</v>
      </c>
      <c r="R58" s="122">
        <v>143.54687194782926</v>
      </c>
      <c r="S58" s="122">
        <v>144.53988644414017</v>
      </c>
      <c r="T58" s="122">
        <v>150.29471818087927</v>
      </c>
      <c r="U58" s="122">
        <v>137.1708357773968</v>
      </c>
      <c r="V58" s="122">
        <v>136.89990768578321</v>
      </c>
      <c r="W58" s="122">
        <v>138.95010596834243</v>
      </c>
      <c r="X58" s="122">
        <v>139.97260509322751</v>
      </c>
      <c r="Y58" s="122">
        <v>129.95587258680189</v>
      </c>
      <c r="DA58" s="130" t="s">
        <v>1793</v>
      </c>
    </row>
    <row r="59" spans="1:105" ht="12" customHeight="1" x14ac:dyDescent="0.25">
      <c r="A59" s="97" t="s">
        <v>50</v>
      </c>
      <c r="B59" s="98">
        <v>42.400192322543923</v>
      </c>
      <c r="C59" s="98">
        <v>40.633944998582308</v>
      </c>
      <c r="D59" s="98">
        <v>41.197506542069775</v>
      </c>
      <c r="E59" s="98">
        <v>41.53896268219912</v>
      </c>
      <c r="F59" s="98">
        <v>41.683033960039417</v>
      </c>
      <c r="G59" s="98">
        <v>39.799697740547558</v>
      </c>
      <c r="H59" s="98">
        <v>35.753121382591459</v>
      </c>
      <c r="I59" s="98">
        <v>33.796578115921371</v>
      </c>
      <c r="J59" s="98">
        <v>31.985360595718152</v>
      </c>
      <c r="K59" s="98">
        <v>29.586128176663539</v>
      </c>
      <c r="L59" s="98">
        <v>27.554642047443927</v>
      </c>
      <c r="M59" s="98">
        <v>25.860801487119964</v>
      </c>
      <c r="N59" s="98">
        <v>25.231052608220722</v>
      </c>
      <c r="O59" s="98">
        <v>26.611642109558865</v>
      </c>
      <c r="P59" s="98">
        <v>28.662271121668219</v>
      </c>
      <c r="Q59" s="98">
        <v>30.92106875556868</v>
      </c>
      <c r="R59" s="98">
        <v>32.165234468749453</v>
      </c>
      <c r="S59" s="98">
        <v>32.452190317704606</v>
      </c>
      <c r="T59" s="98">
        <v>31.994292892499455</v>
      </c>
      <c r="U59" s="98">
        <v>26.419879801041731</v>
      </c>
      <c r="V59" s="98">
        <v>24.565695783241676</v>
      </c>
      <c r="W59" s="98">
        <v>25.377228858767847</v>
      </c>
      <c r="X59" s="98">
        <v>27.477339570053786</v>
      </c>
      <c r="Y59" s="98">
        <v>22.246671758654792</v>
      </c>
      <c r="DA59" s="63" t="s">
        <v>1794</v>
      </c>
    </row>
    <row r="60" spans="1:105" ht="12" customHeight="1" x14ac:dyDescent="0.25">
      <c r="A60" s="109" t="s">
        <v>120</v>
      </c>
      <c r="B60" s="33">
        <v>84.071395128967424</v>
      </c>
      <c r="C60" s="33">
        <v>97.152250219048057</v>
      </c>
      <c r="D60" s="33">
        <v>96.55010458854953</v>
      </c>
      <c r="E60" s="33">
        <v>101.38627404256722</v>
      </c>
      <c r="F60" s="33">
        <v>101.41794330252642</v>
      </c>
      <c r="G60" s="33">
        <v>101.77176970236346</v>
      </c>
      <c r="H60" s="33">
        <v>114.36821376663436</v>
      </c>
      <c r="I60" s="33">
        <v>107.25521684668099</v>
      </c>
      <c r="J60" s="33">
        <v>101.80432126769513</v>
      </c>
      <c r="K60" s="33">
        <v>93.777336562333318</v>
      </c>
      <c r="L60" s="33">
        <v>94.657815090720987</v>
      </c>
      <c r="M60" s="33">
        <v>85.292736418227904</v>
      </c>
      <c r="N60" s="33">
        <v>83.618012070291869</v>
      </c>
      <c r="O60" s="33">
        <v>78.227511682095127</v>
      </c>
      <c r="P60" s="33">
        <v>98.925768087948924</v>
      </c>
      <c r="Q60" s="33">
        <v>107.65038057062429</v>
      </c>
      <c r="R60" s="33">
        <v>111.3816374790798</v>
      </c>
      <c r="S60" s="33">
        <v>112.08769612643557</v>
      </c>
      <c r="T60" s="33">
        <v>118.30042528837983</v>
      </c>
      <c r="U60" s="33">
        <v>110.75095597635509</v>
      </c>
      <c r="V60" s="33">
        <v>112.33421190254153</v>
      </c>
      <c r="W60" s="33">
        <v>113.57287710957459</v>
      </c>
      <c r="X60" s="33">
        <v>112.49526552317373</v>
      </c>
      <c r="Y60" s="33">
        <v>107.70920082814709</v>
      </c>
      <c r="DA60" s="60" t="s">
        <v>1795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1022.5364399984343</v>
      </c>
      <c r="C62" s="117">
        <f t="shared" si="21"/>
        <v>1163.5392826725488</v>
      </c>
      <c r="D62" s="117">
        <f t="shared" si="21"/>
        <v>1306.5507048252621</v>
      </c>
      <c r="E62" s="117">
        <f t="shared" si="21"/>
        <v>1569.2936110810381</v>
      </c>
      <c r="F62" s="117">
        <f t="shared" si="21"/>
        <v>1629.4392184336759</v>
      </c>
      <c r="G62" s="117">
        <f t="shared" si="21"/>
        <v>1741.5763859338501</v>
      </c>
      <c r="H62" s="117">
        <f t="shared" si="21"/>
        <v>2038.1502247141082</v>
      </c>
      <c r="I62" s="117">
        <f t="shared" si="21"/>
        <v>2098.7006503563589</v>
      </c>
      <c r="J62" s="117">
        <f t="shared" si="21"/>
        <v>2076.3636616801323</v>
      </c>
      <c r="K62" s="117">
        <f t="shared" si="21"/>
        <v>2164.2139315920531</v>
      </c>
      <c r="L62" s="117">
        <f t="shared" si="21"/>
        <v>2513.9228552811333</v>
      </c>
      <c r="M62" s="117">
        <f t="shared" si="21"/>
        <v>2082.1415615527389</v>
      </c>
      <c r="N62" s="117">
        <f t="shared" si="21"/>
        <v>2142.3824876356848</v>
      </c>
      <c r="O62" s="117">
        <f t="shared" si="21"/>
        <v>1966.3775319889032</v>
      </c>
      <c r="P62" s="117">
        <f t="shared" si="21"/>
        <v>1920.8181514991275</v>
      </c>
      <c r="Q62" s="117">
        <f t="shared" si="21"/>
        <v>2117.6142129474442</v>
      </c>
      <c r="R62" s="117">
        <f t="shared" ref="R62:V62" si="22">R63+R66+R68+R77</f>
        <v>2205.463003927066</v>
      </c>
      <c r="S62" s="117">
        <f t="shared" si="22"/>
        <v>2314.7257864353041</v>
      </c>
      <c r="T62" s="117">
        <f t="shared" si="22"/>
        <v>2608.3685153560664</v>
      </c>
      <c r="U62" s="117">
        <f t="shared" si="22"/>
        <v>2548.9615957083224</v>
      </c>
      <c r="V62" s="117">
        <f t="shared" si="22"/>
        <v>2615.5272671248908</v>
      </c>
      <c r="W62" s="117">
        <f t="shared" ref="W62:Y62" si="23">W63+W66+W68+W77</f>
        <v>2739.6892990347847</v>
      </c>
      <c r="X62" s="117">
        <f t="shared" si="23"/>
        <v>2404.4603601582503</v>
      </c>
      <c r="Y62" s="117">
        <f t="shared" si="23"/>
        <v>2316.5334859735099</v>
      </c>
      <c r="DA62" s="129" t="s">
        <v>1796</v>
      </c>
    </row>
    <row r="63" spans="1:105" ht="12.95" customHeight="1" x14ac:dyDescent="0.25">
      <c r="A63" s="121" t="s">
        <v>57</v>
      </c>
      <c r="B63" s="122">
        <f t="shared" ref="B63:Q63" si="24">SUM(B64:B65)</f>
        <v>716.24474117089926</v>
      </c>
      <c r="C63" s="122">
        <f t="shared" si="24"/>
        <v>806.75958355286684</v>
      </c>
      <c r="D63" s="122">
        <f t="shared" si="24"/>
        <v>927.02434621771113</v>
      </c>
      <c r="E63" s="122">
        <f t="shared" si="24"/>
        <v>1120.0512070571228</v>
      </c>
      <c r="F63" s="122">
        <f t="shared" si="24"/>
        <v>1182.7668517310656</v>
      </c>
      <c r="G63" s="122">
        <f t="shared" si="24"/>
        <v>1253.1832893670755</v>
      </c>
      <c r="H63" s="122">
        <f t="shared" si="24"/>
        <v>1438.8208709790358</v>
      </c>
      <c r="I63" s="122">
        <f t="shared" si="24"/>
        <v>1498.4541090382781</v>
      </c>
      <c r="J63" s="122">
        <f t="shared" si="24"/>
        <v>1444.5223409574239</v>
      </c>
      <c r="K63" s="122">
        <f t="shared" si="24"/>
        <v>1496.858042417887</v>
      </c>
      <c r="L63" s="122">
        <f t="shared" si="24"/>
        <v>1779.3486256392537</v>
      </c>
      <c r="M63" s="122">
        <f t="shared" si="24"/>
        <v>1413.5654299626788</v>
      </c>
      <c r="N63" s="122">
        <f t="shared" si="24"/>
        <v>1467.5860711094522</v>
      </c>
      <c r="O63" s="122">
        <f t="shared" si="24"/>
        <v>1343.0555758860316</v>
      </c>
      <c r="P63" s="122">
        <f t="shared" si="24"/>
        <v>1302.4399378672201</v>
      </c>
      <c r="Q63" s="122">
        <f t="shared" si="24"/>
        <v>1417.9729322494604</v>
      </c>
      <c r="R63" s="122">
        <f t="shared" ref="R63:V63" si="25">SUM(R64:R65)</f>
        <v>1407.8420409422192</v>
      </c>
      <c r="S63" s="122">
        <f t="shared" si="25"/>
        <v>1459.9065986639712</v>
      </c>
      <c r="T63" s="122">
        <f t="shared" si="25"/>
        <v>1700.6154087013426</v>
      </c>
      <c r="U63" s="122">
        <f t="shared" si="25"/>
        <v>1636.804071039978</v>
      </c>
      <c r="V63" s="122">
        <f t="shared" si="25"/>
        <v>1687.9662285218035</v>
      </c>
      <c r="W63" s="122">
        <f t="shared" ref="W63:Y63" si="26">SUM(W64:W65)</f>
        <v>1763.2566228384148</v>
      </c>
      <c r="X63" s="122">
        <f t="shared" si="26"/>
        <v>1542.1987856759379</v>
      </c>
      <c r="Y63" s="122">
        <f t="shared" si="26"/>
        <v>1492.0077731787997</v>
      </c>
      <c r="DA63" s="130" t="s">
        <v>1797</v>
      </c>
    </row>
    <row r="64" spans="1:105" ht="12" customHeight="1" x14ac:dyDescent="0.25">
      <c r="A64" s="97" t="s">
        <v>212</v>
      </c>
      <c r="B64" s="98">
        <v>700.82616466421916</v>
      </c>
      <c r="C64" s="98">
        <v>789.37710822932422</v>
      </c>
      <c r="D64" s="98">
        <v>907.68133965452523</v>
      </c>
      <c r="E64" s="98">
        <v>1098.1757140764503</v>
      </c>
      <c r="F64" s="98">
        <v>1159.7183092757627</v>
      </c>
      <c r="G64" s="98">
        <v>1229.5730895869106</v>
      </c>
      <c r="H64" s="98">
        <v>1412.7861409298425</v>
      </c>
      <c r="I64" s="98">
        <v>1471.5548642804217</v>
      </c>
      <c r="J64" s="98">
        <v>1419.2138279154046</v>
      </c>
      <c r="K64" s="98">
        <v>1471.5964021839909</v>
      </c>
      <c r="L64" s="98">
        <v>1749.4947201837626</v>
      </c>
      <c r="M64" s="98">
        <v>1389.6689039888142</v>
      </c>
      <c r="N64" s="98">
        <v>1443.085141361212</v>
      </c>
      <c r="O64" s="98">
        <v>1320.3033725396247</v>
      </c>
      <c r="P64" s="98">
        <v>1280.0897991610473</v>
      </c>
      <c r="Q64" s="98">
        <v>1394.6635311158288</v>
      </c>
      <c r="R64" s="98">
        <v>1384.7028737196813</v>
      </c>
      <c r="S64" s="98">
        <v>1436.299496901481</v>
      </c>
      <c r="T64" s="98">
        <v>1672.8869635421338</v>
      </c>
      <c r="U64" s="98">
        <v>1610.424742460795</v>
      </c>
      <c r="V64" s="98">
        <v>1660.7709904012288</v>
      </c>
      <c r="W64" s="98">
        <v>1734.7419512145711</v>
      </c>
      <c r="X64" s="98">
        <v>1516.8951714980515</v>
      </c>
      <c r="Y64" s="98">
        <v>1467.5774220857281</v>
      </c>
      <c r="DA64" s="63" t="s">
        <v>1798</v>
      </c>
    </row>
    <row r="65" spans="1:105" ht="12" customHeight="1" x14ac:dyDescent="0.25">
      <c r="A65" s="97" t="s">
        <v>53</v>
      </c>
      <c r="B65" s="98">
        <v>15.41857650668009</v>
      </c>
      <c r="C65" s="98">
        <v>17.382475323542572</v>
      </c>
      <c r="D65" s="98">
        <v>19.343006563185856</v>
      </c>
      <c r="E65" s="98">
        <v>21.875492980672604</v>
      </c>
      <c r="F65" s="98">
        <v>23.048542455302794</v>
      </c>
      <c r="G65" s="98">
        <v>23.610199780165011</v>
      </c>
      <c r="H65" s="98">
        <v>26.034730049193389</v>
      </c>
      <c r="I65" s="98">
        <v>26.899244757856433</v>
      </c>
      <c r="J65" s="98">
        <v>25.308513042019325</v>
      </c>
      <c r="K65" s="98">
        <v>25.261640233896021</v>
      </c>
      <c r="L65" s="98">
        <v>29.853905455491013</v>
      </c>
      <c r="M65" s="98">
        <v>23.896525973864566</v>
      </c>
      <c r="N65" s="98">
        <v>24.500929748240186</v>
      </c>
      <c r="O65" s="98">
        <v>22.752203346407004</v>
      </c>
      <c r="P65" s="98">
        <v>22.350138706172775</v>
      </c>
      <c r="Q65" s="98">
        <v>23.309401133631599</v>
      </c>
      <c r="R65" s="98">
        <v>23.139167222537932</v>
      </c>
      <c r="S65" s="98">
        <v>23.607101762490196</v>
      </c>
      <c r="T65" s="98">
        <v>27.728445159208764</v>
      </c>
      <c r="U65" s="98">
        <v>26.379328579182964</v>
      </c>
      <c r="V65" s="98">
        <v>27.195238120574629</v>
      </c>
      <c r="W65" s="98">
        <v>28.514671623843611</v>
      </c>
      <c r="X65" s="98">
        <v>25.303614177886509</v>
      </c>
      <c r="Y65" s="98">
        <v>24.430351093071582</v>
      </c>
      <c r="DA65" s="63" t="s">
        <v>1799</v>
      </c>
    </row>
    <row r="66" spans="1:105" ht="12.95" customHeight="1" x14ac:dyDescent="0.25">
      <c r="A66" s="121" t="s">
        <v>92</v>
      </c>
      <c r="B66" s="122">
        <f t="shared" ref="B66:Y66" si="27">B67</f>
        <v>11.389121007747441</v>
      </c>
      <c r="C66" s="122">
        <f t="shared" si="27"/>
        <v>16.31431241878953</v>
      </c>
      <c r="D66" s="122">
        <f t="shared" si="27"/>
        <v>14.842905795409179</v>
      </c>
      <c r="E66" s="122">
        <f t="shared" si="27"/>
        <v>37.519592872876416</v>
      </c>
      <c r="F66" s="122">
        <f t="shared" si="27"/>
        <v>43.200970571205659</v>
      </c>
      <c r="G66" s="122">
        <f t="shared" si="27"/>
        <v>69.611675213786512</v>
      </c>
      <c r="H66" s="122">
        <f t="shared" si="27"/>
        <v>83.128499370034788</v>
      </c>
      <c r="I66" s="122">
        <f t="shared" si="27"/>
        <v>59.875972528598673</v>
      </c>
      <c r="J66" s="122">
        <f t="shared" si="27"/>
        <v>76.16901118061395</v>
      </c>
      <c r="K66" s="122">
        <f t="shared" si="27"/>
        <v>123.25923347773961</v>
      </c>
      <c r="L66" s="122">
        <f t="shared" si="27"/>
        <v>122.69601710247538</v>
      </c>
      <c r="M66" s="122">
        <f t="shared" si="27"/>
        <v>121.78661763610233</v>
      </c>
      <c r="N66" s="122">
        <f t="shared" si="27"/>
        <v>112.63037820017597</v>
      </c>
      <c r="O66" s="122">
        <f t="shared" si="27"/>
        <v>102.41914526089506</v>
      </c>
      <c r="P66" s="122">
        <f t="shared" si="27"/>
        <v>80.170878083011161</v>
      </c>
      <c r="Q66" s="122">
        <f t="shared" si="27"/>
        <v>126.86103684672442</v>
      </c>
      <c r="R66" s="122">
        <f t="shared" si="27"/>
        <v>127.74416270110854</v>
      </c>
      <c r="S66" s="122">
        <f t="shared" si="27"/>
        <v>159.93026251589419</v>
      </c>
      <c r="T66" s="122">
        <f t="shared" si="27"/>
        <v>143.34180782702728</v>
      </c>
      <c r="U66" s="122">
        <f t="shared" si="27"/>
        <v>152.51778256249662</v>
      </c>
      <c r="V66" s="122">
        <f t="shared" si="27"/>
        <v>162.14583385799602</v>
      </c>
      <c r="W66" s="122">
        <f t="shared" si="27"/>
        <v>164.40118919058375</v>
      </c>
      <c r="X66" s="122">
        <f t="shared" si="27"/>
        <v>154.89648403885107</v>
      </c>
      <c r="Y66" s="122">
        <f t="shared" si="27"/>
        <v>144.80628336938932</v>
      </c>
      <c r="DA66" s="130" t="s">
        <v>1800</v>
      </c>
    </row>
    <row r="67" spans="1:105" ht="12" customHeight="1" x14ac:dyDescent="0.25">
      <c r="A67" s="97" t="s">
        <v>53</v>
      </c>
      <c r="B67" s="98">
        <v>11.389121007747441</v>
      </c>
      <c r="C67" s="98">
        <v>16.31431241878953</v>
      </c>
      <c r="D67" s="98">
        <v>14.842905795409179</v>
      </c>
      <c r="E67" s="98">
        <v>37.519592872876416</v>
      </c>
      <c r="F67" s="98">
        <v>43.200970571205659</v>
      </c>
      <c r="G67" s="98">
        <v>69.611675213786512</v>
      </c>
      <c r="H67" s="98">
        <v>83.128499370034788</v>
      </c>
      <c r="I67" s="98">
        <v>59.875972528598673</v>
      </c>
      <c r="J67" s="98">
        <v>76.16901118061395</v>
      </c>
      <c r="K67" s="98">
        <v>123.25923347773961</v>
      </c>
      <c r="L67" s="98">
        <v>122.69601710247538</v>
      </c>
      <c r="M67" s="98">
        <v>121.78661763610233</v>
      </c>
      <c r="N67" s="98">
        <v>112.63037820017597</v>
      </c>
      <c r="O67" s="98">
        <v>102.41914526089506</v>
      </c>
      <c r="P67" s="98">
        <v>80.170878083011161</v>
      </c>
      <c r="Q67" s="98">
        <v>126.86103684672442</v>
      </c>
      <c r="R67" s="98">
        <v>127.74416270110854</v>
      </c>
      <c r="S67" s="98">
        <v>159.93026251589419</v>
      </c>
      <c r="T67" s="98">
        <v>143.34180782702728</v>
      </c>
      <c r="U67" s="98">
        <v>152.51778256249662</v>
      </c>
      <c r="V67" s="98">
        <v>162.14583385799602</v>
      </c>
      <c r="W67" s="98">
        <v>164.40118919058375</v>
      </c>
      <c r="X67" s="98">
        <v>154.89648403885107</v>
      </c>
      <c r="Y67" s="98">
        <v>144.80628336938932</v>
      </c>
      <c r="DA67" s="63" t="s">
        <v>1801</v>
      </c>
    </row>
    <row r="68" spans="1:105" ht="12" customHeight="1" x14ac:dyDescent="0.25">
      <c r="A68" s="121" t="s">
        <v>55</v>
      </c>
      <c r="B68" s="122">
        <v>188.19507493579198</v>
      </c>
      <c r="C68" s="122">
        <v>213.12983946524812</v>
      </c>
      <c r="D68" s="122">
        <v>227.19607277763052</v>
      </c>
      <c r="E68" s="122">
        <v>249.70263319418643</v>
      </c>
      <c r="F68" s="122">
        <v>245.0405228092892</v>
      </c>
      <c r="G68" s="122">
        <v>254.420096581417</v>
      </c>
      <c r="H68" s="122">
        <v>299.63326884131368</v>
      </c>
      <c r="I68" s="122">
        <v>317.1498367874317</v>
      </c>
      <c r="J68" s="122">
        <v>326.96005973110925</v>
      </c>
      <c r="K68" s="122">
        <v>318.01492294145675</v>
      </c>
      <c r="L68" s="122">
        <v>370.72292832303032</v>
      </c>
      <c r="M68" s="122">
        <v>338.29670288333597</v>
      </c>
      <c r="N68" s="122">
        <v>350.92697541695679</v>
      </c>
      <c r="O68" s="122">
        <v>343.48700809556095</v>
      </c>
      <c r="P68" s="122">
        <v>347.84693589103239</v>
      </c>
      <c r="Q68" s="122">
        <v>369.71233102377789</v>
      </c>
      <c r="R68" s="122">
        <v>436.36071512498381</v>
      </c>
      <c r="S68" s="122">
        <v>452.33883364250681</v>
      </c>
      <c r="T68" s="122">
        <v>486.8612959461741</v>
      </c>
      <c r="U68" s="122">
        <v>495.95516408358213</v>
      </c>
      <c r="V68" s="122">
        <v>500.70133555075495</v>
      </c>
      <c r="W68" s="122">
        <v>539.2618739952876</v>
      </c>
      <c r="X68" s="122">
        <v>460.25919255143583</v>
      </c>
      <c r="Y68" s="122">
        <v>440.32375537935667</v>
      </c>
      <c r="DA68" s="130" t="s">
        <v>1802</v>
      </c>
    </row>
    <row r="69" spans="1:105" ht="12" customHeight="1" x14ac:dyDescent="0.25">
      <c r="A69" s="97" t="s">
        <v>134</v>
      </c>
      <c r="B69" s="98">
        <v>183.60297783401842</v>
      </c>
      <c r="C69" s="98">
        <v>207.3528912233914</v>
      </c>
      <c r="D69" s="98">
        <v>225.3921883612968</v>
      </c>
      <c r="E69" s="98">
        <v>243.51329474673523</v>
      </c>
      <c r="F69" s="98">
        <v>237.12491226389631</v>
      </c>
      <c r="G69" s="98">
        <v>251.80363450930875</v>
      </c>
      <c r="H69" s="98">
        <v>293.31479107191711</v>
      </c>
      <c r="I69" s="98">
        <v>310.88815383715564</v>
      </c>
      <c r="J69" s="98">
        <v>314.55463085679429</v>
      </c>
      <c r="K69" s="98">
        <v>306.58740774523142</v>
      </c>
      <c r="L69" s="98">
        <v>353.22674321416594</v>
      </c>
      <c r="M69" s="98">
        <v>314.62519350063405</v>
      </c>
      <c r="N69" s="98">
        <v>334.44719155957625</v>
      </c>
      <c r="O69" s="98">
        <v>334.15711574870534</v>
      </c>
      <c r="P69" s="98">
        <v>338.50218482540248</v>
      </c>
      <c r="Q69" s="98">
        <v>363.08579543574501</v>
      </c>
      <c r="R69" s="98">
        <v>425.88277029724031</v>
      </c>
      <c r="S69" s="98">
        <v>436.80755967159087</v>
      </c>
      <c r="T69" s="98">
        <v>457.31248732933904</v>
      </c>
      <c r="U69" s="98">
        <v>466.67877381599709</v>
      </c>
      <c r="V69" s="98">
        <v>475.51635695627886</v>
      </c>
      <c r="W69" s="98">
        <v>532.92320965368617</v>
      </c>
      <c r="X69" s="98">
        <v>455.45321227498692</v>
      </c>
      <c r="Y69" s="98">
        <v>417.79375295685293</v>
      </c>
      <c r="DA69" s="63" t="s">
        <v>1803</v>
      </c>
    </row>
    <row r="70" spans="1:105" ht="12" customHeight="1" x14ac:dyDescent="0.25">
      <c r="A70" s="97" t="s">
        <v>133</v>
      </c>
      <c r="B70" s="98">
        <v>0.33117195406862471</v>
      </c>
      <c r="C70" s="98">
        <v>0.32706388683898335</v>
      </c>
      <c r="D70" s="98">
        <v>0.35724499451049724</v>
      </c>
      <c r="E70" s="98">
        <v>0.4605001096722226</v>
      </c>
      <c r="F70" s="98">
        <v>0.43989192181004816</v>
      </c>
      <c r="G70" s="98">
        <v>0.45926367815993202</v>
      </c>
      <c r="H70" s="98">
        <v>0.58607524090076879</v>
      </c>
      <c r="I70" s="98">
        <v>0.81800475072850298</v>
      </c>
      <c r="J70" s="98">
        <v>1.130373955120183</v>
      </c>
      <c r="K70" s="98">
        <v>1.4384301855892778</v>
      </c>
      <c r="L70" s="98">
        <v>1.9792015132806737</v>
      </c>
      <c r="M70" s="98">
        <v>1.7610337346728155</v>
      </c>
      <c r="N70" s="98">
        <v>1.8175968042594286</v>
      </c>
      <c r="O70" s="98">
        <v>1.9471403040864876</v>
      </c>
      <c r="P70" s="98">
        <v>2.0177858782572278</v>
      </c>
      <c r="Q70" s="98">
        <v>2.6375981998459515</v>
      </c>
      <c r="R70" s="98">
        <v>3.4598746026273552</v>
      </c>
      <c r="S70" s="98">
        <v>3.4555468001362599</v>
      </c>
      <c r="T70" s="98">
        <v>3.7081473441845101</v>
      </c>
      <c r="U70" s="98">
        <v>3.8441780816075237</v>
      </c>
      <c r="V70" s="98">
        <v>3.9702136622368593</v>
      </c>
      <c r="W70" s="98">
        <v>5.0455592250465013</v>
      </c>
      <c r="X70" s="98">
        <v>4.1398863985456433</v>
      </c>
      <c r="Y70" s="98">
        <v>3.7116873982957204</v>
      </c>
      <c r="DA70" s="63" t="s">
        <v>1804</v>
      </c>
    </row>
    <row r="71" spans="1:105" ht="12" customHeight="1" x14ac:dyDescent="0.25">
      <c r="A71" s="100" t="s">
        <v>212</v>
      </c>
      <c r="B71" s="101">
        <v>3.7818308894496659E-2</v>
      </c>
      <c r="C71" s="101">
        <v>7.233837091675431E-2</v>
      </c>
      <c r="D71" s="101">
        <v>3.1858360538136843E-2</v>
      </c>
      <c r="E71" s="101">
        <v>2.4442510958201883E-2</v>
      </c>
      <c r="F71" s="101">
        <v>3.0320015242444383E-2</v>
      </c>
      <c r="G71" s="101">
        <v>3.0480311870338273E-2</v>
      </c>
      <c r="H71" s="101">
        <v>5.3821491480792849E-2</v>
      </c>
      <c r="I71" s="101">
        <v>6.1549983992072718E-2</v>
      </c>
      <c r="J71" s="101">
        <v>7.9463145996376217E-2</v>
      </c>
      <c r="K71" s="101">
        <v>9.4017277807406346E-2</v>
      </c>
      <c r="L71" s="101">
        <v>0.13518887970318549</v>
      </c>
      <c r="M71" s="101">
        <v>0.18428274966821007</v>
      </c>
      <c r="N71" s="101">
        <v>0.12211840228344885</v>
      </c>
      <c r="O71" s="101">
        <v>7.8893455964114054E-2</v>
      </c>
      <c r="P71" s="101">
        <v>0.16904293236105655</v>
      </c>
      <c r="Q71" s="101">
        <v>5.02152134901575E-2</v>
      </c>
      <c r="R71" s="101">
        <v>0.11569076443691362</v>
      </c>
      <c r="S71" s="101">
        <v>0.19303976959675095</v>
      </c>
      <c r="T71" s="101">
        <v>0.24312988310302508</v>
      </c>
      <c r="U71" s="101">
        <v>0.32214887633228584</v>
      </c>
      <c r="V71" s="101">
        <v>0.27322126898839083</v>
      </c>
      <c r="W71" s="101">
        <v>0.40529350709328377</v>
      </c>
      <c r="X71" s="101">
        <v>0.34694082837577594</v>
      </c>
      <c r="Y71" s="101">
        <v>0.24601689848369693</v>
      </c>
      <c r="DA71" s="131" t="s">
        <v>1805</v>
      </c>
    </row>
    <row r="72" spans="1:105" ht="12" customHeight="1" x14ac:dyDescent="0.25">
      <c r="A72" s="103" t="s">
        <v>52</v>
      </c>
      <c r="B72" s="104">
        <v>0.29335364517412804</v>
      </c>
      <c r="C72" s="104">
        <v>0.25472551592222903</v>
      </c>
      <c r="D72" s="104">
        <v>0.3253866339723604</v>
      </c>
      <c r="E72" s="104">
        <v>0.43605759871402072</v>
      </c>
      <c r="F72" s="104">
        <v>0.40957190656760378</v>
      </c>
      <c r="G72" s="104">
        <v>0.42878336628959374</v>
      </c>
      <c r="H72" s="104">
        <v>0.53225374941997594</v>
      </c>
      <c r="I72" s="104">
        <v>0.75645476673643031</v>
      </c>
      <c r="J72" s="104">
        <v>1.0509108091238069</v>
      </c>
      <c r="K72" s="104">
        <v>1.3444129077818714</v>
      </c>
      <c r="L72" s="104">
        <v>1.8440126335774882</v>
      </c>
      <c r="M72" s="104">
        <v>1.5767509850046055</v>
      </c>
      <c r="N72" s="104">
        <v>1.6954784019759797</v>
      </c>
      <c r="O72" s="104">
        <v>1.8682468481223735</v>
      </c>
      <c r="P72" s="104">
        <v>1.8487429458961711</v>
      </c>
      <c r="Q72" s="104">
        <v>2.5873829863557938</v>
      </c>
      <c r="R72" s="104">
        <v>3.3441838381904416</v>
      </c>
      <c r="S72" s="104">
        <v>3.262507030539509</v>
      </c>
      <c r="T72" s="104">
        <v>3.465017461081485</v>
      </c>
      <c r="U72" s="104">
        <v>3.522029205275238</v>
      </c>
      <c r="V72" s="104">
        <v>3.6969923932484687</v>
      </c>
      <c r="W72" s="104">
        <v>4.6402657179532172</v>
      </c>
      <c r="X72" s="104">
        <v>3.7929455701698673</v>
      </c>
      <c r="Y72" s="104">
        <v>3.4656704998120236</v>
      </c>
      <c r="DA72" s="132" t="s">
        <v>1806</v>
      </c>
    </row>
    <row r="73" spans="1:105" ht="12" customHeight="1" x14ac:dyDescent="0.25">
      <c r="A73" s="106" t="s">
        <v>122</v>
      </c>
      <c r="B73" s="101">
        <v>3.6309860213090266</v>
      </c>
      <c r="C73" s="101">
        <v>4.6745477381582008</v>
      </c>
      <c r="D73" s="101">
        <v>1.260687651870354</v>
      </c>
      <c r="E73" s="101">
        <v>4.6341153407418556</v>
      </c>
      <c r="F73" s="101">
        <v>6.0449429172869964</v>
      </c>
      <c r="G73" s="101">
        <v>1.7382993865583645</v>
      </c>
      <c r="H73" s="101">
        <v>4.6081984053074194</v>
      </c>
      <c r="I73" s="101">
        <v>4.3771981056532674</v>
      </c>
      <c r="J73" s="101">
        <v>7.2233696495913771</v>
      </c>
      <c r="K73" s="101">
        <v>6.2418947397834206</v>
      </c>
      <c r="L73" s="101">
        <v>9.6908055831608735</v>
      </c>
      <c r="M73" s="101">
        <v>14.974134589214499</v>
      </c>
      <c r="N73" s="101">
        <v>10.244117390092446</v>
      </c>
      <c r="O73" s="101">
        <v>5.9784190347735269</v>
      </c>
      <c r="P73" s="101">
        <v>5.9726391383376924</v>
      </c>
      <c r="Q73" s="101">
        <v>3.3230233755332907</v>
      </c>
      <c r="R73" s="101">
        <v>4.6799200401429193</v>
      </c>
      <c r="S73" s="101">
        <v>7.1248762487976158</v>
      </c>
      <c r="T73" s="101">
        <v>14.870339592353996</v>
      </c>
      <c r="U73" s="101">
        <v>13.998363355019674</v>
      </c>
      <c r="V73" s="101">
        <v>12.156736579381638</v>
      </c>
      <c r="W73" s="101">
        <v>0.73708992504246651</v>
      </c>
      <c r="X73" s="101">
        <v>0.37938561068006915</v>
      </c>
      <c r="Y73" s="101">
        <v>10.015733116828557</v>
      </c>
      <c r="DA73" s="131" t="s">
        <v>1807</v>
      </c>
    </row>
    <row r="74" spans="1:105" ht="12" customHeight="1" x14ac:dyDescent="0.25">
      <c r="A74" s="107" t="s">
        <v>121</v>
      </c>
      <c r="B74" s="104">
        <v>0.6299391263959242</v>
      </c>
      <c r="C74" s="104">
        <v>0.77533661685954991</v>
      </c>
      <c r="D74" s="104">
        <v>0.18595176995287424</v>
      </c>
      <c r="E74" s="104">
        <v>1.0947229970371324</v>
      </c>
      <c r="F74" s="104">
        <v>1.4307757062958579</v>
      </c>
      <c r="G74" s="104">
        <v>0.41889900738993313</v>
      </c>
      <c r="H74" s="104">
        <v>1.1242041231884139</v>
      </c>
      <c r="I74" s="104">
        <v>1.0664800938942629</v>
      </c>
      <c r="J74" s="104">
        <v>4.0516852696033361</v>
      </c>
      <c r="K74" s="104">
        <v>3.7471902708526232</v>
      </c>
      <c r="L74" s="104">
        <v>5.8261780124228757</v>
      </c>
      <c r="M74" s="104">
        <v>6.9363410588146062</v>
      </c>
      <c r="N74" s="104">
        <v>4.4180696630286542</v>
      </c>
      <c r="O74" s="104">
        <v>1.4043330079955842</v>
      </c>
      <c r="P74" s="104">
        <v>1.3543260490350197</v>
      </c>
      <c r="Q74" s="104">
        <v>0.66591401265359662</v>
      </c>
      <c r="R74" s="104">
        <v>2.3381501849732653</v>
      </c>
      <c r="S74" s="104">
        <v>4.9508509219821484</v>
      </c>
      <c r="T74" s="104">
        <v>10.970321680296564</v>
      </c>
      <c r="U74" s="104">
        <v>11.43384883095783</v>
      </c>
      <c r="V74" s="104">
        <v>9.0580283528576295</v>
      </c>
      <c r="W74" s="104">
        <v>0.55601519151240164</v>
      </c>
      <c r="X74" s="104">
        <v>0.28670826722320125</v>
      </c>
      <c r="Y74" s="104">
        <v>8.8025819073794143</v>
      </c>
      <c r="DA74" s="132" t="s">
        <v>1808</v>
      </c>
    </row>
    <row r="75" spans="1:105" ht="12" customHeight="1" x14ac:dyDescent="0.25">
      <c r="A75" s="108" t="s">
        <v>53</v>
      </c>
      <c r="B75" s="98">
        <v>7.0224475326905844E-2</v>
      </c>
      <c r="C75" s="98">
        <v>0.17102654977618609</v>
      </c>
      <c r="D75" s="98">
        <v>1.6560224679156355E-2</v>
      </c>
      <c r="E75" s="98">
        <v>5.6175917653993865E-2</v>
      </c>
      <c r="F75" s="98">
        <v>9.8190953577598411E-2</v>
      </c>
      <c r="G75" s="98">
        <v>2.7739843937586425E-2</v>
      </c>
      <c r="H75" s="98">
        <v>0.10371236479045585</v>
      </c>
      <c r="I75" s="98">
        <v>7.9814534640213708E-2</v>
      </c>
      <c r="J75" s="98">
        <v>0.28375294016136221</v>
      </c>
      <c r="K75" s="98">
        <v>0.24435578523234222</v>
      </c>
      <c r="L75" s="98">
        <v>0.37686827390654115</v>
      </c>
      <c r="M75" s="98">
        <v>0.67911232087664342</v>
      </c>
      <c r="N75" s="98">
        <v>0.2846839438857085</v>
      </c>
      <c r="O75" s="98">
        <v>5.3503693153787196E-2</v>
      </c>
      <c r="P75" s="98">
        <v>0.11596984430112194</v>
      </c>
      <c r="Q75" s="98">
        <v>8.7154251337412964E-3</v>
      </c>
      <c r="R75" s="98">
        <v>5.9783062067517913E-2</v>
      </c>
      <c r="S75" s="98">
        <v>0.27210322786700303</v>
      </c>
      <c r="T75" s="98">
        <v>0.71472852990064328</v>
      </c>
      <c r="U75" s="98">
        <v>0.9784244929510989</v>
      </c>
      <c r="V75" s="98">
        <v>0.63765442201369282</v>
      </c>
      <c r="W75" s="98">
        <v>4.147221032496614E-2</v>
      </c>
      <c r="X75" s="98">
        <v>2.3249871505677921E-2</v>
      </c>
      <c r="Y75" s="98">
        <v>0.58738865819714059</v>
      </c>
      <c r="DA75" s="63" t="s">
        <v>1809</v>
      </c>
    </row>
    <row r="76" spans="1:105" ht="12" customHeight="1" x14ac:dyDescent="0.25">
      <c r="A76" s="108" t="s">
        <v>52</v>
      </c>
      <c r="B76" s="98">
        <v>0.5597146510690183</v>
      </c>
      <c r="C76" s="98">
        <v>0.60431006708336377</v>
      </c>
      <c r="D76" s="98">
        <v>0.16939154527371789</v>
      </c>
      <c r="E76" s="98">
        <v>1.0385470793831386</v>
      </c>
      <c r="F76" s="98">
        <v>1.3325847527182595</v>
      </c>
      <c r="G76" s="98">
        <v>0.39115916345234669</v>
      </c>
      <c r="H76" s="98">
        <v>1.020491758397958</v>
      </c>
      <c r="I76" s="98">
        <v>0.98666555925404908</v>
      </c>
      <c r="J76" s="98">
        <v>3.7679323294419742</v>
      </c>
      <c r="K76" s="98">
        <v>3.5028344856202809</v>
      </c>
      <c r="L76" s="98">
        <v>5.4493097385163347</v>
      </c>
      <c r="M76" s="98">
        <v>6.2572287379379627</v>
      </c>
      <c r="N76" s="98">
        <v>4.1333857191429457</v>
      </c>
      <c r="O76" s="98">
        <v>1.3508293148417971</v>
      </c>
      <c r="P76" s="98">
        <v>1.2383562047338978</v>
      </c>
      <c r="Q76" s="98">
        <v>0.65719858751985527</v>
      </c>
      <c r="R76" s="98">
        <v>2.2783671229057476</v>
      </c>
      <c r="S76" s="98">
        <v>4.6787476941151454</v>
      </c>
      <c r="T76" s="98">
        <v>10.255593150395921</v>
      </c>
      <c r="U76" s="98">
        <v>10.455424338006731</v>
      </c>
      <c r="V76" s="98">
        <v>8.4203739308439367</v>
      </c>
      <c r="W76" s="98">
        <v>0.51454298118743547</v>
      </c>
      <c r="X76" s="98">
        <v>0.26345839571752333</v>
      </c>
      <c r="Y76" s="98">
        <v>8.2151932491822741</v>
      </c>
      <c r="DA76" s="63" t="s">
        <v>1810</v>
      </c>
    </row>
    <row r="77" spans="1:105" ht="12" customHeight="1" x14ac:dyDescent="0.25">
      <c r="A77" s="121" t="s">
        <v>54</v>
      </c>
      <c r="B77" s="122">
        <v>106.70750288399549</v>
      </c>
      <c r="C77" s="122">
        <v>127.3355472356443</v>
      </c>
      <c r="D77" s="122">
        <v>137.48738003451123</v>
      </c>
      <c r="E77" s="122">
        <v>162.02017795685225</v>
      </c>
      <c r="F77" s="122">
        <v>158.43087332211525</v>
      </c>
      <c r="G77" s="122">
        <v>164.36132477157099</v>
      </c>
      <c r="H77" s="122">
        <v>216.56758552372389</v>
      </c>
      <c r="I77" s="122">
        <v>223.22073200205065</v>
      </c>
      <c r="J77" s="122">
        <v>228.71224981098499</v>
      </c>
      <c r="K77" s="122">
        <v>226.08173275496998</v>
      </c>
      <c r="L77" s="122">
        <v>241.15528421637367</v>
      </c>
      <c r="M77" s="122">
        <v>208.49281107062185</v>
      </c>
      <c r="N77" s="122">
        <v>211.23906290909963</v>
      </c>
      <c r="O77" s="122">
        <v>177.41580274641569</v>
      </c>
      <c r="P77" s="122">
        <v>190.36039965786387</v>
      </c>
      <c r="Q77" s="122">
        <v>203.06791282748145</v>
      </c>
      <c r="R77" s="122">
        <v>233.51608515875409</v>
      </c>
      <c r="S77" s="122">
        <v>242.55009161293231</v>
      </c>
      <c r="T77" s="122">
        <v>277.55000288152218</v>
      </c>
      <c r="U77" s="122">
        <v>263.6845780222659</v>
      </c>
      <c r="V77" s="122">
        <v>264.7138691943365</v>
      </c>
      <c r="W77" s="122">
        <v>272.76961301049823</v>
      </c>
      <c r="X77" s="122">
        <v>247.10589789202552</v>
      </c>
      <c r="Y77" s="122">
        <v>239.39567404596437</v>
      </c>
      <c r="DA77" s="130" t="s">
        <v>1811</v>
      </c>
    </row>
    <row r="78" spans="1:105" ht="12" customHeight="1" x14ac:dyDescent="0.25">
      <c r="A78" s="97" t="s">
        <v>189</v>
      </c>
      <c r="B78" s="98">
        <v>84.585198861423692</v>
      </c>
      <c r="C78" s="98">
        <v>100.72366972224833</v>
      </c>
      <c r="D78" s="98">
        <v>112.14675964211958</v>
      </c>
      <c r="E78" s="98">
        <v>132.331920274102</v>
      </c>
      <c r="F78" s="98">
        <v>127.55843962796298</v>
      </c>
      <c r="G78" s="98">
        <v>135.63864766933895</v>
      </c>
      <c r="H78" s="98">
        <v>178.45077763467182</v>
      </c>
      <c r="I78" s="98">
        <v>184.71665546872418</v>
      </c>
      <c r="J78" s="98">
        <v>184.93642990227312</v>
      </c>
      <c r="K78" s="98">
        <v>182.85110093783297</v>
      </c>
      <c r="L78" s="98">
        <v>186.54788790329002</v>
      </c>
      <c r="M78" s="98">
        <v>153.90991769626703</v>
      </c>
      <c r="N78" s="98">
        <v>161.64495566203036</v>
      </c>
      <c r="O78" s="98">
        <v>138.92216192050793</v>
      </c>
      <c r="P78" s="98">
        <v>145.05102430516604</v>
      </c>
      <c r="Q78" s="98">
        <v>166.80790596999915</v>
      </c>
      <c r="R78" s="98">
        <v>191.98324672751312</v>
      </c>
      <c r="S78" s="98">
        <v>191.5452521474237</v>
      </c>
      <c r="T78" s="98">
        <v>211.30969885645598</v>
      </c>
      <c r="U78" s="98">
        <v>198.30673343065862</v>
      </c>
      <c r="V78" s="98">
        <v>202.43695177254429</v>
      </c>
      <c r="W78" s="98">
        <v>223.3114362853571</v>
      </c>
      <c r="X78" s="98">
        <v>205.76079058420692</v>
      </c>
      <c r="Y78" s="98">
        <v>194.25261351402551</v>
      </c>
      <c r="DA78" s="63" t="s">
        <v>1812</v>
      </c>
    </row>
    <row r="79" spans="1:105" ht="12" customHeight="1" x14ac:dyDescent="0.25">
      <c r="A79" s="109" t="s">
        <v>120</v>
      </c>
      <c r="B79" s="33">
        <v>22.1223040225718</v>
      </c>
      <c r="C79" s="33">
        <v>26.611877513395974</v>
      </c>
      <c r="D79" s="33">
        <v>25.340620392391667</v>
      </c>
      <c r="E79" s="33">
        <v>29.688257682750262</v>
      </c>
      <c r="F79" s="33">
        <v>30.872433694152257</v>
      </c>
      <c r="G79" s="33">
        <v>28.722677102232051</v>
      </c>
      <c r="H79" s="33">
        <v>38.116807889052062</v>
      </c>
      <c r="I79" s="33">
        <v>38.504076533326476</v>
      </c>
      <c r="J79" s="33">
        <v>43.775819908711874</v>
      </c>
      <c r="K79" s="33">
        <v>43.230631817137017</v>
      </c>
      <c r="L79" s="33">
        <v>54.607396313083662</v>
      </c>
      <c r="M79" s="33">
        <v>54.582893374354825</v>
      </c>
      <c r="N79" s="33">
        <v>49.594107247069289</v>
      </c>
      <c r="O79" s="33">
        <v>38.493640825907761</v>
      </c>
      <c r="P79" s="33">
        <v>45.309375352697828</v>
      </c>
      <c r="Q79" s="33">
        <v>36.260006857482288</v>
      </c>
      <c r="R79" s="33">
        <v>41.532838431240975</v>
      </c>
      <c r="S79" s="33">
        <v>51.004839465508596</v>
      </c>
      <c r="T79" s="33">
        <v>66.24030402506618</v>
      </c>
      <c r="U79" s="33">
        <v>65.377844591607285</v>
      </c>
      <c r="V79" s="33">
        <v>62.276917421792213</v>
      </c>
      <c r="W79" s="33">
        <v>49.458176725141115</v>
      </c>
      <c r="X79" s="33">
        <v>41.345107307818616</v>
      </c>
      <c r="Y79" s="33">
        <v>45.14306053193885</v>
      </c>
      <c r="DA79" s="60" t="s">
        <v>1813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1186.0456092046993</v>
      </c>
      <c r="C81" s="117">
        <f t="shared" si="28"/>
        <v>1207.7024269394992</v>
      </c>
      <c r="D81" s="117">
        <f t="shared" si="28"/>
        <v>1197.0596765728094</v>
      </c>
      <c r="E81" s="117">
        <f t="shared" si="28"/>
        <v>1198.4841303645894</v>
      </c>
      <c r="F81" s="117">
        <f t="shared" si="28"/>
        <v>1213.421611468731</v>
      </c>
      <c r="G81" s="117">
        <f t="shared" si="28"/>
        <v>1255.1415735275641</v>
      </c>
      <c r="H81" s="117">
        <f t="shared" si="28"/>
        <v>1321.4880195034698</v>
      </c>
      <c r="I81" s="117">
        <f t="shared" si="28"/>
        <v>1379.3426494946802</v>
      </c>
      <c r="J81" s="117">
        <f t="shared" si="28"/>
        <v>1478.0447399886741</v>
      </c>
      <c r="K81" s="117">
        <f t="shared" si="28"/>
        <v>1802.9770899611578</v>
      </c>
      <c r="L81" s="117">
        <f t="shared" si="28"/>
        <v>1929.4707741562027</v>
      </c>
      <c r="M81" s="117">
        <f t="shared" si="28"/>
        <v>2047.1088726560765</v>
      </c>
      <c r="N81" s="117">
        <f t="shared" si="28"/>
        <v>2177.9726868580124</v>
      </c>
      <c r="O81" s="117">
        <f t="shared" si="28"/>
        <v>2260.8619407520864</v>
      </c>
      <c r="P81" s="117">
        <f t="shared" si="28"/>
        <v>2298.3049012018278</v>
      </c>
      <c r="Q81" s="117">
        <f t="shared" si="28"/>
        <v>2312.7500545630055</v>
      </c>
      <c r="R81" s="117">
        <f t="shared" ref="R81:V81" si="29">R82+R85+R87+R100</f>
        <v>1817.43882310666</v>
      </c>
      <c r="S81" s="117">
        <f t="shared" si="29"/>
        <v>1805.6964460935619</v>
      </c>
      <c r="T81" s="117">
        <f t="shared" si="29"/>
        <v>1757.1133743607884</v>
      </c>
      <c r="U81" s="117">
        <f t="shared" si="29"/>
        <v>1744.7329314472859</v>
      </c>
      <c r="V81" s="117">
        <f t="shared" si="29"/>
        <v>1760.5909039393102</v>
      </c>
      <c r="W81" s="117">
        <f t="shared" ref="W81:Y81" si="30">W82+W85+W87+W100</f>
        <v>1817.9819008204895</v>
      </c>
      <c r="X81" s="117">
        <f t="shared" si="30"/>
        <v>1886.1640528172047</v>
      </c>
      <c r="Y81" s="117">
        <f t="shared" si="30"/>
        <v>1895.9510680694459</v>
      </c>
      <c r="DA81" s="129" t="s">
        <v>1814</v>
      </c>
    </row>
    <row r="82" spans="1:105" ht="12.95" customHeight="1" x14ac:dyDescent="0.25">
      <c r="A82" s="121" t="s">
        <v>57</v>
      </c>
      <c r="B82" s="122">
        <f t="shared" ref="B82:Q82" si="31">SUM(B83:B84)</f>
        <v>830.26733955689599</v>
      </c>
      <c r="C82" s="122">
        <f t="shared" si="31"/>
        <v>837.8133724612286</v>
      </c>
      <c r="D82" s="122">
        <f t="shared" si="31"/>
        <v>846.96050605390496</v>
      </c>
      <c r="E82" s="122">
        <f t="shared" si="31"/>
        <v>856.89245764522605</v>
      </c>
      <c r="F82" s="122">
        <f t="shared" si="31"/>
        <v>884.70654441399449</v>
      </c>
      <c r="G82" s="122">
        <f t="shared" si="31"/>
        <v>907.27864253449127</v>
      </c>
      <c r="H82" s="122">
        <f t="shared" si="31"/>
        <v>938.45345337793719</v>
      </c>
      <c r="I82" s="122">
        <f t="shared" si="31"/>
        <v>981.30390718094782</v>
      </c>
      <c r="J82" s="122">
        <f t="shared" si="31"/>
        <v>1033.9927954744769</v>
      </c>
      <c r="K82" s="122">
        <f t="shared" si="31"/>
        <v>1287.2755863241434</v>
      </c>
      <c r="L82" s="122">
        <f t="shared" si="31"/>
        <v>1346.3705720535181</v>
      </c>
      <c r="M82" s="122">
        <f t="shared" si="31"/>
        <v>1404.9944436745575</v>
      </c>
      <c r="N82" s="122">
        <f t="shared" si="31"/>
        <v>1482.8464008394239</v>
      </c>
      <c r="O82" s="122">
        <f t="shared" si="31"/>
        <v>1533.6751105256267</v>
      </c>
      <c r="P82" s="122">
        <f t="shared" si="31"/>
        <v>1550.8859115169803</v>
      </c>
      <c r="Q82" s="122">
        <f t="shared" si="31"/>
        <v>1540.4696735243795</v>
      </c>
      <c r="R82" s="122">
        <f t="shared" ref="R82:V82" si="32">SUM(R83:R84)</f>
        <v>1115.5660772699357</v>
      </c>
      <c r="S82" s="122">
        <f t="shared" si="32"/>
        <v>1122.3752001808396</v>
      </c>
      <c r="T82" s="122">
        <f t="shared" si="32"/>
        <v>1130.1171160119991</v>
      </c>
      <c r="U82" s="122">
        <f t="shared" si="32"/>
        <v>1143.970577763085</v>
      </c>
      <c r="V82" s="122">
        <f t="shared" si="32"/>
        <v>1163.9536571566655</v>
      </c>
      <c r="W82" s="122">
        <f t="shared" ref="W82:Y82" si="33">SUM(W83:W84)</f>
        <v>1191.995755481277</v>
      </c>
      <c r="X82" s="122">
        <f t="shared" si="33"/>
        <v>1220.8832444446975</v>
      </c>
      <c r="Y82" s="122">
        <f t="shared" si="33"/>
        <v>1253.8494465655763</v>
      </c>
      <c r="DA82" s="130" t="s">
        <v>1815</v>
      </c>
    </row>
    <row r="83" spans="1:105" ht="12" customHeight="1" x14ac:dyDescent="0.25">
      <c r="A83" s="97" t="s">
        <v>199</v>
      </c>
      <c r="B83" s="98">
        <v>823.02453533255323</v>
      </c>
      <c r="C83" s="98">
        <v>830.49817977791463</v>
      </c>
      <c r="D83" s="98">
        <v>839.8019171153154</v>
      </c>
      <c r="E83" s="98">
        <v>850.11876312725246</v>
      </c>
      <c r="F83" s="98">
        <v>877.72886001169923</v>
      </c>
      <c r="G83" s="98">
        <v>900.36315160059939</v>
      </c>
      <c r="H83" s="98">
        <v>931.5865669932333</v>
      </c>
      <c r="I83" s="98">
        <v>974.18090248153578</v>
      </c>
      <c r="J83" s="98">
        <v>1026.6694516076768</v>
      </c>
      <c r="K83" s="98">
        <v>1278.4968404193789</v>
      </c>
      <c r="L83" s="98">
        <v>1337.2429254463636</v>
      </c>
      <c r="M83" s="98">
        <v>1395.3964373828298</v>
      </c>
      <c r="N83" s="98">
        <v>1472.8439291614279</v>
      </c>
      <c r="O83" s="98">
        <v>1523.1758247349555</v>
      </c>
      <c r="P83" s="98">
        <v>1540.1297556017428</v>
      </c>
      <c r="Q83" s="98">
        <v>1530.2395451549867</v>
      </c>
      <c r="R83" s="98">
        <v>1108.1588928357507</v>
      </c>
      <c r="S83" s="98">
        <v>1115.044426258778</v>
      </c>
      <c r="T83" s="98">
        <v>1122.6736971269463</v>
      </c>
      <c r="U83" s="98">
        <v>1136.5239118202376</v>
      </c>
      <c r="V83" s="98">
        <v>1156.3793409585046</v>
      </c>
      <c r="W83" s="98">
        <v>1184.209617982973</v>
      </c>
      <c r="X83" s="98">
        <v>1212.7909268559226</v>
      </c>
      <c r="Y83" s="98">
        <v>1245.55567968074</v>
      </c>
      <c r="DA83" s="63" t="s">
        <v>1816</v>
      </c>
    </row>
    <row r="84" spans="1:105" ht="12" customHeight="1" x14ac:dyDescent="0.25">
      <c r="A84" s="97" t="s">
        <v>53</v>
      </c>
      <c r="B84" s="98">
        <v>7.2428042243427306</v>
      </c>
      <c r="C84" s="98">
        <v>7.3151926833139163</v>
      </c>
      <c r="D84" s="98">
        <v>7.1585889385895669</v>
      </c>
      <c r="E84" s="98">
        <v>6.773694517973528</v>
      </c>
      <c r="F84" s="98">
        <v>6.977684402295214</v>
      </c>
      <c r="G84" s="98">
        <v>6.9154909338918378</v>
      </c>
      <c r="H84" s="98">
        <v>6.8668863847038706</v>
      </c>
      <c r="I84" s="98">
        <v>7.1230046994120571</v>
      </c>
      <c r="J84" s="98">
        <v>7.3233438668001778</v>
      </c>
      <c r="K84" s="98">
        <v>8.7787459047644738</v>
      </c>
      <c r="L84" s="98">
        <v>9.1276466071544675</v>
      </c>
      <c r="M84" s="98">
        <v>9.5980062917275415</v>
      </c>
      <c r="N84" s="98">
        <v>10.002471677996059</v>
      </c>
      <c r="O84" s="98">
        <v>10.499285790671054</v>
      </c>
      <c r="P84" s="98">
        <v>10.756155915237414</v>
      </c>
      <c r="Q84" s="98">
        <v>10.230128369392684</v>
      </c>
      <c r="R84" s="98">
        <v>7.4071844341849316</v>
      </c>
      <c r="S84" s="98">
        <v>7.3307739220614705</v>
      </c>
      <c r="T84" s="98">
        <v>7.4434188850528686</v>
      </c>
      <c r="U84" s="98">
        <v>7.4466659428474973</v>
      </c>
      <c r="V84" s="98">
        <v>7.5743161981609664</v>
      </c>
      <c r="W84" s="98">
        <v>7.7861374983039422</v>
      </c>
      <c r="X84" s="98">
        <v>8.0923175887749395</v>
      </c>
      <c r="Y84" s="98">
        <v>8.2937668848362307</v>
      </c>
      <c r="DA84" s="63" t="s">
        <v>1817</v>
      </c>
    </row>
    <row r="85" spans="1:105" ht="12.95" customHeight="1" x14ac:dyDescent="0.25">
      <c r="A85" s="121" t="s">
        <v>92</v>
      </c>
      <c r="B85" s="122">
        <f t="shared" ref="B85:Y85" si="34">B86</f>
        <v>12.726329702463568</v>
      </c>
      <c r="C85" s="122">
        <f t="shared" si="34"/>
        <v>16.595505743767568</v>
      </c>
      <c r="D85" s="122">
        <f t="shared" si="34"/>
        <v>13.493070060312679</v>
      </c>
      <c r="E85" s="122">
        <f t="shared" si="34"/>
        <v>26.160966183208423</v>
      </c>
      <c r="F85" s="122">
        <f t="shared" si="34"/>
        <v>22.070555835731668</v>
      </c>
      <c r="G85" s="122">
        <f t="shared" si="34"/>
        <v>32.220174372238596</v>
      </c>
      <c r="H85" s="122">
        <f t="shared" si="34"/>
        <v>40.145604571125403</v>
      </c>
      <c r="I85" s="122">
        <f t="shared" si="34"/>
        <v>30.853827309701895</v>
      </c>
      <c r="J85" s="122">
        <f t="shared" si="34"/>
        <v>44.669495725584035</v>
      </c>
      <c r="K85" s="122">
        <f t="shared" si="34"/>
        <v>84.744241091405044</v>
      </c>
      <c r="L85" s="122">
        <f t="shared" si="34"/>
        <v>103.94019562333666</v>
      </c>
      <c r="M85" s="122">
        <f t="shared" si="34"/>
        <v>116.64432866218661</v>
      </c>
      <c r="N85" s="122">
        <f t="shared" si="34"/>
        <v>130.63113869091887</v>
      </c>
      <c r="O85" s="122">
        <f t="shared" si="34"/>
        <v>137.27567648996816</v>
      </c>
      <c r="P85" s="122">
        <f t="shared" si="34"/>
        <v>115.62501434666494</v>
      </c>
      <c r="Q85" s="122">
        <f t="shared" si="34"/>
        <v>177.65103864464754</v>
      </c>
      <c r="R85" s="122">
        <f t="shared" si="34"/>
        <v>151.91738506698499</v>
      </c>
      <c r="S85" s="122">
        <f t="shared" si="34"/>
        <v>146.83666253042566</v>
      </c>
      <c r="T85" s="122">
        <f t="shared" si="34"/>
        <v>102.35892281856103</v>
      </c>
      <c r="U85" s="122">
        <f t="shared" si="34"/>
        <v>85.399090580859209</v>
      </c>
      <c r="V85" s="122">
        <f t="shared" si="34"/>
        <v>76.492784791146988</v>
      </c>
      <c r="W85" s="122">
        <f t="shared" si="34"/>
        <v>74.055585998697126</v>
      </c>
      <c r="X85" s="122">
        <f t="shared" si="34"/>
        <v>78.922605767801031</v>
      </c>
      <c r="Y85" s="122">
        <f t="shared" si="34"/>
        <v>88.494251138010625</v>
      </c>
      <c r="DA85" s="130" t="s">
        <v>1818</v>
      </c>
    </row>
    <row r="86" spans="1:105" ht="12" customHeight="1" x14ac:dyDescent="0.25">
      <c r="A86" s="97" t="s">
        <v>53</v>
      </c>
      <c r="B86" s="98">
        <v>12.726329702463568</v>
      </c>
      <c r="C86" s="98">
        <v>16.595505743767568</v>
      </c>
      <c r="D86" s="98">
        <v>13.493070060312679</v>
      </c>
      <c r="E86" s="98">
        <v>26.160966183208423</v>
      </c>
      <c r="F86" s="98">
        <v>22.070555835731668</v>
      </c>
      <c r="G86" s="98">
        <v>32.220174372238596</v>
      </c>
      <c r="H86" s="98">
        <v>40.145604571125403</v>
      </c>
      <c r="I86" s="98">
        <v>30.853827309701895</v>
      </c>
      <c r="J86" s="98">
        <v>44.669495725584035</v>
      </c>
      <c r="K86" s="98">
        <v>84.744241091405044</v>
      </c>
      <c r="L86" s="98">
        <v>103.94019562333666</v>
      </c>
      <c r="M86" s="98">
        <v>116.64432866218661</v>
      </c>
      <c r="N86" s="98">
        <v>130.63113869091887</v>
      </c>
      <c r="O86" s="98">
        <v>137.27567648996816</v>
      </c>
      <c r="P86" s="98">
        <v>115.62501434666494</v>
      </c>
      <c r="Q86" s="98">
        <v>177.65103864464754</v>
      </c>
      <c r="R86" s="98">
        <v>151.91738506698499</v>
      </c>
      <c r="S86" s="98">
        <v>146.83666253042566</v>
      </c>
      <c r="T86" s="98">
        <v>102.35892281856103</v>
      </c>
      <c r="U86" s="98">
        <v>85.399090580859209</v>
      </c>
      <c r="V86" s="98">
        <v>76.492784791146988</v>
      </c>
      <c r="W86" s="98">
        <v>74.055585998697126</v>
      </c>
      <c r="X86" s="98">
        <v>78.922605767801031</v>
      </c>
      <c r="Y86" s="98">
        <v>88.494251138010625</v>
      </c>
      <c r="DA86" s="63" t="s">
        <v>1819</v>
      </c>
    </row>
    <row r="87" spans="1:105" ht="12" customHeight="1" x14ac:dyDescent="0.25">
      <c r="A87" s="121" t="s">
        <v>55</v>
      </c>
      <c r="B87" s="122">
        <v>220.88751076682601</v>
      </c>
      <c r="C87" s="122">
        <v>220.5282480060427</v>
      </c>
      <c r="D87" s="122">
        <v>209.67200706497536</v>
      </c>
      <c r="E87" s="122">
        <v>190.86321966846668</v>
      </c>
      <c r="F87" s="122">
        <v>186.44724233118762</v>
      </c>
      <c r="G87" s="122">
        <v>192.92007817111767</v>
      </c>
      <c r="H87" s="122">
        <v>198.72859756155532</v>
      </c>
      <c r="I87" s="122">
        <v>214.33707588679945</v>
      </c>
      <c r="J87" s="122">
        <v>235.17939707236775</v>
      </c>
      <c r="K87" s="122">
        <v>255.29231006923391</v>
      </c>
      <c r="L87" s="122">
        <v>285.13069366313732</v>
      </c>
      <c r="M87" s="122">
        <v>326.07352340500199</v>
      </c>
      <c r="N87" s="122">
        <v>353.91281337194675</v>
      </c>
      <c r="O87" s="122">
        <v>388.5596749033391</v>
      </c>
      <c r="P87" s="122">
        <v>406.46880610950723</v>
      </c>
      <c r="Q87" s="122">
        <v>379.31355179249442</v>
      </c>
      <c r="R87" s="122">
        <v>354.76096333214235</v>
      </c>
      <c r="S87" s="122">
        <v>349.80747404989233</v>
      </c>
      <c r="T87" s="122">
        <v>335.27935586005788</v>
      </c>
      <c r="U87" s="122">
        <v>335.67317085542714</v>
      </c>
      <c r="V87" s="122">
        <v>339.15150933984557</v>
      </c>
      <c r="W87" s="122">
        <v>361.76674135310407</v>
      </c>
      <c r="X87" s="122">
        <v>385.8703480295809</v>
      </c>
      <c r="Y87" s="122">
        <v>359.15066932779115</v>
      </c>
      <c r="DA87" s="130" t="s">
        <v>1820</v>
      </c>
    </row>
    <row r="88" spans="1:105" ht="12" customHeight="1" x14ac:dyDescent="0.25">
      <c r="A88" s="97" t="s">
        <v>132</v>
      </c>
      <c r="B88" s="98">
        <v>13.344051399804245</v>
      </c>
      <c r="C88" s="98">
        <v>14.26678111336539</v>
      </c>
      <c r="D88" s="98">
        <v>14.366316587756144</v>
      </c>
      <c r="E88" s="98">
        <v>13.872793308654749</v>
      </c>
      <c r="F88" s="98">
        <v>14.02157936987766</v>
      </c>
      <c r="G88" s="98">
        <v>15.137013034420592</v>
      </c>
      <c r="H88" s="98">
        <v>16.50551036704865</v>
      </c>
      <c r="I88" s="98">
        <v>18.308967598278208</v>
      </c>
      <c r="J88" s="98">
        <v>21.26395947733932</v>
      </c>
      <c r="K88" s="98">
        <v>23.714057125379632</v>
      </c>
      <c r="L88" s="98">
        <v>26.924570382953018</v>
      </c>
      <c r="M88" s="98">
        <v>31.846381262868789</v>
      </c>
      <c r="N88" s="98">
        <v>33.567400793163458</v>
      </c>
      <c r="O88" s="98">
        <v>36.5887797149786</v>
      </c>
      <c r="P88" s="98">
        <v>36.860530293102279</v>
      </c>
      <c r="Q88" s="98">
        <v>34.921976372365314</v>
      </c>
      <c r="R88" s="98">
        <v>25.649494242258786</v>
      </c>
      <c r="S88" s="98">
        <v>26.098572834077554</v>
      </c>
      <c r="T88" s="98">
        <v>25.121668094655291</v>
      </c>
      <c r="U88" s="98">
        <v>26.676372508324452</v>
      </c>
      <c r="V88" s="98">
        <v>26.927378494946851</v>
      </c>
      <c r="W88" s="98">
        <v>27.341443411703036</v>
      </c>
      <c r="X88" s="98">
        <v>27.906880390730329</v>
      </c>
      <c r="Y88" s="98">
        <v>28.799428022784447</v>
      </c>
      <c r="DA88" s="63" t="s">
        <v>1821</v>
      </c>
    </row>
    <row r="89" spans="1:105" ht="12" customHeight="1" x14ac:dyDescent="0.25">
      <c r="A89" s="97" t="s">
        <v>131</v>
      </c>
      <c r="B89" s="98">
        <v>2.4533326317751916E-2</v>
      </c>
      <c r="C89" s="98">
        <v>2.3967372241812668E-2</v>
      </c>
      <c r="D89" s="98">
        <v>2.2919265863976444E-2</v>
      </c>
      <c r="E89" s="98">
        <v>2.4926987208877253E-2</v>
      </c>
      <c r="F89" s="98">
        <v>2.5977423120571386E-2</v>
      </c>
      <c r="G89" s="98">
        <v>2.8250358983683877E-2</v>
      </c>
      <c r="H89" s="98">
        <v>3.1526150240595539E-2</v>
      </c>
      <c r="I89" s="98">
        <v>4.5578613822898684E-2</v>
      </c>
      <c r="J89" s="98">
        <v>7.6302856436320426E-2</v>
      </c>
      <c r="K89" s="98">
        <v>0.11370925568511804</v>
      </c>
      <c r="L89" s="98">
        <v>0.13876104606933229</v>
      </c>
      <c r="M89" s="98">
        <v>0.1588107797584595</v>
      </c>
      <c r="N89" s="98">
        <v>0.18937625792103943</v>
      </c>
      <c r="O89" s="98">
        <v>0.25003924665897909</v>
      </c>
      <c r="P89" s="98">
        <v>0.26519233876735887</v>
      </c>
      <c r="Q89" s="98">
        <v>0.28186316791565319</v>
      </c>
      <c r="R89" s="98">
        <v>0.20345991750490969</v>
      </c>
      <c r="S89" s="98">
        <v>0.20021409714905675</v>
      </c>
      <c r="T89" s="98">
        <v>0.19547096304913208</v>
      </c>
      <c r="U89" s="98">
        <v>0.22256005582772206</v>
      </c>
      <c r="V89" s="98">
        <v>0.22707858394448965</v>
      </c>
      <c r="W89" s="98">
        <v>0.23465126954093293</v>
      </c>
      <c r="X89" s="98">
        <v>0.24545961955846099</v>
      </c>
      <c r="Y89" s="98">
        <v>0.25857111994533871</v>
      </c>
      <c r="DA89" s="63" t="s">
        <v>1822</v>
      </c>
    </row>
    <row r="90" spans="1:105" ht="12" customHeight="1" x14ac:dyDescent="0.25">
      <c r="A90" s="100" t="s">
        <v>199</v>
      </c>
      <c r="B90" s="101">
        <v>2.8049108864114385E-3</v>
      </c>
      <c r="C90" s="101">
        <v>5.3082301525852393E-3</v>
      </c>
      <c r="D90" s="101">
        <v>2.0448408874694933E-3</v>
      </c>
      <c r="E90" s="101">
        <v>1.3099051038002914E-3</v>
      </c>
      <c r="F90" s="101">
        <v>1.7903334092772255E-3</v>
      </c>
      <c r="G90" s="101">
        <v>1.8806235250134337E-3</v>
      </c>
      <c r="H90" s="101">
        <v>2.8834549605334606E-3</v>
      </c>
      <c r="I90" s="101">
        <v>3.391981311975148E-3</v>
      </c>
      <c r="J90" s="101">
        <v>5.3601981065680435E-3</v>
      </c>
      <c r="K90" s="101">
        <v>7.5064758772089924E-3</v>
      </c>
      <c r="L90" s="101">
        <v>9.0752040788402363E-3</v>
      </c>
      <c r="M90" s="101">
        <v>1.6021841216703473E-2</v>
      </c>
      <c r="N90" s="101">
        <v>1.2847236257160942E-2</v>
      </c>
      <c r="O90" s="101">
        <v>1.1262012900932638E-2</v>
      </c>
      <c r="P90" s="101">
        <v>2.3667067463332983E-2</v>
      </c>
      <c r="Q90" s="101">
        <v>6.3361381721650754E-3</v>
      </c>
      <c r="R90" s="101">
        <v>6.4201274219300268E-3</v>
      </c>
      <c r="S90" s="101">
        <v>1.0973444451588737E-2</v>
      </c>
      <c r="T90" s="101">
        <v>1.2555721428272116E-2</v>
      </c>
      <c r="U90" s="101">
        <v>1.8754499303098415E-2</v>
      </c>
      <c r="V90" s="101">
        <v>1.5709329189761215E-2</v>
      </c>
      <c r="W90" s="101">
        <v>1.7936889912661822E-2</v>
      </c>
      <c r="X90" s="101">
        <v>2.0260690710100365E-2</v>
      </c>
      <c r="Y90" s="101">
        <v>1.7273946195954449E-2</v>
      </c>
      <c r="DA90" s="131" t="s">
        <v>1823</v>
      </c>
    </row>
    <row r="91" spans="1:105" ht="12" customHeight="1" x14ac:dyDescent="0.25">
      <c r="A91" s="103" t="s">
        <v>52</v>
      </c>
      <c r="B91" s="104">
        <v>2.1728415431340478E-2</v>
      </c>
      <c r="C91" s="104">
        <v>1.8659142089227428E-2</v>
      </c>
      <c r="D91" s="104">
        <v>2.0874424976506951E-2</v>
      </c>
      <c r="E91" s="104">
        <v>2.3617082105076962E-2</v>
      </c>
      <c r="F91" s="104">
        <v>2.4187089711294161E-2</v>
      </c>
      <c r="G91" s="104">
        <v>2.6369735458670444E-2</v>
      </c>
      <c r="H91" s="104">
        <v>2.8642695280062077E-2</v>
      </c>
      <c r="I91" s="104">
        <v>4.2186632510923534E-2</v>
      </c>
      <c r="J91" s="104">
        <v>7.0942658329752384E-2</v>
      </c>
      <c r="K91" s="104">
        <v>0.10620277980790904</v>
      </c>
      <c r="L91" s="104">
        <v>0.12968584199049205</v>
      </c>
      <c r="M91" s="104">
        <v>0.14278893854175603</v>
      </c>
      <c r="N91" s="104">
        <v>0.17652902166387849</v>
      </c>
      <c r="O91" s="104">
        <v>0.23877723375804646</v>
      </c>
      <c r="P91" s="104">
        <v>0.24152527130402587</v>
      </c>
      <c r="Q91" s="104">
        <v>0.27552702974348814</v>
      </c>
      <c r="R91" s="104">
        <v>0.19703979008297967</v>
      </c>
      <c r="S91" s="104">
        <v>0.18924065269746801</v>
      </c>
      <c r="T91" s="104">
        <v>0.18291524162085998</v>
      </c>
      <c r="U91" s="104">
        <v>0.20380555652462365</v>
      </c>
      <c r="V91" s="104">
        <v>0.21136925475472845</v>
      </c>
      <c r="W91" s="104">
        <v>0.21671437962827111</v>
      </c>
      <c r="X91" s="104">
        <v>0.22519892884836062</v>
      </c>
      <c r="Y91" s="104">
        <v>0.24129717374938428</v>
      </c>
      <c r="DA91" s="132" t="s">
        <v>1824</v>
      </c>
    </row>
    <row r="92" spans="1:105" ht="12" customHeight="1" x14ac:dyDescent="0.25">
      <c r="A92" s="106" t="s">
        <v>124</v>
      </c>
      <c r="B92" s="101">
        <v>181.42804096918547</v>
      </c>
      <c r="C92" s="101">
        <v>167.39385608418337</v>
      </c>
      <c r="D92" s="101">
        <v>156.80986573821534</v>
      </c>
      <c r="E92" s="101">
        <v>141.44210807908775</v>
      </c>
      <c r="F92" s="101">
        <v>133.42416721900901</v>
      </c>
      <c r="G92" s="101">
        <v>126.25185977523597</v>
      </c>
      <c r="H92" s="101">
        <v>113.16373191243237</v>
      </c>
      <c r="I92" s="101">
        <v>111.24796718766157</v>
      </c>
      <c r="J92" s="101">
        <v>112.53285255637232</v>
      </c>
      <c r="K92" s="101">
        <v>115.24799817084593</v>
      </c>
      <c r="L92" s="101">
        <v>123.05424786071556</v>
      </c>
      <c r="M92" s="101">
        <v>135.69644687654196</v>
      </c>
      <c r="N92" s="101">
        <v>145.48166367457398</v>
      </c>
      <c r="O92" s="101">
        <v>166.23464753452839</v>
      </c>
      <c r="P92" s="101">
        <v>174.38781411895664</v>
      </c>
      <c r="Q92" s="101">
        <v>167.42199962109399</v>
      </c>
      <c r="R92" s="101">
        <v>161.86767509663986</v>
      </c>
      <c r="S92" s="101">
        <v>158.76495282525082</v>
      </c>
      <c r="T92" s="101">
        <v>147.16785874749741</v>
      </c>
      <c r="U92" s="101">
        <v>131.47855243005139</v>
      </c>
      <c r="V92" s="101">
        <v>124.58049635743521</v>
      </c>
      <c r="W92" s="101">
        <v>133.61855695157405</v>
      </c>
      <c r="X92" s="101">
        <v>150.92037659898611</v>
      </c>
      <c r="Y92" s="101">
        <v>126.3527694901672</v>
      </c>
      <c r="DA92" s="131" t="s">
        <v>1825</v>
      </c>
    </row>
    <row r="93" spans="1:105" ht="12" customHeight="1" x14ac:dyDescent="0.25">
      <c r="A93" s="107" t="s">
        <v>123</v>
      </c>
      <c r="B93" s="104">
        <v>0.34962923924543515</v>
      </c>
      <c r="C93" s="104">
        <v>0.29274069739058511</v>
      </c>
      <c r="D93" s="104">
        <v>0.25820222395586134</v>
      </c>
      <c r="E93" s="104">
        <v>0.25609105150958539</v>
      </c>
      <c r="F93" s="104">
        <v>0.25352925617680044</v>
      </c>
      <c r="G93" s="104">
        <v>0.24484721485215177</v>
      </c>
      <c r="H93" s="104">
        <v>0.21399290956553163</v>
      </c>
      <c r="I93" s="104">
        <v>0.29365103515497132</v>
      </c>
      <c r="J93" s="104">
        <v>0.43836929139545633</v>
      </c>
      <c r="K93" s="104">
        <v>0.60286416974659907</v>
      </c>
      <c r="L93" s="104">
        <v>0.69266533416115028</v>
      </c>
      <c r="M93" s="104">
        <v>0.6450338368616747</v>
      </c>
      <c r="N93" s="104">
        <v>0.74182198587693804</v>
      </c>
      <c r="O93" s="104">
        <v>1.0098420227461142</v>
      </c>
      <c r="P93" s="104">
        <v>1.1017032791475256</v>
      </c>
      <c r="Q93" s="104">
        <v>1.1875581276746994</v>
      </c>
      <c r="R93" s="104">
        <v>1.1980593911711299</v>
      </c>
      <c r="S93" s="104">
        <v>1.2403345261396672</v>
      </c>
      <c r="T93" s="104">
        <v>1.198772807788421</v>
      </c>
      <c r="U93" s="104">
        <v>1.0546392294799198</v>
      </c>
      <c r="V93" s="104">
        <v>0.9865186925107543</v>
      </c>
      <c r="W93" s="104">
        <v>1.1492761033841714</v>
      </c>
      <c r="X93" s="104">
        <v>1.4682712966475067</v>
      </c>
      <c r="Y93" s="104">
        <v>1.0904675834988145</v>
      </c>
      <c r="DA93" s="132" t="s">
        <v>1826</v>
      </c>
    </row>
    <row r="94" spans="1:105" ht="12" customHeight="1" x14ac:dyDescent="0.25">
      <c r="A94" s="108" t="s">
        <v>50</v>
      </c>
      <c r="B94" s="98">
        <v>4.0093693182676658E-2</v>
      </c>
      <c r="C94" s="98">
        <v>6.4854156719095016E-2</v>
      </c>
      <c r="D94" s="98">
        <v>2.3028827654804414E-2</v>
      </c>
      <c r="E94" s="98">
        <v>1.3460999476192396E-2</v>
      </c>
      <c r="F94" s="98">
        <v>1.7539614326277604E-2</v>
      </c>
      <c r="G94" s="98">
        <v>1.6399626550474153E-2</v>
      </c>
      <c r="H94" s="98">
        <v>1.9565875244190137E-2</v>
      </c>
      <c r="I94" s="98">
        <v>2.1917895773986666E-2</v>
      </c>
      <c r="J94" s="98">
        <v>3.0765968605827466E-2</v>
      </c>
      <c r="K94" s="98">
        <v>3.9659335341404554E-2</v>
      </c>
      <c r="L94" s="98">
        <v>4.5587838031879227E-2</v>
      </c>
      <c r="M94" s="98">
        <v>6.4033323460481559E-2</v>
      </c>
      <c r="N94" s="98">
        <v>4.8268649335742757E-2</v>
      </c>
      <c r="O94" s="98">
        <v>4.1438041684748413E-2</v>
      </c>
      <c r="P94" s="98">
        <v>9.3964196005086514E-2</v>
      </c>
      <c r="Q94" s="98">
        <v>2.1135801555686437E-2</v>
      </c>
      <c r="R94" s="98">
        <v>3.6249387959710569E-2</v>
      </c>
      <c r="S94" s="98">
        <v>7.023040101282986E-2</v>
      </c>
      <c r="T94" s="98">
        <v>7.9237042655039475E-2</v>
      </c>
      <c r="U94" s="98">
        <v>8.773227064317303E-2</v>
      </c>
      <c r="V94" s="98">
        <v>6.542292920967302E-2</v>
      </c>
      <c r="W94" s="98">
        <v>8.7922723304512451E-2</v>
      </c>
      <c r="X94" s="98">
        <v>0.12752283548683618</v>
      </c>
      <c r="Y94" s="98">
        <v>7.0280578372470967E-2</v>
      </c>
      <c r="DA94" s="63" t="s">
        <v>1827</v>
      </c>
    </row>
    <row r="95" spans="1:105" ht="12" customHeight="1" x14ac:dyDescent="0.25">
      <c r="A95" s="108" t="s">
        <v>52</v>
      </c>
      <c r="B95" s="98">
        <v>0.30953554606275852</v>
      </c>
      <c r="C95" s="98">
        <v>0.22788654067149008</v>
      </c>
      <c r="D95" s="98">
        <v>0.23517339630105694</v>
      </c>
      <c r="E95" s="98">
        <v>0.242630052033393</v>
      </c>
      <c r="F95" s="98">
        <v>0.23598964185052285</v>
      </c>
      <c r="G95" s="98">
        <v>0.22844758830167763</v>
      </c>
      <c r="H95" s="98">
        <v>0.19442703432134148</v>
      </c>
      <c r="I95" s="98">
        <v>0.27173313938098465</v>
      </c>
      <c r="J95" s="98">
        <v>0.40760332278962885</v>
      </c>
      <c r="K95" s="98">
        <v>0.56320483440519453</v>
      </c>
      <c r="L95" s="98">
        <v>0.64707749612927101</v>
      </c>
      <c r="M95" s="98">
        <v>0.58100051340119319</v>
      </c>
      <c r="N95" s="98">
        <v>0.69355333654119533</v>
      </c>
      <c r="O95" s="98">
        <v>0.96840398106136572</v>
      </c>
      <c r="P95" s="98">
        <v>1.0077390831424391</v>
      </c>
      <c r="Q95" s="98">
        <v>1.166422326119013</v>
      </c>
      <c r="R95" s="98">
        <v>1.1618100032114194</v>
      </c>
      <c r="S95" s="98">
        <v>1.1701041251268374</v>
      </c>
      <c r="T95" s="98">
        <v>1.1195357651333815</v>
      </c>
      <c r="U95" s="98">
        <v>0.96690695883674682</v>
      </c>
      <c r="V95" s="98">
        <v>0.92109576330108123</v>
      </c>
      <c r="W95" s="98">
        <v>1.0613533800796588</v>
      </c>
      <c r="X95" s="98">
        <v>1.3407484611606706</v>
      </c>
      <c r="Y95" s="98">
        <v>1.0201870051263435</v>
      </c>
      <c r="DA95" s="63" t="s">
        <v>1828</v>
      </c>
    </row>
    <row r="96" spans="1:105" ht="12" customHeight="1" x14ac:dyDescent="0.25">
      <c r="A96" s="106" t="s">
        <v>122</v>
      </c>
      <c r="B96" s="101">
        <v>21.935580809526527</v>
      </c>
      <c r="C96" s="101">
        <v>33.193466258640939</v>
      </c>
      <c r="D96" s="101">
        <v>33.008610973448953</v>
      </c>
      <c r="E96" s="101">
        <v>30.20867766555364</v>
      </c>
      <c r="F96" s="101">
        <v>32.802253725860581</v>
      </c>
      <c r="G96" s="101">
        <v>43.340469806722041</v>
      </c>
      <c r="H96" s="101">
        <v>57.214566360756038</v>
      </c>
      <c r="I96" s="101">
        <v>65.248273697066182</v>
      </c>
      <c r="J96" s="101">
        <v>70.50858686538659</v>
      </c>
      <c r="K96" s="101">
        <v>73.944977286275176</v>
      </c>
      <c r="L96" s="101">
        <v>84.051818170013433</v>
      </c>
      <c r="M96" s="101">
        <v>103.34908227625647</v>
      </c>
      <c r="N96" s="101">
        <v>112.89569619691301</v>
      </c>
      <c r="O96" s="101">
        <v>115.93104392235176</v>
      </c>
      <c r="P96" s="101">
        <v>117.15595618653911</v>
      </c>
      <c r="Q96" s="101">
        <v>104.95131149600782</v>
      </c>
      <c r="R96" s="101">
        <v>97.607314636096717</v>
      </c>
      <c r="S96" s="101">
        <v>93.368733824576651</v>
      </c>
      <c r="T96" s="101">
        <v>89.747523031851429</v>
      </c>
      <c r="U96" s="101">
        <v>94.600131124097658</v>
      </c>
      <c r="V96" s="101">
        <v>99.508854510691549</v>
      </c>
      <c r="W96" s="101">
        <v>104.7243777134933</v>
      </c>
      <c r="X96" s="101">
        <v>105.95594611152619</v>
      </c>
      <c r="Y96" s="101">
        <v>105.0636504241844</v>
      </c>
      <c r="DA96" s="131" t="s">
        <v>1829</v>
      </c>
    </row>
    <row r="97" spans="1:105" ht="12" customHeight="1" x14ac:dyDescent="0.25">
      <c r="A97" s="107" t="s">
        <v>121</v>
      </c>
      <c r="B97" s="104">
        <v>3.8056750227465508</v>
      </c>
      <c r="C97" s="104">
        <v>5.3574364802205974</v>
      </c>
      <c r="D97" s="104">
        <v>5.2060922757350907</v>
      </c>
      <c r="E97" s="104">
        <v>5.0586225764521116</v>
      </c>
      <c r="F97" s="104">
        <v>5.9197353371430301</v>
      </c>
      <c r="G97" s="104">
        <v>7.9176379809032511</v>
      </c>
      <c r="H97" s="104">
        <v>11.599269861512131</v>
      </c>
      <c r="I97" s="104">
        <v>19.192637754815642</v>
      </c>
      <c r="J97" s="104">
        <v>30.359326025437731</v>
      </c>
      <c r="K97" s="104">
        <v>41.668704061301483</v>
      </c>
      <c r="L97" s="104">
        <v>50.268630869224815</v>
      </c>
      <c r="M97" s="104">
        <v>54.37776837271462</v>
      </c>
      <c r="N97" s="104">
        <v>61.036854463498315</v>
      </c>
      <c r="O97" s="104">
        <v>68.545322462075262</v>
      </c>
      <c r="P97" s="104">
        <v>76.697609892994279</v>
      </c>
      <c r="Q97" s="104">
        <v>70.548843007436957</v>
      </c>
      <c r="R97" s="104">
        <v>68.234960048470938</v>
      </c>
      <c r="S97" s="104">
        <v>70.134665942698604</v>
      </c>
      <c r="T97" s="104">
        <v>71.848062215216231</v>
      </c>
      <c r="U97" s="104">
        <v>81.640915507646</v>
      </c>
      <c r="V97" s="104">
        <v>86.921182700316734</v>
      </c>
      <c r="W97" s="104">
        <v>94.698435903408551</v>
      </c>
      <c r="X97" s="104">
        <v>99.373414012132301</v>
      </c>
      <c r="Y97" s="104">
        <v>97.585782687210951</v>
      </c>
      <c r="DA97" s="132" t="s">
        <v>1830</v>
      </c>
    </row>
    <row r="98" spans="1:105" ht="12" customHeight="1" x14ac:dyDescent="0.25">
      <c r="A98" s="108" t="s">
        <v>53</v>
      </c>
      <c r="B98" s="98">
        <v>0.42424977357116289</v>
      </c>
      <c r="C98" s="98">
        <v>1.1817626782138446</v>
      </c>
      <c r="D98" s="98">
        <v>0.46363666131515036</v>
      </c>
      <c r="E98" s="98">
        <v>0.25958417432219993</v>
      </c>
      <c r="F98" s="98">
        <v>0.40625826614425731</v>
      </c>
      <c r="G98" s="98">
        <v>0.52431263399990913</v>
      </c>
      <c r="H98" s="98">
        <v>1.0700794298532106</v>
      </c>
      <c r="I98" s="98">
        <v>1.4363619721444925</v>
      </c>
      <c r="J98" s="98">
        <v>2.1261641632590793</v>
      </c>
      <c r="K98" s="98">
        <v>2.7172329571075231</v>
      </c>
      <c r="L98" s="98">
        <v>3.2516432053629445</v>
      </c>
      <c r="M98" s="98">
        <v>5.323932628249068</v>
      </c>
      <c r="N98" s="98">
        <v>3.9329874303374015</v>
      </c>
      <c r="O98" s="98">
        <v>2.6115087228297944</v>
      </c>
      <c r="P98" s="98">
        <v>6.5675543078391545</v>
      </c>
      <c r="Q98" s="98">
        <v>0.92333716939401711</v>
      </c>
      <c r="R98" s="98">
        <v>1.7446675914870655</v>
      </c>
      <c r="S98" s="98">
        <v>3.8546644383187574</v>
      </c>
      <c r="T98" s="98">
        <v>4.6809803194306392</v>
      </c>
      <c r="U98" s="98">
        <v>6.9862276946808555</v>
      </c>
      <c r="V98" s="98">
        <v>6.1189559533705129</v>
      </c>
      <c r="W98" s="98">
        <v>7.0633923518326869</v>
      </c>
      <c r="X98" s="98">
        <v>8.0584321102396324</v>
      </c>
      <c r="Y98" s="98">
        <v>6.5118146647070896</v>
      </c>
      <c r="DA98" s="63" t="s">
        <v>1831</v>
      </c>
    </row>
    <row r="99" spans="1:105" ht="12" customHeight="1" x14ac:dyDescent="0.25">
      <c r="A99" s="108" t="s">
        <v>52</v>
      </c>
      <c r="B99" s="98">
        <v>3.381425249175388</v>
      </c>
      <c r="C99" s="98">
        <v>4.1756738020067532</v>
      </c>
      <c r="D99" s="98">
        <v>4.7424556144199403</v>
      </c>
      <c r="E99" s="98">
        <v>4.799038402129912</v>
      </c>
      <c r="F99" s="98">
        <v>5.513477070998773</v>
      </c>
      <c r="G99" s="98">
        <v>7.3933253469033415</v>
      </c>
      <c r="H99" s="98">
        <v>10.52919043165892</v>
      </c>
      <c r="I99" s="98">
        <v>17.75627578267115</v>
      </c>
      <c r="J99" s="98">
        <v>28.233161862178651</v>
      </c>
      <c r="K99" s="98">
        <v>38.951471104193956</v>
      </c>
      <c r="L99" s="98">
        <v>47.016987663861869</v>
      </c>
      <c r="M99" s="98">
        <v>49.053835744465552</v>
      </c>
      <c r="N99" s="98">
        <v>57.103867033160917</v>
      </c>
      <c r="O99" s="98">
        <v>65.933813739245466</v>
      </c>
      <c r="P99" s="98">
        <v>70.13005558515512</v>
      </c>
      <c r="Q99" s="98">
        <v>69.62550583804294</v>
      </c>
      <c r="R99" s="98">
        <v>66.490292456983866</v>
      </c>
      <c r="S99" s="98">
        <v>66.28000150437984</v>
      </c>
      <c r="T99" s="98">
        <v>67.167081895785586</v>
      </c>
      <c r="U99" s="98">
        <v>74.65468781296515</v>
      </c>
      <c r="V99" s="98">
        <v>80.802226746946218</v>
      </c>
      <c r="W99" s="98">
        <v>87.635043551575862</v>
      </c>
      <c r="X99" s="98">
        <v>91.314981901892665</v>
      </c>
      <c r="Y99" s="98">
        <v>91.073968022503863</v>
      </c>
      <c r="DA99" s="63" t="s">
        <v>1832</v>
      </c>
    </row>
    <row r="100" spans="1:105" ht="12" customHeight="1" x14ac:dyDescent="0.25">
      <c r="A100" s="121" t="s">
        <v>54</v>
      </c>
      <c r="B100" s="122">
        <v>122.16442917851376</v>
      </c>
      <c r="C100" s="122">
        <v>132.76530072846035</v>
      </c>
      <c r="D100" s="122">
        <v>126.93409339361642</v>
      </c>
      <c r="E100" s="122">
        <v>124.56748686768837</v>
      </c>
      <c r="F100" s="122">
        <v>120.19726888781722</v>
      </c>
      <c r="G100" s="122">
        <v>122.72267844971665</v>
      </c>
      <c r="H100" s="122">
        <v>144.16036399285184</v>
      </c>
      <c r="I100" s="122">
        <v>152.84783911723119</v>
      </c>
      <c r="J100" s="122">
        <v>164.20305171624545</v>
      </c>
      <c r="K100" s="122">
        <v>175.6649524763755</v>
      </c>
      <c r="L100" s="122">
        <v>194.02931281621053</v>
      </c>
      <c r="M100" s="122">
        <v>199.39657691433047</v>
      </c>
      <c r="N100" s="122">
        <v>210.58233395572276</v>
      </c>
      <c r="O100" s="122">
        <v>201.35147883315199</v>
      </c>
      <c r="P100" s="122">
        <v>225.32516922867515</v>
      </c>
      <c r="Q100" s="122">
        <v>215.31579060148374</v>
      </c>
      <c r="R100" s="122">
        <v>195.1943974375969</v>
      </c>
      <c r="S100" s="122">
        <v>186.67710933240426</v>
      </c>
      <c r="T100" s="122">
        <v>189.35797967017049</v>
      </c>
      <c r="U100" s="122">
        <v>179.69009224791472</v>
      </c>
      <c r="V100" s="122">
        <v>180.99295265165227</v>
      </c>
      <c r="W100" s="122">
        <v>190.16381798741122</v>
      </c>
      <c r="X100" s="122">
        <v>200.48785457512525</v>
      </c>
      <c r="Y100" s="122">
        <v>194.45670103806785</v>
      </c>
      <c r="DA100" s="130" t="s">
        <v>1833</v>
      </c>
    </row>
    <row r="101" spans="1:105" ht="12" customHeight="1" x14ac:dyDescent="0.25">
      <c r="A101" s="97" t="s">
        <v>202</v>
      </c>
      <c r="B101" s="98">
        <v>10.79697428731143</v>
      </c>
      <c r="C101" s="98">
        <v>12.398573804249521</v>
      </c>
      <c r="D101" s="98">
        <v>12.119616234291939</v>
      </c>
      <c r="E101" s="98">
        <v>12.729332181723048</v>
      </c>
      <c r="F101" s="98">
        <v>12.148766595003249</v>
      </c>
      <c r="G101" s="98">
        <v>12.464745282363307</v>
      </c>
      <c r="H101" s="98">
        <v>14.532871184868005</v>
      </c>
      <c r="I101" s="98">
        <v>14.128985282362439</v>
      </c>
      <c r="J101" s="98">
        <v>14.028088907423671</v>
      </c>
      <c r="K101" s="98">
        <v>14.057723206203814</v>
      </c>
      <c r="L101" s="98">
        <v>14.681066637885056</v>
      </c>
      <c r="M101" s="98">
        <v>14.741250620643534</v>
      </c>
      <c r="N101" s="98">
        <v>14.98199339386478</v>
      </c>
      <c r="O101" s="98">
        <v>15.047451844203241</v>
      </c>
      <c r="P101" s="98">
        <v>15.146433637601403</v>
      </c>
      <c r="Q101" s="98">
        <v>15.027408517021428</v>
      </c>
      <c r="R101" s="98">
        <v>10.911594117762419</v>
      </c>
      <c r="S101" s="98">
        <v>10.96116232122572</v>
      </c>
      <c r="T101" s="98">
        <v>11.022940801773974</v>
      </c>
      <c r="U101" s="98">
        <v>11.111291090650285</v>
      </c>
      <c r="V101" s="98">
        <v>11.182252501814006</v>
      </c>
      <c r="W101" s="98">
        <v>11.262169313464694</v>
      </c>
      <c r="X101" s="98">
        <v>11.308720848350825</v>
      </c>
      <c r="Y101" s="98">
        <v>11.384102885716464</v>
      </c>
      <c r="DA101" s="63" t="s">
        <v>1834</v>
      </c>
    </row>
    <row r="102" spans="1:105" ht="12" customHeight="1" x14ac:dyDescent="0.25">
      <c r="A102" s="97" t="s">
        <v>50</v>
      </c>
      <c r="B102" s="98">
        <v>37.336465062181041</v>
      </c>
      <c r="C102" s="98">
        <v>35.586224401100786</v>
      </c>
      <c r="D102" s="98">
        <v>34.535977290366233</v>
      </c>
      <c r="E102" s="98">
        <v>32.802585896044789</v>
      </c>
      <c r="F102" s="98">
        <v>31.719738715488315</v>
      </c>
      <c r="G102" s="98">
        <v>30.865418626947864</v>
      </c>
      <c r="H102" s="98">
        <v>29.804920301809403</v>
      </c>
      <c r="I102" s="98">
        <v>31.536268666473081</v>
      </c>
      <c r="J102" s="98">
        <v>33.757893524762324</v>
      </c>
      <c r="K102" s="98">
        <v>36.885979961957297</v>
      </c>
      <c r="L102" s="98">
        <v>39.255293874830507</v>
      </c>
      <c r="M102" s="98">
        <v>42.552186686515306</v>
      </c>
      <c r="N102" s="98">
        <v>45.156142965094162</v>
      </c>
      <c r="O102" s="98">
        <v>47.174861442209057</v>
      </c>
      <c r="P102" s="98">
        <v>47.411151350778745</v>
      </c>
      <c r="Q102" s="98">
        <v>45.788505913232221</v>
      </c>
      <c r="R102" s="98">
        <v>42.51960570612335</v>
      </c>
      <c r="S102" s="98">
        <v>40.504019201212422</v>
      </c>
      <c r="T102" s="98">
        <v>38.692499343648358</v>
      </c>
      <c r="U102" s="98">
        <v>32.154738004511927</v>
      </c>
      <c r="V102" s="98">
        <v>29.845919606588037</v>
      </c>
      <c r="W102" s="98">
        <v>31.961162723553119</v>
      </c>
      <c r="X102" s="98">
        <v>36.47489766837402</v>
      </c>
      <c r="Y102" s="98">
        <v>30.958362166864674</v>
      </c>
      <c r="DA102" s="63" t="s">
        <v>1835</v>
      </c>
    </row>
    <row r="103" spans="1:105" ht="12" customHeight="1" x14ac:dyDescent="0.25">
      <c r="A103" s="109" t="s">
        <v>120</v>
      </c>
      <c r="B103" s="33">
        <v>74.03098982902128</v>
      </c>
      <c r="C103" s="33">
        <v>84.78050252311003</v>
      </c>
      <c r="D103" s="33">
        <v>80.278499868958249</v>
      </c>
      <c r="E103" s="33">
        <v>79.035568789920532</v>
      </c>
      <c r="F103" s="33">
        <v>76.32876357732566</v>
      </c>
      <c r="G103" s="33">
        <v>79.392514540405486</v>
      </c>
      <c r="H103" s="33">
        <v>99.822572506174424</v>
      </c>
      <c r="I103" s="33">
        <v>107.18258516839566</v>
      </c>
      <c r="J103" s="33">
        <v>116.41706928405945</v>
      </c>
      <c r="K103" s="33">
        <v>124.72124930821438</v>
      </c>
      <c r="L103" s="33">
        <v>140.09295230349497</v>
      </c>
      <c r="M103" s="33">
        <v>142.10313960717161</v>
      </c>
      <c r="N103" s="33">
        <v>150.44419759676381</v>
      </c>
      <c r="O103" s="33">
        <v>139.1291655467397</v>
      </c>
      <c r="P103" s="33">
        <v>162.76758424029501</v>
      </c>
      <c r="Q103" s="33">
        <v>154.49987617123008</v>
      </c>
      <c r="R103" s="33">
        <v>141.76319761371113</v>
      </c>
      <c r="S103" s="33">
        <v>135.21192780996611</v>
      </c>
      <c r="T103" s="33">
        <v>139.64253952474814</v>
      </c>
      <c r="U103" s="33">
        <v>136.4240631527525</v>
      </c>
      <c r="V103" s="33">
        <v>139.96478054325024</v>
      </c>
      <c r="W103" s="33">
        <v>146.94048595039342</v>
      </c>
      <c r="X103" s="33">
        <v>152.7042360584004</v>
      </c>
      <c r="Y103" s="33">
        <v>152.11423598548672</v>
      </c>
      <c r="DA103" s="60" t="s">
        <v>1836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7.9010535085976136E-2</v>
      </c>
      <c r="C105" s="117">
        <f t="shared" si="35"/>
        <v>8.0947430815904775E-2</v>
      </c>
      <c r="D105" s="117">
        <f t="shared" si="35"/>
        <v>7.9886037297178525E-2</v>
      </c>
      <c r="E105" s="117">
        <f t="shared" si="35"/>
        <v>8.0263618854947913E-2</v>
      </c>
      <c r="F105" s="117">
        <f t="shared" si="35"/>
        <v>7.9752018532805294E-2</v>
      </c>
      <c r="G105" s="117">
        <f t="shared" si="35"/>
        <v>8.0593392676849993E-2</v>
      </c>
      <c r="H105" s="117">
        <f t="shared" si="35"/>
        <v>8.2711733993612854E-2</v>
      </c>
      <c r="I105" s="117">
        <f t="shared" si="35"/>
        <v>8.3004949302352041E-2</v>
      </c>
      <c r="J105" s="117">
        <f t="shared" si="35"/>
        <v>8.4266781777808747E-2</v>
      </c>
      <c r="K105" s="117">
        <f t="shared" si="35"/>
        <v>8.6114755518559086E-2</v>
      </c>
      <c r="L105" s="117">
        <f t="shared" si="35"/>
        <v>8.7812438660379688E-2</v>
      </c>
      <c r="M105" s="117">
        <f t="shared" si="35"/>
        <v>8.9102563343157429E-2</v>
      </c>
      <c r="N105" s="117">
        <f t="shared" si="35"/>
        <v>9.0585785171035327E-2</v>
      </c>
      <c r="O105" s="117">
        <f t="shared" si="35"/>
        <v>9.0675725565787693E-2</v>
      </c>
      <c r="P105" s="117">
        <f t="shared" si="35"/>
        <v>9.1991947764058557E-2</v>
      </c>
      <c r="Q105" s="117">
        <f t="shared" si="35"/>
        <v>9.3761708702080948E-2</v>
      </c>
      <c r="R105" s="117">
        <f t="shared" ref="R105:V105" si="36">R106+R109+R111+R120</f>
        <v>9.452803911067427E-2</v>
      </c>
      <c r="S105" s="117">
        <f t="shared" si="36"/>
        <v>9.546954333187338E-2</v>
      </c>
      <c r="T105" s="117">
        <f t="shared" si="36"/>
        <v>9.519028550603667E-2</v>
      </c>
      <c r="U105" s="117">
        <f t="shared" si="36"/>
        <v>9.4508754433597963E-2</v>
      </c>
      <c r="V105" s="117">
        <f t="shared" si="36"/>
        <v>9.4478106193385911E-2</v>
      </c>
      <c r="W105" s="117">
        <f t="shared" ref="W105:Y105" si="37">W106+W109+W111+W120</f>
        <v>9.6215607818247756E-2</v>
      </c>
      <c r="X105" s="117">
        <f t="shared" si="37"/>
        <v>9.7062737488038342E-2</v>
      </c>
      <c r="Y105" s="117">
        <f t="shared" si="37"/>
        <v>9.6781103246232306E-2</v>
      </c>
      <c r="DA105" s="129" t="s">
        <v>1837</v>
      </c>
    </row>
    <row r="106" spans="1:105" ht="12.95" customHeight="1" x14ac:dyDescent="0.25">
      <c r="A106" s="121" t="s">
        <v>57</v>
      </c>
      <c r="B106" s="122">
        <f t="shared" ref="B106:Q106" si="38">SUM(B107:B108)</f>
        <v>5.5735381563368186E-2</v>
      </c>
      <c r="C106" s="122">
        <f t="shared" si="38"/>
        <v>5.584831919575866E-2</v>
      </c>
      <c r="D106" s="122">
        <f t="shared" si="38"/>
        <v>5.6551358984422782E-2</v>
      </c>
      <c r="E106" s="122">
        <f t="shared" si="38"/>
        <v>5.7551441280978215E-2</v>
      </c>
      <c r="F106" s="122">
        <f t="shared" si="38"/>
        <v>5.8318503387628902E-2</v>
      </c>
      <c r="G106" s="122">
        <f t="shared" si="38"/>
        <v>5.8706676122564708E-2</v>
      </c>
      <c r="H106" s="122">
        <f t="shared" si="38"/>
        <v>5.9143491438046036E-2</v>
      </c>
      <c r="I106" s="122">
        <f t="shared" si="38"/>
        <v>5.9620640815924011E-2</v>
      </c>
      <c r="J106" s="122">
        <f t="shared" si="38"/>
        <v>5.990354638690408E-2</v>
      </c>
      <c r="K106" s="122">
        <f t="shared" si="38"/>
        <v>6.0901098986103901E-2</v>
      </c>
      <c r="L106" s="122">
        <f t="shared" si="38"/>
        <v>6.2286891006096301E-2</v>
      </c>
      <c r="M106" s="122">
        <f t="shared" si="38"/>
        <v>6.1947992249352012E-2</v>
      </c>
      <c r="N106" s="122">
        <f t="shared" si="38"/>
        <v>6.2587058361748993E-2</v>
      </c>
      <c r="O106" s="122">
        <f t="shared" si="38"/>
        <v>6.2550973070296875E-2</v>
      </c>
      <c r="P106" s="122">
        <f t="shared" si="38"/>
        <v>6.2318135911965646E-2</v>
      </c>
      <c r="Q106" s="122">
        <f t="shared" si="38"/>
        <v>6.2484453877511503E-2</v>
      </c>
      <c r="R106" s="122">
        <f t="shared" ref="R106:V106" si="39">SUM(R107:R108)</f>
        <v>6.1006615816071655E-2</v>
      </c>
      <c r="S106" s="122">
        <f t="shared" si="39"/>
        <v>6.1362510782354954E-2</v>
      </c>
      <c r="T106" s="122">
        <f t="shared" si="39"/>
        <v>6.2704837072134395E-2</v>
      </c>
      <c r="U106" s="122">
        <f t="shared" si="39"/>
        <v>6.2528855391622715E-2</v>
      </c>
      <c r="V106" s="122">
        <f t="shared" si="39"/>
        <v>6.3063187327165787E-2</v>
      </c>
      <c r="W106" s="122">
        <f t="shared" ref="W106:Y106" si="40">SUM(W107:W108)</f>
        <v>6.3564545756765303E-2</v>
      </c>
      <c r="X106" s="122">
        <f t="shared" si="40"/>
        <v>6.4103559892767892E-2</v>
      </c>
      <c r="Y106" s="122">
        <f t="shared" si="40"/>
        <v>6.4646654906965334E-2</v>
      </c>
      <c r="DA106" s="130" t="s">
        <v>1838</v>
      </c>
    </row>
    <row r="107" spans="1:105" ht="12" customHeight="1" x14ac:dyDescent="0.25">
      <c r="A107" s="97" t="s">
        <v>197</v>
      </c>
      <c r="B107" s="98">
        <v>5.549121387394583E-2</v>
      </c>
      <c r="C107" s="98">
        <v>5.5603436148939339E-2</v>
      </c>
      <c r="D107" s="98">
        <v>5.6311356049019781E-2</v>
      </c>
      <c r="E107" s="98">
        <v>5.7323067924340276E-2</v>
      </c>
      <c r="F107" s="98">
        <v>5.8087613727541947E-2</v>
      </c>
      <c r="G107" s="98">
        <v>5.8482082130656719E-2</v>
      </c>
      <c r="H107" s="98">
        <v>5.892631339283011E-2</v>
      </c>
      <c r="I107" s="98">
        <v>5.9403468019379978E-2</v>
      </c>
      <c r="J107" s="98">
        <v>5.9690656443560239E-2</v>
      </c>
      <c r="K107" s="98">
        <v>6.0692726931066081E-2</v>
      </c>
      <c r="L107" s="98">
        <v>6.2075037574187551E-2</v>
      </c>
      <c r="M107" s="98">
        <v>6.1735672882298274E-2</v>
      </c>
      <c r="N107" s="98">
        <v>6.2375254955851493E-2</v>
      </c>
      <c r="O107" s="98">
        <v>6.2336130882483874E-2</v>
      </c>
      <c r="P107" s="98">
        <v>6.2101280464305984E-2</v>
      </c>
      <c r="Q107" s="98">
        <v>6.2276285686147147E-2</v>
      </c>
      <c r="R107" s="98">
        <v>6.0803403970573683E-2</v>
      </c>
      <c r="S107" s="98">
        <v>6.116146012179946E-2</v>
      </c>
      <c r="T107" s="98">
        <v>6.249765477818827E-2</v>
      </c>
      <c r="U107" s="98">
        <v>6.2324675333299002E-2</v>
      </c>
      <c r="V107" s="98">
        <v>6.2857328719083325E-2</v>
      </c>
      <c r="W107" s="98">
        <v>6.335626313153167E-2</v>
      </c>
      <c r="X107" s="98">
        <v>6.389040631151173E-2</v>
      </c>
      <c r="Y107" s="98">
        <v>6.4432138148536475E-2</v>
      </c>
      <c r="DA107" s="63" t="s">
        <v>1839</v>
      </c>
    </row>
    <row r="108" spans="1:105" ht="12" customHeight="1" x14ac:dyDescent="0.25">
      <c r="A108" s="97" t="s">
        <v>53</v>
      </c>
      <c r="B108" s="98">
        <v>2.4416768942235926E-4</v>
      </c>
      <c r="C108" s="98">
        <v>2.4488304681932201E-4</v>
      </c>
      <c r="D108" s="98">
        <v>2.400029354030039E-4</v>
      </c>
      <c r="E108" s="98">
        <v>2.2837335663793937E-4</v>
      </c>
      <c r="F108" s="98">
        <v>2.3088966008695237E-4</v>
      </c>
      <c r="G108" s="98">
        <v>2.2459399190798978E-4</v>
      </c>
      <c r="H108" s="98">
        <v>2.1717804521592977E-4</v>
      </c>
      <c r="I108" s="98">
        <v>2.171727965440368E-4</v>
      </c>
      <c r="J108" s="98">
        <v>2.128899433438421E-4</v>
      </c>
      <c r="K108" s="98">
        <v>2.0837205503781742E-4</v>
      </c>
      <c r="L108" s="98">
        <v>2.1185343190875056E-4</v>
      </c>
      <c r="M108" s="98">
        <v>2.1231936705373987E-4</v>
      </c>
      <c r="N108" s="98">
        <v>2.1180340589749819E-4</v>
      </c>
      <c r="O108" s="98">
        <v>2.148421878130056E-4</v>
      </c>
      <c r="P108" s="98">
        <v>2.1685544765966141E-4</v>
      </c>
      <c r="Q108" s="98">
        <v>2.0816819136435638E-4</v>
      </c>
      <c r="R108" s="98">
        <v>2.0321184549797517E-4</v>
      </c>
      <c r="S108" s="98">
        <v>2.0105066055549022E-4</v>
      </c>
      <c r="T108" s="98">
        <v>2.0718229394612773E-4</v>
      </c>
      <c r="U108" s="98">
        <v>2.0418005832371498E-4</v>
      </c>
      <c r="V108" s="98">
        <v>2.0585860808246915E-4</v>
      </c>
      <c r="W108" s="98">
        <v>2.0828262523363598E-4</v>
      </c>
      <c r="X108" s="98">
        <v>2.1315358125615518E-4</v>
      </c>
      <c r="Y108" s="98">
        <v>2.145167584288559E-4</v>
      </c>
      <c r="DA108" s="63" t="s">
        <v>1840</v>
      </c>
    </row>
    <row r="109" spans="1:105" ht="12.95" customHeight="1" x14ac:dyDescent="0.25">
      <c r="A109" s="121" t="s">
        <v>92</v>
      </c>
      <c r="B109" s="122">
        <f t="shared" ref="B109:Y109" si="41">B110</f>
        <v>8.7091877993755815E-4</v>
      </c>
      <c r="C109" s="122">
        <f t="shared" si="41"/>
        <v>1.1272175824420328E-3</v>
      </c>
      <c r="D109" s="122">
        <f t="shared" si="41"/>
        <v>8.7438551270235994E-4</v>
      </c>
      <c r="E109" s="122">
        <f t="shared" si="41"/>
        <v>1.7307844741692438E-3</v>
      </c>
      <c r="F109" s="122">
        <f t="shared" si="41"/>
        <v>1.4418998448833052E-3</v>
      </c>
      <c r="G109" s="122">
        <f t="shared" si="41"/>
        <v>1.8949408499100051E-3</v>
      </c>
      <c r="H109" s="122">
        <f t="shared" si="41"/>
        <v>2.2432211585329299E-3</v>
      </c>
      <c r="I109" s="122">
        <f t="shared" si="41"/>
        <v>1.6410284529963025E-3</v>
      </c>
      <c r="J109" s="122">
        <f t="shared" si="41"/>
        <v>2.2267503707660706E-3</v>
      </c>
      <c r="K109" s="122">
        <f t="shared" si="41"/>
        <v>3.8835813939290332E-3</v>
      </c>
      <c r="L109" s="122">
        <f t="shared" si="41"/>
        <v>4.0828442245719257E-3</v>
      </c>
      <c r="M109" s="122">
        <f t="shared" si="41"/>
        <v>4.3628544730442836E-3</v>
      </c>
      <c r="N109" s="122">
        <f t="shared" si="41"/>
        <v>4.4192710611940626E-3</v>
      </c>
      <c r="O109" s="122">
        <f t="shared" si="41"/>
        <v>4.4012411675024574E-3</v>
      </c>
      <c r="P109" s="122">
        <f t="shared" si="41"/>
        <v>3.6271870925761261E-3</v>
      </c>
      <c r="Q109" s="122">
        <f t="shared" si="41"/>
        <v>5.5709393490822427E-3</v>
      </c>
      <c r="R109" s="122">
        <f t="shared" si="41"/>
        <v>5.0434930297003685E-3</v>
      </c>
      <c r="S109" s="122">
        <f t="shared" si="41"/>
        <v>5.2803296766434438E-3</v>
      </c>
      <c r="T109" s="122">
        <f t="shared" si="41"/>
        <v>4.0981295711093558E-3</v>
      </c>
      <c r="U109" s="122">
        <f t="shared" si="41"/>
        <v>3.5287457532861906E-3</v>
      </c>
      <c r="V109" s="122">
        <f t="shared" si="41"/>
        <v>3.1228293404936178E-3</v>
      </c>
      <c r="W109" s="122">
        <f t="shared" si="41"/>
        <v>3.1361071279178321E-3</v>
      </c>
      <c r="X109" s="122">
        <f t="shared" si="41"/>
        <v>2.9554669588967232E-3</v>
      </c>
      <c r="Y109" s="122">
        <f t="shared" si="41"/>
        <v>3.2218177217975962E-3</v>
      </c>
      <c r="DA109" s="130" t="s">
        <v>1841</v>
      </c>
    </row>
    <row r="110" spans="1:105" ht="12" customHeight="1" x14ac:dyDescent="0.25">
      <c r="A110" s="97" t="s">
        <v>53</v>
      </c>
      <c r="B110" s="98">
        <v>8.7091877993755815E-4</v>
      </c>
      <c r="C110" s="98">
        <v>1.1272175824420328E-3</v>
      </c>
      <c r="D110" s="98">
        <v>8.7438551270235994E-4</v>
      </c>
      <c r="E110" s="98">
        <v>1.7307844741692438E-3</v>
      </c>
      <c r="F110" s="98">
        <v>1.4418998448833052E-3</v>
      </c>
      <c r="G110" s="98">
        <v>1.8949408499100051E-3</v>
      </c>
      <c r="H110" s="98">
        <v>2.2432211585329299E-3</v>
      </c>
      <c r="I110" s="98">
        <v>1.6410284529963025E-3</v>
      </c>
      <c r="J110" s="98">
        <v>2.2267503707660706E-3</v>
      </c>
      <c r="K110" s="98">
        <v>3.8835813939290332E-3</v>
      </c>
      <c r="L110" s="98">
        <v>4.0828442245719257E-3</v>
      </c>
      <c r="M110" s="98">
        <v>4.3628544730442836E-3</v>
      </c>
      <c r="N110" s="98">
        <v>4.4192710611940626E-3</v>
      </c>
      <c r="O110" s="98">
        <v>4.4012411675024574E-3</v>
      </c>
      <c r="P110" s="98">
        <v>3.6271870925761261E-3</v>
      </c>
      <c r="Q110" s="98">
        <v>5.5709393490822427E-3</v>
      </c>
      <c r="R110" s="98">
        <v>5.0434930297003685E-3</v>
      </c>
      <c r="S110" s="98">
        <v>5.2803296766434438E-3</v>
      </c>
      <c r="T110" s="98">
        <v>4.0981295711093558E-3</v>
      </c>
      <c r="U110" s="98">
        <v>3.5287457532861906E-3</v>
      </c>
      <c r="V110" s="98">
        <v>3.1228293404936178E-3</v>
      </c>
      <c r="W110" s="98">
        <v>3.1361071279178321E-3</v>
      </c>
      <c r="X110" s="98">
        <v>2.9554669588967232E-3</v>
      </c>
      <c r="Y110" s="98">
        <v>3.2218177217975962E-3</v>
      </c>
      <c r="DA110" s="63" t="s">
        <v>1842</v>
      </c>
    </row>
    <row r="111" spans="1:105" ht="12" customHeight="1" x14ac:dyDescent="0.25">
      <c r="A111" s="121" t="s">
        <v>55</v>
      </c>
      <c r="B111" s="122">
        <v>1.4209292591755697E-2</v>
      </c>
      <c r="C111" s="122">
        <v>1.5100746347215402E-2</v>
      </c>
      <c r="D111" s="122">
        <v>1.3995392943300319E-2</v>
      </c>
      <c r="E111" s="122">
        <v>1.2709823420619165E-2</v>
      </c>
      <c r="F111" s="122">
        <v>1.2078167569289559E-2</v>
      </c>
      <c r="G111" s="122">
        <v>1.2077082898111191E-2</v>
      </c>
      <c r="H111" s="122">
        <v>1.230131545861941E-2</v>
      </c>
      <c r="I111" s="122">
        <v>1.2682778624160175E-2</v>
      </c>
      <c r="J111" s="122">
        <v>1.310133977440275E-2</v>
      </c>
      <c r="K111" s="122">
        <v>1.2620168134453155E-2</v>
      </c>
      <c r="L111" s="122">
        <v>1.2316679424096155E-2</v>
      </c>
      <c r="M111" s="122">
        <v>1.4035377808181655E-2</v>
      </c>
      <c r="N111" s="122">
        <v>1.478817261242427E-2</v>
      </c>
      <c r="O111" s="122">
        <v>1.5620318123935991E-2</v>
      </c>
      <c r="P111" s="122">
        <v>1.6706752134345283E-2</v>
      </c>
      <c r="Q111" s="122">
        <v>1.6281027094983407E-2</v>
      </c>
      <c r="R111" s="122">
        <v>1.8723498293551161E-2</v>
      </c>
      <c r="S111" s="122">
        <v>1.8911891754809586E-2</v>
      </c>
      <c r="T111" s="122">
        <v>1.7935513874110628E-2</v>
      </c>
      <c r="U111" s="122">
        <v>1.8648734821137661E-2</v>
      </c>
      <c r="V111" s="122">
        <v>1.8501218721318043E-2</v>
      </c>
      <c r="W111" s="122">
        <v>1.9391138019692541E-2</v>
      </c>
      <c r="X111" s="122">
        <v>1.951510324575307E-2</v>
      </c>
      <c r="Y111" s="122">
        <v>1.8796691950963527E-2</v>
      </c>
      <c r="DA111" s="130" t="s">
        <v>1843</v>
      </c>
    </row>
    <row r="112" spans="1:105" ht="12" customHeight="1" x14ac:dyDescent="0.25">
      <c r="A112" s="97" t="s">
        <v>130</v>
      </c>
      <c r="B112" s="98">
        <v>9.9316310934385796E-3</v>
      </c>
      <c r="C112" s="98">
        <v>1.0027067669628428E-2</v>
      </c>
      <c r="D112" s="98">
        <v>9.5461068274004784E-3</v>
      </c>
      <c r="E112" s="98">
        <v>8.7920803347457631E-3</v>
      </c>
      <c r="F112" s="98">
        <v>8.3520599334962198E-3</v>
      </c>
      <c r="G112" s="98">
        <v>8.3544264464653125E-3</v>
      </c>
      <c r="H112" s="98">
        <v>8.4997162225388442E-3</v>
      </c>
      <c r="I112" s="98">
        <v>8.6746422706233221E-3</v>
      </c>
      <c r="J112" s="98">
        <v>9.1640042235640352E-3</v>
      </c>
      <c r="K112" s="98">
        <v>8.9102854685488651E-3</v>
      </c>
      <c r="L112" s="98">
        <v>8.3763268186566684E-3</v>
      </c>
      <c r="M112" s="98">
        <v>9.637299487458598E-3</v>
      </c>
      <c r="N112" s="98">
        <v>9.9958799332642637E-3</v>
      </c>
      <c r="O112" s="98">
        <v>1.0860516447220851E-2</v>
      </c>
      <c r="P112" s="98">
        <v>1.1226656069998777E-2</v>
      </c>
      <c r="Q112" s="98">
        <v>1.1319353340240642E-2</v>
      </c>
      <c r="R112" s="98">
        <v>1.2988465732991979E-2</v>
      </c>
      <c r="S112" s="98">
        <v>1.2828948932194646E-2</v>
      </c>
      <c r="T112" s="98">
        <v>1.1744343068565572E-2</v>
      </c>
      <c r="U112" s="98">
        <v>1.2158857308696524E-2</v>
      </c>
      <c r="V112" s="98">
        <v>1.2015849554892525E-2</v>
      </c>
      <c r="W112" s="98">
        <v>1.1837338042850363E-2</v>
      </c>
      <c r="X112" s="98">
        <v>1.1710084261466403E-2</v>
      </c>
      <c r="Y112" s="98">
        <v>1.1619018933026345E-2</v>
      </c>
      <c r="DA112" s="63" t="s">
        <v>1844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6.5800689085213695E-5</v>
      </c>
      <c r="O113" s="98">
        <v>6.7066299879660964E-5</v>
      </c>
      <c r="P113" s="98">
        <v>6.9354211597139482E-5</v>
      </c>
      <c r="Q113" s="98">
        <v>7.7253130280634791E-5</v>
      </c>
      <c r="R113" s="98">
        <v>9.3030895079854238E-5</v>
      </c>
      <c r="S113" s="98">
        <v>9.1462559924150447E-5</v>
      </c>
      <c r="T113" s="98">
        <v>8.4497960873050479E-5</v>
      </c>
      <c r="U113" s="98">
        <v>8.6645292777218046E-5</v>
      </c>
      <c r="V113" s="98">
        <v>8.9429590322584381E-5</v>
      </c>
      <c r="W113" s="98">
        <v>8.9626320821997995E-5</v>
      </c>
      <c r="X113" s="98">
        <v>8.959542863230696E-5</v>
      </c>
      <c r="Y113" s="98">
        <v>9.1061581807174325E-5</v>
      </c>
      <c r="DA113" s="63" t="s">
        <v>1845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4.2781318681208425E-6</v>
      </c>
      <c r="O114" s="101">
        <v>2.6303887109030237E-6</v>
      </c>
      <c r="P114" s="101">
        <v>5.9197286478394102E-6</v>
      </c>
      <c r="Q114" s="101">
        <v>6.6809651480886105E-7</v>
      </c>
      <c r="R114" s="101">
        <v>7.7609260371395902E-7</v>
      </c>
      <c r="S114" s="101">
        <v>7.8046671342844402E-7</v>
      </c>
      <c r="T114" s="101">
        <v>7.4636644682635889E-7</v>
      </c>
      <c r="U114" s="101">
        <v>7.9328231564996406E-7</v>
      </c>
      <c r="V114" s="101">
        <v>7.8020474353088797E-7</v>
      </c>
      <c r="W114" s="101">
        <v>8.1619706537219142E-7</v>
      </c>
      <c r="X114" s="101">
        <v>8.0941966351404153E-7</v>
      </c>
      <c r="Y114" s="101">
        <v>7.6936675292854228E-7</v>
      </c>
      <c r="DA114" s="131" t="s">
        <v>1846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6.1522557217092845E-5</v>
      </c>
      <c r="O115" s="104">
        <v>6.4435911168757946E-5</v>
      </c>
      <c r="P115" s="104">
        <v>6.3434482949300075E-5</v>
      </c>
      <c r="Q115" s="104">
        <v>7.6585033765825937E-5</v>
      </c>
      <c r="R115" s="104">
        <v>9.2254802476140281E-5</v>
      </c>
      <c r="S115" s="104">
        <v>9.0682093210722002E-5</v>
      </c>
      <c r="T115" s="104">
        <v>8.3751594426224123E-5</v>
      </c>
      <c r="U115" s="104">
        <v>8.5852010461568085E-5</v>
      </c>
      <c r="V115" s="104">
        <v>8.8649385579053492E-5</v>
      </c>
      <c r="W115" s="104">
        <v>8.8810123756625809E-5</v>
      </c>
      <c r="X115" s="104">
        <v>8.8786008968792912E-5</v>
      </c>
      <c r="Y115" s="104">
        <v>9.0292215054245783E-5</v>
      </c>
      <c r="DA115" s="132" t="s">
        <v>1847</v>
      </c>
    </row>
    <row r="116" spans="1:105" ht="12" customHeight="1" x14ac:dyDescent="0.25">
      <c r="A116" s="106" t="s">
        <v>122</v>
      </c>
      <c r="B116" s="101">
        <v>3.6360122735695491E-3</v>
      </c>
      <c r="C116" s="101">
        <v>4.3581573057100299E-3</v>
      </c>
      <c r="D116" s="101">
        <v>3.8479997732546907E-3</v>
      </c>
      <c r="E116" s="101">
        <v>3.3579947543500993E-3</v>
      </c>
      <c r="F116" s="101">
        <v>3.1051187273112139E-3</v>
      </c>
      <c r="G116" s="101">
        <v>3.0830976121794069E-3</v>
      </c>
      <c r="H116" s="101">
        <v>3.1163734375155515E-3</v>
      </c>
      <c r="I116" s="101">
        <v>3.1453612177380469E-3</v>
      </c>
      <c r="J116" s="101">
        <v>2.8919091496468572E-3</v>
      </c>
      <c r="K116" s="101">
        <v>2.5729748390675871E-3</v>
      </c>
      <c r="L116" s="101">
        <v>2.6695800078898159E-3</v>
      </c>
      <c r="M116" s="101">
        <v>3.0671865307533813E-3</v>
      </c>
      <c r="N116" s="101">
        <v>3.2194633692374883E-3</v>
      </c>
      <c r="O116" s="101">
        <v>3.1318645327152251E-3</v>
      </c>
      <c r="P116" s="101">
        <v>3.0507457314666946E-3</v>
      </c>
      <c r="Q116" s="101">
        <v>2.7011014278878736E-3</v>
      </c>
      <c r="R116" s="101">
        <v>2.5678142834077511E-3</v>
      </c>
      <c r="S116" s="101">
        <v>2.2812562973339272E-3</v>
      </c>
      <c r="T116" s="101">
        <v>2.5867442149651405E-3</v>
      </c>
      <c r="U116" s="101">
        <v>2.8868495708701761E-3</v>
      </c>
      <c r="V116" s="101">
        <v>2.9980226020222367E-3</v>
      </c>
      <c r="W116" s="101">
        <v>3.2100691857809339E-3</v>
      </c>
      <c r="X116" s="101">
        <v>3.2045435550816228E-3</v>
      </c>
      <c r="Y116" s="101">
        <v>3.3854185631729834E-3</v>
      </c>
      <c r="DA116" s="131" t="s">
        <v>1848</v>
      </c>
    </row>
    <row r="117" spans="1:105" ht="12" customHeight="1" x14ac:dyDescent="0.25">
      <c r="A117" s="107" t="s">
        <v>121</v>
      </c>
      <c r="B117" s="104">
        <v>6.4164922474756723E-4</v>
      </c>
      <c r="C117" s="104">
        <v>7.1552137187694503E-4</v>
      </c>
      <c r="D117" s="104">
        <v>6.0128634264515035E-4</v>
      </c>
      <c r="E117" s="104">
        <v>5.5974833152330164E-4</v>
      </c>
      <c r="F117" s="104">
        <v>6.2098890848212649E-4</v>
      </c>
      <c r="G117" s="104">
        <v>6.3955883946647271E-4</v>
      </c>
      <c r="H117" s="104">
        <v>6.8522579856501297E-4</v>
      </c>
      <c r="I117" s="104">
        <v>8.627751357988061E-4</v>
      </c>
      <c r="J117" s="104">
        <v>1.0454264011918579E-3</v>
      </c>
      <c r="K117" s="104">
        <v>1.1369078268367026E-3</v>
      </c>
      <c r="L117" s="104">
        <v>1.2707725975496685E-3</v>
      </c>
      <c r="M117" s="104">
        <v>1.3308917899696752E-3</v>
      </c>
      <c r="N117" s="104">
        <v>1.5070286208373038E-3</v>
      </c>
      <c r="O117" s="104">
        <v>1.5608708441202559E-3</v>
      </c>
      <c r="P117" s="104">
        <v>2.359996121282671E-3</v>
      </c>
      <c r="Q117" s="104">
        <v>2.1833191965742581E-3</v>
      </c>
      <c r="R117" s="104">
        <v>3.074187382071574E-3</v>
      </c>
      <c r="S117" s="104">
        <v>3.7102239653568612E-3</v>
      </c>
      <c r="T117" s="104">
        <v>3.5199286297068642E-3</v>
      </c>
      <c r="U117" s="104">
        <v>3.516382648793745E-3</v>
      </c>
      <c r="V117" s="104">
        <v>3.397916974080698E-3</v>
      </c>
      <c r="W117" s="104">
        <v>4.2541044702392485E-3</v>
      </c>
      <c r="X117" s="104">
        <v>4.510880000572739E-3</v>
      </c>
      <c r="Y117" s="104">
        <v>3.7011928729570234E-3</v>
      </c>
      <c r="DA117" s="132" t="s">
        <v>1849</v>
      </c>
    </row>
    <row r="118" spans="1:105" ht="12" customHeight="1" x14ac:dyDescent="0.25">
      <c r="A118" s="108" t="s">
        <v>53</v>
      </c>
      <c r="B118" s="98">
        <v>7.152989592758425E-5</v>
      </c>
      <c r="C118" s="98">
        <v>1.5783228711537157E-4</v>
      </c>
      <c r="D118" s="98">
        <v>5.3548492349577506E-5</v>
      </c>
      <c r="E118" s="98">
        <v>2.8723591505538522E-5</v>
      </c>
      <c r="F118" s="98">
        <v>4.2617087232234134E-5</v>
      </c>
      <c r="G118" s="98">
        <v>4.2352123262945224E-5</v>
      </c>
      <c r="H118" s="98">
        <v>6.3214843744791626E-5</v>
      </c>
      <c r="I118" s="98">
        <v>6.4569415179123162E-5</v>
      </c>
      <c r="J118" s="98">
        <v>7.3214673727493927E-5</v>
      </c>
      <c r="K118" s="98">
        <v>7.413821681925595E-5</v>
      </c>
      <c r="L118" s="98">
        <v>8.2200350614950409E-5</v>
      </c>
      <c r="M118" s="98">
        <v>1.3030285054588085E-4</v>
      </c>
      <c r="N118" s="98">
        <v>9.7107307953695588E-5</v>
      </c>
      <c r="O118" s="98">
        <v>5.9467629273843549E-5</v>
      </c>
      <c r="P118" s="98">
        <v>2.0208455927685261E-4</v>
      </c>
      <c r="Q118" s="98">
        <v>2.857509323910511E-5</v>
      </c>
      <c r="R118" s="98">
        <v>7.8602450882198918E-5</v>
      </c>
      <c r="S118" s="98">
        <v>2.0391725240616194E-4</v>
      </c>
      <c r="T118" s="98">
        <v>2.2932722377540737E-4</v>
      </c>
      <c r="U118" s="98">
        <v>3.0090610441277311E-4</v>
      </c>
      <c r="V118" s="98">
        <v>2.3920181078638297E-4</v>
      </c>
      <c r="W118" s="98">
        <v>3.1730628592043712E-4</v>
      </c>
      <c r="X118" s="98">
        <v>3.6579824295475226E-4</v>
      </c>
      <c r="Y118" s="98">
        <v>2.4697739120751577E-4</v>
      </c>
      <c r="DA118" s="63" t="s">
        <v>1850</v>
      </c>
    </row>
    <row r="119" spans="1:105" ht="12" customHeight="1" x14ac:dyDescent="0.25">
      <c r="A119" s="108" t="s">
        <v>52</v>
      </c>
      <c r="B119" s="98">
        <v>5.7011932881998297E-4</v>
      </c>
      <c r="C119" s="98">
        <v>5.5768908476157351E-4</v>
      </c>
      <c r="D119" s="98">
        <v>5.4773785029557285E-4</v>
      </c>
      <c r="E119" s="98">
        <v>5.3102474001776316E-4</v>
      </c>
      <c r="F119" s="98">
        <v>5.7837182124989236E-4</v>
      </c>
      <c r="G119" s="98">
        <v>5.9720671620352745E-4</v>
      </c>
      <c r="H119" s="98">
        <v>6.2201095482022136E-4</v>
      </c>
      <c r="I119" s="98">
        <v>7.9820572061968292E-4</v>
      </c>
      <c r="J119" s="98">
        <v>9.7221172746436398E-4</v>
      </c>
      <c r="K119" s="98">
        <v>1.0627696100174466E-3</v>
      </c>
      <c r="L119" s="98">
        <v>1.1885722469347181E-3</v>
      </c>
      <c r="M119" s="98">
        <v>1.2005889394237944E-3</v>
      </c>
      <c r="N119" s="98">
        <v>1.4099213128836081E-3</v>
      </c>
      <c r="O119" s="98">
        <v>1.5014032148464123E-3</v>
      </c>
      <c r="P119" s="98">
        <v>2.1579115620058184E-3</v>
      </c>
      <c r="Q119" s="98">
        <v>2.154744103335153E-3</v>
      </c>
      <c r="R119" s="98">
        <v>2.9955849311893751E-3</v>
      </c>
      <c r="S119" s="98">
        <v>3.5063067129506992E-3</v>
      </c>
      <c r="T119" s="98">
        <v>3.2906014059314566E-3</v>
      </c>
      <c r="U119" s="98">
        <v>3.2154765443809718E-3</v>
      </c>
      <c r="V119" s="98">
        <v>3.158715163294315E-3</v>
      </c>
      <c r="W119" s="98">
        <v>3.9367981843188111E-3</v>
      </c>
      <c r="X119" s="98">
        <v>4.1450817576179867E-3</v>
      </c>
      <c r="Y119" s="98">
        <v>3.4542154817495075E-3</v>
      </c>
      <c r="DA119" s="63" t="s">
        <v>1851</v>
      </c>
    </row>
    <row r="120" spans="1:105" ht="12" customHeight="1" x14ac:dyDescent="0.25">
      <c r="A120" s="121" t="s">
        <v>54</v>
      </c>
      <c r="B120" s="122">
        <v>8.1949421509146993E-3</v>
      </c>
      <c r="C120" s="122">
        <v>8.8711476904886795E-3</v>
      </c>
      <c r="D120" s="122">
        <v>8.4648998567530692E-3</v>
      </c>
      <c r="E120" s="122">
        <v>8.2715696791812818E-3</v>
      </c>
      <c r="F120" s="122">
        <v>7.9134477310035221E-3</v>
      </c>
      <c r="G120" s="122">
        <v>7.9146928062640842E-3</v>
      </c>
      <c r="H120" s="122">
        <v>9.0237059384144815E-3</v>
      </c>
      <c r="I120" s="122">
        <v>9.060501409271551E-3</v>
      </c>
      <c r="J120" s="122">
        <v>9.035145245735848E-3</v>
      </c>
      <c r="K120" s="122">
        <v>8.709907004073E-3</v>
      </c>
      <c r="L120" s="122">
        <v>9.1260240056153154E-3</v>
      </c>
      <c r="M120" s="122">
        <v>8.7563388125794939E-3</v>
      </c>
      <c r="N120" s="122">
        <v>8.7912831356679998E-3</v>
      </c>
      <c r="O120" s="122">
        <v>8.1031932040523617E-3</v>
      </c>
      <c r="P120" s="122">
        <v>9.3398726251714952E-3</v>
      </c>
      <c r="Q120" s="122">
        <v>9.4252883805037938E-3</v>
      </c>
      <c r="R120" s="122">
        <v>9.7544319713510907E-3</v>
      </c>
      <c r="S120" s="122">
        <v>9.9148111180653899E-3</v>
      </c>
      <c r="T120" s="122">
        <v>1.0451804988682287E-2</v>
      </c>
      <c r="U120" s="122">
        <v>9.8024184675513885E-3</v>
      </c>
      <c r="V120" s="122">
        <v>9.790870804408467E-3</v>
      </c>
      <c r="W120" s="122">
        <v>1.0123816913872088E-2</v>
      </c>
      <c r="X120" s="122">
        <v>1.0488607390620654E-2</v>
      </c>
      <c r="Y120" s="122">
        <v>1.0115938666505854E-2</v>
      </c>
      <c r="DA120" s="130" t="s">
        <v>1852</v>
      </c>
    </row>
    <row r="121" spans="1:105" ht="12" customHeight="1" x14ac:dyDescent="0.25">
      <c r="A121" s="97" t="s">
        <v>50</v>
      </c>
      <c r="B121" s="98">
        <v>2.7370943888234047E-3</v>
      </c>
      <c r="C121" s="98">
        <v>2.6386044091465102E-3</v>
      </c>
      <c r="D121" s="98">
        <v>2.5788486386316028E-3</v>
      </c>
      <c r="E121" s="98">
        <v>2.4470189696146846E-3</v>
      </c>
      <c r="F121" s="98">
        <v>2.3632646934501796E-3</v>
      </c>
      <c r="G121" s="98">
        <v>2.2981762681449267E-3</v>
      </c>
      <c r="H121" s="98">
        <v>2.1400996076958081E-3</v>
      </c>
      <c r="I121" s="98">
        <v>2.1390266390160849E-3</v>
      </c>
      <c r="J121" s="98">
        <v>2.0752617345753685E-3</v>
      </c>
      <c r="K121" s="98">
        <v>2.0324767002563955E-3</v>
      </c>
      <c r="L121" s="98">
        <v>2.017571174029377E-3</v>
      </c>
      <c r="M121" s="98">
        <v>2.0791511189674453E-3</v>
      </c>
      <c r="N121" s="98">
        <v>1.8952075337941589E-3</v>
      </c>
      <c r="O121" s="98">
        <v>1.8480673700560695E-3</v>
      </c>
      <c r="P121" s="98">
        <v>1.7683469975300705E-3</v>
      </c>
      <c r="Q121" s="98">
        <v>1.7602162731415925E-3</v>
      </c>
      <c r="R121" s="98">
        <v>1.7757047636320954E-3</v>
      </c>
      <c r="S121" s="98">
        <v>1.8123617294574601E-3</v>
      </c>
      <c r="T121" s="98">
        <v>1.8900999271542615E-3</v>
      </c>
      <c r="U121" s="98">
        <v>1.5933923852771393E-3</v>
      </c>
      <c r="V121" s="98">
        <v>1.5181334437470179E-3</v>
      </c>
      <c r="W121" s="98">
        <v>1.5810761303200205E-3</v>
      </c>
      <c r="X121" s="98">
        <v>1.6472406902567108E-3</v>
      </c>
      <c r="Y121" s="98">
        <v>1.3348301428989554E-3</v>
      </c>
      <c r="DA121" s="63" t="s">
        <v>1853</v>
      </c>
    </row>
    <row r="122" spans="1:105" ht="12" customHeight="1" x14ac:dyDescent="0.25">
      <c r="A122" s="109" t="s">
        <v>120</v>
      </c>
      <c r="B122" s="33">
        <v>5.4578477620912946E-3</v>
      </c>
      <c r="C122" s="33">
        <v>6.2325432813421684E-3</v>
      </c>
      <c r="D122" s="33">
        <v>5.8860512181214669E-3</v>
      </c>
      <c r="E122" s="33">
        <v>5.8245507095665968E-3</v>
      </c>
      <c r="F122" s="33">
        <v>5.5501830375533434E-3</v>
      </c>
      <c r="G122" s="33">
        <v>5.6165165381191571E-3</v>
      </c>
      <c r="H122" s="33">
        <v>6.8836063307186734E-3</v>
      </c>
      <c r="I122" s="33">
        <v>6.9214747702554657E-3</v>
      </c>
      <c r="J122" s="33">
        <v>6.9598835111604794E-3</v>
      </c>
      <c r="K122" s="33">
        <v>6.6774303038166045E-3</v>
      </c>
      <c r="L122" s="33">
        <v>7.1084528315859385E-3</v>
      </c>
      <c r="M122" s="33">
        <v>6.6771876936120482E-3</v>
      </c>
      <c r="N122" s="33">
        <v>6.8960756018738405E-3</v>
      </c>
      <c r="O122" s="33">
        <v>6.2551258339962924E-3</v>
      </c>
      <c r="P122" s="33">
        <v>7.5715256276414249E-3</v>
      </c>
      <c r="Q122" s="33">
        <v>7.6650721073622018E-3</v>
      </c>
      <c r="R122" s="33">
        <v>7.9787272077189945E-3</v>
      </c>
      <c r="S122" s="33">
        <v>8.10244938860793E-3</v>
      </c>
      <c r="T122" s="33">
        <v>8.561705061528025E-3</v>
      </c>
      <c r="U122" s="33">
        <v>8.2090260822742494E-3</v>
      </c>
      <c r="V122" s="33">
        <v>8.2727373606614491E-3</v>
      </c>
      <c r="W122" s="33">
        <v>8.542740783552067E-3</v>
      </c>
      <c r="X122" s="33">
        <v>8.8413667003639437E-3</v>
      </c>
      <c r="Y122" s="33">
        <v>8.7811085236068984E-3</v>
      </c>
      <c r="DA122" s="60" t="s">
        <v>1854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1855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1856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1857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1858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1859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1860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1861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1862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1863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1864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1865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1866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1867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1868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1869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1870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1871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1872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25.452595062247454</v>
      </c>
      <c r="C143" s="117">
        <f t="shared" si="49"/>
        <v>41.610584122091382</v>
      </c>
      <c r="D143" s="117">
        <f t="shared" si="49"/>
        <v>49.87400837851466</v>
      </c>
      <c r="E143" s="117">
        <f t="shared" si="49"/>
        <v>68.957294657982118</v>
      </c>
      <c r="F143" s="117">
        <f t="shared" si="49"/>
        <v>84.260484167012663</v>
      </c>
      <c r="G143" s="117">
        <f t="shared" si="49"/>
        <v>108.36374908812031</v>
      </c>
      <c r="H143" s="117">
        <f t="shared" si="49"/>
        <v>134.64946713078405</v>
      </c>
      <c r="I143" s="117">
        <f t="shared" si="49"/>
        <v>143.77335958143101</v>
      </c>
      <c r="J143" s="117">
        <f t="shared" si="49"/>
        <v>146.4747353079882</v>
      </c>
      <c r="K143" s="117">
        <f t="shared" si="49"/>
        <v>158.36201605272947</v>
      </c>
      <c r="L143" s="117">
        <f t="shared" si="49"/>
        <v>186.88911148081061</v>
      </c>
      <c r="M143" s="117">
        <f t="shared" si="49"/>
        <v>181.38324336467622</v>
      </c>
      <c r="N143" s="117">
        <f t="shared" si="49"/>
        <v>187.27818509370522</v>
      </c>
      <c r="O143" s="117">
        <f t="shared" si="49"/>
        <v>188.03107570594787</v>
      </c>
      <c r="P143" s="117">
        <f t="shared" si="49"/>
        <v>205.10010469542971</v>
      </c>
      <c r="Q143" s="117">
        <f t="shared" si="49"/>
        <v>248.53679531871398</v>
      </c>
      <c r="R143" s="117">
        <f t="shared" ref="R143:V143" si="50">R144+R146+R148+R157</f>
        <v>290.15898529542039</v>
      </c>
      <c r="S143" s="117">
        <f t="shared" si="50"/>
        <v>341.92906109989497</v>
      </c>
      <c r="T143" s="117">
        <f t="shared" si="50"/>
        <v>372.88745803742404</v>
      </c>
      <c r="U143" s="117">
        <f t="shared" si="50"/>
        <v>405.01721716452073</v>
      </c>
      <c r="V143" s="117">
        <f t="shared" si="50"/>
        <v>439.74315565725556</v>
      </c>
      <c r="W143" s="117">
        <f t="shared" ref="W143:Y143" si="51">W144+W146+W148+W157</f>
        <v>478.99069045529228</v>
      </c>
      <c r="X143" s="117">
        <f t="shared" si="51"/>
        <v>519.16407688467064</v>
      </c>
      <c r="Y143" s="117">
        <f t="shared" si="51"/>
        <v>545.81557091785658</v>
      </c>
      <c r="DA143" s="129" t="s">
        <v>1873</v>
      </c>
    </row>
    <row r="144" spans="1:105" ht="12.95" customHeight="1" x14ac:dyDescent="0.25">
      <c r="A144" s="121" t="s">
        <v>57</v>
      </c>
      <c r="B144" s="122">
        <f t="shared" ref="B144:Y144" si="52">B145</f>
        <v>14.828664935313931</v>
      </c>
      <c r="C144" s="122">
        <f t="shared" si="52"/>
        <v>27.20640018161804</v>
      </c>
      <c r="D144" s="122">
        <f t="shared" si="52"/>
        <v>33.080301914713083</v>
      </c>
      <c r="E144" s="122">
        <f t="shared" si="52"/>
        <v>44.195559044756166</v>
      </c>
      <c r="F144" s="122">
        <f t="shared" si="52"/>
        <v>57.049960808299637</v>
      </c>
      <c r="G144" s="122">
        <f t="shared" si="52"/>
        <v>73.82315770228378</v>
      </c>
      <c r="H144" s="122">
        <f t="shared" si="52"/>
        <v>91.058439127108628</v>
      </c>
      <c r="I144" s="122">
        <f t="shared" si="52"/>
        <v>100.27722107781925</v>
      </c>
      <c r="J144" s="122">
        <f t="shared" si="52"/>
        <v>99.118806555456061</v>
      </c>
      <c r="K144" s="122">
        <f t="shared" si="52"/>
        <v>105.33500791814099</v>
      </c>
      <c r="L144" s="122">
        <f t="shared" si="52"/>
        <v>129.84455149709734</v>
      </c>
      <c r="M144" s="122">
        <f t="shared" si="52"/>
        <v>120.73940425922818</v>
      </c>
      <c r="N144" s="122">
        <f t="shared" si="52"/>
        <v>122.03960772621751</v>
      </c>
      <c r="O144" s="122">
        <f t="shared" si="52"/>
        <v>119.26694278914843</v>
      </c>
      <c r="P144" s="122">
        <f t="shared" si="52"/>
        <v>129.27768088773584</v>
      </c>
      <c r="Q144" s="122">
        <f t="shared" si="52"/>
        <v>150.27020125400671</v>
      </c>
      <c r="R144" s="122">
        <f t="shared" si="52"/>
        <v>171.12879618167503</v>
      </c>
      <c r="S144" s="122">
        <f t="shared" si="52"/>
        <v>195.34480127758718</v>
      </c>
      <c r="T144" s="122">
        <f t="shared" si="52"/>
        <v>219.54059927786574</v>
      </c>
      <c r="U144" s="122">
        <f t="shared" si="52"/>
        <v>240.60323447983015</v>
      </c>
      <c r="V144" s="122">
        <f t="shared" si="52"/>
        <v>260.40825811049763</v>
      </c>
      <c r="W144" s="122">
        <f t="shared" si="52"/>
        <v>281.82831995837438</v>
      </c>
      <c r="X144" s="122">
        <f t="shared" si="52"/>
        <v>302.21976890131168</v>
      </c>
      <c r="Y144" s="122">
        <f t="shared" si="52"/>
        <v>330.45804860427495</v>
      </c>
      <c r="DA144" s="130" t="s">
        <v>1874</v>
      </c>
    </row>
    <row r="145" spans="1:105" ht="12" customHeight="1" x14ac:dyDescent="0.25">
      <c r="A145" s="97" t="s">
        <v>53</v>
      </c>
      <c r="B145" s="98">
        <v>14.828664935313931</v>
      </c>
      <c r="C145" s="98">
        <v>27.20640018161804</v>
      </c>
      <c r="D145" s="98">
        <v>33.080301914713083</v>
      </c>
      <c r="E145" s="98">
        <v>44.195559044756166</v>
      </c>
      <c r="F145" s="98">
        <v>57.049960808299637</v>
      </c>
      <c r="G145" s="98">
        <v>73.82315770228378</v>
      </c>
      <c r="H145" s="98">
        <v>91.058439127108628</v>
      </c>
      <c r="I145" s="98">
        <v>100.27722107781925</v>
      </c>
      <c r="J145" s="98">
        <v>99.118806555456061</v>
      </c>
      <c r="K145" s="98">
        <v>105.33500791814099</v>
      </c>
      <c r="L145" s="98">
        <v>129.84455149709734</v>
      </c>
      <c r="M145" s="98">
        <v>120.73940425922818</v>
      </c>
      <c r="N145" s="98">
        <v>122.03960772621751</v>
      </c>
      <c r="O145" s="98">
        <v>119.26694278914843</v>
      </c>
      <c r="P145" s="98">
        <v>129.27768088773584</v>
      </c>
      <c r="Q145" s="98">
        <v>150.27020125400671</v>
      </c>
      <c r="R145" s="98">
        <v>171.12879618167503</v>
      </c>
      <c r="S145" s="98">
        <v>195.34480127758718</v>
      </c>
      <c r="T145" s="98">
        <v>219.54059927786574</v>
      </c>
      <c r="U145" s="98">
        <v>240.60323447983015</v>
      </c>
      <c r="V145" s="98">
        <v>260.40825811049763</v>
      </c>
      <c r="W145" s="98">
        <v>281.82831995837438</v>
      </c>
      <c r="X145" s="98">
        <v>302.21976890131168</v>
      </c>
      <c r="Y145" s="98">
        <v>330.45804860427495</v>
      </c>
      <c r="DA145" s="63" t="s">
        <v>1875</v>
      </c>
    </row>
    <row r="146" spans="1:105" ht="12.95" customHeight="1" x14ac:dyDescent="0.25">
      <c r="A146" s="121" t="s">
        <v>92</v>
      </c>
      <c r="B146" s="122">
        <f t="shared" ref="B146:Y146" si="53">B147</f>
        <v>2.8711869724461456</v>
      </c>
      <c r="C146" s="122">
        <f t="shared" si="53"/>
        <v>3.6810964368475894</v>
      </c>
      <c r="D146" s="122">
        <f t="shared" si="53"/>
        <v>3.3012835873825064</v>
      </c>
      <c r="E146" s="122">
        <f t="shared" si="53"/>
        <v>8.3412482042860141</v>
      </c>
      <c r="F146" s="122">
        <f t="shared" si="53"/>
        <v>7.0931917805422131</v>
      </c>
      <c r="G146" s="122">
        <f t="shared" si="53"/>
        <v>9.2088412716586809</v>
      </c>
      <c r="H146" s="122">
        <f t="shared" si="53"/>
        <v>12.128087954228423</v>
      </c>
      <c r="I146" s="122">
        <f t="shared" si="53"/>
        <v>8.4382248519086822</v>
      </c>
      <c r="J146" s="122">
        <f t="shared" si="53"/>
        <v>9.8838048854539657</v>
      </c>
      <c r="K146" s="122">
        <f t="shared" si="53"/>
        <v>14.548460335679746</v>
      </c>
      <c r="L146" s="122">
        <f t="shared" si="53"/>
        <v>14.096421440507719</v>
      </c>
      <c r="M146" s="122">
        <f t="shared" si="53"/>
        <v>15.821652413003559</v>
      </c>
      <c r="N146" s="122">
        <f t="shared" si="53"/>
        <v>19.015797643969627</v>
      </c>
      <c r="O146" s="122">
        <f t="shared" si="53"/>
        <v>21.076379450852741</v>
      </c>
      <c r="P146" s="122">
        <f t="shared" si="53"/>
        <v>19.069168734871486</v>
      </c>
      <c r="Q146" s="122">
        <f t="shared" si="53"/>
        <v>34.512076935732459</v>
      </c>
      <c r="R146" s="122">
        <f t="shared" si="53"/>
        <v>42.213247334526073</v>
      </c>
      <c r="S146" s="122">
        <f t="shared" si="53"/>
        <v>57.027187027890584</v>
      </c>
      <c r="T146" s="122">
        <f t="shared" si="53"/>
        <v>52.879861015231789</v>
      </c>
      <c r="U146" s="122">
        <f t="shared" si="53"/>
        <v>57.4241445232987</v>
      </c>
      <c r="V146" s="122">
        <f t="shared" si="53"/>
        <v>63.877549193421288</v>
      </c>
      <c r="W146" s="122">
        <f t="shared" si="53"/>
        <v>67.064089360428738</v>
      </c>
      <c r="X146" s="122">
        <f t="shared" si="53"/>
        <v>70.878383086937149</v>
      </c>
      <c r="Y146" s="122">
        <f t="shared" si="53"/>
        <v>72.900752274439753</v>
      </c>
      <c r="DA146" s="130" t="s">
        <v>1876</v>
      </c>
    </row>
    <row r="147" spans="1:105" ht="12" customHeight="1" x14ac:dyDescent="0.25">
      <c r="A147" s="97" t="s">
        <v>53</v>
      </c>
      <c r="B147" s="98">
        <v>2.8711869724461456</v>
      </c>
      <c r="C147" s="98">
        <v>3.6810964368475894</v>
      </c>
      <c r="D147" s="98">
        <v>3.3012835873825064</v>
      </c>
      <c r="E147" s="98">
        <v>8.3412482042860141</v>
      </c>
      <c r="F147" s="98">
        <v>7.0931917805422131</v>
      </c>
      <c r="G147" s="98">
        <v>9.2088412716586809</v>
      </c>
      <c r="H147" s="98">
        <v>12.128087954228423</v>
      </c>
      <c r="I147" s="98">
        <v>8.4382248519086822</v>
      </c>
      <c r="J147" s="98">
        <v>9.8838048854539657</v>
      </c>
      <c r="K147" s="98">
        <v>14.548460335679746</v>
      </c>
      <c r="L147" s="98">
        <v>14.096421440507719</v>
      </c>
      <c r="M147" s="98">
        <v>15.821652413003559</v>
      </c>
      <c r="N147" s="98">
        <v>19.015797643969627</v>
      </c>
      <c r="O147" s="98">
        <v>21.076379450852741</v>
      </c>
      <c r="P147" s="98">
        <v>19.069168734871486</v>
      </c>
      <c r="Q147" s="98">
        <v>34.512076935732459</v>
      </c>
      <c r="R147" s="98">
        <v>42.213247334526073</v>
      </c>
      <c r="S147" s="98">
        <v>57.027187027890584</v>
      </c>
      <c r="T147" s="98">
        <v>52.879861015231789</v>
      </c>
      <c r="U147" s="98">
        <v>57.4241445232987</v>
      </c>
      <c r="V147" s="98">
        <v>63.877549193421288</v>
      </c>
      <c r="W147" s="98">
        <v>67.064089360428738</v>
      </c>
      <c r="X147" s="98">
        <v>70.878383086937149</v>
      </c>
      <c r="Y147" s="98">
        <v>72.900752274439753</v>
      </c>
      <c r="DA147" s="63" t="s">
        <v>1877</v>
      </c>
    </row>
    <row r="148" spans="1:105" ht="12" customHeight="1" x14ac:dyDescent="0.25">
      <c r="A148" s="121" t="s">
        <v>55</v>
      </c>
      <c r="B148" s="122">
        <v>4.9929552729050233</v>
      </c>
      <c r="C148" s="122">
        <v>6.7038547975599458</v>
      </c>
      <c r="D148" s="122">
        <v>8.3994413841906184</v>
      </c>
      <c r="E148" s="122">
        <v>9.9348343276173399</v>
      </c>
      <c r="F148" s="122">
        <v>12.225380510215533</v>
      </c>
      <c r="G148" s="122">
        <v>15.47581548662283</v>
      </c>
      <c r="H148" s="122">
        <v>18.246706961221612</v>
      </c>
      <c r="I148" s="122">
        <v>20.467559880328476</v>
      </c>
      <c r="J148" s="122">
        <v>22.053740568174057</v>
      </c>
      <c r="K148" s="122">
        <v>22.792569604715542</v>
      </c>
      <c r="L148" s="122">
        <v>25.560360003967499</v>
      </c>
      <c r="M148" s="122">
        <v>27.792027138675074</v>
      </c>
      <c r="N148" s="122">
        <v>28.950302512451074</v>
      </c>
      <c r="O148" s="122">
        <v>31.420260474997566</v>
      </c>
      <c r="P148" s="122">
        <v>36.438747868383828</v>
      </c>
      <c r="Q148" s="122">
        <v>40.584162382789394</v>
      </c>
      <c r="R148" s="122">
        <v>49.517899370662313</v>
      </c>
      <c r="S148" s="122">
        <v>58.321024154696033</v>
      </c>
      <c r="T148" s="122">
        <v>64.040733968543108</v>
      </c>
      <c r="U148" s="122">
        <v>69.488894640635934</v>
      </c>
      <c r="V148" s="122">
        <v>75.065472901554941</v>
      </c>
      <c r="W148" s="122">
        <v>85.105203557678777</v>
      </c>
      <c r="X148" s="122">
        <v>96.05933675511065</v>
      </c>
      <c r="Y148" s="122">
        <v>92.270135686980652</v>
      </c>
      <c r="DA148" s="130" t="s">
        <v>1878</v>
      </c>
    </row>
    <row r="149" spans="1:105" ht="12" customHeight="1" x14ac:dyDescent="0.25">
      <c r="A149" s="97" t="s">
        <v>124</v>
      </c>
      <c r="B149" s="98">
        <v>4.3651909536187468</v>
      </c>
      <c r="C149" s="98">
        <v>5.0038510803556022</v>
      </c>
      <c r="D149" s="98">
        <v>6.1745024595816966</v>
      </c>
      <c r="E149" s="98">
        <v>7.4870245347203399</v>
      </c>
      <c r="F149" s="98">
        <v>8.9889196779079921</v>
      </c>
      <c r="G149" s="98">
        <v>10.439530966694806</v>
      </c>
      <c r="H149" s="98">
        <v>11.194927825040134</v>
      </c>
      <c r="I149" s="98">
        <v>11.788287106933687</v>
      </c>
      <c r="J149" s="98">
        <v>11.912688671265311</v>
      </c>
      <c r="K149" s="98">
        <v>11.680029778506102</v>
      </c>
      <c r="L149" s="98">
        <v>12.455243245311831</v>
      </c>
      <c r="M149" s="98">
        <v>12.953188503728571</v>
      </c>
      <c r="N149" s="98">
        <v>13.223119358012028</v>
      </c>
      <c r="O149" s="98">
        <v>14.90990608595124</v>
      </c>
      <c r="P149" s="98">
        <v>17.510444801056725</v>
      </c>
      <c r="Q149" s="98">
        <v>19.972916414954938</v>
      </c>
      <c r="R149" s="98">
        <v>24.609308515328127</v>
      </c>
      <c r="S149" s="98">
        <v>28.625189021399706</v>
      </c>
      <c r="T149" s="98">
        <v>30.146539476306252</v>
      </c>
      <c r="U149" s="98">
        <v>29.649261258807798</v>
      </c>
      <c r="V149" s="98">
        <v>30.369932723002425</v>
      </c>
      <c r="W149" s="98">
        <v>34.774173758853877</v>
      </c>
      <c r="X149" s="98">
        <v>41.543219120372427</v>
      </c>
      <c r="Y149" s="98">
        <v>35.976486414511257</v>
      </c>
      <c r="DA149" s="63" t="s">
        <v>1879</v>
      </c>
    </row>
    <row r="150" spans="1:105" ht="12" customHeight="1" x14ac:dyDescent="0.25">
      <c r="A150" s="97" t="s">
        <v>123</v>
      </c>
      <c r="B150" s="98">
        <v>8.4124050986871188E-3</v>
      </c>
      <c r="C150" s="98">
        <v>7.0272182180341524E-3</v>
      </c>
      <c r="D150" s="98">
        <v>7.7689890521405762E-3</v>
      </c>
      <c r="E150" s="98">
        <v>1.3500926677734851E-2</v>
      </c>
      <c r="F150" s="98">
        <v>1.783179362837883E-2</v>
      </c>
      <c r="G150" s="98">
        <v>2.1069469784218302E-2</v>
      </c>
      <c r="H150" s="98">
        <v>2.1941634739792513E-2</v>
      </c>
      <c r="I150" s="98">
        <v>3.1162715695048804E-2</v>
      </c>
      <c r="J150" s="98">
        <v>4.3678582111484475E-2</v>
      </c>
      <c r="K150" s="98">
        <v>5.5727769562594412E-2</v>
      </c>
      <c r="L150" s="98">
        <v>6.5021278086289561E-2</v>
      </c>
      <c r="M150" s="98">
        <v>5.9502653070255082E-2</v>
      </c>
      <c r="N150" s="98">
        <v>6.6038770337654484E-2</v>
      </c>
      <c r="O150" s="98">
        <v>8.9679425105137017E-2</v>
      </c>
      <c r="P150" s="98">
        <v>0.11430234442752449</v>
      </c>
      <c r="Q150" s="98">
        <v>0.16905001667873595</v>
      </c>
      <c r="R150" s="98">
        <v>0.22647912094976608</v>
      </c>
      <c r="S150" s="98">
        <v>0.26834684274919146</v>
      </c>
      <c r="T150" s="98">
        <v>0.27443173589951947</v>
      </c>
      <c r="U150" s="98">
        <v>0.25039238831000843</v>
      </c>
      <c r="V150" s="98">
        <v>0.24984632343801916</v>
      </c>
      <c r="W150" s="98">
        <v>0.31003848256916378</v>
      </c>
      <c r="X150" s="98">
        <v>0.42540654099513608</v>
      </c>
      <c r="Y150" s="98">
        <v>0.31764335027699309</v>
      </c>
      <c r="DA150" s="63" t="s">
        <v>1880</v>
      </c>
    </row>
    <row r="151" spans="1:105" ht="12" customHeight="1" x14ac:dyDescent="0.25">
      <c r="A151" s="100" t="s">
        <v>50</v>
      </c>
      <c r="B151" s="101">
        <v>9.6469159639814013E-4</v>
      </c>
      <c r="C151" s="101">
        <v>1.5568191087677711E-3</v>
      </c>
      <c r="D151" s="101">
        <v>6.9290925226264406E-4</v>
      </c>
      <c r="E151" s="101">
        <v>7.0965371833891838E-4</v>
      </c>
      <c r="F151" s="101">
        <v>1.2336358639786793E-3</v>
      </c>
      <c r="G151" s="101">
        <v>1.4112124423646176E-3</v>
      </c>
      <c r="H151" s="101">
        <v>2.0061752926486607E-3</v>
      </c>
      <c r="I151" s="101">
        <v>2.3259620190952185E-3</v>
      </c>
      <c r="J151" s="101">
        <v>3.0654836284522589E-3</v>
      </c>
      <c r="K151" s="101">
        <v>3.6660435498106119E-3</v>
      </c>
      <c r="L151" s="101">
        <v>4.2793819003708392E-3</v>
      </c>
      <c r="M151" s="101">
        <v>5.9069035034537828E-3</v>
      </c>
      <c r="N151" s="101">
        <v>4.2969907992463979E-3</v>
      </c>
      <c r="O151" s="101">
        <v>3.6799218809150497E-3</v>
      </c>
      <c r="P151" s="101">
        <v>9.7488390013139095E-3</v>
      </c>
      <c r="Q151" s="101">
        <v>3.0087012351162749E-3</v>
      </c>
      <c r="R151" s="101">
        <v>6.8525229889121611E-3</v>
      </c>
      <c r="S151" s="101">
        <v>1.5194373759358205E-2</v>
      </c>
      <c r="T151" s="101">
        <v>1.8139516530645841E-2</v>
      </c>
      <c r="U151" s="101">
        <v>2.082939090843151E-2</v>
      </c>
      <c r="V151" s="101">
        <v>1.6569050800225402E-2</v>
      </c>
      <c r="W151" s="101">
        <v>2.3718780575364803E-2</v>
      </c>
      <c r="X151" s="101">
        <v>3.6947564435954809E-2</v>
      </c>
      <c r="Y151" s="101">
        <v>2.0472097209903707E-2</v>
      </c>
      <c r="DA151" s="131" t="s">
        <v>1881</v>
      </c>
    </row>
    <row r="152" spans="1:105" ht="12" customHeight="1" x14ac:dyDescent="0.25">
      <c r="A152" s="103" t="s">
        <v>52</v>
      </c>
      <c r="B152" s="104">
        <v>7.4477135022889785E-3</v>
      </c>
      <c r="C152" s="104">
        <v>5.4703991092663815E-3</v>
      </c>
      <c r="D152" s="104">
        <v>7.076079799877932E-3</v>
      </c>
      <c r="E152" s="104">
        <v>1.2791272959395932E-2</v>
      </c>
      <c r="F152" s="104">
        <v>1.659815776440015E-2</v>
      </c>
      <c r="G152" s="104">
        <v>1.9658257341853683E-2</v>
      </c>
      <c r="H152" s="104">
        <v>1.9935459447143852E-2</v>
      </c>
      <c r="I152" s="104">
        <v>2.8836753675953584E-2</v>
      </c>
      <c r="J152" s="104">
        <v>4.0613098483032219E-2</v>
      </c>
      <c r="K152" s="104">
        <v>5.2061726012783797E-2</v>
      </c>
      <c r="L152" s="104">
        <v>6.0741896185918721E-2</v>
      </c>
      <c r="M152" s="104">
        <v>5.3595749566801298E-2</v>
      </c>
      <c r="N152" s="104">
        <v>6.1741779538408093E-2</v>
      </c>
      <c r="O152" s="104">
        <v>8.5999503224221965E-2</v>
      </c>
      <c r="P152" s="104">
        <v>0.10455350542621059</v>
      </c>
      <c r="Q152" s="104">
        <v>0.16604131544361969</v>
      </c>
      <c r="R152" s="104">
        <v>0.2196265979608539</v>
      </c>
      <c r="S152" s="104">
        <v>0.25315246898983323</v>
      </c>
      <c r="T152" s="104">
        <v>0.25629221936887364</v>
      </c>
      <c r="U152" s="104">
        <v>0.22956299740157693</v>
      </c>
      <c r="V152" s="104">
        <v>0.23327727263779377</v>
      </c>
      <c r="W152" s="104">
        <v>0.28631970199379897</v>
      </c>
      <c r="X152" s="104">
        <v>0.38845897655918127</v>
      </c>
      <c r="Y152" s="104">
        <v>0.29717125306708936</v>
      </c>
      <c r="DA152" s="132" t="s">
        <v>1882</v>
      </c>
    </row>
    <row r="153" spans="1:105" ht="12" customHeight="1" x14ac:dyDescent="0.25">
      <c r="A153" s="106" t="s">
        <v>122</v>
      </c>
      <c r="B153" s="101">
        <v>0.52780995812360321</v>
      </c>
      <c r="C153" s="101">
        <v>1.4724770098056839</v>
      </c>
      <c r="D153" s="101">
        <v>1.9306247208052714</v>
      </c>
      <c r="E153" s="101">
        <v>2.0822282586309941</v>
      </c>
      <c r="F153" s="101">
        <v>2.7103815269884235</v>
      </c>
      <c r="G153" s="101">
        <v>4.2252644260528411</v>
      </c>
      <c r="H153" s="101">
        <v>5.8379062870516485</v>
      </c>
      <c r="I153" s="101">
        <v>6.7116134720057472</v>
      </c>
      <c r="J153" s="101">
        <v>7.1900035316537574</v>
      </c>
      <c r="K153" s="101">
        <v>7.2790360139689865</v>
      </c>
      <c r="L153" s="101">
        <v>8.3600128623379302</v>
      </c>
      <c r="M153" s="101">
        <v>9.7962595109676212</v>
      </c>
      <c r="N153" s="101">
        <v>10.239490935017585</v>
      </c>
      <c r="O153" s="101">
        <v>10.340043663154193</v>
      </c>
      <c r="P153" s="101">
        <v>10.94084088018502</v>
      </c>
      <c r="Q153" s="101">
        <v>11.532936419809902</v>
      </c>
      <c r="R153" s="101">
        <v>13.063369102777001</v>
      </c>
      <c r="S153" s="101">
        <v>15.016265561092426</v>
      </c>
      <c r="T153" s="101">
        <v>17.324428037994263</v>
      </c>
      <c r="U153" s="101">
        <v>20.541329796737585</v>
      </c>
      <c r="V153" s="101">
        <v>23.329370609689679</v>
      </c>
      <c r="W153" s="101">
        <v>25.930972868023368</v>
      </c>
      <c r="X153" s="101">
        <v>27.355613441950744</v>
      </c>
      <c r="Y153" s="101">
        <v>28.60802689036046</v>
      </c>
      <c r="DA153" s="131" t="s">
        <v>1883</v>
      </c>
    </row>
    <row r="154" spans="1:105" ht="12" customHeight="1" x14ac:dyDescent="0.25">
      <c r="A154" s="107" t="s">
        <v>121</v>
      </c>
      <c r="B154" s="104">
        <v>9.1541956063986268E-2</v>
      </c>
      <c r="C154" s="104">
        <v>0.22049948918062559</v>
      </c>
      <c r="D154" s="104">
        <v>0.28654521475151112</v>
      </c>
      <c r="E154" s="104">
        <v>0.35208060758827098</v>
      </c>
      <c r="F154" s="104">
        <v>0.50824751169073956</v>
      </c>
      <c r="G154" s="104">
        <v>0.78995062409096439</v>
      </c>
      <c r="H154" s="104">
        <v>1.1919312143900371</v>
      </c>
      <c r="I154" s="104">
        <v>1.9364965856939937</v>
      </c>
      <c r="J154" s="104">
        <v>2.9073697831435066</v>
      </c>
      <c r="K154" s="104">
        <v>3.7777760426778606</v>
      </c>
      <c r="L154" s="104">
        <v>4.6800826182314488</v>
      </c>
      <c r="M154" s="104">
        <v>4.983076470908629</v>
      </c>
      <c r="N154" s="104">
        <v>5.4216534490838049</v>
      </c>
      <c r="O154" s="104">
        <v>6.0806313007869939</v>
      </c>
      <c r="P154" s="104">
        <v>7.873159842714557</v>
      </c>
      <c r="Q154" s="104">
        <v>8.9092595313458176</v>
      </c>
      <c r="R154" s="104">
        <v>11.618742631607416</v>
      </c>
      <c r="S154" s="104">
        <v>14.411222729454703</v>
      </c>
      <c r="T154" s="104">
        <v>16.295334718343071</v>
      </c>
      <c r="U154" s="104">
        <v>19.047911196780543</v>
      </c>
      <c r="V154" s="104">
        <v>21.116323245424827</v>
      </c>
      <c r="W154" s="104">
        <v>24.090018448232371</v>
      </c>
      <c r="X154" s="104">
        <v>26.735097651792344</v>
      </c>
      <c r="Y154" s="104">
        <v>27.367979031831936</v>
      </c>
      <c r="DA154" s="132" t="s">
        <v>1884</v>
      </c>
    </row>
    <row r="155" spans="1:105" ht="12" customHeight="1" x14ac:dyDescent="0.25">
      <c r="A155" s="108" t="s">
        <v>53</v>
      </c>
      <c r="B155" s="98">
        <v>1.0204931819002023E-2</v>
      </c>
      <c r="C155" s="98">
        <v>4.8638573287975072E-2</v>
      </c>
      <c r="D155" s="98">
        <v>2.5518730680674472E-2</v>
      </c>
      <c r="E155" s="98">
        <v>1.8067082972566765E-2</v>
      </c>
      <c r="F155" s="98">
        <v>3.4879895994009716E-2</v>
      </c>
      <c r="G155" s="98">
        <v>5.2311193495582831E-2</v>
      </c>
      <c r="H155" s="98">
        <v>0.10996046212795507</v>
      </c>
      <c r="I155" s="98">
        <v>0.14492588722884586</v>
      </c>
      <c r="J155" s="98">
        <v>0.2036127362340851</v>
      </c>
      <c r="K155" s="98">
        <v>0.24635029571915373</v>
      </c>
      <c r="L155" s="98">
        <v>0.30273270990211432</v>
      </c>
      <c r="M155" s="98">
        <v>0.48787517778759143</v>
      </c>
      <c r="N155" s="98">
        <v>0.34935114291716829</v>
      </c>
      <c r="O155" s="98">
        <v>0.23166601471753223</v>
      </c>
      <c r="P155" s="98">
        <v>0.6741723101080529</v>
      </c>
      <c r="Q155" s="98">
        <v>0.11660361993750007</v>
      </c>
      <c r="R155" s="98">
        <v>0.29707416416445709</v>
      </c>
      <c r="S155" s="98">
        <v>0.79205378711443419</v>
      </c>
      <c r="T155" s="98">
        <v>1.0616589893073598</v>
      </c>
      <c r="U155" s="98">
        <v>1.6299798195710768</v>
      </c>
      <c r="V155" s="98">
        <v>1.486517415224001</v>
      </c>
      <c r="W155" s="98">
        <v>1.7968327611694797</v>
      </c>
      <c r="X155" s="98">
        <v>2.1680141668604946</v>
      </c>
      <c r="Y155" s="98">
        <v>1.826241510754774</v>
      </c>
      <c r="DA155" s="63" t="s">
        <v>1885</v>
      </c>
    </row>
    <row r="156" spans="1:105" ht="12" customHeight="1" x14ac:dyDescent="0.25">
      <c r="A156" s="108" t="s">
        <v>52</v>
      </c>
      <c r="B156" s="98">
        <v>8.1337024244984249E-2</v>
      </c>
      <c r="C156" s="98">
        <v>0.17186091589265051</v>
      </c>
      <c r="D156" s="98">
        <v>0.26102648407083667</v>
      </c>
      <c r="E156" s="98">
        <v>0.33401352461570422</v>
      </c>
      <c r="F156" s="98">
        <v>0.4733676156967298</v>
      </c>
      <c r="G156" s="98">
        <v>0.73763943059538162</v>
      </c>
      <c r="H156" s="98">
        <v>1.0819707522620821</v>
      </c>
      <c r="I156" s="98">
        <v>1.7915706984651478</v>
      </c>
      <c r="J156" s="98">
        <v>2.7037570469094216</v>
      </c>
      <c r="K156" s="98">
        <v>3.5314257469587069</v>
      </c>
      <c r="L156" s="98">
        <v>4.3773499083293341</v>
      </c>
      <c r="M156" s="98">
        <v>4.4952012931210374</v>
      </c>
      <c r="N156" s="98">
        <v>5.0723023061666366</v>
      </c>
      <c r="O156" s="98">
        <v>5.8489652860694612</v>
      </c>
      <c r="P156" s="98">
        <v>7.1989875326065045</v>
      </c>
      <c r="Q156" s="98">
        <v>8.7926559114083176</v>
      </c>
      <c r="R156" s="98">
        <v>11.32166846744296</v>
      </c>
      <c r="S156" s="98">
        <v>13.61916894234027</v>
      </c>
      <c r="T156" s="98">
        <v>15.23367572903571</v>
      </c>
      <c r="U156" s="98">
        <v>17.417931377209467</v>
      </c>
      <c r="V156" s="98">
        <v>19.629805830200826</v>
      </c>
      <c r="W156" s="98">
        <v>22.293185687062891</v>
      </c>
      <c r="X156" s="98">
        <v>24.56708348493185</v>
      </c>
      <c r="Y156" s="98">
        <v>25.541737521077163</v>
      </c>
      <c r="DA156" s="63" t="s">
        <v>1886</v>
      </c>
    </row>
    <row r="157" spans="1:105" ht="12" customHeight="1" x14ac:dyDescent="0.25">
      <c r="A157" s="121" t="s">
        <v>54</v>
      </c>
      <c r="B157" s="122">
        <v>2.759787881582354</v>
      </c>
      <c r="C157" s="122">
        <v>4.0192327060658064</v>
      </c>
      <c r="D157" s="122">
        <v>5.0929814922284535</v>
      </c>
      <c r="E157" s="122">
        <v>6.4856530813225959</v>
      </c>
      <c r="F157" s="122">
        <v>7.89195106795529</v>
      </c>
      <c r="G157" s="122">
        <v>9.8559346275550173</v>
      </c>
      <c r="H157" s="122">
        <v>13.216233088225392</v>
      </c>
      <c r="I157" s="122">
        <v>14.590353771374595</v>
      </c>
      <c r="J157" s="122">
        <v>15.418383298904114</v>
      </c>
      <c r="K157" s="122">
        <v>15.685978194193197</v>
      </c>
      <c r="L157" s="122">
        <v>17.387778539238049</v>
      </c>
      <c r="M157" s="122">
        <v>17.030159553769394</v>
      </c>
      <c r="N157" s="122">
        <v>17.272477211067013</v>
      </c>
      <c r="O157" s="122">
        <v>16.267492990949147</v>
      </c>
      <c r="P157" s="122">
        <v>20.314507204438527</v>
      </c>
      <c r="Q157" s="122">
        <v>23.170354746185403</v>
      </c>
      <c r="R157" s="122">
        <v>27.299042408557028</v>
      </c>
      <c r="S157" s="122">
        <v>31.23604863972119</v>
      </c>
      <c r="T157" s="122">
        <v>36.426263775783397</v>
      </c>
      <c r="U157" s="122">
        <v>37.50094352075601</v>
      </c>
      <c r="V157" s="122">
        <v>40.39187545178175</v>
      </c>
      <c r="W157" s="122">
        <v>44.993077578810436</v>
      </c>
      <c r="X157" s="122">
        <v>50.00658814131107</v>
      </c>
      <c r="Y157" s="122">
        <v>50.18663435216115</v>
      </c>
      <c r="DA157" s="130" t="s">
        <v>1887</v>
      </c>
    </row>
    <row r="158" spans="1:105" ht="12" customHeight="1" x14ac:dyDescent="0.25">
      <c r="A158" s="97" t="s">
        <v>50</v>
      </c>
      <c r="B158" s="98">
        <v>0.92524054446189197</v>
      </c>
      <c r="C158" s="98">
        <v>1.0914675091914843</v>
      </c>
      <c r="D158" s="98">
        <v>1.4127005486047546</v>
      </c>
      <c r="E158" s="98">
        <v>1.7651534261270529</v>
      </c>
      <c r="F158" s="98">
        <v>2.1853337323368662</v>
      </c>
      <c r="G158" s="98">
        <v>2.6427442134516208</v>
      </c>
      <c r="H158" s="98">
        <v>3.0159353721453179</v>
      </c>
      <c r="I158" s="98">
        <v>3.3611808994843173</v>
      </c>
      <c r="J158" s="98">
        <v>3.5268208486718979</v>
      </c>
      <c r="K158" s="98">
        <v>3.6221698827090196</v>
      </c>
      <c r="L158" s="98">
        <v>3.8423382027405673</v>
      </c>
      <c r="M158" s="98">
        <v>3.9260370677410132</v>
      </c>
      <c r="N158" s="98">
        <v>3.9797037547391119</v>
      </c>
      <c r="O158" s="98">
        <v>4.1090080768468988</v>
      </c>
      <c r="P158" s="98">
        <v>4.5455171449489526</v>
      </c>
      <c r="Q158" s="98">
        <v>5.1073440476626573</v>
      </c>
      <c r="R158" s="98">
        <v>6.0250057231095386</v>
      </c>
      <c r="S158" s="98">
        <v>6.9431577855515343</v>
      </c>
      <c r="T158" s="98">
        <v>7.6577178769593353</v>
      </c>
      <c r="U158" s="98">
        <v>7.112704433828994</v>
      </c>
      <c r="V158" s="98">
        <v>7.2001565852050744</v>
      </c>
      <c r="W158" s="98">
        <v>8.2150635368098843</v>
      </c>
      <c r="X158" s="98">
        <v>9.8191076265807737</v>
      </c>
      <c r="Y158" s="98">
        <v>8.6146404048791076</v>
      </c>
      <c r="DA158" s="63" t="s">
        <v>1888</v>
      </c>
    </row>
    <row r="159" spans="1:105" ht="12" customHeight="1" x14ac:dyDescent="0.25">
      <c r="A159" s="109" t="s">
        <v>120</v>
      </c>
      <c r="B159" s="33">
        <v>1.8345473371204621</v>
      </c>
      <c r="C159" s="33">
        <v>2.9277651968743221</v>
      </c>
      <c r="D159" s="33">
        <v>3.6802809436236985</v>
      </c>
      <c r="E159" s="33">
        <v>4.7204996551955434</v>
      </c>
      <c r="F159" s="33">
        <v>5.7066173356184233</v>
      </c>
      <c r="G159" s="33">
        <v>7.213190414103396</v>
      </c>
      <c r="H159" s="33">
        <v>10.200297716080074</v>
      </c>
      <c r="I159" s="33">
        <v>11.229172871890277</v>
      </c>
      <c r="J159" s="33">
        <v>11.891562450232216</v>
      </c>
      <c r="K159" s="33">
        <v>12.063808311484177</v>
      </c>
      <c r="L159" s="33">
        <v>13.54544033649748</v>
      </c>
      <c r="M159" s="33">
        <v>13.10412248602838</v>
      </c>
      <c r="N159" s="33">
        <v>13.2927734563279</v>
      </c>
      <c r="O159" s="33">
        <v>12.15848491410225</v>
      </c>
      <c r="P159" s="33">
        <v>15.768990059489576</v>
      </c>
      <c r="Q159" s="33">
        <v>18.063010698522746</v>
      </c>
      <c r="R159" s="33">
        <v>21.274036685447488</v>
      </c>
      <c r="S159" s="33">
        <v>24.292890854169656</v>
      </c>
      <c r="T159" s="33">
        <v>28.768545898824065</v>
      </c>
      <c r="U159" s="33">
        <v>30.388239086927019</v>
      </c>
      <c r="V159" s="33">
        <v>33.191718866576679</v>
      </c>
      <c r="W159" s="33">
        <v>36.778014042000549</v>
      </c>
      <c r="X159" s="33">
        <v>40.187480514730296</v>
      </c>
      <c r="Y159" s="33">
        <v>41.571993947282046</v>
      </c>
      <c r="DA159" s="60" t="s">
        <v>1889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311.05951661775475</v>
      </c>
      <c r="C161" s="117">
        <f t="shared" si="54"/>
        <v>529.01686607311387</v>
      </c>
      <c r="D161" s="117">
        <f t="shared" si="54"/>
        <v>534.33956270315832</v>
      </c>
      <c r="E161" s="117">
        <f t="shared" si="54"/>
        <v>626.1717034890828</v>
      </c>
      <c r="F161" s="117">
        <f t="shared" si="54"/>
        <v>715.4155027392668</v>
      </c>
      <c r="G161" s="117">
        <f t="shared" si="54"/>
        <v>867.89201288216759</v>
      </c>
      <c r="H161" s="117">
        <f t="shared" si="54"/>
        <v>1125.1418541153589</v>
      </c>
      <c r="I161" s="117">
        <f t="shared" si="54"/>
        <v>1125.0995654370302</v>
      </c>
      <c r="J161" s="117">
        <f t="shared" si="54"/>
        <v>1103.3562232289189</v>
      </c>
      <c r="K161" s="117">
        <f t="shared" si="54"/>
        <v>1135.5114584252435</v>
      </c>
      <c r="L161" s="117">
        <f t="shared" si="54"/>
        <v>1432.8517657805983</v>
      </c>
      <c r="M161" s="117">
        <f t="shared" si="54"/>
        <v>1425.9857644204576</v>
      </c>
      <c r="N161" s="117">
        <f t="shared" si="54"/>
        <v>1345.238256735287</v>
      </c>
      <c r="O161" s="117">
        <f t="shared" si="54"/>
        <v>1078.3927180689095</v>
      </c>
      <c r="P161" s="117">
        <f t="shared" si="54"/>
        <v>1015.5436946912664</v>
      </c>
      <c r="Q161" s="117">
        <f t="shared" si="54"/>
        <v>800.46574484783264</v>
      </c>
      <c r="R161" s="117">
        <f t="shared" ref="R161:V161" si="55">R162+R164+R166+R175</f>
        <v>803.90294482585432</v>
      </c>
      <c r="S161" s="117">
        <f t="shared" si="55"/>
        <v>937.46483340516056</v>
      </c>
      <c r="T161" s="117">
        <f t="shared" si="55"/>
        <v>1217.6838242517665</v>
      </c>
      <c r="U161" s="117">
        <f t="shared" si="55"/>
        <v>1210.2850011916416</v>
      </c>
      <c r="V161" s="117">
        <f t="shared" si="55"/>
        <v>1234.127752272266</v>
      </c>
      <c r="W161" s="117">
        <f t="shared" ref="W161:Y161" si="56">W162+W164+W166+W175</f>
        <v>1139.5611501280894</v>
      </c>
      <c r="X161" s="117">
        <f t="shared" si="56"/>
        <v>1364.3007818751655</v>
      </c>
      <c r="Y161" s="117">
        <f t="shared" si="56"/>
        <v>1472.7871654074386</v>
      </c>
      <c r="DA161" s="129" t="s">
        <v>1890</v>
      </c>
    </row>
    <row r="162" spans="1:105" ht="12.95" customHeight="1" x14ac:dyDescent="0.25">
      <c r="A162" s="121" t="s">
        <v>57</v>
      </c>
      <c r="B162" s="122">
        <f t="shared" ref="B162:Y162" si="57">B163</f>
        <v>190.40897731850779</v>
      </c>
      <c r="C162" s="122">
        <f t="shared" si="57"/>
        <v>366.40300597309164</v>
      </c>
      <c r="D162" s="122">
        <f t="shared" si="57"/>
        <v>365.32080222846241</v>
      </c>
      <c r="E162" s="122">
        <f t="shared" si="57"/>
        <v>411.41846155287203</v>
      </c>
      <c r="F162" s="122">
        <f t="shared" si="57"/>
        <v>490.38440248115751</v>
      </c>
      <c r="G162" s="122">
        <f t="shared" si="57"/>
        <v>593.49129821351926</v>
      </c>
      <c r="H162" s="122">
        <f t="shared" si="57"/>
        <v>783.38660150455996</v>
      </c>
      <c r="I162" s="122">
        <f t="shared" si="57"/>
        <v>791.59004346451877</v>
      </c>
      <c r="J162" s="122">
        <f t="shared" si="57"/>
        <v>751.77247724461881</v>
      </c>
      <c r="K162" s="122">
        <f t="shared" si="57"/>
        <v>749.80856087560994</v>
      </c>
      <c r="L162" s="122">
        <f t="shared" si="57"/>
        <v>1017.3606029122153</v>
      </c>
      <c r="M162" s="122">
        <f t="shared" si="57"/>
        <v>1004.2317130532923</v>
      </c>
      <c r="N162" s="122">
        <f t="shared" si="57"/>
        <v>923.56953199247448</v>
      </c>
      <c r="O162" s="122">
        <f t="shared" si="57"/>
        <v>697.73899443768528</v>
      </c>
      <c r="P162" s="122">
        <f t="shared" si="57"/>
        <v>676.4601770856699</v>
      </c>
      <c r="Q162" s="122">
        <f t="shared" si="57"/>
        <v>447.82918711675558</v>
      </c>
      <c r="R162" s="122">
        <f t="shared" si="57"/>
        <v>442.06463405644104</v>
      </c>
      <c r="S162" s="122">
        <f t="shared" si="57"/>
        <v>544.52669555045327</v>
      </c>
      <c r="T162" s="122">
        <f t="shared" si="57"/>
        <v>805.7285708473413</v>
      </c>
      <c r="U162" s="122">
        <f t="shared" si="57"/>
        <v>782.19254002973128</v>
      </c>
      <c r="V162" s="122">
        <f t="shared" si="57"/>
        <v>781.01906331621922</v>
      </c>
      <c r="W162" s="122">
        <f t="shared" si="57"/>
        <v>645.69208757599642</v>
      </c>
      <c r="X162" s="122">
        <f t="shared" si="57"/>
        <v>831.43096378893438</v>
      </c>
      <c r="Y162" s="122">
        <f t="shared" si="57"/>
        <v>922.97789933667059</v>
      </c>
      <c r="DA162" s="130" t="s">
        <v>1891</v>
      </c>
    </row>
    <row r="163" spans="1:105" ht="12" customHeight="1" x14ac:dyDescent="0.25">
      <c r="A163" s="97" t="s">
        <v>53</v>
      </c>
      <c r="B163" s="33">
        <v>190.40897731850779</v>
      </c>
      <c r="C163" s="33">
        <v>366.40300597309164</v>
      </c>
      <c r="D163" s="33">
        <v>365.32080222846241</v>
      </c>
      <c r="E163" s="33">
        <v>411.41846155287203</v>
      </c>
      <c r="F163" s="33">
        <v>490.38440248115751</v>
      </c>
      <c r="G163" s="33">
        <v>593.49129821351926</v>
      </c>
      <c r="H163" s="33">
        <v>783.38660150455996</v>
      </c>
      <c r="I163" s="33">
        <v>791.59004346451877</v>
      </c>
      <c r="J163" s="33">
        <v>751.77247724461881</v>
      </c>
      <c r="K163" s="33">
        <v>749.80856087560994</v>
      </c>
      <c r="L163" s="33">
        <v>1017.3606029122153</v>
      </c>
      <c r="M163" s="33">
        <v>1004.2317130532923</v>
      </c>
      <c r="N163" s="33">
        <v>923.56953199247448</v>
      </c>
      <c r="O163" s="33">
        <v>697.73899443768528</v>
      </c>
      <c r="P163" s="33">
        <v>676.4601770856699</v>
      </c>
      <c r="Q163" s="33">
        <v>447.82918711675558</v>
      </c>
      <c r="R163" s="33">
        <v>442.06463405644104</v>
      </c>
      <c r="S163" s="33">
        <v>544.52669555045327</v>
      </c>
      <c r="T163" s="33">
        <v>805.7285708473413</v>
      </c>
      <c r="U163" s="33">
        <v>782.19254002973128</v>
      </c>
      <c r="V163" s="33">
        <v>781.01906331621922</v>
      </c>
      <c r="W163" s="33">
        <v>645.69208757599642</v>
      </c>
      <c r="X163" s="33">
        <v>831.43096378893438</v>
      </c>
      <c r="Y163" s="33">
        <v>922.97789933667059</v>
      </c>
      <c r="DA163" s="60" t="s">
        <v>1892</v>
      </c>
    </row>
    <row r="164" spans="1:105" ht="12.95" customHeight="1" x14ac:dyDescent="0.25">
      <c r="A164" s="121" t="s">
        <v>92</v>
      </c>
      <c r="B164" s="122">
        <f t="shared" ref="B164:Y164" si="58">B165</f>
        <v>18.850572501732483</v>
      </c>
      <c r="C164" s="122">
        <f t="shared" si="58"/>
        <v>27.453015829356691</v>
      </c>
      <c r="D164" s="122">
        <f t="shared" si="58"/>
        <v>23.926772571530993</v>
      </c>
      <c r="E164" s="122">
        <f t="shared" si="58"/>
        <v>58.647385022542899</v>
      </c>
      <c r="F164" s="122">
        <f t="shared" si="58"/>
        <v>49.276245193244328</v>
      </c>
      <c r="G164" s="122">
        <f t="shared" si="58"/>
        <v>63.396545977648621</v>
      </c>
      <c r="H164" s="122">
        <f t="shared" si="58"/>
        <v>82.919394896372083</v>
      </c>
      <c r="I164" s="122">
        <f t="shared" si="58"/>
        <v>56.990566539125467</v>
      </c>
      <c r="J164" s="122">
        <f t="shared" si="58"/>
        <v>64.281479963442436</v>
      </c>
      <c r="K164" s="122">
        <f t="shared" si="58"/>
        <v>94.450729934283146</v>
      </c>
      <c r="L164" s="122">
        <f t="shared" si="58"/>
        <v>93.0838455766675</v>
      </c>
      <c r="M164" s="122">
        <f t="shared" si="58"/>
        <v>97.928148865989414</v>
      </c>
      <c r="N164" s="122">
        <f t="shared" si="58"/>
        <v>103.08590674782475</v>
      </c>
      <c r="O164" s="122">
        <f t="shared" si="58"/>
        <v>98.689775981198835</v>
      </c>
      <c r="P164" s="122">
        <f t="shared" si="58"/>
        <v>73.663162546036901</v>
      </c>
      <c r="Q164" s="122">
        <f t="shared" si="58"/>
        <v>110.8730942743469</v>
      </c>
      <c r="R164" s="122">
        <f t="shared" si="58"/>
        <v>107.8467368323237</v>
      </c>
      <c r="S164" s="122">
        <f t="shared" si="58"/>
        <v>123.43962555327245</v>
      </c>
      <c r="T164" s="122">
        <f t="shared" si="58"/>
        <v>110.38149134876754</v>
      </c>
      <c r="U164" s="122">
        <f t="shared" si="58"/>
        <v>117.27516478133103</v>
      </c>
      <c r="V164" s="122">
        <f t="shared" si="58"/>
        <v>127.25416937675935</v>
      </c>
      <c r="W164" s="122">
        <f t="shared" si="58"/>
        <v>135.19604017450649</v>
      </c>
      <c r="X164" s="122">
        <f t="shared" si="58"/>
        <v>144.82663994116223</v>
      </c>
      <c r="Y164" s="122">
        <f t="shared" si="58"/>
        <v>153.9954721240334</v>
      </c>
      <c r="DA164" s="130" t="s">
        <v>1893</v>
      </c>
    </row>
    <row r="165" spans="1:105" ht="12" customHeight="1" x14ac:dyDescent="0.25">
      <c r="A165" s="97" t="s">
        <v>53</v>
      </c>
      <c r="B165" s="98">
        <v>18.850572501732483</v>
      </c>
      <c r="C165" s="98">
        <v>27.453015829356691</v>
      </c>
      <c r="D165" s="98">
        <v>23.926772571530993</v>
      </c>
      <c r="E165" s="98">
        <v>58.647385022542899</v>
      </c>
      <c r="F165" s="98">
        <v>49.276245193244328</v>
      </c>
      <c r="G165" s="98">
        <v>63.396545977648621</v>
      </c>
      <c r="H165" s="98">
        <v>82.919394896372083</v>
      </c>
      <c r="I165" s="98">
        <v>56.990566539125467</v>
      </c>
      <c r="J165" s="98">
        <v>64.281479963442436</v>
      </c>
      <c r="K165" s="98">
        <v>94.450729934283146</v>
      </c>
      <c r="L165" s="98">
        <v>93.0838455766675</v>
      </c>
      <c r="M165" s="98">
        <v>97.928148865989414</v>
      </c>
      <c r="N165" s="98">
        <v>103.08590674782475</v>
      </c>
      <c r="O165" s="98">
        <v>98.689775981198835</v>
      </c>
      <c r="P165" s="98">
        <v>73.663162546036901</v>
      </c>
      <c r="Q165" s="98">
        <v>110.8730942743469</v>
      </c>
      <c r="R165" s="98">
        <v>107.8467368323237</v>
      </c>
      <c r="S165" s="98">
        <v>123.43962555327245</v>
      </c>
      <c r="T165" s="98">
        <v>110.38149134876754</v>
      </c>
      <c r="U165" s="98">
        <v>117.27516478133103</v>
      </c>
      <c r="V165" s="98">
        <v>127.25416937675935</v>
      </c>
      <c r="W165" s="98">
        <v>135.19604017450649</v>
      </c>
      <c r="X165" s="98">
        <v>144.82663994116223</v>
      </c>
      <c r="Y165" s="98">
        <v>153.9954721240334</v>
      </c>
      <c r="DA165" s="63" t="s">
        <v>1894</v>
      </c>
    </row>
    <row r="166" spans="1:105" ht="12" customHeight="1" x14ac:dyDescent="0.25">
      <c r="A166" s="121" t="s">
        <v>55</v>
      </c>
      <c r="B166" s="122">
        <v>65.561665972062897</v>
      </c>
      <c r="C166" s="122">
        <v>84.486476542976391</v>
      </c>
      <c r="D166" s="122">
        <v>90.332049311980114</v>
      </c>
      <c r="E166" s="122">
        <v>94.463159719517947</v>
      </c>
      <c r="F166" s="122">
        <v>106.82604763207111</v>
      </c>
      <c r="G166" s="122">
        <v>128.92897602886498</v>
      </c>
      <c r="H166" s="122">
        <v>150.14179656450605</v>
      </c>
      <c r="I166" s="122">
        <v>161.46600549692477</v>
      </c>
      <c r="J166" s="122">
        <v>169.1175716921571</v>
      </c>
      <c r="K166" s="122">
        <v>172.54611228274274</v>
      </c>
      <c r="L166" s="122">
        <v>191.89491009237958</v>
      </c>
      <c r="M166" s="122">
        <v>200.80674667230375</v>
      </c>
      <c r="N166" s="122">
        <v>199.5610331091122</v>
      </c>
      <c r="O166" s="122">
        <v>185.82217064959724</v>
      </c>
      <c r="P166" s="122">
        <v>170.6113813940712</v>
      </c>
      <c r="Q166" s="122">
        <v>154.19776698982747</v>
      </c>
      <c r="R166" s="122">
        <v>164.0715280585861</v>
      </c>
      <c r="S166" s="122">
        <v>175.82638221351192</v>
      </c>
      <c r="T166" s="122">
        <v>192.53894170584806</v>
      </c>
      <c r="U166" s="122">
        <v>202.16805219514742</v>
      </c>
      <c r="V166" s="122">
        <v>212.08996095166432</v>
      </c>
      <c r="W166" s="122">
        <v>234.74530124425638</v>
      </c>
      <c r="X166" s="122">
        <v>255.19205545743904</v>
      </c>
      <c r="Y166" s="122">
        <v>256.30228389380937</v>
      </c>
      <c r="DA166" s="130" t="s">
        <v>1895</v>
      </c>
    </row>
    <row r="167" spans="1:105" ht="12" customHeight="1" x14ac:dyDescent="0.25">
      <c r="A167" s="97" t="s">
        <v>124</v>
      </c>
      <c r="B167" s="98">
        <v>57.318739172054556</v>
      </c>
      <c r="C167" s="98">
        <v>63.720255536707988</v>
      </c>
      <c r="D167" s="98">
        <v>67.414377283852687</v>
      </c>
      <c r="E167" s="98">
        <v>71.226940824810995</v>
      </c>
      <c r="F167" s="98">
        <v>78.468080757158717</v>
      </c>
      <c r="G167" s="98">
        <v>86.746842575142153</v>
      </c>
      <c r="H167" s="98">
        <v>90.837074798894889</v>
      </c>
      <c r="I167" s="98">
        <v>92.270579630954117</v>
      </c>
      <c r="J167" s="98">
        <v>91.178034781921255</v>
      </c>
      <c r="K167" s="98">
        <v>88.307966706244216</v>
      </c>
      <c r="L167" s="98">
        <v>93.725268027447711</v>
      </c>
      <c r="M167" s="98">
        <v>93.775394235944447</v>
      </c>
      <c r="N167" s="98">
        <v>91.305588732259579</v>
      </c>
      <c r="O167" s="98">
        <v>87.648695044260961</v>
      </c>
      <c r="P167" s="98">
        <v>79.5244495457748</v>
      </c>
      <c r="Q167" s="98">
        <v>74.42714657689487</v>
      </c>
      <c r="R167" s="98">
        <v>80.616274924856995</v>
      </c>
      <c r="S167" s="98">
        <v>85.596845833552521</v>
      </c>
      <c r="T167" s="98">
        <v>88.542004006617404</v>
      </c>
      <c r="U167" s="98">
        <v>83.738566422176078</v>
      </c>
      <c r="V167" s="98">
        <v>83.601678349039531</v>
      </c>
      <c r="W167" s="98">
        <v>94.163374869457328</v>
      </c>
      <c r="X167" s="98">
        <v>108.84413342921356</v>
      </c>
      <c r="Y167" s="98">
        <v>98.864125322881918</v>
      </c>
      <c r="DA167" s="63" t="s">
        <v>1896</v>
      </c>
    </row>
    <row r="168" spans="1:105" ht="12" customHeight="1" x14ac:dyDescent="0.25">
      <c r="A168" s="97" t="s">
        <v>123</v>
      </c>
      <c r="B168" s="98">
        <v>0.11045064248276253</v>
      </c>
      <c r="C168" s="98">
        <v>9.2495009023697394E-2</v>
      </c>
      <c r="D168" s="98">
        <v>8.932876823619243E-2</v>
      </c>
      <c r="E168" s="98">
        <v>0.11961660532954702</v>
      </c>
      <c r="F168" s="98">
        <v>0.14458515319961945</v>
      </c>
      <c r="G168" s="98">
        <v>0.1653427625193217</v>
      </c>
      <c r="H168" s="98">
        <v>0.16904623569010291</v>
      </c>
      <c r="I168" s="98">
        <v>0.22813466558343615</v>
      </c>
      <c r="J168" s="98">
        <v>0.31518322346361705</v>
      </c>
      <c r="K168" s="98">
        <v>0.41110989683528254</v>
      </c>
      <c r="L168" s="98">
        <v>0.47668388862862404</v>
      </c>
      <c r="M168" s="98">
        <v>0.43523046649013597</v>
      </c>
      <c r="N168" s="98">
        <v>0.46116876314893951</v>
      </c>
      <c r="O168" s="98">
        <v>0.50155416149674192</v>
      </c>
      <c r="P168" s="98">
        <v>0.48173694006660678</v>
      </c>
      <c r="Q168" s="98">
        <v>0.4957063038216063</v>
      </c>
      <c r="R168" s="98">
        <v>0.59623568861591481</v>
      </c>
      <c r="S168" s="98">
        <v>0.67512306597670579</v>
      </c>
      <c r="T168" s="98">
        <v>0.69658526830008671</v>
      </c>
      <c r="U168" s="98">
        <v>0.63399249125859991</v>
      </c>
      <c r="V168" s="98">
        <v>0.62846142441516795</v>
      </c>
      <c r="W168" s="98">
        <v>0.77479713256255378</v>
      </c>
      <c r="X168" s="98">
        <v>1.0202080332727876</v>
      </c>
      <c r="Y168" s="98">
        <v>0.79190238732378149</v>
      </c>
      <c r="DA168" s="63" t="s">
        <v>1897</v>
      </c>
    </row>
    <row r="169" spans="1:105" ht="12" customHeight="1" x14ac:dyDescent="0.25">
      <c r="A169" s="100" t="s">
        <v>50</v>
      </c>
      <c r="B169" s="101">
        <v>1.2665914844795723E-2</v>
      </c>
      <c r="C169" s="101">
        <v>2.0491465192327925E-2</v>
      </c>
      <c r="D169" s="101">
        <v>7.9671537169985866E-3</v>
      </c>
      <c r="E169" s="101">
        <v>6.2874475784823634E-3</v>
      </c>
      <c r="F169" s="101">
        <v>1.0002663450637874E-2</v>
      </c>
      <c r="G169" s="101">
        <v>1.1074496231365978E-2</v>
      </c>
      <c r="H169" s="101">
        <v>1.5456295092803714E-2</v>
      </c>
      <c r="I169" s="101">
        <v>1.70278024732732E-2</v>
      </c>
      <c r="J169" s="101">
        <v>2.2120429848763033E-2</v>
      </c>
      <c r="K169" s="101">
        <v>2.7044807236784169E-2</v>
      </c>
      <c r="L169" s="101">
        <v>3.1372997659144142E-2</v>
      </c>
      <c r="M169" s="101">
        <v>4.3205877967911394E-2</v>
      </c>
      <c r="N169" s="101">
        <v>3.0007190049402391E-2</v>
      </c>
      <c r="O169" s="101">
        <v>2.0580864910675449E-2</v>
      </c>
      <c r="P169" s="101">
        <v>4.1087310091638463E-2</v>
      </c>
      <c r="Q169" s="101">
        <v>8.8224313600472493E-3</v>
      </c>
      <c r="R169" s="101">
        <v>1.804015639903803E-2</v>
      </c>
      <c r="S169" s="101">
        <v>3.8226915930594886E-2</v>
      </c>
      <c r="T169" s="101">
        <v>4.604321707880113E-2</v>
      </c>
      <c r="U169" s="101">
        <v>5.273993160321587E-2</v>
      </c>
      <c r="V169" s="101">
        <v>4.1677656584368901E-2</v>
      </c>
      <c r="W169" s="101">
        <v>5.9274071481024794E-2</v>
      </c>
      <c r="X169" s="101">
        <v>8.8607481115002579E-2</v>
      </c>
      <c r="Y169" s="101">
        <v>5.1038067190482782E-2</v>
      </c>
      <c r="DA169" s="131" t="s">
        <v>1898</v>
      </c>
    </row>
    <row r="170" spans="1:105" ht="12" customHeight="1" x14ac:dyDescent="0.25">
      <c r="A170" s="103" t="s">
        <v>52</v>
      </c>
      <c r="B170" s="104">
        <v>9.7784727637966806E-2</v>
      </c>
      <c r="C170" s="104">
        <v>7.2003543831369463E-2</v>
      </c>
      <c r="D170" s="104">
        <v>8.1361614519193839E-2</v>
      </c>
      <c r="E170" s="104">
        <v>0.11332915775106465</v>
      </c>
      <c r="F170" s="104">
        <v>0.13458248974898157</v>
      </c>
      <c r="G170" s="104">
        <v>0.15426826628795573</v>
      </c>
      <c r="H170" s="104">
        <v>0.15358994059729919</v>
      </c>
      <c r="I170" s="104">
        <v>0.21110686311016294</v>
      </c>
      <c r="J170" s="104">
        <v>0.29306279361485399</v>
      </c>
      <c r="K170" s="104">
        <v>0.38406508959849839</v>
      </c>
      <c r="L170" s="104">
        <v>0.4453108909694799</v>
      </c>
      <c r="M170" s="104">
        <v>0.39202458852222455</v>
      </c>
      <c r="N170" s="104">
        <v>0.43116157309953712</v>
      </c>
      <c r="O170" s="104">
        <v>0.48097329658606652</v>
      </c>
      <c r="P170" s="104">
        <v>0.44064962997496832</v>
      </c>
      <c r="Q170" s="104">
        <v>0.48688387246155906</v>
      </c>
      <c r="R170" s="104">
        <v>0.57819553221687681</v>
      </c>
      <c r="S170" s="104">
        <v>0.63689615004611089</v>
      </c>
      <c r="T170" s="104">
        <v>0.65054205122128561</v>
      </c>
      <c r="U170" s="104">
        <v>0.58125255965538403</v>
      </c>
      <c r="V170" s="104">
        <v>0.586783767830799</v>
      </c>
      <c r="W170" s="104">
        <v>0.71552306108152897</v>
      </c>
      <c r="X170" s="104">
        <v>0.93160055215778514</v>
      </c>
      <c r="Y170" s="104">
        <v>0.74086432013329873</v>
      </c>
      <c r="DA170" s="132" t="s">
        <v>1899</v>
      </c>
    </row>
    <row r="171" spans="1:105" ht="12" customHeight="1" x14ac:dyDescent="0.25">
      <c r="A171" s="106" t="s">
        <v>122</v>
      </c>
      <c r="B171" s="101">
        <v>6.9301324518861032</v>
      </c>
      <c r="C171" s="101">
        <v>17.964587366009049</v>
      </c>
      <c r="D171" s="101">
        <v>19.866719561795012</v>
      </c>
      <c r="E171" s="101">
        <v>19.87078633049607</v>
      </c>
      <c r="F171" s="101">
        <v>23.914671545141719</v>
      </c>
      <c r="G171" s="101">
        <v>35.545141935782461</v>
      </c>
      <c r="H171" s="101">
        <v>49.208332825126696</v>
      </c>
      <c r="I171" s="101">
        <v>54.090068930793237</v>
      </c>
      <c r="J171" s="101">
        <v>56.117801916693821</v>
      </c>
      <c r="K171" s="101">
        <v>55.767432956516956</v>
      </c>
      <c r="L171" s="101">
        <v>63.277230790801212</v>
      </c>
      <c r="M171" s="101">
        <v>70.598664775353114</v>
      </c>
      <c r="N171" s="101">
        <v>70.156908306786789</v>
      </c>
      <c r="O171" s="101">
        <v>61.591073928630735</v>
      </c>
      <c r="P171" s="101">
        <v>55.240947875071171</v>
      </c>
      <c r="Q171" s="101">
        <v>48.176275765732022</v>
      </c>
      <c r="R171" s="101">
        <v>48.21842980432718</v>
      </c>
      <c r="S171" s="101">
        <v>49.546935965312407</v>
      </c>
      <c r="T171" s="101">
        <v>56.442475637814283</v>
      </c>
      <c r="U171" s="101">
        <v>63.106764394859958</v>
      </c>
      <c r="V171" s="101">
        <v>68.419448226043016</v>
      </c>
      <c r="W171" s="101">
        <v>73.784708741242767</v>
      </c>
      <c r="X171" s="101">
        <v>75.08597156222929</v>
      </c>
      <c r="Y171" s="101">
        <v>81.531653766810734</v>
      </c>
      <c r="DA171" s="131" t="s">
        <v>1900</v>
      </c>
    </row>
    <row r="172" spans="1:105" ht="12" customHeight="1" x14ac:dyDescent="0.25">
      <c r="A172" s="107" t="s">
        <v>121</v>
      </c>
      <c r="B172" s="104">
        <v>1.2023437056394832</v>
      </c>
      <c r="C172" s="104">
        <v>2.7091386312356471</v>
      </c>
      <c r="D172" s="104">
        <v>2.9616236980962292</v>
      </c>
      <c r="E172" s="104">
        <v>3.2458159588813369</v>
      </c>
      <c r="F172" s="104">
        <v>4.2987101765710687</v>
      </c>
      <c r="G172" s="104">
        <v>6.4716487554210484</v>
      </c>
      <c r="H172" s="104">
        <v>9.9273427047943823</v>
      </c>
      <c r="I172" s="104">
        <v>14.87722226959397</v>
      </c>
      <c r="J172" s="104">
        <v>21.506551770078392</v>
      </c>
      <c r="K172" s="104">
        <v>28.059602723146284</v>
      </c>
      <c r="L172" s="104">
        <v>34.415727385502016</v>
      </c>
      <c r="M172" s="104">
        <v>35.997457194516031</v>
      </c>
      <c r="N172" s="104">
        <v>37.637367306916893</v>
      </c>
      <c r="O172" s="104">
        <v>36.080847515208816</v>
      </c>
      <c r="P172" s="104">
        <v>35.364247033158634</v>
      </c>
      <c r="Q172" s="104">
        <v>31.098638343378994</v>
      </c>
      <c r="R172" s="104">
        <v>34.640587640786009</v>
      </c>
      <c r="S172" s="104">
        <v>40.007477348670271</v>
      </c>
      <c r="T172" s="104">
        <v>46.857876793116297</v>
      </c>
      <c r="U172" s="104">
        <v>54.688728886852786</v>
      </c>
      <c r="V172" s="104">
        <v>59.440372952166605</v>
      </c>
      <c r="W172" s="104">
        <v>66.022420500993761</v>
      </c>
      <c r="X172" s="104">
        <v>70.241742432723413</v>
      </c>
      <c r="Y172" s="104">
        <v>75.11460241679292</v>
      </c>
      <c r="DA172" s="132" t="s">
        <v>1901</v>
      </c>
    </row>
    <row r="173" spans="1:105" ht="12" customHeight="1" x14ac:dyDescent="0.25">
      <c r="A173" s="108" t="s">
        <v>53</v>
      </c>
      <c r="B173" s="98">
        <v>0.13403510331897164</v>
      </c>
      <c r="C173" s="98">
        <v>0.59759157879363234</v>
      </c>
      <c r="D173" s="98">
        <v>0.2637520141271954</v>
      </c>
      <c r="E173" s="98">
        <v>0.16655965985882393</v>
      </c>
      <c r="F173" s="98">
        <v>0.29501091578078442</v>
      </c>
      <c r="G173" s="98">
        <v>0.42855801357186418</v>
      </c>
      <c r="H173" s="98">
        <v>0.91583740600366825</v>
      </c>
      <c r="I173" s="98">
        <v>1.1133996583572372</v>
      </c>
      <c r="J173" s="98">
        <v>1.5061750583824927</v>
      </c>
      <c r="K173" s="98">
        <v>1.8297779832679439</v>
      </c>
      <c r="L173" s="98">
        <v>2.2261928398611395</v>
      </c>
      <c r="M173" s="98">
        <v>3.5243821625465483</v>
      </c>
      <c r="N173" s="98">
        <v>2.4252116828468013</v>
      </c>
      <c r="O173" s="98">
        <v>1.3746444633795769</v>
      </c>
      <c r="P173" s="98">
        <v>3.0282118734879107</v>
      </c>
      <c r="Q173" s="98">
        <v>0.40701629503628967</v>
      </c>
      <c r="R173" s="98">
        <v>0.88570888828857797</v>
      </c>
      <c r="S173" s="98">
        <v>2.1988470056841778</v>
      </c>
      <c r="T173" s="98">
        <v>3.0528422384150327</v>
      </c>
      <c r="U173" s="98">
        <v>4.6798582544121849</v>
      </c>
      <c r="V173" s="98">
        <v>4.1844003112591972</v>
      </c>
      <c r="W173" s="98">
        <v>4.924498019078853</v>
      </c>
      <c r="X173" s="98">
        <v>5.6960739280823489</v>
      </c>
      <c r="Y173" s="98">
        <v>5.0123322894188185</v>
      </c>
      <c r="DA173" s="63" t="s">
        <v>1902</v>
      </c>
    </row>
    <row r="174" spans="1:105" ht="12" customHeight="1" x14ac:dyDescent="0.25">
      <c r="A174" s="115" t="s">
        <v>52</v>
      </c>
      <c r="B174" s="33">
        <v>1.0683086023205115</v>
      </c>
      <c r="C174" s="33">
        <v>2.111547052442015</v>
      </c>
      <c r="D174" s="33">
        <v>2.6978716839690335</v>
      </c>
      <c r="E174" s="33">
        <v>3.079256299022513</v>
      </c>
      <c r="F174" s="33">
        <v>4.0036992607902846</v>
      </c>
      <c r="G174" s="33">
        <v>6.0430907418491842</v>
      </c>
      <c r="H174" s="33">
        <v>9.0115052987907145</v>
      </c>
      <c r="I174" s="33">
        <v>13.763822611236733</v>
      </c>
      <c r="J174" s="33">
        <v>20.0003767116959</v>
      </c>
      <c r="K174" s="33">
        <v>26.229824739878339</v>
      </c>
      <c r="L174" s="33">
        <v>32.189534545640875</v>
      </c>
      <c r="M174" s="33">
        <v>32.473075031969479</v>
      </c>
      <c r="N174" s="33">
        <v>35.212155624070093</v>
      </c>
      <c r="O174" s="33">
        <v>34.706203051829242</v>
      </c>
      <c r="P174" s="33">
        <v>32.336035159670722</v>
      </c>
      <c r="Q174" s="33">
        <v>30.691622048342705</v>
      </c>
      <c r="R174" s="33">
        <v>33.754878752497433</v>
      </c>
      <c r="S174" s="33">
        <v>37.808630342986092</v>
      </c>
      <c r="T174" s="33">
        <v>43.805034554701265</v>
      </c>
      <c r="U174" s="33">
        <v>50.008870632440598</v>
      </c>
      <c r="V174" s="33">
        <v>55.255972640907409</v>
      </c>
      <c r="W174" s="33">
        <v>61.097922481914907</v>
      </c>
      <c r="X174" s="33">
        <v>64.545668504641057</v>
      </c>
      <c r="Y174" s="33">
        <v>70.102270127374098</v>
      </c>
      <c r="DA174" s="60" t="s">
        <v>1903</v>
      </c>
    </row>
    <row r="175" spans="1:105" ht="12" customHeight="1" x14ac:dyDescent="0.25">
      <c r="A175" s="121" t="s">
        <v>54</v>
      </c>
      <c r="B175" s="122">
        <v>36.238300825451581</v>
      </c>
      <c r="C175" s="122">
        <v>50.674367727689145</v>
      </c>
      <c r="D175" s="122">
        <v>54.759938591184756</v>
      </c>
      <c r="E175" s="122">
        <v>61.64269719414996</v>
      </c>
      <c r="F175" s="122">
        <v>68.928807432793832</v>
      </c>
      <c r="G175" s="122">
        <v>82.075192662134683</v>
      </c>
      <c r="H175" s="122">
        <v>108.69406114992074</v>
      </c>
      <c r="I175" s="122">
        <v>115.05294993646102</v>
      </c>
      <c r="J175" s="122">
        <v>118.18469432870073</v>
      </c>
      <c r="K175" s="122">
        <v>118.70605533260785</v>
      </c>
      <c r="L175" s="122">
        <v>130.51240719933583</v>
      </c>
      <c r="M175" s="122">
        <v>123.01915582887216</v>
      </c>
      <c r="N175" s="122">
        <v>119.0217848858755</v>
      </c>
      <c r="O175" s="122">
        <v>96.141777000428135</v>
      </c>
      <c r="P175" s="122">
        <v>94.808973665488381</v>
      </c>
      <c r="Q175" s="122">
        <v>87.565696466902679</v>
      </c>
      <c r="R175" s="122">
        <v>89.920045878503558</v>
      </c>
      <c r="S175" s="122">
        <v>93.672130087922937</v>
      </c>
      <c r="T175" s="122">
        <v>109.03482034980969</v>
      </c>
      <c r="U175" s="122">
        <v>108.649244185432</v>
      </c>
      <c r="V175" s="122">
        <v>113.7645586276231</v>
      </c>
      <c r="W175" s="122">
        <v>123.92772113333022</v>
      </c>
      <c r="X175" s="122">
        <v>132.85112268762995</v>
      </c>
      <c r="Y175" s="122">
        <v>139.5115100529253</v>
      </c>
      <c r="DA175" s="130" t="s">
        <v>1904</v>
      </c>
    </row>
    <row r="176" spans="1:105" ht="12" customHeight="1" x14ac:dyDescent="0.25">
      <c r="A176" s="97" t="s">
        <v>50</v>
      </c>
      <c r="B176" s="98">
        <v>12.149072436310727</v>
      </c>
      <c r="C176" s="98">
        <v>13.906430315181522</v>
      </c>
      <c r="D176" s="98">
        <v>15.314401835984244</v>
      </c>
      <c r="E176" s="98">
        <v>16.864372749999479</v>
      </c>
      <c r="F176" s="98">
        <v>19.093272864453702</v>
      </c>
      <c r="G176" s="98">
        <v>21.931535750635785</v>
      </c>
      <c r="H176" s="98">
        <v>24.475372630698168</v>
      </c>
      <c r="I176" s="98">
        <v>26.22510830232892</v>
      </c>
      <c r="J176" s="98">
        <v>26.866554588910105</v>
      </c>
      <c r="K176" s="98">
        <v>27.322330221959238</v>
      </c>
      <c r="L176" s="98">
        <v>28.762536689695612</v>
      </c>
      <c r="M176" s="98">
        <v>28.152505824326457</v>
      </c>
      <c r="N176" s="98">
        <v>27.256294585456029</v>
      </c>
      <c r="O176" s="98">
        <v>24.381628244470999</v>
      </c>
      <c r="P176" s="98">
        <v>21.623309461393472</v>
      </c>
      <c r="Q176" s="98">
        <v>20.3654344212501</v>
      </c>
      <c r="R176" s="98">
        <v>20.91377718478849</v>
      </c>
      <c r="S176" s="98">
        <v>21.677617456001396</v>
      </c>
      <c r="T176" s="98">
        <v>23.248360971434096</v>
      </c>
      <c r="U176" s="98">
        <v>20.565357829437239</v>
      </c>
      <c r="V176" s="98">
        <v>20.148433506419099</v>
      </c>
      <c r="W176" s="98">
        <v>22.547102585494997</v>
      </c>
      <c r="X176" s="98">
        <v>26.132061630331037</v>
      </c>
      <c r="Y176" s="98">
        <v>24.022741783202065</v>
      </c>
      <c r="DA176" s="63" t="s">
        <v>1905</v>
      </c>
    </row>
    <row r="177" spans="1:105" ht="12" customHeight="1" x14ac:dyDescent="0.25">
      <c r="A177" s="109" t="s">
        <v>120</v>
      </c>
      <c r="B177" s="33">
        <v>24.089228389140853</v>
      </c>
      <c r="C177" s="33">
        <v>36.767937412507621</v>
      </c>
      <c r="D177" s="33">
        <v>39.445536755200514</v>
      </c>
      <c r="E177" s="33">
        <v>44.778324444150478</v>
      </c>
      <c r="F177" s="33">
        <v>49.83553456834013</v>
      </c>
      <c r="G177" s="33">
        <v>60.143656911498894</v>
      </c>
      <c r="H177" s="33">
        <v>84.218688519222582</v>
      </c>
      <c r="I177" s="33">
        <v>88.827841634132099</v>
      </c>
      <c r="J177" s="33">
        <v>91.318139739790624</v>
      </c>
      <c r="K177" s="33">
        <v>91.383725110648612</v>
      </c>
      <c r="L177" s="33">
        <v>101.74987050964022</v>
      </c>
      <c r="M177" s="33">
        <v>94.866650004545704</v>
      </c>
      <c r="N177" s="33">
        <v>91.765490300419472</v>
      </c>
      <c r="O177" s="33">
        <v>71.760148755957132</v>
      </c>
      <c r="P177" s="33">
        <v>73.185664204094905</v>
      </c>
      <c r="Q177" s="33">
        <v>67.200262045652579</v>
      </c>
      <c r="R177" s="33">
        <v>69.006268693715072</v>
      </c>
      <c r="S177" s="33">
        <v>71.994512631921538</v>
      </c>
      <c r="T177" s="33">
        <v>85.786459378375596</v>
      </c>
      <c r="U177" s="33">
        <v>88.08388635599475</v>
      </c>
      <c r="V177" s="33">
        <v>93.616125121204007</v>
      </c>
      <c r="W177" s="33">
        <v>101.38061854783523</v>
      </c>
      <c r="X177" s="33">
        <v>106.71906105729892</v>
      </c>
      <c r="Y177" s="33">
        <v>115.48876826972324</v>
      </c>
      <c r="DA177" s="60" t="s">
        <v>1906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0.57671758964980124</v>
      </c>
      <c r="C3" s="119">
        <f>IF(RES_hhdet_tes!C3=0,"",RES_hhdet_tes!C3/RES_hhdet_fec!C3)</f>
        <v>0.58318253437115897</v>
      </c>
      <c r="D3" s="119">
        <f>IF(RES_hhdet_tes!D3=0,"",RES_hhdet_tes!D3/RES_hhdet_fec!D3)</f>
        <v>0.58550937864143782</v>
      </c>
      <c r="E3" s="119">
        <f>IF(RES_hhdet_tes!E3=0,"",RES_hhdet_tes!E3/RES_hhdet_fec!E3)</f>
        <v>0.59527635978937143</v>
      </c>
      <c r="F3" s="119">
        <f>IF(RES_hhdet_tes!F3=0,"",RES_hhdet_tes!F3/RES_hhdet_fec!F3)</f>
        <v>0.59939620892127998</v>
      </c>
      <c r="G3" s="119">
        <f>IF(RES_hhdet_tes!G3=0,"",RES_hhdet_tes!G3/RES_hhdet_fec!G3)</f>
        <v>0.61017363209422815</v>
      </c>
      <c r="H3" s="119">
        <f>IF(RES_hhdet_tes!H3=0,"",RES_hhdet_tes!H3/RES_hhdet_fec!H3)</f>
        <v>0.61857060540387887</v>
      </c>
      <c r="I3" s="119">
        <f>IF(RES_hhdet_tes!I3=0,"",RES_hhdet_tes!I3/RES_hhdet_fec!I3)</f>
        <v>0.61851464711273929</v>
      </c>
      <c r="J3" s="119">
        <f>IF(RES_hhdet_tes!J3=0,"",RES_hhdet_tes!J3/RES_hhdet_fec!J3)</f>
        <v>0.62553272080071998</v>
      </c>
      <c r="K3" s="119">
        <f>IF(RES_hhdet_tes!K3=0,"",RES_hhdet_tes!K3/RES_hhdet_fec!K3)</f>
        <v>0.63775632780846581</v>
      </c>
      <c r="L3" s="119">
        <f>IF(RES_hhdet_tes!L3=0,"",RES_hhdet_tes!L3/RES_hhdet_fec!L3)</f>
        <v>0.64537246797558367</v>
      </c>
      <c r="M3" s="119">
        <f>IF(RES_hhdet_tes!M3=0,"",RES_hhdet_tes!M3/RES_hhdet_fec!M3)</f>
        <v>0.64982886011886587</v>
      </c>
      <c r="N3" s="119">
        <f>IF(RES_hhdet_tes!N3=0,"",RES_hhdet_tes!N3/RES_hhdet_fec!N3)</f>
        <v>0.65506110739318302</v>
      </c>
      <c r="O3" s="119">
        <f>IF(RES_hhdet_tes!O3=0,"",RES_hhdet_tes!O3/RES_hhdet_fec!O3)</f>
        <v>0.66380207004269443</v>
      </c>
      <c r="P3" s="119">
        <f>IF(RES_hhdet_tes!P3=0,"",RES_hhdet_tes!P3/RES_hhdet_fec!P3)</f>
        <v>0.66201954244742001</v>
      </c>
      <c r="Q3" s="119">
        <f>IF(RES_hhdet_tes!Q3=0,"",RES_hhdet_tes!Q3/RES_hhdet_fec!Q3)</f>
        <v>0.68131438638662922</v>
      </c>
      <c r="R3" s="119">
        <f>IF(RES_hhdet_tes!R3=0,"",RES_hhdet_tes!R3/RES_hhdet_fec!R3)</f>
        <v>0.70060495990187133</v>
      </c>
      <c r="S3" s="119">
        <f>IF(RES_hhdet_tes!S3=0,"",RES_hhdet_tes!S3/RES_hhdet_fec!S3)</f>
        <v>0.71051943875364187</v>
      </c>
      <c r="T3" s="119">
        <f>IF(RES_hhdet_tes!T3=0,"",RES_hhdet_tes!T3/RES_hhdet_fec!T3)</f>
        <v>0.71968817611888936</v>
      </c>
      <c r="U3" s="119">
        <f>IF(RES_hhdet_tes!U3=0,"",RES_hhdet_tes!U3/RES_hhdet_fec!U3)</f>
        <v>0.74492184430060493</v>
      </c>
      <c r="V3" s="119">
        <f>IF(RES_hhdet_tes!V3=0,"",RES_hhdet_tes!V3/RES_hhdet_fec!V3)</f>
        <v>0.75172833313606613</v>
      </c>
      <c r="W3" s="119">
        <f>IF(RES_hhdet_tes!W3=0,"",RES_hhdet_tes!W3/RES_hhdet_fec!W3)</f>
        <v>0.77598185154835564</v>
      </c>
      <c r="X3" s="119">
        <f>IF(RES_hhdet_tes!X3=0,"",RES_hhdet_tes!X3/RES_hhdet_fec!X3)</f>
        <v>0.77102559204783228</v>
      </c>
      <c r="Y3" s="119">
        <f>IF(RES_hhdet_tes!Y3=0,"",RES_hhdet_tes!Y3/RES_hhdet_fec!Y3)</f>
        <v>0.78200754395449579</v>
      </c>
      <c r="DA3" s="129" t="s">
        <v>1908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0.57516390153143837</v>
      </c>
      <c r="C4" s="124">
        <f>IF(RES_hhdet_tes!C4=0,"",RES_hhdet_tes!C4/RES_hhdet_fec!C4)</f>
        <v>0.57862583814483304</v>
      </c>
      <c r="D4" s="124">
        <f>IF(RES_hhdet_tes!D4=0,"",RES_hhdet_tes!D4/RES_hhdet_fec!D4)</f>
        <v>0.58161792356724884</v>
      </c>
      <c r="E4" s="124">
        <f>IF(RES_hhdet_tes!E4=0,"",RES_hhdet_tes!E4/RES_hhdet_fec!E4)</f>
        <v>0.58452634777073398</v>
      </c>
      <c r="F4" s="124">
        <f>IF(RES_hhdet_tes!F4=0,"",RES_hhdet_tes!F4/RES_hhdet_fec!F4)</f>
        <v>0.59021268842873731</v>
      </c>
      <c r="G4" s="124">
        <f>IF(RES_hhdet_tes!G4=0,"",RES_hhdet_tes!G4/RES_hhdet_fec!G4)</f>
        <v>0.59450527773787809</v>
      </c>
      <c r="H4" s="124">
        <f>IF(RES_hhdet_tes!H4=0,"",RES_hhdet_tes!H4/RES_hhdet_fec!H4)</f>
        <v>0.5985726887151368</v>
      </c>
      <c r="I4" s="124">
        <f>IF(RES_hhdet_tes!I4=0,"",RES_hhdet_tes!I4/RES_hhdet_fec!I4)</f>
        <v>0.60166816521792632</v>
      </c>
      <c r="J4" s="124">
        <f>IF(RES_hhdet_tes!J4=0,"",RES_hhdet_tes!J4/RES_hhdet_fec!J4)</f>
        <v>0.60693939347840831</v>
      </c>
      <c r="K4" s="124">
        <f>IF(RES_hhdet_tes!K4=0,"",RES_hhdet_tes!K4/RES_hhdet_fec!K4)</f>
        <v>0.61264874952960846</v>
      </c>
      <c r="L4" s="124">
        <f>IF(RES_hhdet_tes!L4=0,"",RES_hhdet_tes!L4/RES_hhdet_fec!L4)</f>
        <v>0.6167395138893691</v>
      </c>
      <c r="M4" s="124">
        <f>IF(RES_hhdet_tes!M4=0,"",RES_hhdet_tes!M4/RES_hhdet_fec!M4)</f>
        <v>0.62242216507908299</v>
      </c>
      <c r="N4" s="124">
        <f>IF(RES_hhdet_tes!N4=0,"",RES_hhdet_tes!N4/RES_hhdet_fec!N4)</f>
        <v>0.62835981202582103</v>
      </c>
      <c r="O4" s="124">
        <f>IF(RES_hhdet_tes!O4=0,"",RES_hhdet_tes!O4/RES_hhdet_fec!O4)</f>
        <v>0.63480377309586644</v>
      </c>
      <c r="P4" s="124">
        <f>IF(RES_hhdet_tes!P4=0,"",RES_hhdet_tes!P4/RES_hhdet_fec!P4)</f>
        <v>0.63601338969747645</v>
      </c>
      <c r="Q4" s="124">
        <f>IF(RES_hhdet_tes!Q4=0,"",RES_hhdet_tes!Q4/RES_hhdet_fec!Q4)</f>
        <v>0.64179440336714944</v>
      </c>
      <c r="R4" s="124">
        <f>IF(RES_hhdet_tes!R4=0,"",RES_hhdet_tes!R4/RES_hhdet_fec!R4)</f>
        <v>0.65337638006524479</v>
      </c>
      <c r="S4" s="124">
        <f>IF(RES_hhdet_tes!S4=0,"",RES_hhdet_tes!S4/RES_hhdet_fec!S4)</f>
        <v>0.67257379784514704</v>
      </c>
      <c r="T4" s="124">
        <f>IF(RES_hhdet_tes!T4=0,"",RES_hhdet_tes!T4/RES_hhdet_fec!T4)</f>
        <v>0.68365367743541694</v>
      </c>
      <c r="U4" s="124">
        <f>IF(RES_hhdet_tes!U4=0,"",RES_hhdet_tes!U4/RES_hhdet_fec!U4)</f>
        <v>0.6904014582079806</v>
      </c>
      <c r="V4" s="124">
        <f>IF(RES_hhdet_tes!V4=0,"",RES_hhdet_tes!V4/RES_hhdet_fec!V4)</f>
        <v>0.69635413134595125</v>
      </c>
      <c r="W4" s="124">
        <f>IF(RES_hhdet_tes!W4=0,"",RES_hhdet_tes!W4/RES_hhdet_fec!W4)</f>
        <v>0.70025630675415185</v>
      </c>
      <c r="X4" s="124">
        <f>IF(RES_hhdet_tes!X4=0,"",RES_hhdet_tes!X4/RES_hhdet_fec!X4)</f>
        <v>0.70317388048829188</v>
      </c>
      <c r="Y4" s="124">
        <f>IF(RES_hhdet_tes!Y4=0,"",RES_hhdet_tes!Y4/RES_hhdet_fec!Y4)</f>
        <v>0.71298806646909507</v>
      </c>
      <c r="DA4" s="130" t="s">
        <v>1909</v>
      </c>
    </row>
    <row r="5" spans="1:105" ht="12" customHeight="1" x14ac:dyDescent="0.25">
      <c r="A5" s="97" t="s">
        <v>51</v>
      </c>
      <c r="B5" s="111">
        <f>IF(RES_hhdet_tes!B5=0,"",RES_hhdet_tes!B5/RES_hhdet_fec!B5)</f>
        <v>0.5730215716409699</v>
      </c>
      <c r="C5" s="111">
        <f>IF(RES_hhdet_tes!C5=0,"",RES_hhdet_tes!C5/RES_hhdet_fec!C5)</f>
        <v>0.57648618247399963</v>
      </c>
      <c r="D5" s="111">
        <f>IF(RES_hhdet_tes!D5=0,"",RES_hhdet_tes!D5/RES_hhdet_fec!D5)</f>
        <v>0.5795510432655625</v>
      </c>
      <c r="E5" s="111">
        <f>IF(RES_hhdet_tes!E5=0,"",RES_hhdet_tes!E5/RES_hhdet_fec!E5)</f>
        <v>0.58259767636837112</v>
      </c>
      <c r="F5" s="111">
        <f>IF(RES_hhdet_tes!F5=0,"",RES_hhdet_tes!F5/RES_hhdet_fec!F5)</f>
        <v>0.58829620310982511</v>
      </c>
      <c r="G5" s="111">
        <f>IF(RES_hhdet_tes!G5=0,"",RES_hhdet_tes!G5/RES_hhdet_fec!G5)</f>
        <v>0.59265943069928317</v>
      </c>
      <c r="H5" s="111">
        <f>IF(RES_hhdet_tes!H5=0,"",RES_hhdet_tes!H5/RES_hhdet_fec!H5)</f>
        <v>0.59680674327204331</v>
      </c>
      <c r="I5" s="111">
        <f>IF(RES_hhdet_tes!I5=0,"",RES_hhdet_tes!I5/RES_hhdet_fec!I5)</f>
        <v>0.59992088477019401</v>
      </c>
      <c r="J5" s="111">
        <f>IF(RES_hhdet_tes!J5=0,"",RES_hhdet_tes!J5/RES_hhdet_fec!J5)</f>
        <v>0.6052424487903052</v>
      </c>
      <c r="K5" s="111">
        <f>IF(RES_hhdet_tes!K5=0,"",RES_hhdet_tes!K5/RES_hhdet_fec!K5)</f>
        <v>0.61102359089279223</v>
      </c>
      <c r="L5" s="111">
        <f>IF(RES_hhdet_tes!L5=0,"",RES_hhdet_tes!L5/RES_hhdet_fec!L5)</f>
        <v>0.61513031514493266</v>
      </c>
      <c r="M5" s="111">
        <f>IF(RES_hhdet_tes!M5=0,"",RES_hhdet_tes!M5/RES_hhdet_fec!M5)</f>
        <v>0.6208098552004826</v>
      </c>
      <c r="N5" s="111">
        <f>IF(RES_hhdet_tes!N5=0,"",RES_hhdet_tes!N5/RES_hhdet_fec!N5)</f>
        <v>0.6267778832147336</v>
      </c>
      <c r="O5" s="111">
        <f>IF(RES_hhdet_tes!O5=0,"",RES_hhdet_tes!O5/RES_hhdet_fec!O5)</f>
        <v>0.63320979032746694</v>
      </c>
      <c r="P5" s="111">
        <f>IF(RES_hhdet_tes!P5=0,"",RES_hhdet_tes!P5/RES_hhdet_fec!P5)</f>
        <v>0.63440070730718534</v>
      </c>
      <c r="Q5" s="111">
        <f>IF(RES_hhdet_tes!Q5=0,"",RES_hhdet_tes!Q5/RES_hhdet_fec!Q5)</f>
        <v>0.64026115967637398</v>
      </c>
      <c r="R5" s="111">
        <f>IF(RES_hhdet_tes!R5=0,"",RES_hhdet_tes!R5/RES_hhdet_fec!R5)</f>
        <v>0.65186606467210439</v>
      </c>
      <c r="S5" s="111">
        <f>IF(RES_hhdet_tes!S5=0,"",RES_hhdet_tes!S5/RES_hhdet_fec!S5)</f>
        <v>0.6711290995653465</v>
      </c>
      <c r="T5" s="111">
        <f>IF(RES_hhdet_tes!T5=0,"",RES_hhdet_tes!T5/RES_hhdet_fec!T5)</f>
        <v>0.68222278192679453</v>
      </c>
      <c r="U5" s="111">
        <f>IF(RES_hhdet_tes!U5=0,"",RES_hhdet_tes!U5/RES_hhdet_fec!U5)</f>
        <v>0.68900379088293218</v>
      </c>
      <c r="V5" s="111">
        <f>IF(RES_hhdet_tes!V5=0,"",RES_hhdet_tes!V5/RES_hhdet_fec!V5)</f>
        <v>0.69497190955781407</v>
      </c>
      <c r="W5" s="111">
        <f>IF(RES_hhdet_tes!W5=0,"",RES_hhdet_tes!W5/RES_hhdet_fec!W5)</f>
        <v>0.69887895298883129</v>
      </c>
      <c r="X5" s="111">
        <f>IF(RES_hhdet_tes!X5=0,"",RES_hhdet_tes!X5/RES_hhdet_fec!X5)</f>
        <v>0.7017839517757003</v>
      </c>
      <c r="Y5" s="111">
        <f>IF(RES_hhdet_tes!Y5=0,"",RES_hhdet_tes!Y5/RES_hhdet_fec!Y5)</f>
        <v>0.71162805774183691</v>
      </c>
      <c r="DA5" s="63" t="s">
        <v>1910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X6" s="111">
        <f>IF(RES_hhdet_tes!X6=0,"",RES_hhdet_tes!X6/RES_hhdet_fec!X6)</f>
        <v>1</v>
      </c>
      <c r="Y6" s="111">
        <f>IF(RES_hhdet_tes!Y6=0,"",RES_hhdet_tes!Y6/RES_hhdet_fec!Y6)</f>
        <v>1</v>
      </c>
      <c r="DA6" s="63" t="s">
        <v>1911</v>
      </c>
    </row>
    <row r="7" spans="1:105" ht="12.95" customHeight="1" x14ac:dyDescent="0.25">
      <c r="A7" s="121" t="s">
        <v>92</v>
      </c>
      <c r="B7" s="124">
        <f>IF(RES_hhdet_tes!B7=0,"",RES_hhdet_tes!B7/RES_hhdet_fec!B7)</f>
        <v>1.6972956810825834</v>
      </c>
      <c r="C7" s="124">
        <f>IF(RES_hhdet_tes!C7=0,"",RES_hhdet_tes!C7/RES_hhdet_fec!C7)</f>
        <v>1.8385218925787499</v>
      </c>
      <c r="D7" s="124">
        <f>IF(RES_hhdet_tes!D7=0,"",RES_hhdet_tes!D7/RES_hhdet_fec!D7)</f>
        <v>1.9436588398317429</v>
      </c>
      <c r="E7" s="124">
        <f>IF(RES_hhdet_tes!E7=0,"",RES_hhdet_tes!E7/RES_hhdet_fec!E7)</f>
        <v>2.0533622428770815</v>
      </c>
      <c r="F7" s="124">
        <f>IF(RES_hhdet_tes!F7=0,"",RES_hhdet_tes!F7/RES_hhdet_fec!F7)</f>
        <v>2.209036854508363</v>
      </c>
      <c r="G7" s="124">
        <f>IF(RES_hhdet_tes!G7=0,"",RES_hhdet_tes!G7/RES_hhdet_fec!G7)</f>
        <v>2.362211656169785</v>
      </c>
      <c r="H7" s="124">
        <f>IF(RES_hhdet_tes!H7=0,"",RES_hhdet_tes!H7/RES_hhdet_fec!H7)</f>
        <v>2.4386560977211911</v>
      </c>
      <c r="I7" s="124">
        <f>IF(RES_hhdet_tes!I7=0,"",RES_hhdet_tes!I7/RES_hhdet_fec!I7)</f>
        <v>2.4937488262577836</v>
      </c>
      <c r="J7" s="124">
        <f>IF(RES_hhdet_tes!J7=0,"",RES_hhdet_tes!J7/RES_hhdet_fec!J7)</f>
        <v>2.5348759713278368</v>
      </c>
      <c r="K7" s="124">
        <f>IF(RES_hhdet_tes!K7=0,"",RES_hhdet_tes!K7/RES_hhdet_fec!K7)</f>
        <v>2.6068091595056582</v>
      </c>
      <c r="L7" s="124">
        <f>IF(RES_hhdet_tes!L7=0,"",RES_hhdet_tes!L7/RES_hhdet_fec!L7)</f>
        <v>2.6853531232303949</v>
      </c>
      <c r="M7" s="124">
        <f>IF(RES_hhdet_tes!M7=0,"",RES_hhdet_tes!M7/RES_hhdet_fec!M7)</f>
        <v>2.7488487105177368</v>
      </c>
      <c r="N7" s="124">
        <f>IF(RES_hhdet_tes!N7=0,"",RES_hhdet_tes!N7/RES_hhdet_fec!N7)</f>
        <v>2.8625331122495896</v>
      </c>
      <c r="O7" s="124">
        <f>IF(RES_hhdet_tes!O7=0,"",RES_hhdet_tes!O7/RES_hhdet_fec!O7)</f>
        <v>2.9922520635799423</v>
      </c>
      <c r="P7" s="124">
        <f>IF(RES_hhdet_tes!P7=0,"",RES_hhdet_tes!P7/RES_hhdet_fec!P7)</f>
        <v>3.0937810250801108</v>
      </c>
      <c r="Q7" s="124">
        <f>IF(RES_hhdet_tes!Q7=0,"",RES_hhdet_tes!Q7/RES_hhdet_fec!Q7)</f>
        <v>3.1853472412734511</v>
      </c>
      <c r="R7" s="124">
        <f>IF(RES_hhdet_tes!R7=0,"",RES_hhdet_tes!R7/RES_hhdet_fec!R7)</f>
        <v>3.3494089041279453</v>
      </c>
      <c r="S7" s="124">
        <f>IF(RES_hhdet_tes!S7=0,"",RES_hhdet_tes!S7/RES_hhdet_fec!S7)</f>
        <v>3.5205331171840424</v>
      </c>
      <c r="T7" s="124">
        <f>IF(RES_hhdet_tes!T7=0,"",RES_hhdet_tes!T7/RES_hhdet_fec!T7)</f>
        <v>3.631414856522678</v>
      </c>
      <c r="U7" s="124">
        <f>IF(RES_hhdet_tes!U7=0,"",RES_hhdet_tes!U7/RES_hhdet_fec!U7)</f>
        <v>3.6714012972452053</v>
      </c>
      <c r="V7" s="124">
        <f>IF(RES_hhdet_tes!V7=0,"",RES_hhdet_tes!V7/RES_hhdet_fec!V7)</f>
        <v>3.6960179211740871</v>
      </c>
      <c r="W7" s="124">
        <f>IF(RES_hhdet_tes!W7=0,"",RES_hhdet_tes!W7/RES_hhdet_fec!W7)</f>
        <v>3.70666370860179</v>
      </c>
      <c r="X7" s="124">
        <f>IF(RES_hhdet_tes!X7=0,"",RES_hhdet_tes!X7/RES_hhdet_fec!X7)</f>
        <v>3.7137144878703228</v>
      </c>
      <c r="Y7" s="124">
        <f>IF(RES_hhdet_tes!Y7=0,"",RES_hhdet_tes!Y7/RES_hhdet_fec!Y7)</f>
        <v>3.7209839682992478</v>
      </c>
      <c r="DA7" s="130" t="s">
        <v>1912</v>
      </c>
    </row>
    <row r="8" spans="1:105" ht="12" customHeight="1" x14ac:dyDescent="0.25">
      <c r="A8" s="97" t="s">
        <v>53</v>
      </c>
      <c r="B8" s="111">
        <f>IF(RES_hhdet_tes!B8=0,"",RES_hhdet_tes!B8/RES_hhdet_fec!B8)</f>
        <v>1.6972956810825834</v>
      </c>
      <c r="C8" s="111">
        <f>IF(RES_hhdet_tes!C8=0,"",RES_hhdet_tes!C8/RES_hhdet_fec!C8)</f>
        <v>1.8385218925787499</v>
      </c>
      <c r="D8" s="111">
        <f>IF(RES_hhdet_tes!D8=0,"",RES_hhdet_tes!D8/RES_hhdet_fec!D8)</f>
        <v>1.9436588398317429</v>
      </c>
      <c r="E8" s="111">
        <f>IF(RES_hhdet_tes!E8=0,"",RES_hhdet_tes!E8/RES_hhdet_fec!E8)</f>
        <v>2.0533622428770815</v>
      </c>
      <c r="F8" s="111">
        <f>IF(RES_hhdet_tes!F8=0,"",RES_hhdet_tes!F8/RES_hhdet_fec!F8)</f>
        <v>2.209036854508363</v>
      </c>
      <c r="G8" s="111">
        <f>IF(RES_hhdet_tes!G8=0,"",RES_hhdet_tes!G8/RES_hhdet_fec!G8)</f>
        <v>2.362211656169785</v>
      </c>
      <c r="H8" s="111">
        <f>IF(RES_hhdet_tes!H8=0,"",RES_hhdet_tes!H8/RES_hhdet_fec!H8)</f>
        <v>2.4386560977211911</v>
      </c>
      <c r="I8" s="111">
        <f>IF(RES_hhdet_tes!I8=0,"",RES_hhdet_tes!I8/RES_hhdet_fec!I8)</f>
        <v>2.4937488262577836</v>
      </c>
      <c r="J8" s="111">
        <f>IF(RES_hhdet_tes!J8=0,"",RES_hhdet_tes!J8/RES_hhdet_fec!J8)</f>
        <v>2.5348759713278368</v>
      </c>
      <c r="K8" s="111">
        <f>IF(RES_hhdet_tes!K8=0,"",RES_hhdet_tes!K8/RES_hhdet_fec!K8)</f>
        <v>2.6068091595056582</v>
      </c>
      <c r="L8" s="111">
        <f>IF(RES_hhdet_tes!L8=0,"",RES_hhdet_tes!L8/RES_hhdet_fec!L8)</f>
        <v>2.6853531232303949</v>
      </c>
      <c r="M8" s="111">
        <f>IF(RES_hhdet_tes!M8=0,"",RES_hhdet_tes!M8/RES_hhdet_fec!M8)</f>
        <v>2.7488487105177368</v>
      </c>
      <c r="N8" s="111">
        <f>IF(RES_hhdet_tes!N8=0,"",RES_hhdet_tes!N8/RES_hhdet_fec!N8)</f>
        <v>2.8625331122495896</v>
      </c>
      <c r="O8" s="111">
        <f>IF(RES_hhdet_tes!O8=0,"",RES_hhdet_tes!O8/RES_hhdet_fec!O8)</f>
        <v>2.9922520635799423</v>
      </c>
      <c r="P8" s="111">
        <f>IF(RES_hhdet_tes!P8=0,"",RES_hhdet_tes!P8/RES_hhdet_fec!P8)</f>
        <v>3.0937810250801108</v>
      </c>
      <c r="Q8" s="111">
        <f>IF(RES_hhdet_tes!Q8=0,"",RES_hhdet_tes!Q8/RES_hhdet_fec!Q8)</f>
        <v>3.1853472412734511</v>
      </c>
      <c r="R8" s="111">
        <f>IF(RES_hhdet_tes!R8=0,"",RES_hhdet_tes!R8/RES_hhdet_fec!R8)</f>
        <v>3.3494089041279453</v>
      </c>
      <c r="S8" s="111">
        <f>IF(RES_hhdet_tes!S8=0,"",RES_hhdet_tes!S8/RES_hhdet_fec!S8)</f>
        <v>3.5205331171840424</v>
      </c>
      <c r="T8" s="111">
        <f>IF(RES_hhdet_tes!T8=0,"",RES_hhdet_tes!T8/RES_hhdet_fec!T8)</f>
        <v>3.631414856522678</v>
      </c>
      <c r="U8" s="111">
        <f>IF(RES_hhdet_tes!U8=0,"",RES_hhdet_tes!U8/RES_hhdet_fec!U8)</f>
        <v>3.6714012972452053</v>
      </c>
      <c r="V8" s="111">
        <f>IF(RES_hhdet_tes!V8=0,"",RES_hhdet_tes!V8/RES_hhdet_fec!V8)</f>
        <v>3.6960179211740871</v>
      </c>
      <c r="W8" s="111">
        <f>IF(RES_hhdet_tes!W8=0,"",RES_hhdet_tes!W8/RES_hhdet_fec!W8)</f>
        <v>3.70666370860179</v>
      </c>
      <c r="X8" s="111">
        <f>IF(RES_hhdet_tes!X8=0,"",RES_hhdet_tes!X8/RES_hhdet_fec!X8)</f>
        <v>3.7137144878703228</v>
      </c>
      <c r="Y8" s="111">
        <f>IF(RES_hhdet_tes!Y8=0,"",RES_hhdet_tes!Y8/RES_hhdet_fec!Y8)</f>
        <v>3.7209839682992478</v>
      </c>
      <c r="DA8" s="63" t="s">
        <v>1913</v>
      </c>
    </row>
    <row r="9" spans="1:105" ht="12" customHeight="1" x14ac:dyDescent="0.25">
      <c r="A9" s="121" t="s">
        <v>55</v>
      </c>
      <c r="B9" s="124">
        <f>IF(RES_hhdet_tes!B9=0,"",RES_hhdet_tes!B9/RES_hhdet_fec!B9)</f>
        <v>0.54908436179422682</v>
      </c>
      <c r="C9" s="124">
        <f>IF(RES_hhdet_tes!C9=0,"",RES_hhdet_tes!C9/RES_hhdet_fec!C9)</f>
        <v>0.55663272425756261</v>
      </c>
      <c r="D9" s="124">
        <f>IF(RES_hhdet_tes!D9=0,"",RES_hhdet_tes!D9/RES_hhdet_fec!D9)</f>
        <v>0.56098952765563537</v>
      </c>
      <c r="E9" s="124">
        <f>IF(RES_hhdet_tes!E9=0,"",RES_hhdet_tes!E9/RES_hhdet_fec!E9)</f>
        <v>0.56486073594620034</v>
      </c>
      <c r="F9" s="124">
        <f>IF(RES_hhdet_tes!F9=0,"",RES_hhdet_tes!F9/RES_hhdet_fec!F9)</f>
        <v>0.57173780588312662</v>
      </c>
      <c r="G9" s="124">
        <f>IF(RES_hhdet_tes!G9=0,"",RES_hhdet_tes!G9/RES_hhdet_fec!G9)</f>
        <v>0.57963070815805395</v>
      </c>
      <c r="H9" s="124">
        <f>IF(RES_hhdet_tes!H9=0,"",RES_hhdet_tes!H9/RES_hhdet_fec!H9)</f>
        <v>0.58944074581431205</v>
      </c>
      <c r="I9" s="124">
        <f>IF(RES_hhdet_tes!I9=0,"",RES_hhdet_tes!I9/RES_hhdet_fec!I9)</f>
        <v>0.59695476647211598</v>
      </c>
      <c r="J9" s="124">
        <f>IF(RES_hhdet_tes!J9=0,"",RES_hhdet_tes!J9/RES_hhdet_fec!J9)</f>
        <v>0.60710517095914374</v>
      </c>
      <c r="K9" s="124">
        <f>IF(RES_hhdet_tes!K9=0,"",RES_hhdet_tes!K9/RES_hhdet_fec!K9)</f>
        <v>0.6187365072605705</v>
      </c>
      <c r="L9" s="124">
        <f>IF(RES_hhdet_tes!L9=0,"",RES_hhdet_tes!L9/RES_hhdet_fec!L9)</f>
        <v>0.62762553010631095</v>
      </c>
      <c r="M9" s="124">
        <f>IF(RES_hhdet_tes!M9=0,"",RES_hhdet_tes!M9/RES_hhdet_fec!M9)</f>
        <v>0.63572675253980415</v>
      </c>
      <c r="N9" s="124">
        <f>IF(RES_hhdet_tes!N9=0,"",RES_hhdet_tes!N9/RES_hhdet_fec!N9)</f>
        <v>0.64755418110916552</v>
      </c>
      <c r="O9" s="124">
        <f>IF(RES_hhdet_tes!O9=0,"",RES_hhdet_tes!O9/RES_hhdet_fec!O9)</f>
        <v>0.65758259044429601</v>
      </c>
      <c r="P9" s="124">
        <f>IF(RES_hhdet_tes!P9=0,"",RES_hhdet_tes!P9/RES_hhdet_fec!P9)</f>
        <v>0.66530664744589707</v>
      </c>
      <c r="Q9" s="124">
        <f>IF(RES_hhdet_tes!Q9=0,"",RES_hhdet_tes!Q9/RES_hhdet_fec!Q9)</f>
        <v>0.68137574572404602</v>
      </c>
      <c r="R9" s="124">
        <f>IF(RES_hhdet_tes!R9=0,"",RES_hhdet_tes!R9/RES_hhdet_fec!R9)</f>
        <v>0.70534813216569636</v>
      </c>
      <c r="S9" s="124">
        <f>IF(RES_hhdet_tes!S9=0,"",RES_hhdet_tes!S9/RES_hhdet_fec!S9)</f>
        <v>0.7312279712783315</v>
      </c>
      <c r="T9" s="124">
        <f>IF(RES_hhdet_tes!T9=0,"",RES_hhdet_tes!T9/RES_hhdet_fec!T9)</f>
        <v>0.74731623769169431</v>
      </c>
      <c r="U9" s="124">
        <f>IF(RES_hhdet_tes!U9=0,"",RES_hhdet_tes!U9/RES_hhdet_fec!U9)</f>
        <v>0.75921824620079925</v>
      </c>
      <c r="V9" s="124">
        <f>IF(RES_hhdet_tes!V9=0,"",RES_hhdet_tes!V9/RES_hhdet_fec!V9)</f>
        <v>0.77141776168155063</v>
      </c>
      <c r="W9" s="124">
        <f>IF(RES_hhdet_tes!W9=0,"",RES_hhdet_tes!W9/RES_hhdet_fec!W9)</f>
        <v>0.78180184029295152</v>
      </c>
      <c r="X9" s="124">
        <f>IF(RES_hhdet_tes!X9=0,"",RES_hhdet_tes!X9/RES_hhdet_fec!X9)</f>
        <v>0.78766573605367973</v>
      </c>
      <c r="Y9" s="124">
        <f>IF(RES_hhdet_tes!Y9=0,"",RES_hhdet_tes!Y9/RES_hhdet_fec!Y9)</f>
        <v>0.80756169101618414</v>
      </c>
      <c r="DA9" s="130" t="s">
        <v>1914</v>
      </c>
    </row>
    <row r="10" spans="1:105" ht="12" customHeight="1" x14ac:dyDescent="0.25">
      <c r="A10" s="97" t="s">
        <v>143</v>
      </c>
      <c r="B10" s="111">
        <f>IF(RES_hhdet_tes!B10=0,"",RES_hhdet_tes!B10/RES_hhdet_fec!B10)</f>
        <v>0.54987281041466851</v>
      </c>
      <c r="C10" s="111">
        <f>IF(RES_hhdet_tes!C10=0,"",RES_hhdet_tes!C10/RES_hhdet_fec!C10)</f>
        <v>0.55209352148239599</v>
      </c>
      <c r="D10" s="111">
        <f>IF(RES_hhdet_tes!D10=0,"",RES_hhdet_tes!D10/RES_hhdet_fec!D10)</f>
        <v>0.55459868538875101</v>
      </c>
      <c r="E10" s="111">
        <f>IF(RES_hhdet_tes!E10=0,"",RES_hhdet_tes!E10/RES_hhdet_fec!E10)</f>
        <v>0.55776090530871703</v>
      </c>
      <c r="F10" s="111">
        <f>IF(RES_hhdet_tes!F10=0,"",RES_hhdet_tes!F10/RES_hhdet_fec!F10)</f>
        <v>0.56116547437638375</v>
      </c>
      <c r="G10" s="111">
        <f>IF(RES_hhdet_tes!G10=0,"",RES_hhdet_tes!G10/RES_hhdet_fec!G10)</f>
        <v>0.56385714845007817</v>
      </c>
      <c r="H10" s="111">
        <f>IF(RES_hhdet_tes!H10=0,"",RES_hhdet_tes!H10/RES_hhdet_fec!H10)</f>
        <v>0.56557349149436331</v>
      </c>
      <c r="I10" s="111">
        <f>IF(RES_hhdet_tes!I10=0,"",RES_hhdet_tes!I10/RES_hhdet_fec!I10)</f>
        <v>0.56705611927786093</v>
      </c>
      <c r="J10" s="111">
        <f>IF(RES_hhdet_tes!J10=0,"",RES_hhdet_tes!J10/RES_hhdet_fec!J10)</f>
        <v>0.57343938554201668</v>
      </c>
      <c r="K10" s="111">
        <f>IF(RES_hhdet_tes!K10=0,"",RES_hhdet_tes!K10/RES_hhdet_fec!K10)</f>
        <v>0.57990449842833058</v>
      </c>
      <c r="L10" s="111">
        <f>IF(RES_hhdet_tes!L10=0,"",RES_hhdet_tes!L10/RES_hhdet_fec!L10)</f>
        <v>0.58773744280376539</v>
      </c>
      <c r="M10" s="111">
        <f>IF(RES_hhdet_tes!M10=0,"",RES_hhdet_tes!M10/RES_hhdet_fec!M10)</f>
        <v>0.59797574376535179</v>
      </c>
      <c r="N10" s="111">
        <f>IF(RES_hhdet_tes!N10=0,"",RES_hhdet_tes!N10/RES_hhdet_fec!N10)</f>
        <v>0.61113004466132792</v>
      </c>
      <c r="O10" s="111">
        <f>IF(RES_hhdet_tes!O10=0,"",RES_hhdet_tes!O10/RES_hhdet_fec!O10)</f>
        <v>0.62340272551071152</v>
      </c>
      <c r="P10" s="111">
        <f>IF(RES_hhdet_tes!P10=0,"",RES_hhdet_tes!P10/RES_hhdet_fec!P10)</f>
        <v>0.62510251018442997</v>
      </c>
      <c r="Q10" s="111">
        <f>IF(RES_hhdet_tes!Q10=0,"",RES_hhdet_tes!Q10/RES_hhdet_fec!Q10)</f>
        <v>0.62730088238368087</v>
      </c>
      <c r="R10" s="111">
        <f>IF(RES_hhdet_tes!R10=0,"",RES_hhdet_tes!R10/RES_hhdet_fec!R10)</f>
        <v>0.63130038778802944</v>
      </c>
      <c r="S10" s="111">
        <f>IF(RES_hhdet_tes!S10=0,"",RES_hhdet_tes!S10/RES_hhdet_fec!S10)</f>
        <v>0.63846491432427399</v>
      </c>
      <c r="T10" s="111">
        <f>IF(RES_hhdet_tes!T10=0,"",RES_hhdet_tes!T10/RES_hhdet_fec!T10)</f>
        <v>0.64829872860311721</v>
      </c>
      <c r="U10" s="111">
        <f>IF(RES_hhdet_tes!U10=0,"",RES_hhdet_tes!U10/RES_hhdet_fec!U10)</f>
        <v>0.66201158307017061</v>
      </c>
      <c r="V10" s="111">
        <f>IF(RES_hhdet_tes!V10=0,"",RES_hhdet_tes!V10/RES_hhdet_fec!V10)</f>
        <v>0.69119657528169176</v>
      </c>
      <c r="W10" s="111">
        <f>IF(RES_hhdet_tes!W10=0,"",RES_hhdet_tes!W10/RES_hhdet_fec!W10)</f>
        <v>0.7245329885690408</v>
      </c>
      <c r="X10" s="111">
        <f>IF(RES_hhdet_tes!X10=0,"",RES_hhdet_tes!X10/RES_hhdet_fec!X10)</f>
        <v>0.7465660918733994</v>
      </c>
      <c r="Y10" s="111" t="str">
        <f>IF(RES_hhdet_tes!Y10=0,"",RES_hhdet_tes!Y10/RES_hhdet_fec!Y10)</f>
        <v/>
      </c>
      <c r="DA10" s="63" t="s">
        <v>1915</v>
      </c>
    </row>
    <row r="11" spans="1:105" ht="12" customHeight="1" x14ac:dyDescent="0.25">
      <c r="A11" s="97" t="s">
        <v>124</v>
      </c>
      <c r="B11" s="111">
        <f>IF(RES_hhdet_tes!B11=0,"",RES_hhdet_tes!B11/RES_hhdet_fec!B11)</f>
        <v>0.53749708739601787</v>
      </c>
      <c r="C11" s="111">
        <f>IF(RES_hhdet_tes!C11=0,"",RES_hhdet_tes!C11/RES_hhdet_fec!C11)</f>
        <v>0.54039398981828979</v>
      </c>
      <c r="D11" s="111">
        <f>IF(RES_hhdet_tes!D11=0,"",RES_hhdet_tes!D11/RES_hhdet_fec!D11)</f>
        <v>0.54373721745372894</v>
      </c>
      <c r="E11" s="111">
        <f>IF(RES_hhdet_tes!E11=0,"",RES_hhdet_tes!E11/RES_hhdet_fec!E11)</f>
        <v>0.54758528380679472</v>
      </c>
      <c r="F11" s="111">
        <f>IF(RES_hhdet_tes!F11=0,"",RES_hhdet_tes!F11/RES_hhdet_fec!F11)</f>
        <v>0.55286819837984658</v>
      </c>
      <c r="G11" s="111">
        <f>IF(RES_hhdet_tes!G11=0,"",RES_hhdet_tes!G11/RES_hhdet_fec!G11)</f>
        <v>0.55727432185911219</v>
      </c>
      <c r="H11" s="111">
        <f>IF(RES_hhdet_tes!H11=0,"",RES_hhdet_tes!H11/RES_hhdet_fec!H11)</f>
        <v>0.56278663704996679</v>
      </c>
      <c r="I11" s="111">
        <f>IF(RES_hhdet_tes!I11=0,"",RES_hhdet_tes!I11/RES_hhdet_fec!I11)</f>
        <v>0.56558729941486208</v>
      </c>
      <c r="J11" s="111">
        <f>IF(RES_hhdet_tes!J11=0,"",RES_hhdet_tes!J11/RES_hhdet_fec!J11)</f>
        <v>0.5672066966703998</v>
      </c>
      <c r="K11" s="111">
        <f>IF(RES_hhdet_tes!K11=0,"",RES_hhdet_tes!K11/RES_hhdet_fec!K11)</f>
        <v>0.57038260704326027</v>
      </c>
      <c r="L11" s="111">
        <f>IF(RES_hhdet_tes!L11=0,"",RES_hhdet_tes!L11/RES_hhdet_fec!L11)</f>
        <v>0.57346346233452494</v>
      </c>
      <c r="M11" s="111">
        <f>IF(RES_hhdet_tes!M11=0,"",RES_hhdet_tes!M11/RES_hhdet_fec!M11)</f>
        <v>0.57856798506715734</v>
      </c>
      <c r="N11" s="111">
        <f>IF(RES_hhdet_tes!N11=0,"",RES_hhdet_tes!N11/RES_hhdet_fec!N11)</f>
        <v>0.5856507511877127</v>
      </c>
      <c r="O11" s="111">
        <f>IF(RES_hhdet_tes!O11=0,"",RES_hhdet_tes!O11/RES_hhdet_fec!O11)</f>
        <v>0.59457160139673826</v>
      </c>
      <c r="P11" s="111">
        <f>IF(RES_hhdet_tes!P11=0,"",RES_hhdet_tes!P11/RES_hhdet_fec!P11)</f>
        <v>0.60640727311937614</v>
      </c>
      <c r="Q11" s="111">
        <f>IF(RES_hhdet_tes!Q11=0,"",RES_hhdet_tes!Q11/RES_hhdet_fec!Q11)</f>
        <v>0.62660078703659439</v>
      </c>
      <c r="R11" s="111">
        <f>IF(RES_hhdet_tes!R11=0,"",RES_hhdet_tes!R11/RES_hhdet_fec!R11)</f>
        <v>0.65579521434116084</v>
      </c>
      <c r="S11" s="111">
        <f>IF(RES_hhdet_tes!S11=0,"",RES_hhdet_tes!S11/RES_hhdet_fec!S11)</f>
        <v>0.68603572352480358</v>
      </c>
      <c r="T11" s="111">
        <f>IF(RES_hhdet_tes!T11=0,"",RES_hhdet_tes!T11/RES_hhdet_fec!T11)</f>
        <v>0.70179849399017924</v>
      </c>
      <c r="U11" s="111">
        <f>IF(RES_hhdet_tes!U11=0,"",RES_hhdet_tes!U11/RES_hhdet_fec!U11)</f>
        <v>0.71369604623120897</v>
      </c>
      <c r="V11" s="111">
        <f>IF(RES_hhdet_tes!V11=0,"",RES_hhdet_tes!V11/RES_hhdet_fec!V11)</f>
        <v>0.72157580365752405</v>
      </c>
      <c r="W11" s="111">
        <f>IF(RES_hhdet_tes!W11=0,"",RES_hhdet_tes!W11/RES_hhdet_fec!W11)</f>
        <v>0.72640689094672595</v>
      </c>
      <c r="X11" s="111">
        <f>IF(RES_hhdet_tes!X11=0,"",RES_hhdet_tes!X11/RES_hhdet_fec!X11)</f>
        <v>0.7367582603915338</v>
      </c>
      <c r="Y11" s="111">
        <f>IF(RES_hhdet_tes!Y11=0,"",RES_hhdet_tes!Y11/RES_hhdet_fec!Y11)</f>
        <v>0.75304554224091369</v>
      </c>
      <c r="DA11" s="63" t="s">
        <v>1916</v>
      </c>
    </row>
    <row r="12" spans="1:105" ht="12" customHeight="1" x14ac:dyDescent="0.25">
      <c r="A12" s="97" t="s">
        <v>123</v>
      </c>
      <c r="B12" s="111">
        <f>IF(RES_hhdet_tes!B12=0,"",RES_hhdet_tes!B12/RES_hhdet_fec!B12)</f>
        <v>0.91018735777760118</v>
      </c>
      <c r="C12" s="111">
        <f>IF(RES_hhdet_tes!C12=0,"",RES_hhdet_tes!C12/RES_hhdet_fec!C12)</f>
        <v>0.83989092169563273</v>
      </c>
      <c r="D12" s="111">
        <f>IF(RES_hhdet_tes!D12=0,"",RES_hhdet_tes!D12/RES_hhdet_fec!D12)</f>
        <v>0.92935778358847176</v>
      </c>
      <c r="E12" s="111">
        <f>IF(RES_hhdet_tes!E12=0,"",RES_hhdet_tes!E12/RES_hhdet_fec!E12)</f>
        <v>0.95823909707827326</v>
      </c>
      <c r="F12" s="111">
        <f>IF(RES_hhdet_tes!F12=0,"",RES_hhdet_tes!F12/RES_hhdet_fec!F12)</f>
        <v>0.9471464971748802</v>
      </c>
      <c r="G12" s="111">
        <f>IF(RES_hhdet_tes!G12=0,"",RES_hhdet_tes!G12/RES_hhdet_fec!G12)</f>
        <v>0.94964309781252476</v>
      </c>
      <c r="H12" s="111">
        <f>IF(RES_hhdet_tes!H12=0,"",RES_hhdet_tes!H12/RES_hhdet_fec!H12)</f>
        <v>0.93384153621979082</v>
      </c>
      <c r="I12" s="111">
        <f>IF(RES_hhdet_tes!I12=0,"",RES_hhdet_tes!I12/RES_hhdet_fec!I12)</f>
        <v>0.94612927171671457</v>
      </c>
      <c r="J12" s="111">
        <f>IF(RES_hhdet_tes!J12=0,"",RES_hhdet_tes!J12/RES_hhdet_fec!J12)</f>
        <v>0.94987443600535737</v>
      </c>
      <c r="K12" s="111">
        <f>IF(RES_hhdet_tes!K12=0,"",RES_hhdet_tes!K12/RES_hhdet_fec!K12)</f>
        <v>0.95356950187510292</v>
      </c>
      <c r="L12" s="111">
        <f>IF(RES_hhdet_tes!L12=0,"",RES_hhdet_tes!L12/RES_hhdet_fec!L12)</f>
        <v>0.95395342013829165</v>
      </c>
      <c r="M12" s="111">
        <f>IF(RES_hhdet_tes!M12=0,"",RES_hhdet_tes!M12/RES_hhdet_fec!M12)</f>
        <v>0.93250431325541139</v>
      </c>
      <c r="N12" s="111">
        <f>IF(RES_hhdet_tes!N12=0,"",RES_hhdet_tes!N12/RES_hhdet_fec!N12)</f>
        <v>0.95568930545201802</v>
      </c>
      <c r="O12" s="111">
        <f>IF(RES_hhdet_tes!O12=0,"",RES_hhdet_tes!O12/RES_hhdet_fec!O12)</f>
        <v>0.97277689305846038</v>
      </c>
      <c r="P12" s="111">
        <f>IF(RES_hhdet_tes!P12=0,"",RES_hhdet_tes!P12/RES_hhdet_fec!P12)</f>
        <v>0.94773420732158897</v>
      </c>
      <c r="Q12" s="111">
        <f>IF(RES_hhdet_tes!Q12=0,"",RES_hhdet_tes!Q12/RES_hhdet_fec!Q12)</f>
        <v>0.99026145846753588</v>
      </c>
      <c r="R12" s="111">
        <f>IF(RES_hhdet_tes!R12=0,"",RES_hhdet_tes!R12/RES_hhdet_fec!R12)</f>
        <v>0.98575565006466603</v>
      </c>
      <c r="S12" s="111">
        <f>IF(RES_hhdet_tes!S12=0,"",RES_hhdet_tes!S12/RES_hhdet_fec!S12)</f>
        <v>0.97628859783164035</v>
      </c>
      <c r="T12" s="111">
        <f>IF(RES_hhdet_tes!T12=0,"",RES_hhdet_tes!T12/RES_hhdet_fec!T12)</f>
        <v>0.97334882250588628</v>
      </c>
      <c r="U12" s="111">
        <f>IF(RES_hhdet_tes!U12=0,"",RES_hhdet_tes!U12/RES_hhdet_fec!U12)</f>
        <v>0.96726785785057035</v>
      </c>
      <c r="V12" s="111">
        <f>IF(RES_hhdet_tes!V12=0,"",RES_hhdet_tes!V12/RES_hhdet_fec!V12)</f>
        <v>0.97442662940943658</v>
      </c>
      <c r="W12" s="111">
        <f>IF(RES_hhdet_tes!W12=0,"",RES_hhdet_tes!W12/RES_hhdet_fec!W12)</f>
        <v>0.97128917424739103</v>
      </c>
      <c r="X12" s="111">
        <f>IF(RES_hhdet_tes!X12=0,"",RES_hhdet_tes!X12/RES_hhdet_fec!X12)</f>
        <v>0.96965765936322679</v>
      </c>
      <c r="Y12" s="111">
        <f>IF(RES_hhdet_tes!Y12=0,"",RES_hhdet_tes!Y12/RES_hhdet_fec!Y12)</f>
        <v>0.97870545200507264</v>
      </c>
      <c r="DA12" s="63" t="s">
        <v>1917</v>
      </c>
    </row>
    <row r="13" spans="1:105" ht="12" customHeight="1" x14ac:dyDescent="0.25">
      <c r="A13" s="100" t="s">
        <v>50</v>
      </c>
      <c r="B13" s="112">
        <f>IF(RES_hhdet_tes!B13=0,"",RES_hhdet_tes!B13/RES_hhdet_fec!B13)</f>
        <v>0.53749708739601787</v>
      </c>
      <c r="C13" s="112">
        <f>IF(RES_hhdet_tes!C13=0,"",RES_hhdet_tes!C13/RES_hhdet_fec!C13)</f>
        <v>0.53749708739601787</v>
      </c>
      <c r="D13" s="112">
        <f>IF(RES_hhdet_tes!D13=0,"",RES_hhdet_tes!D13/RES_hhdet_fec!D13)</f>
        <v>0.53988248619995838</v>
      </c>
      <c r="E13" s="112">
        <f>IF(RES_hhdet_tes!E13=0,"",RES_hhdet_tes!E13/RES_hhdet_fec!E13)</f>
        <v>0.5467134413787692</v>
      </c>
      <c r="F13" s="112">
        <f>IF(RES_hhdet_tes!F13=0,"",RES_hhdet_tes!F13/RES_hhdet_fec!F13)</f>
        <v>0.55352229414540122</v>
      </c>
      <c r="G13" s="112">
        <f>IF(RES_hhdet_tes!G13=0,"",RES_hhdet_tes!G13/RES_hhdet_fec!G13)</f>
        <v>0.55812963121921044</v>
      </c>
      <c r="H13" s="112">
        <f>IF(RES_hhdet_tes!H13=0,"",RES_hhdet_tes!H13/RES_hhdet_fec!H13)</f>
        <v>0.56343090194564027</v>
      </c>
      <c r="I13" s="112">
        <f>IF(RES_hhdet_tes!I13=0,"",RES_hhdet_tes!I13/RES_hhdet_fec!I13)</f>
        <v>0.56726555823627711</v>
      </c>
      <c r="J13" s="112">
        <f>IF(RES_hhdet_tes!J13=0,"",RES_hhdet_tes!J13/RES_hhdet_fec!J13)</f>
        <v>0.57080741540713165</v>
      </c>
      <c r="K13" s="112">
        <f>IF(RES_hhdet_tes!K13=0,"",RES_hhdet_tes!K13/RES_hhdet_fec!K13)</f>
        <v>0.57466012732223504</v>
      </c>
      <c r="L13" s="112">
        <f>IF(RES_hhdet_tes!L13=0,"",RES_hhdet_tes!L13/RES_hhdet_fec!L13)</f>
        <v>0.57689877539192325</v>
      </c>
      <c r="M13" s="112">
        <f>IF(RES_hhdet_tes!M13=0,"",RES_hhdet_tes!M13/RES_hhdet_fec!M13)</f>
        <v>0.57832739310474734</v>
      </c>
      <c r="N13" s="112">
        <f>IF(RES_hhdet_tes!N13=0,"",RES_hhdet_tes!N13/RES_hhdet_fec!N13)</f>
        <v>0.58391838022381548</v>
      </c>
      <c r="O13" s="112">
        <f>IF(RES_hhdet_tes!O13=0,"",RES_hhdet_tes!O13/RES_hhdet_fec!O13)</f>
        <v>0.59453349342254613</v>
      </c>
      <c r="P13" s="112">
        <f>IF(RES_hhdet_tes!P13=0,"",RES_hhdet_tes!P13/RES_hhdet_fec!P13)</f>
        <v>0.60731339609213242</v>
      </c>
      <c r="Q13" s="112">
        <f>IF(RES_hhdet_tes!Q13=0,"",RES_hhdet_tes!Q13/RES_hhdet_fec!Q13)</f>
        <v>0.64409709208134147</v>
      </c>
      <c r="R13" s="112">
        <f>IF(RES_hhdet_tes!R13=0,"",RES_hhdet_tes!R13/RES_hhdet_fec!R13)</f>
        <v>0.67677983935650343</v>
      </c>
      <c r="S13" s="112">
        <f>IF(RES_hhdet_tes!S13=0,"",RES_hhdet_tes!S13/RES_hhdet_fec!S13)</f>
        <v>0.69982130559619227</v>
      </c>
      <c r="T13" s="112">
        <f>IF(RES_hhdet_tes!T13=0,"",RES_hhdet_tes!T13/RES_hhdet_fec!T13)</f>
        <v>0.70709142339148201</v>
      </c>
      <c r="U13" s="112">
        <f>IF(RES_hhdet_tes!U13=0,"",RES_hhdet_tes!U13/RES_hhdet_fec!U13)</f>
        <v>0.71083722354603873</v>
      </c>
      <c r="V13" s="112">
        <f>IF(RES_hhdet_tes!V13=0,"",RES_hhdet_tes!V13/RES_hhdet_fec!V13)</f>
        <v>0.71646384708551014</v>
      </c>
      <c r="W13" s="112">
        <f>IF(RES_hhdet_tes!W13=0,"",RES_hhdet_tes!W13/RES_hhdet_fec!W13)</f>
        <v>0.72130030369171461</v>
      </c>
      <c r="X13" s="112">
        <f>IF(RES_hhdet_tes!X13=0,"",RES_hhdet_tes!X13/RES_hhdet_fec!X13)</f>
        <v>0.73513880087118577</v>
      </c>
      <c r="Y13" s="112">
        <f>IF(RES_hhdet_tes!Y13=0,"",RES_hhdet_tes!Y13/RES_hhdet_fec!Y13)</f>
        <v>0.74761138616762135</v>
      </c>
      <c r="DA13" s="131" t="s">
        <v>1918</v>
      </c>
    </row>
    <row r="14" spans="1:105" ht="12" customHeight="1" x14ac:dyDescent="0.25">
      <c r="A14" s="103" t="s">
        <v>52</v>
      </c>
      <c r="B14" s="113">
        <f>IF(RES_hhdet_tes!B14=0,"",RES_hhdet_tes!B14/RES_hhdet_fec!B14)</f>
        <v>1</v>
      </c>
      <c r="C14" s="113">
        <f>IF(RES_hhdet_tes!C14=0,"",RES_hhdet_tes!C14/RES_hhdet_fec!C14)</f>
        <v>1</v>
      </c>
      <c r="D14" s="113">
        <f>IF(RES_hhdet_tes!D14=0,"",RES_hhdet_tes!D14/RES_hhdet_fec!D14)</f>
        <v>1</v>
      </c>
      <c r="E14" s="113">
        <f>IF(RES_hhdet_tes!E14=0,"",RES_hhdet_tes!E14/RES_hhdet_fec!E14)</f>
        <v>1</v>
      </c>
      <c r="F14" s="113">
        <f>IF(RES_hhdet_tes!F14=0,"",RES_hhdet_tes!F14/RES_hhdet_fec!F14)</f>
        <v>1</v>
      </c>
      <c r="G14" s="113">
        <f>IF(RES_hhdet_tes!G14=0,"",RES_hhdet_tes!G14/RES_hhdet_fec!G14)</f>
        <v>1</v>
      </c>
      <c r="H14" s="113">
        <f>IF(RES_hhdet_tes!H14=0,"",RES_hhdet_tes!H14/RES_hhdet_fec!H14)</f>
        <v>1</v>
      </c>
      <c r="I14" s="113">
        <f>IF(RES_hhdet_tes!I14=0,"",RES_hhdet_tes!I14/RES_hhdet_fec!I14)</f>
        <v>1</v>
      </c>
      <c r="J14" s="113">
        <f>IF(RES_hhdet_tes!J14=0,"",RES_hhdet_tes!J14/RES_hhdet_fec!J14)</f>
        <v>1</v>
      </c>
      <c r="K14" s="113">
        <f>IF(RES_hhdet_tes!K14=0,"",RES_hhdet_tes!K14/RES_hhdet_fec!K14)</f>
        <v>1</v>
      </c>
      <c r="L14" s="113">
        <f>IF(RES_hhdet_tes!L14=0,"",RES_hhdet_tes!L14/RES_hhdet_fec!L14)</f>
        <v>1</v>
      </c>
      <c r="M14" s="113">
        <f>IF(RES_hhdet_tes!M14=0,"",RES_hhdet_tes!M14/RES_hhdet_fec!M14)</f>
        <v>1</v>
      </c>
      <c r="N14" s="113">
        <f>IF(RES_hhdet_tes!N14=0,"",RES_hhdet_tes!N14/RES_hhdet_fec!N14)</f>
        <v>1</v>
      </c>
      <c r="O14" s="113">
        <f>IF(RES_hhdet_tes!O14=0,"",RES_hhdet_tes!O14/RES_hhdet_fec!O14)</f>
        <v>1</v>
      </c>
      <c r="P14" s="113">
        <f>IF(RES_hhdet_tes!P14=0,"",RES_hhdet_tes!P14/RES_hhdet_fec!P14)</f>
        <v>1</v>
      </c>
      <c r="Q14" s="113">
        <f>IF(RES_hhdet_tes!Q14=0,"",RES_hhdet_tes!Q14/RES_hhdet_fec!Q14)</f>
        <v>1</v>
      </c>
      <c r="R14" s="113">
        <f>IF(RES_hhdet_tes!R14=0,"",RES_hhdet_tes!R14/RES_hhdet_fec!R14)</f>
        <v>1</v>
      </c>
      <c r="S14" s="113">
        <f>IF(RES_hhdet_tes!S14=0,"",RES_hhdet_tes!S14/RES_hhdet_fec!S14)</f>
        <v>1</v>
      </c>
      <c r="T14" s="113">
        <f>IF(RES_hhdet_tes!T14=0,"",RES_hhdet_tes!T14/RES_hhdet_fec!T14)</f>
        <v>1</v>
      </c>
      <c r="U14" s="113">
        <f>IF(RES_hhdet_tes!U14=0,"",RES_hhdet_tes!U14/RES_hhdet_fec!U14)</f>
        <v>1</v>
      </c>
      <c r="V14" s="113">
        <f>IF(RES_hhdet_tes!V14=0,"",RES_hhdet_tes!V14/RES_hhdet_fec!V14)</f>
        <v>1</v>
      </c>
      <c r="W14" s="113">
        <f>IF(RES_hhdet_tes!W14=0,"",RES_hhdet_tes!W14/RES_hhdet_fec!W14)</f>
        <v>1</v>
      </c>
      <c r="X14" s="113">
        <f>IF(RES_hhdet_tes!X14=0,"",RES_hhdet_tes!X14/RES_hhdet_fec!X14)</f>
        <v>1</v>
      </c>
      <c r="Y14" s="113">
        <f>IF(RES_hhdet_tes!Y14=0,"",RES_hhdet_tes!Y14/RES_hhdet_fec!Y14)</f>
        <v>1</v>
      </c>
      <c r="DA14" s="132" t="s">
        <v>1919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0.60636878733371902</v>
      </c>
      <c r="C15" s="112">
        <f>IF(RES_hhdet_tes!C15=0,"",RES_hhdet_tes!C15/RES_hhdet_fec!C15)</f>
        <v>0.61449985074480651</v>
      </c>
      <c r="D15" s="112">
        <f>IF(RES_hhdet_tes!D15=0,"",RES_hhdet_tes!D15/RES_hhdet_fec!D15)</f>
        <v>0.61788974050394385</v>
      </c>
      <c r="E15" s="112">
        <f>IF(RES_hhdet_tes!E15=0,"",RES_hhdet_tes!E15/RES_hhdet_fec!E15)</f>
        <v>0.61999600663130139</v>
      </c>
      <c r="F15" s="112">
        <f>IF(RES_hhdet_tes!F15=0,"",RES_hhdet_tes!F15/RES_hhdet_fec!F15)</f>
        <v>0.62350582141978994</v>
      </c>
      <c r="G15" s="112">
        <f>IF(RES_hhdet_tes!G15=0,"",RES_hhdet_tes!G15/RES_hhdet_fec!G15)</f>
        <v>0.62685831278161486</v>
      </c>
      <c r="H15" s="112">
        <f>IF(RES_hhdet_tes!H15=0,"",RES_hhdet_tes!H15/RES_hhdet_fec!H15)</f>
        <v>0.62939778347289643</v>
      </c>
      <c r="I15" s="112">
        <f>IF(RES_hhdet_tes!I15=0,"",RES_hhdet_tes!I15/RES_hhdet_fec!I15)</f>
        <v>0.63063249773187924</v>
      </c>
      <c r="J15" s="112">
        <f>IF(RES_hhdet_tes!J15=0,"",RES_hhdet_tes!J15/RES_hhdet_fec!J15)</f>
        <v>0.63185158940130492</v>
      </c>
      <c r="K15" s="112">
        <f>IF(RES_hhdet_tes!K15=0,"",RES_hhdet_tes!K15/RES_hhdet_fec!K15)</f>
        <v>0.63364723351192875</v>
      </c>
      <c r="L15" s="112">
        <f>IF(RES_hhdet_tes!L15=0,"",RES_hhdet_tes!L15/RES_hhdet_fec!L15)</f>
        <v>0.63505602591309662</v>
      </c>
      <c r="M15" s="112">
        <f>IF(RES_hhdet_tes!M15=0,"",RES_hhdet_tes!M15/RES_hhdet_fec!M15)</f>
        <v>0.63762891955314793</v>
      </c>
      <c r="N15" s="112">
        <f>IF(RES_hhdet_tes!N15=0,"",RES_hhdet_tes!N15/RES_hhdet_fec!N15)</f>
        <v>0.64124281068734634</v>
      </c>
      <c r="O15" s="112">
        <f>IF(RES_hhdet_tes!O15=0,"",RES_hhdet_tes!O15/RES_hhdet_fec!O15)</f>
        <v>0.64569606484548303</v>
      </c>
      <c r="P15" s="112">
        <f>IF(RES_hhdet_tes!P15=0,"",RES_hhdet_tes!P15/RES_hhdet_fec!P15)</f>
        <v>0.64985381660187269</v>
      </c>
      <c r="Q15" s="112">
        <f>IF(RES_hhdet_tes!Q15=0,"",RES_hhdet_tes!Q15/RES_hhdet_fec!Q15)</f>
        <v>0.66066637924127081</v>
      </c>
      <c r="R15" s="112">
        <f>IF(RES_hhdet_tes!R15=0,"",RES_hhdet_tes!R15/RES_hhdet_fec!R15)</f>
        <v>0.67491254414800328</v>
      </c>
      <c r="S15" s="112">
        <f>IF(RES_hhdet_tes!S15=0,"",RES_hhdet_tes!S15/RES_hhdet_fec!S15)</f>
        <v>0.69421511826830318</v>
      </c>
      <c r="T15" s="112">
        <f>IF(RES_hhdet_tes!T15=0,"",RES_hhdet_tes!T15/RES_hhdet_fec!T15)</f>
        <v>0.7070799775362866</v>
      </c>
      <c r="U15" s="112">
        <f>IF(RES_hhdet_tes!U15=0,"",RES_hhdet_tes!U15/RES_hhdet_fec!U15)</f>
        <v>0.71716009733662478</v>
      </c>
      <c r="V15" s="112">
        <f>IF(RES_hhdet_tes!V15=0,"",RES_hhdet_tes!V15/RES_hhdet_fec!V15)</f>
        <v>0.72285016027302751</v>
      </c>
      <c r="W15" s="112">
        <f>IF(RES_hhdet_tes!W15=0,"",RES_hhdet_tes!W15/RES_hhdet_fec!W15)</f>
        <v>0.72587248076396549</v>
      </c>
      <c r="X15" s="112">
        <f>IF(RES_hhdet_tes!X15=0,"",RES_hhdet_tes!X15/RES_hhdet_fec!X15)</f>
        <v>0.73308543774385182</v>
      </c>
      <c r="Y15" s="112">
        <f>IF(RES_hhdet_tes!Y15=0,"",RES_hhdet_tes!Y15/RES_hhdet_fec!Y15)</f>
        <v>0.75334371160117664</v>
      </c>
      <c r="DA15" s="131" t="s">
        <v>1920</v>
      </c>
    </row>
    <row r="16" spans="1:105" ht="12" customHeight="1" x14ac:dyDescent="0.25">
      <c r="A16" s="107" t="s">
        <v>121</v>
      </c>
      <c r="B16" s="113">
        <f>IF(RES_hhdet_tes!B16=0,"",RES_hhdet_tes!B16/RES_hhdet_fec!B16)</f>
        <v>0.93251627751524346</v>
      </c>
      <c r="C16" s="113">
        <f>IF(RES_hhdet_tes!C16=0,"",RES_hhdet_tes!C16/RES_hhdet_fec!C16)</f>
        <v>0.87793986944037972</v>
      </c>
      <c r="D16" s="113">
        <f>IF(RES_hhdet_tes!D16=0,"",RES_hhdet_tes!D16/RES_hhdet_fec!D16)</f>
        <v>0.94759538658499376</v>
      </c>
      <c r="E16" s="113">
        <f>IF(RES_hhdet_tes!E16=0,"",RES_hhdet_tes!E16/RES_hhdet_fec!E16)</f>
        <v>0.96948520890468104</v>
      </c>
      <c r="F16" s="113">
        <f>IF(RES_hhdet_tes!F16=0,"",RES_hhdet_tes!F16/RES_hhdet_fec!F16)</f>
        <v>0.96030301850476818</v>
      </c>
      <c r="G16" s="113">
        <f>IF(RES_hhdet_tes!G16=0,"",RES_hhdet_tes!G16/RES_hhdet_fec!G16)</f>
        <v>0.96213570416851335</v>
      </c>
      <c r="H16" s="113">
        <f>IF(RES_hhdet_tes!H16=0,"",RES_hhdet_tes!H16/RES_hhdet_fec!H16)</f>
        <v>0.94857734838619379</v>
      </c>
      <c r="I16" s="113">
        <f>IF(RES_hhdet_tes!I16=0,"",RES_hhdet_tes!I16/RES_hhdet_fec!I16)</f>
        <v>0.95819168631393736</v>
      </c>
      <c r="J16" s="113">
        <f>IF(RES_hhdet_tes!J16=0,"",RES_hhdet_tes!J16/RES_hhdet_fec!J16)</f>
        <v>0.96112927910239299</v>
      </c>
      <c r="K16" s="113">
        <f>IF(RES_hhdet_tes!K16=0,"",RES_hhdet_tes!K16/RES_hhdet_fec!K16)</f>
        <v>0.96401918434092659</v>
      </c>
      <c r="L16" s="113">
        <f>IF(RES_hhdet_tes!L16=0,"",RES_hhdet_tes!L16/RES_hhdet_fec!L16)</f>
        <v>0.96444959300296651</v>
      </c>
      <c r="M16" s="113">
        <f>IF(RES_hhdet_tes!M16=0,"",RES_hhdet_tes!M16/RES_hhdet_fec!M16)</f>
        <v>0.94737826574931439</v>
      </c>
      <c r="N16" s="113">
        <f>IF(RES_hhdet_tes!N16=0,"",RES_hhdet_tes!N16/RES_hhdet_fec!N16)</f>
        <v>0.96512401240568768</v>
      </c>
      <c r="O16" s="113">
        <f>IF(RES_hhdet_tes!O16=0,"",RES_hhdet_tes!O16/RES_hhdet_fec!O16)</f>
        <v>0.97943746203594584</v>
      </c>
      <c r="P16" s="113">
        <f>IF(RES_hhdet_tes!P16=0,"",RES_hhdet_tes!P16/RES_hhdet_fec!P16)</f>
        <v>0.95622013840265707</v>
      </c>
      <c r="Q16" s="113">
        <f>IF(RES_hhdet_tes!Q16=0,"",RES_hhdet_tes!Q16/RES_hhdet_fec!Q16)</f>
        <v>0.99346806052144243</v>
      </c>
      <c r="R16" s="113">
        <f>IF(RES_hhdet_tes!R16=0,"",RES_hhdet_tes!R16/RES_hhdet_fec!R16)</f>
        <v>0.9884527497607658</v>
      </c>
      <c r="S16" s="113">
        <f>IF(RES_hhdet_tes!S16=0,"",RES_hhdet_tes!S16/RES_hhdet_fec!S16)</f>
        <v>0.97750887926912466</v>
      </c>
      <c r="T16" s="113">
        <f>IF(RES_hhdet_tes!T16=0,"",RES_hhdet_tes!T16/RES_hhdet_fec!T16)</f>
        <v>0.97434104909125385</v>
      </c>
      <c r="U16" s="113">
        <f>IF(RES_hhdet_tes!U16=0,"",RES_hhdet_tes!U16/RES_hhdet_fec!U16)</f>
        <v>0.96735307506416257</v>
      </c>
      <c r="V16" s="113">
        <f>IF(RES_hhdet_tes!V16=0,"",RES_hhdet_tes!V16/RES_hhdet_fec!V16)</f>
        <v>0.97344915852042102</v>
      </c>
      <c r="W16" s="113">
        <f>IF(RES_hhdet_tes!W16=0,"",RES_hhdet_tes!W16/RES_hhdet_fec!W16)</f>
        <v>0.9722934919988776</v>
      </c>
      <c r="X16" s="113">
        <f>IF(RES_hhdet_tes!X16=0,"",RES_hhdet_tes!X16/RES_hhdet_fec!X16)</f>
        <v>0.97128529004570019</v>
      </c>
      <c r="Y16" s="113">
        <f>IF(RES_hhdet_tes!Y16=0,"",RES_hhdet_tes!Y16/RES_hhdet_fec!Y16)</f>
        <v>0.97847712007581811</v>
      </c>
      <c r="DA16" s="132" t="s">
        <v>1921</v>
      </c>
    </row>
    <row r="17" spans="1:105" ht="12" customHeight="1" x14ac:dyDescent="0.25">
      <c r="A17" s="108" t="s">
        <v>53</v>
      </c>
      <c r="B17" s="111">
        <f>IF(RES_hhdet_tes!B17=0,"",RES_hhdet_tes!B17/RES_hhdet_fec!B17)</f>
        <v>0.60636878733371902</v>
      </c>
      <c r="C17" s="111">
        <f>IF(RES_hhdet_tes!C17=0,"",RES_hhdet_tes!C17/RES_hhdet_fec!C17)</f>
        <v>0.61339031293750912</v>
      </c>
      <c r="D17" s="111">
        <f>IF(RES_hhdet_tes!D17=0,"",RES_hhdet_tes!D17/RES_hhdet_fec!D17)</f>
        <v>0.61690909108189262</v>
      </c>
      <c r="E17" s="111">
        <f>IF(RES_hhdet_tes!E17=0,"",RES_hhdet_tes!E17/RES_hhdet_fec!E17)</f>
        <v>0.61982021765822815</v>
      </c>
      <c r="F17" s="111">
        <f>IF(RES_hhdet_tes!F17=0,"",RES_hhdet_tes!F17/RES_hhdet_fec!F17)</f>
        <v>0.62408318523027995</v>
      </c>
      <c r="G17" s="111">
        <f>IF(RES_hhdet_tes!G17=0,"",RES_hhdet_tes!G17/RES_hhdet_fec!G17)</f>
        <v>0.62723821573744953</v>
      </c>
      <c r="H17" s="111">
        <f>IF(RES_hhdet_tes!H17=0,"",RES_hhdet_tes!H17/RES_hhdet_fec!H17)</f>
        <v>0.62987376239045523</v>
      </c>
      <c r="I17" s="111">
        <f>IF(RES_hhdet_tes!I17=0,"",RES_hhdet_tes!I17/RES_hhdet_fec!I17)</f>
        <v>0.63170526152779582</v>
      </c>
      <c r="J17" s="111">
        <f>IF(RES_hhdet_tes!J17=0,"",RES_hhdet_tes!J17/RES_hhdet_fec!J17)</f>
        <v>0.63392290098512072</v>
      </c>
      <c r="K17" s="111">
        <f>IF(RES_hhdet_tes!K17=0,"",RES_hhdet_tes!K17/RES_hhdet_fec!K17)</f>
        <v>0.63598711064922198</v>
      </c>
      <c r="L17" s="111">
        <f>IF(RES_hhdet_tes!L17=0,"",RES_hhdet_tes!L17/RES_hhdet_fec!L17)</f>
        <v>0.63700424794046895</v>
      </c>
      <c r="M17" s="111">
        <f>IF(RES_hhdet_tes!M17=0,"",RES_hhdet_tes!M17/RES_hhdet_fec!M17)</f>
        <v>0.6380304833433631</v>
      </c>
      <c r="N17" s="111">
        <f>IF(RES_hhdet_tes!N17=0,"",RES_hhdet_tes!N17/RES_hhdet_fec!N17)</f>
        <v>0.64069444176191548</v>
      </c>
      <c r="O17" s="111">
        <f>IF(RES_hhdet_tes!O17=0,"",RES_hhdet_tes!O17/RES_hhdet_fec!O17)</f>
        <v>0.64472699797197497</v>
      </c>
      <c r="P17" s="111">
        <f>IF(RES_hhdet_tes!P17=0,"",RES_hhdet_tes!P17/RES_hhdet_fec!P17)</f>
        <v>0.65160126219706238</v>
      </c>
      <c r="Q17" s="111">
        <f>IF(RES_hhdet_tes!Q17=0,"",RES_hhdet_tes!Q17/RES_hhdet_fec!Q17)</f>
        <v>0.66561800678639582</v>
      </c>
      <c r="R17" s="111">
        <f>IF(RES_hhdet_tes!R17=0,"",RES_hhdet_tes!R17/RES_hhdet_fec!R17)</f>
        <v>0.68639101283129977</v>
      </c>
      <c r="S17" s="111">
        <f>IF(RES_hhdet_tes!S17=0,"",RES_hhdet_tes!S17/RES_hhdet_fec!S17)</f>
        <v>0.70490247034944076</v>
      </c>
      <c r="T17" s="111">
        <f>IF(RES_hhdet_tes!T17=0,"",RES_hhdet_tes!T17/RES_hhdet_fec!T17)</f>
        <v>0.71214462604971895</v>
      </c>
      <c r="U17" s="111">
        <f>IF(RES_hhdet_tes!U17=0,"",RES_hhdet_tes!U17/RES_hhdet_fec!U17)</f>
        <v>0.71716110961844692</v>
      </c>
      <c r="V17" s="111">
        <f>IF(RES_hhdet_tes!V17=0,"",RES_hhdet_tes!V17/RES_hhdet_fec!V17)</f>
        <v>0.72074778243729187</v>
      </c>
      <c r="W17" s="111">
        <f>IF(RES_hhdet_tes!W17=0,"",RES_hhdet_tes!W17/RES_hhdet_fec!W17)</f>
        <v>0.72356573171424421</v>
      </c>
      <c r="X17" s="111">
        <f>IF(RES_hhdet_tes!X17=0,"",RES_hhdet_tes!X17/RES_hhdet_fec!X17)</f>
        <v>0.73283323207236184</v>
      </c>
      <c r="Y17" s="111">
        <f>IF(RES_hhdet_tes!Y17=0,"",RES_hhdet_tes!Y17/RES_hhdet_fec!Y17)</f>
        <v>0.75208570893105731</v>
      </c>
      <c r="DA17" s="63" t="s">
        <v>1922</v>
      </c>
    </row>
    <row r="18" spans="1:105" ht="12" customHeight="1" x14ac:dyDescent="0.25">
      <c r="A18" s="108" t="s">
        <v>52</v>
      </c>
      <c r="B18" s="111">
        <f>IF(RES_hhdet_tes!B18=0,"",RES_hhdet_tes!B18/RES_hhdet_fec!B18)</f>
        <v>1</v>
      </c>
      <c r="C18" s="111">
        <f>IF(RES_hhdet_tes!C18=0,"",RES_hhdet_tes!C18/RES_hhdet_fec!C18)</f>
        <v>1</v>
      </c>
      <c r="D18" s="111">
        <f>IF(RES_hhdet_tes!D18=0,"",RES_hhdet_tes!D18/RES_hhdet_fec!D18)</f>
        <v>1</v>
      </c>
      <c r="E18" s="111">
        <f>IF(RES_hhdet_tes!E18=0,"",RES_hhdet_tes!E18/RES_hhdet_fec!E18)</f>
        <v>1</v>
      </c>
      <c r="F18" s="111">
        <f>IF(RES_hhdet_tes!F18=0,"",RES_hhdet_tes!F18/RES_hhdet_fec!F18)</f>
        <v>1</v>
      </c>
      <c r="G18" s="111">
        <f>IF(RES_hhdet_tes!G18=0,"",RES_hhdet_tes!G18/RES_hhdet_fec!G18)</f>
        <v>1</v>
      </c>
      <c r="H18" s="111">
        <f>IF(RES_hhdet_tes!H18=0,"",RES_hhdet_tes!H18/RES_hhdet_fec!H18)</f>
        <v>1</v>
      </c>
      <c r="I18" s="111">
        <f>IF(RES_hhdet_tes!I18=0,"",RES_hhdet_tes!I18/RES_hhdet_fec!I18)</f>
        <v>1</v>
      </c>
      <c r="J18" s="111">
        <f>IF(RES_hhdet_tes!J18=0,"",RES_hhdet_tes!J18/RES_hhdet_fec!J18)</f>
        <v>1</v>
      </c>
      <c r="K18" s="111">
        <f>IF(RES_hhdet_tes!K18=0,"",RES_hhdet_tes!K18/RES_hhdet_fec!K18)</f>
        <v>1</v>
      </c>
      <c r="L18" s="111">
        <f>IF(RES_hhdet_tes!L18=0,"",RES_hhdet_tes!L18/RES_hhdet_fec!L18)</f>
        <v>1</v>
      </c>
      <c r="M18" s="111">
        <f>IF(RES_hhdet_tes!M18=0,"",RES_hhdet_tes!M18/RES_hhdet_fec!M18)</f>
        <v>1</v>
      </c>
      <c r="N18" s="111">
        <f>IF(RES_hhdet_tes!N18=0,"",RES_hhdet_tes!N18/RES_hhdet_fec!N18)</f>
        <v>1</v>
      </c>
      <c r="O18" s="111">
        <f>IF(RES_hhdet_tes!O18=0,"",RES_hhdet_tes!O18/RES_hhdet_fec!O18)</f>
        <v>1</v>
      </c>
      <c r="P18" s="111">
        <f>IF(RES_hhdet_tes!P18=0,"",RES_hhdet_tes!P18/RES_hhdet_fec!P18)</f>
        <v>1</v>
      </c>
      <c r="Q18" s="111">
        <f>IF(RES_hhdet_tes!Q18=0,"",RES_hhdet_tes!Q18/RES_hhdet_fec!Q18)</f>
        <v>1</v>
      </c>
      <c r="R18" s="111">
        <f>IF(RES_hhdet_tes!R18=0,"",RES_hhdet_tes!R18/RES_hhdet_fec!R18)</f>
        <v>1</v>
      </c>
      <c r="S18" s="111">
        <f>IF(RES_hhdet_tes!S18=0,"",RES_hhdet_tes!S18/RES_hhdet_fec!S18)</f>
        <v>1</v>
      </c>
      <c r="T18" s="111">
        <f>IF(RES_hhdet_tes!T18=0,"",RES_hhdet_tes!T18/RES_hhdet_fec!T18)</f>
        <v>1</v>
      </c>
      <c r="U18" s="111">
        <f>IF(RES_hhdet_tes!U18=0,"",RES_hhdet_tes!U18/RES_hhdet_fec!U18)</f>
        <v>1</v>
      </c>
      <c r="V18" s="111">
        <f>IF(RES_hhdet_tes!V18=0,"",RES_hhdet_tes!V18/RES_hhdet_fec!V18)</f>
        <v>1</v>
      </c>
      <c r="W18" s="111">
        <f>IF(RES_hhdet_tes!W18=0,"",RES_hhdet_tes!W18/RES_hhdet_fec!W18)</f>
        <v>1</v>
      </c>
      <c r="X18" s="111">
        <f>IF(RES_hhdet_tes!X18=0,"",RES_hhdet_tes!X18/RES_hhdet_fec!X18)</f>
        <v>1</v>
      </c>
      <c r="Y18" s="111">
        <f>IF(RES_hhdet_tes!Y18=0,"",RES_hhdet_tes!Y18/RES_hhdet_fec!Y18)</f>
        <v>1</v>
      </c>
      <c r="DA18" s="63" t="s">
        <v>1923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0.59986927929400391</v>
      </c>
      <c r="C19" s="124">
        <f>IF(RES_hhdet_tes!C19=0,"",RES_hhdet_tes!C19/RES_hhdet_fec!C19)</f>
        <v>0.60994862696491825</v>
      </c>
      <c r="D19" s="124">
        <f>IF(RES_hhdet_tes!D19=0,"",RES_hhdet_tes!D19/RES_hhdet_fec!D19)</f>
        <v>0.61192100525997251</v>
      </c>
      <c r="E19" s="124">
        <f>IF(RES_hhdet_tes!E19=0,"",RES_hhdet_tes!E19/RES_hhdet_fec!E19)</f>
        <v>0.61503499574355835</v>
      </c>
      <c r="F19" s="124">
        <f>IF(RES_hhdet_tes!F19=0,"",RES_hhdet_tes!F19/RES_hhdet_fec!F19)</f>
        <v>0.62018896489140574</v>
      </c>
      <c r="G19" s="124">
        <f>IF(RES_hhdet_tes!G19=0,"",RES_hhdet_tes!G19/RES_hhdet_fec!G19)</f>
        <v>0.62529541410107203</v>
      </c>
      <c r="H19" s="124">
        <f>IF(RES_hhdet_tes!H19=0,"",RES_hhdet_tes!H19/RES_hhdet_fec!H19)</f>
        <v>0.63673171557470454</v>
      </c>
      <c r="I19" s="124">
        <f>IF(RES_hhdet_tes!I19=0,"",RES_hhdet_tes!I19/RES_hhdet_fec!I19)</f>
        <v>0.63870175894957415</v>
      </c>
      <c r="J19" s="124">
        <f>IF(RES_hhdet_tes!J19=0,"",RES_hhdet_tes!J19/RES_hhdet_fec!J19)</f>
        <v>0.6387912101841019</v>
      </c>
      <c r="K19" s="124">
        <f>IF(RES_hhdet_tes!K19=0,"",RES_hhdet_tes!K19/RES_hhdet_fec!K19)</f>
        <v>0.63563239250876458</v>
      </c>
      <c r="L19" s="124">
        <f>IF(RES_hhdet_tes!L19=0,"",RES_hhdet_tes!L19/RES_hhdet_fec!L19)</f>
        <v>0.63719615439946575</v>
      </c>
      <c r="M19" s="124">
        <f>IF(RES_hhdet_tes!M19=0,"",RES_hhdet_tes!M19/RES_hhdet_fec!M19)</f>
        <v>0.6297235642118636</v>
      </c>
      <c r="N19" s="124">
        <f>IF(RES_hhdet_tes!N19=0,"",RES_hhdet_tes!N19/RES_hhdet_fec!N19)</f>
        <v>0.62836739454033763</v>
      </c>
      <c r="O19" s="124">
        <f>IF(RES_hhdet_tes!O19=0,"",RES_hhdet_tes!O19/RES_hhdet_fec!O19)</f>
        <v>0.62421096207529847</v>
      </c>
      <c r="P19" s="124">
        <f>IF(RES_hhdet_tes!P19=0,"",RES_hhdet_tes!P19/RES_hhdet_fec!P19)</f>
        <v>0.63118074095392596</v>
      </c>
      <c r="Q19" s="124">
        <f>IF(RES_hhdet_tes!Q19=0,"",RES_hhdet_tes!Q19/RES_hhdet_fec!Q19)</f>
        <v>0.63889369950522601</v>
      </c>
      <c r="R19" s="124">
        <f>IF(RES_hhdet_tes!R19=0,"",RES_hhdet_tes!R19/RES_hhdet_fec!R19)</f>
        <v>0.65751685618080058</v>
      </c>
      <c r="S19" s="124">
        <f>IF(RES_hhdet_tes!S19=0,"",RES_hhdet_tes!S19/RES_hhdet_fec!S19)</f>
        <v>0.67460789671486032</v>
      </c>
      <c r="T19" s="124">
        <f>IF(RES_hhdet_tes!T19=0,"",RES_hhdet_tes!T19/RES_hhdet_fec!T19)</f>
        <v>0.69015939632632772</v>
      </c>
      <c r="U19" s="124">
        <f>IF(RES_hhdet_tes!U19=0,"",RES_hhdet_tes!U19/RES_hhdet_fec!U19)</f>
        <v>0.6947565820949575</v>
      </c>
      <c r="V19" s="124">
        <f>IF(RES_hhdet_tes!V19=0,"",RES_hhdet_tes!V19/RES_hhdet_fec!V19)</f>
        <v>0.7057860214595032</v>
      </c>
      <c r="W19" s="124">
        <f>IF(RES_hhdet_tes!W19=0,"",RES_hhdet_tes!W19/RES_hhdet_fec!W19)</f>
        <v>0.75645192912087811</v>
      </c>
      <c r="X19" s="124">
        <f>IF(RES_hhdet_tes!X19=0,"",RES_hhdet_tes!X19/RES_hhdet_fec!X19)</f>
        <v>0.76364549596795772</v>
      </c>
      <c r="Y19" s="124">
        <f>IF(RES_hhdet_tes!Y19=0,"",RES_hhdet_tes!Y19/RES_hhdet_fec!Y19)</f>
        <v>0.7916734379754532</v>
      </c>
      <c r="DA19" s="130" t="s">
        <v>1924</v>
      </c>
    </row>
    <row r="20" spans="1:105" ht="12" customHeight="1" x14ac:dyDescent="0.25">
      <c r="A20" s="97" t="s">
        <v>51</v>
      </c>
      <c r="B20" s="111">
        <f>IF(RES_hhdet_tes!B20=0,"",RES_hhdet_tes!B20/RES_hhdet_fec!B20)</f>
        <v>0.56976852415663692</v>
      </c>
      <c r="C20" s="111">
        <f>IF(RES_hhdet_tes!C20=0,"",RES_hhdet_tes!C20/RES_hhdet_fec!C20)</f>
        <v>0.57050356726286</v>
      </c>
      <c r="D20" s="111">
        <f>IF(RES_hhdet_tes!D20=0,"",RES_hhdet_tes!D20/RES_hhdet_fec!D20)</f>
        <v>0.57144030421303138</v>
      </c>
      <c r="E20" s="111">
        <f>IF(RES_hhdet_tes!E20=0,"",RES_hhdet_tes!E20/RES_hhdet_fec!E20)</f>
        <v>0.57247251285204759</v>
      </c>
      <c r="F20" s="111">
        <f>IF(RES_hhdet_tes!F20=0,"",RES_hhdet_tes!F20/RES_hhdet_fec!F20)</f>
        <v>0.57364333054779848</v>
      </c>
      <c r="G20" s="111">
        <f>IF(RES_hhdet_tes!G20=0,"",RES_hhdet_tes!G20/RES_hhdet_fec!G20)</f>
        <v>0.57484019730396829</v>
      </c>
      <c r="H20" s="111">
        <f>IF(RES_hhdet_tes!H20=0,"",RES_hhdet_tes!H20/RES_hhdet_fec!H20)</f>
        <v>0.57618220784062679</v>
      </c>
      <c r="I20" s="111">
        <f>IF(RES_hhdet_tes!I20=0,"",RES_hhdet_tes!I20/RES_hhdet_fec!I20)</f>
        <v>0.57686930404985926</v>
      </c>
      <c r="J20" s="111">
        <f>IF(RES_hhdet_tes!J20=0,"",RES_hhdet_tes!J20/RES_hhdet_fec!J20)</f>
        <v>0.57711380692447134</v>
      </c>
      <c r="K20" s="111">
        <f>IF(RES_hhdet_tes!K20=0,"",RES_hhdet_tes!K20/RES_hhdet_fec!K20)</f>
        <v>0.5774906668870019</v>
      </c>
      <c r="L20" s="111">
        <f>IF(RES_hhdet_tes!L20=0,"",RES_hhdet_tes!L20/RES_hhdet_fec!L20)</f>
        <v>0.57785589709051111</v>
      </c>
      <c r="M20" s="111">
        <f>IF(RES_hhdet_tes!M20=0,"",RES_hhdet_tes!M20/RES_hhdet_fec!M20)</f>
        <v>0.57823385085880408</v>
      </c>
      <c r="N20" s="111">
        <f>IF(RES_hhdet_tes!N20=0,"",RES_hhdet_tes!N20/RES_hhdet_fec!N20)</f>
        <v>0.57853359241892077</v>
      </c>
      <c r="O20" s="111">
        <f>IF(RES_hhdet_tes!O20=0,"",RES_hhdet_tes!O20/RES_hhdet_fec!O20)</f>
        <v>0.57877102738499075</v>
      </c>
      <c r="P20" s="111">
        <f>IF(RES_hhdet_tes!P20=0,"",RES_hhdet_tes!P20/RES_hhdet_fec!P20)</f>
        <v>0.57886346165416347</v>
      </c>
      <c r="Q20" s="111">
        <f>IF(RES_hhdet_tes!Q20=0,"",RES_hhdet_tes!Q20/RES_hhdet_fec!Q20)</f>
        <v>0.57905665793123939</v>
      </c>
      <c r="R20" s="111">
        <f>IF(RES_hhdet_tes!R20=0,"",RES_hhdet_tes!R20/RES_hhdet_fec!R20)</f>
        <v>0.57958332976651949</v>
      </c>
      <c r="S20" s="111">
        <f>IF(RES_hhdet_tes!S20=0,"",RES_hhdet_tes!S20/RES_hhdet_fec!S20)</f>
        <v>0.58106772365749337</v>
      </c>
      <c r="T20" s="111">
        <f>IF(RES_hhdet_tes!T20=0,"",RES_hhdet_tes!T20/RES_hhdet_fec!T20)</f>
        <v>0.58284696954550175</v>
      </c>
      <c r="U20" s="111">
        <f>IF(RES_hhdet_tes!U20=0,"",RES_hhdet_tes!U20/RES_hhdet_fec!U20)</f>
        <v>0.58476689174646168</v>
      </c>
      <c r="V20" s="111">
        <f>IF(RES_hhdet_tes!V20=0,"",RES_hhdet_tes!V20/RES_hhdet_fec!V20)</f>
        <v>0.58655663727510843</v>
      </c>
      <c r="W20" s="111">
        <f>IF(RES_hhdet_tes!W20=0,"",RES_hhdet_tes!W20/RES_hhdet_fec!W20)</f>
        <v>0.58784872804432187</v>
      </c>
      <c r="X20" s="111">
        <f>IF(RES_hhdet_tes!X20=0,"",RES_hhdet_tes!X20/RES_hhdet_fec!X20)</f>
        <v>0.58819152220442217</v>
      </c>
      <c r="Y20" s="111" t="str">
        <f>IF(RES_hhdet_tes!Y20=0,"",RES_hhdet_tes!Y20/RES_hhdet_fec!Y20)</f>
        <v/>
      </c>
      <c r="DA20" s="63" t="s">
        <v>1925</v>
      </c>
    </row>
    <row r="21" spans="1:105" ht="12" customHeight="1" x14ac:dyDescent="0.25">
      <c r="A21" s="97" t="s">
        <v>50</v>
      </c>
      <c r="B21" s="111">
        <f>IF(RES_hhdet_tes!B21=0,"",RES_hhdet_tes!B21/RES_hhdet_fec!B21)</f>
        <v>0.56416416486908727</v>
      </c>
      <c r="C21" s="111">
        <f>IF(RES_hhdet_tes!C21=0,"",RES_hhdet_tes!C21/RES_hhdet_fec!C21)</f>
        <v>0.56541460344435523</v>
      </c>
      <c r="D21" s="111">
        <f>IF(RES_hhdet_tes!D21=0,"",RES_hhdet_tes!D21/RES_hhdet_fec!D21)</f>
        <v>0.5665966063674962</v>
      </c>
      <c r="E21" s="111">
        <f>IF(RES_hhdet_tes!E21=0,"",RES_hhdet_tes!E21/RES_hhdet_fec!E21)</f>
        <v>0.56769911549278607</v>
      </c>
      <c r="F21" s="111">
        <f>IF(RES_hhdet_tes!F21=0,"",RES_hhdet_tes!F21/RES_hhdet_fec!F21)</f>
        <v>0.56936562853929584</v>
      </c>
      <c r="G21" s="111">
        <f>IF(RES_hhdet_tes!G21=0,"",RES_hhdet_tes!G21/RES_hhdet_fec!G21)</f>
        <v>0.57064580352110073</v>
      </c>
      <c r="H21" s="111">
        <f>IF(RES_hhdet_tes!H21=0,"",RES_hhdet_tes!H21/RES_hhdet_fec!H21)</f>
        <v>0.57194260861715818</v>
      </c>
      <c r="I21" s="111">
        <f>IF(RES_hhdet_tes!I21=0,"",RES_hhdet_tes!I21/RES_hhdet_fec!I21)</f>
        <v>0.57255935808780434</v>
      </c>
      <c r="J21" s="111">
        <f>IF(RES_hhdet_tes!J21=0,"",RES_hhdet_tes!J21/RES_hhdet_fec!J21)</f>
        <v>0.57298343384895079</v>
      </c>
      <c r="K21" s="111">
        <f>IF(RES_hhdet_tes!K21=0,"",RES_hhdet_tes!K21/RES_hhdet_fec!K21)</f>
        <v>0.57363804011793118</v>
      </c>
      <c r="L21" s="111">
        <f>IF(RES_hhdet_tes!L21=0,"",RES_hhdet_tes!L21/RES_hhdet_fec!L21)</f>
        <v>0.57408273724408987</v>
      </c>
      <c r="M21" s="111">
        <f>IF(RES_hhdet_tes!M21=0,"",RES_hhdet_tes!M21/RES_hhdet_fec!M21)</f>
        <v>0.57464790880937644</v>
      </c>
      <c r="N21" s="111">
        <f>IF(RES_hhdet_tes!N21=0,"",RES_hhdet_tes!N21/RES_hhdet_fec!N21)</f>
        <v>0.5754457712510167</v>
      </c>
      <c r="O21" s="111">
        <f>IF(RES_hhdet_tes!O21=0,"",RES_hhdet_tes!O21/RES_hhdet_fec!O21)</f>
        <v>0.57608466442946882</v>
      </c>
      <c r="P21" s="111">
        <f>IF(RES_hhdet_tes!P21=0,"",RES_hhdet_tes!P21/RES_hhdet_fec!P21)</f>
        <v>0.57661775975324658</v>
      </c>
      <c r="Q21" s="111">
        <f>IF(RES_hhdet_tes!Q21=0,"",RES_hhdet_tes!Q21/RES_hhdet_fec!Q21)</f>
        <v>0.57755380923656263</v>
      </c>
      <c r="R21" s="111">
        <f>IF(RES_hhdet_tes!R21=0,"",RES_hhdet_tes!R21/RES_hhdet_fec!R21)</f>
        <v>0.58025973698789879</v>
      </c>
      <c r="S21" s="111">
        <f>IF(RES_hhdet_tes!S21=0,"",RES_hhdet_tes!S21/RES_hhdet_fec!S21)</f>
        <v>0.584753744220886</v>
      </c>
      <c r="T21" s="111">
        <f>IF(RES_hhdet_tes!T21=0,"",RES_hhdet_tes!T21/RES_hhdet_fec!T21)</f>
        <v>0.58698180619253104</v>
      </c>
      <c r="U21" s="111">
        <f>IF(RES_hhdet_tes!U21=0,"",RES_hhdet_tes!U21/RES_hhdet_fec!U21)</f>
        <v>0.58849557898112215</v>
      </c>
      <c r="V21" s="111">
        <f>IF(RES_hhdet_tes!V21=0,"",RES_hhdet_tes!V21/RES_hhdet_fec!V21)</f>
        <v>0.58948737789853822</v>
      </c>
      <c r="W21" s="111">
        <f>IF(RES_hhdet_tes!W21=0,"",RES_hhdet_tes!W21/RES_hhdet_fec!W21)</f>
        <v>0.59141602385869596</v>
      </c>
      <c r="X21" s="111">
        <f>IF(RES_hhdet_tes!X21=0,"",RES_hhdet_tes!X21/RES_hhdet_fec!X21)</f>
        <v>0.59619688373114754</v>
      </c>
      <c r="Y21" s="111">
        <f>IF(RES_hhdet_tes!Y21=0,"",RES_hhdet_tes!Y21/RES_hhdet_fec!Y21)</f>
        <v>0.60292052375791094</v>
      </c>
      <c r="DA21" s="63" t="s">
        <v>1926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0.728184165129101</v>
      </c>
      <c r="C22" s="45">
        <f>IF(RES_hhdet_tes!C22=0,"",RES_hhdet_tes!C22/RES_hhdet_fec!C22)</f>
        <v>0.73198959851561818</v>
      </c>
      <c r="D22" s="45">
        <f>IF(RES_hhdet_tes!D22=0,"",RES_hhdet_tes!D22/RES_hhdet_fec!D22)</f>
        <v>0.73427677448853035</v>
      </c>
      <c r="E22" s="45">
        <f>IF(RES_hhdet_tes!E22=0,"",RES_hhdet_tes!E22/RES_hhdet_fec!E22)</f>
        <v>0.73638825649940531</v>
      </c>
      <c r="F22" s="45">
        <f>IF(RES_hhdet_tes!F22=0,"",RES_hhdet_tes!F22/RES_hhdet_fec!F22)</f>
        <v>0.73946034091249713</v>
      </c>
      <c r="G22" s="45">
        <f>IF(RES_hhdet_tes!G22=0,"",RES_hhdet_tes!G22/RES_hhdet_fec!G22)</f>
        <v>0.7419164535526811</v>
      </c>
      <c r="H22" s="45">
        <f>IF(RES_hhdet_tes!H22=0,"",RES_hhdet_tes!H22/RES_hhdet_fec!H22)</f>
        <v>0.74438951396984399</v>
      </c>
      <c r="I22" s="45">
        <f>IF(RES_hhdet_tes!I22=0,"",RES_hhdet_tes!I22/RES_hhdet_fec!I22)</f>
        <v>0.74552776223311168</v>
      </c>
      <c r="J22" s="45">
        <f>IF(RES_hhdet_tes!J22=0,"",RES_hhdet_tes!J22/RES_hhdet_fec!J22)</f>
        <v>0.74668255068868461</v>
      </c>
      <c r="K22" s="45">
        <f>IF(RES_hhdet_tes!K22=0,"",RES_hhdet_tes!K22/RES_hhdet_fec!K22)</f>
        <v>0.74824859315201098</v>
      </c>
      <c r="L22" s="45">
        <f>IF(RES_hhdet_tes!L22=0,"",RES_hhdet_tes!L22/RES_hhdet_fec!L22)</f>
        <v>0.74919018587233333</v>
      </c>
      <c r="M22" s="45">
        <f>IF(RES_hhdet_tes!M22=0,"",RES_hhdet_tes!M22/RES_hhdet_fec!M22)</f>
        <v>0.75050711069956599</v>
      </c>
      <c r="N22" s="45">
        <f>IF(RES_hhdet_tes!N22=0,"",RES_hhdet_tes!N22/RES_hhdet_fec!N22)</f>
        <v>0.75304304073370754</v>
      </c>
      <c r="O22" s="45">
        <f>IF(RES_hhdet_tes!O22=0,"",RES_hhdet_tes!O22/RES_hhdet_fec!O22)</f>
        <v>0.75615887839917206</v>
      </c>
      <c r="P22" s="45">
        <f>IF(RES_hhdet_tes!P22=0,"",RES_hhdet_tes!P22/RES_hhdet_fec!P22)</f>
        <v>0.76072716648109928</v>
      </c>
      <c r="Q22" s="45">
        <f>IF(RES_hhdet_tes!Q22=0,"",RES_hhdet_tes!Q22/RES_hhdet_fec!Q22)</f>
        <v>0.7690025979667231</v>
      </c>
      <c r="R22" s="45">
        <f>IF(RES_hhdet_tes!R22=0,"",RES_hhdet_tes!R22/RES_hhdet_fec!R22)</f>
        <v>0.78120006370438944</v>
      </c>
      <c r="S22" s="45">
        <f>IF(RES_hhdet_tes!S22=0,"",RES_hhdet_tes!S22/RES_hhdet_fec!S22)</f>
        <v>0.79472863778543268</v>
      </c>
      <c r="T22" s="45">
        <f>IF(RES_hhdet_tes!T22=0,"",RES_hhdet_tes!T22/RES_hhdet_fec!T22)</f>
        <v>0.80161597204619739</v>
      </c>
      <c r="U22" s="45">
        <f>IF(RES_hhdet_tes!U22=0,"",RES_hhdet_tes!U22/RES_hhdet_fec!U22)</f>
        <v>0.80661437865199825</v>
      </c>
      <c r="V22" s="45">
        <f>IF(RES_hhdet_tes!V22=0,"",RES_hhdet_tes!V22/RES_hhdet_fec!V22)</f>
        <v>0.80975554057893639</v>
      </c>
      <c r="W22" s="45">
        <f>IF(RES_hhdet_tes!W22=0,"",RES_hhdet_tes!W22/RES_hhdet_fec!W22)</f>
        <v>0.81543271050640664</v>
      </c>
      <c r="X22" s="45">
        <f>IF(RES_hhdet_tes!X22=0,"",RES_hhdet_tes!X22/RES_hhdet_fec!X22)</f>
        <v>0.83038225264511556</v>
      </c>
      <c r="Y22" s="45">
        <f>IF(RES_hhdet_tes!Y22=0,"",RES_hhdet_tes!Y22/RES_hhdet_fec!Y22)</f>
        <v>0.85168596330329716</v>
      </c>
      <c r="DA22" s="60" t="s">
        <v>1927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0.48510791406609061</v>
      </c>
      <c r="C24" s="119">
        <f>IF(RES_hhdet_tes!C24=0,"",RES_hhdet_tes!C24/RES_hhdet_fec!C24)</f>
        <v>0.49079428654296098</v>
      </c>
      <c r="D24" s="119">
        <f>IF(RES_hhdet_tes!D24=0,"",RES_hhdet_tes!D24/RES_hhdet_fec!D24)</f>
        <v>0.48957024520154341</v>
      </c>
      <c r="E24" s="119">
        <f>IF(RES_hhdet_tes!E24=0,"",RES_hhdet_tes!E24/RES_hhdet_fec!E24)</f>
        <v>0.4934142128664557</v>
      </c>
      <c r="F24" s="119">
        <f>IF(RES_hhdet_tes!F24=0,"",RES_hhdet_tes!F24/RES_hhdet_fec!F24)</f>
        <v>0.4942824644605569</v>
      </c>
      <c r="G24" s="119">
        <f>IF(RES_hhdet_tes!G24=0,"",RES_hhdet_tes!G24/RES_hhdet_fec!G24)</f>
        <v>0.50222721920651492</v>
      </c>
      <c r="H24" s="119">
        <f>IF(RES_hhdet_tes!H24=0,"",RES_hhdet_tes!H24/RES_hhdet_fec!H24)</f>
        <v>0.51387959173728326</v>
      </c>
      <c r="I24" s="119">
        <f>IF(RES_hhdet_tes!I24=0,"",RES_hhdet_tes!I24/RES_hhdet_fec!I24)</f>
        <v>0.5162949815604998</v>
      </c>
      <c r="J24" s="119">
        <f>IF(RES_hhdet_tes!J24=0,"",RES_hhdet_tes!J24/RES_hhdet_fec!J24)</f>
        <v>0.52590368548354027</v>
      </c>
      <c r="K24" s="119">
        <f>IF(RES_hhdet_tes!K24=0,"",RES_hhdet_tes!K24/RES_hhdet_fec!K24)</f>
        <v>0.54080344281912485</v>
      </c>
      <c r="L24" s="119">
        <f>IF(RES_hhdet_tes!L24=0,"",RES_hhdet_tes!L24/RES_hhdet_fec!L24)</f>
        <v>0.54792102889788274</v>
      </c>
      <c r="M24" s="119">
        <f>IF(RES_hhdet_tes!M24=0,"",RES_hhdet_tes!M24/RES_hhdet_fec!M24)</f>
        <v>0.56659457943603164</v>
      </c>
      <c r="N24" s="119">
        <f>IF(RES_hhdet_tes!N24=0,"",RES_hhdet_tes!N24/RES_hhdet_fec!N24)</f>
        <v>0.58282251018172571</v>
      </c>
      <c r="O24" s="119">
        <f>IF(RES_hhdet_tes!O24=0,"",RES_hhdet_tes!O24/RES_hhdet_fec!O24)</f>
        <v>0.60384871991073763</v>
      </c>
      <c r="P24" s="119">
        <f>IF(RES_hhdet_tes!P24=0,"",RES_hhdet_tes!P24/RES_hhdet_fec!P24)</f>
        <v>0.60859030102822143</v>
      </c>
      <c r="Q24" s="119">
        <f>IF(RES_hhdet_tes!Q24=0,"",RES_hhdet_tes!Q24/RES_hhdet_fec!Q24)</f>
        <v>0.62355656696939032</v>
      </c>
      <c r="R24" s="119">
        <f>IF(RES_hhdet_tes!R24=0,"",RES_hhdet_tes!R24/RES_hhdet_fec!R24)</f>
        <v>0.62446950488410191</v>
      </c>
      <c r="S24" s="119">
        <f>IF(RES_hhdet_tes!S24=0,"",RES_hhdet_tes!S24/RES_hhdet_fec!S24)</f>
        <v>0.65149300466704041</v>
      </c>
      <c r="T24" s="119">
        <f>IF(RES_hhdet_tes!T24=0,"",RES_hhdet_tes!T24/RES_hhdet_fec!T24)</f>
        <v>0.64823111381306664</v>
      </c>
      <c r="U24" s="119">
        <f>IF(RES_hhdet_tes!U24=0,"",RES_hhdet_tes!U24/RES_hhdet_fec!U24)</f>
        <v>0.66751609755170604</v>
      </c>
      <c r="V24" s="119">
        <f>IF(RES_hhdet_tes!V24=0,"",RES_hhdet_tes!V24/RES_hhdet_fec!V24)</f>
        <v>0.68570842706575308</v>
      </c>
      <c r="W24" s="119">
        <f>IF(RES_hhdet_tes!W24=0,"",RES_hhdet_tes!W24/RES_hhdet_fec!W24)</f>
        <v>0.70158582522218915</v>
      </c>
      <c r="X24" s="119">
        <f>IF(RES_hhdet_tes!X24=0,"",RES_hhdet_tes!X24/RES_hhdet_fec!X24)</f>
        <v>0.71584989646933372</v>
      </c>
      <c r="Y24" s="119">
        <f>IF(RES_hhdet_tes!Y24=0,"",RES_hhdet_tes!Y24/RES_hhdet_fec!Y24)</f>
        <v>0.73937181065713775</v>
      </c>
      <c r="DA24" s="129" t="s">
        <v>1928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0.45004463129339728</v>
      </c>
      <c r="C25" s="124">
        <f>IF(RES_hhdet_tes!C25=0,"",RES_hhdet_tes!C25/RES_hhdet_fec!C25)</f>
        <v>0.45004945633039678</v>
      </c>
      <c r="D25" s="124">
        <f>IF(RES_hhdet_tes!D25=0,"",RES_hhdet_tes!D25/RES_hhdet_fec!D25)</f>
        <v>0.45169006527228472</v>
      </c>
      <c r="E25" s="124">
        <f>IF(RES_hhdet_tes!E25=0,"",RES_hhdet_tes!E25/RES_hhdet_fec!E25)</f>
        <v>0.45376389452517835</v>
      </c>
      <c r="F25" s="124">
        <f>IF(RES_hhdet_tes!F25=0,"",RES_hhdet_tes!F25/RES_hhdet_fec!F25)</f>
        <v>0.45770546506181548</v>
      </c>
      <c r="G25" s="124">
        <f>IF(RES_hhdet_tes!G25=0,"",RES_hhdet_tes!G25/RES_hhdet_fec!G25)</f>
        <v>0.46169496827308165</v>
      </c>
      <c r="H25" s="124">
        <f>IF(RES_hhdet_tes!H25=0,"",RES_hhdet_tes!H25/RES_hhdet_fec!H25)</f>
        <v>0.46618291444601956</v>
      </c>
      <c r="I25" s="124">
        <f>IF(RES_hhdet_tes!I25=0,"",RES_hhdet_tes!I25/RES_hhdet_fec!I25)</f>
        <v>0.47277044641264937</v>
      </c>
      <c r="J25" s="124">
        <f>IF(RES_hhdet_tes!J25=0,"",RES_hhdet_tes!J25/RES_hhdet_fec!J25)</f>
        <v>0.48014777089360389</v>
      </c>
      <c r="K25" s="124">
        <f>IF(RES_hhdet_tes!K25=0,"",RES_hhdet_tes!K25/RES_hhdet_fec!K25)</f>
        <v>0.48675155016730148</v>
      </c>
      <c r="L25" s="124">
        <f>IF(RES_hhdet_tes!L25=0,"",RES_hhdet_tes!L25/RES_hhdet_fec!L25)</f>
        <v>0.49512263809897528</v>
      </c>
      <c r="M25" s="124">
        <f>IF(RES_hhdet_tes!M25=0,"",RES_hhdet_tes!M25/RES_hhdet_fec!M25)</f>
        <v>0.50685555634251545</v>
      </c>
      <c r="N25" s="124">
        <f>IF(RES_hhdet_tes!N25=0,"",RES_hhdet_tes!N25/RES_hhdet_fec!N25)</f>
        <v>0.52558939108480274</v>
      </c>
      <c r="O25" s="124">
        <f>IF(RES_hhdet_tes!O25=0,"",RES_hhdet_tes!O25/RES_hhdet_fec!O25)</f>
        <v>0.54646666133791555</v>
      </c>
      <c r="P25" s="124">
        <f>IF(RES_hhdet_tes!P25=0,"",RES_hhdet_tes!P25/RES_hhdet_fec!P25)</f>
        <v>0.54758528066919909</v>
      </c>
      <c r="Q25" s="124">
        <f>IF(RES_hhdet_tes!Q25=0,"",RES_hhdet_tes!Q25/RES_hhdet_fec!Q25)</f>
        <v>0.55238266484561216</v>
      </c>
      <c r="R25" s="124">
        <f>IF(RES_hhdet_tes!R25=0,"",RES_hhdet_tes!R25/RES_hhdet_fec!R25)</f>
        <v>0.55944530605422238</v>
      </c>
      <c r="S25" s="124">
        <f>IF(RES_hhdet_tes!S25=0,"",RES_hhdet_tes!S25/RES_hhdet_fec!S25)</f>
        <v>0.5718199054583053</v>
      </c>
      <c r="T25" s="124">
        <f>IF(RES_hhdet_tes!T25=0,"",RES_hhdet_tes!T25/RES_hhdet_fec!T25)</f>
        <v>0.58344476594422434</v>
      </c>
      <c r="U25" s="124">
        <f>IF(RES_hhdet_tes!U25=0,"",RES_hhdet_tes!U25/RES_hhdet_fec!U25)</f>
        <v>0.59258600044216991</v>
      </c>
      <c r="V25" s="124">
        <f>IF(RES_hhdet_tes!V25=0,"",RES_hhdet_tes!V25/RES_hhdet_fec!V25)</f>
        <v>0.60932446396308271</v>
      </c>
      <c r="W25" s="124">
        <f>IF(RES_hhdet_tes!W25=0,"",RES_hhdet_tes!W25/RES_hhdet_fec!W25)</f>
        <v>0.62891392458181039</v>
      </c>
      <c r="X25" s="124">
        <f>IF(RES_hhdet_tes!X25=0,"",RES_hhdet_tes!X25/RES_hhdet_fec!X25)</f>
        <v>0.64883282695440625</v>
      </c>
      <c r="Y25" s="124">
        <f>IF(RES_hhdet_tes!Y25=0,"",RES_hhdet_tes!Y25/RES_hhdet_fec!Y25)</f>
        <v>0.66415447605463152</v>
      </c>
      <c r="DA25" s="130" t="s">
        <v>1929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0.44466448771881717</v>
      </c>
      <c r="C26" s="111">
        <f>IF(RES_hhdet_tes!C26=0,"",RES_hhdet_tes!C26/RES_hhdet_fec!C26)</f>
        <v>0.44466448771881717</v>
      </c>
      <c r="D26" s="111">
        <f>IF(RES_hhdet_tes!D26=0,"",RES_hhdet_tes!D26/RES_hhdet_fec!D26)</f>
        <v>0.44647317078096499</v>
      </c>
      <c r="E26" s="111">
        <f>IF(RES_hhdet_tes!E26=0,"",RES_hhdet_tes!E26/RES_hhdet_fec!E26)</f>
        <v>0.44887966184241634</v>
      </c>
      <c r="F26" s="111">
        <f>IF(RES_hhdet_tes!F26=0,"",RES_hhdet_tes!F26/RES_hhdet_fec!F26)</f>
        <v>0.45282505149307511</v>
      </c>
      <c r="G26" s="111">
        <f>IF(RES_hhdet_tes!G26=0,"",RES_hhdet_tes!G26/RES_hhdet_fec!G26)</f>
        <v>0.45697147993159454</v>
      </c>
      <c r="H26" s="111">
        <f>IF(RES_hhdet_tes!H26=0,"",RES_hhdet_tes!H26/RES_hhdet_fec!H26)</f>
        <v>0.4616416778020182</v>
      </c>
      <c r="I26" s="111">
        <f>IF(RES_hhdet_tes!I26=0,"",RES_hhdet_tes!I26/RES_hhdet_fec!I26)</f>
        <v>0.46825762412426752</v>
      </c>
      <c r="J26" s="111">
        <f>IF(RES_hhdet_tes!J26=0,"",RES_hhdet_tes!J26/RES_hhdet_fec!J26)</f>
        <v>0.47573749168743523</v>
      </c>
      <c r="K26" s="111">
        <f>IF(RES_hhdet_tes!K26=0,"",RES_hhdet_tes!K26/RES_hhdet_fec!K26)</f>
        <v>0.48250048047464122</v>
      </c>
      <c r="L26" s="111">
        <f>IF(RES_hhdet_tes!L26=0,"",RES_hhdet_tes!L26/RES_hhdet_fec!L26)</f>
        <v>0.4908934050972365</v>
      </c>
      <c r="M26" s="111">
        <f>IF(RES_hhdet_tes!M26=0,"",RES_hhdet_tes!M26/RES_hhdet_fec!M26)</f>
        <v>0.50259354618085528</v>
      </c>
      <c r="N26" s="111">
        <f>IF(RES_hhdet_tes!N26=0,"",RES_hhdet_tes!N26/RES_hhdet_fec!N26)</f>
        <v>0.52138979493516324</v>
      </c>
      <c r="O26" s="111">
        <f>IF(RES_hhdet_tes!O26=0,"",RES_hhdet_tes!O26/RES_hhdet_fec!O26)</f>
        <v>0.54222885050893266</v>
      </c>
      <c r="P26" s="111">
        <f>IF(RES_hhdet_tes!P26=0,"",RES_hhdet_tes!P26/RES_hhdet_fec!P26)</f>
        <v>0.54329375979748207</v>
      </c>
      <c r="Q26" s="111">
        <f>IF(RES_hhdet_tes!Q26=0,"",RES_hhdet_tes!Q26/RES_hhdet_fec!Q26)</f>
        <v>0.54828089131207769</v>
      </c>
      <c r="R26" s="111">
        <f>IF(RES_hhdet_tes!R26=0,"",RES_hhdet_tes!R26/RES_hhdet_fec!R26)</f>
        <v>0.55535681483369181</v>
      </c>
      <c r="S26" s="111">
        <f>IF(RES_hhdet_tes!S26=0,"",RES_hhdet_tes!S26/RES_hhdet_fec!S26)</f>
        <v>0.56782379279617179</v>
      </c>
      <c r="T26" s="111">
        <f>IF(RES_hhdet_tes!T26=0,"",RES_hhdet_tes!T26/RES_hhdet_fec!T26)</f>
        <v>0.57944400144384567</v>
      </c>
      <c r="U26" s="111">
        <f>IF(RES_hhdet_tes!U26=0,"",RES_hhdet_tes!U26/RES_hhdet_fec!U26)</f>
        <v>0.58865754379169577</v>
      </c>
      <c r="V26" s="111">
        <f>IF(RES_hhdet_tes!V26=0,"",RES_hhdet_tes!V26/RES_hhdet_fec!V26)</f>
        <v>0.60545118775743811</v>
      </c>
      <c r="W26" s="111">
        <f>IF(RES_hhdet_tes!W26=0,"",RES_hhdet_tes!W26/RES_hhdet_fec!W26)</f>
        <v>0.62510099886397619</v>
      </c>
      <c r="X26" s="111">
        <f>IF(RES_hhdet_tes!X26=0,"",RES_hhdet_tes!X26/RES_hhdet_fec!X26)</f>
        <v>0.64505417328377501</v>
      </c>
      <c r="Y26" s="111">
        <f>IF(RES_hhdet_tes!Y26=0,"",RES_hhdet_tes!Y26/RES_hhdet_fec!Y26)</f>
        <v>0.6604620135379442</v>
      </c>
      <c r="DA26" s="63" t="s">
        <v>1930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X27" s="111">
        <f>IF(RES_hhdet_tes!X27=0,"",RES_hhdet_tes!X27/RES_hhdet_fec!X27)</f>
        <v>1</v>
      </c>
      <c r="Y27" s="111">
        <f>IF(RES_hhdet_tes!Y27=0,"",RES_hhdet_tes!Y27/RES_hhdet_fec!Y27)</f>
        <v>1</v>
      </c>
      <c r="DA27" s="63" t="s">
        <v>1931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1.6972956810825834</v>
      </c>
      <c r="C28" s="124">
        <f>IF(RES_hhdet_tes!C28=0,"",RES_hhdet_tes!C28/RES_hhdet_fec!C28)</f>
        <v>1.7977080103989986</v>
      </c>
      <c r="D28" s="124">
        <f>IF(RES_hhdet_tes!D28=0,"",RES_hhdet_tes!D28/RES_hhdet_fec!D28)</f>
        <v>1.893520857099704</v>
      </c>
      <c r="E28" s="124">
        <f>IF(RES_hhdet_tes!E28=0,"",RES_hhdet_tes!E28/RES_hhdet_fec!E28)</f>
        <v>1.9584864918568494</v>
      </c>
      <c r="F28" s="124">
        <f>IF(RES_hhdet_tes!F28=0,"",RES_hhdet_tes!F28/RES_hhdet_fec!F28)</f>
        <v>2.101663703111591</v>
      </c>
      <c r="G28" s="124">
        <f>IF(RES_hhdet_tes!G28=0,"",RES_hhdet_tes!G28/RES_hhdet_fec!G28)</f>
        <v>2.2829278879051245</v>
      </c>
      <c r="H28" s="124">
        <f>IF(RES_hhdet_tes!H28=0,"",RES_hhdet_tes!H28/RES_hhdet_fec!H28)</f>
        <v>2.4049381726448282</v>
      </c>
      <c r="I28" s="124">
        <f>IF(RES_hhdet_tes!I28=0,"",RES_hhdet_tes!I28/RES_hhdet_fec!I28)</f>
        <v>2.4962105873080116</v>
      </c>
      <c r="J28" s="124">
        <f>IF(RES_hhdet_tes!J28=0,"",RES_hhdet_tes!J28/RES_hhdet_fec!J28)</f>
        <v>2.5641255573389663</v>
      </c>
      <c r="K28" s="124">
        <f>IF(RES_hhdet_tes!K28=0,"",RES_hhdet_tes!K28/RES_hhdet_fec!K28)</f>
        <v>2.645987782787123</v>
      </c>
      <c r="L28" s="124">
        <f>IF(RES_hhdet_tes!L28=0,"",RES_hhdet_tes!L28/RES_hhdet_fec!L28)</f>
        <v>2.7159698600755631</v>
      </c>
      <c r="M28" s="124">
        <f>IF(RES_hhdet_tes!M28=0,"",RES_hhdet_tes!M28/RES_hhdet_fec!M28)</f>
        <v>2.7825320196140675</v>
      </c>
      <c r="N28" s="124">
        <f>IF(RES_hhdet_tes!N28=0,"",RES_hhdet_tes!N28/RES_hhdet_fec!N28)</f>
        <v>2.8960707958826264</v>
      </c>
      <c r="O28" s="124">
        <f>IF(RES_hhdet_tes!O28=0,"",RES_hhdet_tes!O28/RES_hhdet_fec!O28)</f>
        <v>3.0343487280706123</v>
      </c>
      <c r="P28" s="124">
        <f>IF(RES_hhdet_tes!P28=0,"",RES_hhdet_tes!P28/RES_hhdet_fec!P28)</f>
        <v>3.1383679750785864</v>
      </c>
      <c r="Q28" s="124">
        <f>IF(RES_hhdet_tes!Q28=0,"",RES_hhdet_tes!Q28/RES_hhdet_fec!Q28)</f>
        <v>3.222969266785976</v>
      </c>
      <c r="R28" s="124">
        <f>IF(RES_hhdet_tes!R28=0,"",RES_hhdet_tes!R28/RES_hhdet_fec!R28)</f>
        <v>3.331019517109727</v>
      </c>
      <c r="S28" s="124">
        <f>IF(RES_hhdet_tes!S28=0,"",RES_hhdet_tes!S28/RES_hhdet_fec!S28)</f>
        <v>3.4383652612428617</v>
      </c>
      <c r="T28" s="124">
        <f>IF(RES_hhdet_tes!T28=0,"",RES_hhdet_tes!T28/RES_hhdet_fec!T28)</f>
        <v>3.5345558589527486</v>
      </c>
      <c r="U28" s="124">
        <f>IF(RES_hhdet_tes!U28=0,"",RES_hhdet_tes!U28/RES_hhdet_fec!U28)</f>
        <v>3.605672578838496</v>
      </c>
      <c r="V28" s="124">
        <f>IF(RES_hhdet_tes!V28=0,"",RES_hhdet_tes!V28/RES_hhdet_fec!V28)</f>
        <v>3.6651982917380397</v>
      </c>
      <c r="W28" s="124">
        <f>IF(RES_hhdet_tes!W28=0,"",RES_hhdet_tes!W28/RES_hhdet_fec!W28)</f>
        <v>3.7082347100245756</v>
      </c>
      <c r="X28" s="124">
        <f>IF(RES_hhdet_tes!X28=0,"",RES_hhdet_tes!X28/RES_hhdet_fec!X28)</f>
        <v>3.7356494078858615</v>
      </c>
      <c r="Y28" s="124">
        <f>IF(RES_hhdet_tes!Y28=0,"",RES_hhdet_tes!Y28/RES_hhdet_fec!Y28)</f>
        <v>3.7600310594002355</v>
      </c>
      <c r="DA28" s="130" t="s">
        <v>1932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1.6972956810825834</v>
      </c>
      <c r="C29" s="111">
        <f>IF(RES_hhdet_tes!C29=0,"",RES_hhdet_tes!C29/RES_hhdet_fec!C29)</f>
        <v>1.7977080103989986</v>
      </c>
      <c r="D29" s="111">
        <f>IF(RES_hhdet_tes!D29=0,"",RES_hhdet_tes!D29/RES_hhdet_fec!D29)</f>
        <v>1.893520857099704</v>
      </c>
      <c r="E29" s="111">
        <f>IF(RES_hhdet_tes!E29=0,"",RES_hhdet_tes!E29/RES_hhdet_fec!E29)</f>
        <v>1.9584864918568494</v>
      </c>
      <c r="F29" s="111">
        <f>IF(RES_hhdet_tes!F29=0,"",RES_hhdet_tes!F29/RES_hhdet_fec!F29)</f>
        <v>2.101663703111591</v>
      </c>
      <c r="G29" s="111">
        <f>IF(RES_hhdet_tes!G29=0,"",RES_hhdet_tes!G29/RES_hhdet_fec!G29)</f>
        <v>2.2829278879051245</v>
      </c>
      <c r="H29" s="111">
        <f>IF(RES_hhdet_tes!H29=0,"",RES_hhdet_tes!H29/RES_hhdet_fec!H29)</f>
        <v>2.4049381726448282</v>
      </c>
      <c r="I29" s="111">
        <f>IF(RES_hhdet_tes!I29=0,"",RES_hhdet_tes!I29/RES_hhdet_fec!I29)</f>
        <v>2.4962105873080116</v>
      </c>
      <c r="J29" s="111">
        <f>IF(RES_hhdet_tes!J29=0,"",RES_hhdet_tes!J29/RES_hhdet_fec!J29)</f>
        <v>2.5641255573389663</v>
      </c>
      <c r="K29" s="111">
        <f>IF(RES_hhdet_tes!K29=0,"",RES_hhdet_tes!K29/RES_hhdet_fec!K29)</f>
        <v>2.645987782787123</v>
      </c>
      <c r="L29" s="111">
        <f>IF(RES_hhdet_tes!L29=0,"",RES_hhdet_tes!L29/RES_hhdet_fec!L29)</f>
        <v>2.7159698600755631</v>
      </c>
      <c r="M29" s="111">
        <f>IF(RES_hhdet_tes!M29=0,"",RES_hhdet_tes!M29/RES_hhdet_fec!M29)</f>
        <v>2.7825320196140675</v>
      </c>
      <c r="N29" s="111">
        <f>IF(RES_hhdet_tes!N29=0,"",RES_hhdet_tes!N29/RES_hhdet_fec!N29)</f>
        <v>2.8960707958826264</v>
      </c>
      <c r="O29" s="111">
        <f>IF(RES_hhdet_tes!O29=0,"",RES_hhdet_tes!O29/RES_hhdet_fec!O29)</f>
        <v>3.0343487280706123</v>
      </c>
      <c r="P29" s="111">
        <f>IF(RES_hhdet_tes!P29=0,"",RES_hhdet_tes!P29/RES_hhdet_fec!P29)</f>
        <v>3.1383679750785864</v>
      </c>
      <c r="Q29" s="111">
        <f>IF(RES_hhdet_tes!Q29=0,"",RES_hhdet_tes!Q29/RES_hhdet_fec!Q29)</f>
        <v>3.222969266785976</v>
      </c>
      <c r="R29" s="111">
        <f>IF(RES_hhdet_tes!R29=0,"",RES_hhdet_tes!R29/RES_hhdet_fec!R29)</f>
        <v>3.331019517109727</v>
      </c>
      <c r="S29" s="111">
        <f>IF(RES_hhdet_tes!S29=0,"",RES_hhdet_tes!S29/RES_hhdet_fec!S29)</f>
        <v>3.4383652612428617</v>
      </c>
      <c r="T29" s="111">
        <f>IF(RES_hhdet_tes!T29=0,"",RES_hhdet_tes!T29/RES_hhdet_fec!T29)</f>
        <v>3.5345558589527486</v>
      </c>
      <c r="U29" s="111">
        <f>IF(RES_hhdet_tes!U29=0,"",RES_hhdet_tes!U29/RES_hhdet_fec!U29)</f>
        <v>3.605672578838496</v>
      </c>
      <c r="V29" s="111">
        <f>IF(RES_hhdet_tes!V29=0,"",RES_hhdet_tes!V29/RES_hhdet_fec!V29)</f>
        <v>3.6651982917380397</v>
      </c>
      <c r="W29" s="111">
        <f>IF(RES_hhdet_tes!W29=0,"",RES_hhdet_tes!W29/RES_hhdet_fec!W29)</f>
        <v>3.7082347100245756</v>
      </c>
      <c r="X29" s="111">
        <f>IF(RES_hhdet_tes!X29=0,"",RES_hhdet_tes!X29/RES_hhdet_fec!X29)</f>
        <v>3.7356494078858615</v>
      </c>
      <c r="Y29" s="111">
        <f>IF(RES_hhdet_tes!Y29=0,"",RES_hhdet_tes!Y29/RES_hhdet_fec!Y29)</f>
        <v>3.7600310594002355</v>
      </c>
      <c r="DA29" s="63" t="s">
        <v>1933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0.54872642251848447</v>
      </c>
      <c r="C30" s="124">
        <f>IF(RES_hhdet_tes!C30=0,"",RES_hhdet_tes!C30/RES_hhdet_fec!C30)</f>
        <v>0.55382343449382587</v>
      </c>
      <c r="D30" s="124">
        <f>IF(RES_hhdet_tes!D30=0,"",RES_hhdet_tes!D30/RES_hhdet_fec!D30)</f>
        <v>0.55799938632264801</v>
      </c>
      <c r="E30" s="124">
        <f>IF(RES_hhdet_tes!E30=0,"",RES_hhdet_tes!E30/RES_hhdet_fec!E30)</f>
        <v>0.5624054711230152</v>
      </c>
      <c r="F30" s="124">
        <f>IF(RES_hhdet_tes!F30=0,"",RES_hhdet_tes!F30/RES_hhdet_fec!F30)</f>
        <v>0.56971667581975105</v>
      </c>
      <c r="G30" s="124">
        <f>IF(RES_hhdet_tes!G30=0,"",RES_hhdet_tes!G30/RES_hhdet_fec!G30)</f>
        <v>0.58064464142565642</v>
      </c>
      <c r="H30" s="124">
        <f>IF(RES_hhdet_tes!H30=0,"",RES_hhdet_tes!H30/RES_hhdet_fec!H30)</f>
        <v>0.59607994559037669</v>
      </c>
      <c r="I30" s="124">
        <f>IF(RES_hhdet_tes!I30=0,"",RES_hhdet_tes!I30/RES_hhdet_fec!I30)</f>
        <v>0.60712021090979329</v>
      </c>
      <c r="J30" s="124">
        <f>IF(RES_hhdet_tes!J30=0,"",RES_hhdet_tes!J30/RES_hhdet_fec!J30)</f>
        <v>0.61549788285721752</v>
      </c>
      <c r="K30" s="124">
        <f>IF(RES_hhdet_tes!K30=0,"",RES_hhdet_tes!K30/RES_hhdet_fec!K30)</f>
        <v>0.62339708893583878</v>
      </c>
      <c r="L30" s="124">
        <f>IF(RES_hhdet_tes!L30=0,"",RES_hhdet_tes!L30/RES_hhdet_fec!L30)</f>
        <v>0.63298316949008138</v>
      </c>
      <c r="M30" s="124">
        <f>IF(RES_hhdet_tes!M30=0,"",RES_hhdet_tes!M30/RES_hhdet_fec!M30)</f>
        <v>0.64045371430375964</v>
      </c>
      <c r="N30" s="124">
        <f>IF(RES_hhdet_tes!N30=0,"",RES_hhdet_tes!N30/RES_hhdet_fec!N30)</f>
        <v>0.65480052833290081</v>
      </c>
      <c r="O30" s="124">
        <f>IF(RES_hhdet_tes!O30=0,"",RES_hhdet_tes!O30/RES_hhdet_fec!O30)</f>
        <v>0.6689491720532138</v>
      </c>
      <c r="P30" s="124">
        <f>IF(RES_hhdet_tes!P30=0,"",RES_hhdet_tes!P30/RES_hhdet_fec!P30)</f>
        <v>0.67595611929775989</v>
      </c>
      <c r="Q30" s="124">
        <f>IF(RES_hhdet_tes!Q30=0,"",RES_hhdet_tes!Q30/RES_hhdet_fec!Q30)</f>
        <v>0.68968685593334811</v>
      </c>
      <c r="R30" s="124">
        <f>IF(RES_hhdet_tes!R30=0,"",RES_hhdet_tes!R30/RES_hhdet_fec!R30)</f>
        <v>0.70289596595508319</v>
      </c>
      <c r="S30" s="124">
        <f>IF(RES_hhdet_tes!S30=0,"",RES_hhdet_tes!S30/RES_hhdet_fec!S30)</f>
        <v>0.71969613882006644</v>
      </c>
      <c r="T30" s="124">
        <f>IF(RES_hhdet_tes!T30=0,"",RES_hhdet_tes!T30/RES_hhdet_fec!T30)</f>
        <v>0.73859060419567046</v>
      </c>
      <c r="U30" s="124">
        <f>IF(RES_hhdet_tes!U30=0,"",RES_hhdet_tes!U30/RES_hhdet_fec!U30)</f>
        <v>0.75934843387968343</v>
      </c>
      <c r="V30" s="124">
        <f>IF(RES_hhdet_tes!V30=0,"",RES_hhdet_tes!V30/RES_hhdet_fec!V30)</f>
        <v>0.78224499623906563</v>
      </c>
      <c r="W30" s="124">
        <f>IF(RES_hhdet_tes!W30=0,"",RES_hhdet_tes!W30/RES_hhdet_fec!W30)</f>
        <v>0.79744411054811937</v>
      </c>
      <c r="X30" s="124">
        <f>IF(RES_hhdet_tes!X30=0,"",RES_hhdet_tes!X30/RES_hhdet_fec!X30)</f>
        <v>0.8058409571495796</v>
      </c>
      <c r="Y30" s="124">
        <f>IF(RES_hhdet_tes!Y30=0,"",RES_hhdet_tes!Y30/RES_hhdet_fec!Y30)</f>
        <v>0.81785055926262185</v>
      </c>
      <c r="DA30" s="130" t="s">
        <v>1934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0.53749708739601787</v>
      </c>
      <c r="C31" s="111">
        <f>IF(RES_hhdet_tes!C31=0,"",RES_hhdet_tes!C31/RES_hhdet_fec!C31)</f>
        <v>0.53865995745144557</v>
      </c>
      <c r="D31" s="111">
        <f>IF(RES_hhdet_tes!D31=0,"",RES_hhdet_tes!D31/RES_hhdet_fec!D31)</f>
        <v>0.54121919939011487</v>
      </c>
      <c r="E31" s="111">
        <f>IF(RES_hhdet_tes!E31=0,"",RES_hhdet_tes!E31/RES_hhdet_fec!E31)</f>
        <v>0.54487859038104525</v>
      </c>
      <c r="F31" s="111">
        <f>IF(RES_hhdet_tes!F31=0,"",RES_hhdet_tes!F31/RES_hhdet_fec!F31)</f>
        <v>0.5493825034170956</v>
      </c>
      <c r="G31" s="111">
        <f>IF(RES_hhdet_tes!G31=0,"",RES_hhdet_tes!G31/RES_hhdet_fec!G31)</f>
        <v>0.55435729570676984</v>
      </c>
      <c r="H31" s="111">
        <f>IF(RES_hhdet_tes!H31=0,"",RES_hhdet_tes!H31/RES_hhdet_fec!H31)</f>
        <v>0.56166485292769008</v>
      </c>
      <c r="I31" s="111">
        <f>IF(RES_hhdet_tes!I31=0,"",RES_hhdet_tes!I31/RES_hhdet_fec!I31)</f>
        <v>0.56581359837052825</v>
      </c>
      <c r="J31" s="111">
        <f>IF(RES_hhdet_tes!J31=0,"",RES_hhdet_tes!J31/RES_hhdet_fec!J31)</f>
        <v>0.56704756578218851</v>
      </c>
      <c r="K31" s="111">
        <f>IF(RES_hhdet_tes!K31=0,"",RES_hhdet_tes!K31/RES_hhdet_fec!K31)</f>
        <v>0.56892693353502488</v>
      </c>
      <c r="L31" s="111">
        <f>IF(RES_hhdet_tes!L31=0,"",RES_hhdet_tes!L31/RES_hhdet_fec!L31)</f>
        <v>0.57219074963750094</v>
      </c>
      <c r="M31" s="111">
        <f>IF(RES_hhdet_tes!M31=0,"",RES_hhdet_tes!M31/RES_hhdet_fec!M31)</f>
        <v>0.57774759242817653</v>
      </c>
      <c r="N31" s="111">
        <f>IF(RES_hhdet_tes!N31=0,"",RES_hhdet_tes!N31/RES_hhdet_fec!N31)</f>
        <v>0.58758958728453636</v>
      </c>
      <c r="O31" s="111">
        <f>IF(RES_hhdet_tes!O31=0,"",RES_hhdet_tes!O31/RES_hhdet_fec!O31)</f>
        <v>0.60156192106749162</v>
      </c>
      <c r="P31" s="111">
        <f>IF(RES_hhdet_tes!P31=0,"",RES_hhdet_tes!P31/RES_hhdet_fec!P31)</f>
        <v>0.61102799879693193</v>
      </c>
      <c r="Q31" s="111">
        <f>IF(RES_hhdet_tes!Q31=0,"",RES_hhdet_tes!Q31/RES_hhdet_fec!Q31)</f>
        <v>0.62532780805364718</v>
      </c>
      <c r="R31" s="111">
        <f>IF(RES_hhdet_tes!R31=0,"",RES_hhdet_tes!R31/RES_hhdet_fec!R31)</f>
        <v>0.64177554022762862</v>
      </c>
      <c r="S31" s="111">
        <f>IF(RES_hhdet_tes!S31=0,"",RES_hhdet_tes!S31/RES_hhdet_fec!S31)</f>
        <v>0.66106888316159074</v>
      </c>
      <c r="T31" s="111">
        <f>IF(RES_hhdet_tes!T31=0,"",RES_hhdet_tes!T31/RES_hhdet_fec!T31)</f>
        <v>0.6806233340123814</v>
      </c>
      <c r="U31" s="111">
        <f>IF(RES_hhdet_tes!U31=0,"",RES_hhdet_tes!U31/RES_hhdet_fec!U31)</f>
        <v>0.69979957183955932</v>
      </c>
      <c r="V31" s="111">
        <f>IF(RES_hhdet_tes!V31=0,"",RES_hhdet_tes!V31/RES_hhdet_fec!V31)</f>
        <v>0.72385326811796591</v>
      </c>
      <c r="W31" s="111">
        <f>IF(RES_hhdet_tes!W31=0,"",RES_hhdet_tes!W31/RES_hhdet_fec!W31)</f>
        <v>0.74423592573225372</v>
      </c>
      <c r="X31" s="111">
        <f>IF(RES_hhdet_tes!X31=0,"",RES_hhdet_tes!X31/RES_hhdet_fec!X31)</f>
        <v>0.75740538039246685</v>
      </c>
      <c r="Y31" s="111">
        <f>IF(RES_hhdet_tes!Y31=0,"",RES_hhdet_tes!Y31/RES_hhdet_fec!Y31)</f>
        <v>0.76658587869560701</v>
      </c>
      <c r="DA31" s="63" t="s">
        <v>1935</v>
      </c>
    </row>
    <row r="32" spans="1:105" ht="12" customHeight="1" x14ac:dyDescent="0.25">
      <c r="A32" s="97" t="s">
        <v>140</v>
      </c>
      <c r="B32" s="111">
        <f>IF(RES_hhdet_tes!B32=0,"",RES_hhdet_tes!B32/RES_hhdet_fec!B32)</f>
        <v>0.91018735777760118</v>
      </c>
      <c r="C32" s="111">
        <f>IF(RES_hhdet_tes!C32=0,"",RES_hhdet_tes!C32/RES_hhdet_fec!C32)</f>
        <v>0.83989092169563284</v>
      </c>
      <c r="D32" s="111">
        <f>IF(RES_hhdet_tes!D32=0,"",RES_hhdet_tes!D32/RES_hhdet_fec!D32)</f>
        <v>0.92914479761494284</v>
      </c>
      <c r="E32" s="111">
        <f>IF(RES_hhdet_tes!E32=0,"",RES_hhdet_tes!E32/RES_hhdet_fec!E32)</f>
        <v>0.95795131772479847</v>
      </c>
      <c r="F32" s="111">
        <f>IF(RES_hhdet_tes!F32=0,"",RES_hhdet_tes!F32/RES_hhdet_fec!F32)</f>
        <v>0.94648709503865003</v>
      </c>
      <c r="G32" s="111">
        <f>IF(RES_hhdet_tes!G32=0,"",RES_hhdet_tes!G32/RES_hhdet_fec!G32)</f>
        <v>0.94910344548487136</v>
      </c>
      <c r="H32" s="111">
        <f>IF(RES_hhdet_tes!H32=0,"",RES_hhdet_tes!H32/RES_hhdet_fec!H32)</f>
        <v>0.93350488767391848</v>
      </c>
      <c r="I32" s="111">
        <f>IF(RES_hhdet_tes!I32=0,"",RES_hhdet_tes!I32/RES_hhdet_fec!I32)</f>
        <v>0.94614491515388788</v>
      </c>
      <c r="J32" s="111">
        <f>IF(RES_hhdet_tes!J32=0,"",RES_hhdet_tes!J32/RES_hhdet_fec!J32)</f>
        <v>0.94971703888050685</v>
      </c>
      <c r="K32" s="111">
        <f>IF(RES_hhdet_tes!K32=0,"",RES_hhdet_tes!K32/RES_hhdet_fec!K32)</f>
        <v>0.95317283060522673</v>
      </c>
      <c r="L32" s="111">
        <f>IF(RES_hhdet_tes!L32=0,"",RES_hhdet_tes!L32/RES_hhdet_fec!L32)</f>
        <v>0.95368012337699304</v>
      </c>
      <c r="M32" s="111">
        <f>IF(RES_hhdet_tes!M32=0,"",RES_hhdet_tes!M32/RES_hhdet_fec!M32)</f>
        <v>0.9322695211337233</v>
      </c>
      <c r="N32" s="111">
        <f>IF(RES_hhdet_tes!N32=0,"",RES_hhdet_tes!N32/RES_hhdet_fec!N32)</f>
        <v>0.95618690768813719</v>
      </c>
      <c r="O32" s="111">
        <f>IF(RES_hhdet_tes!O32=0,"",RES_hhdet_tes!O32/RES_hhdet_fec!O32)</f>
        <v>0.97378245602445723</v>
      </c>
      <c r="P32" s="111">
        <f>IF(RES_hhdet_tes!P32=0,"",RES_hhdet_tes!P32/RES_hhdet_fec!P32)</f>
        <v>0.94920119044949114</v>
      </c>
      <c r="Q32" s="111">
        <f>IF(RES_hhdet_tes!Q32=0,"",RES_hhdet_tes!Q32/RES_hhdet_fec!Q32)</f>
        <v>0.9901255833005137</v>
      </c>
      <c r="R32" s="111">
        <f>IF(RES_hhdet_tes!R32=0,"",RES_hhdet_tes!R32/RES_hhdet_fec!R32)</f>
        <v>0.98478227676328378</v>
      </c>
      <c r="S32" s="111">
        <f>IF(RES_hhdet_tes!S32=0,"",RES_hhdet_tes!S32/RES_hhdet_fec!S32)</f>
        <v>0.97394015982105742</v>
      </c>
      <c r="T32" s="111">
        <f>IF(RES_hhdet_tes!T32=0,"",RES_hhdet_tes!T32/RES_hhdet_fec!T32)</f>
        <v>0.97110872888127131</v>
      </c>
      <c r="U32" s="111">
        <f>IF(RES_hhdet_tes!U32=0,"",RES_hhdet_tes!U32/RES_hhdet_fec!U32)</f>
        <v>0.96501368144289201</v>
      </c>
      <c r="V32" s="111">
        <f>IF(RES_hhdet_tes!V32=0,"",RES_hhdet_tes!V32/RES_hhdet_fec!V32)</f>
        <v>0.97434357348767731</v>
      </c>
      <c r="W32" s="111">
        <f>IF(RES_hhdet_tes!W32=0,"",RES_hhdet_tes!W32/RES_hhdet_fec!W32)</f>
        <v>0.9739585172038967</v>
      </c>
      <c r="X32" s="111">
        <f>IF(RES_hhdet_tes!X32=0,"",RES_hhdet_tes!X32/RES_hhdet_fec!X32)</f>
        <v>0.97312860149380598</v>
      </c>
      <c r="Y32" s="111">
        <f>IF(RES_hhdet_tes!Y32=0,"",RES_hhdet_tes!Y32/RES_hhdet_fec!Y32)</f>
        <v>0.98094539610389819</v>
      </c>
      <c r="DA32" s="63" t="s">
        <v>1936</v>
      </c>
    </row>
    <row r="33" spans="1:105" ht="12" customHeight="1" x14ac:dyDescent="0.25">
      <c r="A33" s="100" t="s">
        <v>50</v>
      </c>
      <c r="B33" s="112">
        <f>IF(RES_hhdet_tes!B33=0,"",RES_hhdet_tes!B33/RES_hhdet_fec!B33)</f>
        <v>0.53749708739601787</v>
      </c>
      <c r="C33" s="112">
        <f>IF(RES_hhdet_tes!C33=0,"",RES_hhdet_tes!C33/RES_hhdet_fec!C33)</f>
        <v>0.53749708739601787</v>
      </c>
      <c r="D33" s="112">
        <f>IF(RES_hhdet_tes!D33=0,"",RES_hhdet_tes!D33/RES_hhdet_fec!D33)</f>
        <v>0.53907762062186626</v>
      </c>
      <c r="E33" s="112">
        <f>IF(RES_hhdet_tes!E33=0,"",RES_hhdet_tes!E33/RES_hhdet_fec!E33)</f>
        <v>0.54493653282258381</v>
      </c>
      <c r="F33" s="112">
        <f>IF(RES_hhdet_tes!F33=0,"",RES_hhdet_tes!F33/RES_hhdet_fec!F33)</f>
        <v>0.55028376095341847</v>
      </c>
      <c r="G33" s="112">
        <f>IF(RES_hhdet_tes!G33=0,"",RES_hhdet_tes!G33/RES_hhdet_fec!G33)</f>
        <v>0.55535880022881334</v>
      </c>
      <c r="H33" s="112">
        <f>IF(RES_hhdet_tes!H33=0,"",RES_hhdet_tes!H33/RES_hhdet_fec!H33)</f>
        <v>0.56209327159975986</v>
      </c>
      <c r="I33" s="112">
        <f>IF(RES_hhdet_tes!I33=0,"",RES_hhdet_tes!I33/RES_hhdet_fec!I33)</f>
        <v>0.56734090892711331</v>
      </c>
      <c r="J33" s="112">
        <f>IF(RES_hhdet_tes!J33=0,"",RES_hhdet_tes!J33/RES_hhdet_fec!J33)</f>
        <v>0.56999856303481544</v>
      </c>
      <c r="K33" s="112">
        <f>IF(RES_hhdet_tes!K33=0,"",RES_hhdet_tes!K33/RES_hhdet_fec!K33)</f>
        <v>0.57247764678582569</v>
      </c>
      <c r="L33" s="112">
        <f>IF(RES_hhdet_tes!L33=0,"",RES_hhdet_tes!L33/RES_hhdet_fec!L33)</f>
        <v>0.57538369315134685</v>
      </c>
      <c r="M33" s="112">
        <f>IF(RES_hhdet_tes!M33=0,"",RES_hhdet_tes!M33/RES_hhdet_fec!M33)</f>
        <v>0.57741887752160093</v>
      </c>
      <c r="N33" s="112">
        <f>IF(RES_hhdet_tes!N33=0,"",RES_hhdet_tes!N33/RES_hhdet_fec!N33)</f>
        <v>0.58678578556069894</v>
      </c>
      <c r="O33" s="112">
        <f>IF(RES_hhdet_tes!O33=0,"",RES_hhdet_tes!O33/RES_hhdet_fec!O33)</f>
        <v>0.60382042878140818</v>
      </c>
      <c r="P33" s="112">
        <f>IF(RES_hhdet_tes!P33=0,"",RES_hhdet_tes!P33/RES_hhdet_fec!P33)</f>
        <v>0.61444817713113808</v>
      </c>
      <c r="Q33" s="112">
        <f>IF(RES_hhdet_tes!Q33=0,"",RES_hhdet_tes!Q33/RES_hhdet_fec!Q33)</f>
        <v>0.64088294211020658</v>
      </c>
      <c r="R33" s="112">
        <f>IF(RES_hhdet_tes!R33=0,"",RES_hhdet_tes!R33/RES_hhdet_fec!R33)</f>
        <v>0.66193383464875744</v>
      </c>
      <c r="S33" s="112">
        <f>IF(RES_hhdet_tes!S33=0,"",RES_hhdet_tes!S33/RES_hhdet_fec!S33)</f>
        <v>0.67909138328151886</v>
      </c>
      <c r="T33" s="112">
        <f>IF(RES_hhdet_tes!T33=0,"",RES_hhdet_tes!T33/RES_hhdet_fec!T33)</f>
        <v>0.68960839987411482</v>
      </c>
      <c r="U33" s="112">
        <f>IF(RES_hhdet_tes!U33=0,"",RES_hhdet_tes!U33/RES_hhdet_fec!U33)</f>
        <v>0.69646507393373047</v>
      </c>
      <c r="V33" s="112">
        <f>IF(RES_hhdet_tes!V33=0,"",RES_hhdet_tes!V33/RES_hhdet_fec!V33)</f>
        <v>0.7157873546115322</v>
      </c>
      <c r="W33" s="112">
        <f>IF(RES_hhdet_tes!W33=0,"",RES_hhdet_tes!W33/RES_hhdet_fec!W33)</f>
        <v>0.74101460992005197</v>
      </c>
      <c r="X33" s="112">
        <f>IF(RES_hhdet_tes!X33=0,"",RES_hhdet_tes!X33/RES_hhdet_fec!X33)</f>
        <v>0.75876274439461866</v>
      </c>
      <c r="Y33" s="112">
        <f>IF(RES_hhdet_tes!Y33=0,"",RES_hhdet_tes!Y33/RES_hhdet_fec!Y33)</f>
        <v>0.76840765199571026</v>
      </c>
      <c r="DA33" s="131" t="s">
        <v>1937</v>
      </c>
    </row>
    <row r="34" spans="1:105" ht="12" customHeight="1" x14ac:dyDescent="0.25">
      <c r="A34" s="103" t="s">
        <v>52</v>
      </c>
      <c r="B34" s="113">
        <f>IF(RES_hhdet_tes!B34=0,"",RES_hhdet_tes!B34/RES_hhdet_fec!B34)</f>
        <v>1</v>
      </c>
      <c r="C34" s="113">
        <f>IF(RES_hhdet_tes!C34=0,"",RES_hhdet_tes!C34/RES_hhdet_fec!C34)</f>
        <v>1</v>
      </c>
      <c r="D34" s="113">
        <f>IF(RES_hhdet_tes!D34=0,"",RES_hhdet_tes!D34/RES_hhdet_fec!D34)</f>
        <v>1</v>
      </c>
      <c r="E34" s="113">
        <f>IF(RES_hhdet_tes!E34=0,"",RES_hhdet_tes!E34/RES_hhdet_fec!E34)</f>
        <v>1</v>
      </c>
      <c r="F34" s="113">
        <f>IF(RES_hhdet_tes!F34=0,"",RES_hhdet_tes!F34/RES_hhdet_fec!F34)</f>
        <v>1</v>
      </c>
      <c r="G34" s="113">
        <f>IF(RES_hhdet_tes!G34=0,"",RES_hhdet_tes!G34/RES_hhdet_fec!G34)</f>
        <v>1</v>
      </c>
      <c r="H34" s="113">
        <f>IF(RES_hhdet_tes!H34=0,"",RES_hhdet_tes!H34/RES_hhdet_fec!H34)</f>
        <v>1</v>
      </c>
      <c r="I34" s="113">
        <f>IF(RES_hhdet_tes!I34=0,"",RES_hhdet_tes!I34/RES_hhdet_fec!I34)</f>
        <v>1</v>
      </c>
      <c r="J34" s="113">
        <f>IF(RES_hhdet_tes!J34=0,"",RES_hhdet_tes!J34/RES_hhdet_fec!J34)</f>
        <v>1</v>
      </c>
      <c r="K34" s="113">
        <f>IF(RES_hhdet_tes!K34=0,"",RES_hhdet_tes!K34/RES_hhdet_fec!K34)</f>
        <v>1</v>
      </c>
      <c r="L34" s="113">
        <f>IF(RES_hhdet_tes!L34=0,"",RES_hhdet_tes!L34/RES_hhdet_fec!L34)</f>
        <v>1</v>
      </c>
      <c r="M34" s="113">
        <f>IF(RES_hhdet_tes!M34=0,"",RES_hhdet_tes!M34/RES_hhdet_fec!M34)</f>
        <v>1</v>
      </c>
      <c r="N34" s="113">
        <f>IF(RES_hhdet_tes!N34=0,"",RES_hhdet_tes!N34/RES_hhdet_fec!N34)</f>
        <v>1</v>
      </c>
      <c r="O34" s="113">
        <f>IF(RES_hhdet_tes!O34=0,"",RES_hhdet_tes!O34/RES_hhdet_fec!O34)</f>
        <v>1</v>
      </c>
      <c r="P34" s="113">
        <f>IF(RES_hhdet_tes!P34=0,"",RES_hhdet_tes!P34/RES_hhdet_fec!P34)</f>
        <v>1</v>
      </c>
      <c r="Q34" s="113">
        <f>IF(RES_hhdet_tes!Q34=0,"",RES_hhdet_tes!Q34/RES_hhdet_fec!Q34)</f>
        <v>1</v>
      </c>
      <c r="R34" s="113">
        <f>IF(RES_hhdet_tes!R34=0,"",RES_hhdet_tes!R34/RES_hhdet_fec!R34)</f>
        <v>1</v>
      </c>
      <c r="S34" s="113">
        <f>IF(RES_hhdet_tes!S34=0,"",RES_hhdet_tes!S34/RES_hhdet_fec!S34)</f>
        <v>1</v>
      </c>
      <c r="T34" s="113">
        <f>IF(RES_hhdet_tes!T34=0,"",RES_hhdet_tes!T34/RES_hhdet_fec!T34)</f>
        <v>1</v>
      </c>
      <c r="U34" s="113">
        <f>IF(RES_hhdet_tes!U34=0,"",RES_hhdet_tes!U34/RES_hhdet_fec!U34)</f>
        <v>1</v>
      </c>
      <c r="V34" s="113">
        <f>IF(RES_hhdet_tes!V34=0,"",RES_hhdet_tes!V34/RES_hhdet_fec!V34)</f>
        <v>1</v>
      </c>
      <c r="W34" s="113">
        <f>IF(RES_hhdet_tes!W34=0,"",RES_hhdet_tes!W34/RES_hhdet_fec!W34)</f>
        <v>1</v>
      </c>
      <c r="X34" s="113">
        <f>IF(RES_hhdet_tes!X34=0,"",RES_hhdet_tes!X34/RES_hhdet_fec!X34)</f>
        <v>1</v>
      </c>
      <c r="Y34" s="113">
        <f>IF(RES_hhdet_tes!Y34=0,"",RES_hhdet_tes!Y34/RES_hhdet_fec!Y34)</f>
        <v>1</v>
      </c>
      <c r="DA34" s="132" t="s">
        <v>1938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0.60636878733371902</v>
      </c>
      <c r="C35" s="112">
        <f>IF(RES_hhdet_tes!C35=0,"",RES_hhdet_tes!C35/RES_hhdet_fec!C35)</f>
        <v>0.6104576886629195</v>
      </c>
      <c r="D35" s="112">
        <f>IF(RES_hhdet_tes!D35=0,"",RES_hhdet_tes!D35/RES_hhdet_fec!D35)</f>
        <v>0.61431645908252142</v>
      </c>
      <c r="E35" s="112">
        <f>IF(RES_hhdet_tes!E35=0,"",RES_hhdet_tes!E35/RES_hhdet_fec!E35)</f>
        <v>0.61702647437477509</v>
      </c>
      <c r="F35" s="112">
        <f>IF(RES_hhdet_tes!F35=0,"",RES_hhdet_tes!F35/RES_hhdet_fec!F35)</f>
        <v>0.62105627193283974</v>
      </c>
      <c r="G35" s="112">
        <f>IF(RES_hhdet_tes!G35=0,"",RES_hhdet_tes!G35/RES_hhdet_fec!G35)</f>
        <v>0.62570794171679023</v>
      </c>
      <c r="H35" s="112">
        <f>IF(RES_hhdet_tes!H35=0,"",RES_hhdet_tes!H35/RES_hhdet_fec!H35)</f>
        <v>0.62927743940932024</v>
      </c>
      <c r="I35" s="112">
        <f>IF(RES_hhdet_tes!I35=0,"",RES_hhdet_tes!I35/RES_hhdet_fec!I35)</f>
        <v>0.6309313284069149</v>
      </c>
      <c r="J35" s="112">
        <f>IF(RES_hhdet_tes!J35=0,"",RES_hhdet_tes!J35/RES_hhdet_fec!J35)</f>
        <v>0.63183499547681166</v>
      </c>
      <c r="K35" s="112">
        <f>IF(RES_hhdet_tes!K35=0,"",RES_hhdet_tes!K35/RES_hhdet_fec!K35)</f>
        <v>0.63290181001438395</v>
      </c>
      <c r="L35" s="112">
        <f>IF(RES_hhdet_tes!L35=0,"",RES_hhdet_tes!L35/RES_hhdet_fec!L35)</f>
        <v>0.63441162661324568</v>
      </c>
      <c r="M35" s="112">
        <f>IF(RES_hhdet_tes!M35=0,"",RES_hhdet_tes!M35/RES_hhdet_fec!M35)</f>
        <v>0.63712378775474043</v>
      </c>
      <c r="N35" s="112">
        <f>IF(RES_hhdet_tes!N35=0,"",RES_hhdet_tes!N35/RES_hhdet_fec!N35)</f>
        <v>0.64224651812131706</v>
      </c>
      <c r="O35" s="112">
        <f>IF(RES_hhdet_tes!O35=0,"",RES_hhdet_tes!O35/RES_hhdet_fec!O35)</f>
        <v>0.6490028164884587</v>
      </c>
      <c r="P35" s="112">
        <f>IF(RES_hhdet_tes!P35=0,"",RES_hhdet_tes!P35/RES_hhdet_fec!P35)</f>
        <v>0.65244449808512195</v>
      </c>
      <c r="Q35" s="112">
        <f>IF(RES_hhdet_tes!Q35=0,"",RES_hhdet_tes!Q35/RES_hhdet_fec!Q35)</f>
        <v>0.66001442458988135</v>
      </c>
      <c r="R35" s="112">
        <f>IF(RES_hhdet_tes!R35=0,"",RES_hhdet_tes!R35/RES_hhdet_fec!R35)</f>
        <v>0.66765200280836901</v>
      </c>
      <c r="S35" s="112">
        <f>IF(RES_hhdet_tes!S35=0,"",RES_hhdet_tes!S35/RES_hhdet_fec!S35)</f>
        <v>0.67880722596925147</v>
      </c>
      <c r="T35" s="112">
        <f>IF(RES_hhdet_tes!T35=0,"",RES_hhdet_tes!T35/RES_hhdet_fec!T35)</f>
        <v>0.69407710859676564</v>
      </c>
      <c r="U35" s="112">
        <f>IF(RES_hhdet_tes!U35=0,"",RES_hhdet_tes!U35/RES_hhdet_fec!U35)</f>
        <v>0.71062230470640753</v>
      </c>
      <c r="V35" s="112">
        <f>IF(RES_hhdet_tes!V35=0,"",RES_hhdet_tes!V35/RES_hhdet_fec!V35)</f>
        <v>0.72953852679235132</v>
      </c>
      <c r="W35" s="112">
        <f>IF(RES_hhdet_tes!W35=0,"",RES_hhdet_tes!W35/RES_hhdet_fec!W35)</f>
        <v>0.74235422518069438</v>
      </c>
      <c r="X35" s="112">
        <f>IF(RES_hhdet_tes!X35=0,"",RES_hhdet_tes!X35/RES_hhdet_fec!X35)</f>
        <v>0.75083870214287762</v>
      </c>
      <c r="Y35" s="112">
        <f>IF(RES_hhdet_tes!Y35=0,"",RES_hhdet_tes!Y35/RES_hhdet_fec!Y35)</f>
        <v>0.7606840743484049</v>
      </c>
      <c r="DA35" s="131" t="s">
        <v>1939</v>
      </c>
    </row>
    <row r="36" spans="1:105" ht="12" customHeight="1" x14ac:dyDescent="0.25">
      <c r="A36" s="107" t="s">
        <v>121</v>
      </c>
      <c r="B36" s="113">
        <f>IF(RES_hhdet_tes!B36=0,"",RES_hhdet_tes!B36/RES_hhdet_fec!B36)</f>
        <v>0.93251627751524335</v>
      </c>
      <c r="C36" s="113">
        <f>IF(RES_hhdet_tes!C36=0,"",RES_hhdet_tes!C36/RES_hhdet_fec!C36)</f>
        <v>0.87627891379881995</v>
      </c>
      <c r="D36" s="113">
        <f>IF(RES_hhdet_tes!D36=0,"",RES_hhdet_tes!D36/RES_hhdet_fec!D36)</f>
        <v>0.94685912342368261</v>
      </c>
      <c r="E36" s="113">
        <f>IF(RES_hhdet_tes!E36=0,"",RES_hhdet_tes!E36/RES_hhdet_fec!E36)</f>
        <v>0.96914057532661668</v>
      </c>
      <c r="F36" s="113">
        <f>IF(RES_hhdet_tes!F36=0,"",RES_hhdet_tes!F36/RES_hhdet_fec!F36)</f>
        <v>0.95992751719354408</v>
      </c>
      <c r="G36" s="113">
        <f>IF(RES_hhdet_tes!G36=0,"",RES_hhdet_tes!G36/RES_hhdet_fec!G36)</f>
        <v>0.96196266730047908</v>
      </c>
      <c r="H36" s="113">
        <f>IF(RES_hhdet_tes!H36=0,"",RES_hhdet_tes!H36/RES_hhdet_fec!H36)</f>
        <v>0.94854890603340514</v>
      </c>
      <c r="I36" s="113">
        <f>IF(RES_hhdet_tes!I36=0,"",RES_hhdet_tes!I36/RES_hhdet_fec!I36)</f>
        <v>0.95824184966392345</v>
      </c>
      <c r="J36" s="113">
        <f>IF(RES_hhdet_tes!J36=0,"",RES_hhdet_tes!J36/RES_hhdet_fec!J36)</f>
        <v>0.96108053824524486</v>
      </c>
      <c r="K36" s="113">
        <f>IF(RES_hhdet_tes!K36=0,"",RES_hhdet_tes!K36/RES_hhdet_fec!K36)</f>
        <v>0.96386291352511966</v>
      </c>
      <c r="L36" s="113">
        <f>IF(RES_hhdet_tes!L36=0,"",RES_hhdet_tes!L36/RES_hhdet_fec!L36)</f>
        <v>0.96434220760995171</v>
      </c>
      <c r="M36" s="113">
        <f>IF(RES_hhdet_tes!M36=0,"",RES_hhdet_tes!M36/RES_hhdet_fec!M36)</f>
        <v>0.94727472486820596</v>
      </c>
      <c r="N36" s="113">
        <f>IF(RES_hhdet_tes!N36=0,"",RES_hhdet_tes!N36/RES_hhdet_fec!N36)</f>
        <v>0.96530697159456103</v>
      </c>
      <c r="O36" s="113">
        <f>IF(RES_hhdet_tes!O36=0,"",RES_hhdet_tes!O36/RES_hhdet_fec!O36)</f>
        <v>0.97978492193593814</v>
      </c>
      <c r="P36" s="113">
        <f>IF(RES_hhdet_tes!P36=0,"",RES_hhdet_tes!P36/RES_hhdet_fec!P36)</f>
        <v>0.95676131984530777</v>
      </c>
      <c r="Q36" s="113">
        <f>IF(RES_hhdet_tes!Q36=0,"",RES_hhdet_tes!Q36/RES_hhdet_fec!Q36)</f>
        <v>0.99345024517726288</v>
      </c>
      <c r="R36" s="113">
        <f>IF(RES_hhdet_tes!R36=0,"",RES_hhdet_tes!R36/RES_hhdet_fec!R36)</f>
        <v>0.98798769548872289</v>
      </c>
      <c r="S36" s="113">
        <f>IF(RES_hhdet_tes!S36=0,"",RES_hhdet_tes!S36/RES_hhdet_fec!S36)</f>
        <v>0.97599432438237732</v>
      </c>
      <c r="T36" s="113">
        <f>IF(RES_hhdet_tes!T36=0,"",RES_hhdet_tes!T36/RES_hhdet_fec!T36)</f>
        <v>0.97303802952184026</v>
      </c>
      <c r="U36" s="113">
        <f>IF(RES_hhdet_tes!U36=0,"",RES_hhdet_tes!U36/RES_hhdet_fec!U36)</f>
        <v>0.96654300061425846</v>
      </c>
      <c r="V36" s="113">
        <f>IF(RES_hhdet_tes!V36=0,"",RES_hhdet_tes!V36/RES_hhdet_fec!V36)</f>
        <v>0.97421157775931311</v>
      </c>
      <c r="W36" s="113">
        <f>IF(RES_hhdet_tes!W36=0,"",RES_hhdet_tes!W36/RES_hhdet_fec!W36)</f>
        <v>0.97454186610746429</v>
      </c>
      <c r="X36" s="113">
        <f>IF(RES_hhdet_tes!X36=0,"",RES_hhdet_tes!X36/RES_hhdet_fec!X36)</f>
        <v>0.97397045506984403</v>
      </c>
      <c r="Y36" s="113">
        <f>IF(RES_hhdet_tes!Y36=0,"",RES_hhdet_tes!Y36/RES_hhdet_fec!Y36)</f>
        <v>0.97956444445751278</v>
      </c>
      <c r="DA36" s="132" t="s">
        <v>1940</v>
      </c>
    </row>
    <row r="37" spans="1:105" ht="12" customHeight="1" x14ac:dyDescent="0.25">
      <c r="A37" s="108" t="s">
        <v>53</v>
      </c>
      <c r="B37" s="111">
        <f>IF(RES_hhdet_tes!B37=0,"",RES_hhdet_tes!B37/RES_hhdet_fec!B37)</f>
        <v>0.60636878733371902</v>
      </c>
      <c r="C37" s="111">
        <f>IF(RES_hhdet_tes!C37=0,"",RES_hhdet_tes!C37/RES_hhdet_fec!C37)</f>
        <v>0.60972971580046242</v>
      </c>
      <c r="D37" s="111">
        <f>IF(RES_hhdet_tes!D37=0,"",RES_hhdet_tes!D37/RES_hhdet_fec!D37)</f>
        <v>0.6134221909396893</v>
      </c>
      <c r="E37" s="111">
        <f>IF(RES_hhdet_tes!E37=0,"",RES_hhdet_tes!E37/RES_hhdet_fec!E37)</f>
        <v>0.61708623793088901</v>
      </c>
      <c r="F37" s="111">
        <f>IF(RES_hhdet_tes!F37=0,"",RES_hhdet_tes!F37/RES_hhdet_fec!F37)</f>
        <v>0.62177991986830161</v>
      </c>
      <c r="G37" s="111">
        <f>IF(RES_hhdet_tes!G37=0,"",RES_hhdet_tes!G37/RES_hhdet_fec!G37)</f>
        <v>0.62612943404781329</v>
      </c>
      <c r="H37" s="111">
        <f>IF(RES_hhdet_tes!H37=0,"",RES_hhdet_tes!H37/RES_hhdet_fec!H37)</f>
        <v>0.62973784939213473</v>
      </c>
      <c r="I37" s="111">
        <f>IF(RES_hhdet_tes!I37=0,"",RES_hhdet_tes!I37/RES_hhdet_fec!I37)</f>
        <v>0.63199670818429621</v>
      </c>
      <c r="J37" s="111">
        <f>IF(RES_hhdet_tes!J37=0,"",RES_hhdet_tes!J37/RES_hhdet_fec!J37)</f>
        <v>0.63362027068526017</v>
      </c>
      <c r="K37" s="111">
        <f>IF(RES_hhdet_tes!K37=0,"",RES_hhdet_tes!K37/RES_hhdet_fec!K37)</f>
        <v>0.63494564508294671</v>
      </c>
      <c r="L37" s="111">
        <f>IF(RES_hhdet_tes!L37=0,"",RES_hhdet_tes!L37/RES_hhdet_fec!L37)</f>
        <v>0.63628077914275005</v>
      </c>
      <c r="M37" s="111">
        <f>IF(RES_hhdet_tes!M37=0,"",RES_hhdet_tes!M37/RES_hhdet_fec!M37)</f>
        <v>0.637551127786806</v>
      </c>
      <c r="N37" s="111">
        <f>IF(RES_hhdet_tes!N37=0,"",RES_hhdet_tes!N37/RES_hhdet_fec!N37)</f>
        <v>0.64194794661152754</v>
      </c>
      <c r="O37" s="111">
        <f>IF(RES_hhdet_tes!O37=0,"",RES_hhdet_tes!O37/RES_hhdet_fec!O37)</f>
        <v>0.6487016989580856</v>
      </c>
      <c r="P37" s="111">
        <f>IF(RES_hhdet_tes!P37=0,"",RES_hhdet_tes!P37/RES_hhdet_fec!P37)</f>
        <v>0.65454760117378685</v>
      </c>
      <c r="Q37" s="111">
        <f>IF(RES_hhdet_tes!Q37=0,"",RES_hhdet_tes!Q37/RES_hhdet_fec!Q37)</f>
        <v>0.66500752124449558</v>
      </c>
      <c r="R37" s="111">
        <f>IF(RES_hhdet_tes!R37=0,"",RES_hhdet_tes!R37/RES_hhdet_fec!R37)</f>
        <v>0.67772704479646195</v>
      </c>
      <c r="S37" s="111">
        <f>IF(RES_hhdet_tes!S37=0,"",RES_hhdet_tes!S37/RES_hhdet_fec!S37)</f>
        <v>0.69083657049448399</v>
      </c>
      <c r="T37" s="111">
        <f>IF(RES_hhdet_tes!T37=0,"",RES_hhdet_tes!T37/RES_hhdet_fec!T37)</f>
        <v>0.70160442513604004</v>
      </c>
      <c r="U37" s="111">
        <f>IF(RES_hhdet_tes!U37=0,"",RES_hhdet_tes!U37/RES_hhdet_fec!U37)</f>
        <v>0.71199129131133143</v>
      </c>
      <c r="V37" s="111">
        <f>IF(RES_hhdet_tes!V37=0,"",RES_hhdet_tes!V37/RES_hhdet_fec!V37)</f>
        <v>0.72672958037704982</v>
      </c>
      <c r="W37" s="111">
        <f>IF(RES_hhdet_tes!W37=0,"",RES_hhdet_tes!W37/RES_hhdet_fec!W37)</f>
        <v>0.74061359046475139</v>
      </c>
      <c r="X37" s="111">
        <f>IF(RES_hhdet_tes!X37=0,"",RES_hhdet_tes!X37/RES_hhdet_fec!X37)</f>
        <v>0.75212596640168017</v>
      </c>
      <c r="Y37" s="111">
        <f>IF(RES_hhdet_tes!Y37=0,"",RES_hhdet_tes!Y37/RES_hhdet_fec!Y37)</f>
        <v>0.76182625328038445</v>
      </c>
      <c r="DA37" s="63" t="s">
        <v>1941</v>
      </c>
    </row>
    <row r="38" spans="1:105" ht="12" customHeight="1" x14ac:dyDescent="0.25">
      <c r="A38" s="108" t="s">
        <v>52</v>
      </c>
      <c r="B38" s="111">
        <f>IF(RES_hhdet_tes!B38=0,"",RES_hhdet_tes!B38/RES_hhdet_fec!B38)</f>
        <v>1</v>
      </c>
      <c r="C38" s="111">
        <f>IF(RES_hhdet_tes!C38=0,"",RES_hhdet_tes!C38/RES_hhdet_fec!C38)</f>
        <v>1</v>
      </c>
      <c r="D38" s="111">
        <f>IF(RES_hhdet_tes!D38=0,"",RES_hhdet_tes!D38/RES_hhdet_fec!D38)</f>
        <v>1</v>
      </c>
      <c r="E38" s="111">
        <f>IF(RES_hhdet_tes!E38=0,"",RES_hhdet_tes!E38/RES_hhdet_fec!E38)</f>
        <v>1</v>
      </c>
      <c r="F38" s="111">
        <f>IF(RES_hhdet_tes!F38=0,"",RES_hhdet_tes!F38/RES_hhdet_fec!F38)</f>
        <v>1</v>
      </c>
      <c r="G38" s="111">
        <f>IF(RES_hhdet_tes!G38=0,"",RES_hhdet_tes!G38/RES_hhdet_fec!G38)</f>
        <v>1</v>
      </c>
      <c r="H38" s="111">
        <f>IF(RES_hhdet_tes!H38=0,"",RES_hhdet_tes!H38/RES_hhdet_fec!H38)</f>
        <v>1</v>
      </c>
      <c r="I38" s="111">
        <f>IF(RES_hhdet_tes!I38=0,"",RES_hhdet_tes!I38/RES_hhdet_fec!I38)</f>
        <v>1</v>
      </c>
      <c r="J38" s="111">
        <f>IF(RES_hhdet_tes!J38=0,"",RES_hhdet_tes!J38/RES_hhdet_fec!J38)</f>
        <v>1</v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X38" s="111">
        <f>IF(RES_hhdet_tes!X38=0,"",RES_hhdet_tes!X38/RES_hhdet_fec!X38)</f>
        <v>1</v>
      </c>
      <c r="Y38" s="111">
        <f>IF(RES_hhdet_tes!Y38=0,"",RES_hhdet_tes!Y38/RES_hhdet_fec!Y38)</f>
        <v>1</v>
      </c>
      <c r="DA38" s="63" t="s">
        <v>1942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0.66351228245612148</v>
      </c>
      <c r="C39" s="124">
        <f>IF(RES_hhdet_tes!C39=0,"",RES_hhdet_tes!C39/RES_hhdet_fec!C39)</f>
        <v>0.67047085921938787</v>
      </c>
      <c r="D39" s="124">
        <f>IF(RES_hhdet_tes!D39=0,"",RES_hhdet_tes!D39/RES_hhdet_fec!D39)</f>
        <v>0.67098517934918755</v>
      </c>
      <c r="E39" s="124">
        <f>IF(RES_hhdet_tes!E39=0,"",RES_hhdet_tes!E39/RES_hhdet_fec!E39)</f>
        <v>0.67418942806199589</v>
      </c>
      <c r="F39" s="124">
        <f>IF(RES_hhdet_tes!F39=0,"",RES_hhdet_tes!F39/RES_hhdet_fec!F39)</f>
        <v>0.67655165184917765</v>
      </c>
      <c r="G39" s="124">
        <f>IF(RES_hhdet_tes!G39=0,"",RES_hhdet_tes!G39/RES_hhdet_fec!G39)</f>
        <v>0.68172724320637512</v>
      </c>
      <c r="H39" s="124">
        <f>IF(RES_hhdet_tes!H39=0,"",RES_hhdet_tes!H39/RES_hhdet_fec!H39)</f>
        <v>0.69445416304123642</v>
      </c>
      <c r="I39" s="124">
        <f>IF(RES_hhdet_tes!I39=0,"",RES_hhdet_tes!I39/RES_hhdet_fec!I39)</f>
        <v>0.69642444677368243</v>
      </c>
      <c r="J39" s="124">
        <f>IF(RES_hhdet_tes!J39=0,"",RES_hhdet_tes!J39/RES_hhdet_fec!J39)</f>
        <v>0.69715203883131749</v>
      </c>
      <c r="K39" s="124">
        <f>IF(RES_hhdet_tes!K39=0,"",RES_hhdet_tes!K39/RES_hhdet_fec!K39)</f>
        <v>0.6978238654542418</v>
      </c>
      <c r="L39" s="124">
        <f>IF(RES_hhdet_tes!L39=0,"",RES_hhdet_tes!L39/RES_hhdet_fec!L39)</f>
        <v>0.70190237036678782</v>
      </c>
      <c r="M39" s="124">
        <f>IF(RES_hhdet_tes!M39=0,"",RES_hhdet_tes!M39/RES_hhdet_fec!M39)</f>
        <v>0.70234869536809552</v>
      </c>
      <c r="N39" s="124">
        <f>IF(RES_hhdet_tes!N39=0,"",RES_hhdet_tes!N39/RES_hhdet_fec!N39)</f>
        <v>0.70490143144742945</v>
      </c>
      <c r="O39" s="124">
        <f>IF(RES_hhdet_tes!O39=0,"",RES_hhdet_tes!O39/RES_hhdet_fec!O39)</f>
        <v>0.70273603294613307</v>
      </c>
      <c r="P39" s="124">
        <f>IF(RES_hhdet_tes!P39=0,"",RES_hhdet_tes!P39/RES_hhdet_fec!P39)</f>
        <v>0.70996001730159386</v>
      </c>
      <c r="Q39" s="124">
        <f>IF(RES_hhdet_tes!Q39=0,"",RES_hhdet_tes!Q39/RES_hhdet_fec!Q39)</f>
        <v>0.71278989394905068</v>
      </c>
      <c r="R39" s="124">
        <f>IF(RES_hhdet_tes!R39=0,"",RES_hhdet_tes!R39/RES_hhdet_fec!R39)</f>
        <v>0.71687667155596935</v>
      </c>
      <c r="S39" s="124">
        <f>IF(RES_hhdet_tes!S39=0,"",RES_hhdet_tes!S39/RES_hhdet_fec!S39)</f>
        <v>0.72345348664639941</v>
      </c>
      <c r="T39" s="124">
        <f>IF(RES_hhdet_tes!T39=0,"",RES_hhdet_tes!T39/RES_hhdet_fec!T39)</f>
        <v>0.73476416667493605</v>
      </c>
      <c r="U39" s="124">
        <f>IF(RES_hhdet_tes!U39=0,"",RES_hhdet_tes!U39/RES_hhdet_fec!U39)</f>
        <v>0.74896168054553347</v>
      </c>
      <c r="V39" s="124">
        <f>IF(RES_hhdet_tes!V39=0,"",RES_hhdet_tes!V39/RES_hhdet_fec!V39)</f>
        <v>0.76693001923959048</v>
      </c>
      <c r="W39" s="124">
        <f>IF(RES_hhdet_tes!W39=0,"",RES_hhdet_tes!W39/RES_hhdet_fec!W39)</f>
        <v>0.77967671975013264</v>
      </c>
      <c r="X39" s="124">
        <f>IF(RES_hhdet_tes!X39=0,"",RES_hhdet_tes!X39/RES_hhdet_fec!X39)</f>
        <v>0.78637733813843036</v>
      </c>
      <c r="Y39" s="124">
        <f>IF(RES_hhdet_tes!Y39=0,"",RES_hhdet_tes!Y39/RES_hhdet_fec!Y39)</f>
        <v>0.80333371150114075</v>
      </c>
      <c r="DA39" s="130" t="s">
        <v>1943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0.56416416486908727</v>
      </c>
      <c r="C40" s="111">
        <f>IF(RES_hhdet_tes!C40=0,"",RES_hhdet_tes!C40/RES_hhdet_fec!C40)</f>
        <v>0.56451619455657143</v>
      </c>
      <c r="D40" s="111">
        <f>IF(RES_hhdet_tes!D40=0,"",RES_hhdet_tes!D40/RES_hhdet_fec!D40)</f>
        <v>0.56535042985779982</v>
      </c>
      <c r="E40" s="111">
        <f>IF(RES_hhdet_tes!E40=0,"",RES_hhdet_tes!E40/RES_hhdet_fec!E40)</f>
        <v>0.56638667686856159</v>
      </c>
      <c r="F40" s="111">
        <f>IF(RES_hhdet_tes!F40=0,"",RES_hhdet_tes!F40/RES_hhdet_fec!F40)</f>
        <v>0.56778276275776696</v>
      </c>
      <c r="G40" s="111">
        <f>IF(RES_hhdet_tes!G40=0,"",RES_hhdet_tes!G40/RES_hhdet_fec!G40)</f>
        <v>0.56939631578786243</v>
      </c>
      <c r="H40" s="111">
        <f>IF(RES_hhdet_tes!H40=0,"",RES_hhdet_tes!H40/RES_hhdet_fec!H40)</f>
        <v>0.5714698042838422</v>
      </c>
      <c r="I40" s="111">
        <f>IF(RES_hhdet_tes!I40=0,"",RES_hhdet_tes!I40/RES_hhdet_fec!I40)</f>
        <v>0.57264495570961138</v>
      </c>
      <c r="J40" s="111">
        <f>IF(RES_hhdet_tes!J40=0,"",RES_hhdet_tes!J40/RES_hhdet_fec!J40)</f>
        <v>0.57297800664271958</v>
      </c>
      <c r="K40" s="111">
        <f>IF(RES_hhdet_tes!K40=0,"",RES_hhdet_tes!K40/RES_hhdet_fec!K40)</f>
        <v>0.57343086052019121</v>
      </c>
      <c r="L40" s="111">
        <f>IF(RES_hhdet_tes!L40=0,"",RES_hhdet_tes!L40/RES_hhdet_fec!L40)</f>
        <v>0.57410303932567897</v>
      </c>
      <c r="M40" s="111">
        <f>IF(RES_hhdet_tes!M40=0,"",RES_hhdet_tes!M40/RES_hhdet_fec!M40)</f>
        <v>0.57491290165691433</v>
      </c>
      <c r="N40" s="111">
        <f>IF(RES_hhdet_tes!N40=0,"",RES_hhdet_tes!N40/RES_hhdet_fec!N40)</f>
        <v>0.5758021135360718</v>
      </c>
      <c r="O40" s="111">
        <f>IF(RES_hhdet_tes!O40=0,"",RES_hhdet_tes!O40/RES_hhdet_fec!O40)</f>
        <v>0.57649483736877594</v>
      </c>
      <c r="P40" s="111">
        <f>IF(RES_hhdet_tes!P40=0,"",RES_hhdet_tes!P40/RES_hhdet_fec!P40)</f>
        <v>0.57678193732874283</v>
      </c>
      <c r="Q40" s="111">
        <f>IF(RES_hhdet_tes!Q40=0,"",RES_hhdet_tes!Q40/RES_hhdet_fec!Q40)</f>
        <v>0.57728507089519354</v>
      </c>
      <c r="R40" s="111">
        <f>IF(RES_hhdet_tes!R40=0,"",RES_hhdet_tes!R40/RES_hhdet_fec!R40)</f>
        <v>0.57840643987605334</v>
      </c>
      <c r="S40" s="111">
        <f>IF(RES_hhdet_tes!S40=0,"",RES_hhdet_tes!S40/RES_hhdet_fec!S40)</f>
        <v>0.58079573261273287</v>
      </c>
      <c r="T40" s="111">
        <f>IF(RES_hhdet_tes!T40=0,"",RES_hhdet_tes!T40/RES_hhdet_fec!T40)</f>
        <v>0.58382064765918285</v>
      </c>
      <c r="U40" s="111">
        <f>IF(RES_hhdet_tes!U40=0,"",RES_hhdet_tes!U40/RES_hhdet_fec!U40)</f>
        <v>0.5872421179531816</v>
      </c>
      <c r="V40" s="111">
        <f>IF(RES_hhdet_tes!V40=0,"",RES_hhdet_tes!V40/RES_hhdet_fec!V40)</f>
        <v>0.59305851419756295</v>
      </c>
      <c r="W40" s="111">
        <f>IF(RES_hhdet_tes!W40=0,"",RES_hhdet_tes!W40/RES_hhdet_fec!W40)</f>
        <v>0.59917878574431838</v>
      </c>
      <c r="X40" s="111">
        <f>IF(RES_hhdet_tes!X40=0,"",RES_hhdet_tes!X40/RES_hhdet_fec!X40)</f>
        <v>0.60383662788567338</v>
      </c>
      <c r="Y40" s="111">
        <f>IF(RES_hhdet_tes!Y40=0,"",RES_hhdet_tes!Y40/RES_hhdet_fec!Y40)</f>
        <v>0.60768985899254879</v>
      </c>
      <c r="DA40" s="63" t="s">
        <v>1944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0.728184165129101</v>
      </c>
      <c r="C41" s="45">
        <f>IF(RES_hhdet_tes!C41=0,"",RES_hhdet_tes!C41/RES_hhdet_fec!C41)</f>
        <v>0.72936587595259661</v>
      </c>
      <c r="D41" s="45">
        <f>IF(RES_hhdet_tes!D41=0,"",RES_hhdet_tes!D41/RES_hhdet_fec!D41)</f>
        <v>0.73125387149949705</v>
      </c>
      <c r="E41" s="45">
        <f>IF(RES_hhdet_tes!E41=0,"",RES_hhdet_tes!E41/RES_hhdet_fec!E41)</f>
        <v>0.73355153993990185</v>
      </c>
      <c r="F41" s="45">
        <f>IF(RES_hhdet_tes!F41=0,"",RES_hhdet_tes!F41/RES_hhdet_fec!F41)</f>
        <v>0.73647168152930109</v>
      </c>
      <c r="G41" s="45">
        <f>IF(RES_hhdet_tes!G41=0,"",RES_hhdet_tes!G41/RES_hhdet_fec!G41)</f>
        <v>0.73983373531477048</v>
      </c>
      <c r="H41" s="45">
        <f>IF(RES_hhdet_tes!H41=0,"",RES_hhdet_tes!H41/RES_hhdet_fec!H41)</f>
        <v>0.74377113896852587</v>
      </c>
      <c r="I41" s="45">
        <f>IF(RES_hhdet_tes!I41=0,"",RES_hhdet_tes!I41/RES_hhdet_fec!I41)</f>
        <v>0.74581199900314588</v>
      </c>
      <c r="J41" s="45">
        <f>IF(RES_hhdet_tes!J41=0,"",RES_hhdet_tes!J41/RES_hhdet_fec!J41)</f>
        <v>0.74669904218331684</v>
      </c>
      <c r="K41" s="45">
        <f>IF(RES_hhdet_tes!K41=0,"",RES_hhdet_tes!K41/RES_hhdet_fec!K41)</f>
        <v>0.74776237329266293</v>
      </c>
      <c r="L41" s="45">
        <f>IF(RES_hhdet_tes!L41=0,"",RES_hhdet_tes!L41/RES_hhdet_fec!L41)</f>
        <v>0.74920825980759387</v>
      </c>
      <c r="M41" s="45">
        <f>IF(RES_hhdet_tes!M41=0,"",RES_hhdet_tes!M41/RES_hhdet_fec!M41)</f>
        <v>0.75117492074264258</v>
      </c>
      <c r="N41" s="45">
        <f>IF(RES_hhdet_tes!N41=0,"",RES_hhdet_tes!N41/RES_hhdet_fec!N41)</f>
        <v>0.75444404644883023</v>
      </c>
      <c r="O41" s="45">
        <f>IF(RES_hhdet_tes!O41=0,"",RES_hhdet_tes!O41/RES_hhdet_fec!O41)</f>
        <v>0.75848961684845473</v>
      </c>
      <c r="P41" s="45">
        <f>IF(RES_hhdet_tes!P41=0,"",RES_hhdet_tes!P41/RES_hhdet_fec!P41)</f>
        <v>0.7609680103931652</v>
      </c>
      <c r="Q41" s="45">
        <f>IF(RES_hhdet_tes!Q41=0,"",RES_hhdet_tes!Q41/RES_hhdet_fec!Q41)</f>
        <v>0.76554724466688651</v>
      </c>
      <c r="R41" s="45">
        <f>IF(RES_hhdet_tes!R41=0,"",RES_hhdet_tes!R41/RES_hhdet_fec!R41)</f>
        <v>0.77150198617652122</v>
      </c>
      <c r="S41" s="45">
        <f>IF(RES_hhdet_tes!S41=0,"",RES_hhdet_tes!S41/RES_hhdet_fec!S41)</f>
        <v>0.78010587289784039</v>
      </c>
      <c r="T41" s="45">
        <f>IF(RES_hhdet_tes!T41=0,"",RES_hhdet_tes!T41/RES_hhdet_fec!T41)</f>
        <v>0.79070632044854328</v>
      </c>
      <c r="U41" s="45">
        <f>IF(RES_hhdet_tes!U41=0,"",RES_hhdet_tes!U41/RES_hhdet_fec!U41)</f>
        <v>0.80249096999539349</v>
      </c>
      <c r="V41" s="45">
        <f>IF(RES_hhdet_tes!V41=0,"",RES_hhdet_tes!V41/RES_hhdet_fec!V41)</f>
        <v>0.81998368407781141</v>
      </c>
      <c r="W41" s="45">
        <f>IF(RES_hhdet_tes!W41=0,"",RES_hhdet_tes!W41/RES_hhdet_fec!W41)</f>
        <v>0.83650938884034165</v>
      </c>
      <c r="X41" s="45">
        <f>IF(RES_hhdet_tes!X41=0,"",RES_hhdet_tes!X41/RES_hhdet_fec!X41)</f>
        <v>0.84980510970443002</v>
      </c>
      <c r="Y41" s="45">
        <f>IF(RES_hhdet_tes!Y41=0,"",RES_hhdet_tes!Y41/RES_hhdet_fec!Y41)</f>
        <v>0.86124790494503456</v>
      </c>
      <c r="DA41" s="60" t="s">
        <v>1945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0.46870040556546411</v>
      </c>
      <c r="C43" s="119">
        <f>IF(RES_hhdet_tes!C43=0,"",RES_hhdet_tes!C43/RES_hhdet_fec!C43)</f>
        <v>0.47595224627195265</v>
      </c>
      <c r="D43" s="119">
        <f>IF(RES_hhdet_tes!D43=0,"",RES_hhdet_tes!D43/RES_hhdet_fec!D43)</f>
        <v>0.47832918926115464</v>
      </c>
      <c r="E43" s="119">
        <f>IF(RES_hhdet_tes!E43=0,"",RES_hhdet_tes!E43/RES_hhdet_fec!E43)</f>
        <v>0.48334076127520043</v>
      </c>
      <c r="F43" s="119">
        <f>IF(RES_hhdet_tes!F43=0,"",RES_hhdet_tes!F43/RES_hhdet_fec!F43)</f>
        <v>0.48426980399297037</v>
      </c>
      <c r="G43" s="119">
        <f>IF(RES_hhdet_tes!G43=0,"",RES_hhdet_tes!G43/RES_hhdet_fec!G43)</f>
        <v>0.49205254157232214</v>
      </c>
      <c r="H43" s="119">
        <f>IF(RES_hhdet_tes!H43=0,"",RES_hhdet_tes!H43/RES_hhdet_fec!H43)</f>
        <v>0.50210717181270903</v>
      </c>
      <c r="I43" s="119">
        <f>IF(RES_hhdet_tes!I43=0,"",RES_hhdet_tes!I43/RES_hhdet_fec!I43)</f>
        <v>0.49949267835176875</v>
      </c>
      <c r="J43" s="119">
        <f>IF(RES_hhdet_tes!J43=0,"",RES_hhdet_tes!J43/RES_hhdet_fec!J43)</f>
        <v>0.50692690858588729</v>
      </c>
      <c r="K43" s="119">
        <f>IF(RES_hhdet_tes!K43=0,"",RES_hhdet_tes!K43/RES_hhdet_fec!K43)</f>
        <v>0.51915625564789281</v>
      </c>
      <c r="L43" s="119">
        <f>IF(RES_hhdet_tes!L43=0,"",RES_hhdet_tes!L43/RES_hhdet_fec!L43)</f>
        <v>0.52603035237857743</v>
      </c>
      <c r="M43" s="119">
        <f>IF(RES_hhdet_tes!M43=0,"",RES_hhdet_tes!M43/RES_hhdet_fec!M43)</f>
        <v>0.54255205354907876</v>
      </c>
      <c r="N43" s="119">
        <f>IF(RES_hhdet_tes!N43=0,"",RES_hhdet_tes!N43/RES_hhdet_fec!N43)</f>
        <v>0.5623595752707744</v>
      </c>
      <c r="O43" s="119">
        <f>IF(RES_hhdet_tes!O43=0,"",RES_hhdet_tes!O43/RES_hhdet_fec!O43)</f>
        <v>0.58344686008892654</v>
      </c>
      <c r="P43" s="119">
        <f>IF(RES_hhdet_tes!P43=0,"",RES_hhdet_tes!P43/RES_hhdet_fec!P43)</f>
        <v>0.59854889001680267</v>
      </c>
      <c r="Q43" s="119">
        <f>IF(RES_hhdet_tes!Q43=0,"",RES_hhdet_tes!Q43/RES_hhdet_fec!Q43)</f>
        <v>0.62201678076482436</v>
      </c>
      <c r="R43" s="119">
        <f>IF(RES_hhdet_tes!R43=0,"",RES_hhdet_tes!R43/RES_hhdet_fec!R43)</f>
        <v>0.64717432537129393</v>
      </c>
      <c r="S43" s="119">
        <f>IF(RES_hhdet_tes!S43=0,"",RES_hhdet_tes!S43/RES_hhdet_fec!S43)</f>
        <v>0.66596322737243019</v>
      </c>
      <c r="T43" s="119">
        <f>IF(RES_hhdet_tes!T43=0,"",RES_hhdet_tes!T43/RES_hhdet_fec!T43)</f>
        <v>0.66156900246324923</v>
      </c>
      <c r="U43" s="119">
        <f>IF(RES_hhdet_tes!U43=0,"",RES_hhdet_tes!U43/RES_hhdet_fec!U43)</f>
        <v>0.67585279086211725</v>
      </c>
      <c r="V43" s="119">
        <f>IF(RES_hhdet_tes!V43=0,"",RES_hhdet_tes!V43/RES_hhdet_fec!V43)</f>
        <v>0.67994069321408268</v>
      </c>
      <c r="W43" s="119">
        <f>IF(RES_hhdet_tes!W43=0,"",RES_hhdet_tes!W43/RES_hhdet_fec!W43)</f>
        <v>0.68773254752382162</v>
      </c>
      <c r="X43" s="119">
        <f>IF(RES_hhdet_tes!X43=0,"",RES_hhdet_tes!X43/RES_hhdet_fec!X43)</f>
        <v>0.69507180024549176</v>
      </c>
      <c r="Y43" s="119">
        <f>IF(RES_hhdet_tes!Y43=0,"",RES_hhdet_tes!Y43/RES_hhdet_fec!Y43)</f>
        <v>0.70156841272189452</v>
      </c>
      <c r="DA43" s="129" t="s">
        <v>1946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0.42797734823043049</v>
      </c>
      <c r="C44" s="124">
        <f>IF(RES_hhdet_tes!C44=0,"",RES_hhdet_tes!C44/RES_hhdet_fec!C44)</f>
        <v>0.43051093326125495</v>
      </c>
      <c r="D44" s="124">
        <f>IF(RES_hhdet_tes!D44=0,"",RES_hhdet_tes!D44/RES_hhdet_fec!D44)</f>
        <v>0.4344242170911139</v>
      </c>
      <c r="E44" s="124">
        <f>IF(RES_hhdet_tes!E44=0,"",RES_hhdet_tes!E44/RES_hhdet_fec!E44)</f>
        <v>0.43906744872325615</v>
      </c>
      <c r="F44" s="124">
        <f>IF(RES_hhdet_tes!F44=0,"",RES_hhdet_tes!F44/RES_hhdet_fec!F44)</f>
        <v>0.44389405810043142</v>
      </c>
      <c r="G44" s="124">
        <f>IF(RES_hhdet_tes!G44=0,"",RES_hhdet_tes!G44/RES_hhdet_fec!G44)</f>
        <v>0.44710039002268487</v>
      </c>
      <c r="H44" s="124">
        <f>IF(RES_hhdet_tes!H44=0,"",RES_hhdet_tes!H44/RES_hhdet_fec!H44)</f>
        <v>0.44911587492167659</v>
      </c>
      <c r="I44" s="124">
        <f>IF(RES_hhdet_tes!I44=0,"",RES_hhdet_tes!I44/RES_hhdet_fec!I44)</f>
        <v>0.45315035731640446</v>
      </c>
      <c r="J44" s="124">
        <f>IF(RES_hhdet_tes!J44=0,"",RES_hhdet_tes!J44/RES_hhdet_fec!J44)</f>
        <v>0.45894328160443409</v>
      </c>
      <c r="K44" s="124">
        <f>IF(RES_hhdet_tes!K44=0,"",RES_hhdet_tes!K44/RES_hhdet_fec!K44)</f>
        <v>0.46573431073019772</v>
      </c>
      <c r="L44" s="124">
        <f>IF(RES_hhdet_tes!L44=0,"",RES_hhdet_tes!L44/RES_hhdet_fec!L44)</f>
        <v>0.47399508365417009</v>
      </c>
      <c r="M44" s="124">
        <f>IF(RES_hhdet_tes!M44=0,"",RES_hhdet_tes!M44/RES_hhdet_fec!M44)</f>
        <v>0.48621836843877675</v>
      </c>
      <c r="N44" s="124">
        <f>IF(RES_hhdet_tes!N44=0,"",RES_hhdet_tes!N44/RES_hhdet_fec!N44)</f>
        <v>0.50426916889391049</v>
      </c>
      <c r="O44" s="124">
        <f>IF(RES_hhdet_tes!O44=0,"",RES_hhdet_tes!O44/RES_hhdet_fec!O44)</f>
        <v>0.52851677311769085</v>
      </c>
      <c r="P44" s="124">
        <f>IF(RES_hhdet_tes!P44=0,"",RES_hhdet_tes!P44/RES_hhdet_fec!P44)</f>
        <v>0.54086219398235991</v>
      </c>
      <c r="Q44" s="124">
        <f>IF(RES_hhdet_tes!Q44=0,"",RES_hhdet_tes!Q44/RES_hhdet_fec!Q44)</f>
        <v>0.55654897226903066</v>
      </c>
      <c r="R44" s="124">
        <f>IF(RES_hhdet_tes!R44=0,"",RES_hhdet_tes!R44/RES_hhdet_fec!R44)</f>
        <v>0.56770820660758936</v>
      </c>
      <c r="S44" s="124">
        <f>IF(RES_hhdet_tes!S44=0,"",RES_hhdet_tes!S44/RES_hhdet_fec!S44)</f>
        <v>0.57754752042748858</v>
      </c>
      <c r="T44" s="124">
        <f>IF(RES_hhdet_tes!T44=0,"",RES_hhdet_tes!T44/RES_hhdet_fec!T44)</f>
        <v>0.58628214906446785</v>
      </c>
      <c r="U44" s="124">
        <f>IF(RES_hhdet_tes!U44=0,"",RES_hhdet_tes!U44/RES_hhdet_fec!U44)</f>
        <v>0.59533033216214282</v>
      </c>
      <c r="V44" s="124">
        <f>IF(RES_hhdet_tes!V44=0,"",RES_hhdet_tes!V44/RES_hhdet_fec!V44)</f>
        <v>0.60515366270192894</v>
      </c>
      <c r="W44" s="124">
        <f>IF(RES_hhdet_tes!W44=0,"",RES_hhdet_tes!W44/RES_hhdet_fec!W44)</f>
        <v>0.6128333179897355</v>
      </c>
      <c r="X44" s="124">
        <f>IF(RES_hhdet_tes!X44=0,"",RES_hhdet_tes!X44/RES_hhdet_fec!X44)</f>
        <v>0.61982504899916502</v>
      </c>
      <c r="Y44" s="124">
        <f>IF(RES_hhdet_tes!Y44=0,"",RES_hhdet_tes!Y44/RES_hhdet_fec!Y44)</f>
        <v>0.62841619753042399</v>
      </c>
      <c r="DA44" s="130" t="s">
        <v>1947</v>
      </c>
    </row>
    <row r="45" spans="1:105" ht="12" customHeight="1" x14ac:dyDescent="0.25">
      <c r="A45" s="97" t="s">
        <v>211</v>
      </c>
      <c r="B45" s="111">
        <f>IF(RES_hhdet_tes!B45=0,"",RES_hhdet_tes!B45/RES_hhdet_fec!B45)</f>
        <v>0.4226582676665786</v>
      </c>
      <c r="C45" s="111">
        <f>IF(RES_hhdet_tes!C45=0,"",RES_hhdet_tes!C45/RES_hhdet_fec!C45)</f>
        <v>0.42517900502172834</v>
      </c>
      <c r="D45" s="111">
        <f>IF(RES_hhdet_tes!D45=0,"",RES_hhdet_tes!D45/RES_hhdet_fec!D45)</f>
        <v>0.42925062347592369</v>
      </c>
      <c r="E45" s="111">
        <f>IF(RES_hhdet_tes!E45=0,"",RES_hhdet_tes!E45/RES_hhdet_fec!E45)</f>
        <v>0.43421565714482002</v>
      </c>
      <c r="F45" s="111">
        <f>IF(RES_hhdet_tes!F45=0,"",RES_hhdet_tes!F45/RES_hhdet_fec!F45)</f>
        <v>0.4390416843550069</v>
      </c>
      <c r="G45" s="111">
        <f>IF(RES_hhdet_tes!G45=0,"",RES_hhdet_tes!G45/RES_hhdet_fec!G45)</f>
        <v>0.44240350258228978</v>
      </c>
      <c r="H45" s="111">
        <f>IF(RES_hhdet_tes!H45=0,"",RES_hhdet_tes!H45/RES_hhdet_fec!H45)</f>
        <v>0.44460242387504412</v>
      </c>
      <c r="I45" s="111">
        <f>IF(RES_hhdet_tes!I45=0,"",RES_hhdet_tes!I45/RES_hhdet_fec!I45)</f>
        <v>0.44866544268267911</v>
      </c>
      <c r="J45" s="111">
        <f>IF(RES_hhdet_tes!J45=0,"",RES_hhdet_tes!J45/RES_hhdet_fec!J45)</f>
        <v>0.45455746583258411</v>
      </c>
      <c r="K45" s="111">
        <f>IF(RES_hhdet_tes!K45=0,"",RES_hhdet_tes!K45/RES_hhdet_fec!K45)</f>
        <v>0.46150174742226902</v>
      </c>
      <c r="L45" s="111">
        <f>IF(RES_hhdet_tes!L45=0,"",RES_hhdet_tes!L45/RES_hhdet_fec!L45)</f>
        <v>0.4697783966868091</v>
      </c>
      <c r="M45" s="111">
        <f>IF(RES_hhdet_tes!M45=0,"",RES_hhdet_tes!M45/RES_hhdet_fec!M45)</f>
        <v>0.48196029386503259</v>
      </c>
      <c r="N45" s="111">
        <f>IF(RES_hhdet_tes!N45=0,"",RES_hhdet_tes!N45/RES_hhdet_fec!N45)</f>
        <v>0.50006036228119088</v>
      </c>
      <c r="O45" s="111">
        <f>IF(RES_hhdet_tes!O45=0,"",RES_hhdet_tes!O45/RES_hhdet_fec!O45)</f>
        <v>0.52425725544244151</v>
      </c>
      <c r="P45" s="111">
        <f>IF(RES_hhdet_tes!P45=0,"",RES_hhdet_tes!P45/RES_hhdet_fec!P45)</f>
        <v>0.53656087311871548</v>
      </c>
      <c r="Q45" s="111">
        <f>IF(RES_hhdet_tes!Q45=0,"",RES_hhdet_tes!Q45/RES_hhdet_fec!Q45)</f>
        <v>0.55245444461472204</v>
      </c>
      <c r="R45" s="111">
        <f>IF(RES_hhdet_tes!R45=0,"",RES_hhdet_tes!R45/RES_hhdet_fec!R45)</f>
        <v>0.56363658605557243</v>
      </c>
      <c r="S45" s="111">
        <f>IF(RES_hhdet_tes!S45=0,"",RES_hhdet_tes!S45/RES_hhdet_fec!S45)</f>
        <v>0.57356499856813059</v>
      </c>
      <c r="T45" s="111">
        <f>IF(RES_hhdet_tes!T45=0,"",RES_hhdet_tes!T45/RES_hhdet_fec!T45)</f>
        <v>0.58228912561551915</v>
      </c>
      <c r="U45" s="111">
        <f>IF(RES_hhdet_tes!U45=0,"",RES_hhdet_tes!U45/RES_hhdet_fec!U45)</f>
        <v>0.59141009187876581</v>
      </c>
      <c r="V45" s="111">
        <f>IF(RES_hhdet_tes!V45=0,"",RES_hhdet_tes!V45/RES_hhdet_fec!V45)</f>
        <v>0.60126609518660856</v>
      </c>
      <c r="W45" s="111">
        <f>IF(RES_hhdet_tes!W45=0,"",RES_hhdet_tes!W45/RES_hhdet_fec!W45)</f>
        <v>0.60895789833222702</v>
      </c>
      <c r="X45" s="111">
        <f>IF(RES_hhdet_tes!X45=0,"",RES_hhdet_tes!X45/RES_hhdet_fec!X45)</f>
        <v>0.6159190321632444</v>
      </c>
      <c r="Y45" s="111">
        <f>IF(RES_hhdet_tes!Y45=0,"",RES_hhdet_tes!Y45/RES_hhdet_fec!Y45)</f>
        <v>0.62455293064218387</v>
      </c>
      <c r="DA45" s="63" t="s">
        <v>1948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X46" s="111">
        <f>IF(RES_hhdet_tes!X46=0,"",RES_hhdet_tes!X46/RES_hhdet_fec!X46)</f>
        <v>1</v>
      </c>
      <c r="Y46" s="111">
        <f>IF(RES_hhdet_tes!Y46=0,"",RES_hhdet_tes!Y46/RES_hhdet_fec!Y46)</f>
        <v>1</v>
      </c>
      <c r="DA46" s="63" t="s">
        <v>1949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1.6972956810825834</v>
      </c>
      <c r="C47" s="124">
        <f>IF(RES_hhdet_tes!C47=0,"",RES_hhdet_tes!C47/RES_hhdet_fec!C47)</f>
        <v>1.8195061866872702</v>
      </c>
      <c r="D47" s="124">
        <f>IF(RES_hhdet_tes!D47=0,"",RES_hhdet_tes!D47/RES_hhdet_fec!D47)</f>
        <v>1.9275713618212185</v>
      </c>
      <c r="E47" s="124">
        <f>IF(RES_hhdet_tes!E47=0,"",RES_hhdet_tes!E47/RES_hhdet_fec!E47)</f>
        <v>2.0362984181513015</v>
      </c>
      <c r="F47" s="124">
        <f>IF(RES_hhdet_tes!F47=0,"",RES_hhdet_tes!F47/RES_hhdet_fec!F47)</f>
        <v>2.1954916697650977</v>
      </c>
      <c r="G47" s="124">
        <f>IF(RES_hhdet_tes!G47=0,"",RES_hhdet_tes!G47/RES_hhdet_fec!G47)</f>
        <v>2.3344022050845026</v>
      </c>
      <c r="H47" s="124">
        <f>IF(RES_hhdet_tes!H47=0,"",RES_hhdet_tes!H47/RES_hhdet_fec!H47)</f>
        <v>2.4061989836123345</v>
      </c>
      <c r="I47" s="124">
        <f>IF(RES_hhdet_tes!I47=0,"",RES_hhdet_tes!I47/RES_hhdet_fec!I47)</f>
        <v>2.4496574249947782</v>
      </c>
      <c r="J47" s="124">
        <f>IF(RES_hhdet_tes!J47=0,"",RES_hhdet_tes!J47/RES_hhdet_fec!J47)</f>
        <v>2.4940525569821377</v>
      </c>
      <c r="K47" s="124">
        <f>IF(RES_hhdet_tes!K47=0,"",RES_hhdet_tes!K47/RES_hhdet_fec!K47)</f>
        <v>2.5732078309552953</v>
      </c>
      <c r="L47" s="124">
        <f>IF(RES_hhdet_tes!L47=0,"",RES_hhdet_tes!L47/RES_hhdet_fec!L47)</f>
        <v>2.6708786544453256</v>
      </c>
      <c r="M47" s="124">
        <f>IF(RES_hhdet_tes!M47=0,"",RES_hhdet_tes!M47/RES_hhdet_fec!M47)</f>
        <v>2.7820214296480512</v>
      </c>
      <c r="N47" s="124">
        <f>IF(RES_hhdet_tes!N47=0,"",RES_hhdet_tes!N47/RES_hhdet_fec!N47)</f>
        <v>2.9596759016075169</v>
      </c>
      <c r="O47" s="124">
        <f>IF(RES_hhdet_tes!O47=0,"",RES_hhdet_tes!O47/RES_hhdet_fec!O47)</f>
        <v>3.1338306814041186</v>
      </c>
      <c r="P47" s="124">
        <f>IF(RES_hhdet_tes!P47=0,"",RES_hhdet_tes!P47/RES_hhdet_fec!P47)</f>
        <v>3.2500801165472621</v>
      </c>
      <c r="Q47" s="124">
        <f>IF(RES_hhdet_tes!Q47=0,"",RES_hhdet_tes!Q47/RES_hhdet_fec!Q47)</f>
        <v>3.3539761063023299</v>
      </c>
      <c r="R47" s="124">
        <f>IF(RES_hhdet_tes!R47=0,"",RES_hhdet_tes!R47/RES_hhdet_fec!R47)</f>
        <v>3.4557005772980651</v>
      </c>
      <c r="S47" s="124">
        <f>IF(RES_hhdet_tes!S47=0,"",RES_hhdet_tes!S47/RES_hhdet_fec!S47)</f>
        <v>3.5261316124249089</v>
      </c>
      <c r="T47" s="124">
        <f>IF(RES_hhdet_tes!T47=0,"",RES_hhdet_tes!T47/RES_hhdet_fec!T47)</f>
        <v>3.581081125644801</v>
      </c>
      <c r="U47" s="124">
        <f>IF(RES_hhdet_tes!U47=0,"",RES_hhdet_tes!U47/RES_hhdet_fec!U47)</f>
        <v>3.6264838448640155</v>
      </c>
      <c r="V47" s="124">
        <f>IF(RES_hhdet_tes!V47=0,"",RES_hhdet_tes!V47/RES_hhdet_fec!V47)</f>
        <v>3.6685298386272365</v>
      </c>
      <c r="W47" s="124">
        <f>IF(RES_hhdet_tes!W47=0,"",RES_hhdet_tes!W47/RES_hhdet_fec!W47)</f>
        <v>3.6994190693498381</v>
      </c>
      <c r="X47" s="124">
        <f>IF(RES_hhdet_tes!X47=0,"",RES_hhdet_tes!X47/RES_hhdet_fec!X47)</f>
        <v>3.7228917073000822</v>
      </c>
      <c r="Y47" s="124">
        <f>IF(RES_hhdet_tes!Y47=0,"",RES_hhdet_tes!Y47/RES_hhdet_fec!Y47)</f>
        <v>3.7434711342727027</v>
      </c>
      <c r="DA47" s="130" t="s">
        <v>1950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1.6972956810825834</v>
      </c>
      <c r="C48" s="111">
        <f>IF(RES_hhdet_tes!C48=0,"",RES_hhdet_tes!C48/RES_hhdet_fec!C48)</f>
        <v>1.8195061866872702</v>
      </c>
      <c r="D48" s="111">
        <f>IF(RES_hhdet_tes!D48=0,"",RES_hhdet_tes!D48/RES_hhdet_fec!D48)</f>
        <v>1.9275713618212185</v>
      </c>
      <c r="E48" s="111">
        <f>IF(RES_hhdet_tes!E48=0,"",RES_hhdet_tes!E48/RES_hhdet_fec!E48)</f>
        <v>2.0362984181513015</v>
      </c>
      <c r="F48" s="111">
        <f>IF(RES_hhdet_tes!F48=0,"",RES_hhdet_tes!F48/RES_hhdet_fec!F48)</f>
        <v>2.1954916697650977</v>
      </c>
      <c r="G48" s="111">
        <f>IF(RES_hhdet_tes!G48=0,"",RES_hhdet_tes!G48/RES_hhdet_fec!G48)</f>
        <v>2.3344022050845026</v>
      </c>
      <c r="H48" s="111">
        <f>IF(RES_hhdet_tes!H48=0,"",RES_hhdet_tes!H48/RES_hhdet_fec!H48)</f>
        <v>2.4061989836123345</v>
      </c>
      <c r="I48" s="111">
        <f>IF(RES_hhdet_tes!I48=0,"",RES_hhdet_tes!I48/RES_hhdet_fec!I48)</f>
        <v>2.4496574249947782</v>
      </c>
      <c r="J48" s="111">
        <f>IF(RES_hhdet_tes!J48=0,"",RES_hhdet_tes!J48/RES_hhdet_fec!J48)</f>
        <v>2.4940525569821377</v>
      </c>
      <c r="K48" s="111">
        <f>IF(RES_hhdet_tes!K48=0,"",RES_hhdet_tes!K48/RES_hhdet_fec!K48)</f>
        <v>2.5732078309552953</v>
      </c>
      <c r="L48" s="111">
        <f>IF(RES_hhdet_tes!L48=0,"",RES_hhdet_tes!L48/RES_hhdet_fec!L48)</f>
        <v>2.6708786544453256</v>
      </c>
      <c r="M48" s="111">
        <f>IF(RES_hhdet_tes!M48=0,"",RES_hhdet_tes!M48/RES_hhdet_fec!M48)</f>
        <v>2.7820214296480512</v>
      </c>
      <c r="N48" s="111">
        <f>IF(RES_hhdet_tes!N48=0,"",RES_hhdet_tes!N48/RES_hhdet_fec!N48)</f>
        <v>2.9596759016075169</v>
      </c>
      <c r="O48" s="111">
        <f>IF(RES_hhdet_tes!O48=0,"",RES_hhdet_tes!O48/RES_hhdet_fec!O48)</f>
        <v>3.1338306814041186</v>
      </c>
      <c r="P48" s="111">
        <f>IF(RES_hhdet_tes!P48=0,"",RES_hhdet_tes!P48/RES_hhdet_fec!P48)</f>
        <v>3.2500801165472621</v>
      </c>
      <c r="Q48" s="111">
        <f>IF(RES_hhdet_tes!Q48=0,"",RES_hhdet_tes!Q48/RES_hhdet_fec!Q48)</f>
        <v>3.3539761063023299</v>
      </c>
      <c r="R48" s="111">
        <f>IF(RES_hhdet_tes!R48=0,"",RES_hhdet_tes!R48/RES_hhdet_fec!R48)</f>
        <v>3.4557005772980651</v>
      </c>
      <c r="S48" s="111">
        <f>IF(RES_hhdet_tes!S48=0,"",RES_hhdet_tes!S48/RES_hhdet_fec!S48)</f>
        <v>3.5261316124249089</v>
      </c>
      <c r="T48" s="111">
        <f>IF(RES_hhdet_tes!T48=0,"",RES_hhdet_tes!T48/RES_hhdet_fec!T48)</f>
        <v>3.581081125644801</v>
      </c>
      <c r="U48" s="111">
        <f>IF(RES_hhdet_tes!U48=0,"",RES_hhdet_tes!U48/RES_hhdet_fec!U48)</f>
        <v>3.6264838448640155</v>
      </c>
      <c r="V48" s="111">
        <f>IF(RES_hhdet_tes!V48=0,"",RES_hhdet_tes!V48/RES_hhdet_fec!V48)</f>
        <v>3.6685298386272365</v>
      </c>
      <c r="W48" s="111">
        <f>IF(RES_hhdet_tes!W48=0,"",RES_hhdet_tes!W48/RES_hhdet_fec!W48)</f>
        <v>3.6994190693498381</v>
      </c>
      <c r="X48" s="111">
        <f>IF(RES_hhdet_tes!X48=0,"",RES_hhdet_tes!X48/RES_hhdet_fec!X48)</f>
        <v>3.7228917073000822</v>
      </c>
      <c r="Y48" s="111">
        <f>IF(RES_hhdet_tes!Y48=0,"",RES_hhdet_tes!Y48/RES_hhdet_fec!Y48)</f>
        <v>3.7434711342727027</v>
      </c>
      <c r="DA48" s="63" t="s">
        <v>1951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0.56441423988999817</v>
      </c>
      <c r="C49" s="124">
        <f>IF(RES_hhdet_tes!C49=0,"",RES_hhdet_tes!C49/RES_hhdet_fec!C49)</f>
        <v>0.57005444723831111</v>
      </c>
      <c r="D49" s="124">
        <f>IF(RES_hhdet_tes!D49=0,"",RES_hhdet_tes!D49/RES_hhdet_fec!D49)</f>
        <v>0.57429152044900478</v>
      </c>
      <c r="E49" s="124">
        <f>IF(RES_hhdet_tes!E49=0,"",RES_hhdet_tes!E49/RES_hhdet_fec!E49)</f>
        <v>0.57832254800325034</v>
      </c>
      <c r="F49" s="124">
        <f>IF(RES_hhdet_tes!F49=0,"",RES_hhdet_tes!F49/RES_hhdet_fec!F49)</f>
        <v>0.58268332156749247</v>
      </c>
      <c r="G49" s="124">
        <f>IF(RES_hhdet_tes!G49=0,"",RES_hhdet_tes!G49/RES_hhdet_fec!G49)</f>
        <v>0.58481179454670951</v>
      </c>
      <c r="H49" s="124">
        <f>IF(RES_hhdet_tes!H49=0,"",RES_hhdet_tes!H49/RES_hhdet_fec!H49)</f>
        <v>0.58896235307786615</v>
      </c>
      <c r="I49" s="124">
        <f>IF(RES_hhdet_tes!I49=0,"",RES_hhdet_tes!I49/RES_hhdet_fec!I49)</f>
        <v>0.59143981971750836</v>
      </c>
      <c r="J49" s="124">
        <f>IF(RES_hhdet_tes!J49=0,"",RES_hhdet_tes!J49/RES_hhdet_fec!J49)</f>
        <v>0.59635926110434134</v>
      </c>
      <c r="K49" s="124">
        <f>IF(RES_hhdet_tes!K49=0,"",RES_hhdet_tes!K49/RES_hhdet_fec!K49)</f>
        <v>0.60750880259146833</v>
      </c>
      <c r="L49" s="124">
        <f>IF(RES_hhdet_tes!L49=0,"",RES_hhdet_tes!L49/RES_hhdet_fec!L49)</f>
        <v>0.61967638084684173</v>
      </c>
      <c r="M49" s="124">
        <f>IF(RES_hhdet_tes!M49=0,"",RES_hhdet_tes!M49/RES_hhdet_fec!M49)</f>
        <v>0.62620923068186007</v>
      </c>
      <c r="N49" s="124">
        <f>IF(RES_hhdet_tes!N49=0,"",RES_hhdet_tes!N49/RES_hhdet_fec!N49)</f>
        <v>0.64318365310853021</v>
      </c>
      <c r="O49" s="124">
        <f>IF(RES_hhdet_tes!O49=0,"",RES_hhdet_tes!O49/RES_hhdet_fec!O49)</f>
        <v>0.65894307625831972</v>
      </c>
      <c r="P49" s="124">
        <f>IF(RES_hhdet_tes!P49=0,"",RES_hhdet_tes!P49/RES_hhdet_fec!P49)</f>
        <v>0.67410922688850461</v>
      </c>
      <c r="Q49" s="124">
        <f>IF(RES_hhdet_tes!Q49=0,"",RES_hhdet_tes!Q49/RES_hhdet_fec!Q49)</f>
        <v>0.68520200611281712</v>
      </c>
      <c r="R49" s="124">
        <f>IF(RES_hhdet_tes!R49=0,"",RES_hhdet_tes!R49/RES_hhdet_fec!R49)</f>
        <v>0.70679042113361512</v>
      </c>
      <c r="S49" s="124">
        <f>IF(RES_hhdet_tes!S49=0,"",RES_hhdet_tes!S49/RES_hhdet_fec!S49)</f>
        <v>0.71840691057678985</v>
      </c>
      <c r="T49" s="124">
        <f>IF(RES_hhdet_tes!T49=0,"",RES_hhdet_tes!T49/RES_hhdet_fec!T49)</f>
        <v>0.72826403900104264</v>
      </c>
      <c r="U49" s="124">
        <f>IF(RES_hhdet_tes!U49=0,"",RES_hhdet_tes!U49/RES_hhdet_fec!U49)</f>
        <v>0.7435387991601996</v>
      </c>
      <c r="V49" s="124">
        <f>IF(RES_hhdet_tes!V49=0,"",RES_hhdet_tes!V49/RES_hhdet_fec!V49)</f>
        <v>0.75459906102581409</v>
      </c>
      <c r="W49" s="124">
        <f>IF(RES_hhdet_tes!W49=0,"",RES_hhdet_tes!W49/RES_hhdet_fec!W49)</f>
        <v>0.76697921512502787</v>
      </c>
      <c r="X49" s="124">
        <f>IF(RES_hhdet_tes!X49=0,"",RES_hhdet_tes!X49/RES_hhdet_fec!X49)</f>
        <v>0.77776470421349564</v>
      </c>
      <c r="Y49" s="124">
        <f>IF(RES_hhdet_tes!Y49=0,"",RES_hhdet_tes!Y49/RES_hhdet_fec!Y49)</f>
        <v>0.78717421741414306</v>
      </c>
      <c r="DA49" s="130" t="s">
        <v>1952</v>
      </c>
    </row>
    <row r="50" spans="1:105" ht="12" customHeight="1" x14ac:dyDescent="0.25">
      <c r="A50" s="97" t="s">
        <v>138</v>
      </c>
      <c r="B50" s="111">
        <f>IF(RES_hhdet_tes!B50=0,"",RES_hhdet_tes!B50/RES_hhdet_fec!B50)</f>
        <v>0.48438874432465917</v>
      </c>
      <c r="C50" s="111">
        <f>IF(RES_hhdet_tes!C50=0,"",RES_hhdet_tes!C50/RES_hhdet_fec!C50)</f>
        <v>0.48534409526853184</v>
      </c>
      <c r="D50" s="111">
        <f>IF(RES_hhdet_tes!D50=0,"",RES_hhdet_tes!D50/RES_hhdet_fec!D50)</f>
        <v>0.48673768491633213</v>
      </c>
      <c r="E50" s="111">
        <f>IF(RES_hhdet_tes!E50=0,"",RES_hhdet_tes!E50/RES_hhdet_fec!E50)</f>
        <v>0.48853068426821222</v>
      </c>
      <c r="F50" s="111">
        <f>IF(RES_hhdet_tes!F50=0,"",RES_hhdet_tes!F50/RES_hhdet_fec!F50)</f>
        <v>0.4904855917529129</v>
      </c>
      <c r="G50" s="111">
        <f>IF(RES_hhdet_tes!G50=0,"",RES_hhdet_tes!G50/RES_hhdet_fec!G50)</f>
        <v>0.49234576413182957</v>
      </c>
      <c r="H50" s="111">
        <f>IF(RES_hhdet_tes!H50=0,"",RES_hhdet_tes!H50/RES_hhdet_fec!H50)</f>
        <v>0.49415686905061146</v>
      </c>
      <c r="I50" s="111">
        <f>IF(RES_hhdet_tes!I50=0,"",RES_hhdet_tes!I50/RES_hhdet_fec!I50)</f>
        <v>0.49661697282071354</v>
      </c>
      <c r="J50" s="111">
        <f>IF(RES_hhdet_tes!J50=0,"",RES_hhdet_tes!J50/RES_hhdet_fec!J50)</f>
        <v>0.50122913211504772</v>
      </c>
      <c r="K50" s="111">
        <f>IF(RES_hhdet_tes!K50=0,"",RES_hhdet_tes!K50/RES_hhdet_fec!K50)</f>
        <v>0.5056843876115017</v>
      </c>
      <c r="L50" s="111">
        <f>IF(RES_hhdet_tes!L50=0,"",RES_hhdet_tes!L50/RES_hhdet_fec!L50)</f>
        <v>0.51099572113688163</v>
      </c>
      <c r="M50" s="111">
        <f>IF(RES_hhdet_tes!M50=0,"",RES_hhdet_tes!M50/RES_hhdet_fec!M50)</f>
        <v>0.51929331724774908</v>
      </c>
      <c r="N50" s="111">
        <f>IF(RES_hhdet_tes!N50=0,"",RES_hhdet_tes!N50/RES_hhdet_fec!N50)</f>
        <v>0.53290274107500257</v>
      </c>
      <c r="O50" s="111">
        <f>IF(RES_hhdet_tes!O50=0,"",RES_hhdet_tes!O50/RES_hhdet_fec!O50)</f>
        <v>0.55135059190074598</v>
      </c>
      <c r="P50" s="111">
        <f>IF(RES_hhdet_tes!P50=0,"",RES_hhdet_tes!P50/RES_hhdet_fec!P50)</f>
        <v>0.55520878302829424</v>
      </c>
      <c r="Q50" s="111">
        <f>IF(RES_hhdet_tes!Q50=0,"",RES_hhdet_tes!Q50/RES_hhdet_fec!Q50)</f>
        <v>0.5595598100774587</v>
      </c>
      <c r="R50" s="111">
        <f>IF(RES_hhdet_tes!R50=0,"",RES_hhdet_tes!R50/RES_hhdet_fec!R50)</f>
        <v>0.56702585042961673</v>
      </c>
      <c r="S50" s="111">
        <f>IF(RES_hhdet_tes!S50=0,"",RES_hhdet_tes!S50/RES_hhdet_fec!S50)</f>
        <v>0.58160269962579381</v>
      </c>
      <c r="T50" s="111">
        <f>IF(RES_hhdet_tes!T50=0,"",RES_hhdet_tes!T50/RES_hhdet_fec!T50)</f>
        <v>0.59749443106900013</v>
      </c>
      <c r="U50" s="111">
        <f>IF(RES_hhdet_tes!U50=0,"",RES_hhdet_tes!U50/RES_hhdet_fec!U50)</f>
        <v>0.6150332936321542</v>
      </c>
      <c r="V50" s="111">
        <f>IF(RES_hhdet_tes!V50=0,"",RES_hhdet_tes!V50/RES_hhdet_fec!V50)</f>
        <v>0.63410145461589518</v>
      </c>
      <c r="W50" s="111">
        <f>IF(RES_hhdet_tes!W50=0,"",RES_hhdet_tes!W50/RES_hhdet_fec!W50)</f>
        <v>0.6463176296977281</v>
      </c>
      <c r="X50" s="111">
        <f>IF(RES_hhdet_tes!X50=0,"",RES_hhdet_tes!X50/RES_hhdet_fec!X50)</f>
        <v>0.65685621190112209</v>
      </c>
      <c r="Y50" s="111">
        <f>IF(RES_hhdet_tes!Y50=0,"",RES_hhdet_tes!Y50/RES_hhdet_fec!Y50)</f>
        <v>0.67311786248391259</v>
      </c>
      <c r="DA50" s="63" t="s">
        <v>1953</v>
      </c>
    </row>
    <row r="51" spans="1:105" ht="12" customHeight="1" x14ac:dyDescent="0.25">
      <c r="A51" s="97" t="s">
        <v>137</v>
      </c>
      <c r="B51" s="111">
        <f>IF(RES_hhdet_tes!B51=0,"",RES_hhdet_tes!B51/RES_hhdet_fec!B51)</f>
        <v>0.89139604872988909</v>
      </c>
      <c r="C51" s="111">
        <f>IF(RES_hhdet_tes!C51=0,"",RES_hhdet_tes!C51/RES_hhdet_fec!C51)</f>
        <v>0.80902113910746343</v>
      </c>
      <c r="D51" s="111">
        <f>IF(RES_hhdet_tes!D51=0,"",RES_hhdet_tes!D51/RES_hhdet_fec!D51)</f>
        <v>0.9130646728164904</v>
      </c>
      <c r="E51" s="111">
        <f>IF(RES_hhdet_tes!E51=0,"",RES_hhdet_tes!E51/RES_hhdet_fec!E51)</f>
        <v>0.94774121184474214</v>
      </c>
      <c r="F51" s="111">
        <f>IF(RES_hhdet_tes!F51=0,"",RES_hhdet_tes!F51/RES_hhdet_fec!F51)</f>
        <v>0.9331655933073757</v>
      </c>
      <c r="G51" s="111">
        <f>IF(RES_hhdet_tes!G51=0,"",RES_hhdet_tes!G51/RES_hhdet_fec!G51)</f>
        <v>0.93577217538482638</v>
      </c>
      <c r="H51" s="111">
        <f>IF(RES_hhdet_tes!H51=0,"",RES_hhdet_tes!H51/RES_hhdet_fec!H51)</f>
        <v>0.91464144954435578</v>
      </c>
      <c r="I51" s="111">
        <f>IF(RES_hhdet_tes!I51=0,"",RES_hhdet_tes!I51/RES_hhdet_fec!I51)</f>
        <v>0.93134020972103204</v>
      </c>
      <c r="J51" s="111">
        <f>IF(RES_hhdet_tes!J51=0,"",RES_hhdet_tes!J51/RES_hhdet_fec!J51)</f>
        <v>0.93680463716951501</v>
      </c>
      <c r="K51" s="111">
        <f>IF(RES_hhdet_tes!K51=0,"",RES_hhdet_tes!K51/RES_hhdet_fec!K51)</f>
        <v>0.94207554455794074</v>
      </c>
      <c r="L51" s="111">
        <f>IF(RES_hhdet_tes!L51=0,"",RES_hhdet_tes!L51/RES_hhdet_fec!L51)</f>
        <v>0.94320021187585945</v>
      </c>
      <c r="M51" s="111">
        <f>IF(RES_hhdet_tes!M51=0,"",RES_hhdet_tes!M51/RES_hhdet_fec!M51)</f>
        <v>0.91586411701702852</v>
      </c>
      <c r="N51" s="111">
        <f>IF(RES_hhdet_tes!N51=0,"",RES_hhdet_tes!N51/RES_hhdet_fec!N51)</f>
        <v>0.95383462295466148</v>
      </c>
      <c r="O51" s="111">
        <f>IF(RES_hhdet_tes!O51=0,"",RES_hhdet_tes!O51/RES_hhdet_fec!O51)</f>
        <v>0.96730218352702046</v>
      </c>
      <c r="P51" s="111">
        <f>IF(RES_hhdet_tes!P51=0,"",RES_hhdet_tes!P51/RES_hhdet_fec!P51)</f>
        <v>0.93615808914998189</v>
      </c>
      <c r="Q51" s="111">
        <f>IF(RES_hhdet_tes!Q51=0,"",RES_hhdet_tes!Q51/RES_hhdet_fec!Q51)</f>
        <v>0.98105072292982198</v>
      </c>
      <c r="R51" s="111">
        <f>IF(RES_hhdet_tes!R51=0,"",RES_hhdet_tes!R51/RES_hhdet_fec!R51)</f>
        <v>0.97654837241282277</v>
      </c>
      <c r="S51" s="111">
        <f>IF(RES_hhdet_tes!S51=0,"",RES_hhdet_tes!S51/RES_hhdet_fec!S51)</f>
        <v>0.9641071194509222</v>
      </c>
      <c r="T51" s="111">
        <f>IF(RES_hhdet_tes!T51=0,"",RES_hhdet_tes!T51/RES_hhdet_fec!T51)</f>
        <v>0.96034446127546291</v>
      </c>
      <c r="U51" s="111">
        <f>IF(RES_hhdet_tes!U51=0,"",RES_hhdet_tes!U51/RES_hhdet_fec!U51)</f>
        <v>0.95323994390337263</v>
      </c>
      <c r="V51" s="111">
        <f>IF(RES_hhdet_tes!V51=0,"",RES_hhdet_tes!V51/RES_hhdet_fec!V51)</f>
        <v>0.9633770821869676</v>
      </c>
      <c r="W51" s="111">
        <f>IF(RES_hhdet_tes!W51=0,"",RES_hhdet_tes!W51/RES_hhdet_fec!W51)</f>
        <v>0.96168089682486146</v>
      </c>
      <c r="X51" s="111">
        <f>IF(RES_hhdet_tes!X51=0,"",RES_hhdet_tes!X51/RES_hhdet_fec!X51)</f>
        <v>0.96085207931429961</v>
      </c>
      <c r="Y51" s="111">
        <f>IF(RES_hhdet_tes!Y51=0,"",RES_hhdet_tes!Y51/RES_hhdet_fec!Y51)</f>
        <v>0.97032332331389415</v>
      </c>
      <c r="DA51" s="63" t="s">
        <v>1954</v>
      </c>
    </row>
    <row r="52" spans="1:105" ht="12" customHeight="1" x14ac:dyDescent="0.25">
      <c r="A52" s="100" t="s">
        <v>211</v>
      </c>
      <c r="B52" s="112">
        <f>IF(RES_hhdet_tes!B52=0,"",RES_hhdet_tes!B52/RES_hhdet_fec!B52)</f>
        <v>0.48438874432465912</v>
      </c>
      <c r="C52" s="112">
        <f>IF(RES_hhdet_tes!C52=0,"",RES_hhdet_tes!C52/RES_hhdet_fec!C52)</f>
        <v>0.48438874432465912</v>
      </c>
      <c r="D52" s="112">
        <f>IF(RES_hhdet_tes!D52=0,"",RES_hhdet_tes!D52/RES_hhdet_fec!D52)</f>
        <v>0.48438874432465917</v>
      </c>
      <c r="E52" s="112">
        <f>IF(RES_hhdet_tes!E52=0,"",RES_hhdet_tes!E52/RES_hhdet_fec!E52)</f>
        <v>0.48832114323955506</v>
      </c>
      <c r="F52" s="112">
        <f>IF(RES_hhdet_tes!F52=0,"",RES_hhdet_tes!F52/RES_hhdet_fec!F52)</f>
        <v>0.49149002571089351</v>
      </c>
      <c r="G52" s="112">
        <f>IF(RES_hhdet_tes!G52=0,"",RES_hhdet_tes!G52/RES_hhdet_fec!G52)</f>
        <v>0.49337083574295165</v>
      </c>
      <c r="H52" s="112">
        <f>IF(RES_hhdet_tes!H52=0,"",RES_hhdet_tes!H52/RES_hhdet_fec!H52)</f>
        <v>0.49497874770381267</v>
      </c>
      <c r="I52" s="112">
        <f>IF(RES_hhdet_tes!I52=0,"",RES_hhdet_tes!I52/RES_hhdet_fec!I52)</f>
        <v>0.50311467941491994</v>
      </c>
      <c r="J52" s="112">
        <f>IF(RES_hhdet_tes!J52=0,"",RES_hhdet_tes!J52/RES_hhdet_fec!J52)</f>
        <v>0.51239737622834092</v>
      </c>
      <c r="K52" s="112">
        <f>IF(RES_hhdet_tes!K52=0,"",RES_hhdet_tes!K52/RES_hhdet_fec!K52)</f>
        <v>0.51833839988107333</v>
      </c>
      <c r="L52" s="112">
        <f>IF(RES_hhdet_tes!L52=0,"",RES_hhdet_tes!L52/RES_hhdet_fec!L52)</f>
        <v>0.52122898312409349</v>
      </c>
      <c r="M52" s="112">
        <f>IF(RES_hhdet_tes!M52=0,"",RES_hhdet_tes!M52/RES_hhdet_fec!M52)</f>
        <v>0.5230874105819644</v>
      </c>
      <c r="N52" s="112">
        <f>IF(RES_hhdet_tes!N52=0,"",RES_hhdet_tes!N52/RES_hhdet_fec!N52)</f>
        <v>0.52726944821827437</v>
      </c>
      <c r="O52" s="112">
        <f>IF(RES_hhdet_tes!O52=0,"",RES_hhdet_tes!O52/RES_hhdet_fec!O52)</f>
        <v>0.54933947056370069</v>
      </c>
      <c r="P52" s="112">
        <f>IF(RES_hhdet_tes!P52=0,"",RES_hhdet_tes!P52/RES_hhdet_fec!P52)</f>
        <v>0.55745950275100498</v>
      </c>
      <c r="Q52" s="112">
        <f>IF(RES_hhdet_tes!Q52=0,"",RES_hhdet_tes!Q52/RES_hhdet_fec!Q52)</f>
        <v>0.58548427937660985</v>
      </c>
      <c r="R52" s="112">
        <f>IF(RES_hhdet_tes!R52=0,"",RES_hhdet_tes!R52/RES_hhdet_fec!R52)</f>
        <v>0.58852306223935069</v>
      </c>
      <c r="S52" s="112">
        <f>IF(RES_hhdet_tes!S52=0,"",RES_hhdet_tes!S52/RES_hhdet_fec!S52)</f>
        <v>0.59503003786063824</v>
      </c>
      <c r="T52" s="112">
        <f>IF(RES_hhdet_tes!T52=0,"",RES_hhdet_tes!T52/RES_hhdet_fec!T52)</f>
        <v>0.61475422846955474</v>
      </c>
      <c r="U52" s="112">
        <f>IF(RES_hhdet_tes!U52=0,"",RES_hhdet_tes!U52/RES_hhdet_fec!U52)</f>
        <v>0.62636840188405363</v>
      </c>
      <c r="V52" s="112">
        <f>IF(RES_hhdet_tes!V52=0,"",RES_hhdet_tes!V52/RES_hhdet_fec!V52)</f>
        <v>0.65011380034005106</v>
      </c>
      <c r="W52" s="112">
        <f>IF(RES_hhdet_tes!W52=0,"",RES_hhdet_tes!W52/RES_hhdet_fec!W52)</f>
        <v>0.66098390687630837</v>
      </c>
      <c r="X52" s="112">
        <f>IF(RES_hhdet_tes!X52=0,"",RES_hhdet_tes!X52/RES_hhdet_fec!X52)</f>
        <v>0.6691354608044261</v>
      </c>
      <c r="Y52" s="112">
        <f>IF(RES_hhdet_tes!Y52=0,"",RES_hhdet_tes!Y52/RES_hhdet_fec!Y52)</f>
        <v>0.68404826504493577</v>
      </c>
      <c r="DA52" s="131" t="s">
        <v>1955</v>
      </c>
    </row>
    <row r="53" spans="1:105" ht="12" customHeight="1" x14ac:dyDescent="0.25">
      <c r="A53" s="103" t="s">
        <v>52</v>
      </c>
      <c r="B53" s="113">
        <f>IF(RES_hhdet_tes!B53=0,"",RES_hhdet_tes!B53/RES_hhdet_fec!B53)</f>
        <v>1</v>
      </c>
      <c r="C53" s="113">
        <f>IF(RES_hhdet_tes!C53=0,"",RES_hhdet_tes!C53/RES_hhdet_fec!C53)</f>
        <v>1</v>
      </c>
      <c r="D53" s="113">
        <f>IF(RES_hhdet_tes!D53=0,"",RES_hhdet_tes!D53/RES_hhdet_fec!D53)</f>
        <v>1</v>
      </c>
      <c r="E53" s="113">
        <f>IF(RES_hhdet_tes!E53=0,"",RES_hhdet_tes!E53/RES_hhdet_fec!E53)</f>
        <v>1</v>
      </c>
      <c r="F53" s="113">
        <f>IF(RES_hhdet_tes!F53=0,"",RES_hhdet_tes!F53/RES_hhdet_fec!F53)</f>
        <v>1</v>
      </c>
      <c r="G53" s="113">
        <f>IF(RES_hhdet_tes!G53=0,"",RES_hhdet_tes!G53/RES_hhdet_fec!G53)</f>
        <v>1</v>
      </c>
      <c r="H53" s="113">
        <f>IF(RES_hhdet_tes!H53=0,"",RES_hhdet_tes!H53/RES_hhdet_fec!H53)</f>
        <v>1</v>
      </c>
      <c r="I53" s="113">
        <f>IF(RES_hhdet_tes!I53=0,"",RES_hhdet_tes!I53/RES_hhdet_fec!I53)</f>
        <v>1</v>
      </c>
      <c r="J53" s="113">
        <f>IF(RES_hhdet_tes!J53=0,"",RES_hhdet_tes!J53/RES_hhdet_fec!J53)</f>
        <v>1</v>
      </c>
      <c r="K53" s="113">
        <f>IF(RES_hhdet_tes!K53=0,"",RES_hhdet_tes!K53/RES_hhdet_fec!K53)</f>
        <v>1</v>
      </c>
      <c r="L53" s="113">
        <f>IF(RES_hhdet_tes!L53=0,"",RES_hhdet_tes!L53/RES_hhdet_fec!L53)</f>
        <v>1</v>
      </c>
      <c r="M53" s="113">
        <f>IF(RES_hhdet_tes!M53=0,"",RES_hhdet_tes!M53/RES_hhdet_fec!M53)</f>
        <v>1</v>
      </c>
      <c r="N53" s="113">
        <f>IF(RES_hhdet_tes!N53=0,"",RES_hhdet_tes!N53/RES_hhdet_fec!N53)</f>
        <v>1</v>
      </c>
      <c r="O53" s="113">
        <f>IF(RES_hhdet_tes!O53=0,"",RES_hhdet_tes!O53/RES_hhdet_fec!O53)</f>
        <v>1</v>
      </c>
      <c r="P53" s="113">
        <f>IF(RES_hhdet_tes!P53=0,"",RES_hhdet_tes!P53/RES_hhdet_fec!P53)</f>
        <v>1</v>
      </c>
      <c r="Q53" s="113">
        <f>IF(RES_hhdet_tes!Q53=0,"",RES_hhdet_tes!Q53/RES_hhdet_fec!Q53)</f>
        <v>1</v>
      </c>
      <c r="R53" s="113">
        <f>IF(RES_hhdet_tes!R53=0,"",RES_hhdet_tes!R53/RES_hhdet_fec!R53)</f>
        <v>1</v>
      </c>
      <c r="S53" s="113">
        <f>IF(RES_hhdet_tes!S53=0,"",RES_hhdet_tes!S53/RES_hhdet_fec!S53)</f>
        <v>1</v>
      </c>
      <c r="T53" s="113">
        <f>IF(RES_hhdet_tes!T53=0,"",RES_hhdet_tes!T53/RES_hhdet_fec!T53)</f>
        <v>1</v>
      </c>
      <c r="U53" s="113">
        <f>IF(RES_hhdet_tes!U53=0,"",RES_hhdet_tes!U53/RES_hhdet_fec!U53)</f>
        <v>1</v>
      </c>
      <c r="V53" s="113">
        <f>IF(RES_hhdet_tes!V53=0,"",RES_hhdet_tes!V53/RES_hhdet_fec!V53)</f>
        <v>1</v>
      </c>
      <c r="W53" s="113">
        <f>IF(RES_hhdet_tes!W53=0,"",RES_hhdet_tes!W53/RES_hhdet_fec!W53)</f>
        <v>1</v>
      </c>
      <c r="X53" s="113">
        <f>IF(RES_hhdet_tes!X53=0,"",RES_hhdet_tes!X53/RES_hhdet_fec!X53)</f>
        <v>1</v>
      </c>
      <c r="Y53" s="113">
        <f>IF(RES_hhdet_tes!Y53=0,"",RES_hhdet_tes!Y53/RES_hhdet_fec!Y53)</f>
        <v>1</v>
      </c>
      <c r="DA53" s="132" t="s">
        <v>1956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0.60636878733371902</v>
      </c>
      <c r="C54" s="112">
        <f>IF(RES_hhdet_tes!C54=0,"",RES_hhdet_tes!C54/RES_hhdet_fec!C54)</f>
        <v>0.60905044986684909</v>
      </c>
      <c r="D54" s="112">
        <f>IF(RES_hhdet_tes!D54=0,"",RES_hhdet_tes!D54/RES_hhdet_fec!D54)</f>
        <v>0.61250308167208456</v>
      </c>
      <c r="E54" s="112">
        <f>IF(RES_hhdet_tes!E54=0,"",RES_hhdet_tes!E54/RES_hhdet_fec!E54)</f>
        <v>0.6160508677690073</v>
      </c>
      <c r="F54" s="112">
        <f>IF(RES_hhdet_tes!F54=0,"",RES_hhdet_tes!F54/RES_hhdet_fec!F54)</f>
        <v>0.61967992939237593</v>
      </c>
      <c r="G54" s="112">
        <f>IF(RES_hhdet_tes!G54=0,"",RES_hhdet_tes!G54/RES_hhdet_fec!G54)</f>
        <v>0.62322844218803519</v>
      </c>
      <c r="H54" s="112">
        <f>IF(RES_hhdet_tes!H54=0,"",RES_hhdet_tes!H54/RES_hhdet_fec!H54)</f>
        <v>0.62724104621491239</v>
      </c>
      <c r="I54" s="112">
        <f>IF(RES_hhdet_tes!I54=0,"",RES_hhdet_tes!I54/RES_hhdet_fec!I54)</f>
        <v>0.6294315033368264</v>
      </c>
      <c r="J54" s="112">
        <f>IF(RES_hhdet_tes!J54=0,"",RES_hhdet_tes!J54/RES_hhdet_fec!J54)</f>
        <v>0.63025619320614745</v>
      </c>
      <c r="K54" s="112">
        <f>IF(RES_hhdet_tes!K54=0,"",RES_hhdet_tes!K54/RES_hhdet_fec!K54)</f>
        <v>0.63200775005686449</v>
      </c>
      <c r="L54" s="112">
        <f>IF(RES_hhdet_tes!L54=0,"",RES_hhdet_tes!L54/RES_hhdet_fec!L54)</f>
        <v>0.63470217102932225</v>
      </c>
      <c r="M54" s="112">
        <f>IF(RES_hhdet_tes!M54=0,"",RES_hhdet_tes!M54/RES_hhdet_fec!M54)</f>
        <v>0.63900987419078314</v>
      </c>
      <c r="N54" s="112">
        <f>IF(RES_hhdet_tes!N54=0,"",RES_hhdet_tes!N54/RES_hhdet_fec!N54)</f>
        <v>0.64411706460177831</v>
      </c>
      <c r="O54" s="112">
        <f>IF(RES_hhdet_tes!O54=0,"",RES_hhdet_tes!O54/RES_hhdet_fec!O54)</f>
        <v>0.65073675017739985</v>
      </c>
      <c r="P54" s="112">
        <f>IF(RES_hhdet_tes!P54=0,"",RES_hhdet_tes!P54/RES_hhdet_fec!P54)</f>
        <v>0.65631320619202282</v>
      </c>
      <c r="Q54" s="112">
        <f>IF(RES_hhdet_tes!Q54=0,"",RES_hhdet_tes!Q54/RES_hhdet_fec!Q54)</f>
        <v>0.66695300246410205</v>
      </c>
      <c r="R54" s="112">
        <f>IF(RES_hhdet_tes!R54=0,"",RES_hhdet_tes!R54/RES_hhdet_fec!R54)</f>
        <v>0.67465359494318344</v>
      </c>
      <c r="S54" s="112">
        <f>IF(RES_hhdet_tes!S54=0,"",RES_hhdet_tes!S54/RES_hhdet_fec!S54)</f>
        <v>0.68289435512118624</v>
      </c>
      <c r="T54" s="112">
        <f>IF(RES_hhdet_tes!T54=0,"",RES_hhdet_tes!T54/RES_hhdet_fec!T54)</f>
        <v>0.69375820346665018</v>
      </c>
      <c r="U54" s="112">
        <f>IF(RES_hhdet_tes!U54=0,"",RES_hhdet_tes!U54/RES_hhdet_fec!U54)</f>
        <v>0.70768148038523726</v>
      </c>
      <c r="V54" s="112">
        <f>IF(RES_hhdet_tes!V54=0,"",RES_hhdet_tes!V54/RES_hhdet_fec!V54)</f>
        <v>0.7234400554463094</v>
      </c>
      <c r="W54" s="112">
        <f>IF(RES_hhdet_tes!W54=0,"",RES_hhdet_tes!W54/RES_hhdet_fec!W54)</f>
        <v>0.73760496580793566</v>
      </c>
      <c r="X54" s="112">
        <f>IF(RES_hhdet_tes!X54=0,"",RES_hhdet_tes!X54/RES_hhdet_fec!X54)</f>
        <v>0.7488520106958646</v>
      </c>
      <c r="Y54" s="112">
        <f>IF(RES_hhdet_tes!Y54=0,"",RES_hhdet_tes!Y54/RES_hhdet_fec!Y54)</f>
        <v>0.7611121124790573</v>
      </c>
      <c r="DA54" s="131" t="s">
        <v>1957</v>
      </c>
    </row>
    <row r="55" spans="1:105" ht="12" customHeight="1" x14ac:dyDescent="0.25">
      <c r="A55" s="107" t="s">
        <v>121</v>
      </c>
      <c r="B55" s="113">
        <f>IF(RES_hhdet_tes!B55=0,"",RES_hhdet_tes!B55/RES_hhdet_fec!B55)</f>
        <v>0.93251627751524335</v>
      </c>
      <c r="C55" s="113">
        <f>IF(RES_hhdet_tes!C55=0,"",RES_hhdet_tes!C55/RES_hhdet_fec!C55)</f>
        <v>0.87573453886100794</v>
      </c>
      <c r="D55" s="113">
        <f>IF(RES_hhdet_tes!D55=0,"",RES_hhdet_tes!D55/RES_hhdet_fec!D55)</f>
        <v>0.94650022831642566</v>
      </c>
      <c r="E55" s="113">
        <f>IF(RES_hhdet_tes!E55=0,"",RES_hhdet_tes!E55/RES_hhdet_fec!E55)</f>
        <v>0.96907744406297713</v>
      </c>
      <c r="F55" s="113">
        <f>IF(RES_hhdet_tes!F55=0,"",RES_hhdet_tes!F55/RES_hhdet_fec!F55)</f>
        <v>0.95973523773474578</v>
      </c>
      <c r="G55" s="113">
        <f>IF(RES_hhdet_tes!G55=0,"",RES_hhdet_tes!G55/RES_hhdet_fec!G55)</f>
        <v>0.96161695796817048</v>
      </c>
      <c r="H55" s="113">
        <f>IF(RES_hhdet_tes!H55=0,"",RES_hhdet_tes!H55/RES_hhdet_fec!H55)</f>
        <v>0.94813637180600396</v>
      </c>
      <c r="I55" s="113">
        <f>IF(RES_hhdet_tes!I55=0,"",RES_hhdet_tes!I55/RES_hhdet_fec!I55)</f>
        <v>0.95794359628795411</v>
      </c>
      <c r="J55" s="113">
        <f>IF(RES_hhdet_tes!J55=0,"",RES_hhdet_tes!J55/RES_hhdet_fec!J55)</f>
        <v>0.96082938224261205</v>
      </c>
      <c r="K55" s="113">
        <f>IF(RES_hhdet_tes!K55=0,"",RES_hhdet_tes!K55/RES_hhdet_fec!K55)</f>
        <v>0.96382764026240386</v>
      </c>
      <c r="L55" s="113">
        <f>IF(RES_hhdet_tes!L55=0,"",RES_hhdet_tes!L55/RES_hhdet_fec!L55)</f>
        <v>0.96444425124539901</v>
      </c>
      <c r="M55" s="113">
        <f>IF(RES_hhdet_tes!M55=0,"",RES_hhdet_tes!M55/RES_hhdet_fec!M55)</f>
        <v>0.94757744409766664</v>
      </c>
      <c r="N55" s="113">
        <f>IF(RES_hhdet_tes!N55=0,"",RES_hhdet_tes!N55/RES_hhdet_fec!N55)</f>
        <v>0.96548318247650122</v>
      </c>
      <c r="O55" s="113">
        <f>IF(RES_hhdet_tes!O55=0,"",RES_hhdet_tes!O55/RES_hhdet_fec!O55)</f>
        <v>0.97996821883120644</v>
      </c>
      <c r="P55" s="113">
        <f>IF(RES_hhdet_tes!P55=0,"",RES_hhdet_tes!P55/RES_hhdet_fec!P55)</f>
        <v>0.95808872197183614</v>
      </c>
      <c r="Q55" s="113">
        <f>IF(RES_hhdet_tes!Q55=0,"",RES_hhdet_tes!Q55/RES_hhdet_fec!Q55)</f>
        <v>0.99371244246189294</v>
      </c>
      <c r="R55" s="113">
        <f>IF(RES_hhdet_tes!R55=0,"",RES_hhdet_tes!R55/RES_hhdet_fec!R55)</f>
        <v>0.98834454224641599</v>
      </c>
      <c r="S55" s="113">
        <f>IF(RES_hhdet_tes!S55=0,"",RES_hhdet_tes!S55/RES_hhdet_fec!S55)</f>
        <v>0.97617481290306796</v>
      </c>
      <c r="T55" s="113">
        <f>IF(RES_hhdet_tes!T55=0,"",RES_hhdet_tes!T55/RES_hhdet_fec!T55)</f>
        <v>0.97274353723757723</v>
      </c>
      <c r="U55" s="113">
        <f>IF(RES_hhdet_tes!U55=0,"",RES_hhdet_tes!U55/RES_hhdet_fec!U55)</f>
        <v>0.96583711125091221</v>
      </c>
      <c r="V55" s="113">
        <f>IF(RES_hhdet_tes!V55=0,"",RES_hhdet_tes!V55/RES_hhdet_fec!V55)</f>
        <v>0.97332251204768683</v>
      </c>
      <c r="W55" s="113">
        <f>IF(RES_hhdet_tes!W55=0,"",RES_hhdet_tes!W55/RES_hhdet_fec!W55)</f>
        <v>0.97378095050858793</v>
      </c>
      <c r="X55" s="113">
        <f>IF(RES_hhdet_tes!X55=0,"",RES_hhdet_tes!X55/RES_hhdet_fec!X55)</f>
        <v>0.97363806880411996</v>
      </c>
      <c r="Y55" s="113">
        <f>IF(RES_hhdet_tes!Y55=0,"",RES_hhdet_tes!Y55/RES_hhdet_fec!Y55)</f>
        <v>0.97956636543603859</v>
      </c>
      <c r="DA55" s="132" t="s">
        <v>1958</v>
      </c>
    </row>
    <row r="56" spans="1:105" ht="12" customHeight="1" x14ac:dyDescent="0.25">
      <c r="A56" s="108" t="s">
        <v>53</v>
      </c>
      <c r="B56" s="111">
        <f>IF(RES_hhdet_tes!B56=0,"",RES_hhdet_tes!B56/RES_hhdet_fec!B56)</f>
        <v>0.60636878733371902</v>
      </c>
      <c r="C56" s="111">
        <f>IF(RES_hhdet_tes!C56=0,"",RES_hhdet_tes!C56/RES_hhdet_fec!C56)</f>
        <v>0.60853645875439299</v>
      </c>
      <c r="D56" s="111">
        <f>IF(RES_hhdet_tes!D56=0,"",RES_hhdet_tes!D56/RES_hhdet_fec!D56)</f>
        <v>0.61173479033158662</v>
      </c>
      <c r="E56" s="111">
        <f>IF(RES_hhdet_tes!E56=0,"",RES_hhdet_tes!E56/RES_hhdet_fec!E56)</f>
        <v>0.6165878195058544</v>
      </c>
      <c r="F56" s="111">
        <f>IF(RES_hhdet_tes!F56=0,"",RES_hhdet_tes!F56/RES_hhdet_fec!F56)</f>
        <v>0.62060638493822706</v>
      </c>
      <c r="G56" s="111">
        <f>IF(RES_hhdet_tes!G56=0,"",RES_hhdet_tes!G56/RES_hhdet_fec!G56)</f>
        <v>0.62392471932429283</v>
      </c>
      <c r="H56" s="111">
        <f>IF(RES_hhdet_tes!H56=0,"",RES_hhdet_tes!H56/RES_hhdet_fec!H56)</f>
        <v>0.62777220040832782</v>
      </c>
      <c r="I56" s="111">
        <f>IF(RES_hhdet_tes!I56=0,"",RES_hhdet_tes!I56/RES_hhdet_fec!I56)</f>
        <v>0.63026736693334096</v>
      </c>
      <c r="J56" s="111">
        <f>IF(RES_hhdet_tes!J56=0,"",RES_hhdet_tes!J56/RES_hhdet_fec!J56)</f>
        <v>0.63206493692872834</v>
      </c>
      <c r="K56" s="111">
        <f>IF(RES_hhdet_tes!K56=0,"",RES_hhdet_tes!K56/RES_hhdet_fec!K56)</f>
        <v>0.63471099177847112</v>
      </c>
      <c r="L56" s="111">
        <f>IF(RES_hhdet_tes!L56=0,"",RES_hhdet_tes!L56/RES_hhdet_fec!L56)</f>
        <v>0.63696822478280202</v>
      </c>
      <c r="M56" s="111">
        <f>IF(RES_hhdet_tes!M56=0,"",RES_hhdet_tes!M56/RES_hhdet_fec!M56)</f>
        <v>0.63895433890347431</v>
      </c>
      <c r="N56" s="111">
        <f>IF(RES_hhdet_tes!N56=0,"",RES_hhdet_tes!N56/RES_hhdet_fec!N56)</f>
        <v>0.64315941084621109</v>
      </c>
      <c r="O56" s="111">
        <f>IF(RES_hhdet_tes!O56=0,"",RES_hhdet_tes!O56/RES_hhdet_fec!O56)</f>
        <v>0.65081714879763963</v>
      </c>
      <c r="P56" s="111">
        <f>IF(RES_hhdet_tes!P56=0,"",RES_hhdet_tes!P56/RES_hhdet_fec!P56)</f>
        <v>0.66187395445014185</v>
      </c>
      <c r="Q56" s="111">
        <f>IF(RES_hhdet_tes!Q56=0,"",RES_hhdet_tes!Q56/RES_hhdet_fec!Q56)</f>
        <v>0.67410465969224498</v>
      </c>
      <c r="R56" s="111">
        <f>IF(RES_hhdet_tes!R56=0,"",RES_hhdet_tes!R56/RES_hhdet_fec!R56)</f>
        <v>0.68435612192238371</v>
      </c>
      <c r="S56" s="111">
        <f>IF(RES_hhdet_tes!S56=0,"",RES_hhdet_tes!S56/RES_hhdet_fec!S56)</f>
        <v>0.69248551813636117</v>
      </c>
      <c r="T56" s="111">
        <f>IF(RES_hhdet_tes!T56=0,"",RES_hhdet_tes!T56/RES_hhdet_fec!T56)</f>
        <v>0.69926151332419506</v>
      </c>
      <c r="U56" s="111">
        <f>IF(RES_hhdet_tes!U56=0,"",RES_hhdet_tes!U56/RES_hhdet_fec!U56)</f>
        <v>0.70753983335666193</v>
      </c>
      <c r="V56" s="111">
        <f>IF(RES_hhdet_tes!V56=0,"",RES_hhdet_tes!V56/RES_hhdet_fec!V56)</f>
        <v>0.71976276470950218</v>
      </c>
      <c r="W56" s="111">
        <f>IF(RES_hhdet_tes!W56=0,"",RES_hhdet_tes!W56/RES_hhdet_fec!W56)</f>
        <v>0.73476375582745657</v>
      </c>
      <c r="X56" s="111">
        <f>IF(RES_hhdet_tes!X56=0,"",RES_hhdet_tes!X56/RES_hhdet_fec!X56)</f>
        <v>0.74968876742861612</v>
      </c>
      <c r="Y56" s="111">
        <f>IF(RES_hhdet_tes!Y56=0,"",RES_hhdet_tes!Y56/RES_hhdet_fec!Y56)</f>
        <v>0.761843665813141</v>
      </c>
      <c r="DA56" s="63" t="s">
        <v>1959</v>
      </c>
    </row>
    <row r="57" spans="1:105" ht="12" customHeight="1" x14ac:dyDescent="0.25">
      <c r="A57" s="108" t="s">
        <v>52</v>
      </c>
      <c r="B57" s="111">
        <f>IF(RES_hhdet_tes!B57=0,"",RES_hhdet_tes!B57/RES_hhdet_fec!B57)</f>
        <v>1</v>
      </c>
      <c r="C57" s="111">
        <f>IF(RES_hhdet_tes!C57=0,"",RES_hhdet_tes!C57/RES_hhdet_fec!C57)</f>
        <v>1</v>
      </c>
      <c r="D57" s="111">
        <f>IF(RES_hhdet_tes!D57=0,"",RES_hhdet_tes!D57/RES_hhdet_fec!D57)</f>
        <v>1</v>
      </c>
      <c r="E57" s="111">
        <f>IF(RES_hhdet_tes!E57=0,"",RES_hhdet_tes!E57/RES_hhdet_fec!E57)</f>
        <v>1</v>
      </c>
      <c r="F57" s="111">
        <f>IF(RES_hhdet_tes!F57=0,"",RES_hhdet_tes!F57/RES_hhdet_fec!F57)</f>
        <v>1</v>
      </c>
      <c r="G57" s="111">
        <f>IF(RES_hhdet_tes!G57=0,"",RES_hhdet_tes!G57/RES_hhdet_fec!G57)</f>
        <v>1</v>
      </c>
      <c r="H57" s="111">
        <f>IF(RES_hhdet_tes!H57=0,"",RES_hhdet_tes!H57/RES_hhdet_fec!H57)</f>
        <v>1</v>
      </c>
      <c r="I57" s="111">
        <f>IF(RES_hhdet_tes!I57=0,"",RES_hhdet_tes!I57/RES_hhdet_fec!I57)</f>
        <v>1</v>
      </c>
      <c r="J57" s="111">
        <f>IF(RES_hhdet_tes!J57=0,"",RES_hhdet_tes!J57/RES_hhdet_fec!J57)</f>
        <v>1</v>
      </c>
      <c r="K57" s="111">
        <f>IF(RES_hhdet_tes!K57=0,"",RES_hhdet_tes!K57/RES_hhdet_fec!K57)</f>
        <v>1</v>
      </c>
      <c r="L57" s="111">
        <f>IF(RES_hhdet_tes!L57=0,"",RES_hhdet_tes!L57/RES_hhdet_fec!L57)</f>
        <v>1</v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>
        <f>IF(RES_hhdet_tes!Q57=0,"",RES_hhdet_tes!Q57/RES_hhdet_fec!Q57)</f>
        <v>1</v>
      </c>
      <c r="R57" s="111">
        <f>IF(RES_hhdet_tes!R57=0,"",RES_hhdet_tes!R57/RES_hhdet_fec!R57)</f>
        <v>1</v>
      </c>
      <c r="S57" s="111">
        <f>IF(RES_hhdet_tes!S57=0,"",RES_hhdet_tes!S57/RES_hhdet_fec!S57)</f>
        <v>1</v>
      </c>
      <c r="T57" s="111">
        <f>IF(RES_hhdet_tes!T57=0,"",RES_hhdet_tes!T57/RES_hhdet_fec!T57)</f>
        <v>1</v>
      </c>
      <c r="U57" s="111">
        <f>IF(RES_hhdet_tes!U57=0,"",RES_hhdet_tes!U57/RES_hhdet_fec!U57)</f>
        <v>1</v>
      </c>
      <c r="V57" s="111">
        <f>IF(RES_hhdet_tes!V57=0,"",RES_hhdet_tes!V57/RES_hhdet_fec!V57)</f>
        <v>1</v>
      </c>
      <c r="W57" s="111">
        <f>IF(RES_hhdet_tes!W57=0,"",RES_hhdet_tes!W57/RES_hhdet_fec!W57)</f>
        <v>1</v>
      </c>
      <c r="X57" s="111">
        <f>IF(RES_hhdet_tes!X57=0,"",RES_hhdet_tes!X57/RES_hhdet_fec!X57)</f>
        <v>1</v>
      </c>
      <c r="Y57" s="111">
        <f>IF(RES_hhdet_tes!Y57=0,"",RES_hhdet_tes!Y57/RES_hhdet_fec!Y57)</f>
        <v>1</v>
      </c>
      <c r="DA57" s="63" t="s">
        <v>1960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0.66351233253975583</v>
      </c>
      <c r="C58" s="124">
        <f>IF(RES_hhdet_tes!C58=0,"",RES_hhdet_tes!C58/RES_hhdet_fec!C58)</f>
        <v>0.67209329097885961</v>
      </c>
      <c r="D58" s="124">
        <f>IF(RES_hhdet_tes!D58=0,"",RES_hhdet_tes!D58/RES_hhdet_fec!D58)</f>
        <v>0.67315843211064763</v>
      </c>
      <c r="E58" s="124">
        <f>IF(RES_hhdet_tes!E58=0,"",RES_hhdet_tes!E58/RES_hhdet_fec!E58)</f>
        <v>0.67678966420989783</v>
      </c>
      <c r="F58" s="124">
        <f>IF(RES_hhdet_tes!F58=0,"",RES_hhdet_tes!F58/RES_hhdet_fec!F58)</f>
        <v>0.67884089849487272</v>
      </c>
      <c r="G58" s="124">
        <f>IF(RES_hhdet_tes!G58=0,"",RES_hhdet_tes!G58/RES_hhdet_fec!G58)</f>
        <v>0.68293196490720998</v>
      </c>
      <c r="H58" s="124">
        <f>IF(RES_hhdet_tes!H58=0,"",RES_hhdet_tes!H58/RES_hhdet_fec!H58)</f>
        <v>0.69372928670481515</v>
      </c>
      <c r="I58" s="124">
        <f>IF(RES_hhdet_tes!I58=0,"",RES_hhdet_tes!I58/RES_hhdet_fec!I58)</f>
        <v>0.69493567324614103</v>
      </c>
      <c r="J58" s="124">
        <f>IF(RES_hhdet_tes!J58=0,"",RES_hhdet_tes!J58/RES_hhdet_fec!J58)</f>
        <v>0.69587973032546513</v>
      </c>
      <c r="K58" s="124">
        <f>IF(RES_hhdet_tes!K58=0,"",RES_hhdet_tes!K58/RES_hhdet_fec!K58)</f>
        <v>0.69707152592656652</v>
      </c>
      <c r="L58" s="124">
        <f>IF(RES_hhdet_tes!L58=0,"",RES_hhdet_tes!L58/RES_hhdet_fec!L58)</f>
        <v>0.70151331561825636</v>
      </c>
      <c r="M58" s="124">
        <f>IF(RES_hhdet_tes!M58=0,"",RES_hhdet_tes!M58/RES_hhdet_fec!M58)</f>
        <v>0.70201819871956828</v>
      </c>
      <c r="N58" s="124">
        <f>IF(RES_hhdet_tes!N58=0,"",RES_hhdet_tes!N58/RES_hhdet_fec!N58)</f>
        <v>0.70457615428835518</v>
      </c>
      <c r="O58" s="124">
        <f>IF(RES_hhdet_tes!O58=0,"",RES_hhdet_tes!O58/RES_hhdet_fec!O58)</f>
        <v>0.70290001489369025</v>
      </c>
      <c r="P58" s="124">
        <f>IF(RES_hhdet_tes!P58=0,"",RES_hhdet_tes!P58/RES_hhdet_fec!P58)</f>
        <v>0.71120661444941302</v>
      </c>
      <c r="Q58" s="124">
        <f>IF(RES_hhdet_tes!Q58=0,"",RES_hhdet_tes!Q58/RES_hhdet_fec!Q58)</f>
        <v>0.71529141171858246</v>
      </c>
      <c r="R58" s="124">
        <f>IF(RES_hhdet_tes!R58=0,"",RES_hhdet_tes!R58/RES_hhdet_fec!R58)</f>
        <v>0.7192785908940027</v>
      </c>
      <c r="S58" s="124">
        <f>IF(RES_hhdet_tes!S58=0,"",RES_hhdet_tes!S58/RES_hhdet_fec!S58)</f>
        <v>0.72436823922950444</v>
      </c>
      <c r="T58" s="124">
        <f>IF(RES_hhdet_tes!T58=0,"",RES_hhdet_tes!T58/RES_hhdet_fec!T58)</f>
        <v>0.73378180661939996</v>
      </c>
      <c r="U58" s="124">
        <f>IF(RES_hhdet_tes!U58=0,"",RES_hhdet_tes!U58/RES_hhdet_fec!U58)</f>
        <v>0.74861198497829085</v>
      </c>
      <c r="V58" s="124">
        <f>IF(RES_hhdet_tes!V58=0,"",RES_hhdet_tes!V58/RES_hhdet_fec!V58)</f>
        <v>0.76539565679665689</v>
      </c>
      <c r="W58" s="124">
        <f>IF(RES_hhdet_tes!W58=0,"",RES_hhdet_tes!W58/RES_hhdet_fec!W58)</f>
        <v>0.77791847389627988</v>
      </c>
      <c r="X58" s="124">
        <f>IF(RES_hhdet_tes!X58=0,"",RES_hhdet_tes!X58/RES_hhdet_fec!X58)</f>
        <v>0.78501934482511271</v>
      </c>
      <c r="Y58" s="124">
        <f>IF(RES_hhdet_tes!Y58=0,"",RES_hhdet_tes!Y58/RES_hhdet_fec!Y58)</f>
        <v>0.8033124175557933</v>
      </c>
      <c r="DA58" s="130" t="s">
        <v>1961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0.56416416486908727</v>
      </c>
      <c r="C59" s="111">
        <f>IF(RES_hhdet_tes!C59=0,"",RES_hhdet_tes!C59/RES_hhdet_fec!C59)</f>
        <v>0.5647601844215322</v>
      </c>
      <c r="D59" s="111">
        <f>IF(RES_hhdet_tes!D59=0,"",RES_hhdet_tes!D59/RES_hhdet_fec!D59)</f>
        <v>0.56583254034019259</v>
      </c>
      <c r="E59" s="111">
        <f>IF(RES_hhdet_tes!E59=0,"",RES_hhdet_tes!E59/RES_hhdet_fec!E59)</f>
        <v>0.56708126861325436</v>
      </c>
      <c r="F59" s="111">
        <f>IF(RES_hhdet_tes!F59=0,"",RES_hhdet_tes!F59/RES_hhdet_fec!F59)</f>
        <v>0.56843390762407486</v>
      </c>
      <c r="G59" s="111">
        <f>IF(RES_hhdet_tes!G59=0,"",RES_hhdet_tes!G59/RES_hhdet_fec!G59)</f>
        <v>0.56979173422286378</v>
      </c>
      <c r="H59" s="111">
        <f>IF(RES_hhdet_tes!H59=0,"",RES_hhdet_tes!H59/RES_hhdet_fec!H59)</f>
        <v>0.57143664288017959</v>
      </c>
      <c r="I59" s="111">
        <f>IF(RES_hhdet_tes!I59=0,"",RES_hhdet_tes!I59/RES_hhdet_fec!I59)</f>
        <v>0.57240139248684485</v>
      </c>
      <c r="J59" s="111">
        <f>IF(RES_hhdet_tes!J59=0,"",RES_hhdet_tes!J59/RES_hhdet_fec!J59)</f>
        <v>0.57278445248892729</v>
      </c>
      <c r="K59" s="111">
        <f>IF(RES_hhdet_tes!K59=0,"",RES_hhdet_tes!K59/RES_hhdet_fec!K59)</f>
        <v>0.57346978277002569</v>
      </c>
      <c r="L59" s="111">
        <f>IF(RES_hhdet_tes!L59=0,"",RES_hhdet_tes!L59/RES_hhdet_fec!L59)</f>
        <v>0.57433761804049699</v>
      </c>
      <c r="M59" s="111">
        <f>IF(RES_hhdet_tes!M59=0,"",RES_hhdet_tes!M59/RES_hhdet_fec!M59)</f>
        <v>0.5752900566033482</v>
      </c>
      <c r="N59" s="111">
        <f>IF(RES_hhdet_tes!N59=0,"",RES_hhdet_tes!N59/RES_hhdet_fec!N59)</f>
        <v>0.57608822406222338</v>
      </c>
      <c r="O59" s="111">
        <f>IF(RES_hhdet_tes!O59=0,"",RES_hhdet_tes!O59/RES_hhdet_fec!O59)</f>
        <v>0.5766495702614326</v>
      </c>
      <c r="P59" s="111">
        <f>IF(RES_hhdet_tes!P59=0,"",RES_hhdet_tes!P59/RES_hhdet_fec!P59)</f>
        <v>0.57692339373673129</v>
      </c>
      <c r="Q59" s="111">
        <f>IF(RES_hhdet_tes!Q59=0,"",RES_hhdet_tes!Q59/RES_hhdet_fec!Q59)</f>
        <v>0.57748488109565199</v>
      </c>
      <c r="R59" s="111">
        <f>IF(RES_hhdet_tes!R59=0,"",RES_hhdet_tes!R59/RES_hhdet_fec!R59)</f>
        <v>0.57861167079539144</v>
      </c>
      <c r="S59" s="111">
        <f>IF(RES_hhdet_tes!S59=0,"",RES_hhdet_tes!S59/RES_hhdet_fec!S59)</f>
        <v>0.58050220049951762</v>
      </c>
      <c r="T59" s="111">
        <f>IF(RES_hhdet_tes!T59=0,"",RES_hhdet_tes!T59/RES_hhdet_fec!T59)</f>
        <v>0.58298173860623737</v>
      </c>
      <c r="U59" s="111">
        <f>IF(RES_hhdet_tes!U59=0,"",RES_hhdet_tes!U59/RES_hhdet_fec!U59)</f>
        <v>0.58660619086689358</v>
      </c>
      <c r="V59" s="111">
        <f>IF(RES_hhdet_tes!V59=0,"",RES_hhdet_tes!V59/RES_hhdet_fec!V59)</f>
        <v>0.59211264966510024</v>
      </c>
      <c r="W59" s="111">
        <f>IF(RES_hhdet_tes!W59=0,"",RES_hhdet_tes!W59/RES_hhdet_fec!W59)</f>
        <v>0.59816882793414361</v>
      </c>
      <c r="X59" s="111">
        <f>IF(RES_hhdet_tes!X59=0,"",RES_hhdet_tes!X59/RES_hhdet_fec!X59)</f>
        <v>0.60313157590984023</v>
      </c>
      <c r="Y59" s="111">
        <f>IF(RES_hhdet_tes!Y59=0,"",RES_hhdet_tes!Y59/RES_hhdet_fec!Y59)</f>
        <v>0.60766655162054817</v>
      </c>
      <c r="DA59" s="63" t="s">
        <v>1962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0.728184165129101</v>
      </c>
      <c r="C60" s="45">
        <f>IF(RES_hhdet_tes!C60=0,"",RES_hhdet_tes!C60/RES_hhdet_fec!C60)</f>
        <v>0.73013045990575054</v>
      </c>
      <c r="D60" s="45">
        <f>IF(RES_hhdet_tes!D60=0,"",RES_hhdet_tes!D60/RES_hhdet_fec!D60)</f>
        <v>0.73243809026323836</v>
      </c>
      <c r="E60" s="45">
        <f>IF(RES_hhdet_tes!E60=0,"",RES_hhdet_tes!E60/RES_hhdet_fec!E60)</f>
        <v>0.73505217737941375</v>
      </c>
      <c r="F60" s="45">
        <f>IF(RES_hhdet_tes!F60=0,"",RES_hhdet_tes!F60/RES_hhdet_fec!F60)</f>
        <v>0.7377334832319854</v>
      </c>
      <c r="G60" s="45">
        <f>IF(RES_hhdet_tes!G60=0,"",RES_hhdet_tes!G60/RES_hhdet_fec!G60)</f>
        <v>0.74042775587254139</v>
      </c>
      <c r="H60" s="45">
        <f>IF(RES_hhdet_tes!H60=0,"",RES_hhdet_tes!H60/RES_hhdet_fec!H60)</f>
        <v>0.74346905652681927</v>
      </c>
      <c r="I60" s="45">
        <f>IF(RES_hhdet_tes!I60=0,"",RES_hhdet_tes!I60/RES_hhdet_fec!I60)</f>
        <v>0.74520300425662889</v>
      </c>
      <c r="J60" s="45">
        <f>IF(RES_hhdet_tes!J60=0,"",RES_hhdet_tes!J60/RES_hhdet_fec!J60)</f>
        <v>0.74626807274974949</v>
      </c>
      <c r="K60" s="45">
        <f>IF(RES_hhdet_tes!K60=0,"",RES_hhdet_tes!K60/RES_hhdet_fec!K60)</f>
        <v>0.74793024186270129</v>
      </c>
      <c r="L60" s="45">
        <f>IF(RES_hhdet_tes!L60=0,"",RES_hhdet_tes!L60/RES_hhdet_fec!L60)</f>
        <v>0.74984675257569045</v>
      </c>
      <c r="M60" s="45">
        <f>IF(RES_hhdet_tes!M60=0,"",RES_hhdet_tes!M60/RES_hhdet_fec!M60)</f>
        <v>0.7522623431440727</v>
      </c>
      <c r="N60" s="45">
        <f>IF(RES_hhdet_tes!N60=0,"",RES_hhdet_tes!N60/RES_hhdet_fec!N60)</f>
        <v>0.75541484800029968</v>
      </c>
      <c r="O60" s="45">
        <f>IF(RES_hhdet_tes!O60=0,"",RES_hhdet_tes!O60/RES_hhdet_fec!O60)</f>
        <v>0.7594640414717333</v>
      </c>
      <c r="P60" s="45">
        <f>IF(RES_hhdet_tes!P60=0,"",RES_hhdet_tes!P60/RES_hhdet_fec!P60)</f>
        <v>0.76263736316389386</v>
      </c>
      <c r="Q60" s="45">
        <f>IF(RES_hhdet_tes!Q60=0,"",RES_hhdet_tes!Q60/RES_hhdet_fec!Q60)</f>
        <v>0.76792811430445052</v>
      </c>
      <c r="R60" s="45">
        <f>IF(RES_hhdet_tes!R60=0,"",RES_hhdet_tes!R60/RES_hhdet_fec!R60)</f>
        <v>0.77358968917114479</v>
      </c>
      <c r="S60" s="45">
        <f>IF(RES_hhdet_tes!S60=0,"",RES_hhdet_tes!S60/RES_hhdet_fec!S60)</f>
        <v>0.78036157811530515</v>
      </c>
      <c r="T60" s="45">
        <f>IF(RES_hhdet_tes!T60=0,"",RES_hhdet_tes!T60/RES_hhdet_fec!T60)</f>
        <v>0.78897643705101228</v>
      </c>
      <c r="U60" s="45">
        <f>IF(RES_hhdet_tes!U60=0,"",RES_hhdet_tes!U60/RES_hhdet_fec!U60)</f>
        <v>0.80141057538286664</v>
      </c>
      <c r="V60" s="45">
        <f>IF(RES_hhdet_tes!V60=0,"",RES_hhdet_tes!V60/RES_hhdet_fec!V60)</f>
        <v>0.81772894638831262</v>
      </c>
      <c r="W60" s="45">
        <f>IF(RES_hhdet_tes!W60=0,"",RES_hhdet_tes!W60/RES_hhdet_fec!W60)</f>
        <v>0.83391148047951658</v>
      </c>
      <c r="X60" s="45">
        <f>IF(RES_hhdet_tes!X60=0,"",RES_hhdet_tes!X60/RES_hhdet_fec!X60)</f>
        <v>0.84744193985366434</v>
      </c>
      <c r="Y60" s="45">
        <f>IF(RES_hhdet_tes!Y60=0,"",RES_hhdet_tes!Y60/RES_hhdet_fec!Y60)</f>
        <v>0.86053763561120322</v>
      </c>
      <c r="DA60" s="60" t="s">
        <v>1963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0.4917464129111746</v>
      </c>
      <c r="C62" s="119">
        <f>IF(RES_hhdet_tes!C62=0,"",RES_hhdet_tes!C62/RES_hhdet_fec!C62)</f>
        <v>0.49885964230282848</v>
      </c>
      <c r="D62" s="119">
        <f>IF(RES_hhdet_tes!D62=0,"",RES_hhdet_tes!D62/RES_hhdet_fec!D62)</f>
        <v>0.5029237775010591</v>
      </c>
      <c r="E62" s="119">
        <f>IF(RES_hhdet_tes!E62=0,"",RES_hhdet_tes!E62/RES_hhdet_fec!E62)</f>
        <v>0.51432035872388682</v>
      </c>
      <c r="F62" s="119">
        <f>IF(RES_hhdet_tes!F62=0,"",RES_hhdet_tes!F62/RES_hhdet_fec!F62)</f>
        <v>0.5205159060811585</v>
      </c>
      <c r="G62" s="119">
        <f>IF(RES_hhdet_tes!G62=0,"",RES_hhdet_tes!G62/RES_hhdet_fec!G62)</f>
        <v>0.53052057989819112</v>
      </c>
      <c r="H62" s="119">
        <f>IF(RES_hhdet_tes!H62=0,"",RES_hhdet_tes!H62/RES_hhdet_fec!H62)</f>
        <v>0.53888578293618217</v>
      </c>
      <c r="I62" s="119">
        <f>IF(RES_hhdet_tes!I62=0,"",RES_hhdet_tes!I62/RES_hhdet_fec!I62)</f>
        <v>0.53948986821491229</v>
      </c>
      <c r="J62" s="119">
        <f>IF(RES_hhdet_tes!J62=0,"",RES_hhdet_tes!J62/RES_hhdet_fec!J62)</f>
        <v>0.55068061359439846</v>
      </c>
      <c r="K62" s="119">
        <f>IF(RES_hhdet_tes!K62=0,"",RES_hhdet_tes!K62/RES_hhdet_fec!K62)</f>
        <v>0.5647437213414892</v>
      </c>
      <c r="L62" s="119">
        <f>IF(RES_hhdet_tes!L62=0,"",RES_hhdet_tes!L62/RES_hhdet_fec!L62)</f>
        <v>0.5676349345976166</v>
      </c>
      <c r="M62" s="119">
        <f>IF(RES_hhdet_tes!M62=0,"",RES_hhdet_tes!M62/RES_hhdet_fec!M62)</f>
        <v>0.58090597996706628</v>
      </c>
      <c r="N62" s="119">
        <f>IF(RES_hhdet_tes!N62=0,"",RES_hhdet_tes!N62/RES_hhdet_fec!N62)</f>
        <v>0.58521831553582959</v>
      </c>
      <c r="O62" s="119">
        <f>IF(RES_hhdet_tes!O62=0,"",RES_hhdet_tes!O62/RES_hhdet_fec!O62)</f>
        <v>0.59338270161912621</v>
      </c>
      <c r="P62" s="119">
        <f>IF(RES_hhdet_tes!P62=0,"",RES_hhdet_tes!P62/RES_hhdet_fec!P62)</f>
        <v>0.59752395512062395</v>
      </c>
      <c r="Q62" s="119">
        <f>IF(RES_hhdet_tes!Q62=0,"",RES_hhdet_tes!Q62/RES_hhdet_fec!Q62)</f>
        <v>0.61623394627933559</v>
      </c>
      <c r="R62" s="119">
        <f>IF(RES_hhdet_tes!R62=0,"",RES_hhdet_tes!R62/RES_hhdet_fec!R62)</f>
        <v>0.63694759170667026</v>
      </c>
      <c r="S62" s="119">
        <f>IF(RES_hhdet_tes!S62=0,"",RES_hhdet_tes!S62/RES_hhdet_fec!S62)</f>
        <v>0.66589055509397588</v>
      </c>
      <c r="T62" s="119">
        <f>IF(RES_hhdet_tes!T62=0,"",RES_hhdet_tes!T62/RES_hhdet_fec!T62)</f>
        <v>0.67944872319857896</v>
      </c>
      <c r="U62" s="119">
        <f>IF(RES_hhdet_tes!U62=0,"",RES_hhdet_tes!U62/RES_hhdet_fec!U62)</f>
        <v>0.70032571940344146</v>
      </c>
      <c r="V62" s="119">
        <f>IF(RES_hhdet_tes!V62=0,"",RES_hhdet_tes!V62/RES_hhdet_fec!V62)</f>
        <v>0.71638551135396189</v>
      </c>
      <c r="W62" s="119">
        <f>IF(RES_hhdet_tes!W62=0,"",RES_hhdet_tes!W62/RES_hhdet_fec!W62)</f>
        <v>0.7261788052112117</v>
      </c>
      <c r="X62" s="119">
        <f>IF(RES_hhdet_tes!X62=0,"",RES_hhdet_tes!X62/RES_hhdet_fec!X62)</f>
        <v>0.74246197456444041</v>
      </c>
      <c r="Y62" s="119">
        <f>IF(RES_hhdet_tes!Y62=0,"",RES_hhdet_tes!Y62/RES_hhdet_fec!Y62)</f>
        <v>0.7558767826648507</v>
      </c>
      <c r="DA62" s="129" t="s">
        <v>1964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0.47149982584815558</v>
      </c>
      <c r="C63" s="124">
        <f>IF(RES_hhdet_tes!C63=0,"",RES_hhdet_tes!C63/RES_hhdet_fec!C63)</f>
        <v>0.47703554742724597</v>
      </c>
      <c r="D63" s="124">
        <f>IF(RES_hhdet_tes!D63=0,"",RES_hhdet_tes!D63/RES_hhdet_fec!D63)</f>
        <v>0.48344433485192301</v>
      </c>
      <c r="E63" s="124">
        <f>IF(RES_hhdet_tes!E63=0,"",RES_hhdet_tes!E63/RES_hhdet_fec!E63)</f>
        <v>0.49031173239156511</v>
      </c>
      <c r="F63" s="124">
        <f>IF(RES_hhdet_tes!F63=0,"",RES_hhdet_tes!F63/RES_hhdet_fec!F63)</f>
        <v>0.49601765069483028</v>
      </c>
      <c r="G63" s="124">
        <f>IF(RES_hhdet_tes!G63=0,"",RES_hhdet_tes!G63/RES_hhdet_fec!G63)</f>
        <v>0.50090456210870027</v>
      </c>
      <c r="H63" s="124">
        <f>IF(RES_hhdet_tes!H63=0,"",RES_hhdet_tes!H63/RES_hhdet_fec!H63)</f>
        <v>0.50775873256044957</v>
      </c>
      <c r="I63" s="124">
        <f>IF(RES_hhdet_tes!I63=0,"",RES_hhdet_tes!I63/RES_hhdet_fec!I63)</f>
        <v>0.51393323079099307</v>
      </c>
      <c r="J63" s="124">
        <f>IF(RES_hhdet_tes!J63=0,"",RES_hhdet_tes!J63/RES_hhdet_fec!J63)</f>
        <v>0.52050846477035473</v>
      </c>
      <c r="K63" s="124">
        <f>IF(RES_hhdet_tes!K63=0,"",RES_hhdet_tes!K63/RES_hhdet_fec!K63)</f>
        <v>0.52585345328000099</v>
      </c>
      <c r="L63" s="124">
        <f>IF(RES_hhdet_tes!L63=0,"",RES_hhdet_tes!L63/RES_hhdet_fec!L63)</f>
        <v>0.53278188474100641</v>
      </c>
      <c r="M63" s="124">
        <f>IF(RES_hhdet_tes!M63=0,"",RES_hhdet_tes!M63/RES_hhdet_fec!M63)</f>
        <v>0.53966472482049888</v>
      </c>
      <c r="N63" s="124">
        <f>IF(RES_hhdet_tes!N63=0,"",RES_hhdet_tes!N63/RES_hhdet_fec!N63)</f>
        <v>0.54777881358649705</v>
      </c>
      <c r="O63" s="124">
        <f>IF(RES_hhdet_tes!O63=0,"",RES_hhdet_tes!O63/RES_hhdet_fec!O63)</f>
        <v>0.55703812313088596</v>
      </c>
      <c r="P63" s="124">
        <f>IF(RES_hhdet_tes!P63=0,"",RES_hhdet_tes!P63/RES_hhdet_fec!P63)</f>
        <v>0.56610559326792464</v>
      </c>
      <c r="Q63" s="124">
        <f>IF(RES_hhdet_tes!Q63=0,"",RES_hhdet_tes!Q63/RES_hhdet_fec!Q63)</f>
        <v>0.57711187626513616</v>
      </c>
      <c r="R63" s="124">
        <f>IF(RES_hhdet_tes!R63=0,"",RES_hhdet_tes!R63/RES_hhdet_fec!R63)</f>
        <v>0.59970735888131921</v>
      </c>
      <c r="S63" s="124">
        <f>IF(RES_hhdet_tes!S63=0,"",RES_hhdet_tes!S63/RES_hhdet_fec!S63)</f>
        <v>0.62363158162880183</v>
      </c>
      <c r="T63" s="124">
        <f>IF(RES_hhdet_tes!T63=0,"",RES_hhdet_tes!T63/RES_hhdet_fec!T63)</f>
        <v>0.64682180499054809</v>
      </c>
      <c r="U63" s="124">
        <f>IF(RES_hhdet_tes!U63=0,"",RES_hhdet_tes!U63/RES_hhdet_fec!U63)</f>
        <v>0.66596565486456705</v>
      </c>
      <c r="V63" s="124">
        <f>IF(RES_hhdet_tes!V63=0,"",RES_hhdet_tes!V63/RES_hhdet_fec!V63)</f>
        <v>0.6825855320572628</v>
      </c>
      <c r="W63" s="124">
        <f>IF(RES_hhdet_tes!W63=0,"",RES_hhdet_tes!W63/RES_hhdet_fec!W63)</f>
        <v>0.6959796513697496</v>
      </c>
      <c r="X63" s="124">
        <f>IF(RES_hhdet_tes!X63=0,"",RES_hhdet_tes!X63/RES_hhdet_fec!X63)</f>
        <v>0.71178866625743731</v>
      </c>
      <c r="Y63" s="124">
        <f>IF(RES_hhdet_tes!Y63=0,"",RES_hhdet_tes!Y63/RES_hhdet_fec!Y63)</f>
        <v>0.7270070720560623</v>
      </c>
      <c r="DA63" s="130" t="s">
        <v>1965</v>
      </c>
    </row>
    <row r="64" spans="1:105" ht="12" customHeight="1" x14ac:dyDescent="0.25">
      <c r="A64" s="97" t="s">
        <v>212</v>
      </c>
      <c r="B64" s="111">
        <f>IF(RES_hhdet_tes!B64=0,"",RES_hhdet_tes!B64/RES_hhdet_fec!B64)</f>
        <v>0.46608056443853968</v>
      </c>
      <c r="C64" s="111">
        <f>IF(RES_hhdet_tes!C64=0,"",RES_hhdet_tes!C64/RES_hhdet_fec!C64)</f>
        <v>0.47160457901884761</v>
      </c>
      <c r="D64" s="111">
        <f>IF(RES_hhdet_tes!D64=0,"",RES_hhdet_tes!D64/RES_hhdet_fec!D64)</f>
        <v>0.47818053227965845</v>
      </c>
      <c r="E64" s="111">
        <f>IF(RES_hhdet_tes!E64=0,"",RES_hhdet_tes!E64/RES_hhdet_fec!E64)</f>
        <v>0.48538367433501073</v>
      </c>
      <c r="F64" s="111">
        <f>IF(RES_hhdet_tes!F64=0,"",RES_hhdet_tes!F64/RES_hhdet_fec!F64)</f>
        <v>0.49109867090332832</v>
      </c>
      <c r="G64" s="111">
        <f>IF(RES_hhdet_tes!G64=0,"",RES_hhdet_tes!G64/RES_hhdet_fec!G64)</f>
        <v>0.49614965967334257</v>
      </c>
      <c r="H64" s="111">
        <f>IF(RES_hhdet_tes!H64=0,"",RES_hhdet_tes!H64/RES_hhdet_fec!H64)</f>
        <v>0.50319426259300248</v>
      </c>
      <c r="I64" s="111">
        <f>IF(RES_hhdet_tes!I64=0,"",RES_hhdet_tes!I64/RES_hhdet_fec!I64)</f>
        <v>0.50940712631041452</v>
      </c>
      <c r="J64" s="111">
        <f>IF(RES_hhdet_tes!J64=0,"",RES_hhdet_tes!J64/RES_hhdet_fec!J64)</f>
        <v>0.51609550652536762</v>
      </c>
      <c r="K64" s="111">
        <f>IF(RES_hhdet_tes!K64=0,"",RES_hhdet_tes!K64/RES_hhdet_fec!K64)</f>
        <v>0.52160794571841385</v>
      </c>
      <c r="L64" s="111">
        <f>IF(RES_hhdet_tes!L64=0,"",RES_hhdet_tes!L64/RES_hhdet_fec!L64)</f>
        <v>0.52856774581961918</v>
      </c>
      <c r="M64" s="111">
        <f>IF(RES_hhdet_tes!M64=0,"",RES_hhdet_tes!M64/RES_hhdet_fec!M64)</f>
        <v>0.53542636874099758</v>
      </c>
      <c r="N64" s="111">
        <f>IF(RES_hhdet_tes!N64=0,"",RES_hhdet_tes!N64/RES_hhdet_fec!N64)</f>
        <v>0.54360507716302497</v>
      </c>
      <c r="O64" s="111">
        <f>IF(RES_hhdet_tes!O64=0,"",RES_hhdet_tes!O64/RES_hhdet_fec!O64)</f>
        <v>0.55281825910153948</v>
      </c>
      <c r="P64" s="111">
        <f>IF(RES_hhdet_tes!P64=0,"",RES_hhdet_tes!P64/RES_hhdet_fec!P64)</f>
        <v>0.56184918193783018</v>
      </c>
      <c r="Q64" s="111">
        <f>IF(RES_hhdet_tes!Q64=0,"",RES_hhdet_tes!Q64/RES_hhdet_fec!Q64)</f>
        <v>0.57306156461731628</v>
      </c>
      <c r="R64" s="111">
        <f>IF(RES_hhdet_tes!R64=0,"",RES_hhdet_tes!R64/RES_hhdet_fec!R64)</f>
        <v>0.59572250187087905</v>
      </c>
      <c r="S64" s="111">
        <f>IF(RES_hhdet_tes!S64=0,"",RES_hhdet_tes!S64/RES_hhdet_fec!S64)</f>
        <v>0.61979750611534212</v>
      </c>
      <c r="T64" s="111">
        <f>IF(RES_hhdet_tes!T64=0,"",RES_hhdet_tes!T64/RES_hhdet_fec!T64)</f>
        <v>0.64305734654308022</v>
      </c>
      <c r="U64" s="111">
        <f>IF(RES_hhdet_tes!U64=0,"",RES_hhdet_tes!U64/RES_hhdet_fec!U64)</f>
        <v>0.66234158593301329</v>
      </c>
      <c r="V64" s="111">
        <f>IF(RES_hhdet_tes!V64=0,"",RES_hhdet_tes!V64/RES_hhdet_fec!V64)</f>
        <v>0.67905601379241265</v>
      </c>
      <c r="W64" s="111">
        <f>IF(RES_hhdet_tes!W64=0,"",RES_hhdet_tes!W64/RES_hhdet_fec!W64)</f>
        <v>0.69251892079619493</v>
      </c>
      <c r="X64" s="111">
        <f>IF(RES_hhdet_tes!X64=0,"",RES_hhdet_tes!X64/RES_hhdet_fec!X64)</f>
        <v>0.70838296810305479</v>
      </c>
      <c r="Y64" s="111">
        <f>IF(RES_hhdet_tes!Y64=0,"",RES_hhdet_tes!Y64/RES_hhdet_fec!Y64)</f>
        <v>0.72371818040985936</v>
      </c>
      <c r="DA64" s="63" t="s">
        <v>1966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X65" s="111">
        <f>IF(RES_hhdet_tes!X65=0,"",RES_hhdet_tes!X65/RES_hhdet_fec!X65)</f>
        <v>1</v>
      </c>
      <c r="Y65" s="111">
        <f>IF(RES_hhdet_tes!Y65=0,"",RES_hhdet_tes!Y65/RES_hhdet_fec!Y65)</f>
        <v>1</v>
      </c>
      <c r="DA65" s="63" t="s">
        <v>1967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1.6972956810825834</v>
      </c>
      <c r="C66" s="124">
        <f>IF(RES_hhdet_tes!C66=0,"",RES_hhdet_tes!C66/RES_hhdet_fec!C66)</f>
        <v>1.8450220894671954</v>
      </c>
      <c r="D66" s="124">
        <f>IF(RES_hhdet_tes!D66=0,"",RES_hhdet_tes!D66/RES_hhdet_fec!D66)</f>
        <v>1.965526929255156</v>
      </c>
      <c r="E66" s="124">
        <f>IF(RES_hhdet_tes!E66=0,"",RES_hhdet_tes!E66/RES_hhdet_fec!E66)</f>
        <v>2.1022453933791305</v>
      </c>
      <c r="F66" s="124">
        <f>IF(RES_hhdet_tes!F66=0,"",RES_hhdet_tes!F66/RES_hhdet_fec!F66)</f>
        <v>2.2579720649868342</v>
      </c>
      <c r="G66" s="124">
        <f>IF(RES_hhdet_tes!G66=0,"",RES_hhdet_tes!G66/RES_hhdet_fec!G66)</f>
        <v>2.3775724267075167</v>
      </c>
      <c r="H66" s="124">
        <f>IF(RES_hhdet_tes!H66=0,"",RES_hhdet_tes!H66/RES_hhdet_fec!H66)</f>
        <v>2.4418786001655133</v>
      </c>
      <c r="I66" s="124">
        <f>IF(RES_hhdet_tes!I66=0,"",RES_hhdet_tes!I66/RES_hhdet_fec!I66)</f>
        <v>2.5115547317224216</v>
      </c>
      <c r="J66" s="124">
        <f>IF(RES_hhdet_tes!J66=0,"",RES_hhdet_tes!J66/RES_hhdet_fec!J66)</f>
        <v>2.5670492042898641</v>
      </c>
      <c r="K66" s="124">
        <f>IF(RES_hhdet_tes!K66=0,"",RES_hhdet_tes!K66/RES_hhdet_fec!K66)</f>
        <v>2.6358439272239904</v>
      </c>
      <c r="L66" s="124">
        <f>IF(RES_hhdet_tes!L66=0,"",RES_hhdet_tes!L66/RES_hhdet_fec!L66)</f>
        <v>2.7079707029787894</v>
      </c>
      <c r="M66" s="124">
        <f>IF(RES_hhdet_tes!M66=0,"",RES_hhdet_tes!M66/RES_hhdet_fec!M66)</f>
        <v>2.7922012248437182</v>
      </c>
      <c r="N66" s="124">
        <f>IF(RES_hhdet_tes!N66=0,"",RES_hhdet_tes!N66/RES_hhdet_fec!N66)</f>
        <v>2.8987831639804722</v>
      </c>
      <c r="O66" s="124">
        <f>IF(RES_hhdet_tes!O66=0,"",RES_hhdet_tes!O66/RES_hhdet_fec!O66)</f>
        <v>3.0107560508517177</v>
      </c>
      <c r="P66" s="124">
        <f>IF(RES_hhdet_tes!P66=0,"",RES_hhdet_tes!P66/RES_hhdet_fec!P66)</f>
        <v>3.1073104141596555</v>
      </c>
      <c r="Q66" s="124">
        <f>IF(RES_hhdet_tes!Q66=0,"",RES_hhdet_tes!Q66/RES_hhdet_fec!Q66)</f>
        <v>3.2408385165534743</v>
      </c>
      <c r="R66" s="124">
        <f>IF(RES_hhdet_tes!R66=0,"",RES_hhdet_tes!R66/RES_hhdet_fec!R66)</f>
        <v>3.3763788656830735</v>
      </c>
      <c r="S66" s="124">
        <f>IF(RES_hhdet_tes!S66=0,"",RES_hhdet_tes!S66/RES_hhdet_fec!S66)</f>
        <v>3.507908423851211</v>
      </c>
      <c r="T66" s="124">
        <f>IF(RES_hhdet_tes!T66=0,"",RES_hhdet_tes!T66/RES_hhdet_fec!T66)</f>
        <v>3.6019359324018931</v>
      </c>
      <c r="U66" s="124">
        <f>IF(RES_hhdet_tes!U66=0,"",RES_hhdet_tes!U66/RES_hhdet_fec!U66)</f>
        <v>3.6599714794764577</v>
      </c>
      <c r="V66" s="124">
        <f>IF(RES_hhdet_tes!V66=0,"",RES_hhdet_tes!V66/RES_hhdet_fec!V66)</f>
        <v>3.6919100447447093</v>
      </c>
      <c r="W66" s="124">
        <f>IF(RES_hhdet_tes!W66=0,"",RES_hhdet_tes!W66/RES_hhdet_fec!W66)</f>
        <v>3.7095577307762206</v>
      </c>
      <c r="X66" s="124">
        <f>IF(RES_hhdet_tes!X66=0,"",RES_hhdet_tes!X66/RES_hhdet_fec!X66)</f>
        <v>3.7218662231711006</v>
      </c>
      <c r="Y66" s="124">
        <f>IF(RES_hhdet_tes!Y66=0,"",RES_hhdet_tes!Y66/RES_hhdet_fec!Y66)</f>
        <v>3.7365395324792723</v>
      </c>
      <c r="DA66" s="130" t="s">
        <v>1968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1.6972956810825834</v>
      </c>
      <c r="C67" s="111">
        <f>IF(RES_hhdet_tes!C67=0,"",RES_hhdet_tes!C67/RES_hhdet_fec!C67)</f>
        <v>1.8450220894671954</v>
      </c>
      <c r="D67" s="111">
        <f>IF(RES_hhdet_tes!D67=0,"",RES_hhdet_tes!D67/RES_hhdet_fec!D67)</f>
        <v>1.965526929255156</v>
      </c>
      <c r="E67" s="111">
        <f>IF(RES_hhdet_tes!E67=0,"",RES_hhdet_tes!E67/RES_hhdet_fec!E67)</f>
        <v>2.1022453933791305</v>
      </c>
      <c r="F67" s="111">
        <f>IF(RES_hhdet_tes!F67=0,"",RES_hhdet_tes!F67/RES_hhdet_fec!F67)</f>
        <v>2.2579720649868342</v>
      </c>
      <c r="G67" s="111">
        <f>IF(RES_hhdet_tes!G67=0,"",RES_hhdet_tes!G67/RES_hhdet_fec!G67)</f>
        <v>2.3775724267075167</v>
      </c>
      <c r="H67" s="111">
        <f>IF(RES_hhdet_tes!H67=0,"",RES_hhdet_tes!H67/RES_hhdet_fec!H67)</f>
        <v>2.4418786001655133</v>
      </c>
      <c r="I67" s="111">
        <f>IF(RES_hhdet_tes!I67=0,"",RES_hhdet_tes!I67/RES_hhdet_fec!I67)</f>
        <v>2.5115547317224216</v>
      </c>
      <c r="J67" s="111">
        <f>IF(RES_hhdet_tes!J67=0,"",RES_hhdet_tes!J67/RES_hhdet_fec!J67)</f>
        <v>2.5670492042898641</v>
      </c>
      <c r="K67" s="111">
        <f>IF(RES_hhdet_tes!K67=0,"",RES_hhdet_tes!K67/RES_hhdet_fec!K67)</f>
        <v>2.6358439272239904</v>
      </c>
      <c r="L67" s="111">
        <f>IF(RES_hhdet_tes!L67=0,"",RES_hhdet_tes!L67/RES_hhdet_fec!L67)</f>
        <v>2.7079707029787894</v>
      </c>
      <c r="M67" s="111">
        <f>IF(RES_hhdet_tes!M67=0,"",RES_hhdet_tes!M67/RES_hhdet_fec!M67)</f>
        <v>2.7922012248437182</v>
      </c>
      <c r="N67" s="111">
        <f>IF(RES_hhdet_tes!N67=0,"",RES_hhdet_tes!N67/RES_hhdet_fec!N67)</f>
        <v>2.8987831639804722</v>
      </c>
      <c r="O67" s="111">
        <f>IF(RES_hhdet_tes!O67=0,"",RES_hhdet_tes!O67/RES_hhdet_fec!O67)</f>
        <v>3.0107560508517177</v>
      </c>
      <c r="P67" s="111">
        <f>IF(RES_hhdet_tes!P67=0,"",RES_hhdet_tes!P67/RES_hhdet_fec!P67)</f>
        <v>3.1073104141596555</v>
      </c>
      <c r="Q67" s="111">
        <f>IF(RES_hhdet_tes!Q67=0,"",RES_hhdet_tes!Q67/RES_hhdet_fec!Q67)</f>
        <v>3.2408385165534743</v>
      </c>
      <c r="R67" s="111">
        <f>IF(RES_hhdet_tes!R67=0,"",RES_hhdet_tes!R67/RES_hhdet_fec!R67)</f>
        <v>3.3763788656830735</v>
      </c>
      <c r="S67" s="111">
        <f>IF(RES_hhdet_tes!S67=0,"",RES_hhdet_tes!S67/RES_hhdet_fec!S67)</f>
        <v>3.507908423851211</v>
      </c>
      <c r="T67" s="111">
        <f>IF(RES_hhdet_tes!T67=0,"",RES_hhdet_tes!T67/RES_hhdet_fec!T67)</f>
        <v>3.6019359324018931</v>
      </c>
      <c r="U67" s="111">
        <f>IF(RES_hhdet_tes!U67=0,"",RES_hhdet_tes!U67/RES_hhdet_fec!U67)</f>
        <v>3.6599714794764577</v>
      </c>
      <c r="V67" s="111">
        <f>IF(RES_hhdet_tes!V67=0,"",RES_hhdet_tes!V67/RES_hhdet_fec!V67)</f>
        <v>3.6919100447447093</v>
      </c>
      <c r="W67" s="111">
        <f>IF(RES_hhdet_tes!W67=0,"",RES_hhdet_tes!W67/RES_hhdet_fec!W67)</f>
        <v>3.7095577307762206</v>
      </c>
      <c r="X67" s="111">
        <f>IF(RES_hhdet_tes!X67=0,"",RES_hhdet_tes!X67/RES_hhdet_fec!X67)</f>
        <v>3.7218662231711006</v>
      </c>
      <c r="Y67" s="111">
        <f>IF(RES_hhdet_tes!Y67=0,"",RES_hhdet_tes!Y67/RES_hhdet_fec!Y67)</f>
        <v>3.7365395324792723</v>
      </c>
      <c r="DA67" s="63" t="s">
        <v>1969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0.50445470704837558</v>
      </c>
      <c r="C68" s="124">
        <f>IF(RES_hhdet_tes!C68=0,"",RES_hhdet_tes!C68/RES_hhdet_fec!C68)</f>
        <v>0.51045891271108279</v>
      </c>
      <c r="D68" s="124">
        <f>IF(RES_hhdet_tes!D68=0,"",RES_hhdet_tes!D68/RES_hhdet_fec!D68)</f>
        <v>0.51623778834220035</v>
      </c>
      <c r="E68" s="124">
        <f>IF(RES_hhdet_tes!E68=0,"",RES_hhdet_tes!E68/RES_hhdet_fec!E68)</f>
        <v>0.52522090005934152</v>
      </c>
      <c r="F68" s="124">
        <f>IF(RES_hhdet_tes!F68=0,"",RES_hhdet_tes!F68/RES_hhdet_fec!F68)</f>
        <v>0.53193912063671489</v>
      </c>
      <c r="G68" s="124">
        <f>IF(RES_hhdet_tes!G68=0,"",RES_hhdet_tes!G68/RES_hhdet_fec!G68)</f>
        <v>0.53576432960685894</v>
      </c>
      <c r="H68" s="124">
        <f>IF(RES_hhdet_tes!H68=0,"",RES_hhdet_tes!H68/RES_hhdet_fec!H68)</f>
        <v>0.54393429825723627</v>
      </c>
      <c r="I68" s="124">
        <f>IF(RES_hhdet_tes!I68=0,"",RES_hhdet_tes!I68/RES_hhdet_fec!I68)</f>
        <v>0.5504623746463202</v>
      </c>
      <c r="J68" s="124">
        <f>IF(RES_hhdet_tes!J68=0,"",RES_hhdet_tes!J68/RES_hhdet_fec!J68)</f>
        <v>0.55975099200072898</v>
      </c>
      <c r="K68" s="124">
        <f>IF(RES_hhdet_tes!K68=0,"",RES_hhdet_tes!K68/RES_hhdet_fec!K68)</f>
        <v>0.56562000057877893</v>
      </c>
      <c r="L68" s="124">
        <f>IF(RES_hhdet_tes!L68=0,"",RES_hhdet_tes!L68/RES_hhdet_fec!L68)</f>
        <v>0.57384132111700603</v>
      </c>
      <c r="M68" s="124">
        <f>IF(RES_hhdet_tes!M68=0,"",RES_hhdet_tes!M68/RES_hhdet_fec!M68)</f>
        <v>0.58221194757377381</v>
      </c>
      <c r="N68" s="124">
        <f>IF(RES_hhdet_tes!N68=0,"",RES_hhdet_tes!N68/RES_hhdet_fec!N68)</f>
        <v>0.58869031016192597</v>
      </c>
      <c r="O68" s="124">
        <f>IF(RES_hhdet_tes!O68=0,"",RES_hhdet_tes!O68/RES_hhdet_fec!O68)</f>
        <v>0.5957202603668792</v>
      </c>
      <c r="P68" s="124">
        <f>IF(RES_hhdet_tes!P68=0,"",RES_hhdet_tes!P68/RES_hhdet_fec!P68)</f>
        <v>0.60300611275794092</v>
      </c>
      <c r="Q68" s="124">
        <f>IF(RES_hhdet_tes!Q68=0,"",RES_hhdet_tes!Q68/RES_hhdet_fec!Q68)</f>
        <v>0.61236048863037496</v>
      </c>
      <c r="R68" s="124">
        <f>IF(RES_hhdet_tes!R68=0,"",RES_hhdet_tes!R68/RES_hhdet_fec!R68)</f>
        <v>0.63069766851444498</v>
      </c>
      <c r="S68" s="124">
        <f>IF(RES_hhdet_tes!S68=0,"",RES_hhdet_tes!S68/RES_hhdet_fec!S68)</f>
        <v>0.65027894521168805</v>
      </c>
      <c r="T68" s="124">
        <f>IF(RES_hhdet_tes!T68=0,"",RES_hhdet_tes!T68/RES_hhdet_fec!T68)</f>
        <v>0.6699812489227811</v>
      </c>
      <c r="U68" s="124">
        <f>IF(RES_hhdet_tes!U68=0,"",RES_hhdet_tes!U68/RES_hhdet_fec!U68)</f>
        <v>0.68530201884660014</v>
      </c>
      <c r="V68" s="124">
        <f>IF(RES_hhdet_tes!V68=0,"",RES_hhdet_tes!V68/RES_hhdet_fec!V68)</f>
        <v>0.69746494869226106</v>
      </c>
      <c r="W68" s="124">
        <f>IF(RES_hhdet_tes!W68=0,"",RES_hhdet_tes!W68/RES_hhdet_fec!W68)</f>
        <v>0.70602536430317264</v>
      </c>
      <c r="X68" s="124">
        <f>IF(RES_hhdet_tes!X68=0,"",RES_hhdet_tes!X68/RES_hhdet_fec!X68)</f>
        <v>0.71705626514055398</v>
      </c>
      <c r="Y68" s="124">
        <f>IF(RES_hhdet_tes!Y68=0,"",RES_hhdet_tes!Y68/RES_hhdet_fec!Y68)</f>
        <v>0.73079693363287668</v>
      </c>
      <c r="DA68" s="130" t="s">
        <v>1970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0.50160089692538123</v>
      </c>
      <c r="C69" s="111">
        <f>IF(RES_hhdet_tes!C69=0,"",RES_hhdet_tes!C69/RES_hhdet_fec!C69)</f>
        <v>0.5074959499524927</v>
      </c>
      <c r="D69" s="111">
        <f>IF(RES_hhdet_tes!D69=0,"",RES_hhdet_tes!D69/RES_hhdet_fec!D69)</f>
        <v>0.51520529949052207</v>
      </c>
      <c r="E69" s="111">
        <f>IF(RES_hhdet_tes!E69=0,"",RES_hhdet_tes!E69/RES_hhdet_fec!E69)</f>
        <v>0.52210140544631489</v>
      </c>
      <c r="F69" s="111">
        <f>IF(RES_hhdet_tes!F69=0,"",RES_hhdet_tes!F69/RES_hhdet_fec!F69)</f>
        <v>0.52805235186892996</v>
      </c>
      <c r="G69" s="111">
        <f>IF(RES_hhdet_tes!G69=0,"",RES_hhdet_tes!G69/RES_hhdet_fec!G69)</f>
        <v>0.53439865939694831</v>
      </c>
      <c r="H69" s="111">
        <f>IF(RES_hhdet_tes!H69=0,"",RES_hhdet_tes!H69/RES_hhdet_fec!H69)</f>
        <v>0.54141941682906369</v>
      </c>
      <c r="I69" s="111">
        <f>IF(RES_hhdet_tes!I69=0,"",RES_hhdet_tes!I69/RES_hhdet_fec!I69)</f>
        <v>0.54806826098568151</v>
      </c>
      <c r="J69" s="111">
        <f>IF(RES_hhdet_tes!J69=0,"",RES_hhdet_tes!J69/RES_hhdet_fec!J69)</f>
        <v>0.55445823228745483</v>
      </c>
      <c r="K69" s="111">
        <f>IF(RES_hhdet_tes!K69=0,"",RES_hhdet_tes!K69/RES_hhdet_fec!K69)</f>
        <v>0.56047817166129388</v>
      </c>
      <c r="L69" s="111">
        <f>IF(RES_hhdet_tes!L69=0,"",RES_hhdet_tes!L69/RES_hhdet_fec!L69)</f>
        <v>0.56723748940812668</v>
      </c>
      <c r="M69" s="111">
        <f>IF(RES_hhdet_tes!M69=0,"",RES_hhdet_tes!M69/RES_hhdet_fec!M69)</f>
        <v>0.5736123518030517</v>
      </c>
      <c r="N69" s="111">
        <f>IF(RES_hhdet_tes!N69=0,"",RES_hhdet_tes!N69/RES_hhdet_fec!N69)</f>
        <v>0.58292331645437234</v>
      </c>
      <c r="O69" s="111">
        <f>IF(RES_hhdet_tes!O69=0,"",RES_hhdet_tes!O69/RES_hhdet_fec!O69)</f>
        <v>0.59256144112404763</v>
      </c>
      <c r="P69" s="111">
        <f>IF(RES_hhdet_tes!P69=0,"",RES_hhdet_tes!P69/RES_hhdet_fec!P69)</f>
        <v>0.60009387857498475</v>
      </c>
      <c r="Q69" s="111">
        <f>IF(RES_hhdet_tes!Q69=0,"",RES_hhdet_tes!Q69/RES_hhdet_fec!Q69)</f>
        <v>0.60994055946717329</v>
      </c>
      <c r="R69" s="111">
        <f>IF(RES_hhdet_tes!R69=0,"",RES_hhdet_tes!R69/RES_hhdet_fec!R69)</f>
        <v>0.62728403966150914</v>
      </c>
      <c r="S69" s="111">
        <f>IF(RES_hhdet_tes!S69=0,"",RES_hhdet_tes!S69/RES_hhdet_fec!S69)</f>
        <v>0.64563706561432721</v>
      </c>
      <c r="T69" s="111">
        <f>IF(RES_hhdet_tes!T69=0,"",RES_hhdet_tes!T69/RES_hhdet_fec!T69)</f>
        <v>0.66186516100068749</v>
      </c>
      <c r="U69" s="111">
        <f>IF(RES_hhdet_tes!U69=0,"",RES_hhdet_tes!U69/RES_hhdet_fec!U69)</f>
        <v>0.6774721678887079</v>
      </c>
      <c r="V69" s="111">
        <f>IF(RES_hhdet_tes!V69=0,"",RES_hhdet_tes!V69/RES_hhdet_fec!V69)</f>
        <v>0.6911494658862497</v>
      </c>
      <c r="W69" s="111">
        <f>IF(RES_hhdet_tes!W69=0,"",RES_hhdet_tes!W69/RES_hhdet_fec!W69)</f>
        <v>0.70396366851205172</v>
      </c>
      <c r="X69" s="111">
        <f>IF(RES_hhdet_tes!X69=0,"",RES_hhdet_tes!X69/RES_hhdet_fec!X69)</f>
        <v>0.71522841913557</v>
      </c>
      <c r="Y69" s="111">
        <f>IF(RES_hhdet_tes!Y69=0,"",RES_hhdet_tes!Y69/RES_hhdet_fec!Y69)</f>
        <v>0.72397258719261315</v>
      </c>
      <c r="DA69" s="63" t="s">
        <v>1971</v>
      </c>
    </row>
    <row r="70" spans="1:105" ht="12" customHeight="1" x14ac:dyDescent="0.25">
      <c r="A70" s="97" t="s">
        <v>133</v>
      </c>
      <c r="B70" s="111">
        <f>IF(RES_hhdet_tes!B70=0,"",RES_hhdet_tes!B70/RES_hhdet_fec!B70)</f>
        <v>0.89809620389862299</v>
      </c>
      <c r="C70" s="111">
        <f>IF(RES_hhdet_tes!C70=0,"",RES_hhdet_tes!C70/RES_hhdet_fec!C70)</f>
        <v>0.8198312223566282</v>
      </c>
      <c r="D70" s="111">
        <f>IF(RES_hhdet_tes!D70=0,"",RES_hhdet_tes!D70/RES_hhdet_fec!D70)</f>
        <v>0.9211908681949269</v>
      </c>
      <c r="E70" s="111">
        <f>IF(RES_hhdet_tes!E70=0,"",RES_hhdet_tes!E70/RES_hhdet_fec!E70)</f>
        <v>0.95415894852429939</v>
      </c>
      <c r="F70" s="111">
        <f>IF(RES_hhdet_tes!F70=0,"",RES_hhdet_tes!F70/RES_hhdet_fec!F70)</f>
        <v>0.94237344467363127</v>
      </c>
      <c r="G70" s="111">
        <f>IF(RES_hhdet_tes!G70=0,"",RES_hhdet_tes!G70/RES_hhdet_fec!G70)</f>
        <v>0.94555214040396007</v>
      </c>
      <c r="H70" s="111">
        <f>IF(RES_hhdet_tes!H70=0,"",RES_hhdet_tes!H70/RES_hhdet_fec!H70)</f>
        <v>0.92893390334798187</v>
      </c>
      <c r="I70" s="111">
        <f>IF(RES_hhdet_tes!I70=0,"",RES_hhdet_tes!I70/RES_hhdet_fec!I70)</f>
        <v>0.94414751330336466</v>
      </c>
      <c r="J70" s="111">
        <f>IF(RES_hhdet_tes!J70=0,"",RES_hhdet_tes!J70/RES_hhdet_fec!J70)</f>
        <v>0.95006078455848542</v>
      </c>
      <c r="K70" s="111">
        <f>IF(RES_hhdet_tes!K70=0,"",RES_hhdet_tes!K70/RES_hhdet_fec!K70)</f>
        <v>0.95504892910062278</v>
      </c>
      <c r="L70" s="111">
        <f>IF(RES_hhdet_tes!L70=0,"",RES_hhdet_tes!L70/RES_hhdet_fec!L70)</f>
        <v>0.95436346338197509</v>
      </c>
      <c r="M70" s="111">
        <f>IF(RES_hhdet_tes!M70=0,"",RES_hhdet_tes!M70/RES_hhdet_fec!M70)</f>
        <v>0.93222011434965379</v>
      </c>
      <c r="N70" s="111">
        <f>IF(RES_hhdet_tes!N70=0,"",RES_hhdet_tes!N70/RES_hhdet_fec!N70)</f>
        <v>0.95574693107209996</v>
      </c>
      <c r="O70" s="111">
        <f>IF(RES_hhdet_tes!O70=0,"",RES_hhdet_tes!O70/RES_hhdet_fec!O70)</f>
        <v>0.97365809584507834</v>
      </c>
      <c r="P70" s="111">
        <f>IF(RES_hhdet_tes!P70=0,"",RES_hhdet_tes!P70/RES_hhdet_fec!P70)</f>
        <v>0.94831528040701019</v>
      </c>
      <c r="Q70" s="111">
        <f>IF(RES_hhdet_tes!Q70=0,"",RES_hhdet_tes!Q70/RES_hhdet_fec!Q70)</f>
        <v>0.98884141245026835</v>
      </c>
      <c r="R70" s="111">
        <f>IF(RES_hhdet_tes!R70=0,"",RES_hhdet_tes!R70/RES_hhdet_fec!R70)</f>
        <v>0.98210490409435425</v>
      </c>
      <c r="S70" s="111">
        <f>IF(RES_hhdet_tes!S70=0,"",RES_hhdet_tes!S70/RES_hhdet_fec!S70)</f>
        <v>0.97146841316429955</v>
      </c>
      <c r="T70" s="111">
        <f>IF(RES_hhdet_tes!T70=0,"",RES_hhdet_tes!T70/RES_hhdet_fec!T70)</f>
        <v>0.96831784331377824</v>
      </c>
      <c r="U70" s="111">
        <f>IF(RES_hhdet_tes!U70=0,"",RES_hhdet_tes!U70/RES_hhdet_fec!U70)</f>
        <v>0.9618511930735526</v>
      </c>
      <c r="V70" s="111">
        <f>IF(RES_hhdet_tes!V70=0,"",RES_hhdet_tes!V70/RES_hhdet_fec!V70)</f>
        <v>0.96997218291811449</v>
      </c>
      <c r="W70" s="111">
        <f>IF(RES_hhdet_tes!W70=0,"",RES_hhdet_tes!W70/RES_hhdet_fec!W70)</f>
        <v>0.96796216259469359</v>
      </c>
      <c r="X70" s="111">
        <f>IF(RES_hhdet_tes!X70=0,"",RES_hhdet_tes!X70/RES_hhdet_fec!X70)</f>
        <v>0.96777888775440779</v>
      </c>
      <c r="Y70" s="111">
        <f>IF(RES_hhdet_tes!Y70=0,"",RES_hhdet_tes!Y70/RES_hhdet_fec!Y70)</f>
        <v>0.97543491497414747</v>
      </c>
      <c r="DA70" s="63" t="s">
        <v>1972</v>
      </c>
    </row>
    <row r="71" spans="1:105" ht="12" customHeight="1" x14ac:dyDescent="0.25">
      <c r="A71" s="100" t="s">
        <v>212</v>
      </c>
      <c r="B71" s="112">
        <f>IF(RES_hhdet_tes!B71=0,"",RES_hhdet_tes!B71/RES_hhdet_fec!B71)</f>
        <v>0.50160089692538123</v>
      </c>
      <c r="C71" s="112">
        <f>IF(RES_hhdet_tes!C71=0,"",RES_hhdet_tes!C71/RES_hhdet_fec!C71)</f>
        <v>0.50160089692538123</v>
      </c>
      <c r="D71" s="112">
        <f>IF(RES_hhdet_tes!D71=0,"",RES_hhdet_tes!D71/RES_hhdet_fec!D71)</f>
        <v>0.51037761402315696</v>
      </c>
      <c r="E71" s="112">
        <f>IF(RES_hhdet_tes!E71=0,"",RES_hhdet_tes!E71/RES_hhdet_fec!E71)</f>
        <v>0.52489465702773508</v>
      </c>
      <c r="F71" s="112">
        <f>IF(RES_hhdet_tes!F71=0,"",RES_hhdet_tes!F71/RES_hhdet_fec!F71)</f>
        <v>0.52988860841751928</v>
      </c>
      <c r="G71" s="112">
        <f>IF(RES_hhdet_tes!G71=0,"",RES_hhdet_tes!G71/RES_hhdet_fec!G71)</f>
        <v>0.53543597806013954</v>
      </c>
      <c r="H71" s="112">
        <f>IF(RES_hhdet_tes!H71=0,"",RES_hhdet_tes!H71/RES_hhdet_fec!H71)</f>
        <v>0.5455364435043194</v>
      </c>
      <c r="I71" s="112">
        <f>IF(RES_hhdet_tes!I71=0,"",RES_hhdet_tes!I71/RES_hhdet_fec!I71)</f>
        <v>0.55984913861508567</v>
      </c>
      <c r="J71" s="112">
        <f>IF(RES_hhdet_tes!J71=0,"",RES_hhdet_tes!J71/RES_hhdet_fec!J71)</f>
        <v>0.57216968497608389</v>
      </c>
      <c r="K71" s="112">
        <f>IF(RES_hhdet_tes!K71=0,"",RES_hhdet_tes!K71/RES_hhdet_fec!K71)</f>
        <v>0.58136002130243702</v>
      </c>
      <c r="L71" s="112">
        <f>IF(RES_hhdet_tes!L71=0,"",RES_hhdet_tes!L71/RES_hhdet_fec!L71)</f>
        <v>0.58820747544355279</v>
      </c>
      <c r="M71" s="112">
        <f>IF(RES_hhdet_tes!M71=0,"",RES_hhdet_tes!M71/RES_hhdet_fec!M71)</f>
        <v>0.5900370346047894</v>
      </c>
      <c r="N71" s="112">
        <f>IF(RES_hhdet_tes!N71=0,"",RES_hhdet_tes!N71/RES_hhdet_fec!N71)</f>
        <v>0.59201197820625906</v>
      </c>
      <c r="O71" s="112">
        <f>IF(RES_hhdet_tes!O71=0,"",RES_hhdet_tes!O71/RES_hhdet_fec!O71)</f>
        <v>0.59961962066794328</v>
      </c>
      <c r="P71" s="112">
        <f>IF(RES_hhdet_tes!P71=0,"",RES_hhdet_tes!P71/RES_hhdet_fec!P71)</f>
        <v>0.60585491686550819</v>
      </c>
      <c r="Q71" s="112">
        <f>IF(RES_hhdet_tes!Q71=0,"",RES_hhdet_tes!Q71/RES_hhdet_fec!Q71)</f>
        <v>0.62785334721410702</v>
      </c>
      <c r="R71" s="112">
        <f>IF(RES_hhdet_tes!R71=0,"",RES_hhdet_tes!R71/RES_hhdet_fec!R71)</f>
        <v>0.64728004152748342</v>
      </c>
      <c r="S71" s="112">
        <f>IF(RES_hhdet_tes!S71=0,"",RES_hhdet_tes!S71/RES_hhdet_fec!S71)</f>
        <v>0.65542163612745119</v>
      </c>
      <c r="T71" s="112">
        <f>IF(RES_hhdet_tes!T71=0,"",RES_hhdet_tes!T71/RES_hhdet_fec!T71)</f>
        <v>0.66710378932445868</v>
      </c>
      <c r="U71" s="112">
        <f>IF(RES_hhdet_tes!U71=0,"",RES_hhdet_tes!U71/RES_hhdet_fec!U71)</f>
        <v>0.67875669973371411</v>
      </c>
      <c r="V71" s="112">
        <f>IF(RES_hhdet_tes!V71=0,"",RES_hhdet_tes!V71/RES_hhdet_fec!V71)</f>
        <v>0.68972842914188259</v>
      </c>
      <c r="W71" s="112">
        <f>IF(RES_hhdet_tes!W71=0,"",RES_hhdet_tes!W71/RES_hhdet_fec!W71)</f>
        <v>0.70819281069735762</v>
      </c>
      <c r="X71" s="112">
        <f>IF(RES_hhdet_tes!X71=0,"",RES_hhdet_tes!X71/RES_hhdet_fec!X71)</f>
        <v>0.71567584531999384</v>
      </c>
      <c r="Y71" s="112">
        <f>IF(RES_hhdet_tes!Y71=0,"",RES_hhdet_tes!Y71/RES_hhdet_fec!Y71)</f>
        <v>0.72466394657594424</v>
      </c>
      <c r="DA71" s="131" t="s">
        <v>1973</v>
      </c>
    </row>
    <row r="72" spans="1:105" ht="12" customHeight="1" x14ac:dyDescent="0.25">
      <c r="A72" s="103" t="s">
        <v>52</v>
      </c>
      <c r="B72" s="113">
        <f>IF(RES_hhdet_tes!B72=0,"",RES_hhdet_tes!B72/RES_hhdet_fec!B72)</f>
        <v>1</v>
      </c>
      <c r="C72" s="113">
        <f>IF(RES_hhdet_tes!C72=0,"",RES_hhdet_tes!C72/RES_hhdet_fec!C72)</f>
        <v>1</v>
      </c>
      <c r="D72" s="113">
        <f>IF(RES_hhdet_tes!D72=0,"",RES_hhdet_tes!D72/RES_hhdet_fec!D72)</f>
        <v>1</v>
      </c>
      <c r="E72" s="113">
        <f>IF(RES_hhdet_tes!E72=0,"",RES_hhdet_tes!E72/RES_hhdet_fec!E72)</f>
        <v>1</v>
      </c>
      <c r="F72" s="113">
        <f>IF(RES_hhdet_tes!F72=0,"",RES_hhdet_tes!F72/RES_hhdet_fec!F72)</f>
        <v>1</v>
      </c>
      <c r="G72" s="113">
        <f>IF(RES_hhdet_tes!G72=0,"",RES_hhdet_tes!G72/RES_hhdet_fec!G72)</f>
        <v>1</v>
      </c>
      <c r="H72" s="113">
        <f>IF(RES_hhdet_tes!H72=0,"",RES_hhdet_tes!H72/RES_hhdet_fec!H72)</f>
        <v>1</v>
      </c>
      <c r="I72" s="113">
        <f>IF(RES_hhdet_tes!I72=0,"",RES_hhdet_tes!I72/RES_hhdet_fec!I72)</f>
        <v>1</v>
      </c>
      <c r="J72" s="113">
        <f>IF(RES_hhdet_tes!J72=0,"",RES_hhdet_tes!J72/RES_hhdet_fec!J72)</f>
        <v>1</v>
      </c>
      <c r="K72" s="113">
        <f>IF(RES_hhdet_tes!K72=0,"",RES_hhdet_tes!K72/RES_hhdet_fec!K72)</f>
        <v>1</v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X72" s="113">
        <f>IF(RES_hhdet_tes!X72=0,"",RES_hhdet_tes!X72/RES_hhdet_fec!X72)</f>
        <v>1</v>
      </c>
      <c r="Y72" s="113">
        <f>IF(RES_hhdet_tes!Y72=0,"",RES_hhdet_tes!Y72/RES_hhdet_fec!Y72)</f>
        <v>1</v>
      </c>
      <c r="DA72" s="132" t="s">
        <v>1974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0.60636878733371902</v>
      </c>
      <c r="C73" s="112">
        <f>IF(RES_hhdet_tes!C73=0,"",RES_hhdet_tes!C73/RES_hhdet_fec!C73)</f>
        <v>0.61012057680354248</v>
      </c>
      <c r="D73" s="112">
        <f>IF(RES_hhdet_tes!D73=0,"",RES_hhdet_tes!D73/RES_hhdet_fec!D73)</f>
        <v>0.61939972941369759</v>
      </c>
      <c r="E73" s="112">
        <f>IF(RES_hhdet_tes!E73=0,"",RES_hhdet_tes!E73/RES_hhdet_fec!E73)</f>
        <v>0.62595726575521415</v>
      </c>
      <c r="F73" s="112">
        <f>IF(RES_hhdet_tes!F73=0,"",RES_hhdet_tes!F73/RES_hhdet_fec!F73)</f>
        <v>0.62683341539652937</v>
      </c>
      <c r="G73" s="112">
        <f>IF(RES_hhdet_tes!G73=0,"",RES_hhdet_tes!G73/RES_hhdet_fec!G73)</f>
        <v>0.62945481310671536</v>
      </c>
      <c r="H73" s="112">
        <f>IF(RES_hhdet_tes!H73=0,"",RES_hhdet_tes!H73/RES_hhdet_fec!H73)</f>
        <v>0.63161828464170444</v>
      </c>
      <c r="I73" s="112">
        <f>IF(RES_hhdet_tes!I73=0,"",RES_hhdet_tes!I73/RES_hhdet_fec!I73)</f>
        <v>0.631738170002483</v>
      </c>
      <c r="J73" s="112">
        <f>IF(RES_hhdet_tes!J73=0,"",RES_hhdet_tes!J73/RES_hhdet_fec!J73)</f>
        <v>0.63396220101744871</v>
      </c>
      <c r="K73" s="112">
        <f>IF(RES_hhdet_tes!K73=0,"",RES_hhdet_tes!K73/RES_hhdet_fec!K73)</f>
        <v>0.63448736238060444</v>
      </c>
      <c r="L73" s="112">
        <f>IF(RES_hhdet_tes!L73=0,"",RES_hhdet_tes!L73/RES_hhdet_fec!L73)</f>
        <v>0.63715183845509948</v>
      </c>
      <c r="M73" s="112">
        <f>IF(RES_hhdet_tes!M73=0,"",RES_hhdet_tes!M73/RES_hhdet_fec!M73)</f>
        <v>0.64133034900764219</v>
      </c>
      <c r="N73" s="112">
        <f>IF(RES_hhdet_tes!N73=0,"",RES_hhdet_tes!N73/RES_hhdet_fec!N73)</f>
        <v>0.64449191376575898</v>
      </c>
      <c r="O73" s="112">
        <f>IF(RES_hhdet_tes!O73=0,"",RES_hhdet_tes!O73/RES_hhdet_fec!O73)</f>
        <v>0.64716081998667874</v>
      </c>
      <c r="P73" s="112">
        <f>IF(RES_hhdet_tes!P73=0,"",RES_hhdet_tes!P73/RES_hhdet_fec!P73)</f>
        <v>0.64728267005727291</v>
      </c>
      <c r="Q73" s="112">
        <f>IF(RES_hhdet_tes!Q73=0,"",RES_hhdet_tes!Q73/RES_hhdet_fec!Q73)</f>
        <v>0.64765579522067107</v>
      </c>
      <c r="R73" s="112">
        <f>IF(RES_hhdet_tes!R73=0,"",RES_hhdet_tes!R73/RES_hhdet_fec!R73)</f>
        <v>0.66371392184020139</v>
      </c>
      <c r="S73" s="112">
        <f>IF(RES_hhdet_tes!S73=0,"",RES_hhdet_tes!S73/RES_hhdet_fec!S73)</f>
        <v>0.68274597161720696</v>
      </c>
      <c r="T73" s="112">
        <f>IF(RES_hhdet_tes!T73=0,"",RES_hhdet_tes!T73/RES_hhdet_fec!T73)</f>
        <v>0.71954657345311446</v>
      </c>
      <c r="U73" s="112">
        <f>IF(RES_hhdet_tes!U73=0,"",RES_hhdet_tes!U73/RES_hhdet_fec!U73)</f>
        <v>0.73436461514496565</v>
      </c>
      <c r="V73" s="112">
        <f>IF(RES_hhdet_tes!V73=0,"",RES_hhdet_tes!V73/RES_hhdet_fec!V73)</f>
        <v>0.73678797849211086</v>
      </c>
      <c r="W73" s="112">
        <f>IF(RES_hhdet_tes!W73=0,"",RES_hhdet_tes!W73/RES_hhdet_fec!W73)</f>
        <v>0.74846561022222202</v>
      </c>
      <c r="X73" s="112">
        <f>IF(RES_hhdet_tes!X73=0,"",RES_hhdet_tes!X73/RES_hhdet_fec!X73)</f>
        <v>0.74846561022222224</v>
      </c>
      <c r="Y73" s="112">
        <f>IF(RES_hhdet_tes!Y73=0,"",RES_hhdet_tes!Y73/RES_hhdet_fec!Y73)</f>
        <v>0.79008233214497758</v>
      </c>
      <c r="DA73" s="131" t="s">
        <v>1975</v>
      </c>
    </row>
    <row r="74" spans="1:105" ht="12" customHeight="1" x14ac:dyDescent="0.25">
      <c r="A74" s="107" t="s">
        <v>121</v>
      </c>
      <c r="B74" s="113">
        <f>IF(RES_hhdet_tes!B74=0,"",RES_hhdet_tes!B74/RES_hhdet_fec!B74)</f>
        <v>0.93251627751524346</v>
      </c>
      <c r="C74" s="113">
        <f>IF(RES_hhdet_tes!C74=0,"",RES_hhdet_tes!C74/RES_hhdet_fec!C74)</f>
        <v>0.87614709712768124</v>
      </c>
      <c r="D74" s="113">
        <f>IF(RES_hhdet_tes!D74=0,"",RES_hhdet_tes!D74/RES_hhdet_fec!D74)</f>
        <v>0.94790027440523505</v>
      </c>
      <c r="E74" s="113">
        <f>IF(RES_hhdet_tes!E74=0,"",RES_hhdet_tes!E74/RES_hhdet_fec!E74)</f>
        <v>0.97033145850734515</v>
      </c>
      <c r="F74" s="113">
        <f>IF(RES_hhdet_tes!F74=0,"",RES_hhdet_tes!F74/RES_hhdet_fec!F74)</f>
        <v>0.96083098978279802</v>
      </c>
      <c r="G74" s="113">
        <f>IF(RES_hhdet_tes!G74=0,"",RES_hhdet_tes!G74/RES_hhdet_fec!G74)</f>
        <v>0.96247592919950897</v>
      </c>
      <c r="H74" s="113">
        <f>IF(RES_hhdet_tes!H74=0,"",RES_hhdet_tes!H74/RES_hhdet_fec!H74)</f>
        <v>0.94894286061552835</v>
      </c>
      <c r="I74" s="113">
        <f>IF(RES_hhdet_tes!I74=0,"",RES_hhdet_tes!I74/RES_hhdet_fec!I74)</f>
        <v>0.95819993815757676</v>
      </c>
      <c r="J74" s="113">
        <f>IF(RES_hhdet_tes!J74=0,"",RES_hhdet_tes!J74/RES_hhdet_fec!J74)</f>
        <v>0.96141592550118327</v>
      </c>
      <c r="K74" s="113">
        <f>IF(RES_hhdet_tes!K74=0,"",RES_hhdet_tes!K74/RES_hhdet_fec!K74)</f>
        <v>0.96402308895771316</v>
      </c>
      <c r="L74" s="113">
        <f>IF(RES_hhdet_tes!L74=0,"",RES_hhdet_tes!L74/RES_hhdet_fec!L74)</f>
        <v>0.96461367063634029</v>
      </c>
      <c r="M74" s="113">
        <f>IF(RES_hhdet_tes!M74=0,"",RES_hhdet_tes!M74/RES_hhdet_fec!M74)</f>
        <v>0.94776331638186917</v>
      </c>
      <c r="N74" s="113">
        <f>IF(RES_hhdet_tes!N74=0,"",RES_hhdet_tes!N74/RES_hhdet_fec!N74)</f>
        <v>0.96531827854689534</v>
      </c>
      <c r="O74" s="113">
        <f>IF(RES_hhdet_tes!O74=0,"",RES_hhdet_tes!O74/RES_hhdet_fec!O74)</f>
        <v>0.97958622276487239</v>
      </c>
      <c r="P74" s="113">
        <f>IF(RES_hhdet_tes!P74=0,"",RES_hhdet_tes!P74/RES_hhdet_fec!P74)</f>
        <v>0.95530851462906607</v>
      </c>
      <c r="Q74" s="113">
        <f>IF(RES_hhdet_tes!Q74=0,"",RES_hhdet_tes!Q74/RES_hhdet_fec!Q74)</f>
        <v>0.99293012093255661</v>
      </c>
      <c r="R74" s="113">
        <f>IF(RES_hhdet_tes!R74=0,"",RES_hhdet_tes!R74/RES_hhdet_fec!R74)</f>
        <v>0.98883881782173244</v>
      </c>
      <c r="S74" s="113">
        <f>IF(RES_hhdet_tes!S74=0,"",RES_hhdet_tes!S74/RES_hhdet_fec!S74)</f>
        <v>0.97805498131670721</v>
      </c>
      <c r="T74" s="113">
        <f>IF(RES_hhdet_tes!T74=0,"",RES_hhdet_tes!T74/RES_hhdet_fec!T74)</f>
        <v>0.9761675620536252</v>
      </c>
      <c r="U74" s="113">
        <f>IF(RES_hhdet_tes!U74=0,"",RES_hhdet_tes!U74/RES_hhdet_fec!U74)</f>
        <v>0.96967027296164843</v>
      </c>
      <c r="V74" s="113">
        <f>IF(RES_hhdet_tes!V74=0,"",RES_hhdet_tes!V74/RES_hhdet_fec!V74)</f>
        <v>0.97537659712047964</v>
      </c>
      <c r="W74" s="113">
        <f>IF(RES_hhdet_tes!W74=0,"",RES_hhdet_tes!W74/RES_hhdet_fec!W74)</f>
        <v>0.97554633567563231</v>
      </c>
      <c r="X74" s="113">
        <f>IF(RES_hhdet_tes!X74=0,"",RES_hhdet_tes!X74/RES_hhdet_fec!X74)</f>
        <v>0.9734705243266879</v>
      </c>
      <c r="Y74" s="113">
        <f>IF(RES_hhdet_tes!Y74=0,"",RES_hhdet_tes!Y74/RES_hhdet_fec!Y74)</f>
        <v>0.98260350062358015</v>
      </c>
      <c r="DA74" s="132" t="s">
        <v>1976</v>
      </c>
    </row>
    <row r="75" spans="1:105" ht="12" customHeight="1" x14ac:dyDescent="0.25">
      <c r="A75" s="108" t="s">
        <v>53</v>
      </c>
      <c r="B75" s="111">
        <f>IF(RES_hhdet_tes!B75=0,"",RES_hhdet_tes!B75/RES_hhdet_fec!B75)</f>
        <v>0.60636878733371902</v>
      </c>
      <c r="C75" s="111">
        <f>IF(RES_hhdet_tes!C75=0,"",RES_hhdet_tes!C75/RES_hhdet_fec!C75)</f>
        <v>0.60944048377825011</v>
      </c>
      <c r="D75" s="111">
        <f>IF(RES_hhdet_tes!D75=0,"",RES_hhdet_tes!D75/RES_hhdet_fec!D75)</f>
        <v>0.61836305384477763</v>
      </c>
      <c r="E75" s="111">
        <f>IF(RES_hhdet_tes!E75=0,"",RES_hhdet_tes!E75/RES_hhdet_fec!E75)</f>
        <v>0.62662896864041384</v>
      </c>
      <c r="F75" s="111">
        <f>IF(RES_hhdet_tes!F75=0,"",RES_hhdet_tes!F75/RES_hhdet_fec!F75)</f>
        <v>0.62734760354644736</v>
      </c>
      <c r="G75" s="111">
        <f>IF(RES_hhdet_tes!G75=0,"",RES_hhdet_tes!G75/RES_hhdet_fec!G75)</f>
        <v>0.62942862047084169</v>
      </c>
      <c r="H75" s="111">
        <f>IF(RES_hhdet_tes!H75=0,"",RES_hhdet_tes!H75/RES_hhdet_fec!H75)</f>
        <v>0.63162488472284339</v>
      </c>
      <c r="I75" s="111">
        <f>IF(RES_hhdet_tes!I75=0,"",RES_hhdet_tes!I75/RES_hhdet_fec!I75)</f>
        <v>0.63175318796633695</v>
      </c>
      <c r="J75" s="111">
        <f>IF(RES_hhdet_tes!J75=0,"",RES_hhdet_tes!J75/RES_hhdet_fec!J75)</f>
        <v>0.63570791966879558</v>
      </c>
      <c r="K75" s="111">
        <f>IF(RES_hhdet_tes!K75=0,"",RES_hhdet_tes!K75/RES_hhdet_fec!K75)</f>
        <v>0.63601317235570831</v>
      </c>
      <c r="L75" s="111">
        <f>IF(RES_hhdet_tes!L75=0,"",RES_hhdet_tes!L75/RES_hhdet_fec!L75)</f>
        <v>0.6381125297592205</v>
      </c>
      <c r="M75" s="111">
        <f>IF(RES_hhdet_tes!M75=0,"",RES_hhdet_tes!M75/RES_hhdet_fec!M75)</f>
        <v>0.63981854136906124</v>
      </c>
      <c r="N75" s="111">
        <f>IF(RES_hhdet_tes!N75=0,"",RES_hhdet_tes!N75/RES_hhdet_fec!N75)</f>
        <v>0.64202555904601899</v>
      </c>
      <c r="O75" s="111">
        <f>IF(RES_hhdet_tes!O75=0,"",RES_hhdet_tes!O75/RES_hhdet_fec!O75)</f>
        <v>0.6464230843847022</v>
      </c>
      <c r="P75" s="111">
        <f>IF(RES_hhdet_tes!P75=0,"",RES_hhdet_tes!P75/RES_hhdet_fec!P75)</f>
        <v>0.64669025580381134</v>
      </c>
      <c r="Q75" s="111">
        <f>IF(RES_hhdet_tes!Q75=0,"",RES_hhdet_tes!Q75/RES_hhdet_fec!Q75)</f>
        <v>0.64765579522067096</v>
      </c>
      <c r="R75" s="111">
        <f>IF(RES_hhdet_tes!R75=0,"",RES_hhdet_tes!R75/RES_hhdet_fec!R75)</f>
        <v>0.6937471445759591</v>
      </c>
      <c r="S75" s="111">
        <f>IF(RES_hhdet_tes!S75=0,"",RES_hhdet_tes!S75/RES_hhdet_fec!S75)</f>
        <v>0.71010467441493308</v>
      </c>
      <c r="T75" s="111">
        <f>IF(RES_hhdet_tes!T75=0,"",RES_hhdet_tes!T75/RES_hhdet_fec!T75)</f>
        <v>0.7274137937405214</v>
      </c>
      <c r="U75" s="111">
        <f>IF(RES_hhdet_tes!U75=0,"",RES_hhdet_tes!U75/RES_hhdet_fec!U75)</f>
        <v>0.73232247274901385</v>
      </c>
      <c r="V75" s="111">
        <f>IF(RES_hhdet_tes!V75=0,"",RES_hhdet_tes!V75/RES_hhdet_fec!V75)</f>
        <v>0.73604566494538881</v>
      </c>
      <c r="W75" s="111">
        <f>IF(RES_hhdet_tes!W75=0,"",RES_hhdet_tes!W75/RES_hhdet_fec!W75)</f>
        <v>0.74846561022222213</v>
      </c>
      <c r="X75" s="111">
        <f>IF(RES_hhdet_tes!X75=0,"",RES_hhdet_tes!X75/RES_hhdet_fec!X75)</f>
        <v>0.74846561022222191</v>
      </c>
      <c r="Y75" s="111">
        <f>IF(RES_hhdet_tes!Y75=0,"",RES_hhdet_tes!Y75/RES_hhdet_fec!Y75)</f>
        <v>0.79031464207493873</v>
      </c>
      <c r="DA75" s="63" t="s">
        <v>1977</v>
      </c>
    </row>
    <row r="76" spans="1:105" ht="12" customHeight="1" x14ac:dyDescent="0.25">
      <c r="A76" s="108" t="s">
        <v>52</v>
      </c>
      <c r="B76" s="111">
        <f>IF(RES_hhdet_tes!B76=0,"",RES_hhdet_tes!B76/RES_hhdet_fec!B76)</f>
        <v>1</v>
      </c>
      <c r="C76" s="111">
        <f>IF(RES_hhdet_tes!C76=0,"",RES_hhdet_tes!C76/RES_hhdet_fec!C76)</f>
        <v>1</v>
      </c>
      <c r="D76" s="111">
        <f>IF(RES_hhdet_tes!D76=0,"",RES_hhdet_tes!D76/RES_hhdet_fec!D76)</f>
        <v>1</v>
      </c>
      <c r="E76" s="111">
        <f>IF(RES_hhdet_tes!E76=0,"",RES_hhdet_tes!E76/RES_hhdet_fec!E76)</f>
        <v>1</v>
      </c>
      <c r="F76" s="111">
        <f>IF(RES_hhdet_tes!F76=0,"",RES_hhdet_tes!F76/RES_hhdet_fec!F76)</f>
        <v>1</v>
      </c>
      <c r="G76" s="111">
        <f>IF(RES_hhdet_tes!G76=0,"",RES_hhdet_tes!G76/RES_hhdet_fec!G76)</f>
        <v>1</v>
      </c>
      <c r="H76" s="111">
        <f>IF(RES_hhdet_tes!H76=0,"",RES_hhdet_tes!H76/RES_hhdet_fec!H76)</f>
        <v>1</v>
      </c>
      <c r="I76" s="111">
        <f>IF(RES_hhdet_tes!I76=0,"",RES_hhdet_tes!I76/RES_hhdet_fec!I76)</f>
        <v>1</v>
      </c>
      <c r="J76" s="111">
        <f>IF(RES_hhdet_tes!J76=0,"",RES_hhdet_tes!J76/RES_hhdet_fec!J76)</f>
        <v>1</v>
      </c>
      <c r="K76" s="111">
        <f>IF(RES_hhdet_tes!K76=0,"",RES_hhdet_tes!K76/RES_hhdet_fec!K76)</f>
        <v>1</v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X76" s="111">
        <f>IF(RES_hhdet_tes!X76=0,"",RES_hhdet_tes!X76/RES_hhdet_fec!X76)</f>
        <v>1</v>
      </c>
      <c r="Y76" s="111">
        <f>IF(RES_hhdet_tes!Y76=0,"",RES_hhdet_tes!Y76/RES_hhdet_fec!Y76)</f>
        <v>1</v>
      </c>
      <c r="DA76" s="63" t="s">
        <v>1978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0.59103344456013018</v>
      </c>
      <c r="C77" s="124">
        <f>IF(RES_hhdet_tes!C77=0,"",RES_hhdet_tes!C77/RES_hhdet_fec!C77)</f>
        <v>0.59271055986900512</v>
      </c>
      <c r="D77" s="124">
        <f>IF(RES_hhdet_tes!D77=0,"",RES_hhdet_tes!D77/RES_hhdet_fec!D77)</f>
        <v>0.59079041405305477</v>
      </c>
      <c r="E77" s="124">
        <f>IF(RES_hhdet_tes!E77=0,"",RES_hhdet_tes!E77/RES_hhdet_fec!E77)</f>
        <v>0.59226173281084749</v>
      </c>
      <c r="F77" s="124">
        <f>IF(RES_hhdet_tes!F77=0,"",RES_hhdet_tes!F77/RES_hhdet_fec!F77)</f>
        <v>0.59534158888702826</v>
      </c>
      <c r="G77" s="124">
        <f>IF(RES_hhdet_tes!G77=0,"",RES_hhdet_tes!G77/RES_hhdet_fec!G77)</f>
        <v>0.59384089862574652</v>
      </c>
      <c r="H77" s="124">
        <f>IF(RES_hhdet_tes!H77=0,"",RES_hhdet_tes!H77/RES_hhdet_fec!H77)</f>
        <v>0.59565310786256453</v>
      </c>
      <c r="I77" s="124">
        <f>IF(RES_hhdet_tes!I77=0,"",RES_hhdet_tes!I77/RES_hhdet_fec!I77)</f>
        <v>0.59603943716413732</v>
      </c>
      <c r="J77" s="124">
        <f>IF(RES_hhdet_tes!J77=0,"",RES_hhdet_tes!J77/RES_hhdet_fec!J77)</f>
        <v>0.59944820626623097</v>
      </c>
      <c r="K77" s="124">
        <f>IF(RES_hhdet_tes!K77=0,"",RES_hhdet_tes!K77/RES_hhdet_fec!K77)</f>
        <v>0.60021074423133625</v>
      </c>
      <c r="L77" s="124">
        <f>IF(RES_hhdet_tes!L77=0,"",RES_hhdet_tes!L77/RES_hhdet_fec!L77)</f>
        <v>0.60639228922346911</v>
      </c>
      <c r="M77" s="124">
        <f>IF(RES_hhdet_tes!M77=0,"",RES_hhdet_tes!M77/RES_hhdet_fec!M77)</f>
        <v>0.6126925076387274</v>
      </c>
      <c r="N77" s="124">
        <f>IF(RES_hhdet_tes!N77=0,"",RES_hhdet_tes!N77/RES_hhdet_fec!N77)</f>
        <v>0.6092868902261106</v>
      </c>
      <c r="O77" s="124">
        <f>IF(RES_hhdet_tes!O77=0,"",RES_hhdet_tes!O77/RES_hhdet_fec!O77)</f>
        <v>0.60723685302550146</v>
      </c>
      <c r="P77" s="124">
        <f>IF(RES_hhdet_tes!P77=0,"",RES_hhdet_tes!P77/RES_hhdet_fec!P77)</f>
        <v>0.61155518229275219</v>
      </c>
      <c r="Q77" s="124">
        <f>IF(RES_hhdet_tes!Q77=0,"",RES_hhdet_tes!Q77/RES_hhdet_fec!Q77)</f>
        <v>0.6035234081373293</v>
      </c>
      <c r="R77" s="124">
        <f>IF(RES_hhdet_tes!R77=0,"",RES_hhdet_tes!R77/RES_hhdet_fec!R77)</f>
        <v>0.60606732574140332</v>
      </c>
      <c r="S77" s="124">
        <f>IF(RES_hhdet_tes!S77=0,"",RES_hhdet_tes!S77/RES_hhdet_fec!S77)</f>
        <v>0.61567077324840214</v>
      </c>
      <c r="T77" s="124">
        <f>IF(RES_hhdet_tes!T77=0,"",RES_hhdet_tes!T77/RES_hhdet_fec!T77)</f>
        <v>0.62611857256028991</v>
      </c>
      <c r="U77" s="124">
        <f>IF(RES_hhdet_tes!U77=0,"",RES_hhdet_tes!U77/RES_hhdet_fec!U77)</f>
        <v>0.63307388941690035</v>
      </c>
      <c r="V77" s="124">
        <f>IF(RES_hhdet_tes!V77=0,"",RES_hhdet_tes!V77/RES_hhdet_fec!V77)</f>
        <v>0.63587607238022725</v>
      </c>
      <c r="W77" s="124">
        <f>IF(RES_hhdet_tes!W77=0,"",RES_hhdet_tes!W77/RES_hhdet_fec!W77)</f>
        <v>0.63266925881584801</v>
      </c>
      <c r="X77" s="124">
        <f>IF(RES_hhdet_tes!X77=0,"",RES_hhdet_tes!X77/RES_hhdet_fec!X77)</f>
        <v>0.6362927592957407</v>
      </c>
      <c r="Y77" s="124">
        <f>IF(RES_hhdet_tes!Y77=0,"",RES_hhdet_tes!Y77/RES_hhdet_fec!Y77)</f>
        <v>0.64499782560174901</v>
      </c>
      <c r="DA77" s="130" t="s">
        <v>1979</v>
      </c>
    </row>
    <row r="78" spans="1:105" ht="12" customHeight="1" x14ac:dyDescent="0.25">
      <c r="A78" s="97" t="s">
        <v>189</v>
      </c>
      <c r="B78" s="111">
        <f>IF(RES_hhdet_tes!B78=0,"",RES_hhdet_tes!B78/RES_hhdet_fec!B78)</f>
        <v>0.56328607247401996</v>
      </c>
      <c r="C78" s="111">
        <f>IF(RES_hhdet_tes!C78=0,"",RES_hhdet_tes!C78/RES_hhdet_fec!C78)</f>
        <v>0.56456745584848733</v>
      </c>
      <c r="D78" s="111">
        <f>IF(RES_hhdet_tes!D78=0,"",RES_hhdet_tes!D78/RES_hhdet_fec!D78)</f>
        <v>0.56606524183200602</v>
      </c>
      <c r="E78" s="111">
        <f>IF(RES_hhdet_tes!E78=0,"",RES_hhdet_tes!E78/RES_hhdet_fec!E78)</f>
        <v>0.56741863495262235</v>
      </c>
      <c r="F78" s="111">
        <f>IF(RES_hhdet_tes!F78=0,"",RES_hhdet_tes!F78/RES_hhdet_fec!F78)</f>
        <v>0.56865465535728288</v>
      </c>
      <c r="G78" s="111">
        <f>IF(RES_hhdet_tes!G78=0,"",RES_hhdet_tes!G78/RES_hhdet_fec!G78)</f>
        <v>0.56994541550379896</v>
      </c>
      <c r="H78" s="111">
        <f>IF(RES_hhdet_tes!H78=0,"",RES_hhdet_tes!H78/RES_hhdet_fec!H78)</f>
        <v>0.57131678908153605</v>
      </c>
      <c r="I78" s="111">
        <f>IF(RES_hhdet_tes!I78=0,"",RES_hhdet_tes!I78/RES_hhdet_fec!I78)</f>
        <v>0.57209882239353815</v>
      </c>
      <c r="J78" s="111">
        <f>IF(RES_hhdet_tes!J78=0,"",RES_hhdet_tes!J78/RES_hhdet_fec!J78)</f>
        <v>0.57262596575737124</v>
      </c>
      <c r="K78" s="111">
        <f>IF(RES_hhdet_tes!K78=0,"",RES_hhdet_tes!K78/RES_hhdet_fec!K78)</f>
        <v>0.57330560404435771</v>
      </c>
      <c r="L78" s="111">
        <f>IF(RES_hhdet_tes!L78=0,"",RES_hhdet_tes!L78/RES_hhdet_fec!L78)</f>
        <v>0.5740092234983869</v>
      </c>
      <c r="M78" s="111">
        <f>IF(RES_hhdet_tes!M78=0,"",RES_hhdet_tes!M78/RES_hhdet_fec!M78)</f>
        <v>0.5746616257182523</v>
      </c>
      <c r="N78" s="111">
        <f>IF(RES_hhdet_tes!N78=0,"",RES_hhdet_tes!N78/RES_hhdet_fec!N78)</f>
        <v>0.5753380266088971</v>
      </c>
      <c r="O78" s="111">
        <f>IF(RES_hhdet_tes!O78=0,"",RES_hhdet_tes!O78/RES_hhdet_fec!O78)</f>
        <v>0.57595359506622568</v>
      </c>
      <c r="P78" s="111">
        <f>IF(RES_hhdet_tes!P78=0,"",RES_hhdet_tes!P78/RES_hhdet_fec!P78)</f>
        <v>0.57643727931969879</v>
      </c>
      <c r="Q78" s="111">
        <f>IF(RES_hhdet_tes!Q78=0,"",RES_hhdet_tes!Q78/RES_hhdet_fec!Q78)</f>
        <v>0.57728443050359168</v>
      </c>
      <c r="R78" s="111">
        <f>IF(RES_hhdet_tes!R78=0,"",RES_hhdet_tes!R78/RES_hhdet_fec!R78)</f>
        <v>0.57905311299286677</v>
      </c>
      <c r="S78" s="111">
        <f>IF(RES_hhdet_tes!S78=0,"",RES_hhdet_tes!S78/RES_hhdet_fec!S78)</f>
        <v>0.58168468025236553</v>
      </c>
      <c r="T78" s="111">
        <f>IF(RES_hhdet_tes!T78=0,"",RES_hhdet_tes!T78/RES_hhdet_fec!T78)</f>
        <v>0.58518120519831296</v>
      </c>
      <c r="U78" s="111">
        <f>IF(RES_hhdet_tes!U78=0,"",RES_hhdet_tes!U78/RES_hhdet_fec!U78)</f>
        <v>0.58957593870296998</v>
      </c>
      <c r="V78" s="111">
        <f>IF(RES_hhdet_tes!V78=0,"",RES_hhdet_tes!V78/RES_hhdet_fec!V78)</f>
        <v>0.59491883353111819</v>
      </c>
      <c r="W78" s="111">
        <f>IF(RES_hhdet_tes!W78=0,"",RES_hhdet_tes!W78/RES_hhdet_fec!W78)</f>
        <v>0.6003203211653626</v>
      </c>
      <c r="X78" s="111">
        <f>IF(RES_hhdet_tes!X78=0,"",RES_hhdet_tes!X78/RES_hhdet_fec!X78)</f>
        <v>0.60531533613513022</v>
      </c>
      <c r="Y78" s="111">
        <f>IF(RES_hhdet_tes!Y78=0,"",RES_hhdet_tes!Y78/RES_hhdet_fec!Y78)</f>
        <v>0.60948942847649623</v>
      </c>
      <c r="DA78" s="63" t="s">
        <v>1980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0.728184165129101</v>
      </c>
      <c r="C79" s="45">
        <f>IF(RES_hhdet_tes!C79=0,"",RES_hhdet_tes!C79/RES_hhdet_fec!C79)</f>
        <v>0.73054555024126966</v>
      </c>
      <c r="D79" s="45">
        <f>IF(RES_hhdet_tes!D79=0,"",RES_hhdet_tes!D79/RES_hhdet_fec!D79)</f>
        <v>0.73235877856272746</v>
      </c>
      <c r="E79" s="45">
        <f>IF(RES_hhdet_tes!E79=0,"",RES_hhdet_tes!E79/RES_hhdet_fec!E79)</f>
        <v>0.73587152639161901</v>
      </c>
      <c r="F79" s="45">
        <f>IF(RES_hhdet_tes!F79=0,"",RES_hhdet_tes!F79/RES_hhdet_fec!F79)</f>
        <v>0.73854991110584922</v>
      </c>
      <c r="G79" s="45">
        <f>IF(RES_hhdet_tes!G79=0,"",RES_hhdet_tes!G79/RES_hhdet_fec!G79)</f>
        <v>0.74043985273368107</v>
      </c>
      <c r="H79" s="45">
        <f>IF(RES_hhdet_tes!H79=0,"",RES_hhdet_tes!H79/RES_hhdet_fec!H79)</f>
        <v>0.74403170585456491</v>
      </c>
      <c r="I79" s="45">
        <f>IF(RES_hhdet_tes!I79=0,"",RES_hhdet_tes!I79/RES_hhdet_fec!I79)</f>
        <v>0.74575190130128299</v>
      </c>
      <c r="J79" s="45">
        <f>IF(RES_hhdet_tes!J79=0,"",RES_hhdet_tes!J79/RES_hhdet_fec!J79)</f>
        <v>0.74733420377825821</v>
      </c>
      <c r="K79" s="45">
        <f>IF(RES_hhdet_tes!K79=0,"",RES_hhdet_tes!K79/RES_hhdet_fec!K79)</f>
        <v>0.74885699505884429</v>
      </c>
      <c r="L79" s="45">
        <f>IF(RES_hhdet_tes!L79=0,"",RES_hhdet_tes!L79/RES_hhdet_fec!L79)</f>
        <v>0.7511594645284102</v>
      </c>
      <c r="M79" s="45">
        <f>IF(RES_hhdet_tes!M79=0,"",RES_hhdet_tes!M79/RES_hhdet_fec!M79)</f>
        <v>0.75325771617058734</v>
      </c>
      <c r="N79" s="45">
        <f>IF(RES_hhdet_tes!N79=0,"",RES_hhdet_tes!N79/RES_hhdet_fec!N79)</f>
        <v>0.75437074236442769</v>
      </c>
      <c r="O79" s="45">
        <f>IF(RES_hhdet_tes!O79=0,"",RES_hhdet_tes!O79/RES_hhdet_fec!O79)</f>
        <v>0.75529132191565451</v>
      </c>
      <c r="P79" s="45">
        <f>IF(RES_hhdet_tes!P79=0,"",RES_hhdet_tes!P79/RES_hhdet_fec!P79)</f>
        <v>0.75972750539412837</v>
      </c>
      <c r="Q79" s="45">
        <f>IF(RES_hhdet_tes!Q79=0,"",RES_hhdet_tes!Q79/RES_hhdet_fec!Q79)</f>
        <v>0.76308052636006463</v>
      </c>
      <c r="R79" s="45">
        <f>IF(RES_hhdet_tes!R79=0,"",RES_hhdet_tes!R79/RES_hhdet_fec!R79)</f>
        <v>0.772698230360093</v>
      </c>
      <c r="S79" s="45">
        <f>IF(RES_hhdet_tes!S79=0,"",RES_hhdet_tes!S79/RES_hhdet_fec!S79)</f>
        <v>0.7887336873347609</v>
      </c>
      <c r="T79" s="45">
        <f>IF(RES_hhdet_tes!T79=0,"",RES_hhdet_tes!T79/RES_hhdet_fec!T79)</f>
        <v>0.80598686910350958</v>
      </c>
      <c r="U79" s="45">
        <f>IF(RES_hhdet_tes!U79=0,"",RES_hhdet_tes!U79/RES_hhdet_fec!U79)</f>
        <v>0.81559357063447813</v>
      </c>
      <c r="V79" s="45">
        <f>IF(RES_hhdet_tes!V79=0,"",RES_hhdet_tes!V79/RES_hhdet_fec!V79)</f>
        <v>0.8192034940370484</v>
      </c>
      <c r="W79" s="45">
        <f>IF(RES_hhdet_tes!W79=0,"",RES_hhdet_tes!W79/RES_hhdet_fec!W79)</f>
        <v>0.83609472775823257</v>
      </c>
      <c r="X79" s="45">
        <f>IF(RES_hhdet_tes!X79=0,"",RES_hhdet_tes!X79/RES_hhdet_fec!X79)</f>
        <v>0.85372242419801558</v>
      </c>
      <c r="Y79" s="45">
        <f>IF(RES_hhdet_tes!Y79=0,"",RES_hhdet_tes!Y79/RES_hhdet_fec!Y79)</f>
        <v>0.86079151480008642</v>
      </c>
      <c r="DA79" s="60" t="s">
        <v>1981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9">
        <f>IF(RES_hhdet_tes!B81=0,"",RES_hhdet_tes!B81/RES_hhdet_fec!B81)</f>
        <v>0.46347589714338761</v>
      </c>
      <c r="C81" s="119">
        <f>IF(RES_hhdet_tes!C81=0,"",RES_hhdet_tes!C81/RES_hhdet_fec!C81)</f>
        <v>0.47086138463836391</v>
      </c>
      <c r="D81" s="119">
        <f>IF(RES_hhdet_tes!D81=0,"",RES_hhdet_tes!D81/RES_hhdet_fec!D81)</f>
        <v>0.47275643729206829</v>
      </c>
      <c r="E81" s="119">
        <f>IF(RES_hhdet_tes!E81=0,"",RES_hhdet_tes!E81/RES_hhdet_fec!E81)</f>
        <v>0.47986159140099399</v>
      </c>
      <c r="F81" s="119">
        <f>IF(RES_hhdet_tes!F81=0,"",RES_hhdet_tes!F81/RES_hhdet_fec!F81)</f>
        <v>0.48444470287003599</v>
      </c>
      <c r="G81" s="119">
        <f>IF(RES_hhdet_tes!G81=0,"",RES_hhdet_tes!G81/RES_hhdet_fec!G81)</f>
        <v>0.49848131890805075</v>
      </c>
      <c r="H81" s="119">
        <f>IF(RES_hhdet_tes!H81=0,"",RES_hhdet_tes!H81/RES_hhdet_fec!H81)</f>
        <v>0.51771238753473547</v>
      </c>
      <c r="I81" s="119">
        <f>IF(RES_hhdet_tes!I81=0,"",RES_hhdet_tes!I81/RES_hhdet_fec!I81)</f>
        <v>0.53430559731474159</v>
      </c>
      <c r="J81" s="119">
        <f>IF(RES_hhdet_tes!J81=0,"",RES_hhdet_tes!J81/RES_hhdet_fec!J81)</f>
        <v>0.55939050857927219</v>
      </c>
      <c r="K81" s="119">
        <f>IF(RES_hhdet_tes!K81=0,"",RES_hhdet_tes!K81/RES_hhdet_fec!K81)</f>
        <v>0.58620894075723429</v>
      </c>
      <c r="L81" s="119">
        <f>IF(RES_hhdet_tes!L81=0,"",RES_hhdet_tes!L81/RES_hhdet_fec!L81)</f>
        <v>0.60992529381155036</v>
      </c>
      <c r="M81" s="119">
        <f>IF(RES_hhdet_tes!M81=0,"",RES_hhdet_tes!M81/RES_hhdet_fec!M81)</f>
        <v>0.63211695710431204</v>
      </c>
      <c r="N81" s="119">
        <f>IF(RES_hhdet_tes!N81=0,"",RES_hhdet_tes!N81/RES_hhdet_fec!N81)</f>
        <v>0.65424120799471819</v>
      </c>
      <c r="O81" s="119">
        <f>IF(RES_hhdet_tes!O81=0,"",RES_hhdet_tes!O81/RES_hhdet_fec!O81)</f>
        <v>0.6709833457224732</v>
      </c>
      <c r="P81" s="119">
        <f>IF(RES_hhdet_tes!P81=0,"",RES_hhdet_tes!P81/RES_hhdet_fec!P81)</f>
        <v>0.6700929393708891</v>
      </c>
      <c r="Q81" s="119">
        <f>IF(RES_hhdet_tes!Q81=0,"",RES_hhdet_tes!Q81/RES_hhdet_fec!Q81)</f>
        <v>0.68777387184099925</v>
      </c>
      <c r="R81" s="119">
        <f>IF(RES_hhdet_tes!R81=0,"",RES_hhdet_tes!R81/RES_hhdet_fec!R81)</f>
        <v>0.69893114953044277</v>
      </c>
      <c r="S81" s="119">
        <f>IF(RES_hhdet_tes!S81=0,"",RES_hhdet_tes!S81/RES_hhdet_fec!S81)</f>
        <v>0.70177528153711133</v>
      </c>
      <c r="T81" s="119">
        <f>IF(RES_hhdet_tes!T81=0,"",RES_hhdet_tes!T81/RES_hhdet_fec!T81)</f>
        <v>0.69354740555564709</v>
      </c>
      <c r="U81" s="119">
        <f>IF(RES_hhdet_tes!U81=0,"",RES_hhdet_tes!U81/RES_hhdet_fec!U81)</f>
        <v>0.69862425576087239</v>
      </c>
      <c r="V81" s="119">
        <f>IF(RES_hhdet_tes!V81=0,"",RES_hhdet_tes!V81/RES_hhdet_fec!V81)</f>
        <v>0.70864052705363112</v>
      </c>
      <c r="W81" s="119">
        <f>IF(RES_hhdet_tes!W81=0,"",RES_hhdet_tes!W81/RES_hhdet_fec!W81)</f>
        <v>0.72243943677254974</v>
      </c>
      <c r="X81" s="119">
        <f>IF(RES_hhdet_tes!X81=0,"",RES_hhdet_tes!X81/RES_hhdet_fec!X81)</f>
        <v>0.73777744548378332</v>
      </c>
      <c r="Y81" s="119">
        <f>IF(RES_hhdet_tes!Y81=0,"",RES_hhdet_tes!Y81/RES_hhdet_fec!Y81)</f>
        <v>0.75382288998405045</v>
      </c>
      <c r="DA81" s="129" t="s">
        <v>1982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0.4245033017343266</v>
      </c>
      <c r="C82" s="124">
        <f>IF(RES_hhdet_tes!C82=0,"",RES_hhdet_tes!C82/RES_hhdet_fec!C82)</f>
        <v>0.42928685223404867</v>
      </c>
      <c r="D82" s="124">
        <f>IF(RES_hhdet_tes!D82=0,"",RES_hhdet_tes!D82/RES_hhdet_fec!D82)</f>
        <v>0.43375500707306947</v>
      </c>
      <c r="E82" s="124">
        <f>IF(RES_hhdet_tes!E82=0,"",RES_hhdet_tes!E82/RES_hhdet_fec!E82)</f>
        <v>0.43874348132995133</v>
      </c>
      <c r="F82" s="124">
        <f>IF(RES_hhdet_tes!F82=0,"",RES_hhdet_tes!F82/RES_hhdet_fec!F82)</f>
        <v>0.44627445858732612</v>
      </c>
      <c r="G82" s="124">
        <f>IF(RES_hhdet_tes!G82=0,"",RES_hhdet_tes!G82/RES_hhdet_fec!G82)</f>
        <v>0.45713858965997339</v>
      </c>
      <c r="H82" s="124">
        <f>IF(RES_hhdet_tes!H82=0,"",RES_hhdet_tes!H82/RES_hhdet_fec!H82)</f>
        <v>0.47220600344930996</v>
      </c>
      <c r="I82" s="124">
        <f>IF(RES_hhdet_tes!I82=0,"",RES_hhdet_tes!I82/RES_hhdet_fec!I82)</f>
        <v>0.49271344671587719</v>
      </c>
      <c r="J82" s="124">
        <f>IF(RES_hhdet_tes!J82=0,"",RES_hhdet_tes!J82/RES_hhdet_fec!J82)</f>
        <v>0.51524782222989929</v>
      </c>
      <c r="K82" s="124">
        <f>IF(RES_hhdet_tes!K82=0,"",RES_hhdet_tes!K82/RES_hhdet_fec!K82)</f>
        <v>0.53933068786340443</v>
      </c>
      <c r="L82" s="124">
        <f>IF(RES_hhdet_tes!L82=0,"",RES_hhdet_tes!L82/RES_hhdet_fec!L82)</f>
        <v>0.56028225868827319</v>
      </c>
      <c r="M82" s="124">
        <f>IF(RES_hhdet_tes!M82=0,"",RES_hhdet_tes!M82/RES_hhdet_fec!M82)</f>
        <v>0.58388699104362607</v>
      </c>
      <c r="N82" s="124">
        <f>IF(RES_hhdet_tes!N82=0,"",RES_hhdet_tes!N82/RES_hhdet_fec!N82)</f>
        <v>0.60661548815847088</v>
      </c>
      <c r="O82" s="124">
        <f>IF(RES_hhdet_tes!O82=0,"",RES_hhdet_tes!O82/RES_hhdet_fec!O82)</f>
        <v>0.62503937739569415</v>
      </c>
      <c r="P82" s="124">
        <f>IF(RES_hhdet_tes!P82=0,"",RES_hhdet_tes!P82/RES_hhdet_fec!P82)</f>
        <v>0.62753111375219506</v>
      </c>
      <c r="Q82" s="124">
        <f>IF(RES_hhdet_tes!Q82=0,"",RES_hhdet_tes!Q82/RES_hhdet_fec!Q82)</f>
        <v>0.62897314654427183</v>
      </c>
      <c r="R82" s="124">
        <f>IF(RES_hhdet_tes!R82=0,"",RES_hhdet_tes!R82/RES_hhdet_fec!R82)</f>
        <v>0.6308841219081105</v>
      </c>
      <c r="S82" s="124">
        <f>IF(RES_hhdet_tes!S82=0,"",RES_hhdet_tes!S82/RES_hhdet_fec!S82)</f>
        <v>0.63281586556395186</v>
      </c>
      <c r="T82" s="124">
        <f>IF(RES_hhdet_tes!T82=0,"",RES_hhdet_tes!T82/RES_hhdet_fec!T82)</f>
        <v>0.63480906984512153</v>
      </c>
      <c r="U82" s="124">
        <f>IF(RES_hhdet_tes!U82=0,"",RES_hhdet_tes!U82/RES_hhdet_fec!U82)</f>
        <v>0.64091057694512976</v>
      </c>
      <c r="V82" s="124">
        <f>IF(RES_hhdet_tes!V82=0,"",RES_hhdet_tes!V82/RES_hhdet_fec!V82)</f>
        <v>0.65097919714091068</v>
      </c>
      <c r="W82" s="124">
        <f>IF(RES_hhdet_tes!W82=0,"",RES_hhdet_tes!W82/RES_hhdet_fec!W82)</f>
        <v>0.66457109751074039</v>
      </c>
      <c r="X82" s="124">
        <f>IF(RES_hhdet_tes!X82=0,"",RES_hhdet_tes!X82/RES_hhdet_fec!X82)</f>
        <v>0.67966613645331797</v>
      </c>
      <c r="Y82" s="124">
        <f>IF(RES_hhdet_tes!Y82=0,"",RES_hhdet_tes!Y82/RES_hhdet_fec!Y82)</f>
        <v>0.69511053761481456</v>
      </c>
      <c r="DA82" s="130" t="s">
        <v>1983</v>
      </c>
    </row>
    <row r="83" spans="1:105" ht="12" customHeight="1" x14ac:dyDescent="0.25">
      <c r="A83" s="97" t="s">
        <v>199</v>
      </c>
      <c r="B83" s="111">
        <f>IF(RES_hhdet_tes!B83=0,"",RES_hhdet_tes!B83/RES_hhdet_fec!B83)</f>
        <v>0.42236423694879272</v>
      </c>
      <c r="C83" s="111">
        <f>IF(RES_hhdet_tes!C83=0,"",RES_hhdet_tes!C83/RES_hhdet_fec!C83)</f>
        <v>0.42713964065381366</v>
      </c>
      <c r="D83" s="111">
        <f>IF(RES_hhdet_tes!D83=0,"",RES_hhdet_tes!D83/RES_hhdet_fec!D83)</f>
        <v>0.43167143633065741</v>
      </c>
      <c r="E83" s="111">
        <f>IF(RES_hhdet_tes!E83=0,"",RES_hhdet_tes!E83/RES_hhdet_fec!E83)</f>
        <v>0.43679013064077277</v>
      </c>
      <c r="F83" s="111">
        <f>IF(RES_hhdet_tes!F83=0,"",RES_hhdet_tes!F83/RES_hhdet_fec!F83)</f>
        <v>0.44431858859532775</v>
      </c>
      <c r="G83" s="111">
        <f>IF(RES_hhdet_tes!G83=0,"",RES_hhdet_tes!G83/RES_hhdet_fec!G83)</f>
        <v>0.45524041972936097</v>
      </c>
      <c r="H83" s="111">
        <f>IF(RES_hhdet_tes!H83=0,"",RES_hhdet_tes!H83/RES_hhdet_fec!H83)</f>
        <v>0.470376023771583</v>
      </c>
      <c r="I83" s="111">
        <f>IF(RES_hhdet_tes!I83=0,"",RES_hhdet_tes!I83/RES_hhdet_fec!I83)</f>
        <v>0.49089264148687345</v>
      </c>
      <c r="J83" s="111">
        <f>IF(RES_hhdet_tes!J83=0,"",RES_hhdet_tes!J83/RES_hhdet_fec!J83)</f>
        <v>0.51347234293482835</v>
      </c>
      <c r="K83" s="111">
        <f>IF(RES_hhdet_tes!K83=0,"",RES_hhdet_tes!K83/RES_hhdet_fec!K83)</f>
        <v>0.53763007422918374</v>
      </c>
      <c r="L83" s="111">
        <f>IF(RES_hhdet_tes!L83=0,"",RES_hhdet_tes!L83/RES_hhdet_fec!L83)</f>
        <v>0.55860566497849307</v>
      </c>
      <c r="M83" s="111">
        <f>IF(RES_hhdet_tes!M83=0,"",RES_hhdet_tes!M83/RES_hhdet_fec!M83)</f>
        <v>0.58222057949769457</v>
      </c>
      <c r="N83" s="111">
        <f>IF(RES_hhdet_tes!N83=0,"",RES_hhdet_tes!N83/RES_hhdet_fec!N83)</f>
        <v>0.60499918564421906</v>
      </c>
      <c r="O83" s="111">
        <f>IF(RES_hhdet_tes!O83=0,"",RES_hhdet_tes!O83/RES_hhdet_fec!O83)</f>
        <v>0.62342805766574838</v>
      </c>
      <c r="P83" s="111">
        <f>IF(RES_hhdet_tes!P83=0,"",RES_hhdet_tes!P83/RES_hhdet_fec!P83)</f>
        <v>0.62590295488247538</v>
      </c>
      <c r="Q83" s="111">
        <f>IF(RES_hhdet_tes!Q83=0,"",RES_hhdet_tes!Q83/RES_hhdet_fec!Q83)</f>
        <v>0.62741688277733554</v>
      </c>
      <c r="R83" s="111">
        <f>IF(RES_hhdet_tes!R83=0,"",RES_hhdet_tes!R83/RES_hhdet_fec!R83)</f>
        <v>0.62933140153258982</v>
      </c>
      <c r="S83" s="111">
        <f>IF(RES_hhdet_tes!S83=0,"",RES_hhdet_tes!S83/RES_hhdet_fec!S83)</f>
        <v>0.63129191181072009</v>
      </c>
      <c r="T83" s="111">
        <f>IF(RES_hhdet_tes!T83=0,"",RES_hhdet_tes!T83/RES_hhdet_fec!T83)</f>
        <v>0.63327575353461152</v>
      </c>
      <c r="U83" s="111">
        <f>IF(RES_hhdet_tes!U83=0,"",RES_hhdet_tes!U83/RES_hhdet_fec!U83)</f>
        <v>0.6394061789831571</v>
      </c>
      <c r="V83" s="111">
        <f>IF(RES_hhdet_tes!V83=0,"",RES_hhdet_tes!V83/RES_hhdet_fec!V83)</f>
        <v>0.64949439076115401</v>
      </c>
      <c r="W83" s="111">
        <f>IF(RES_hhdet_tes!W83=0,"",RES_hhdet_tes!W83/RES_hhdet_fec!W83)</f>
        <v>0.66310865547165077</v>
      </c>
      <c r="X83" s="111">
        <f>IF(RES_hhdet_tes!X83=0,"",RES_hhdet_tes!X83/RES_hhdet_fec!X83)</f>
        <v>0.67821650306095804</v>
      </c>
      <c r="Y83" s="111">
        <f>IF(RES_hhdet_tes!Y83=0,"",RES_hhdet_tes!Y83/RES_hhdet_fec!Y83)</f>
        <v>0.69370220846150454</v>
      </c>
      <c r="DA83" s="63" t="s">
        <v>1984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X84" s="111">
        <f>IF(RES_hhdet_tes!X84=0,"",RES_hhdet_tes!X84/RES_hhdet_fec!X84)</f>
        <v>1</v>
      </c>
      <c r="Y84" s="111">
        <f>IF(RES_hhdet_tes!Y84=0,"",RES_hhdet_tes!Y84/RES_hhdet_fec!Y84)</f>
        <v>1</v>
      </c>
      <c r="DA84" s="63" t="s">
        <v>1985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1.6972956810825834</v>
      </c>
      <c r="C85" s="124">
        <f>IF(RES_hhdet_tes!C85=0,"",RES_hhdet_tes!C85/RES_hhdet_fec!C85)</f>
        <v>1.8178676102655549</v>
      </c>
      <c r="D85" s="124">
        <f>IF(RES_hhdet_tes!D85=0,"",RES_hhdet_tes!D85/RES_hhdet_fec!D85)</f>
        <v>1.9138930176339584</v>
      </c>
      <c r="E85" s="124">
        <f>IF(RES_hhdet_tes!E85=0,"",RES_hhdet_tes!E85/RES_hhdet_fec!E85)</f>
        <v>1.9965702055203556</v>
      </c>
      <c r="F85" s="124">
        <f>IF(RES_hhdet_tes!F85=0,"",RES_hhdet_tes!F85/RES_hhdet_fec!F85)</f>
        <v>2.1277380485399631</v>
      </c>
      <c r="G85" s="124">
        <f>IF(RES_hhdet_tes!G85=0,"",RES_hhdet_tes!G85/RES_hhdet_fec!G85)</f>
        <v>2.2968544182733956</v>
      </c>
      <c r="H85" s="124">
        <f>IF(RES_hhdet_tes!H85=0,"",RES_hhdet_tes!H85/RES_hhdet_fec!H85)</f>
        <v>2.4200455362263011</v>
      </c>
      <c r="I85" s="124">
        <f>IF(RES_hhdet_tes!I85=0,"",RES_hhdet_tes!I85/RES_hhdet_fec!I85)</f>
        <v>2.5284324216527336</v>
      </c>
      <c r="J85" s="124">
        <f>IF(RES_hhdet_tes!J85=0,"",RES_hhdet_tes!J85/RES_hhdet_fec!J85)</f>
        <v>2.6136133087059994</v>
      </c>
      <c r="K85" s="124">
        <f>IF(RES_hhdet_tes!K85=0,"",RES_hhdet_tes!K85/RES_hhdet_fec!K85)</f>
        <v>2.7115376965108631</v>
      </c>
      <c r="L85" s="124">
        <f>IF(RES_hhdet_tes!L85=0,"",RES_hhdet_tes!L85/RES_hhdet_fec!L85)</f>
        <v>2.8046103997811751</v>
      </c>
      <c r="M85" s="124">
        <f>IF(RES_hhdet_tes!M85=0,"",RES_hhdet_tes!M85/RES_hhdet_fec!M85)</f>
        <v>2.8756659832913924</v>
      </c>
      <c r="N85" s="124">
        <f>IF(RES_hhdet_tes!N85=0,"",RES_hhdet_tes!N85/RES_hhdet_fec!N85)</f>
        <v>2.9768873497940964</v>
      </c>
      <c r="O85" s="124">
        <f>IF(RES_hhdet_tes!O85=0,"",RES_hhdet_tes!O85/RES_hhdet_fec!O85)</f>
        <v>3.0749772240934354</v>
      </c>
      <c r="P85" s="124">
        <f>IF(RES_hhdet_tes!P85=0,"",RES_hhdet_tes!P85/RES_hhdet_fec!P85)</f>
        <v>3.1590551013162842</v>
      </c>
      <c r="Q85" s="124">
        <f>IF(RES_hhdet_tes!Q85=0,"",RES_hhdet_tes!Q85/RES_hhdet_fec!Q85)</f>
        <v>3.2346405496150568</v>
      </c>
      <c r="R85" s="124">
        <f>IF(RES_hhdet_tes!R85=0,"",RES_hhdet_tes!R85/RES_hhdet_fec!R85)</f>
        <v>3.3003214113269461</v>
      </c>
      <c r="S85" s="124">
        <f>IF(RES_hhdet_tes!S85=0,"",RES_hhdet_tes!S85/RES_hhdet_fec!S85)</f>
        <v>3.3780477562936011</v>
      </c>
      <c r="T85" s="124">
        <f>IF(RES_hhdet_tes!T85=0,"",RES_hhdet_tes!T85/RES_hhdet_fec!T85)</f>
        <v>3.4683078015354085</v>
      </c>
      <c r="U85" s="124">
        <f>IF(RES_hhdet_tes!U85=0,"",RES_hhdet_tes!U85/RES_hhdet_fec!U85)</f>
        <v>3.5507154131690801</v>
      </c>
      <c r="V85" s="124">
        <f>IF(RES_hhdet_tes!V85=0,"",RES_hhdet_tes!V85/RES_hhdet_fec!V85)</f>
        <v>3.6417547098428411</v>
      </c>
      <c r="W85" s="124">
        <f>IF(RES_hhdet_tes!W85=0,"",RES_hhdet_tes!W85/RES_hhdet_fec!W85)</f>
        <v>3.7028301780966091</v>
      </c>
      <c r="X85" s="124">
        <f>IF(RES_hhdet_tes!X85=0,"",RES_hhdet_tes!X85/RES_hhdet_fec!X85)</f>
        <v>3.7407526968403468</v>
      </c>
      <c r="Y85" s="124">
        <f>IF(RES_hhdet_tes!Y85=0,"",RES_hhdet_tes!Y85/RES_hhdet_fec!Y85)</f>
        <v>3.7681359535334318</v>
      </c>
      <c r="DA85" s="130" t="s">
        <v>1986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1.6972956810825834</v>
      </c>
      <c r="C86" s="111">
        <f>IF(RES_hhdet_tes!C86=0,"",RES_hhdet_tes!C86/RES_hhdet_fec!C86)</f>
        <v>1.8178676102655549</v>
      </c>
      <c r="D86" s="111">
        <f>IF(RES_hhdet_tes!D86=0,"",RES_hhdet_tes!D86/RES_hhdet_fec!D86)</f>
        <v>1.9138930176339584</v>
      </c>
      <c r="E86" s="111">
        <f>IF(RES_hhdet_tes!E86=0,"",RES_hhdet_tes!E86/RES_hhdet_fec!E86)</f>
        <v>1.9965702055203556</v>
      </c>
      <c r="F86" s="111">
        <f>IF(RES_hhdet_tes!F86=0,"",RES_hhdet_tes!F86/RES_hhdet_fec!F86)</f>
        <v>2.1277380485399631</v>
      </c>
      <c r="G86" s="111">
        <f>IF(RES_hhdet_tes!G86=0,"",RES_hhdet_tes!G86/RES_hhdet_fec!G86)</f>
        <v>2.2968544182733956</v>
      </c>
      <c r="H86" s="111">
        <f>IF(RES_hhdet_tes!H86=0,"",RES_hhdet_tes!H86/RES_hhdet_fec!H86)</f>
        <v>2.4200455362263011</v>
      </c>
      <c r="I86" s="111">
        <f>IF(RES_hhdet_tes!I86=0,"",RES_hhdet_tes!I86/RES_hhdet_fec!I86)</f>
        <v>2.5284324216527336</v>
      </c>
      <c r="J86" s="111">
        <f>IF(RES_hhdet_tes!J86=0,"",RES_hhdet_tes!J86/RES_hhdet_fec!J86)</f>
        <v>2.6136133087059994</v>
      </c>
      <c r="K86" s="111">
        <f>IF(RES_hhdet_tes!K86=0,"",RES_hhdet_tes!K86/RES_hhdet_fec!K86)</f>
        <v>2.7115376965108631</v>
      </c>
      <c r="L86" s="111">
        <f>IF(RES_hhdet_tes!L86=0,"",RES_hhdet_tes!L86/RES_hhdet_fec!L86)</f>
        <v>2.8046103997811751</v>
      </c>
      <c r="M86" s="111">
        <f>IF(RES_hhdet_tes!M86=0,"",RES_hhdet_tes!M86/RES_hhdet_fec!M86)</f>
        <v>2.8756659832913924</v>
      </c>
      <c r="N86" s="111">
        <f>IF(RES_hhdet_tes!N86=0,"",RES_hhdet_tes!N86/RES_hhdet_fec!N86)</f>
        <v>2.9768873497940964</v>
      </c>
      <c r="O86" s="111">
        <f>IF(RES_hhdet_tes!O86=0,"",RES_hhdet_tes!O86/RES_hhdet_fec!O86)</f>
        <v>3.0749772240934354</v>
      </c>
      <c r="P86" s="111">
        <f>IF(RES_hhdet_tes!P86=0,"",RES_hhdet_tes!P86/RES_hhdet_fec!P86)</f>
        <v>3.1590551013162842</v>
      </c>
      <c r="Q86" s="111">
        <f>IF(RES_hhdet_tes!Q86=0,"",RES_hhdet_tes!Q86/RES_hhdet_fec!Q86)</f>
        <v>3.2346405496150568</v>
      </c>
      <c r="R86" s="111">
        <f>IF(RES_hhdet_tes!R86=0,"",RES_hhdet_tes!R86/RES_hhdet_fec!R86)</f>
        <v>3.3003214113269461</v>
      </c>
      <c r="S86" s="111">
        <f>IF(RES_hhdet_tes!S86=0,"",RES_hhdet_tes!S86/RES_hhdet_fec!S86)</f>
        <v>3.3780477562936011</v>
      </c>
      <c r="T86" s="111">
        <f>IF(RES_hhdet_tes!T86=0,"",RES_hhdet_tes!T86/RES_hhdet_fec!T86)</f>
        <v>3.4683078015354085</v>
      </c>
      <c r="U86" s="111">
        <f>IF(RES_hhdet_tes!U86=0,"",RES_hhdet_tes!U86/RES_hhdet_fec!U86)</f>
        <v>3.5507154131690801</v>
      </c>
      <c r="V86" s="111">
        <f>IF(RES_hhdet_tes!V86=0,"",RES_hhdet_tes!V86/RES_hhdet_fec!V86)</f>
        <v>3.6417547098428411</v>
      </c>
      <c r="W86" s="111">
        <f>IF(RES_hhdet_tes!W86=0,"",RES_hhdet_tes!W86/RES_hhdet_fec!W86)</f>
        <v>3.7028301780966091</v>
      </c>
      <c r="X86" s="111">
        <f>IF(RES_hhdet_tes!X86=0,"",RES_hhdet_tes!X86/RES_hhdet_fec!X86)</f>
        <v>3.7407526968403468</v>
      </c>
      <c r="Y86" s="111">
        <f>IF(RES_hhdet_tes!Y86=0,"",RES_hhdet_tes!Y86/RES_hhdet_fec!Y86)</f>
        <v>3.7681359535334318</v>
      </c>
      <c r="DA86" s="63" t="s">
        <v>1987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0.54052537536288336</v>
      </c>
      <c r="C87" s="124">
        <f>IF(RES_hhdet_tes!C87=0,"",RES_hhdet_tes!C87/RES_hhdet_fec!C87)</f>
        <v>0.54723539664419429</v>
      </c>
      <c r="D87" s="124">
        <f>IF(RES_hhdet_tes!D87=0,"",RES_hhdet_tes!D87/RES_hhdet_fec!D87)</f>
        <v>0.55145931400539761</v>
      </c>
      <c r="E87" s="124">
        <f>IF(RES_hhdet_tes!E87=0,"",RES_hhdet_tes!E87/RES_hhdet_fec!E87)</f>
        <v>0.555889089937873</v>
      </c>
      <c r="F87" s="124">
        <f>IF(RES_hhdet_tes!F87=0,"",RES_hhdet_tes!F87/RES_hhdet_fec!F87)</f>
        <v>0.563117615890394</v>
      </c>
      <c r="G87" s="124">
        <f>IF(RES_hhdet_tes!G87=0,"",RES_hhdet_tes!G87/RES_hhdet_fec!G87)</f>
        <v>0.57446756899734086</v>
      </c>
      <c r="H87" s="124">
        <f>IF(RES_hhdet_tes!H87=0,"",RES_hhdet_tes!H87/RES_hhdet_fec!H87)</f>
        <v>0.59010739372742427</v>
      </c>
      <c r="I87" s="124">
        <f>IF(RES_hhdet_tes!I87=0,"",RES_hhdet_tes!I87/RES_hhdet_fec!I87)</f>
        <v>0.60501773195122388</v>
      </c>
      <c r="J87" s="124">
        <f>IF(RES_hhdet_tes!J87=0,"",RES_hhdet_tes!J87/RES_hhdet_fec!J87)</f>
        <v>0.62024568090793053</v>
      </c>
      <c r="K87" s="124">
        <f>IF(RES_hhdet_tes!K87=0,"",RES_hhdet_tes!K87/RES_hhdet_fec!K87)</f>
        <v>0.63462636413401019</v>
      </c>
      <c r="L87" s="124">
        <f>IF(RES_hhdet_tes!L87=0,"",RES_hhdet_tes!L87/RES_hhdet_fec!L87)</f>
        <v>0.64396646062316287</v>
      </c>
      <c r="M87" s="124">
        <f>IF(RES_hhdet_tes!M87=0,"",RES_hhdet_tes!M87/RES_hhdet_fec!M87)</f>
        <v>0.64806804434710741</v>
      </c>
      <c r="N87" s="124">
        <f>IF(RES_hhdet_tes!N87=0,"",RES_hhdet_tes!N87/RES_hhdet_fec!N87)</f>
        <v>0.65915893723530539</v>
      </c>
      <c r="O87" s="124">
        <f>IF(RES_hhdet_tes!O87=0,"",RES_hhdet_tes!O87/RES_hhdet_fec!O87)</f>
        <v>0.67040566419022973</v>
      </c>
      <c r="P87" s="124">
        <f>IF(RES_hhdet_tes!P87=0,"",RES_hhdet_tes!P87/RES_hhdet_fec!P87)</f>
        <v>0.67813443579651977</v>
      </c>
      <c r="Q87" s="124">
        <f>IF(RES_hhdet_tes!Q87=0,"",RES_hhdet_tes!Q87/RES_hhdet_fec!Q87)</f>
        <v>0.68839867294118984</v>
      </c>
      <c r="R87" s="124">
        <f>IF(RES_hhdet_tes!R87=0,"",RES_hhdet_tes!R87/RES_hhdet_fec!R87)</f>
        <v>0.69686989517591635</v>
      </c>
      <c r="S87" s="124">
        <f>IF(RES_hhdet_tes!S87=0,"",RES_hhdet_tes!S87/RES_hhdet_fec!S87)</f>
        <v>0.70994176673139842</v>
      </c>
      <c r="T87" s="124">
        <f>IF(RES_hhdet_tes!T87=0,"",RES_hhdet_tes!T87/RES_hhdet_fec!T87)</f>
        <v>0.72809054668493844</v>
      </c>
      <c r="U87" s="124">
        <f>IF(RES_hhdet_tes!U87=0,"",RES_hhdet_tes!U87/RES_hhdet_fec!U87)</f>
        <v>0.75465500687256293</v>
      </c>
      <c r="V87" s="124">
        <f>IF(RES_hhdet_tes!V87=0,"",RES_hhdet_tes!V87/RES_hhdet_fec!V87)</f>
        <v>0.77790903815775569</v>
      </c>
      <c r="W87" s="124">
        <f>IF(RES_hhdet_tes!W87=0,"",RES_hhdet_tes!W87/RES_hhdet_fec!W87)</f>
        <v>0.79414241175868339</v>
      </c>
      <c r="X87" s="124">
        <f>IF(RES_hhdet_tes!X87=0,"",RES_hhdet_tes!X87/RES_hhdet_fec!X87)</f>
        <v>0.80298283344898069</v>
      </c>
      <c r="Y87" s="124">
        <f>IF(RES_hhdet_tes!Y87=0,"",RES_hhdet_tes!Y87/RES_hhdet_fec!Y87)</f>
        <v>0.81397832153817051</v>
      </c>
      <c r="DA87" s="130" t="s">
        <v>1988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0.43833857976055984</v>
      </c>
      <c r="C88" s="111">
        <f>IF(RES_hhdet_tes!C88=0,"",RES_hhdet_tes!C88/RES_hhdet_fec!C88)</f>
        <v>0.44663788370785212</v>
      </c>
      <c r="D88" s="111">
        <f>IF(RES_hhdet_tes!D88=0,"",RES_hhdet_tes!D88/RES_hhdet_fec!D88)</f>
        <v>0.4566622617549681</v>
      </c>
      <c r="E88" s="111">
        <f>IF(RES_hhdet_tes!E88=0,"",RES_hhdet_tes!E88/RES_hhdet_fec!E88)</f>
        <v>0.46751768723746134</v>
      </c>
      <c r="F88" s="111">
        <f>IF(RES_hhdet_tes!F88=0,"",RES_hhdet_tes!F88/RES_hhdet_fec!F88)</f>
        <v>0.48043339626803633</v>
      </c>
      <c r="G88" s="111">
        <f>IF(RES_hhdet_tes!G88=0,"",RES_hhdet_tes!G88/RES_hhdet_fec!G88)</f>
        <v>0.49587421436214763</v>
      </c>
      <c r="H88" s="111">
        <f>IF(RES_hhdet_tes!H88=0,"",RES_hhdet_tes!H88/RES_hhdet_fec!H88)</f>
        <v>0.51447662017679985</v>
      </c>
      <c r="I88" s="111">
        <f>IF(RES_hhdet_tes!I88=0,"",RES_hhdet_tes!I88/RES_hhdet_fec!I88)</f>
        <v>0.53653831153745202</v>
      </c>
      <c r="J88" s="111">
        <f>IF(RES_hhdet_tes!J88=0,"",RES_hhdet_tes!J88/RES_hhdet_fec!J88)</f>
        <v>0.56515496936690124</v>
      </c>
      <c r="K88" s="111">
        <f>IF(RES_hhdet_tes!K88=0,"",RES_hhdet_tes!K88/RES_hhdet_fec!K88)</f>
        <v>0.58929965799255624</v>
      </c>
      <c r="L88" s="111">
        <f>IF(RES_hhdet_tes!L88=0,"",RES_hhdet_tes!L88/RES_hhdet_fec!L88)</f>
        <v>0.61262301814573183</v>
      </c>
      <c r="M88" s="111">
        <f>IF(RES_hhdet_tes!M88=0,"",RES_hhdet_tes!M88/RES_hhdet_fec!M88)</f>
        <v>0.63548513702936404</v>
      </c>
      <c r="N88" s="111">
        <f>IF(RES_hhdet_tes!N88=0,"",RES_hhdet_tes!N88/RES_hhdet_fec!N88)</f>
        <v>0.6593032386450024</v>
      </c>
      <c r="O88" s="111">
        <f>IF(RES_hhdet_tes!O88=0,"",RES_hhdet_tes!O88/RES_hhdet_fec!O88)</f>
        <v>0.68168390449022109</v>
      </c>
      <c r="P88" s="111">
        <f>IF(RES_hhdet_tes!P88=0,"",RES_hhdet_tes!P88/RES_hhdet_fec!P88)</f>
        <v>0.68261440046515232</v>
      </c>
      <c r="Q88" s="111">
        <f>IF(RES_hhdet_tes!Q88=0,"",RES_hhdet_tes!Q88/RES_hhdet_fec!Q88)</f>
        <v>0.68433905574565201</v>
      </c>
      <c r="R88" s="111">
        <f>IF(RES_hhdet_tes!R88=0,"",RES_hhdet_tes!R88/RES_hhdet_fec!R88)</f>
        <v>0.69275391554359611</v>
      </c>
      <c r="S88" s="111">
        <f>IF(RES_hhdet_tes!S88=0,"",RES_hhdet_tes!S88/RES_hhdet_fec!S88)</f>
        <v>0.70282294309437776</v>
      </c>
      <c r="T88" s="111">
        <f>IF(RES_hhdet_tes!T88=0,"",RES_hhdet_tes!T88/RES_hhdet_fec!T88)</f>
        <v>0.71029867170419081</v>
      </c>
      <c r="U88" s="111">
        <f>IF(RES_hhdet_tes!U88=0,"",RES_hhdet_tes!U88/RES_hhdet_fec!U88)</f>
        <v>0.71404075582560167</v>
      </c>
      <c r="V88" s="111">
        <f>IF(RES_hhdet_tes!V88=0,"",RES_hhdet_tes!V88/RES_hhdet_fec!V88)</f>
        <v>0.71946491922335754</v>
      </c>
      <c r="W88" s="111">
        <f>IF(RES_hhdet_tes!W88=0,"",RES_hhdet_tes!W88/RES_hhdet_fec!W88)</f>
        <v>0.72834990887279683</v>
      </c>
      <c r="X88" s="111">
        <f>IF(RES_hhdet_tes!X88=0,"",RES_hhdet_tes!X88/RES_hhdet_fec!X88)</f>
        <v>0.74247475301792198</v>
      </c>
      <c r="Y88" s="111">
        <f>IF(RES_hhdet_tes!Y88=0,"",RES_hhdet_tes!Y88/RES_hhdet_fec!Y88)</f>
        <v>0.762985623662222</v>
      </c>
      <c r="DA88" s="63" t="s">
        <v>1989</v>
      </c>
    </row>
    <row r="89" spans="1:105" ht="12" customHeight="1" x14ac:dyDescent="0.25">
      <c r="A89" s="97" t="s">
        <v>131</v>
      </c>
      <c r="B89" s="111">
        <f>IF(RES_hhdet_tes!B89=0,"",RES_hhdet_tes!B89/RES_hhdet_fec!B89)</f>
        <v>0.87222238989061029</v>
      </c>
      <c r="C89" s="111">
        <f>IF(RES_hhdet_tes!C89=0,"",RES_hhdet_tes!C89/RES_hhdet_fec!C89)</f>
        <v>0.77894473333430148</v>
      </c>
      <c r="D89" s="111">
        <f>IF(RES_hhdet_tes!D89=0,"",RES_hhdet_tes!D89/RES_hhdet_fec!D89)</f>
        <v>0.89943014335911531</v>
      </c>
      <c r="E89" s="111">
        <f>IF(RES_hhdet_tes!E89=0,"",RES_hhdet_tes!E89/RES_hhdet_fec!E89)</f>
        <v>0.94351729433466813</v>
      </c>
      <c r="F89" s="111">
        <f>IF(RES_hhdet_tes!F89=0,"",RES_hhdet_tes!F89/RES_hhdet_fec!F89)</f>
        <v>0.93140924025761007</v>
      </c>
      <c r="G89" s="111">
        <f>IF(RES_hhdet_tes!G89=0,"",RES_hhdet_tes!G89/RES_hhdet_fec!G89)</f>
        <v>0.93744942046782309</v>
      </c>
      <c r="H89" s="111">
        <f>IF(RES_hhdet_tes!H89=0,"",RES_hhdet_tes!H89/RES_hhdet_fec!H89)</f>
        <v>0.92209922431913827</v>
      </c>
      <c r="I89" s="111">
        <f>IF(RES_hhdet_tes!I89=0,"",RES_hhdet_tes!I89/RES_hhdet_fec!I89)</f>
        <v>0.94511895846810512</v>
      </c>
      <c r="J89" s="111">
        <f>IF(RES_hhdet_tes!J89=0,"",RES_hhdet_tes!J89/RES_hhdet_fec!J89)</f>
        <v>0.95613813564882577</v>
      </c>
      <c r="K89" s="111">
        <f>IF(RES_hhdet_tes!K89=0,"",RES_hhdet_tes!K89/RES_hhdet_fec!K89)</f>
        <v>0.96297336157254398</v>
      </c>
      <c r="L89" s="111">
        <f>IF(RES_hhdet_tes!L89=0,"",RES_hhdet_tes!L89/RES_hhdet_fec!L89)</f>
        <v>0.96541612471714366</v>
      </c>
      <c r="M89" s="111">
        <f>IF(RES_hhdet_tes!M89=0,"",RES_hhdet_tes!M89/RES_hhdet_fec!M89)</f>
        <v>0.94953397235170511</v>
      </c>
      <c r="N89" s="111">
        <f>IF(RES_hhdet_tes!N89=0,"",RES_hhdet_tes!N89/RES_hhdet_fec!N89)</f>
        <v>0.96767099427096592</v>
      </c>
      <c r="O89" s="111">
        <f>IF(RES_hhdet_tes!O89=0,"",RES_hhdet_tes!O89/RES_hhdet_fec!O89)</f>
        <v>0.97975929981939802</v>
      </c>
      <c r="P89" s="111">
        <f>IF(RES_hhdet_tes!P89=0,"",RES_hhdet_tes!P89/RES_hhdet_fec!P89)</f>
        <v>0.96112742619558234</v>
      </c>
      <c r="Q89" s="111">
        <f>IF(RES_hhdet_tes!Q89=0,"",RES_hhdet_tes!Q89/RES_hhdet_fec!Q89)</f>
        <v>0.99016343682735208</v>
      </c>
      <c r="R89" s="111">
        <f>IF(RES_hhdet_tes!R89=0,"",RES_hhdet_tes!R89/RES_hhdet_fec!R89)</f>
        <v>0.98627437330868339</v>
      </c>
      <c r="S89" s="111">
        <f>IF(RES_hhdet_tes!S89=0,"",RES_hhdet_tes!S89/RES_hhdet_fec!S89)</f>
        <v>0.9765275646514332</v>
      </c>
      <c r="T89" s="111">
        <f>IF(RES_hhdet_tes!T89=0,"",RES_hhdet_tes!T89/RES_hhdet_fec!T89)</f>
        <v>0.97312397575609244</v>
      </c>
      <c r="U89" s="111">
        <f>IF(RES_hhdet_tes!U89=0,"",RES_hhdet_tes!U89/RES_hhdet_fec!U89)</f>
        <v>0.96655239955408312</v>
      </c>
      <c r="V89" s="111">
        <f>IF(RES_hhdet_tes!V89=0,"",RES_hhdet_tes!V89/RES_hhdet_fec!V89)</f>
        <v>0.97341205863826008</v>
      </c>
      <c r="W89" s="111">
        <f>IF(RES_hhdet_tes!W89=0,"",RES_hhdet_tes!W89/RES_hhdet_fec!W89)</f>
        <v>0.97257950413585614</v>
      </c>
      <c r="X89" s="111">
        <f>IF(RES_hhdet_tes!X89=0,"",RES_hhdet_tes!X89/RES_hhdet_fec!X89)</f>
        <v>0.97297681513655299</v>
      </c>
      <c r="Y89" s="111">
        <f>IF(RES_hhdet_tes!Y89=0,"",RES_hhdet_tes!Y89/RES_hhdet_fec!Y89)</f>
        <v>0.98055166820404671</v>
      </c>
      <c r="DA89" s="63" t="s">
        <v>1990</v>
      </c>
    </row>
    <row r="90" spans="1:105" ht="12" customHeight="1" x14ac:dyDescent="0.25">
      <c r="A90" s="100" t="s">
        <v>199</v>
      </c>
      <c r="B90" s="112">
        <f>IF(RES_hhdet_tes!B90=0,"",RES_hhdet_tes!B90/RES_hhdet_fec!B90)</f>
        <v>0.43833857976055984</v>
      </c>
      <c r="C90" s="112">
        <f>IF(RES_hhdet_tes!C90=0,"",RES_hhdet_tes!C90/RES_hhdet_fec!C90)</f>
        <v>0.43833857976055979</v>
      </c>
      <c r="D90" s="112">
        <f>IF(RES_hhdet_tes!D90=0,"",RES_hhdet_tes!D90/RES_hhdet_fec!D90)</f>
        <v>0.44380120036981868</v>
      </c>
      <c r="E90" s="112">
        <f>IF(RES_hhdet_tes!E90=0,"",RES_hhdet_tes!E90/RES_hhdet_fec!E90)</f>
        <v>0.46746699048270618</v>
      </c>
      <c r="F90" s="112">
        <f>IF(RES_hhdet_tes!F90=0,"",RES_hhdet_tes!F90/RES_hhdet_fec!F90)</f>
        <v>0.48343480694441882</v>
      </c>
      <c r="G90" s="112">
        <f>IF(RES_hhdet_tes!G90=0,"",RES_hhdet_tes!G90/RES_hhdet_fec!G90)</f>
        <v>0.49942113078661227</v>
      </c>
      <c r="H90" s="112">
        <f>IF(RES_hhdet_tes!H90=0,"",RES_hhdet_tes!H90/RES_hhdet_fec!H90)</f>
        <v>0.51983677566218989</v>
      </c>
      <c r="I90" s="112">
        <f>IF(RES_hhdet_tes!I90=0,"",RES_hhdet_tes!I90/RES_hhdet_fec!I90)</f>
        <v>0.56171333006254887</v>
      </c>
      <c r="J90" s="112">
        <f>IF(RES_hhdet_tes!J90=0,"",RES_hhdet_tes!J90/RES_hhdet_fec!J90)</f>
        <v>0.60495340225876126</v>
      </c>
      <c r="K90" s="112">
        <f>IF(RES_hhdet_tes!K90=0,"",RES_hhdet_tes!K90/RES_hhdet_fec!K90)</f>
        <v>0.63193091729249085</v>
      </c>
      <c r="L90" s="112">
        <f>IF(RES_hhdet_tes!L90=0,"",RES_hhdet_tes!L90/RES_hhdet_fec!L90)</f>
        <v>0.64610555366423683</v>
      </c>
      <c r="M90" s="112">
        <f>IF(RES_hhdet_tes!M90=0,"",RES_hhdet_tes!M90/RES_hhdet_fec!M90)</f>
        <v>0.65495921905773724</v>
      </c>
      <c r="N90" s="112">
        <f>IF(RES_hhdet_tes!N90=0,"",RES_hhdet_tes!N90/RES_hhdet_fec!N90)</f>
        <v>0.67002987973994244</v>
      </c>
      <c r="O90" s="112">
        <f>IF(RES_hhdet_tes!O90=0,"",RES_hhdet_tes!O90/RES_hhdet_fec!O90)</f>
        <v>0.68555703118129085</v>
      </c>
      <c r="P90" s="112">
        <f>IF(RES_hhdet_tes!P90=0,"",RES_hhdet_tes!P90/RES_hhdet_fec!P90)</f>
        <v>0.68814198653013658</v>
      </c>
      <c r="Q90" s="112">
        <f>IF(RES_hhdet_tes!Q90=0,"",RES_hhdet_tes!Q90/RES_hhdet_fec!Q90)</f>
        <v>0.69351655429497883</v>
      </c>
      <c r="R90" s="112">
        <f>IF(RES_hhdet_tes!R90=0,"",RES_hhdet_tes!R90/RES_hhdet_fec!R90)</f>
        <v>0.69394733644964113</v>
      </c>
      <c r="S90" s="112">
        <f>IF(RES_hhdet_tes!S90=0,"",RES_hhdet_tes!S90/RES_hhdet_fec!S90)</f>
        <v>0.69514138455899599</v>
      </c>
      <c r="T90" s="112">
        <f>IF(RES_hhdet_tes!T90=0,"",RES_hhdet_tes!T90/RES_hhdet_fec!T90)</f>
        <v>0.69931572001332998</v>
      </c>
      <c r="U90" s="112">
        <f>IF(RES_hhdet_tes!U90=0,"",RES_hhdet_tes!U90/RES_hhdet_fec!U90)</f>
        <v>0.7088885571291309</v>
      </c>
      <c r="V90" s="112">
        <f>IF(RES_hhdet_tes!V90=0,"",RES_hhdet_tes!V90/RES_hhdet_fec!V90)</f>
        <v>0.71693493636911609</v>
      </c>
      <c r="W90" s="112">
        <f>IF(RES_hhdet_tes!W90=0,"",RES_hhdet_tes!W90/RES_hhdet_fec!W90)</f>
        <v>0.73055103624960793</v>
      </c>
      <c r="X90" s="112">
        <f>IF(RES_hhdet_tes!X90=0,"",RES_hhdet_tes!X90/RES_hhdet_fec!X90)</f>
        <v>0.74823390923900746</v>
      </c>
      <c r="Y90" s="112">
        <f>IF(RES_hhdet_tes!Y90=0,"",RES_hhdet_tes!Y90/RES_hhdet_fec!Y90)</f>
        <v>0.77107348562184697</v>
      </c>
      <c r="DA90" s="131" t="s">
        <v>1991</v>
      </c>
    </row>
    <row r="91" spans="1:105" ht="12" customHeight="1" x14ac:dyDescent="0.25">
      <c r="A91" s="103" t="s">
        <v>52</v>
      </c>
      <c r="B91" s="113">
        <f>IF(RES_hhdet_tes!B91=0,"",RES_hhdet_tes!B91/RES_hhdet_fec!B91)</f>
        <v>1</v>
      </c>
      <c r="C91" s="113">
        <f>IF(RES_hhdet_tes!C91=0,"",RES_hhdet_tes!C91/RES_hhdet_fec!C91)</f>
        <v>1</v>
      </c>
      <c r="D91" s="113">
        <f>IF(RES_hhdet_tes!D91=0,"",RES_hhdet_tes!D91/RES_hhdet_fec!D91)</f>
        <v>1</v>
      </c>
      <c r="E91" s="113">
        <f>IF(RES_hhdet_tes!E91=0,"",RES_hhdet_tes!E91/RES_hhdet_fec!E91)</f>
        <v>1</v>
      </c>
      <c r="F91" s="113">
        <f>IF(RES_hhdet_tes!F91=0,"",RES_hhdet_tes!F91/RES_hhdet_fec!F91)</f>
        <v>1</v>
      </c>
      <c r="G91" s="113">
        <f>IF(RES_hhdet_tes!G91=0,"",RES_hhdet_tes!G91/RES_hhdet_fec!G91)</f>
        <v>1</v>
      </c>
      <c r="H91" s="113">
        <f>IF(RES_hhdet_tes!H91=0,"",RES_hhdet_tes!H91/RES_hhdet_fec!H91)</f>
        <v>1</v>
      </c>
      <c r="I91" s="113">
        <f>IF(RES_hhdet_tes!I91=0,"",RES_hhdet_tes!I91/RES_hhdet_fec!I91)</f>
        <v>1</v>
      </c>
      <c r="J91" s="113">
        <f>IF(RES_hhdet_tes!J91=0,"",RES_hhdet_tes!J91/RES_hhdet_fec!J91)</f>
        <v>1</v>
      </c>
      <c r="K91" s="113">
        <f>IF(RES_hhdet_tes!K91=0,"",RES_hhdet_tes!K91/RES_hhdet_fec!K91)</f>
        <v>1</v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X91" s="113">
        <f>IF(RES_hhdet_tes!X91=0,"",RES_hhdet_tes!X91/RES_hhdet_fec!X91)</f>
        <v>1</v>
      </c>
      <c r="Y91" s="113">
        <f>IF(RES_hhdet_tes!Y91=0,"",RES_hhdet_tes!Y91/RES_hhdet_fec!Y91)</f>
        <v>1</v>
      </c>
      <c r="DA91" s="132" t="s">
        <v>1992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0.53749708739601787</v>
      </c>
      <c r="C92" s="112">
        <f>IF(RES_hhdet_tes!C92=0,"",RES_hhdet_tes!C92/RES_hhdet_fec!C92)</f>
        <v>0.53937380076808439</v>
      </c>
      <c r="D92" s="112">
        <f>IF(RES_hhdet_tes!D92=0,"",RES_hhdet_tes!D92/RES_hhdet_fec!D92)</f>
        <v>0.54195391989096631</v>
      </c>
      <c r="E92" s="112">
        <f>IF(RES_hhdet_tes!E92=0,"",RES_hhdet_tes!E92/RES_hhdet_fec!E92)</f>
        <v>0.54550437059340462</v>
      </c>
      <c r="F92" s="112">
        <f>IF(RES_hhdet_tes!F92=0,"",RES_hhdet_tes!F92/RES_hhdet_fec!F92)</f>
        <v>0.54980622020889003</v>
      </c>
      <c r="G92" s="112">
        <f>IF(RES_hhdet_tes!G92=0,"",RES_hhdet_tes!G92/RES_hhdet_fec!G92)</f>
        <v>0.55484684548407304</v>
      </c>
      <c r="H92" s="112">
        <f>IF(RES_hhdet_tes!H92=0,"",RES_hhdet_tes!H92/RES_hhdet_fec!H92)</f>
        <v>0.56217027346840576</v>
      </c>
      <c r="I92" s="112">
        <f>IF(RES_hhdet_tes!I92=0,"",RES_hhdet_tes!I92/RES_hhdet_fec!I92)</f>
        <v>0.56642823613137971</v>
      </c>
      <c r="J92" s="112">
        <f>IF(RES_hhdet_tes!J92=0,"",RES_hhdet_tes!J92/RES_hhdet_fec!J92)</f>
        <v>0.56843243726891235</v>
      </c>
      <c r="K92" s="112">
        <f>IF(RES_hhdet_tes!K92=0,"",RES_hhdet_tes!K92/RES_hhdet_fec!K92)</f>
        <v>0.57194866315007553</v>
      </c>
      <c r="L92" s="112">
        <f>IF(RES_hhdet_tes!L92=0,"",RES_hhdet_tes!L92/RES_hhdet_fec!L92)</f>
        <v>0.57581897358959422</v>
      </c>
      <c r="M92" s="112">
        <f>IF(RES_hhdet_tes!M92=0,"",RES_hhdet_tes!M92/RES_hhdet_fec!M92)</f>
        <v>0.58203287137632642</v>
      </c>
      <c r="N92" s="112">
        <f>IF(RES_hhdet_tes!N92=0,"",RES_hhdet_tes!N92/RES_hhdet_fec!N92)</f>
        <v>0.59028639423991147</v>
      </c>
      <c r="O92" s="112">
        <f>IF(RES_hhdet_tes!O92=0,"",RES_hhdet_tes!O92/RES_hhdet_fec!O92)</f>
        <v>0.60202349128718113</v>
      </c>
      <c r="P92" s="112">
        <f>IF(RES_hhdet_tes!P92=0,"",RES_hhdet_tes!P92/RES_hhdet_fec!P92)</f>
        <v>0.61308352122061294</v>
      </c>
      <c r="Q92" s="112">
        <f>IF(RES_hhdet_tes!Q92=0,"",RES_hhdet_tes!Q92/RES_hhdet_fec!Q92)</f>
        <v>0.62416012260274034</v>
      </c>
      <c r="R92" s="112">
        <f>IF(RES_hhdet_tes!R92=0,"",RES_hhdet_tes!R92/RES_hhdet_fec!R92)</f>
        <v>0.63564987892153801</v>
      </c>
      <c r="S92" s="112">
        <f>IF(RES_hhdet_tes!S92=0,"",RES_hhdet_tes!S92/RES_hhdet_fec!S92)</f>
        <v>0.6518480548047495</v>
      </c>
      <c r="T92" s="112">
        <f>IF(RES_hhdet_tes!T92=0,"",RES_hhdet_tes!T92/RES_hhdet_fec!T92)</f>
        <v>0.67086100748297584</v>
      </c>
      <c r="U92" s="112">
        <f>IF(RES_hhdet_tes!U92=0,"",RES_hhdet_tes!U92/RES_hhdet_fec!U92)</f>
        <v>0.69663128234591187</v>
      </c>
      <c r="V92" s="112">
        <f>IF(RES_hhdet_tes!V92=0,"",RES_hhdet_tes!V92/RES_hhdet_fec!V92)</f>
        <v>0.72377010455552093</v>
      </c>
      <c r="W92" s="112">
        <f>IF(RES_hhdet_tes!W92=0,"",RES_hhdet_tes!W92/RES_hhdet_fec!W92)</f>
        <v>0.74697522850843234</v>
      </c>
      <c r="X92" s="112">
        <f>IF(RES_hhdet_tes!X92=0,"",RES_hhdet_tes!X92/RES_hhdet_fec!X92)</f>
        <v>0.76072368030795012</v>
      </c>
      <c r="Y92" s="112">
        <f>IF(RES_hhdet_tes!Y92=0,"",RES_hhdet_tes!Y92/RES_hhdet_fec!Y92)</f>
        <v>0.76851833921784152</v>
      </c>
      <c r="DA92" s="131" t="s">
        <v>1993</v>
      </c>
    </row>
    <row r="93" spans="1:105" ht="12" customHeight="1" x14ac:dyDescent="0.25">
      <c r="A93" s="107" t="s">
        <v>123</v>
      </c>
      <c r="B93" s="113">
        <f>IF(RES_hhdet_tes!B93=0,"",RES_hhdet_tes!B93/RES_hhdet_fec!B93)</f>
        <v>0.91018735777760107</v>
      </c>
      <c r="C93" s="113">
        <f>IF(RES_hhdet_tes!C93=0,"",RES_hhdet_tes!C93/RES_hhdet_fec!C93)</f>
        <v>0.83989092169563284</v>
      </c>
      <c r="D93" s="113">
        <f>IF(RES_hhdet_tes!D93=0,"",RES_hhdet_tes!D93/RES_hhdet_fec!D93)</f>
        <v>0.92915690777382731</v>
      </c>
      <c r="E93" s="113">
        <f>IF(RES_hhdet_tes!E93=0,"",RES_hhdet_tes!E93/RES_hhdet_fec!E93)</f>
        <v>0.9579601931643017</v>
      </c>
      <c r="F93" s="113">
        <f>IF(RES_hhdet_tes!F93=0,"",RES_hhdet_tes!F93/RES_hhdet_fec!F93)</f>
        <v>0.94649178288449309</v>
      </c>
      <c r="G93" s="113">
        <f>IF(RES_hhdet_tes!G93=0,"",RES_hhdet_tes!G93/RES_hhdet_fec!G93)</f>
        <v>0.94916364719253621</v>
      </c>
      <c r="H93" s="113">
        <f>IF(RES_hhdet_tes!H93=0,"",RES_hhdet_tes!H93/RES_hhdet_fec!H93)</f>
        <v>0.93363951129815714</v>
      </c>
      <c r="I93" s="113">
        <f>IF(RES_hhdet_tes!I93=0,"",RES_hhdet_tes!I93/RES_hhdet_fec!I93)</f>
        <v>0.94642735498985842</v>
      </c>
      <c r="J93" s="113">
        <f>IF(RES_hhdet_tes!J93=0,"",RES_hhdet_tes!J93/RES_hhdet_fec!J93)</f>
        <v>0.9501649953196778</v>
      </c>
      <c r="K93" s="113">
        <f>IF(RES_hhdet_tes!K93=0,"",RES_hhdet_tes!K93/RES_hhdet_fec!K93)</f>
        <v>0.95379416156653385</v>
      </c>
      <c r="L93" s="113">
        <f>IF(RES_hhdet_tes!L93=0,"",RES_hhdet_tes!L93/RES_hhdet_fec!L93)</f>
        <v>0.95421676142290079</v>
      </c>
      <c r="M93" s="113">
        <f>IF(RES_hhdet_tes!M93=0,"",RES_hhdet_tes!M93/RES_hhdet_fec!M93)</f>
        <v>0.93280389506233474</v>
      </c>
      <c r="N93" s="113">
        <f>IF(RES_hhdet_tes!N93=0,"",RES_hhdet_tes!N93/RES_hhdet_fec!N93)</f>
        <v>0.95635393290249571</v>
      </c>
      <c r="O93" s="113">
        <f>IF(RES_hhdet_tes!O93=0,"",RES_hhdet_tes!O93/RES_hhdet_fec!O93)</f>
        <v>0.97384984007349207</v>
      </c>
      <c r="P93" s="113">
        <f>IF(RES_hhdet_tes!P93=0,"",RES_hhdet_tes!P93/RES_hhdet_fec!P93)</f>
        <v>0.94978195322870107</v>
      </c>
      <c r="Q93" s="113">
        <f>IF(RES_hhdet_tes!Q93=0,"",RES_hhdet_tes!Q93/RES_hhdet_fec!Q93)</f>
        <v>0.98999871411582052</v>
      </c>
      <c r="R93" s="113">
        <f>IF(RES_hhdet_tes!R93=0,"",RES_hhdet_tes!R93/RES_hhdet_fec!R93)</f>
        <v>0.98424637696605233</v>
      </c>
      <c r="S93" s="113">
        <f>IF(RES_hhdet_tes!S93=0,"",RES_hhdet_tes!S93/RES_hhdet_fec!S93)</f>
        <v>0.9729139497577598</v>
      </c>
      <c r="T93" s="113">
        <f>IF(RES_hhdet_tes!T93=0,"",RES_hhdet_tes!T93/RES_hhdet_fec!T93)</f>
        <v>0.96998231228216847</v>
      </c>
      <c r="U93" s="113">
        <f>IF(RES_hhdet_tes!U93=0,"",RES_hhdet_tes!U93/RES_hhdet_fec!U93)</f>
        <v>0.96401197103876513</v>
      </c>
      <c r="V93" s="113">
        <f>IF(RES_hhdet_tes!V93=0,"",RES_hhdet_tes!V93/RES_hhdet_fec!V93)</f>
        <v>0.97413170290960927</v>
      </c>
      <c r="W93" s="113">
        <f>IF(RES_hhdet_tes!W93=0,"",RES_hhdet_tes!W93/RES_hhdet_fec!W93)</f>
        <v>0.97437007983113111</v>
      </c>
      <c r="X93" s="113">
        <f>IF(RES_hhdet_tes!X93=0,"",RES_hhdet_tes!X93/RES_hhdet_fec!X93)</f>
        <v>0.97360271229215878</v>
      </c>
      <c r="Y93" s="113">
        <f>IF(RES_hhdet_tes!Y93=0,"",RES_hhdet_tes!Y93/RES_hhdet_fec!Y93)</f>
        <v>0.98118125676495505</v>
      </c>
      <c r="DA93" s="132" t="s">
        <v>1994</v>
      </c>
    </row>
    <row r="94" spans="1:105" ht="12" customHeight="1" x14ac:dyDescent="0.25">
      <c r="A94" s="108" t="s">
        <v>50</v>
      </c>
      <c r="B94" s="111">
        <f>IF(RES_hhdet_tes!B94=0,"",RES_hhdet_tes!B94/RES_hhdet_fec!B94)</f>
        <v>0.53749708739601787</v>
      </c>
      <c r="C94" s="111">
        <f>IF(RES_hhdet_tes!C94=0,"",RES_hhdet_tes!C94/RES_hhdet_fec!C94)</f>
        <v>0.53749708739601787</v>
      </c>
      <c r="D94" s="111">
        <f>IF(RES_hhdet_tes!D94=0,"",RES_hhdet_tes!D94/RES_hhdet_fec!D94)</f>
        <v>0.53912332996278267</v>
      </c>
      <c r="E94" s="111">
        <f>IF(RES_hhdet_tes!E94=0,"",RES_hhdet_tes!E94/RES_hhdet_fec!E94)</f>
        <v>0.54499117795195062</v>
      </c>
      <c r="F94" s="111">
        <f>IF(RES_hhdet_tes!F94=0,"",RES_hhdet_tes!F94/RES_hhdet_fec!F94)</f>
        <v>0.55030666653327354</v>
      </c>
      <c r="G94" s="111">
        <f>IF(RES_hhdet_tes!G94=0,"",RES_hhdet_tes!G94/RES_hhdet_fec!G94)</f>
        <v>0.55566669577007799</v>
      </c>
      <c r="H94" s="111">
        <f>IF(RES_hhdet_tes!H94=0,"",RES_hhdet_tes!H94/RES_hhdet_fec!H94)</f>
        <v>0.56262753439489233</v>
      </c>
      <c r="I94" s="111">
        <f>IF(RES_hhdet_tes!I94=0,"",RES_hhdet_tes!I94/RES_hhdet_fec!I94)</f>
        <v>0.56870437505898452</v>
      </c>
      <c r="J94" s="111">
        <f>IF(RES_hhdet_tes!J94=0,"",RES_hhdet_tes!J94/RES_hhdet_fec!J94)</f>
        <v>0.57230591610060366</v>
      </c>
      <c r="K94" s="111">
        <f>IF(RES_hhdet_tes!K94=0,"",RES_hhdet_tes!K94/RES_hhdet_fec!K94)</f>
        <v>0.57590278764789093</v>
      </c>
      <c r="L94" s="111">
        <f>IF(RES_hhdet_tes!L94=0,"",RES_hhdet_tes!L94/RES_hhdet_fec!L94)</f>
        <v>0.57836540727647745</v>
      </c>
      <c r="M94" s="111">
        <f>IF(RES_hhdet_tes!M94=0,"",RES_hhdet_tes!M94/RES_hhdet_fec!M94)</f>
        <v>0.57949010060702333</v>
      </c>
      <c r="N94" s="111">
        <f>IF(RES_hhdet_tes!N94=0,"",RES_hhdet_tes!N94/RES_hhdet_fec!N94)</f>
        <v>0.58775390794362592</v>
      </c>
      <c r="O94" s="111">
        <f>IF(RES_hhdet_tes!O94=0,"",RES_hhdet_tes!O94/RES_hhdet_fec!O94)</f>
        <v>0.60445244368075668</v>
      </c>
      <c r="P94" s="111">
        <f>IF(RES_hhdet_tes!P94=0,"",RES_hhdet_tes!P94/RES_hhdet_fec!P94)</f>
        <v>0.61731307777519495</v>
      </c>
      <c r="Q94" s="111">
        <f>IF(RES_hhdet_tes!Q94=0,"",RES_hhdet_tes!Q94/RES_hhdet_fec!Q94)</f>
        <v>0.63790987012769829</v>
      </c>
      <c r="R94" s="111">
        <f>IF(RES_hhdet_tes!R94=0,"",RES_hhdet_tes!R94/RES_hhdet_fec!R94)</f>
        <v>0.65402295485472206</v>
      </c>
      <c r="S94" s="111">
        <f>IF(RES_hhdet_tes!S94=0,"",RES_hhdet_tes!S94/RES_hhdet_fec!S94)</f>
        <v>0.67038385258202016</v>
      </c>
      <c r="T94" s="111">
        <f>IF(RES_hhdet_tes!T94=0,"",RES_hhdet_tes!T94/RES_hhdet_fec!T94)</f>
        <v>0.68111079950041109</v>
      </c>
      <c r="U94" s="111">
        <f>IF(RES_hhdet_tes!U94=0,"",RES_hhdet_tes!U94/RES_hhdet_fec!U94)</f>
        <v>0.69024247426198704</v>
      </c>
      <c r="V94" s="111">
        <f>IF(RES_hhdet_tes!V94=0,"",RES_hhdet_tes!V94/RES_hhdet_fec!V94)</f>
        <v>0.71406691625571117</v>
      </c>
      <c r="W94" s="111">
        <f>IF(RES_hhdet_tes!W94=0,"",RES_hhdet_tes!W94/RES_hhdet_fec!W94)</f>
        <v>0.74414052014402066</v>
      </c>
      <c r="X94" s="111">
        <f>IF(RES_hhdet_tes!X94=0,"",RES_hhdet_tes!X94/RES_hhdet_fec!X94)</f>
        <v>0.76209440654836824</v>
      </c>
      <c r="Y94" s="111">
        <f>IF(RES_hhdet_tes!Y94=0,"",RES_hhdet_tes!Y94/RES_hhdet_fec!Y94)</f>
        <v>0.77065926086294667</v>
      </c>
      <c r="DA94" s="63" t="s">
        <v>1995</v>
      </c>
    </row>
    <row r="95" spans="1:105" ht="12" customHeight="1" x14ac:dyDescent="0.25">
      <c r="A95" s="108" t="s">
        <v>52</v>
      </c>
      <c r="B95" s="111">
        <f>IF(RES_hhdet_tes!B95=0,"",RES_hhdet_tes!B95/RES_hhdet_fec!B95)</f>
        <v>1</v>
      </c>
      <c r="C95" s="111">
        <f>IF(RES_hhdet_tes!C95=0,"",RES_hhdet_tes!C95/RES_hhdet_fec!C95)</f>
        <v>1</v>
      </c>
      <c r="D95" s="111">
        <f>IF(RES_hhdet_tes!D95=0,"",RES_hhdet_tes!D95/RES_hhdet_fec!D95)</f>
        <v>1</v>
      </c>
      <c r="E95" s="111">
        <f>IF(RES_hhdet_tes!E95=0,"",RES_hhdet_tes!E95/RES_hhdet_fec!E95)</f>
        <v>1</v>
      </c>
      <c r="F95" s="111">
        <f>IF(RES_hhdet_tes!F95=0,"",RES_hhdet_tes!F95/RES_hhdet_fec!F95)</f>
        <v>1</v>
      </c>
      <c r="G95" s="111">
        <f>IF(RES_hhdet_tes!G95=0,"",RES_hhdet_tes!G95/RES_hhdet_fec!G95)</f>
        <v>1</v>
      </c>
      <c r="H95" s="111">
        <f>IF(RES_hhdet_tes!H95=0,"",RES_hhdet_tes!H95/RES_hhdet_fec!H95)</f>
        <v>1</v>
      </c>
      <c r="I95" s="111">
        <f>IF(RES_hhdet_tes!I95=0,"",RES_hhdet_tes!I95/RES_hhdet_fec!I95)</f>
        <v>1</v>
      </c>
      <c r="J95" s="111">
        <f>IF(RES_hhdet_tes!J95=0,"",RES_hhdet_tes!J95/RES_hhdet_fec!J95)</f>
        <v>1</v>
      </c>
      <c r="K95" s="111">
        <f>IF(RES_hhdet_tes!K95=0,"",RES_hhdet_tes!K95/RES_hhdet_fec!K95)</f>
        <v>1</v>
      </c>
      <c r="L95" s="111">
        <f>IF(RES_hhdet_tes!L95=0,"",RES_hhdet_tes!L95/RES_hhdet_fec!L95)</f>
        <v>1</v>
      </c>
      <c r="M95" s="111">
        <f>IF(RES_hhdet_tes!M95=0,"",RES_hhdet_tes!M95/RES_hhdet_fec!M95)</f>
        <v>1</v>
      </c>
      <c r="N95" s="111">
        <f>IF(RES_hhdet_tes!N95=0,"",RES_hhdet_tes!N95/RES_hhdet_fec!N95)</f>
        <v>1</v>
      </c>
      <c r="O95" s="111">
        <f>IF(RES_hhdet_tes!O95=0,"",RES_hhdet_tes!O95/RES_hhdet_fec!O95)</f>
        <v>1</v>
      </c>
      <c r="P95" s="111">
        <f>IF(RES_hhdet_tes!P95=0,"",RES_hhdet_tes!P95/RES_hhdet_fec!P95)</f>
        <v>1</v>
      </c>
      <c r="Q95" s="111">
        <f>IF(RES_hhdet_tes!Q95=0,"",RES_hhdet_tes!Q95/RES_hhdet_fec!Q95)</f>
        <v>1</v>
      </c>
      <c r="R95" s="111">
        <f>IF(RES_hhdet_tes!R95=0,"",RES_hhdet_tes!R95/RES_hhdet_fec!R95)</f>
        <v>1</v>
      </c>
      <c r="S95" s="111">
        <f>IF(RES_hhdet_tes!S95=0,"",RES_hhdet_tes!S95/RES_hhdet_fec!S95)</f>
        <v>1</v>
      </c>
      <c r="T95" s="111">
        <f>IF(RES_hhdet_tes!T95=0,"",RES_hhdet_tes!T95/RES_hhdet_fec!T95)</f>
        <v>1</v>
      </c>
      <c r="U95" s="111">
        <f>IF(RES_hhdet_tes!U95=0,"",RES_hhdet_tes!U95/RES_hhdet_fec!U95)</f>
        <v>1</v>
      </c>
      <c r="V95" s="111">
        <f>IF(RES_hhdet_tes!V95=0,"",RES_hhdet_tes!V95/RES_hhdet_fec!V95)</f>
        <v>1</v>
      </c>
      <c r="W95" s="111">
        <f>IF(RES_hhdet_tes!W95=0,"",RES_hhdet_tes!W95/RES_hhdet_fec!W95)</f>
        <v>1</v>
      </c>
      <c r="X95" s="111">
        <f>IF(RES_hhdet_tes!X95=0,"",RES_hhdet_tes!X95/RES_hhdet_fec!X95)</f>
        <v>1</v>
      </c>
      <c r="Y95" s="111">
        <f>IF(RES_hhdet_tes!Y95=0,"",RES_hhdet_tes!Y95/RES_hhdet_fec!Y95)</f>
        <v>1</v>
      </c>
      <c r="DA95" s="63" t="s">
        <v>1996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0.60636878733371902</v>
      </c>
      <c r="C96" s="112">
        <f>IF(RES_hhdet_tes!C96=0,"",RES_hhdet_tes!C96/RES_hhdet_fec!C96)</f>
        <v>0.61234567685954711</v>
      </c>
      <c r="D96" s="112">
        <f>IF(RES_hhdet_tes!D96=0,"",RES_hhdet_tes!D96/RES_hhdet_fec!D96)</f>
        <v>0.61569599306329559</v>
      </c>
      <c r="E96" s="112">
        <f>IF(RES_hhdet_tes!E96=0,"",RES_hhdet_tes!E96/RES_hhdet_fec!E96)</f>
        <v>0.61808473643660289</v>
      </c>
      <c r="F96" s="112">
        <f>IF(RES_hhdet_tes!F96=0,"",RES_hhdet_tes!F96/RES_hhdet_fec!F96)</f>
        <v>0.62154009908416163</v>
      </c>
      <c r="G96" s="112">
        <f>IF(RES_hhdet_tes!G96=0,"",RES_hhdet_tes!G96/RES_hhdet_fec!G96)</f>
        <v>0.62598072366905799</v>
      </c>
      <c r="H96" s="112">
        <f>IF(RES_hhdet_tes!H96=0,"",RES_hhdet_tes!H96/RES_hhdet_fec!H96)</f>
        <v>0.62945426723775633</v>
      </c>
      <c r="I96" s="112">
        <f>IF(RES_hhdet_tes!I96=0,"",RES_hhdet_tes!I96/RES_hhdet_fec!I96)</f>
        <v>0.63131111673788709</v>
      </c>
      <c r="J96" s="112">
        <f>IF(RES_hhdet_tes!J96=0,"",RES_hhdet_tes!J96/RES_hhdet_fec!J96)</f>
        <v>0.63264181586101798</v>
      </c>
      <c r="K96" s="112">
        <f>IF(RES_hhdet_tes!K96=0,"",RES_hhdet_tes!K96/RES_hhdet_fec!K96)</f>
        <v>0.63440050905203083</v>
      </c>
      <c r="L96" s="112">
        <f>IF(RES_hhdet_tes!L96=0,"",RES_hhdet_tes!L96/RES_hhdet_fec!L96)</f>
        <v>0.63611447446304514</v>
      </c>
      <c r="M96" s="112">
        <f>IF(RES_hhdet_tes!M96=0,"",RES_hhdet_tes!M96/RES_hhdet_fec!M96)</f>
        <v>0.63936265977384421</v>
      </c>
      <c r="N96" s="112">
        <f>IF(RES_hhdet_tes!N96=0,"",RES_hhdet_tes!N96/RES_hhdet_fec!N96)</f>
        <v>0.64383917318494577</v>
      </c>
      <c r="O96" s="112">
        <f>IF(RES_hhdet_tes!O96=0,"",RES_hhdet_tes!O96/RES_hhdet_fec!O96)</f>
        <v>0.64933462758035609</v>
      </c>
      <c r="P96" s="112">
        <f>IF(RES_hhdet_tes!P96=0,"",RES_hhdet_tes!P96/RES_hhdet_fec!P96)</f>
        <v>0.65314118579903513</v>
      </c>
      <c r="Q96" s="112">
        <f>IF(RES_hhdet_tes!Q96=0,"",RES_hhdet_tes!Q96/RES_hhdet_fec!Q96)</f>
        <v>0.65906507666685432</v>
      </c>
      <c r="R96" s="112">
        <f>IF(RES_hhdet_tes!R96=0,"",RES_hhdet_tes!R96/RES_hhdet_fec!R96)</f>
        <v>0.66445551975843908</v>
      </c>
      <c r="S96" s="112">
        <f>IF(RES_hhdet_tes!S96=0,"",RES_hhdet_tes!S96/RES_hhdet_fec!S96)</f>
        <v>0.67344152249424127</v>
      </c>
      <c r="T96" s="112">
        <f>IF(RES_hhdet_tes!T96=0,"",RES_hhdet_tes!T96/RES_hhdet_fec!T96)</f>
        <v>0.68813324431528877</v>
      </c>
      <c r="U96" s="112">
        <f>IF(RES_hhdet_tes!U96=0,"",RES_hhdet_tes!U96/RES_hhdet_fec!U96)</f>
        <v>0.71171431810501373</v>
      </c>
      <c r="V96" s="112">
        <f>IF(RES_hhdet_tes!V96=0,"",RES_hhdet_tes!V96/RES_hhdet_fec!V96)</f>
        <v>0.7318086709653937</v>
      </c>
      <c r="W96" s="112">
        <f>IF(RES_hhdet_tes!W96=0,"",RES_hhdet_tes!W96/RES_hhdet_fec!W96)</f>
        <v>0.7450183582095844</v>
      </c>
      <c r="X96" s="112">
        <f>IF(RES_hhdet_tes!X96=0,"",RES_hhdet_tes!X96/RES_hhdet_fec!X96)</f>
        <v>0.75249720797665987</v>
      </c>
      <c r="Y96" s="112">
        <f>IF(RES_hhdet_tes!Y96=0,"",RES_hhdet_tes!Y96/RES_hhdet_fec!Y96)</f>
        <v>0.76088176255834195</v>
      </c>
      <c r="DA96" s="131" t="s">
        <v>1997</v>
      </c>
    </row>
    <row r="97" spans="1:105" ht="12" customHeight="1" x14ac:dyDescent="0.25">
      <c r="A97" s="107" t="s">
        <v>121</v>
      </c>
      <c r="B97" s="113">
        <f>IF(RES_hhdet_tes!B97=0,"",RES_hhdet_tes!B97/RES_hhdet_fec!B97)</f>
        <v>0.93251627751524346</v>
      </c>
      <c r="C97" s="113">
        <f>IF(RES_hhdet_tes!C97=0,"",RES_hhdet_tes!C97/RES_hhdet_fec!C97)</f>
        <v>0.87703616210441271</v>
      </c>
      <c r="D97" s="113">
        <f>IF(RES_hhdet_tes!D97=0,"",RES_hhdet_tes!D97/RES_hhdet_fec!D97)</f>
        <v>0.94713219491212408</v>
      </c>
      <c r="E97" s="113">
        <f>IF(RES_hhdet_tes!E97=0,"",RES_hhdet_tes!E97/RES_hhdet_fec!E97)</f>
        <v>0.96924974738874403</v>
      </c>
      <c r="F97" s="113">
        <f>IF(RES_hhdet_tes!F97=0,"",RES_hhdet_tes!F97/RES_hhdet_fec!F97)</f>
        <v>0.95997695247214887</v>
      </c>
      <c r="G97" s="113">
        <f>IF(RES_hhdet_tes!G97=0,"",RES_hhdet_tes!G97/RES_hhdet_fec!G97)</f>
        <v>0.96199882082951715</v>
      </c>
      <c r="H97" s="113">
        <f>IF(RES_hhdet_tes!H97=0,"",RES_hhdet_tes!H97/RES_hhdet_fec!H97)</f>
        <v>0.94859621702917862</v>
      </c>
      <c r="I97" s="113">
        <f>IF(RES_hhdet_tes!I97=0,"",RES_hhdet_tes!I97/RES_hhdet_fec!I97)</f>
        <v>0.95834526694300626</v>
      </c>
      <c r="J97" s="113">
        <f>IF(RES_hhdet_tes!J97=0,"",RES_hhdet_tes!J97/RES_hhdet_fec!J97)</f>
        <v>0.96123547071336535</v>
      </c>
      <c r="K97" s="113">
        <f>IF(RES_hhdet_tes!K97=0,"",RES_hhdet_tes!K97/RES_hhdet_fec!K97)</f>
        <v>0.9640808024987757</v>
      </c>
      <c r="L97" s="113">
        <f>IF(RES_hhdet_tes!L97=0,"",RES_hhdet_tes!L97/RES_hhdet_fec!L97)</f>
        <v>0.96453195226774813</v>
      </c>
      <c r="M97" s="113">
        <f>IF(RES_hhdet_tes!M97=0,"",RES_hhdet_tes!M97/RES_hhdet_fec!M97)</f>
        <v>0.94753525209222389</v>
      </c>
      <c r="N97" s="113">
        <f>IF(RES_hhdet_tes!N97=0,"",RES_hhdet_tes!N97/RES_hhdet_fec!N97)</f>
        <v>0.96540949577426005</v>
      </c>
      <c r="O97" s="113">
        <f>IF(RES_hhdet_tes!O97=0,"",RES_hhdet_tes!O97/RES_hhdet_fec!O97)</f>
        <v>0.97980836488926404</v>
      </c>
      <c r="P97" s="113">
        <f>IF(RES_hhdet_tes!P97=0,"",RES_hhdet_tes!P97/RES_hhdet_fec!P97)</f>
        <v>0.95703534917177291</v>
      </c>
      <c r="Q97" s="113">
        <f>IF(RES_hhdet_tes!Q97=0,"",RES_hhdet_tes!Q97/RES_hhdet_fec!Q97)</f>
        <v>0.99342554994399956</v>
      </c>
      <c r="R97" s="113">
        <f>IF(RES_hhdet_tes!R97=0,"",RES_hhdet_tes!R97/RES_hhdet_fec!R97)</f>
        <v>0.9877454244851569</v>
      </c>
      <c r="S97" s="113">
        <f>IF(RES_hhdet_tes!S97=0,"",RES_hhdet_tes!S97/RES_hhdet_fec!S97)</f>
        <v>0.97534248228976927</v>
      </c>
      <c r="T97" s="113">
        <f>IF(RES_hhdet_tes!T97=0,"",RES_hhdet_tes!T97/RES_hhdet_fec!T97)</f>
        <v>0.97231955952738203</v>
      </c>
      <c r="U97" s="113">
        <f>IF(RES_hhdet_tes!U97=0,"",RES_hhdet_tes!U97/RES_hhdet_fec!U97)</f>
        <v>0.9665535310506872</v>
      </c>
      <c r="V97" s="113">
        <f>IF(RES_hhdet_tes!V97=0,"",RES_hhdet_tes!V97/RES_hhdet_fec!V97)</f>
        <v>0.97443469052806742</v>
      </c>
      <c r="W97" s="113">
        <f>IF(RES_hhdet_tes!W97=0,"",RES_hhdet_tes!W97/RES_hhdet_fec!W97)</f>
        <v>0.97487975238375346</v>
      </c>
      <c r="X97" s="113">
        <f>IF(RES_hhdet_tes!X97=0,"",RES_hhdet_tes!X97/RES_hhdet_fec!X97)</f>
        <v>0.97421821945276788</v>
      </c>
      <c r="Y97" s="113">
        <f>IF(RES_hhdet_tes!Y97=0,"",RES_hhdet_tes!Y97/RES_hhdet_fec!Y97)</f>
        <v>0.97962258537197577</v>
      </c>
      <c r="DA97" s="132" t="s">
        <v>1998</v>
      </c>
    </row>
    <row r="98" spans="1:105" ht="12" customHeight="1" x14ac:dyDescent="0.25">
      <c r="A98" s="108" t="s">
        <v>53</v>
      </c>
      <c r="B98" s="111">
        <f>IF(RES_hhdet_tes!B98=0,"",RES_hhdet_tes!B98/RES_hhdet_fec!B98)</f>
        <v>0.60636878733371902</v>
      </c>
      <c r="C98" s="111">
        <f>IF(RES_hhdet_tes!C98=0,"",RES_hhdet_tes!C98/RES_hhdet_fec!C98)</f>
        <v>0.61139490807550911</v>
      </c>
      <c r="D98" s="111">
        <f>IF(RES_hhdet_tes!D98=0,"",RES_hhdet_tes!D98/RES_hhdet_fec!D98)</f>
        <v>0.61471146509780039</v>
      </c>
      <c r="E98" s="111">
        <f>IF(RES_hhdet_tes!E98=0,"",RES_hhdet_tes!E98/RES_hhdet_fec!E98)</f>
        <v>0.61794989678859469</v>
      </c>
      <c r="F98" s="111">
        <f>IF(RES_hhdet_tes!F98=0,"",RES_hhdet_tes!F98/RES_hhdet_fec!F98)</f>
        <v>0.62208227847840625</v>
      </c>
      <c r="G98" s="111">
        <f>IF(RES_hhdet_tes!G98=0,"",RES_hhdet_tes!G98/RES_hhdet_fec!G98)</f>
        <v>0.62636080666093752</v>
      </c>
      <c r="H98" s="111">
        <f>IF(RES_hhdet_tes!H98=0,"",RES_hhdet_tes!H98/RES_hhdet_fec!H98)</f>
        <v>0.62996395488211876</v>
      </c>
      <c r="I98" s="111">
        <f>IF(RES_hhdet_tes!I98=0,"",RES_hhdet_tes!I98/RES_hhdet_fec!I98)</f>
        <v>0.63259831061559524</v>
      </c>
      <c r="J98" s="111">
        <f>IF(RES_hhdet_tes!J98=0,"",RES_hhdet_tes!J98/RES_hhdet_fec!J98)</f>
        <v>0.6345831365487189</v>
      </c>
      <c r="K98" s="111">
        <f>IF(RES_hhdet_tes!K98=0,"",RES_hhdet_tes!K98/RES_hhdet_fec!K98)</f>
        <v>0.6363986110439922</v>
      </c>
      <c r="L98" s="111">
        <f>IF(RES_hhdet_tes!L98=0,"",RES_hhdet_tes!L98/RES_hhdet_fec!L98)</f>
        <v>0.63756011885484243</v>
      </c>
      <c r="M98" s="111">
        <f>IF(RES_hhdet_tes!M98=0,"",RES_hhdet_tes!M98/RES_hhdet_fec!M98)</f>
        <v>0.63875844749565547</v>
      </c>
      <c r="N98" s="111">
        <f>IF(RES_hhdet_tes!N98=0,"",RES_hhdet_tes!N98/RES_hhdet_fec!N98)</f>
        <v>0.64265230674109652</v>
      </c>
      <c r="O98" s="111">
        <f>IF(RES_hhdet_tes!O98=0,"",RES_hhdet_tes!O98/RES_hhdet_fec!O98)</f>
        <v>0.64897153344435965</v>
      </c>
      <c r="P98" s="111">
        <f>IF(RES_hhdet_tes!P98=0,"",RES_hhdet_tes!P98/RES_hhdet_fec!P98)</f>
        <v>0.6560483939292695</v>
      </c>
      <c r="Q98" s="111">
        <f>IF(RES_hhdet_tes!Q98=0,"",RES_hhdet_tes!Q98/RES_hhdet_fec!Q98)</f>
        <v>0.66416309337345281</v>
      </c>
      <c r="R98" s="111">
        <f>IF(RES_hhdet_tes!R98=0,"",RES_hhdet_tes!R98/RES_hhdet_fec!R98)</f>
        <v>0.67329646792136089</v>
      </c>
      <c r="S98" s="111">
        <f>IF(RES_hhdet_tes!S98=0,"",RES_hhdet_tes!S98/RES_hhdet_fec!S98)</f>
        <v>0.68494117805722599</v>
      </c>
      <c r="T98" s="111">
        <f>IF(RES_hhdet_tes!T98=0,"",RES_hhdet_tes!T98/RES_hhdet_fec!T98)</f>
        <v>0.69591333425863799</v>
      </c>
      <c r="U98" s="111">
        <f>IF(RES_hhdet_tes!U98=0,"",RES_hhdet_tes!U98/RES_hhdet_fec!U98)</f>
        <v>0.71205807255534426</v>
      </c>
      <c r="V98" s="111">
        <f>IF(RES_hhdet_tes!V98=0,"",RES_hhdet_tes!V98/RES_hhdet_fec!V98)</f>
        <v>0.72849711274304307</v>
      </c>
      <c r="W98" s="111">
        <f>IF(RES_hhdet_tes!W98=0,"",RES_hhdet_tes!W98/RES_hhdet_fec!W98)</f>
        <v>0.74323822107013704</v>
      </c>
      <c r="X98" s="111">
        <f>IF(RES_hhdet_tes!X98=0,"",RES_hhdet_tes!X98/RES_hhdet_fec!X98)</f>
        <v>0.75395192421815305</v>
      </c>
      <c r="Y98" s="111">
        <f>IF(RES_hhdet_tes!Y98=0,"",RES_hhdet_tes!Y98/RES_hhdet_fec!Y98)</f>
        <v>0.76235358871873082</v>
      </c>
      <c r="DA98" s="63" t="s">
        <v>1999</v>
      </c>
    </row>
    <row r="99" spans="1:105" ht="12" customHeight="1" x14ac:dyDescent="0.25">
      <c r="A99" s="108" t="s">
        <v>52</v>
      </c>
      <c r="B99" s="111">
        <f>IF(RES_hhdet_tes!B99=0,"",RES_hhdet_tes!B99/RES_hhdet_fec!B99)</f>
        <v>1</v>
      </c>
      <c r="C99" s="111">
        <f>IF(RES_hhdet_tes!C99=0,"",RES_hhdet_tes!C99/RES_hhdet_fec!C99)</f>
        <v>1</v>
      </c>
      <c r="D99" s="111">
        <f>IF(RES_hhdet_tes!D99=0,"",RES_hhdet_tes!D99/RES_hhdet_fec!D99)</f>
        <v>1</v>
      </c>
      <c r="E99" s="111">
        <f>IF(RES_hhdet_tes!E99=0,"",RES_hhdet_tes!E99/RES_hhdet_fec!E99)</f>
        <v>1</v>
      </c>
      <c r="F99" s="111">
        <f>IF(RES_hhdet_tes!F99=0,"",RES_hhdet_tes!F99/RES_hhdet_fec!F99)</f>
        <v>1</v>
      </c>
      <c r="G99" s="111">
        <f>IF(RES_hhdet_tes!G99=0,"",RES_hhdet_tes!G99/RES_hhdet_fec!G99)</f>
        <v>1</v>
      </c>
      <c r="H99" s="111">
        <f>IF(RES_hhdet_tes!H99=0,"",RES_hhdet_tes!H99/RES_hhdet_fec!H99)</f>
        <v>1</v>
      </c>
      <c r="I99" s="111">
        <f>IF(RES_hhdet_tes!I99=0,"",RES_hhdet_tes!I99/RES_hhdet_fec!I99)</f>
        <v>1</v>
      </c>
      <c r="J99" s="111">
        <f>IF(RES_hhdet_tes!J99=0,"",RES_hhdet_tes!J99/RES_hhdet_fec!J99)</f>
        <v>1</v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X99" s="111">
        <f>IF(RES_hhdet_tes!X99=0,"",RES_hhdet_tes!X99/RES_hhdet_fec!X99)</f>
        <v>1</v>
      </c>
      <c r="Y99" s="111">
        <f>IF(RES_hhdet_tes!Y99=0,"",RES_hhdet_tes!Y99/RES_hhdet_fec!Y99)</f>
        <v>1</v>
      </c>
      <c r="DA99" s="63" t="s">
        <v>2000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0.65323020993418346</v>
      </c>
      <c r="C100" s="124">
        <f>IF(RES_hhdet_tes!C100=0,"",RES_hhdet_tes!C100/RES_hhdet_fec!C100)</f>
        <v>0.66011746184188747</v>
      </c>
      <c r="D100" s="124">
        <f>IF(RES_hhdet_tes!D100=0,"",RES_hhdet_tes!D100/RES_hhdet_fec!D100)</f>
        <v>0.66043340779336113</v>
      </c>
      <c r="E100" s="124">
        <f>IF(RES_hhdet_tes!E100=0,"",RES_hhdet_tes!E100/RES_hhdet_fec!E100)</f>
        <v>0.6624124806553856</v>
      </c>
      <c r="F100" s="124">
        <f>IF(RES_hhdet_tes!F100=0,"",RES_hhdet_tes!F100/RES_hhdet_fec!F100)</f>
        <v>0.66455052070478848</v>
      </c>
      <c r="G100" s="124">
        <f>IF(RES_hhdet_tes!G100=0,"",RES_hhdet_tes!G100/RES_hhdet_fec!G100)</f>
        <v>0.66919557398248575</v>
      </c>
      <c r="H100" s="124">
        <f>IF(RES_hhdet_tes!H100=0,"",RES_hhdet_tes!H100/RES_hhdet_fec!H100)</f>
        <v>0.6805944219713006</v>
      </c>
      <c r="I100" s="124">
        <f>IF(RES_hhdet_tes!I100=0,"",RES_hhdet_tes!I100/RES_hhdet_fec!I100)</f>
        <v>0.6840032574694459</v>
      </c>
      <c r="J100" s="124">
        <f>IF(RES_hhdet_tes!J100=0,"",RES_hhdet_tes!J100/RES_hhdet_fec!J100)</f>
        <v>0.68649171876523685</v>
      </c>
      <c r="K100" s="124">
        <f>IF(RES_hhdet_tes!K100=0,"",RES_hhdet_tes!K100/RES_hhdet_fec!K100)</f>
        <v>0.68799452247955772</v>
      </c>
      <c r="L100" s="124">
        <f>IF(RES_hhdet_tes!L100=0,"",RES_hhdet_tes!L100/RES_hhdet_fec!L100)</f>
        <v>0.69148194205443769</v>
      </c>
      <c r="M100" s="124">
        <f>IF(RES_hhdet_tes!M100=0,"",RES_hhdet_tes!M100/RES_hhdet_fec!M100)</f>
        <v>0.69112685615066238</v>
      </c>
      <c r="N100" s="124">
        <f>IF(RES_hhdet_tes!N100=0,"",RES_hhdet_tes!N100/RES_hhdet_fec!N100)</f>
        <v>0.6932760757486085</v>
      </c>
      <c r="O100" s="124">
        <f>IF(RES_hhdet_tes!O100=0,"",RES_hhdet_tes!O100/RES_hhdet_fec!O100)</f>
        <v>0.69069952586264716</v>
      </c>
      <c r="P100" s="124">
        <f>IF(RES_hhdet_tes!P100=0,"",RES_hhdet_tes!P100/RES_hhdet_fec!P100)</f>
        <v>0.69883989064016339</v>
      </c>
      <c r="Q100" s="124">
        <f>IF(RES_hhdet_tes!Q100=0,"",RES_hhdet_tes!Q100/RES_hhdet_fec!Q100)</f>
        <v>0.70010323941970765</v>
      </c>
      <c r="R100" s="124">
        <f>IF(RES_hhdet_tes!R100=0,"",RES_hhdet_tes!R100/RES_hhdet_fec!R100)</f>
        <v>0.70481404386810254</v>
      </c>
      <c r="S100" s="124">
        <f>IF(RES_hhdet_tes!S100=0,"",RES_hhdet_tes!S100/RES_hhdet_fec!S100)</f>
        <v>0.70919107981078355</v>
      </c>
      <c r="T100" s="124">
        <f>IF(RES_hhdet_tes!T100=0,"",RES_hhdet_tes!T100/RES_hhdet_fec!T100)</f>
        <v>0.71926843628009929</v>
      </c>
      <c r="U100" s="124">
        <f>IF(RES_hhdet_tes!U100=0,"",RES_hhdet_tes!U100/RES_hhdet_fec!U100)</f>
        <v>0.73759972265047646</v>
      </c>
      <c r="V100" s="124">
        <f>IF(RES_hhdet_tes!V100=0,"",RES_hhdet_tes!V100/RES_hhdet_fec!V100)</f>
        <v>0.75578900568970764</v>
      </c>
      <c r="W100" s="124">
        <f>IF(RES_hhdet_tes!W100=0,"",RES_hhdet_tes!W100/RES_hhdet_fec!W100)</f>
        <v>0.7690422141429254</v>
      </c>
      <c r="X100" s="124">
        <f>IF(RES_hhdet_tes!X100=0,"",RES_hhdet_tes!X100/RES_hhdet_fec!X100)</f>
        <v>0.77526348441120585</v>
      </c>
      <c r="Y100" s="124">
        <f>IF(RES_hhdet_tes!Y100=0,"",RES_hhdet_tes!Y100/RES_hhdet_fec!Y100)</f>
        <v>0.78858935001112218</v>
      </c>
      <c r="DA100" s="130" t="s">
        <v>2001</v>
      </c>
    </row>
    <row r="101" spans="1:105" ht="12" customHeight="1" x14ac:dyDescent="0.25">
      <c r="A101" s="97" t="s">
        <v>202</v>
      </c>
      <c r="B101" s="111">
        <f>IF(RES_hhdet_tes!B101=0,"",RES_hhdet_tes!B101/RES_hhdet_fec!B101)</f>
        <v>0.56320641089635459</v>
      </c>
      <c r="C101" s="111">
        <f>IF(RES_hhdet_tes!C101=0,"",RES_hhdet_tes!C101/RES_hhdet_fec!C101)</f>
        <v>0.56416335037958698</v>
      </c>
      <c r="D101" s="111">
        <f>IF(RES_hhdet_tes!D101=0,"",RES_hhdet_tes!D101/RES_hhdet_fec!D101)</f>
        <v>0.565115356542089</v>
      </c>
      <c r="E101" s="111">
        <f>IF(RES_hhdet_tes!E101=0,"",RES_hhdet_tes!E101/RES_hhdet_fec!E101)</f>
        <v>0.56613068883552242</v>
      </c>
      <c r="F101" s="111">
        <f>IF(RES_hhdet_tes!F101=0,"",RES_hhdet_tes!F101/RES_hhdet_fec!F101)</f>
        <v>0.56717645942158756</v>
      </c>
      <c r="G101" s="111">
        <f>IF(RES_hhdet_tes!G101=0,"",RES_hhdet_tes!G101/RES_hhdet_fec!G101)</f>
        <v>0.5683078176289772</v>
      </c>
      <c r="H101" s="111">
        <f>IF(RES_hhdet_tes!H101=0,"",RES_hhdet_tes!H101/RES_hhdet_fec!H101)</f>
        <v>0.56952513376792435</v>
      </c>
      <c r="I101" s="111">
        <f>IF(RES_hhdet_tes!I101=0,"",RES_hhdet_tes!I101/RES_hhdet_fec!I101)</f>
        <v>0.57011211376247817</v>
      </c>
      <c r="J101" s="111">
        <f>IF(RES_hhdet_tes!J101=0,"",RES_hhdet_tes!J101/RES_hhdet_fec!J101)</f>
        <v>0.57033901594710246</v>
      </c>
      <c r="K101" s="111">
        <f>IF(RES_hhdet_tes!K101=0,"",RES_hhdet_tes!K101/RES_hhdet_fec!K101)</f>
        <v>0.57064410815603572</v>
      </c>
      <c r="L101" s="111">
        <f>IF(RES_hhdet_tes!L101=0,"",RES_hhdet_tes!L101/RES_hhdet_fec!L101)</f>
        <v>0.57095302178782947</v>
      </c>
      <c r="M101" s="111">
        <f>IF(RES_hhdet_tes!M101=0,"",RES_hhdet_tes!M101/RES_hhdet_fec!M101)</f>
        <v>0.57124488255083627</v>
      </c>
      <c r="N101" s="111">
        <f>IF(RES_hhdet_tes!N101=0,"",RES_hhdet_tes!N101/RES_hhdet_fec!N101)</f>
        <v>0.57151534866719456</v>
      </c>
      <c r="O101" s="111">
        <f>IF(RES_hhdet_tes!O101=0,"",RES_hhdet_tes!O101/RES_hhdet_fec!O101)</f>
        <v>0.57175359843640827</v>
      </c>
      <c r="P101" s="111">
        <f>IF(RES_hhdet_tes!P101=0,"",RES_hhdet_tes!P101/RES_hhdet_fec!P101)</f>
        <v>0.5718624786406048</v>
      </c>
      <c r="Q101" s="111">
        <f>IF(RES_hhdet_tes!Q101=0,"",RES_hhdet_tes!Q101/RES_hhdet_fec!Q101)</f>
        <v>0.572049017447535</v>
      </c>
      <c r="R101" s="111">
        <f>IF(RES_hhdet_tes!R101=0,"",RES_hhdet_tes!R101/RES_hhdet_fec!R101)</f>
        <v>0.57244574352396338</v>
      </c>
      <c r="S101" s="111">
        <f>IF(RES_hhdet_tes!S101=0,"",RES_hhdet_tes!S101/RES_hhdet_fec!S101)</f>
        <v>0.57326547588512577</v>
      </c>
      <c r="T101" s="111">
        <f>IF(RES_hhdet_tes!T101=0,"",RES_hhdet_tes!T101/RES_hhdet_fec!T101)</f>
        <v>0.57497310257839018</v>
      </c>
      <c r="U101" s="111">
        <f>IF(RES_hhdet_tes!U101=0,"",RES_hhdet_tes!U101/RES_hhdet_fec!U101)</f>
        <v>0.57744134495398147</v>
      </c>
      <c r="V101" s="111">
        <f>IF(RES_hhdet_tes!V101=0,"",RES_hhdet_tes!V101/RES_hhdet_fec!V101)</f>
        <v>0.58015624507699481</v>
      </c>
      <c r="W101" s="111">
        <f>IF(RES_hhdet_tes!W101=0,"",RES_hhdet_tes!W101/RES_hhdet_fec!W101)</f>
        <v>0.5825202417625418</v>
      </c>
      <c r="X101" s="111">
        <f>IF(RES_hhdet_tes!X101=0,"",RES_hhdet_tes!X101/RES_hhdet_fec!X101)</f>
        <v>0.58415155043693767</v>
      </c>
      <c r="Y101" s="111">
        <f>IF(RES_hhdet_tes!Y101=0,"",RES_hhdet_tes!Y101/RES_hhdet_fec!Y101)</f>
        <v>0.58563648023037751</v>
      </c>
      <c r="DA101" s="63" t="s">
        <v>2002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0.56416416486908727</v>
      </c>
      <c r="C102" s="111">
        <f>IF(RES_hhdet_tes!C102=0,"",RES_hhdet_tes!C102/RES_hhdet_fec!C102)</f>
        <v>0.56472892928189278</v>
      </c>
      <c r="D102" s="111">
        <f>IF(RES_hhdet_tes!D102=0,"",RES_hhdet_tes!D102/RES_hhdet_fec!D102)</f>
        <v>0.56556906688228936</v>
      </c>
      <c r="E102" s="111">
        <f>IF(RES_hhdet_tes!E102=0,"",RES_hhdet_tes!E102/RES_hhdet_fec!E102)</f>
        <v>0.5665769991654791</v>
      </c>
      <c r="F102" s="111">
        <f>IF(RES_hhdet_tes!F102=0,"",RES_hhdet_tes!F102/RES_hhdet_fec!F102)</f>
        <v>0.56791891201832934</v>
      </c>
      <c r="G102" s="111">
        <f>IF(RES_hhdet_tes!G102=0,"",RES_hhdet_tes!G102/RES_hhdet_fec!G102)</f>
        <v>0.56956932557566653</v>
      </c>
      <c r="H102" s="111">
        <f>IF(RES_hhdet_tes!H102=0,"",RES_hhdet_tes!H102/RES_hhdet_fec!H102)</f>
        <v>0.57162913961964379</v>
      </c>
      <c r="I102" s="111">
        <f>IF(RES_hhdet_tes!I102=0,"",RES_hhdet_tes!I102/RES_hhdet_fec!I102)</f>
        <v>0.57283318919510307</v>
      </c>
      <c r="J102" s="111">
        <f>IF(RES_hhdet_tes!J102=0,"",RES_hhdet_tes!J102/RES_hhdet_fec!J102)</f>
        <v>0.57335630123965065</v>
      </c>
      <c r="K102" s="111">
        <f>IF(RES_hhdet_tes!K102=0,"",RES_hhdet_tes!K102/RES_hhdet_fec!K102)</f>
        <v>0.57410949840608139</v>
      </c>
      <c r="L102" s="111">
        <f>IF(RES_hhdet_tes!L102=0,"",RES_hhdet_tes!L102/RES_hhdet_fec!L102)</f>
        <v>0.57478825513761378</v>
      </c>
      <c r="M102" s="111">
        <f>IF(RES_hhdet_tes!M102=0,"",RES_hhdet_tes!M102/RES_hhdet_fec!M102)</f>
        <v>0.57552045400411134</v>
      </c>
      <c r="N102" s="111">
        <f>IF(RES_hhdet_tes!N102=0,"",RES_hhdet_tes!N102/RES_hhdet_fec!N102)</f>
        <v>0.57610221776481141</v>
      </c>
      <c r="O102" s="111">
        <f>IF(RES_hhdet_tes!O102=0,"",RES_hhdet_tes!O102/RES_hhdet_fec!O102)</f>
        <v>0.57654343827605792</v>
      </c>
      <c r="P102" s="111">
        <f>IF(RES_hhdet_tes!P102=0,"",RES_hhdet_tes!P102/RES_hhdet_fec!P102)</f>
        <v>0.57682551225142076</v>
      </c>
      <c r="Q102" s="111">
        <f>IF(RES_hhdet_tes!Q102=0,"",RES_hhdet_tes!Q102/RES_hhdet_fec!Q102)</f>
        <v>0.57721203560083512</v>
      </c>
      <c r="R102" s="111">
        <f>IF(RES_hhdet_tes!R102=0,"",RES_hhdet_tes!R102/RES_hhdet_fec!R102)</f>
        <v>0.57793418030356913</v>
      </c>
      <c r="S102" s="111">
        <f>IF(RES_hhdet_tes!S102=0,"",RES_hhdet_tes!S102/RES_hhdet_fec!S102)</f>
        <v>0.57969895645291414</v>
      </c>
      <c r="T102" s="111">
        <f>IF(RES_hhdet_tes!T102=0,"",RES_hhdet_tes!T102/RES_hhdet_fec!T102)</f>
        <v>0.58241000054204339</v>
      </c>
      <c r="U102" s="111">
        <f>IF(RES_hhdet_tes!U102=0,"",RES_hhdet_tes!U102/RES_hhdet_fec!U102)</f>
        <v>0.58764159312131847</v>
      </c>
      <c r="V102" s="111">
        <f>IF(RES_hhdet_tes!V102=0,"",RES_hhdet_tes!V102/RES_hhdet_fec!V102)</f>
        <v>0.59431020751178121</v>
      </c>
      <c r="W102" s="111">
        <f>IF(RES_hhdet_tes!W102=0,"",RES_hhdet_tes!W102/RES_hhdet_fec!W102)</f>
        <v>0.60100887669555647</v>
      </c>
      <c r="X102" s="111">
        <f>IF(RES_hhdet_tes!X102=0,"",RES_hhdet_tes!X102/RES_hhdet_fec!X102)</f>
        <v>0.60551650479854846</v>
      </c>
      <c r="Y102" s="111">
        <f>IF(RES_hhdet_tes!Y102=0,"",RES_hhdet_tes!Y102/RES_hhdet_fec!Y102)</f>
        <v>0.60875627977527336</v>
      </c>
      <c r="DA102" s="63" t="s">
        <v>2003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0.728184165129101</v>
      </c>
      <c r="C103" s="45">
        <f>IF(RES_hhdet_tes!C103=0,"",RES_hhdet_tes!C103/RES_hhdet_fec!C103)</f>
        <v>0.73003485541278834</v>
      </c>
      <c r="D103" s="45">
        <f>IF(RES_hhdet_tes!D103=0,"",RES_hhdet_tes!D103/RES_hhdet_fec!D103)</f>
        <v>0.73188187675177108</v>
      </c>
      <c r="E103" s="45">
        <f>IF(RES_hhdet_tes!E103=0,"",RES_hhdet_tes!E103/RES_hhdet_fec!E103)</f>
        <v>0.73405127116980418</v>
      </c>
      <c r="F103" s="45">
        <f>IF(RES_hhdet_tes!F103=0,"",RES_hhdet_tes!F103/RES_hhdet_fec!F103)</f>
        <v>0.73678040975796255</v>
      </c>
      <c r="G103" s="45">
        <f>IF(RES_hhdet_tes!G103=0,"",RES_hhdet_tes!G103/RES_hhdet_fec!G103)</f>
        <v>0.74015668884087049</v>
      </c>
      <c r="H103" s="45">
        <f>IF(RES_hhdet_tes!H103=0,"",RES_hhdet_tes!H103/RES_hhdet_fec!H103)</f>
        <v>0.74406977003101482</v>
      </c>
      <c r="I103" s="45">
        <f>IF(RES_hhdet_tes!I103=0,"",RES_hhdet_tes!I103/RES_hhdet_fec!I103)</f>
        <v>0.74626834096801264</v>
      </c>
      <c r="J103" s="45">
        <f>IF(RES_hhdet_tes!J103=0,"",RES_hhdet_tes!J103/RES_hhdet_fec!J103)</f>
        <v>0.74761540809261906</v>
      </c>
      <c r="K103" s="45">
        <f>IF(RES_hhdet_tes!K103=0,"",RES_hhdet_tes!K103/RES_hhdet_fec!K103)</f>
        <v>0.74932350582540241</v>
      </c>
      <c r="L103" s="45">
        <f>IF(RES_hhdet_tes!L103=0,"",RES_hhdet_tes!L103/RES_hhdet_fec!L103)</f>
        <v>0.75080328301435195</v>
      </c>
      <c r="M103" s="45">
        <f>IF(RES_hhdet_tes!M103=0,"",RES_hhdet_tes!M103/RES_hhdet_fec!M103)</f>
        <v>0.75279647189765231</v>
      </c>
      <c r="N103" s="45">
        <f>IF(RES_hhdet_tes!N103=0,"",RES_hhdet_tes!N103/RES_hhdet_fec!N103)</f>
        <v>0.75542047519595223</v>
      </c>
      <c r="O103" s="45">
        <f>IF(RES_hhdet_tes!O103=0,"",RES_hhdet_tes!O103/RES_hhdet_fec!O103)</f>
        <v>0.7587076314557667</v>
      </c>
      <c r="P103" s="45">
        <f>IF(RES_hhdet_tes!P103=0,"",RES_hhdet_tes!P103/RES_hhdet_fec!P103)</f>
        <v>0.76149260783717987</v>
      </c>
      <c r="Q103" s="45">
        <f>IF(RES_hhdet_tes!Q103=0,"",RES_hhdet_tes!Q103/RES_hhdet_fec!Q103)</f>
        <v>0.76503200284212114</v>
      </c>
      <c r="R103" s="45">
        <f>IF(RES_hhdet_tes!R103=0,"",RES_hhdet_tes!R103/RES_hhdet_fec!R103)</f>
        <v>0.76915018381749789</v>
      </c>
      <c r="S103" s="45">
        <f>IF(RES_hhdet_tes!S103=0,"",RES_hhdet_tes!S103/RES_hhdet_fec!S103)</f>
        <v>0.77603616860215086</v>
      </c>
      <c r="T103" s="45">
        <f>IF(RES_hhdet_tes!T103=0,"",RES_hhdet_tes!T103/RES_hhdet_fec!T103)</f>
        <v>0.78601752846328177</v>
      </c>
      <c r="U103" s="45">
        <f>IF(RES_hhdet_tes!U103=0,"",RES_hhdet_tes!U103/RES_hhdet_fec!U103)</f>
        <v>0.80413077587933657</v>
      </c>
      <c r="V103" s="45">
        <f>IF(RES_hhdet_tes!V103=0,"",RES_hhdet_tes!V103/RES_hhdet_fec!V103)</f>
        <v>0.82341174556616537</v>
      </c>
      <c r="W103" s="45">
        <f>IF(RES_hhdet_tes!W103=0,"",RES_hhdet_tes!W103/RES_hhdet_fec!W103)</f>
        <v>0.84080887174197172</v>
      </c>
      <c r="X103" s="45">
        <f>IF(RES_hhdet_tes!X103=0,"",RES_hhdet_tes!X103/RES_hhdet_fec!X103)</f>
        <v>0.85305244552447879</v>
      </c>
      <c r="Y103" s="45">
        <f>IF(RES_hhdet_tes!Y103=0,"",RES_hhdet_tes!Y103/RES_hhdet_fec!Y103)</f>
        <v>0.86284368869539607</v>
      </c>
      <c r="DA103" s="60" t="s">
        <v>2004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9">
        <f>IF(RES_hhdet_tes!B105=0,"",RES_hhdet_tes!B105/RES_hhdet_fec!B105)</f>
        <v>0.70405663647276562</v>
      </c>
      <c r="C105" s="119">
        <f>IF(RES_hhdet_tes!C105=0,"",RES_hhdet_tes!C105/RES_hhdet_fec!C105)</f>
        <v>0.70706271426193723</v>
      </c>
      <c r="D105" s="119">
        <f>IF(RES_hhdet_tes!D105=0,"",RES_hhdet_tes!D105/RES_hhdet_fec!D105)</f>
        <v>0.70907566429564606</v>
      </c>
      <c r="E105" s="119">
        <f>IF(RES_hhdet_tes!E105=0,"",RES_hhdet_tes!E105/RES_hhdet_fec!E105)</f>
        <v>0.71772820133313209</v>
      </c>
      <c r="F105" s="119">
        <f>IF(RES_hhdet_tes!F105=0,"",RES_hhdet_tes!F105/RES_hhdet_fec!F105)</f>
        <v>0.72028513872764566</v>
      </c>
      <c r="G105" s="119">
        <f>IF(RES_hhdet_tes!G105=0,"",RES_hhdet_tes!G105/RES_hhdet_fec!G105)</f>
        <v>0.7277660142421426</v>
      </c>
      <c r="H105" s="119">
        <f>IF(RES_hhdet_tes!H105=0,"",RES_hhdet_tes!H105/RES_hhdet_fec!H105)</f>
        <v>0.73666644963611927</v>
      </c>
      <c r="I105" s="119">
        <f>IF(RES_hhdet_tes!I105=0,"",RES_hhdet_tes!I105/RES_hhdet_fec!I105)</f>
        <v>0.73972751980094653</v>
      </c>
      <c r="J105" s="119">
        <f>IF(RES_hhdet_tes!J105=0,"",RES_hhdet_tes!J105/RES_hhdet_fec!J105)</f>
        <v>0.75160810122559452</v>
      </c>
      <c r="K105" s="119">
        <f>IF(RES_hhdet_tes!K105=0,"",RES_hhdet_tes!K105/RES_hhdet_fec!K105)</f>
        <v>0.77017614212915753</v>
      </c>
      <c r="L105" s="119">
        <f>IF(RES_hhdet_tes!L105=0,"",RES_hhdet_tes!L105/RES_hhdet_fec!L105)</f>
        <v>0.77965551606470818</v>
      </c>
      <c r="M105" s="119">
        <f>IF(RES_hhdet_tes!M105=0,"",RES_hhdet_tes!M105/RES_hhdet_fec!M105)</f>
        <v>0.78930216241561424</v>
      </c>
      <c r="N105" s="119">
        <f>IF(RES_hhdet_tes!N105=0,"",RES_hhdet_tes!N105/RES_hhdet_fec!N105)</f>
        <v>0.80023052656278582</v>
      </c>
      <c r="O105" s="119">
        <f>IF(RES_hhdet_tes!O105=0,"",RES_hhdet_tes!O105/RES_hhdet_fec!O105)</f>
        <v>0.80941850193524378</v>
      </c>
      <c r="P105" s="119">
        <f>IF(RES_hhdet_tes!P105=0,"",RES_hhdet_tes!P105/RES_hhdet_fec!P105)</f>
        <v>0.80685360461259825</v>
      </c>
      <c r="Q105" s="119">
        <f>IF(RES_hhdet_tes!Q105=0,"",RES_hhdet_tes!Q105/RES_hhdet_fec!Q105)</f>
        <v>0.82395635466596917</v>
      </c>
      <c r="R105" s="119">
        <f>IF(RES_hhdet_tes!R105=0,"",RES_hhdet_tes!R105/RES_hhdet_fec!R105)</f>
        <v>0.82485543146155693</v>
      </c>
      <c r="S105" s="119">
        <f>IF(RES_hhdet_tes!S105=0,"",RES_hhdet_tes!S105/RES_hhdet_fec!S105)</f>
        <v>0.83040582482397773</v>
      </c>
      <c r="T105" s="119">
        <f>IF(RES_hhdet_tes!T105=0,"",RES_hhdet_tes!T105/RES_hhdet_fec!T105)</f>
        <v>0.82533930890993246</v>
      </c>
      <c r="U105" s="119">
        <f>IF(RES_hhdet_tes!U105=0,"",RES_hhdet_tes!U105/RES_hhdet_fec!U105)</f>
        <v>0.82678619120777963</v>
      </c>
      <c r="V105" s="119">
        <f>IF(RES_hhdet_tes!V105=0,"",RES_hhdet_tes!V105/RES_hhdet_fec!V105)</f>
        <v>0.82989107458145328</v>
      </c>
      <c r="W105" s="119">
        <f>IF(RES_hhdet_tes!W105=0,"",RES_hhdet_tes!W105/RES_hhdet_fec!W105)</f>
        <v>0.8356886374475494</v>
      </c>
      <c r="X105" s="119">
        <f>IF(RES_hhdet_tes!X105=0,"",RES_hhdet_tes!X105/RES_hhdet_fec!X105)</f>
        <v>0.83967485957449417</v>
      </c>
      <c r="Y105" s="119">
        <f>IF(RES_hhdet_tes!Y105=0,"",RES_hhdet_tes!Y105/RES_hhdet_fec!Y105)</f>
        <v>0.84718511527109763</v>
      </c>
      <c r="DA105" s="129" t="s">
        <v>2005</v>
      </c>
    </row>
    <row r="106" spans="1:105" ht="12.95" customHeight="1" x14ac:dyDescent="0.25">
      <c r="A106" s="121" t="s">
        <v>57</v>
      </c>
      <c r="B106" s="124">
        <f>IF(RES_hhdet_tes!B106=0,"",RES_hhdet_tes!B106/RES_hhdet_fec!B106)</f>
        <v>0.71235924573772158</v>
      </c>
      <c r="C106" s="124">
        <f>IF(RES_hhdet_tes!C106=0,"",RES_hhdet_tes!C106/RES_hhdet_fec!C106)</f>
        <v>0.71464302173390859</v>
      </c>
      <c r="D106" s="124">
        <f>IF(RES_hhdet_tes!D106=0,"",RES_hhdet_tes!D106/RES_hhdet_fec!D106)</f>
        <v>0.71687990116725464</v>
      </c>
      <c r="E106" s="124">
        <f>IF(RES_hhdet_tes!E106=0,"",RES_hhdet_tes!E106/RES_hhdet_fec!E106)</f>
        <v>0.71924082083626795</v>
      </c>
      <c r="F106" s="124">
        <f>IF(RES_hhdet_tes!F106=0,"",RES_hhdet_tes!F106/RES_hhdet_fec!F106)</f>
        <v>0.7225679853281437</v>
      </c>
      <c r="G106" s="124">
        <f>IF(RES_hhdet_tes!G106=0,"",RES_hhdet_tes!G106/RES_hhdet_fec!G106)</f>
        <v>0.72682455922842015</v>
      </c>
      <c r="H106" s="124">
        <f>IF(RES_hhdet_tes!H106=0,"",RES_hhdet_tes!H106/RES_hhdet_fec!H106)</f>
        <v>0.73315043422069648</v>
      </c>
      <c r="I106" s="124">
        <f>IF(RES_hhdet_tes!I106=0,"",RES_hhdet_tes!I106/RES_hhdet_fec!I106)</f>
        <v>0.74034383254073943</v>
      </c>
      <c r="J106" s="124">
        <f>IF(RES_hhdet_tes!J106=0,"",RES_hhdet_tes!J106/RES_hhdet_fec!J106)</f>
        <v>0.74842512582045029</v>
      </c>
      <c r="K106" s="124">
        <f>IF(RES_hhdet_tes!K106=0,"",RES_hhdet_tes!K106/RES_hhdet_fec!K106)</f>
        <v>0.75616904106034799</v>
      </c>
      <c r="L106" s="124">
        <f>IF(RES_hhdet_tes!L106=0,"",RES_hhdet_tes!L106/RES_hhdet_fec!L106)</f>
        <v>0.76512401043965883</v>
      </c>
      <c r="M106" s="124">
        <f>IF(RES_hhdet_tes!M106=0,"",RES_hhdet_tes!M106/RES_hhdet_fec!M106)</f>
        <v>0.77540162437357296</v>
      </c>
      <c r="N106" s="124">
        <f>IF(RES_hhdet_tes!N106=0,"",RES_hhdet_tes!N106/RES_hhdet_fec!N106)</f>
        <v>0.78640703491379138</v>
      </c>
      <c r="O106" s="124">
        <f>IF(RES_hhdet_tes!O106=0,"",RES_hhdet_tes!O106/RES_hhdet_fec!O106)</f>
        <v>0.79583711133821844</v>
      </c>
      <c r="P106" s="124">
        <f>IF(RES_hhdet_tes!P106=0,"",RES_hhdet_tes!P106/RES_hhdet_fec!P106)</f>
        <v>0.79744120422583431</v>
      </c>
      <c r="Q106" s="124">
        <f>IF(RES_hhdet_tes!Q106=0,"",RES_hhdet_tes!Q106/RES_hhdet_fec!Q106)</f>
        <v>0.80014617474245231</v>
      </c>
      <c r="R106" s="124">
        <f>IF(RES_hhdet_tes!R106=0,"",RES_hhdet_tes!R106/RES_hhdet_fec!R106)</f>
        <v>0.80289636305402601</v>
      </c>
      <c r="S106" s="124">
        <f>IF(RES_hhdet_tes!S106=0,"",RES_hhdet_tes!S106/RES_hhdet_fec!S106)</f>
        <v>0.80502669710313524</v>
      </c>
      <c r="T106" s="124">
        <f>IF(RES_hhdet_tes!T106=0,"",RES_hhdet_tes!T106/RES_hhdet_fec!T106)</f>
        <v>0.80735909434631137</v>
      </c>
      <c r="U106" s="124">
        <f>IF(RES_hhdet_tes!U106=0,"",RES_hhdet_tes!U106/RES_hhdet_fec!U106)</f>
        <v>0.81009008030206731</v>
      </c>
      <c r="V106" s="124">
        <f>IF(RES_hhdet_tes!V106=0,"",RES_hhdet_tes!V106/RES_hhdet_fec!V106)</f>
        <v>0.81416702900113325</v>
      </c>
      <c r="W106" s="124">
        <f>IF(RES_hhdet_tes!W106=0,"",RES_hhdet_tes!W106/RES_hhdet_fec!W106)</f>
        <v>0.81787147479914879</v>
      </c>
      <c r="X106" s="124">
        <f>IF(RES_hhdet_tes!X106=0,"",RES_hhdet_tes!X106/RES_hhdet_fec!X106)</f>
        <v>0.82213710758598224</v>
      </c>
      <c r="Y106" s="124">
        <f>IF(RES_hhdet_tes!Y106=0,"",RES_hhdet_tes!Y106/RES_hhdet_fec!Y106)</f>
        <v>0.82691470845805726</v>
      </c>
      <c r="DA106" s="130" t="s">
        <v>2006</v>
      </c>
    </row>
    <row r="107" spans="1:105" ht="12" customHeight="1" x14ac:dyDescent="0.25">
      <c r="A107" s="97" t="s">
        <v>197</v>
      </c>
      <c r="B107" s="111">
        <f>IF(RES_hhdet_tes!B107=0,"",RES_hhdet_tes!B107/RES_hhdet_fec!B107)</f>
        <v>0.71145878634122361</v>
      </c>
      <c r="C107" s="111">
        <f>IF(RES_hhdet_tes!C107=0,"",RES_hhdet_tes!C107/RES_hhdet_fec!C107)</f>
        <v>0.71374602824328803</v>
      </c>
      <c r="D107" s="111">
        <f>IF(RES_hhdet_tes!D107=0,"",RES_hhdet_tes!D107/RES_hhdet_fec!D107)</f>
        <v>0.71601590078266053</v>
      </c>
      <c r="E107" s="111">
        <f>IF(RES_hhdet_tes!E107=0,"",RES_hhdet_tes!E107/RES_hhdet_fec!E107)</f>
        <v>0.71843722292554202</v>
      </c>
      <c r="F107" s="111">
        <f>IF(RES_hhdet_tes!F107=0,"",RES_hhdet_tes!F107/RES_hhdet_fec!F107)</f>
        <v>0.72177205036054948</v>
      </c>
      <c r="G107" s="111">
        <f>IF(RES_hhdet_tes!G107=0,"",RES_hhdet_tes!G107/RES_hhdet_fec!G107)</f>
        <v>0.726062846567331</v>
      </c>
      <c r="H107" s="111">
        <f>IF(RES_hhdet_tes!H107=0,"",RES_hhdet_tes!H107/RES_hhdet_fec!H107)</f>
        <v>0.73243009124153302</v>
      </c>
      <c r="I107" s="111">
        <f>IF(RES_hhdet_tes!I107=0,"",RES_hhdet_tes!I107/RES_hhdet_fec!I107)</f>
        <v>0.7396417087974968</v>
      </c>
      <c r="J107" s="111">
        <f>IF(RES_hhdet_tes!J107=0,"",RES_hhdet_tes!J107/RES_hhdet_fec!J107)</f>
        <v>0.74775419936618981</v>
      </c>
      <c r="K107" s="111">
        <f>IF(RES_hhdet_tes!K107=0,"",RES_hhdet_tes!K107/RES_hhdet_fec!K107)</f>
        <v>0.7555365605382367</v>
      </c>
      <c r="L107" s="111">
        <f>IF(RES_hhdet_tes!L107=0,"",RES_hhdet_tes!L107/RES_hhdet_fec!L107)</f>
        <v>0.76451117908714306</v>
      </c>
      <c r="M107" s="111">
        <f>IF(RES_hhdet_tes!M107=0,"",RES_hhdet_tes!M107/RES_hhdet_fec!M107)</f>
        <v>0.77480314193828248</v>
      </c>
      <c r="N107" s="111">
        <f>IF(RES_hhdet_tes!N107=0,"",RES_hhdet_tes!N107/RES_hhdet_fec!N107)</f>
        <v>0.7858370805699374</v>
      </c>
      <c r="O107" s="111">
        <f>IF(RES_hhdet_tes!O107=0,"",RES_hhdet_tes!O107/RES_hhdet_fec!O107)</f>
        <v>0.79527751452977291</v>
      </c>
      <c r="P107" s="111">
        <f>IF(RES_hhdet_tes!P107=0,"",RES_hhdet_tes!P107/RES_hhdet_fec!P107)</f>
        <v>0.79687755037277974</v>
      </c>
      <c r="Q107" s="111">
        <f>IF(RES_hhdet_tes!Q107=0,"",RES_hhdet_tes!Q107/RES_hhdet_fec!Q107)</f>
        <v>0.79961199989472709</v>
      </c>
      <c r="R107" s="111">
        <f>IF(RES_hhdet_tes!R107=0,"",RES_hhdet_tes!R107/RES_hhdet_fec!R107)</f>
        <v>0.80236780917880668</v>
      </c>
      <c r="S107" s="111">
        <f>IF(RES_hhdet_tes!S107=0,"",RES_hhdet_tes!S107/RES_hhdet_fec!S107)</f>
        <v>0.80451107107345299</v>
      </c>
      <c r="T107" s="111">
        <f>IF(RES_hhdet_tes!T107=0,"",RES_hhdet_tes!T107/RES_hhdet_fec!T107)</f>
        <v>0.80684383377329305</v>
      </c>
      <c r="U107" s="111">
        <f>IF(RES_hhdet_tes!U107=0,"",RES_hhdet_tes!U107/RES_hhdet_fec!U107)</f>
        <v>0.80958638935286165</v>
      </c>
      <c r="V107" s="111">
        <f>IF(RES_hhdet_tes!V107=0,"",RES_hhdet_tes!V107/RES_hhdet_fec!V107)</f>
        <v>0.81367182384395453</v>
      </c>
      <c r="W107" s="111">
        <f>IF(RES_hhdet_tes!W107=0,"",RES_hhdet_tes!W107/RES_hhdet_fec!W107)</f>
        <v>0.81738207186606959</v>
      </c>
      <c r="X107" s="111">
        <f>IF(RES_hhdet_tes!X107=0,"",RES_hhdet_tes!X107/RES_hhdet_fec!X107)</f>
        <v>0.82164954659151357</v>
      </c>
      <c r="Y107" s="111">
        <f>IF(RES_hhdet_tes!Y107=0,"",RES_hhdet_tes!Y107/RES_hhdet_fec!Y107)</f>
        <v>0.82643846462127268</v>
      </c>
      <c r="DA107" s="63" t="s">
        <v>2007</v>
      </c>
    </row>
    <row r="108" spans="1:105" ht="12" customHeight="1" x14ac:dyDescent="0.25">
      <c r="A108" s="97" t="s">
        <v>53</v>
      </c>
      <c r="B108" s="111">
        <f>IF(RES_hhdet_tes!B108=0,"",RES_hhdet_tes!B108/RES_hhdet_fec!B108)</f>
        <v>1</v>
      </c>
      <c r="C108" s="111">
        <f>IF(RES_hhdet_tes!C108=0,"",RES_hhdet_tes!C108/RES_hhdet_fec!C108)</f>
        <v>1</v>
      </c>
      <c r="D108" s="111">
        <f>IF(RES_hhdet_tes!D108=0,"",RES_hhdet_tes!D108/RES_hhdet_fec!D108)</f>
        <v>1</v>
      </c>
      <c r="E108" s="111">
        <f>IF(RES_hhdet_tes!E108=0,"",RES_hhdet_tes!E108/RES_hhdet_fec!E108)</f>
        <v>1</v>
      </c>
      <c r="F108" s="111">
        <f>IF(RES_hhdet_tes!F108=0,"",RES_hhdet_tes!F108/RES_hhdet_fec!F108)</f>
        <v>1</v>
      </c>
      <c r="G108" s="111">
        <f>IF(RES_hhdet_tes!G108=0,"",RES_hhdet_tes!G108/RES_hhdet_fec!G108)</f>
        <v>1</v>
      </c>
      <c r="H108" s="111">
        <f>IF(RES_hhdet_tes!H108=0,"",RES_hhdet_tes!H108/RES_hhdet_fec!H108)</f>
        <v>1</v>
      </c>
      <c r="I108" s="111">
        <f>IF(RES_hhdet_tes!I108=0,"",RES_hhdet_tes!I108/RES_hhdet_fec!I108)</f>
        <v>1</v>
      </c>
      <c r="J108" s="111">
        <f>IF(RES_hhdet_tes!J108=0,"",RES_hhdet_tes!J108/RES_hhdet_fec!J108)</f>
        <v>1</v>
      </c>
      <c r="K108" s="111">
        <f>IF(RES_hhdet_tes!K108=0,"",RES_hhdet_tes!K108/RES_hhdet_fec!K108)</f>
        <v>1</v>
      </c>
      <c r="L108" s="111">
        <f>IF(RES_hhdet_tes!L108=0,"",RES_hhdet_tes!L108/RES_hhdet_fec!L108)</f>
        <v>1</v>
      </c>
      <c r="M108" s="111">
        <f>IF(RES_hhdet_tes!M108=0,"",RES_hhdet_tes!M108/RES_hhdet_fec!M108)</f>
        <v>1</v>
      </c>
      <c r="N108" s="111">
        <f>IF(RES_hhdet_tes!N108=0,"",RES_hhdet_tes!N108/RES_hhdet_fec!N108)</f>
        <v>1</v>
      </c>
      <c r="O108" s="111">
        <f>IF(RES_hhdet_tes!O108=0,"",RES_hhdet_tes!O108/RES_hhdet_fec!O108)</f>
        <v>1</v>
      </c>
      <c r="P108" s="111">
        <f>IF(RES_hhdet_tes!P108=0,"",RES_hhdet_tes!P108/RES_hhdet_fec!P108)</f>
        <v>1</v>
      </c>
      <c r="Q108" s="111">
        <f>IF(RES_hhdet_tes!Q108=0,"",RES_hhdet_tes!Q108/RES_hhdet_fec!Q108)</f>
        <v>1</v>
      </c>
      <c r="R108" s="111">
        <f>IF(RES_hhdet_tes!R108=0,"",RES_hhdet_tes!R108/RES_hhdet_fec!R108)</f>
        <v>1</v>
      </c>
      <c r="S108" s="111">
        <f>IF(RES_hhdet_tes!S108=0,"",RES_hhdet_tes!S108/RES_hhdet_fec!S108)</f>
        <v>1</v>
      </c>
      <c r="T108" s="111">
        <f>IF(RES_hhdet_tes!T108=0,"",RES_hhdet_tes!T108/RES_hhdet_fec!T108)</f>
        <v>1</v>
      </c>
      <c r="U108" s="111">
        <f>IF(RES_hhdet_tes!U108=0,"",RES_hhdet_tes!U108/RES_hhdet_fec!U108)</f>
        <v>1</v>
      </c>
      <c r="V108" s="111">
        <f>IF(RES_hhdet_tes!V108=0,"",RES_hhdet_tes!V108/RES_hhdet_fec!V108)</f>
        <v>1</v>
      </c>
      <c r="W108" s="111">
        <f>IF(RES_hhdet_tes!W108=0,"",RES_hhdet_tes!W108/RES_hhdet_fec!W108)</f>
        <v>1</v>
      </c>
      <c r="X108" s="111">
        <f>IF(RES_hhdet_tes!X108=0,"",RES_hhdet_tes!X108/RES_hhdet_fec!X108)</f>
        <v>1</v>
      </c>
      <c r="Y108" s="111">
        <f>IF(RES_hhdet_tes!Y108=0,"",RES_hhdet_tes!Y108/RES_hhdet_fec!Y108)</f>
        <v>1</v>
      </c>
      <c r="DA108" s="63" t="s">
        <v>2008</v>
      </c>
    </row>
    <row r="109" spans="1:105" ht="12.95" customHeight="1" x14ac:dyDescent="0.25">
      <c r="A109" s="121" t="s">
        <v>92</v>
      </c>
      <c r="B109" s="124">
        <f>IF(RES_hhdet_tes!B109=0,"",RES_hhdet_tes!B109/RES_hhdet_fec!B109)</f>
        <v>1.6972956810825834</v>
      </c>
      <c r="C109" s="124">
        <f>IF(RES_hhdet_tes!C109=0,"",RES_hhdet_tes!C109/RES_hhdet_fec!C109)</f>
        <v>1.8075140087372079</v>
      </c>
      <c r="D109" s="124">
        <f>IF(RES_hhdet_tes!D109=0,"",RES_hhdet_tes!D109/RES_hhdet_fec!D109)</f>
        <v>1.9078615356846402</v>
      </c>
      <c r="E109" s="124">
        <f>IF(RES_hhdet_tes!E109=0,"",RES_hhdet_tes!E109/RES_hhdet_fec!E109)</f>
        <v>1.9888424999917054</v>
      </c>
      <c r="F109" s="124">
        <f>IF(RES_hhdet_tes!F109=0,"",RES_hhdet_tes!F109/RES_hhdet_fec!F109)</f>
        <v>2.1051501103857921</v>
      </c>
      <c r="G109" s="124">
        <f>IF(RES_hhdet_tes!G109=0,"",RES_hhdet_tes!G109/RES_hhdet_fec!G109)</f>
        <v>2.273277358482845</v>
      </c>
      <c r="H109" s="124">
        <f>IF(RES_hhdet_tes!H109=0,"",RES_hhdet_tes!H109/RES_hhdet_fec!H109)</f>
        <v>2.3867647963518541</v>
      </c>
      <c r="I109" s="124">
        <f>IF(RES_hhdet_tes!I109=0,"",RES_hhdet_tes!I109/RES_hhdet_fec!I109)</f>
        <v>2.5041667876360845</v>
      </c>
      <c r="J109" s="124">
        <f>IF(RES_hhdet_tes!J109=0,"",RES_hhdet_tes!J109/RES_hhdet_fec!J109)</f>
        <v>2.5817349021230651</v>
      </c>
      <c r="K109" s="124">
        <f>IF(RES_hhdet_tes!K109=0,"",RES_hhdet_tes!K109/RES_hhdet_fec!K109)</f>
        <v>2.6666436648443184</v>
      </c>
      <c r="L109" s="124">
        <f>IF(RES_hhdet_tes!L109=0,"",RES_hhdet_tes!L109/RES_hhdet_fec!L109)</f>
        <v>2.7675845562779031</v>
      </c>
      <c r="M109" s="124">
        <f>IF(RES_hhdet_tes!M109=0,"",RES_hhdet_tes!M109/RES_hhdet_fec!M109)</f>
        <v>2.8288780574827586</v>
      </c>
      <c r="N109" s="124">
        <f>IF(RES_hhdet_tes!N109=0,"",RES_hhdet_tes!N109/RES_hhdet_fec!N109)</f>
        <v>2.9367440338421842</v>
      </c>
      <c r="O109" s="124">
        <f>IF(RES_hhdet_tes!O109=0,"",RES_hhdet_tes!O109/RES_hhdet_fec!O109)</f>
        <v>3.048275675958529</v>
      </c>
      <c r="P109" s="124">
        <f>IF(RES_hhdet_tes!P109=0,"",RES_hhdet_tes!P109/RES_hhdet_fec!P109)</f>
        <v>3.1351273516607749</v>
      </c>
      <c r="Q109" s="124">
        <f>IF(RES_hhdet_tes!Q109=0,"",RES_hhdet_tes!Q109/RES_hhdet_fec!Q109)</f>
        <v>3.2221135187600329</v>
      </c>
      <c r="R109" s="124">
        <f>IF(RES_hhdet_tes!R109=0,"",RES_hhdet_tes!R109/RES_hhdet_fec!R109)</f>
        <v>3.334543590604119</v>
      </c>
      <c r="S109" s="124">
        <f>IF(RES_hhdet_tes!S109=0,"",RES_hhdet_tes!S109/RES_hhdet_fec!S109)</f>
        <v>3.4218783433109037</v>
      </c>
      <c r="T109" s="124">
        <f>IF(RES_hhdet_tes!T109=0,"",RES_hhdet_tes!T109/RES_hhdet_fec!T109)</f>
        <v>3.5126865787648365</v>
      </c>
      <c r="U109" s="124">
        <f>IF(RES_hhdet_tes!U109=0,"",RES_hhdet_tes!U109/RES_hhdet_fec!U109)</f>
        <v>3.5915871310222403</v>
      </c>
      <c r="V109" s="124">
        <f>IF(RES_hhdet_tes!V109=0,"",RES_hhdet_tes!V109/RES_hhdet_fec!V109)</f>
        <v>3.6591897858753479</v>
      </c>
      <c r="W109" s="124">
        <f>IF(RES_hhdet_tes!W109=0,"",RES_hhdet_tes!W109/RES_hhdet_fec!W109)</f>
        <v>3.7011059126360895</v>
      </c>
      <c r="X109" s="124">
        <f>IF(RES_hhdet_tes!X109=0,"",RES_hhdet_tes!X109/RES_hhdet_fec!X109)</f>
        <v>3.7277877622008688</v>
      </c>
      <c r="Y109" s="124">
        <f>IF(RES_hhdet_tes!Y109=0,"",RES_hhdet_tes!Y109/RES_hhdet_fec!Y109)</f>
        <v>3.7500310532819152</v>
      </c>
      <c r="DA109" s="130" t="s">
        <v>2009</v>
      </c>
    </row>
    <row r="110" spans="1:105" ht="12" customHeight="1" x14ac:dyDescent="0.25">
      <c r="A110" s="97" t="s">
        <v>53</v>
      </c>
      <c r="B110" s="111">
        <f>IF(RES_hhdet_tes!B110=0,"",RES_hhdet_tes!B110/RES_hhdet_fec!B110)</f>
        <v>1.6972956810825834</v>
      </c>
      <c r="C110" s="111">
        <f>IF(RES_hhdet_tes!C110=0,"",RES_hhdet_tes!C110/RES_hhdet_fec!C110)</f>
        <v>1.8075140087372079</v>
      </c>
      <c r="D110" s="111">
        <f>IF(RES_hhdet_tes!D110=0,"",RES_hhdet_tes!D110/RES_hhdet_fec!D110)</f>
        <v>1.9078615356846402</v>
      </c>
      <c r="E110" s="111">
        <f>IF(RES_hhdet_tes!E110=0,"",RES_hhdet_tes!E110/RES_hhdet_fec!E110)</f>
        <v>1.9888424999917054</v>
      </c>
      <c r="F110" s="111">
        <f>IF(RES_hhdet_tes!F110=0,"",RES_hhdet_tes!F110/RES_hhdet_fec!F110)</f>
        <v>2.1051501103857921</v>
      </c>
      <c r="G110" s="111">
        <f>IF(RES_hhdet_tes!G110=0,"",RES_hhdet_tes!G110/RES_hhdet_fec!G110)</f>
        <v>2.273277358482845</v>
      </c>
      <c r="H110" s="111">
        <f>IF(RES_hhdet_tes!H110=0,"",RES_hhdet_tes!H110/RES_hhdet_fec!H110)</f>
        <v>2.3867647963518541</v>
      </c>
      <c r="I110" s="111">
        <f>IF(RES_hhdet_tes!I110=0,"",RES_hhdet_tes!I110/RES_hhdet_fec!I110)</f>
        <v>2.5041667876360845</v>
      </c>
      <c r="J110" s="111">
        <f>IF(RES_hhdet_tes!J110=0,"",RES_hhdet_tes!J110/RES_hhdet_fec!J110)</f>
        <v>2.5817349021230651</v>
      </c>
      <c r="K110" s="111">
        <f>IF(RES_hhdet_tes!K110=0,"",RES_hhdet_tes!K110/RES_hhdet_fec!K110)</f>
        <v>2.6666436648443184</v>
      </c>
      <c r="L110" s="111">
        <f>IF(RES_hhdet_tes!L110=0,"",RES_hhdet_tes!L110/RES_hhdet_fec!L110)</f>
        <v>2.7675845562779031</v>
      </c>
      <c r="M110" s="111">
        <f>IF(RES_hhdet_tes!M110=0,"",RES_hhdet_tes!M110/RES_hhdet_fec!M110)</f>
        <v>2.8288780574827586</v>
      </c>
      <c r="N110" s="111">
        <f>IF(RES_hhdet_tes!N110=0,"",RES_hhdet_tes!N110/RES_hhdet_fec!N110)</f>
        <v>2.9367440338421842</v>
      </c>
      <c r="O110" s="111">
        <f>IF(RES_hhdet_tes!O110=0,"",RES_hhdet_tes!O110/RES_hhdet_fec!O110)</f>
        <v>3.048275675958529</v>
      </c>
      <c r="P110" s="111">
        <f>IF(RES_hhdet_tes!P110=0,"",RES_hhdet_tes!P110/RES_hhdet_fec!P110)</f>
        <v>3.1351273516607749</v>
      </c>
      <c r="Q110" s="111">
        <f>IF(RES_hhdet_tes!Q110=0,"",RES_hhdet_tes!Q110/RES_hhdet_fec!Q110)</f>
        <v>3.2221135187600329</v>
      </c>
      <c r="R110" s="111">
        <f>IF(RES_hhdet_tes!R110=0,"",RES_hhdet_tes!R110/RES_hhdet_fec!R110)</f>
        <v>3.334543590604119</v>
      </c>
      <c r="S110" s="111">
        <f>IF(RES_hhdet_tes!S110=0,"",RES_hhdet_tes!S110/RES_hhdet_fec!S110)</f>
        <v>3.4218783433109037</v>
      </c>
      <c r="T110" s="111">
        <f>IF(RES_hhdet_tes!T110=0,"",RES_hhdet_tes!T110/RES_hhdet_fec!T110)</f>
        <v>3.5126865787648365</v>
      </c>
      <c r="U110" s="111">
        <f>IF(RES_hhdet_tes!U110=0,"",RES_hhdet_tes!U110/RES_hhdet_fec!U110)</f>
        <v>3.5915871310222403</v>
      </c>
      <c r="V110" s="111">
        <f>IF(RES_hhdet_tes!V110=0,"",RES_hhdet_tes!V110/RES_hhdet_fec!V110)</f>
        <v>3.6591897858753479</v>
      </c>
      <c r="W110" s="111">
        <f>IF(RES_hhdet_tes!W110=0,"",RES_hhdet_tes!W110/RES_hhdet_fec!W110)</f>
        <v>3.7011059126360895</v>
      </c>
      <c r="X110" s="111">
        <f>IF(RES_hhdet_tes!X110=0,"",RES_hhdet_tes!X110/RES_hhdet_fec!X110)</f>
        <v>3.7277877622008688</v>
      </c>
      <c r="Y110" s="111">
        <f>IF(RES_hhdet_tes!Y110=0,"",RES_hhdet_tes!Y110/RES_hhdet_fec!Y110)</f>
        <v>3.7500310532819152</v>
      </c>
      <c r="DA110" s="63" t="s">
        <v>2010</v>
      </c>
    </row>
    <row r="111" spans="1:105" ht="12" customHeight="1" x14ac:dyDescent="0.25">
      <c r="A111" s="121" t="s">
        <v>55</v>
      </c>
      <c r="B111" s="124">
        <f>IF(RES_hhdet_tes!B111=0,"",RES_hhdet_tes!B111/RES_hhdet_fec!B111)</f>
        <v>0.67274288905426516</v>
      </c>
      <c r="C111" s="124">
        <f>IF(RES_hhdet_tes!C111=0,"",RES_hhdet_tes!C111/RES_hhdet_fec!C111)</f>
        <v>0.67109287802591866</v>
      </c>
      <c r="D111" s="124">
        <f>IF(RES_hhdet_tes!D111=0,"",RES_hhdet_tes!D111/RES_hhdet_fec!D111)</f>
        <v>0.67555610294956492</v>
      </c>
      <c r="E111" s="124">
        <f>IF(RES_hhdet_tes!E111=0,"",RES_hhdet_tes!E111/RES_hhdet_fec!E111)</f>
        <v>0.68006659948102011</v>
      </c>
      <c r="F111" s="124">
        <f>IF(RES_hhdet_tes!F111=0,"",RES_hhdet_tes!F111/RES_hhdet_fec!F111)</f>
        <v>0.68496944566278517</v>
      </c>
      <c r="G111" s="124">
        <f>IF(RES_hhdet_tes!G111=0,"",RES_hhdet_tes!G111/RES_hhdet_fec!G111)</f>
        <v>0.68975179209461168</v>
      </c>
      <c r="H111" s="124">
        <f>IF(RES_hhdet_tes!H111=0,"",RES_hhdet_tes!H111/RES_hhdet_fec!H111)</f>
        <v>0.69619237825039026</v>
      </c>
      <c r="I111" s="124">
        <f>IF(RES_hhdet_tes!I111=0,"",RES_hhdet_tes!I111/RES_hhdet_fec!I111)</f>
        <v>0.70425810895711527</v>
      </c>
      <c r="J111" s="124">
        <f>IF(RES_hhdet_tes!J111=0,"",RES_hhdet_tes!J111/RES_hhdet_fec!J111)</f>
        <v>0.716865415975803</v>
      </c>
      <c r="K111" s="124">
        <f>IF(RES_hhdet_tes!K111=0,"",RES_hhdet_tes!K111/RES_hhdet_fec!K111)</f>
        <v>0.72729057993269897</v>
      </c>
      <c r="L111" s="124">
        <f>IF(RES_hhdet_tes!L111=0,"",RES_hhdet_tes!L111/RES_hhdet_fec!L111)</f>
        <v>0.73486120621063122</v>
      </c>
      <c r="M111" s="124">
        <f>IF(RES_hhdet_tes!M111=0,"",RES_hhdet_tes!M111/RES_hhdet_fec!M111)</f>
        <v>0.74005990634936103</v>
      </c>
      <c r="N111" s="124">
        <f>IF(RES_hhdet_tes!N111=0,"",RES_hhdet_tes!N111/RES_hhdet_fec!N111)</f>
        <v>0.75117898224057922</v>
      </c>
      <c r="O111" s="124">
        <f>IF(RES_hhdet_tes!O111=0,"",RES_hhdet_tes!O111/RES_hhdet_fec!O111)</f>
        <v>0.7606634178622691</v>
      </c>
      <c r="P111" s="124">
        <f>IF(RES_hhdet_tes!P111=0,"",RES_hhdet_tes!P111/RES_hhdet_fec!P111)</f>
        <v>0.7697553241988927</v>
      </c>
      <c r="Q111" s="124">
        <f>IF(RES_hhdet_tes!Q111=0,"",RES_hhdet_tes!Q111/RES_hhdet_fec!Q111)</f>
        <v>0.77791546401158862</v>
      </c>
      <c r="R111" s="124">
        <f>IF(RES_hhdet_tes!R111=0,"",RES_hhdet_tes!R111/RES_hhdet_fec!R111)</f>
        <v>0.78943551518976318</v>
      </c>
      <c r="S111" s="124">
        <f>IF(RES_hhdet_tes!S111=0,"",RES_hhdet_tes!S111/RES_hhdet_fec!S111)</f>
        <v>0.79782813876193281</v>
      </c>
      <c r="T111" s="124">
        <f>IF(RES_hhdet_tes!T111=0,"",RES_hhdet_tes!T111/RES_hhdet_fec!T111)</f>
        <v>0.80007546413465669</v>
      </c>
      <c r="U111" s="124">
        <f>IF(RES_hhdet_tes!U111=0,"",RES_hhdet_tes!U111/RES_hhdet_fec!U111)</f>
        <v>0.80393992351080401</v>
      </c>
      <c r="V111" s="124">
        <f>IF(RES_hhdet_tes!V111=0,"",RES_hhdet_tes!V111/RES_hhdet_fec!V111)</f>
        <v>0.80895299589120251</v>
      </c>
      <c r="W111" s="124">
        <f>IF(RES_hhdet_tes!W111=0,"",RES_hhdet_tes!W111/RES_hhdet_fec!W111)</f>
        <v>0.8189529618298742</v>
      </c>
      <c r="X111" s="124">
        <f>IF(RES_hhdet_tes!X111=0,"",RES_hhdet_tes!X111/RES_hhdet_fec!X111)</f>
        <v>0.82442433429994699</v>
      </c>
      <c r="Y111" s="124">
        <f>IF(RES_hhdet_tes!Y111=0,"",RES_hhdet_tes!Y111/RES_hhdet_fec!Y111)</f>
        <v>0.82402990246278673</v>
      </c>
      <c r="DA111" s="130" t="s">
        <v>2011</v>
      </c>
    </row>
    <row r="112" spans="1:105" ht="12" customHeight="1" x14ac:dyDescent="0.25">
      <c r="A112" s="97" t="s">
        <v>130</v>
      </c>
      <c r="B112" s="111">
        <f>IF(RES_hhdet_tes!B112=0,"",RES_hhdet_tes!B112/RES_hhdet_fec!B112)</f>
        <v>0.68793013554873661</v>
      </c>
      <c r="C112" s="111">
        <f>IF(RES_hhdet_tes!C112=0,"",RES_hhdet_tes!C112/RES_hhdet_fec!C112)</f>
        <v>0.69010882939534346</v>
      </c>
      <c r="D112" s="111">
        <f>IF(RES_hhdet_tes!D112=0,"",RES_hhdet_tes!D112/RES_hhdet_fec!D112)</f>
        <v>0.69235076115521421</v>
      </c>
      <c r="E112" s="111">
        <f>IF(RES_hhdet_tes!E112=0,"",RES_hhdet_tes!E112/RES_hhdet_fec!E112)</f>
        <v>0.6953115524544855</v>
      </c>
      <c r="F112" s="111">
        <f>IF(RES_hhdet_tes!F112=0,"",RES_hhdet_tes!F112/RES_hhdet_fec!F112)</f>
        <v>0.69867191195403333</v>
      </c>
      <c r="G112" s="111">
        <f>IF(RES_hhdet_tes!G112=0,"",RES_hhdet_tes!G112/RES_hhdet_fec!G112)</f>
        <v>0.70284984913261761</v>
      </c>
      <c r="H112" s="111">
        <f>IF(RES_hhdet_tes!H112=0,"",RES_hhdet_tes!H112/RES_hhdet_fec!H112)</f>
        <v>0.70948005383624368</v>
      </c>
      <c r="I112" s="111">
        <f>IF(RES_hhdet_tes!I112=0,"",RES_hhdet_tes!I112/RES_hhdet_fec!I112)</f>
        <v>0.7157579619232588</v>
      </c>
      <c r="J112" s="111">
        <f>IF(RES_hhdet_tes!J112=0,"",RES_hhdet_tes!J112/RES_hhdet_fec!J112)</f>
        <v>0.72691035393229841</v>
      </c>
      <c r="K112" s="111">
        <f>IF(RES_hhdet_tes!K112=0,"",RES_hhdet_tes!K112/RES_hhdet_fec!K112)</f>
        <v>0.73622092367361613</v>
      </c>
      <c r="L112" s="111">
        <f>IF(RES_hhdet_tes!L112=0,"",RES_hhdet_tes!L112/RES_hhdet_fec!L112)</f>
        <v>0.74538134549160284</v>
      </c>
      <c r="M112" s="111">
        <f>IF(RES_hhdet_tes!M112=0,"",RES_hhdet_tes!M112/RES_hhdet_fec!M112)</f>
        <v>0.75561831518030986</v>
      </c>
      <c r="N112" s="111">
        <f>IF(RES_hhdet_tes!N112=0,"",RES_hhdet_tes!N112/RES_hhdet_fec!N112)</f>
        <v>0.76575554718911854</v>
      </c>
      <c r="O112" s="111">
        <f>IF(RES_hhdet_tes!O112=0,"",RES_hhdet_tes!O112/RES_hhdet_fec!O112)</f>
        <v>0.77314798415426078</v>
      </c>
      <c r="P112" s="111">
        <f>IF(RES_hhdet_tes!P112=0,"",RES_hhdet_tes!P112/RES_hhdet_fec!P112)</f>
        <v>0.77451731038519789</v>
      </c>
      <c r="Q112" s="111">
        <f>IF(RES_hhdet_tes!Q112=0,"",RES_hhdet_tes!Q112/RES_hhdet_fec!Q112)</f>
        <v>0.77799565161095174</v>
      </c>
      <c r="R112" s="111">
        <f>IF(RES_hhdet_tes!R112=0,"",RES_hhdet_tes!R112/RES_hhdet_fec!R112)</f>
        <v>0.77997528006654815</v>
      </c>
      <c r="S112" s="111">
        <f>IF(RES_hhdet_tes!S112=0,"",RES_hhdet_tes!S112/RES_hhdet_fec!S112)</f>
        <v>0.78181332066226827</v>
      </c>
      <c r="T112" s="111">
        <f>IF(RES_hhdet_tes!T112=0,"",RES_hhdet_tes!T112/RES_hhdet_fec!T112)</f>
        <v>0.78436859340063758</v>
      </c>
      <c r="U112" s="111">
        <f>IF(RES_hhdet_tes!U112=0,"",RES_hhdet_tes!U112/RES_hhdet_fec!U112)</f>
        <v>0.78703221866160988</v>
      </c>
      <c r="V112" s="111">
        <f>IF(RES_hhdet_tes!V112=0,"",RES_hhdet_tes!V112/RES_hhdet_fec!V112)</f>
        <v>0.79151021262414878</v>
      </c>
      <c r="W112" s="111">
        <f>IF(RES_hhdet_tes!W112=0,"",RES_hhdet_tes!W112/RES_hhdet_fec!W112)</f>
        <v>0.79332757548054866</v>
      </c>
      <c r="X112" s="111">
        <f>IF(RES_hhdet_tes!X112=0,"",RES_hhdet_tes!X112/RES_hhdet_fec!X112)</f>
        <v>0.79803639937768567</v>
      </c>
      <c r="Y112" s="111">
        <f>IF(RES_hhdet_tes!Y112=0,"",RES_hhdet_tes!Y112/RES_hhdet_fec!Y112)</f>
        <v>0.80304205097251014</v>
      </c>
      <c r="DA112" s="63" t="s">
        <v>2012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>
        <f>IF(RES_hhdet_tes!N113=0,"",RES_hhdet_tes!N113/RES_hhdet_fec!N113)</f>
        <v>0.98233460343621781</v>
      </c>
      <c r="O113" s="111">
        <f>IF(RES_hhdet_tes!O113=0,"",RES_hhdet_tes!O113/RES_hhdet_fec!O113)</f>
        <v>0.98926826631820453</v>
      </c>
      <c r="P113" s="111">
        <f>IF(RES_hhdet_tes!P113=0,"",RES_hhdet_tes!P113/RES_hhdet_fec!P113)</f>
        <v>0.97693596534117244</v>
      </c>
      <c r="Q113" s="111">
        <f>IF(RES_hhdet_tes!Q113=0,"",RES_hhdet_tes!Q113/RES_hhdet_fec!Q113)</f>
        <v>0.99761369612566286</v>
      </c>
      <c r="R113" s="111">
        <f>IF(RES_hhdet_tes!R113=0,"",RES_hhdet_tes!R113/RES_hhdet_fec!R113)</f>
        <v>0.99769789237617068</v>
      </c>
      <c r="S113" s="111">
        <f>IF(RES_hhdet_tes!S113=0,"",RES_hhdet_tes!S113/RES_hhdet_fec!S113)</f>
        <v>0.99764534417571415</v>
      </c>
      <c r="T113" s="111">
        <f>IF(RES_hhdet_tes!T113=0,"",RES_hhdet_tes!T113/RES_hhdet_fec!T113)</f>
        <v>0.99756282699398713</v>
      </c>
      <c r="U113" s="111">
        <f>IF(RES_hhdet_tes!U113=0,"",RES_hhdet_tes!U113/RES_hhdet_fec!U113)</f>
        <v>0.99747405070276329</v>
      </c>
      <c r="V113" s="111">
        <f>IF(RES_hhdet_tes!V113=0,"",RES_hhdet_tes!V113/RES_hhdet_fec!V113)</f>
        <v>0.99759275189516317</v>
      </c>
      <c r="W113" s="111">
        <f>IF(RES_hhdet_tes!W113=0,"",RES_hhdet_tes!W113/RES_hhdet_fec!W113)</f>
        <v>0.99748749379735235</v>
      </c>
      <c r="X113" s="111">
        <f>IF(RES_hhdet_tes!X113=0,"",RES_hhdet_tes!X113/RES_hhdet_fec!X113)</f>
        <v>0.99750744775932332</v>
      </c>
      <c r="Y113" s="111">
        <f>IF(RES_hhdet_tes!Y113=0,"",RES_hhdet_tes!Y113/RES_hhdet_fec!Y113)</f>
        <v>0.99766855736951954</v>
      </c>
      <c r="DA113" s="63" t="s">
        <v>2013</v>
      </c>
    </row>
    <row r="114" spans="1:105" ht="12" customHeight="1" x14ac:dyDescent="0.25">
      <c r="A114" s="100" t="s">
        <v>197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>
        <f>IF(RES_hhdet_tes!N114=0,"",RES_hhdet_tes!N114/RES_hhdet_fec!N114)</f>
        <v>0.78333539329295032</v>
      </c>
      <c r="O114" s="112">
        <f>IF(RES_hhdet_tes!O114=0,"",RES_hhdet_tes!O114/RES_hhdet_fec!O114)</f>
        <v>0.78333539329295032</v>
      </c>
      <c r="P114" s="112">
        <f>IF(RES_hhdet_tes!P114=0,"",RES_hhdet_tes!P114/RES_hhdet_fec!P114)</f>
        <v>0.78333539329295032</v>
      </c>
      <c r="Q114" s="112">
        <f>IF(RES_hhdet_tes!Q114=0,"",RES_hhdet_tes!Q114/RES_hhdet_fec!Q114)</f>
        <v>0.78333539329295032</v>
      </c>
      <c r="R114" s="112">
        <f>IF(RES_hhdet_tes!R114=0,"",RES_hhdet_tes!R114/RES_hhdet_fec!R114)</f>
        <v>0.78333539329295032</v>
      </c>
      <c r="S114" s="112">
        <f>IF(RES_hhdet_tes!S114=0,"",RES_hhdet_tes!S114/RES_hhdet_fec!S114)</f>
        <v>0.78333539329295032</v>
      </c>
      <c r="T114" s="112">
        <f>IF(RES_hhdet_tes!T114=0,"",RES_hhdet_tes!T114/RES_hhdet_fec!T114)</f>
        <v>0.78333539329295032</v>
      </c>
      <c r="U114" s="112">
        <f>IF(RES_hhdet_tes!U114=0,"",RES_hhdet_tes!U114/RES_hhdet_fec!U114)</f>
        <v>0.78333539329295032</v>
      </c>
      <c r="V114" s="112">
        <f>IF(RES_hhdet_tes!V114=0,"",RES_hhdet_tes!V114/RES_hhdet_fec!V114)</f>
        <v>0.78333539329295032</v>
      </c>
      <c r="W114" s="112">
        <f>IF(RES_hhdet_tes!W114=0,"",RES_hhdet_tes!W114/RES_hhdet_fec!W114)</f>
        <v>0.78333539329295032</v>
      </c>
      <c r="X114" s="112">
        <f>IF(RES_hhdet_tes!X114=0,"",RES_hhdet_tes!X114/RES_hhdet_fec!X114)</f>
        <v>0.78333539329295032</v>
      </c>
      <c r="Y114" s="112">
        <f>IF(RES_hhdet_tes!Y114=0,"",RES_hhdet_tes!Y114/RES_hhdet_fec!Y114)</f>
        <v>0.78333539329295032</v>
      </c>
      <c r="DA114" s="131" t="s">
        <v>2014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>
        <f>IF(RES_hhdet_tes!N115=0,"",RES_hhdet_tes!N115/RES_hhdet_fec!N115)</f>
        <v>1</v>
      </c>
      <c r="O115" s="113">
        <f>IF(RES_hhdet_tes!O115=0,"",RES_hhdet_tes!O115/RES_hhdet_fec!O115)</f>
        <v>1</v>
      </c>
      <c r="P115" s="113">
        <f>IF(RES_hhdet_tes!P115=0,"",RES_hhdet_tes!P115/RES_hhdet_fec!P115)</f>
        <v>1</v>
      </c>
      <c r="Q115" s="113">
        <f>IF(RES_hhdet_tes!Q115=0,"",RES_hhdet_tes!Q115/RES_hhdet_fec!Q115)</f>
        <v>1</v>
      </c>
      <c r="R115" s="113">
        <f>IF(RES_hhdet_tes!R115=0,"",RES_hhdet_tes!R115/RES_hhdet_fec!R115)</f>
        <v>1</v>
      </c>
      <c r="S115" s="113">
        <f>IF(RES_hhdet_tes!S115=0,"",RES_hhdet_tes!S115/RES_hhdet_fec!S115)</f>
        <v>1</v>
      </c>
      <c r="T115" s="113">
        <f>IF(RES_hhdet_tes!T115=0,"",RES_hhdet_tes!T115/RES_hhdet_fec!T115)</f>
        <v>1</v>
      </c>
      <c r="U115" s="113">
        <f>IF(RES_hhdet_tes!U115=0,"",RES_hhdet_tes!U115/RES_hhdet_fec!U115)</f>
        <v>1</v>
      </c>
      <c r="V115" s="113">
        <f>IF(RES_hhdet_tes!V115=0,"",RES_hhdet_tes!V115/RES_hhdet_fec!V115)</f>
        <v>1</v>
      </c>
      <c r="W115" s="113">
        <f>IF(RES_hhdet_tes!W115=0,"",RES_hhdet_tes!W115/RES_hhdet_fec!W115)</f>
        <v>1</v>
      </c>
      <c r="X115" s="113">
        <f>IF(RES_hhdet_tes!X115=0,"",RES_hhdet_tes!X115/RES_hhdet_fec!X115)</f>
        <v>1</v>
      </c>
      <c r="Y115" s="113">
        <f>IF(RES_hhdet_tes!Y115=0,"",RES_hhdet_tes!Y115/RES_hhdet_fec!Y115)</f>
        <v>1</v>
      </c>
      <c r="DA115" s="132" t="s">
        <v>2015</v>
      </c>
    </row>
    <row r="116" spans="1:105" ht="12" customHeight="1" x14ac:dyDescent="0.25">
      <c r="A116" s="106" t="s">
        <v>122</v>
      </c>
      <c r="B116" s="112">
        <f>IF(RES_hhdet_tes!B116=0,"",RES_hhdet_tes!B116/RES_hhdet_fec!B116)</f>
        <v>0.60636878733371902</v>
      </c>
      <c r="C116" s="112">
        <f>IF(RES_hhdet_tes!C116=0,"",RES_hhdet_tes!C116/RES_hhdet_fec!C116)</f>
        <v>0.60912602660657211</v>
      </c>
      <c r="D116" s="112">
        <f>IF(RES_hhdet_tes!D116=0,"",RES_hhdet_tes!D116/RES_hhdet_fec!D116)</f>
        <v>0.61143501894100216</v>
      </c>
      <c r="E116" s="112">
        <f>IF(RES_hhdet_tes!E116=0,"",RES_hhdet_tes!E116/RES_hhdet_fec!E116)</f>
        <v>0.61428483224460451</v>
      </c>
      <c r="F116" s="112">
        <f>IF(RES_hhdet_tes!F116=0,"",RES_hhdet_tes!F116/RES_hhdet_fec!F116)</f>
        <v>0.61712151402658566</v>
      </c>
      <c r="G116" s="112">
        <f>IF(RES_hhdet_tes!G116=0,"",RES_hhdet_tes!G116/RES_hhdet_fec!G116)</f>
        <v>0.62189650358788218</v>
      </c>
      <c r="H116" s="112">
        <f>IF(RES_hhdet_tes!H116=0,"",RES_hhdet_tes!H116/RES_hhdet_fec!H116)</f>
        <v>0.6274843381827877</v>
      </c>
      <c r="I116" s="112">
        <f>IF(RES_hhdet_tes!I116=0,"",RES_hhdet_tes!I116/RES_hhdet_fec!I116)</f>
        <v>0.63049985135505682</v>
      </c>
      <c r="J116" s="112">
        <f>IF(RES_hhdet_tes!J116=0,"",RES_hhdet_tes!J116/RES_hhdet_fec!J116)</f>
        <v>0.63125779611155808</v>
      </c>
      <c r="K116" s="112">
        <f>IF(RES_hhdet_tes!K116=0,"",RES_hhdet_tes!K116/RES_hhdet_fec!K116)</f>
        <v>0.63219460772669722</v>
      </c>
      <c r="L116" s="112">
        <f>IF(RES_hhdet_tes!L116=0,"",RES_hhdet_tes!L116/RES_hhdet_fec!L116)</f>
        <v>0.63484262432093108</v>
      </c>
      <c r="M116" s="112">
        <f>IF(RES_hhdet_tes!M116=0,"",RES_hhdet_tes!M116/RES_hhdet_fec!M116)</f>
        <v>0.63818308506874</v>
      </c>
      <c r="N116" s="112">
        <f>IF(RES_hhdet_tes!N116=0,"",RES_hhdet_tes!N116/RES_hhdet_fec!N116)</f>
        <v>0.64325944064035101</v>
      </c>
      <c r="O116" s="112">
        <f>IF(RES_hhdet_tes!O116=0,"",RES_hhdet_tes!O116/RES_hhdet_fec!O116)</f>
        <v>0.6487941947139827</v>
      </c>
      <c r="P116" s="112">
        <f>IF(RES_hhdet_tes!P116=0,"",RES_hhdet_tes!P116/RES_hhdet_fec!P116)</f>
        <v>0.65253018397866114</v>
      </c>
      <c r="Q116" s="112">
        <f>IF(RES_hhdet_tes!Q116=0,"",RES_hhdet_tes!Q116/RES_hhdet_fec!Q116)</f>
        <v>0.65805049696245199</v>
      </c>
      <c r="R116" s="112">
        <f>IF(RES_hhdet_tes!R116=0,"",RES_hhdet_tes!R116/RES_hhdet_fec!R116)</f>
        <v>0.66490684147542289</v>
      </c>
      <c r="S116" s="112">
        <f>IF(RES_hhdet_tes!S116=0,"",RES_hhdet_tes!S116/RES_hhdet_fec!S116)</f>
        <v>0.67004653551578464</v>
      </c>
      <c r="T116" s="112">
        <f>IF(RES_hhdet_tes!T116=0,"",RES_hhdet_tes!T116/RES_hhdet_fec!T116)</f>
        <v>0.69108715542148813</v>
      </c>
      <c r="U116" s="112">
        <f>IF(RES_hhdet_tes!U116=0,"",RES_hhdet_tes!U116/RES_hhdet_fec!U116)</f>
        <v>0.7181947084825776</v>
      </c>
      <c r="V116" s="112">
        <f>IF(RES_hhdet_tes!V116=0,"",RES_hhdet_tes!V116/RES_hhdet_fec!V116)</f>
        <v>0.73019594308213365</v>
      </c>
      <c r="W116" s="112">
        <f>IF(RES_hhdet_tes!W116=0,"",RES_hhdet_tes!W116/RES_hhdet_fec!W116)</f>
        <v>0.74625684421529015</v>
      </c>
      <c r="X116" s="112">
        <f>IF(RES_hhdet_tes!X116=0,"",RES_hhdet_tes!X116/RES_hhdet_fec!X116)</f>
        <v>0.74984886357077241</v>
      </c>
      <c r="Y116" s="112">
        <f>IF(RES_hhdet_tes!Y116=0,"",RES_hhdet_tes!Y116/RES_hhdet_fec!Y116)</f>
        <v>0.75712977315062213</v>
      </c>
      <c r="DA116" s="131" t="s">
        <v>2016</v>
      </c>
    </row>
    <row r="117" spans="1:105" ht="12" customHeight="1" x14ac:dyDescent="0.25">
      <c r="A117" s="107" t="s">
        <v>121</v>
      </c>
      <c r="B117" s="113">
        <f>IF(RES_hhdet_tes!B117=0,"",RES_hhdet_tes!B117/RES_hhdet_fec!B117)</f>
        <v>0.93251627751524346</v>
      </c>
      <c r="C117" s="113">
        <f>IF(RES_hhdet_tes!C117=0,"",RES_hhdet_tes!C117/RES_hhdet_fec!C117)</f>
        <v>0.87551052972461541</v>
      </c>
      <c r="D117" s="113">
        <f>IF(RES_hhdet_tes!D117=0,"",RES_hhdet_tes!D117/RES_hhdet_fec!D117)</f>
        <v>0.94617252866894119</v>
      </c>
      <c r="E117" s="113">
        <f>IF(RES_hhdet_tes!E117=0,"",RES_hhdet_tes!E117/RES_hhdet_fec!E117)</f>
        <v>0.96881072311675864</v>
      </c>
      <c r="F117" s="113">
        <f>IF(RES_hhdet_tes!F117=0,"",RES_hhdet_tes!F117/RES_hhdet_fec!F117)</f>
        <v>0.95929766728512844</v>
      </c>
      <c r="G117" s="113">
        <f>IF(RES_hhdet_tes!G117=0,"",RES_hhdet_tes!G117/RES_hhdet_fec!G117)</f>
        <v>0.96139383226637054</v>
      </c>
      <c r="H117" s="113">
        <f>IF(RES_hhdet_tes!H117=0,"",RES_hhdet_tes!H117/RES_hhdet_fec!H117)</f>
        <v>0.94806936497459582</v>
      </c>
      <c r="I117" s="113">
        <f>IF(RES_hhdet_tes!I117=0,"",RES_hhdet_tes!I117/RES_hhdet_fec!I117)</f>
        <v>0.95809596719113166</v>
      </c>
      <c r="J117" s="113">
        <f>IF(RES_hhdet_tes!J117=0,"",RES_hhdet_tes!J117/RES_hhdet_fec!J117)</f>
        <v>0.96096000987975572</v>
      </c>
      <c r="K117" s="113">
        <f>IF(RES_hhdet_tes!K117=0,"",RES_hhdet_tes!K117/RES_hhdet_fec!K117)</f>
        <v>0.96375689274332732</v>
      </c>
      <c r="L117" s="113">
        <f>IF(RES_hhdet_tes!L117=0,"",RES_hhdet_tes!L117/RES_hhdet_fec!L117)</f>
        <v>0.96430835001046133</v>
      </c>
      <c r="M117" s="113">
        <f>IF(RES_hhdet_tes!M117=0,"",RES_hhdet_tes!M117/RES_hhdet_fec!M117)</f>
        <v>0.94733597008329107</v>
      </c>
      <c r="N117" s="113">
        <f>IF(RES_hhdet_tes!N117=0,"",RES_hhdet_tes!N117/RES_hhdet_fec!N117)</f>
        <v>0.96536752773747947</v>
      </c>
      <c r="O117" s="113">
        <f>IF(RES_hhdet_tes!O117=0,"",RES_hhdet_tes!O117/RES_hhdet_fec!O117)</f>
        <v>0.9798403883400485</v>
      </c>
      <c r="P117" s="113">
        <f>IF(RES_hhdet_tes!P117=0,"",RES_hhdet_tes!P117/RES_hhdet_fec!P117)</f>
        <v>0.95829856958095883</v>
      </c>
      <c r="Q117" s="113">
        <f>IF(RES_hhdet_tes!Q117=0,"",RES_hhdet_tes!Q117/RES_hhdet_fec!Q117)</f>
        <v>0.99353545262380971</v>
      </c>
      <c r="R117" s="113">
        <f>IF(RES_hhdet_tes!R117=0,"",RES_hhdet_tes!R117/RES_hhdet_fec!R117)</f>
        <v>0.98848165902996243</v>
      </c>
      <c r="S117" s="113">
        <f>IF(RES_hhdet_tes!S117=0,"",RES_hhdet_tes!S117/RES_hhdet_fec!S117)</f>
        <v>0.97671074913974232</v>
      </c>
      <c r="T117" s="113">
        <f>IF(RES_hhdet_tes!T117=0,"",RES_hhdet_tes!T117/RES_hhdet_fec!T117)</f>
        <v>0.97327651718900998</v>
      </c>
      <c r="U117" s="113">
        <f>IF(RES_hhdet_tes!U117=0,"",RES_hhdet_tes!U117/RES_hhdet_fec!U117)</f>
        <v>0.96571420126530538</v>
      </c>
      <c r="V117" s="113">
        <f>IF(RES_hhdet_tes!V117=0,"",RES_hhdet_tes!V117/RES_hhdet_fec!V117)</f>
        <v>0.97243537485565301</v>
      </c>
      <c r="W117" s="113">
        <f>IF(RES_hhdet_tes!W117=0,"",RES_hhdet_tes!W117/RES_hhdet_fec!W117)</f>
        <v>0.97449891638729735</v>
      </c>
      <c r="X117" s="113">
        <f>IF(RES_hhdet_tes!X117=0,"",RES_hhdet_tes!X117/RES_hhdet_fec!X117)</f>
        <v>0.97339738030392264</v>
      </c>
      <c r="Y117" s="113">
        <f>IF(RES_hhdet_tes!Y117=0,"",RES_hhdet_tes!Y117/RES_hhdet_fec!Y117)</f>
        <v>0.97933885057533399</v>
      </c>
      <c r="DA117" s="132" t="s">
        <v>2017</v>
      </c>
    </row>
    <row r="118" spans="1:105" ht="12" customHeight="1" x14ac:dyDescent="0.25">
      <c r="A118" s="108" t="s">
        <v>53</v>
      </c>
      <c r="B118" s="111">
        <f>IF(RES_hhdet_tes!B118=0,"",RES_hhdet_tes!B118/RES_hhdet_fec!B118)</f>
        <v>0.60636878733371902</v>
      </c>
      <c r="C118" s="111">
        <f>IF(RES_hhdet_tes!C118=0,"",RES_hhdet_tes!C118/RES_hhdet_fec!C118)</f>
        <v>0.60804636187519845</v>
      </c>
      <c r="D118" s="111">
        <f>IF(RES_hhdet_tes!D118=0,"",RES_hhdet_tes!D118/RES_hhdet_fec!D118)</f>
        <v>0.61020103837088291</v>
      </c>
      <c r="E118" s="111">
        <f>IF(RES_hhdet_tes!E118=0,"",RES_hhdet_tes!E118/RES_hhdet_fec!E118)</f>
        <v>0.6144902146512905</v>
      </c>
      <c r="F118" s="111">
        <f>IF(RES_hhdet_tes!F118=0,"",RES_hhdet_tes!F118/RES_hhdet_fec!F118)</f>
        <v>0.61795047620797372</v>
      </c>
      <c r="G118" s="111">
        <f>IF(RES_hhdet_tes!G118=0,"",RES_hhdet_tes!G118/RES_hhdet_fec!G118)</f>
        <v>0.62250915565515597</v>
      </c>
      <c r="H118" s="111">
        <f>IF(RES_hhdet_tes!H118=0,"",RES_hhdet_tes!H118/RES_hhdet_fec!H118)</f>
        <v>0.62745392233781272</v>
      </c>
      <c r="I118" s="111">
        <f>IF(RES_hhdet_tes!I118=0,"",RES_hhdet_tes!I118/RES_hhdet_fec!I118)</f>
        <v>0.63114979868888388</v>
      </c>
      <c r="J118" s="111">
        <f>IF(RES_hhdet_tes!J118=0,"",RES_hhdet_tes!J118/RES_hhdet_fec!J118)</f>
        <v>0.6328730220214992</v>
      </c>
      <c r="K118" s="111">
        <f>IF(RES_hhdet_tes!K118=0,"",RES_hhdet_tes!K118/RES_hhdet_fec!K118)</f>
        <v>0.63424081879577554</v>
      </c>
      <c r="L118" s="111">
        <f>IF(RES_hhdet_tes!L118=0,"",RES_hhdet_tes!L118/RES_hhdet_fec!L118)</f>
        <v>0.63605298354332351</v>
      </c>
      <c r="M118" s="111">
        <f>IF(RES_hhdet_tes!M118=0,"",RES_hhdet_tes!M118/RES_hhdet_fec!M118)</f>
        <v>0.63783459583020619</v>
      </c>
      <c r="N118" s="111">
        <f>IF(RES_hhdet_tes!N118=0,"",RES_hhdet_tes!N118/RES_hhdet_fec!N118)</f>
        <v>0.64236380985957564</v>
      </c>
      <c r="O118" s="111">
        <f>IF(RES_hhdet_tes!O118=0,"",RES_hhdet_tes!O118/RES_hhdet_fec!O118)</f>
        <v>0.64934047375838289</v>
      </c>
      <c r="P118" s="111">
        <f>IF(RES_hhdet_tes!P118=0,"",RES_hhdet_tes!P118/RES_hhdet_fec!P118)</f>
        <v>0.66304532452180254</v>
      </c>
      <c r="Q118" s="111">
        <f>IF(RES_hhdet_tes!Q118=0,"",RES_hhdet_tes!Q118/RES_hhdet_fec!Q118)</f>
        <v>0.66793733432789126</v>
      </c>
      <c r="R118" s="111">
        <f>IF(RES_hhdet_tes!R118=0,"",RES_hhdet_tes!R118/RES_hhdet_fec!R118)</f>
        <v>0.68693663888640777</v>
      </c>
      <c r="S118" s="111">
        <f>IF(RES_hhdet_tes!S118=0,"",RES_hhdet_tes!S118/RES_hhdet_fec!S118)</f>
        <v>0.69742491436605636</v>
      </c>
      <c r="T118" s="111">
        <f>IF(RES_hhdet_tes!T118=0,"",RES_hhdet_tes!T118/RES_hhdet_fec!T118)</f>
        <v>0.70351226581138537</v>
      </c>
      <c r="U118" s="111">
        <f>IF(RES_hhdet_tes!U118=0,"",RES_hhdet_tes!U118/RES_hhdet_fec!U118)</f>
        <v>0.70676976611430353</v>
      </c>
      <c r="V118" s="111">
        <f>IF(RES_hhdet_tes!V118=0,"",RES_hhdet_tes!V118/RES_hhdet_fec!V118)</f>
        <v>0.7129306019790369</v>
      </c>
      <c r="W118" s="111">
        <f>IF(RES_hhdet_tes!W118=0,"",RES_hhdet_tes!W118/RES_hhdet_fec!W118)</f>
        <v>0.74028116343569239</v>
      </c>
      <c r="X118" s="111">
        <f>IF(RES_hhdet_tes!X118=0,"",RES_hhdet_tes!X118/RES_hhdet_fec!X118)</f>
        <v>0.74793274188204151</v>
      </c>
      <c r="Y118" s="111">
        <f>IF(RES_hhdet_tes!Y118=0,"",RES_hhdet_tes!Y118/RES_hhdet_fec!Y118)</f>
        <v>0.75978642642475858</v>
      </c>
      <c r="DA118" s="63" t="s">
        <v>2018</v>
      </c>
    </row>
    <row r="119" spans="1:105" ht="12" customHeight="1" x14ac:dyDescent="0.25">
      <c r="A119" s="108" t="s">
        <v>52</v>
      </c>
      <c r="B119" s="111">
        <f>IF(RES_hhdet_tes!B119=0,"",RES_hhdet_tes!B119/RES_hhdet_fec!B119)</f>
        <v>1</v>
      </c>
      <c r="C119" s="111">
        <f>IF(RES_hhdet_tes!C119=0,"",RES_hhdet_tes!C119/RES_hhdet_fec!C119)</f>
        <v>1</v>
      </c>
      <c r="D119" s="111">
        <f>IF(RES_hhdet_tes!D119=0,"",RES_hhdet_tes!D119/RES_hhdet_fec!D119)</f>
        <v>1</v>
      </c>
      <c r="E119" s="111">
        <f>IF(RES_hhdet_tes!E119=0,"",RES_hhdet_tes!E119/RES_hhdet_fec!E119)</f>
        <v>1</v>
      </c>
      <c r="F119" s="111">
        <f>IF(RES_hhdet_tes!F119=0,"",RES_hhdet_tes!F119/RES_hhdet_fec!F119)</f>
        <v>1</v>
      </c>
      <c r="G119" s="111">
        <f>IF(RES_hhdet_tes!G119=0,"",RES_hhdet_tes!G119/RES_hhdet_fec!G119)</f>
        <v>1</v>
      </c>
      <c r="H119" s="111">
        <f>IF(RES_hhdet_tes!H119=0,"",RES_hhdet_tes!H119/RES_hhdet_fec!H119)</f>
        <v>1</v>
      </c>
      <c r="I119" s="111">
        <f>IF(RES_hhdet_tes!I119=0,"",RES_hhdet_tes!I119/RES_hhdet_fec!I119)</f>
        <v>1</v>
      </c>
      <c r="J119" s="111">
        <f>IF(RES_hhdet_tes!J119=0,"",RES_hhdet_tes!J119/RES_hhdet_fec!J119)</f>
        <v>1</v>
      </c>
      <c r="K119" s="111">
        <f>IF(RES_hhdet_tes!K119=0,"",RES_hhdet_tes!K119/RES_hhdet_fec!K119)</f>
        <v>1</v>
      </c>
      <c r="L119" s="111">
        <f>IF(RES_hhdet_tes!L119=0,"",RES_hhdet_tes!L119/RES_hhdet_fec!L119)</f>
        <v>1</v>
      </c>
      <c r="M119" s="111">
        <f>IF(RES_hhdet_tes!M119=0,"",RES_hhdet_tes!M119/RES_hhdet_fec!M119)</f>
        <v>1</v>
      </c>
      <c r="N119" s="111">
        <f>IF(RES_hhdet_tes!N119=0,"",RES_hhdet_tes!N119/RES_hhdet_fec!N119)</f>
        <v>1</v>
      </c>
      <c r="O119" s="111">
        <f>IF(RES_hhdet_tes!O119=0,"",RES_hhdet_tes!O119/RES_hhdet_fec!O119)</f>
        <v>1</v>
      </c>
      <c r="P119" s="111">
        <f>IF(RES_hhdet_tes!P119=0,"",RES_hhdet_tes!P119/RES_hhdet_fec!P119)</f>
        <v>1</v>
      </c>
      <c r="Q119" s="111">
        <f>IF(RES_hhdet_tes!Q119=0,"",RES_hhdet_tes!Q119/RES_hhdet_fec!Q119)</f>
        <v>1</v>
      </c>
      <c r="R119" s="111">
        <f>IF(RES_hhdet_tes!R119=0,"",RES_hhdet_tes!R119/RES_hhdet_fec!R119)</f>
        <v>1</v>
      </c>
      <c r="S119" s="111">
        <f>IF(RES_hhdet_tes!S119=0,"",RES_hhdet_tes!S119/RES_hhdet_fec!S119)</f>
        <v>1</v>
      </c>
      <c r="T119" s="111">
        <f>IF(RES_hhdet_tes!T119=0,"",RES_hhdet_tes!T119/RES_hhdet_fec!T119)</f>
        <v>1</v>
      </c>
      <c r="U119" s="111">
        <f>IF(RES_hhdet_tes!U119=0,"",RES_hhdet_tes!U119/RES_hhdet_fec!U119)</f>
        <v>1</v>
      </c>
      <c r="V119" s="111">
        <f>IF(RES_hhdet_tes!V119=0,"",RES_hhdet_tes!V119/RES_hhdet_fec!V119)</f>
        <v>1</v>
      </c>
      <c r="W119" s="111">
        <f>IF(RES_hhdet_tes!W119=0,"",RES_hhdet_tes!W119/RES_hhdet_fec!W119)</f>
        <v>1</v>
      </c>
      <c r="X119" s="111">
        <f>IF(RES_hhdet_tes!X119=0,"",RES_hhdet_tes!X119/RES_hhdet_fec!X119)</f>
        <v>1</v>
      </c>
      <c r="Y119" s="111">
        <f>IF(RES_hhdet_tes!Y119=0,"",RES_hhdet_tes!Y119/RES_hhdet_fec!Y119)</f>
        <v>1</v>
      </c>
      <c r="DA119" s="63" t="s">
        <v>2019</v>
      </c>
    </row>
    <row r="120" spans="1:105" ht="12" customHeight="1" x14ac:dyDescent="0.25">
      <c r="A120" s="121" t="s">
        <v>54</v>
      </c>
      <c r="B120" s="124">
        <f>IF(RES_hhdet_tes!B120=0,"",RES_hhdet_tes!B120/RES_hhdet_fec!B120)</f>
        <v>0.66373329331505004</v>
      </c>
      <c r="C120" s="124">
        <f>IF(RES_hhdet_tes!C120=0,"",RES_hhdet_tes!C120/RES_hhdet_fec!C120)</f>
        <v>0.67153862064996039</v>
      </c>
      <c r="D120" s="124">
        <f>IF(RES_hhdet_tes!D120=0,"",RES_hhdet_tes!D120/RES_hhdet_fec!D120)</f>
        <v>0.67172883136607031</v>
      </c>
      <c r="E120" s="124">
        <f>IF(RES_hhdet_tes!E120=0,"",RES_hhdet_tes!E120/RES_hhdet_fec!E120)</f>
        <v>0.67501850800791263</v>
      </c>
      <c r="F120" s="124">
        <f>IF(RES_hhdet_tes!F120=0,"",RES_hhdet_tes!F120/RES_hhdet_fec!F120)</f>
        <v>0.676669637927649</v>
      </c>
      <c r="G120" s="124">
        <f>IF(RES_hhdet_tes!G120=0,"",RES_hhdet_tes!G120/RES_hhdet_fec!G120)</f>
        <v>0.68074830097984707</v>
      </c>
      <c r="H120" s="124">
        <f>IF(RES_hhdet_tes!H120=0,"",RES_hhdet_tes!H120/RES_hhdet_fec!H120)</f>
        <v>0.69419577470855642</v>
      </c>
      <c r="I120" s="124">
        <f>IF(RES_hhdet_tes!I120=0,"",RES_hhdet_tes!I120/RES_hhdet_fec!I120)</f>
        <v>0.69615169066048233</v>
      </c>
      <c r="J120" s="124">
        <f>IF(RES_hhdet_tes!J120=0,"",RES_hhdet_tes!J120/RES_hhdet_fec!J120)</f>
        <v>0.69836970768036477</v>
      </c>
      <c r="K120" s="124">
        <f>IF(RES_hhdet_tes!K120=0,"",RES_hhdet_tes!K120/RES_hhdet_fec!K120)</f>
        <v>0.6987991973286497</v>
      </c>
      <c r="L120" s="124">
        <f>IF(RES_hhdet_tes!L120=0,"",RES_hhdet_tes!L120/RES_hhdet_fec!L120)</f>
        <v>0.70273556978901841</v>
      </c>
      <c r="M120" s="124">
        <f>IF(RES_hhdet_tes!M120=0,"",RES_hhdet_tes!M120/RES_hhdet_fec!M120)</f>
        <v>0.70113341420407727</v>
      </c>
      <c r="N120" s="124">
        <f>IF(RES_hhdet_tes!N120=0,"",RES_hhdet_tes!N120/RES_hhdet_fec!N120)</f>
        <v>0.70771374917391117</v>
      </c>
      <c r="O120" s="124">
        <f>IF(RES_hhdet_tes!O120=0,"",RES_hhdet_tes!O120/RES_hhdet_fec!O120)</f>
        <v>0.70775906561667201</v>
      </c>
      <c r="P120" s="124">
        <f>IF(RES_hhdet_tes!P120=0,"",RES_hhdet_tes!P120/RES_hhdet_fec!P120)</f>
        <v>0.71819591861252419</v>
      </c>
      <c r="Q120" s="124">
        <f>IF(RES_hhdet_tes!Q120=0,"",RES_hhdet_tes!Q120/RES_hhdet_fec!Q120)</f>
        <v>0.7225103182460223</v>
      </c>
      <c r="R120" s="124">
        <f>IF(RES_hhdet_tes!R120=0,"",RES_hhdet_tes!R120/RES_hhdet_fec!R120)</f>
        <v>0.72868930022736711</v>
      </c>
      <c r="S120" s="124">
        <f>IF(RES_hhdet_tes!S120=0,"",RES_hhdet_tes!S120/RES_hhdet_fec!S120)</f>
        <v>0.73465826334994733</v>
      </c>
      <c r="T120" s="124">
        <f>IF(RES_hhdet_tes!T120=0,"",RES_hhdet_tes!T120/RES_hhdet_fec!T120)</f>
        <v>0.74209515275442928</v>
      </c>
      <c r="U120" s="124">
        <f>IF(RES_hhdet_tes!U120=0,"",RES_hhdet_tes!U120/RES_hhdet_fec!U120)</f>
        <v>0.75741932660498668</v>
      </c>
      <c r="V120" s="124">
        <f>IF(RES_hhdet_tes!V120=0,"",RES_hhdet_tes!V120/RES_hhdet_fec!V120)</f>
        <v>0.77320680781361983</v>
      </c>
      <c r="W120" s="124">
        <f>IF(RES_hhdet_tes!W120=0,"",RES_hhdet_tes!W120/RES_hhdet_fec!W120)</f>
        <v>0.78549016944054573</v>
      </c>
      <c r="X120" s="124">
        <f>IF(RES_hhdet_tes!X120=0,"",RES_hhdet_tes!X120/RES_hhdet_fec!X120)</f>
        <v>0.79702160967201741</v>
      </c>
      <c r="Y120" s="124">
        <f>IF(RES_hhdet_tes!Y120=0,"",RES_hhdet_tes!Y120/RES_hhdet_fec!Y120)</f>
        <v>0.81642965158520686</v>
      </c>
      <c r="DA120" s="130" t="s">
        <v>2020</v>
      </c>
    </row>
    <row r="121" spans="1:105" ht="12" customHeight="1" x14ac:dyDescent="0.25">
      <c r="A121" s="97" t="s">
        <v>50</v>
      </c>
      <c r="B121" s="111">
        <f>IF(RES_hhdet_tes!B121=0,"",RES_hhdet_tes!B121/RES_hhdet_fec!B121)</f>
        <v>0.56416416486908727</v>
      </c>
      <c r="C121" s="111">
        <f>IF(RES_hhdet_tes!C121=0,"",RES_hhdet_tes!C121/RES_hhdet_fec!C121)</f>
        <v>0.56475174599029498</v>
      </c>
      <c r="D121" s="111">
        <f>IF(RES_hhdet_tes!D121=0,"",RES_hhdet_tes!D121/RES_hhdet_fec!D121)</f>
        <v>0.56566725446465493</v>
      </c>
      <c r="E121" s="111">
        <f>IF(RES_hhdet_tes!E121=0,"",RES_hhdet_tes!E121/RES_hhdet_fec!E121)</f>
        <v>0.56659107495398608</v>
      </c>
      <c r="F121" s="111">
        <f>IF(RES_hhdet_tes!F121=0,"",RES_hhdet_tes!F121/RES_hhdet_fec!F121)</f>
        <v>0.56795541846591424</v>
      </c>
      <c r="G121" s="111">
        <f>IF(RES_hhdet_tes!G121=0,"",RES_hhdet_tes!G121/RES_hhdet_fec!G121)</f>
        <v>0.56946167074344323</v>
      </c>
      <c r="H121" s="111">
        <f>IF(RES_hhdet_tes!H121=0,"",RES_hhdet_tes!H121/RES_hhdet_fec!H121)</f>
        <v>0.57150273767555082</v>
      </c>
      <c r="I121" s="111">
        <f>IF(RES_hhdet_tes!I121=0,"",RES_hhdet_tes!I121/RES_hhdet_fec!I121)</f>
        <v>0.57263758536871001</v>
      </c>
      <c r="J121" s="111">
        <f>IF(RES_hhdet_tes!J121=0,"",RES_hhdet_tes!J121/RES_hhdet_fec!J121)</f>
        <v>0.57302870177806908</v>
      </c>
      <c r="K121" s="111">
        <f>IF(RES_hhdet_tes!K121=0,"",RES_hhdet_tes!K121/RES_hhdet_fec!K121)</f>
        <v>0.57357950642838496</v>
      </c>
      <c r="L121" s="111">
        <f>IF(RES_hhdet_tes!L121=0,"",RES_hhdet_tes!L121/RES_hhdet_fec!L121)</f>
        <v>0.57450242754861214</v>
      </c>
      <c r="M121" s="111">
        <f>IF(RES_hhdet_tes!M121=0,"",RES_hhdet_tes!M121/RES_hhdet_fec!M121)</f>
        <v>0.57520868547514148</v>
      </c>
      <c r="N121" s="111">
        <f>IF(RES_hhdet_tes!N121=0,"",RES_hhdet_tes!N121/RES_hhdet_fec!N121)</f>
        <v>0.57592180826437456</v>
      </c>
      <c r="O121" s="111">
        <f>IF(RES_hhdet_tes!O121=0,"",RES_hhdet_tes!O121/RES_hhdet_fec!O121)</f>
        <v>0.57642327376401903</v>
      </c>
      <c r="P121" s="111">
        <f>IF(RES_hhdet_tes!P121=0,"",RES_hhdet_tes!P121/RES_hhdet_fec!P121)</f>
        <v>0.57679793188680861</v>
      </c>
      <c r="Q121" s="111">
        <f>IF(RES_hhdet_tes!Q121=0,"",RES_hhdet_tes!Q121/RES_hhdet_fec!Q121)</f>
        <v>0.57731662222106261</v>
      </c>
      <c r="R121" s="111">
        <f>IF(RES_hhdet_tes!R121=0,"",RES_hhdet_tes!R121/RES_hhdet_fec!R121)</f>
        <v>0.57868064379377659</v>
      </c>
      <c r="S121" s="111">
        <f>IF(RES_hhdet_tes!S121=0,"",RES_hhdet_tes!S121/RES_hhdet_fec!S121)</f>
        <v>0.58045517445664618</v>
      </c>
      <c r="T121" s="111">
        <f>IF(RES_hhdet_tes!T121=0,"",RES_hhdet_tes!T121/RES_hhdet_fec!T121)</f>
        <v>0.58363877085365135</v>
      </c>
      <c r="U121" s="111">
        <f>IF(RES_hhdet_tes!U121=0,"",RES_hhdet_tes!U121/RES_hhdet_fec!U121)</f>
        <v>0.58701855142766179</v>
      </c>
      <c r="V121" s="111">
        <f>IF(RES_hhdet_tes!V121=0,"",RES_hhdet_tes!V121/RES_hhdet_fec!V121)</f>
        <v>0.59159385145250998</v>
      </c>
      <c r="W121" s="111">
        <f>IF(RES_hhdet_tes!W121=0,"",RES_hhdet_tes!W121/RES_hhdet_fec!W121)</f>
        <v>0.59673461057480737</v>
      </c>
      <c r="X121" s="111">
        <f>IF(RES_hhdet_tes!X121=0,"",RES_hhdet_tes!X121/RES_hhdet_fec!X121)</f>
        <v>0.60209167246451056</v>
      </c>
      <c r="Y121" s="111">
        <f>IF(RES_hhdet_tes!Y121=0,"",RES_hhdet_tes!Y121/RES_hhdet_fec!Y121)</f>
        <v>0.60617318483818683</v>
      </c>
      <c r="DA121" s="63" t="s">
        <v>2021</v>
      </c>
    </row>
    <row r="122" spans="1:105" ht="12" customHeight="1" x14ac:dyDescent="0.25">
      <c r="A122" s="109" t="s">
        <v>120</v>
      </c>
      <c r="B122" s="45">
        <f>IF(RES_hhdet_tes!B122=0,"",RES_hhdet_tes!B122/RES_hhdet_fec!B122)</f>
        <v>0.728184165129101</v>
      </c>
      <c r="C122" s="45">
        <f>IF(RES_hhdet_tes!C122=0,"",RES_hhdet_tes!C122/RES_hhdet_fec!C122)</f>
        <v>0.72997411681886393</v>
      </c>
      <c r="D122" s="45">
        <f>IF(RES_hhdet_tes!D122=0,"",RES_hhdet_tes!D122/RES_hhdet_fec!D122)</f>
        <v>0.73184902268864083</v>
      </c>
      <c r="E122" s="45">
        <f>IF(RES_hhdet_tes!E122=0,"",RES_hhdet_tes!E122/RES_hhdet_fec!E122)</f>
        <v>0.73403318685277463</v>
      </c>
      <c r="F122" s="45">
        <f>IF(RES_hhdet_tes!F122=0,"",RES_hhdet_tes!F122/RES_hhdet_fec!F122)</f>
        <v>0.73671458008280477</v>
      </c>
      <c r="G122" s="45">
        <f>IF(RES_hhdet_tes!G122=0,"",RES_hhdet_tes!G122/RES_hhdet_fec!G122)</f>
        <v>0.7399148932889249</v>
      </c>
      <c r="H122" s="45">
        <f>IF(RES_hhdet_tes!H122=0,"",RES_hhdet_tes!H122/RES_hhdet_fec!H122)</f>
        <v>0.74384371813242522</v>
      </c>
      <c r="I122" s="45">
        <f>IF(RES_hhdet_tes!I122=0,"",RES_hhdet_tes!I122/RES_hhdet_fec!I122)</f>
        <v>0.74587012848049028</v>
      </c>
      <c r="J122" s="45">
        <f>IF(RES_hhdet_tes!J122=0,"",RES_hhdet_tes!J122/RES_hhdet_fec!J122)</f>
        <v>0.74709609033792646</v>
      </c>
      <c r="K122" s="45">
        <f>IF(RES_hhdet_tes!K122=0,"",RES_hhdet_tes!K122/RES_hhdet_fec!K122)</f>
        <v>0.74853968556432315</v>
      </c>
      <c r="L122" s="45">
        <f>IF(RES_hhdet_tes!L122=0,"",RES_hhdet_tes!L122/RES_hhdet_fec!L122)</f>
        <v>0.75026666780093687</v>
      </c>
      <c r="M122" s="45">
        <f>IF(RES_hhdet_tes!M122=0,"",RES_hhdet_tes!M122/RES_hhdet_fec!M122)</f>
        <v>0.75242438546686485</v>
      </c>
      <c r="N122" s="45">
        <f>IF(RES_hhdet_tes!N122=0,"",RES_hhdet_tes!N122/RES_hhdet_fec!N122)</f>
        <v>0.75520865704159279</v>
      </c>
      <c r="O122" s="45">
        <f>IF(RES_hhdet_tes!O122=0,"",RES_hhdet_tes!O122/RES_hhdet_fec!O122)</f>
        <v>0.75884185633545653</v>
      </c>
      <c r="P122" s="45">
        <f>IF(RES_hhdet_tes!P122=0,"",RES_hhdet_tes!P122/RES_hhdet_fec!P122)</f>
        <v>0.76181251015151241</v>
      </c>
      <c r="Q122" s="45">
        <f>IF(RES_hhdet_tes!Q122=0,"",RES_hhdet_tes!Q122/RES_hhdet_fec!Q122)</f>
        <v>0.76679599887781924</v>
      </c>
      <c r="R122" s="45">
        <f>IF(RES_hhdet_tes!R122=0,"",RES_hhdet_tes!R122/RES_hhdet_fec!R122)</f>
        <v>0.77330255989304542</v>
      </c>
      <c r="S122" s="45">
        <f>IF(RES_hhdet_tes!S122=0,"",RES_hhdet_tes!S122/RES_hhdet_fec!S122)</f>
        <v>0.78107171342663084</v>
      </c>
      <c r="T122" s="45">
        <f>IF(RES_hhdet_tes!T122=0,"",RES_hhdet_tes!T122/RES_hhdet_fec!T122)</f>
        <v>0.78940945355004632</v>
      </c>
      <c r="U122" s="45">
        <f>IF(RES_hhdet_tes!U122=0,"",RES_hhdet_tes!U122/RES_hhdet_fec!U122)</f>
        <v>0.80264381968291676</v>
      </c>
      <c r="V122" s="45">
        <f>IF(RES_hhdet_tes!V122=0,"",RES_hhdet_tes!V122/RES_hhdet_fec!V122)</f>
        <v>0.81936640843211317</v>
      </c>
      <c r="W122" s="45">
        <f>IF(RES_hhdet_tes!W122=0,"",RES_hhdet_tes!W122/RES_hhdet_fec!W122)</f>
        <v>0.83433451396383096</v>
      </c>
      <c r="X122" s="45">
        <f>IF(RES_hhdet_tes!X122=0,"",RES_hhdet_tes!X122/RES_hhdet_fec!X122)</f>
        <v>0.84818310106985995</v>
      </c>
      <c r="Y122" s="45">
        <f>IF(RES_hhdet_tes!Y122=0,"",RES_hhdet_tes!Y122/RES_hhdet_fec!Y122)</f>
        <v>0.86187324894939643</v>
      </c>
      <c r="DA122" s="60" t="s">
        <v>2022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9" t="str">
        <f>IF(RES_hhdet_tes!B124=0,"",RES_hhdet_tes!B124/RES_hhdet_fec!B124)</f>
        <v/>
      </c>
      <c r="C124" s="119" t="str">
        <f>IF(RES_hhdet_tes!C124=0,"",RES_hhdet_tes!C124/RES_hhdet_fec!C124)</f>
        <v/>
      </c>
      <c r="D124" s="119" t="str">
        <f>IF(RES_hhdet_tes!D124=0,"",RES_hhdet_tes!D124/RES_hhdet_fec!D124)</f>
        <v/>
      </c>
      <c r="E124" s="119" t="str">
        <f>IF(RES_hhdet_tes!E124=0,"",RES_hhdet_tes!E124/RES_hhdet_fec!E124)</f>
        <v/>
      </c>
      <c r="F124" s="119" t="str">
        <f>IF(RES_hhdet_tes!F124=0,"",RES_hhdet_tes!F124/RES_hhdet_fec!F124)</f>
        <v/>
      </c>
      <c r="G124" s="119" t="str">
        <f>IF(RES_hhdet_tes!G124=0,"",RES_hhdet_tes!G124/RES_hhdet_fec!G124)</f>
        <v/>
      </c>
      <c r="H124" s="119" t="str">
        <f>IF(RES_hhdet_tes!H124=0,"",RES_hhdet_tes!H124/RES_hhdet_fec!H124)</f>
        <v/>
      </c>
      <c r="I124" s="119" t="str">
        <f>IF(RES_hhdet_tes!I124=0,"",RES_hhdet_tes!I124/RES_hhdet_fec!I124)</f>
        <v/>
      </c>
      <c r="J124" s="119" t="str">
        <f>IF(RES_hhdet_tes!J124=0,"",RES_hhdet_tes!J124/RES_hhdet_fec!J124)</f>
        <v/>
      </c>
      <c r="K124" s="119" t="str">
        <f>IF(RES_hhdet_tes!K124=0,"",RES_hhdet_tes!K124/RES_hhdet_fec!K124)</f>
        <v/>
      </c>
      <c r="L124" s="119" t="str">
        <f>IF(RES_hhdet_tes!L124=0,"",RES_hhdet_tes!L124/RES_hhdet_fec!L124)</f>
        <v/>
      </c>
      <c r="M124" s="119" t="str">
        <f>IF(RES_hhdet_tes!M124=0,"",RES_hhdet_tes!M124/RES_hhdet_fec!M124)</f>
        <v/>
      </c>
      <c r="N124" s="119" t="str">
        <f>IF(RES_hhdet_tes!N124=0,"",RES_hhdet_tes!N124/RES_hhdet_fec!N124)</f>
        <v/>
      </c>
      <c r="O124" s="119" t="str">
        <f>IF(RES_hhdet_tes!O124=0,"",RES_hhdet_tes!O124/RES_hhdet_fec!O124)</f>
        <v/>
      </c>
      <c r="P124" s="119" t="str">
        <f>IF(RES_hhdet_tes!P124=0,"",RES_hhdet_tes!P124/RES_hhdet_fec!P124)</f>
        <v/>
      </c>
      <c r="Q124" s="119" t="str">
        <f>IF(RES_hhdet_tes!Q124=0,"",RES_hhdet_tes!Q124/RES_hhdet_fec!Q124)</f>
        <v/>
      </c>
      <c r="R124" s="119" t="str">
        <f>IF(RES_hhdet_tes!R124=0,"",RES_hhdet_tes!R124/RES_hhdet_fec!R124)</f>
        <v/>
      </c>
      <c r="S124" s="119" t="str">
        <f>IF(RES_hhdet_tes!S124=0,"",RES_hhdet_tes!S124/RES_hhdet_fec!S124)</f>
        <v/>
      </c>
      <c r="T124" s="119" t="str">
        <f>IF(RES_hhdet_tes!T124=0,"",RES_hhdet_tes!T124/RES_hhdet_fec!T124)</f>
        <v/>
      </c>
      <c r="U124" s="119" t="str">
        <f>IF(RES_hhdet_tes!U124=0,"",RES_hhdet_tes!U124/RES_hhdet_fec!U124)</f>
        <v/>
      </c>
      <c r="V124" s="119" t="str">
        <f>IF(RES_hhdet_tes!V124=0,"",RES_hhdet_tes!V124/RES_hhdet_fec!V124)</f>
        <v/>
      </c>
      <c r="W124" s="119" t="str">
        <f>IF(RES_hhdet_tes!W124=0,"",RES_hhdet_tes!W124/RES_hhdet_fec!W124)</f>
        <v/>
      </c>
      <c r="X124" s="119" t="str">
        <f>IF(RES_hhdet_tes!X124=0,"",RES_hhdet_tes!X124/RES_hhdet_fec!X124)</f>
        <v/>
      </c>
      <c r="Y124" s="119" t="str">
        <f>IF(RES_hhdet_tes!Y124=0,"",RES_hhdet_tes!Y124/RES_hhdet_fec!Y124)</f>
        <v/>
      </c>
      <c r="DA124" s="129" t="s">
        <v>2023</v>
      </c>
    </row>
    <row r="125" spans="1:105" ht="12.95" customHeight="1" x14ac:dyDescent="0.25">
      <c r="A125" s="121" t="s">
        <v>57</v>
      </c>
      <c r="B125" s="124" t="str">
        <f>IF(RES_hhdet_tes!B125=0,"",RES_hhdet_tes!B125/RES_hhdet_fec!B125)</f>
        <v/>
      </c>
      <c r="C125" s="124" t="str">
        <f>IF(RES_hhdet_tes!C125=0,"",RES_hhdet_tes!C125/RES_hhdet_fec!C125)</f>
        <v/>
      </c>
      <c r="D125" s="124" t="str">
        <f>IF(RES_hhdet_tes!D125=0,"",RES_hhdet_tes!D125/RES_hhdet_fec!D125)</f>
        <v/>
      </c>
      <c r="E125" s="124" t="str">
        <f>IF(RES_hhdet_tes!E125=0,"",RES_hhdet_tes!E125/RES_hhdet_fec!E125)</f>
        <v/>
      </c>
      <c r="F125" s="124" t="str">
        <f>IF(RES_hhdet_tes!F125=0,"",RES_hhdet_tes!F125/RES_hhdet_fec!F125)</f>
        <v/>
      </c>
      <c r="G125" s="124" t="str">
        <f>IF(RES_hhdet_tes!G125=0,"",RES_hhdet_tes!G125/RES_hhdet_fec!G125)</f>
        <v/>
      </c>
      <c r="H125" s="124" t="str">
        <f>IF(RES_hhdet_tes!H125=0,"",RES_hhdet_tes!H125/RES_hhdet_fec!H125)</f>
        <v/>
      </c>
      <c r="I125" s="124" t="str">
        <f>IF(RES_hhdet_tes!I125=0,"",RES_hhdet_tes!I125/RES_hhdet_fec!I125)</f>
        <v/>
      </c>
      <c r="J125" s="124" t="str">
        <f>IF(RES_hhdet_tes!J125=0,"",RES_hhdet_tes!J125/RES_hhdet_fec!J125)</f>
        <v/>
      </c>
      <c r="K125" s="124" t="str">
        <f>IF(RES_hhdet_tes!K125=0,"",RES_hhdet_tes!K125/RES_hhdet_fec!K125)</f>
        <v/>
      </c>
      <c r="L125" s="124" t="str">
        <f>IF(RES_hhdet_tes!L125=0,"",RES_hhdet_tes!L125/RES_hhdet_fec!L125)</f>
        <v/>
      </c>
      <c r="M125" s="124" t="str">
        <f>IF(RES_hhdet_tes!M125=0,"",RES_hhdet_tes!M125/RES_hhdet_fec!M125)</f>
        <v/>
      </c>
      <c r="N125" s="124" t="str">
        <f>IF(RES_hhdet_tes!N125=0,"",RES_hhdet_tes!N125/RES_hhdet_fec!N125)</f>
        <v/>
      </c>
      <c r="O125" s="124" t="str">
        <f>IF(RES_hhdet_tes!O125=0,"",RES_hhdet_tes!O125/RES_hhdet_fec!O125)</f>
        <v/>
      </c>
      <c r="P125" s="124" t="str">
        <f>IF(RES_hhdet_tes!P125=0,"",RES_hhdet_tes!P125/RES_hhdet_fec!P125)</f>
        <v/>
      </c>
      <c r="Q125" s="124" t="str">
        <f>IF(RES_hhdet_tes!Q125=0,"",RES_hhdet_tes!Q125/RES_hhdet_fec!Q125)</f>
        <v/>
      </c>
      <c r="R125" s="124" t="str">
        <f>IF(RES_hhdet_tes!R125=0,"",RES_hhdet_tes!R125/RES_hhdet_fec!R125)</f>
        <v/>
      </c>
      <c r="S125" s="124" t="str">
        <f>IF(RES_hhdet_tes!S125=0,"",RES_hhdet_tes!S125/RES_hhdet_fec!S125)</f>
        <v/>
      </c>
      <c r="T125" s="124" t="str">
        <f>IF(RES_hhdet_tes!T125=0,"",RES_hhdet_tes!T125/RES_hhdet_fec!T125)</f>
        <v/>
      </c>
      <c r="U125" s="124" t="str">
        <f>IF(RES_hhdet_tes!U125=0,"",RES_hhdet_tes!U125/RES_hhdet_fec!U125)</f>
        <v/>
      </c>
      <c r="V125" s="124" t="str">
        <f>IF(RES_hhdet_tes!V125=0,"",RES_hhdet_tes!V125/RES_hhdet_fec!V125)</f>
        <v/>
      </c>
      <c r="W125" s="124" t="str">
        <f>IF(RES_hhdet_tes!W125=0,"",RES_hhdet_tes!W125/RES_hhdet_fec!W125)</f>
        <v/>
      </c>
      <c r="X125" s="124" t="str">
        <f>IF(RES_hhdet_tes!X125=0,"",RES_hhdet_tes!X125/RES_hhdet_fec!X125)</f>
        <v/>
      </c>
      <c r="Y125" s="124" t="str">
        <f>IF(RES_hhdet_tes!Y125=0,"",RES_hhdet_tes!Y125/RES_hhdet_fec!Y125)</f>
        <v/>
      </c>
      <c r="DA125" s="130" t="s">
        <v>2024</v>
      </c>
    </row>
    <row r="126" spans="1:105" ht="12" customHeight="1" x14ac:dyDescent="0.25">
      <c r="A126" s="97" t="s">
        <v>198</v>
      </c>
      <c r="B126" s="111" t="str">
        <f>IF(RES_hhdet_tes!B126=0,"",RES_hhdet_tes!B126/RES_hhdet_fec!B126)</f>
        <v/>
      </c>
      <c r="C126" s="111" t="str">
        <f>IF(RES_hhdet_tes!C126=0,"",RES_hhdet_tes!C126/RES_hhdet_fec!C126)</f>
        <v/>
      </c>
      <c r="D126" s="111" t="str">
        <f>IF(RES_hhdet_tes!D126=0,"",RES_hhdet_tes!D126/RES_hhdet_fec!D126)</f>
        <v/>
      </c>
      <c r="E126" s="111" t="str">
        <f>IF(RES_hhdet_tes!E126=0,"",RES_hhdet_tes!E126/RES_hhdet_fec!E126)</f>
        <v/>
      </c>
      <c r="F126" s="111" t="str">
        <f>IF(RES_hhdet_tes!F126=0,"",RES_hhdet_tes!F126/RES_hhdet_fec!F126)</f>
        <v/>
      </c>
      <c r="G126" s="111" t="str">
        <f>IF(RES_hhdet_tes!G126=0,"",RES_hhdet_tes!G126/RES_hhdet_fec!G126)</f>
        <v/>
      </c>
      <c r="H126" s="111" t="str">
        <f>IF(RES_hhdet_tes!H126=0,"",RES_hhdet_tes!H126/RES_hhdet_fec!H126)</f>
        <v/>
      </c>
      <c r="I126" s="111" t="str">
        <f>IF(RES_hhdet_tes!I126=0,"",RES_hhdet_tes!I126/RES_hhdet_fec!I126)</f>
        <v/>
      </c>
      <c r="J126" s="111" t="str">
        <f>IF(RES_hhdet_tes!J126=0,"",RES_hhdet_tes!J126/RES_hhdet_fec!J126)</f>
        <v/>
      </c>
      <c r="K126" s="111" t="str">
        <f>IF(RES_hhdet_tes!K126=0,"",RES_hhdet_tes!K126/RES_hhdet_fec!K126)</f>
        <v/>
      </c>
      <c r="L126" s="111" t="str">
        <f>IF(RES_hhdet_tes!L126=0,"",RES_hhdet_tes!L126/RES_hhdet_fec!L126)</f>
        <v/>
      </c>
      <c r="M126" s="111" t="str">
        <f>IF(RES_hhdet_tes!M126=0,"",RES_hhdet_tes!M126/RES_hhdet_fec!M126)</f>
        <v/>
      </c>
      <c r="N126" s="111" t="str">
        <f>IF(RES_hhdet_tes!N126=0,"",RES_hhdet_tes!N126/RES_hhdet_fec!N126)</f>
        <v/>
      </c>
      <c r="O126" s="111" t="str">
        <f>IF(RES_hhdet_tes!O126=0,"",RES_hhdet_tes!O126/RES_hhdet_fec!O126)</f>
        <v/>
      </c>
      <c r="P126" s="111" t="str">
        <f>IF(RES_hhdet_tes!P126=0,"",RES_hhdet_tes!P126/RES_hhdet_fec!P126)</f>
        <v/>
      </c>
      <c r="Q126" s="111" t="str">
        <f>IF(RES_hhdet_tes!Q126=0,"",RES_hhdet_tes!Q126/RES_hhdet_fec!Q126)</f>
        <v/>
      </c>
      <c r="R126" s="111" t="str">
        <f>IF(RES_hhdet_tes!R126=0,"",RES_hhdet_tes!R126/RES_hhdet_fec!R126)</f>
        <v/>
      </c>
      <c r="S126" s="111" t="str">
        <f>IF(RES_hhdet_tes!S126=0,"",RES_hhdet_tes!S126/RES_hhdet_fec!S126)</f>
        <v/>
      </c>
      <c r="T126" s="111" t="str">
        <f>IF(RES_hhdet_tes!T126=0,"",RES_hhdet_tes!T126/RES_hhdet_fec!T126)</f>
        <v/>
      </c>
      <c r="U126" s="111" t="str">
        <f>IF(RES_hhdet_tes!U126=0,"",RES_hhdet_tes!U126/RES_hhdet_fec!U126)</f>
        <v/>
      </c>
      <c r="V126" s="111" t="str">
        <f>IF(RES_hhdet_tes!V126=0,"",RES_hhdet_tes!V126/RES_hhdet_fec!V126)</f>
        <v/>
      </c>
      <c r="W126" s="111" t="str">
        <f>IF(RES_hhdet_tes!W126=0,"",RES_hhdet_tes!W126/RES_hhdet_fec!W126)</f>
        <v/>
      </c>
      <c r="X126" s="111" t="str">
        <f>IF(RES_hhdet_tes!X126=0,"",RES_hhdet_tes!X126/RES_hhdet_fec!X126)</f>
        <v/>
      </c>
      <c r="Y126" s="111" t="str">
        <f>IF(RES_hhdet_tes!Y126=0,"",RES_hhdet_tes!Y126/RES_hhdet_fec!Y126)</f>
        <v/>
      </c>
      <c r="DA126" s="63" t="s">
        <v>2025</v>
      </c>
    </row>
    <row r="127" spans="1:105" ht="12" customHeight="1" x14ac:dyDescent="0.25">
      <c r="A127" s="97" t="s">
        <v>53</v>
      </c>
      <c r="B127" s="111" t="str">
        <f>IF(RES_hhdet_tes!B127=0,"",RES_hhdet_tes!B127/RES_hhdet_fec!B127)</f>
        <v/>
      </c>
      <c r="C127" s="111" t="str">
        <f>IF(RES_hhdet_tes!C127=0,"",RES_hhdet_tes!C127/RES_hhdet_fec!C127)</f>
        <v/>
      </c>
      <c r="D127" s="111" t="str">
        <f>IF(RES_hhdet_tes!D127=0,"",RES_hhdet_tes!D127/RES_hhdet_fec!D127)</f>
        <v/>
      </c>
      <c r="E127" s="111" t="str">
        <f>IF(RES_hhdet_tes!E127=0,"",RES_hhdet_tes!E127/RES_hhdet_fec!E127)</f>
        <v/>
      </c>
      <c r="F127" s="111" t="str">
        <f>IF(RES_hhdet_tes!F127=0,"",RES_hhdet_tes!F127/RES_hhdet_fec!F127)</f>
        <v/>
      </c>
      <c r="G127" s="111" t="str">
        <f>IF(RES_hhdet_tes!G127=0,"",RES_hhdet_tes!G127/RES_hhdet_fec!G127)</f>
        <v/>
      </c>
      <c r="H127" s="111" t="str">
        <f>IF(RES_hhdet_tes!H127=0,"",RES_hhdet_tes!H127/RES_hhdet_fec!H127)</f>
        <v/>
      </c>
      <c r="I127" s="111" t="str">
        <f>IF(RES_hhdet_tes!I127=0,"",RES_hhdet_tes!I127/RES_hhdet_fec!I127)</f>
        <v/>
      </c>
      <c r="J127" s="111" t="str">
        <f>IF(RES_hhdet_tes!J127=0,"",RES_hhdet_tes!J127/RES_hhdet_fec!J127)</f>
        <v/>
      </c>
      <c r="K127" s="111" t="str">
        <f>IF(RES_hhdet_tes!K127=0,"",RES_hhdet_tes!K127/RES_hhdet_fec!K127)</f>
        <v/>
      </c>
      <c r="L127" s="111" t="str">
        <f>IF(RES_hhdet_tes!L127=0,"",RES_hhdet_tes!L127/RES_hhdet_fec!L127)</f>
        <v/>
      </c>
      <c r="M127" s="111" t="str">
        <f>IF(RES_hhdet_tes!M127=0,"",RES_hhdet_tes!M127/RES_hhdet_fec!M127)</f>
        <v/>
      </c>
      <c r="N127" s="111" t="str">
        <f>IF(RES_hhdet_tes!N127=0,"",RES_hhdet_tes!N127/RES_hhdet_fec!N127)</f>
        <v/>
      </c>
      <c r="O127" s="111" t="str">
        <f>IF(RES_hhdet_tes!O127=0,"",RES_hhdet_tes!O127/RES_hhdet_fec!O127)</f>
        <v/>
      </c>
      <c r="P127" s="111" t="str">
        <f>IF(RES_hhdet_tes!P127=0,"",RES_hhdet_tes!P127/RES_hhdet_fec!P127)</f>
        <v/>
      </c>
      <c r="Q127" s="111" t="str">
        <f>IF(RES_hhdet_tes!Q127=0,"",RES_hhdet_tes!Q127/RES_hhdet_fec!Q127)</f>
        <v/>
      </c>
      <c r="R127" s="111" t="str">
        <f>IF(RES_hhdet_tes!R127=0,"",RES_hhdet_tes!R127/RES_hhdet_fec!R127)</f>
        <v/>
      </c>
      <c r="S127" s="111" t="str">
        <f>IF(RES_hhdet_tes!S127=0,"",RES_hhdet_tes!S127/RES_hhdet_fec!S127)</f>
        <v/>
      </c>
      <c r="T127" s="111" t="str">
        <f>IF(RES_hhdet_tes!T127=0,"",RES_hhdet_tes!T127/RES_hhdet_fec!T127)</f>
        <v/>
      </c>
      <c r="U127" s="111" t="str">
        <f>IF(RES_hhdet_tes!U127=0,"",RES_hhdet_tes!U127/RES_hhdet_fec!U127)</f>
        <v/>
      </c>
      <c r="V127" s="111" t="str">
        <f>IF(RES_hhdet_tes!V127=0,"",RES_hhdet_tes!V127/RES_hhdet_fec!V127)</f>
        <v/>
      </c>
      <c r="W127" s="111" t="str">
        <f>IF(RES_hhdet_tes!W127=0,"",RES_hhdet_tes!W127/RES_hhdet_fec!W127)</f>
        <v/>
      </c>
      <c r="X127" s="111" t="str">
        <f>IF(RES_hhdet_tes!X127=0,"",RES_hhdet_tes!X127/RES_hhdet_fec!X127)</f>
        <v/>
      </c>
      <c r="Y127" s="111" t="str">
        <f>IF(RES_hhdet_tes!Y127=0,"",RES_hhdet_tes!Y127/RES_hhdet_fec!Y127)</f>
        <v/>
      </c>
      <c r="DA127" s="63" t="s">
        <v>2026</v>
      </c>
    </row>
    <row r="128" spans="1:105" ht="12.95" customHeight="1" x14ac:dyDescent="0.25">
      <c r="A128" s="121" t="s">
        <v>92</v>
      </c>
      <c r="B128" s="124" t="str">
        <f>IF(RES_hhdet_tes!B128=0,"",RES_hhdet_tes!B128/RES_hhdet_fec!B128)</f>
        <v/>
      </c>
      <c r="C128" s="124" t="str">
        <f>IF(RES_hhdet_tes!C128=0,"",RES_hhdet_tes!C128/RES_hhdet_fec!C128)</f>
        <v/>
      </c>
      <c r="D128" s="124" t="str">
        <f>IF(RES_hhdet_tes!D128=0,"",RES_hhdet_tes!D128/RES_hhdet_fec!D128)</f>
        <v/>
      </c>
      <c r="E128" s="124" t="str">
        <f>IF(RES_hhdet_tes!E128=0,"",RES_hhdet_tes!E128/RES_hhdet_fec!E128)</f>
        <v/>
      </c>
      <c r="F128" s="124" t="str">
        <f>IF(RES_hhdet_tes!F128=0,"",RES_hhdet_tes!F128/RES_hhdet_fec!F128)</f>
        <v/>
      </c>
      <c r="G128" s="124" t="str">
        <f>IF(RES_hhdet_tes!G128=0,"",RES_hhdet_tes!G128/RES_hhdet_fec!G128)</f>
        <v/>
      </c>
      <c r="H128" s="124" t="str">
        <f>IF(RES_hhdet_tes!H128=0,"",RES_hhdet_tes!H128/RES_hhdet_fec!H128)</f>
        <v/>
      </c>
      <c r="I128" s="124" t="str">
        <f>IF(RES_hhdet_tes!I128=0,"",RES_hhdet_tes!I128/RES_hhdet_fec!I128)</f>
        <v/>
      </c>
      <c r="J128" s="124" t="str">
        <f>IF(RES_hhdet_tes!J128=0,"",RES_hhdet_tes!J128/RES_hhdet_fec!J128)</f>
        <v/>
      </c>
      <c r="K128" s="124" t="str">
        <f>IF(RES_hhdet_tes!K128=0,"",RES_hhdet_tes!K128/RES_hhdet_fec!K128)</f>
        <v/>
      </c>
      <c r="L128" s="124" t="str">
        <f>IF(RES_hhdet_tes!L128=0,"",RES_hhdet_tes!L128/RES_hhdet_fec!L128)</f>
        <v/>
      </c>
      <c r="M128" s="124" t="str">
        <f>IF(RES_hhdet_tes!M128=0,"",RES_hhdet_tes!M128/RES_hhdet_fec!M128)</f>
        <v/>
      </c>
      <c r="N128" s="124" t="str">
        <f>IF(RES_hhdet_tes!N128=0,"",RES_hhdet_tes!N128/RES_hhdet_fec!N128)</f>
        <v/>
      </c>
      <c r="O128" s="124" t="str">
        <f>IF(RES_hhdet_tes!O128=0,"",RES_hhdet_tes!O128/RES_hhdet_fec!O128)</f>
        <v/>
      </c>
      <c r="P128" s="124" t="str">
        <f>IF(RES_hhdet_tes!P128=0,"",RES_hhdet_tes!P128/RES_hhdet_fec!P128)</f>
        <v/>
      </c>
      <c r="Q128" s="124" t="str">
        <f>IF(RES_hhdet_tes!Q128=0,"",RES_hhdet_tes!Q128/RES_hhdet_fec!Q128)</f>
        <v/>
      </c>
      <c r="R128" s="124" t="str">
        <f>IF(RES_hhdet_tes!R128=0,"",RES_hhdet_tes!R128/RES_hhdet_fec!R128)</f>
        <v/>
      </c>
      <c r="S128" s="124" t="str">
        <f>IF(RES_hhdet_tes!S128=0,"",RES_hhdet_tes!S128/RES_hhdet_fec!S128)</f>
        <v/>
      </c>
      <c r="T128" s="124" t="str">
        <f>IF(RES_hhdet_tes!T128=0,"",RES_hhdet_tes!T128/RES_hhdet_fec!T128)</f>
        <v/>
      </c>
      <c r="U128" s="124" t="str">
        <f>IF(RES_hhdet_tes!U128=0,"",RES_hhdet_tes!U128/RES_hhdet_fec!U128)</f>
        <v/>
      </c>
      <c r="V128" s="124" t="str">
        <f>IF(RES_hhdet_tes!V128=0,"",RES_hhdet_tes!V128/RES_hhdet_fec!V128)</f>
        <v/>
      </c>
      <c r="W128" s="124" t="str">
        <f>IF(RES_hhdet_tes!W128=0,"",RES_hhdet_tes!W128/RES_hhdet_fec!W128)</f>
        <v/>
      </c>
      <c r="X128" s="124" t="str">
        <f>IF(RES_hhdet_tes!X128=0,"",RES_hhdet_tes!X128/RES_hhdet_fec!X128)</f>
        <v/>
      </c>
      <c r="Y128" s="124" t="str">
        <f>IF(RES_hhdet_tes!Y128=0,"",RES_hhdet_tes!Y128/RES_hhdet_fec!Y128)</f>
        <v/>
      </c>
      <c r="DA128" s="130" t="s">
        <v>2027</v>
      </c>
    </row>
    <row r="129" spans="1:105" ht="12" customHeight="1" x14ac:dyDescent="0.25">
      <c r="A129" s="97" t="s">
        <v>53</v>
      </c>
      <c r="B129" s="111" t="str">
        <f>IF(RES_hhdet_tes!B129=0,"",RES_hhdet_tes!B129/RES_hhdet_fec!B129)</f>
        <v/>
      </c>
      <c r="C129" s="111" t="str">
        <f>IF(RES_hhdet_tes!C129=0,"",RES_hhdet_tes!C129/RES_hhdet_fec!C129)</f>
        <v/>
      </c>
      <c r="D129" s="111" t="str">
        <f>IF(RES_hhdet_tes!D129=0,"",RES_hhdet_tes!D129/RES_hhdet_fec!D129)</f>
        <v/>
      </c>
      <c r="E129" s="111" t="str">
        <f>IF(RES_hhdet_tes!E129=0,"",RES_hhdet_tes!E129/RES_hhdet_fec!E129)</f>
        <v/>
      </c>
      <c r="F129" s="111" t="str">
        <f>IF(RES_hhdet_tes!F129=0,"",RES_hhdet_tes!F129/RES_hhdet_fec!F129)</f>
        <v/>
      </c>
      <c r="G129" s="111" t="str">
        <f>IF(RES_hhdet_tes!G129=0,"",RES_hhdet_tes!G129/RES_hhdet_fec!G129)</f>
        <v/>
      </c>
      <c r="H129" s="111" t="str">
        <f>IF(RES_hhdet_tes!H129=0,"",RES_hhdet_tes!H129/RES_hhdet_fec!H129)</f>
        <v/>
      </c>
      <c r="I129" s="111" t="str">
        <f>IF(RES_hhdet_tes!I129=0,"",RES_hhdet_tes!I129/RES_hhdet_fec!I129)</f>
        <v/>
      </c>
      <c r="J129" s="111" t="str">
        <f>IF(RES_hhdet_tes!J129=0,"",RES_hhdet_tes!J129/RES_hhdet_fec!J129)</f>
        <v/>
      </c>
      <c r="K129" s="111" t="str">
        <f>IF(RES_hhdet_tes!K129=0,"",RES_hhdet_tes!K129/RES_hhdet_fec!K129)</f>
        <v/>
      </c>
      <c r="L129" s="111" t="str">
        <f>IF(RES_hhdet_tes!L129=0,"",RES_hhdet_tes!L129/RES_hhdet_fec!L129)</f>
        <v/>
      </c>
      <c r="M129" s="111" t="str">
        <f>IF(RES_hhdet_tes!M129=0,"",RES_hhdet_tes!M129/RES_hhdet_fec!M129)</f>
        <v/>
      </c>
      <c r="N129" s="111" t="str">
        <f>IF(RES_hhdet_tes!N129=0,"",RES_hhdet_tes!N129/RES_hhdet_fec!N129)</f>
        <v/>
      </c>
      <c r="O129" s="111" t="str">
        <f>IF(RES_hhdet_tes!O129=0,"",RES_hhdet_tes!O129/RES_hhdet_fec!O129)</f>
        <v/>
      </c>
      <c r="P129" s="111" t="str">
        <f>IF(RES_hhdet_tes!P129=0,"",RES_hhdet_tes!P129/RES_hhdet_fec!P129)</f>
        <v/>
      </c>
      <c r="Q129" s="111" t="str">
        <f>IF(RES_hhdet_tes!Q129=0,"",RES_hhdet_tes!Q129/RES_hhdet_fec!Q129)</f>
        <v/>
      </c>
      <c r="R129" s="111" t="str">
        <f>IF(RES_hhdet_tes!R129=0,"",RES_hhdet_tes!R129/RES_hhdet_fec!R129)</f>
        <v/>
      </c>
      <c r="S129" s="111" t="str">
        <f>IF(RES_hhdet_tes!S129=0,"",RES_hhdet_tes!S129/RES_hhdet_fec!S129)</f>
        <v/>
      </c>
      <c r="T129" s="111" t="str">
        <f>IF(RES_hhdet_tes!T129=0,"",RES_hhdet_tes!T129/RES_hhdet_fec!T129)</f>
        <v/>
      </c>
      <c r="U129" s="111" t="str">
        <f>IF(RES_hhdet_tes!U129=0,"",RES_hhdet_tes!U129/RES_hhdet_fec!U129)</f>
        <v/>
      </c>
      <c r="V129" s="111" t="str">
        <f>IF(RES_hhdet_tes!V129=0,"",RES_hhdet_tes!V129/RES_hhdet_fec!V129)</f>
        <v/>
      </c>
      <c r="W129" s="111" t="str">
        <f>IF(RES_hhdet_tes!W129=0,"",RES_hhdet_tes!W129/RES_hhdet_fec!W129)</f>
        <v/>
      </c>
      <c r="X129" s="111" t="str">
        <f>IF(RES_hhdet_tes!X129=0,"",RES_hhdet_tes!X129/RES_hhdet_fec!X129)</f>
        <v/>
      </c>
      <c r="Y129" s="111" t="str">
        <f>IF(RES_hhdet_tes!Y129=0,"",RES_hhdet_tes!Y129/RES_hhdet_fec!Y129)</f>
        <v/>
      </c>
      <c r="DA129" s="63" t="s">
        <v>2028</v>
      </c>
    </row>
    <row r="130" spans="1:105" ht="12" customHeight="1" x14ac:dyDescent="0.25">
      <c r="A130" s="121" t="s">
        <v>55</v>
      </c>
      <c r="B130" s="124" t="str">
        <f>IF(RES_hhdet_tes!B130=0,"",RES_hhdet_tes!B130/RES_hhdet_fec!B130)</f>
        <v/>
      </c>
      <c r="C130" s="124" t="str">
        <f>IF(RES_hhdet_tes!C130=0,"",RES_hhdet_tes!C130/RES_hhdet_fec!C130)</f>
        <v/>
      </c>
      <c r="D130" s="124" t="str">
        <f>IF(RES_hhdet_tes!D130=0,"",RES_hhdet_tes!D130/RES_hhdet_fec!D130)</f>
        <v/>
      </c>
      <c r="E130" s="124" t="str">
        <f>IF(RES_hhdet_tes!E130=0,"",RES_hhdet_tes!E130/RES_hhdet_fec!E130)</f>
        <v/>
      </c>
      <c r="F130" s="124" t="str">
        <f>IF(RES_hhdet_tes!F130=0,"",RES_hhdet_tes!F130/RES_hhdet_fec!F130)</f>
        <v/>
      </c>
      <c r="G130" s="124" t="str">
        <f>IF(RES_hhdet_tes!G130=0,"",RES_hhdet_tes!G130/RES_hhdet_fec!G130)</f>
        <v/>
      </c>
      <c r="H130" s="124" t="str">
        <f>IF(RES_hhdet_tes!H130=0,"",RES_hhdet_tes!H130/RES_hhdet_fec!H130)</f>
        <v/>
      </c>
      <c r="I130" s="124" t="str">
        <f>IF(RES_hhdet_tes!I130=0,"",RES_hhdet_tes!I130/RES_hhdet_fec!I130)</f>
        <v/>
      </c>
      <c r="J130" s="124" t="str">
        <f>IF(RES_hhdet_tes!J130=0,"",RES_hhdet_tes!J130/RES_hhdet_fec!J130)</f>
        <v/>
      </c>
      <c r="K130" s="124" t="str">
        <f>IF(RES_hhdet_tes!K130=0,"",RES_hhdet_tes!K130/RES_hhdet_fec!K130)</f>
        <v/>
      </c>
      <c r="L130" s="124" t="str">
        <f>IF(RES_hhdet_tes!L130=0,"",RES_hhdet_tes!L130/RES_hhdet_fec!L130)</f>
        <v/>
      </c>
      <c r="M130" s="124" t="str">
        <f>IF(RES_hhdet_tes!M130=0,"",RES_hhdet_tes!M130/RES_hhdet_fec!M130)</f>
        <v/>
      </c>
      <c r="N130" s="124" t="str">
        <f>IF(RES_hhdet_tes!N130=0,"",RES_hhdet_tes!N130/RES_hhdet_fec!N130)</f>
        <v/>
      </c>
      <c r="O130" s="124" t="str">
        <f>IF(RES_hhdet_tes!O130=0,"",RES_hhdet_tes!O130/RES_hhdet_fec!O130)</f>
        <v/>
      </c>
      <c r="P130" s="124" t="str">
        <f>IF(RES_hhdet_tes!P130=0,"",RES_hhdet_tes!P130/RES_hhdet_fec!P130)</f>
        <v/>
      </c>
      <c r="Q130" s="124" t="str">
        <f>IF(RES_hhdet_tes!Q130=0,"",RES_hhdet_tes!Q130/RES_hhdet_fec!Q130)</f>
        <v/>
      </c>
      <c r="R130" s="124" t="str">
        <f>IF(RES_hhdet_tes!R130=0,"",RES_hhdet_tes!R130/RES_hhdet_fec!R130)</f>
        <v/>
      </c>
      <c r="S130" s="124" t="str">
        <f>IF(RES_hhdet_tes!S130=0,"",RES_hhdet_tes!S130/RES_hhdet_fec!S130)</f>
        <v/>
      </c>
      <c r="T130" s="124" t="str">
        <f>IF(RES_hhdet_tes!T130=0,"",RES_hhdet_tes!T130/RES_hhdet_fec!T130)</f>
        <v/>
      </c>
      <c r="U130" s="124" t="str">
        <f>IF(RES_hhdet_tes!U130=0,"",RES_hhdet_tes!U130/RES_hhdet_fec!U130)</f>
        <v/>
      </c>
      <c r="V130" s="124" t="str">
        <f>IF(RES_hhdet_tes!V130=0,"",RES_hhdet_tes!V130/RES_hhdet_fec!V130)</f>
        <v/>
      </c>
      <c r="W130" s="124" t="str">
        <f>IF(RES_hhdet_tes!W130=0,"",RES_hhdet_tes!W130/RES_hhdet_fec!W130)</f>
        <v/>
      </c>
      <c r="X130" s="124" t="str">
        <f>IF(RES_hhdet_tes!X130=0,"",RES_hhdet_tes!X130/RES_hhdet_fec!X130)</f>
        <v/>
      </c>
      <c r="Y130" s="124" t="str">
        <f>IF(RES_hhdet_tes!Y130=0,"",RES_hhdet_tes!Y130/RES_hhdet_fec!Y130)</f>
        <v/>
      </c>
      <c r="DA130" s="130" t="s">
        <v>2029</v>
      </c>
    </row>
    <row r="131" spans="1:105" ht="12" customHeight="1" x14ac:dyDescent="0.25">
      <c r="A131" s="97" t="s">
        <v>128</v>
      </c>
      <c r="B131" s="111" t="str">
        <f>IF(RES_hhdet_tes!B131=0,"",RES_hhdet_tes!B131/RES_hhdet_fec!B131)</f>
        <v/>
      </c>
      <c r="C131" s="111" t="str">
        <f>IF(RES_hhdet_tes!C131=0,"",RES_hhdet_tes!C131/RES_hhdet_fec!C131)</f>
        <v/>
      </c>
      <c r="D131" s="111" t="str">
        <f>IF(RES_hhdet_tes!D131=0,"",RES_hhdet_tes!D131/RES_hhdet_fec!D131)</f>
        <v/>
      </c>
      <c r="E131" s="111" t="str">
        <f>IF(RES_hhdet_tes!E131=0,"",RES_hhdet_tes!E131/RES_hhdet_fec!E131)</f>
        <v/>
      </c>
      <c r="F131" s="111" t="str">
        <f>IF(RES_hhdet_tes!F131=0,"",RES_hhdet_tes!F131/RES_hhdet_fec!F131)</f>
        <v/>
      </c>
      <c r="G131" s="111" t="str">
        <f>IF(RES_hhdet_tes!G131=0,"",RES_hhdet_tes!G131/RES_hhdet_fec!G131)</f>
        <v/>
      </c>
      <c r="H131" s="111" t="str">
        <f>IF(RES_hhdet_tes!H131=0,"",RES_hhdet_tes!H131/RES_hhdet_fec!H131)</f>
        <v/>
      </c>
      <c r="I131" s="111" t="str">
        <f>IF(RES_hhdet_tes!I131=0,"",RES_hhdet_tes!I131/RES_hhdet_fec!I131)</f>
        <v/>
      </c>
      <c r="J131" s="111" t="str">
        <f>IF(RES_hhdet_tes!J131=0,"",RES_hhdet_tes!J131/RES_hhdet_fec!J131)</f>
        <v/>
      </c>
      <c r="K131" s="111" t="str">
        <f>IF(RES_hhdet_tes!K131=0,"",RES_hhdet_tes!K131/RES_hhdet_fec!K131)</f>
        <v/>
      </c>
      <c r="L131" s="111" t="str">
        <f>IF(RES_hhdet_tes!L131=0,"",RES_hhdet_tes!L131/RES_hhdet_fec!L131)</f>
        <v/>
      </c>
      <c r="M131" s="111" t="str">
        <f>IF(RES_hhdet_tes!M131=0,"",RES_hhdet_tes!M131/RES_hhdet_fec!M131)</f>
        <v/>
      </c>
      <c r="N131" s="111" t="str">
        <f>IF(RES_hhdet_tes!N131=0,"",RES_hhdet_tes!N131/RES_hhdet_fec!N131)</f>
        <v/>
      </c>
      <c r="O131" s="111" t="str">
        <f>IF(RES_hhdet_tes!O131=0,"",RES_hhdet_tes!O131/RES_hhdet_fec!O131)</f>
        <v/>
      </c>
      <c r="P131" s="111" t="str">
        <f>IF(RES_hhdet_tes!P131=0,"",RES_hhdet_tes!P131/RES_hhdet_fec!P131)</f>
        <v/>
      </c>
      <c r="Q131" s="111" t="str">
        <f>IF(RES_hhdet_tes!Q131=0,"",RES_hhdet_tes!Q131/RES_hhdet_fec!Q131)</f>
        <v/>
      </c>
      <c r="R131" s="111" t="str">
        <f>IF(RES_hhdet_tes!R131=0,"",RES_hhdet_tes!R131/RES_hhdet_fec!R131)</f>
        <v/>
      </c>
      <c r="S131" s="111" t="str">
        <f>IF(RES_hhdet_tes!S131=0,"",RES_hhdet_tes!S131/RES_hhdet_fec!S131)</f>
        <v/>
      </c>
      <c r="T131" s="111" t="str">
        <f>IF(RES_hhdet_tes!T131=0,"",RES_hhdet_tes!T131/RES_hhdet_fec!T131)</f>
        <v/>
      </c>
      <c r="U131" s="111" t="str">
        <f>IF(RES_hhdet_tes!U131=0,"",RES_hhdet_tes!U131/RES_hhdet_fec!U131)</f>
        <v/>
      </c>
      <c r="V131" s="111" t="str">
        <f>IF(RES_hhdet_tes!V131=0,"",RES_hhdet_tes!V131/RES_hhdet_fec!V131)</f>
        <v/>
      </c>
      <c r="W131" s="111" t="str">
        <f>IF(RES_hhdet_tes!W131=0,"",RES_hhdet_tes!W131/RES_hhdet_fec!W131)</f>
        <v/>
      </c>
      <c r="X131" s="111" t="str">
        <f>IF(RES_hhdet_tes!X131=0,"",RES_hhdet_tes!X131/RES_hhdet_fec!X131)</f>
        <v/>
      </c>
      <c r="Y131" s="111" t="str">
        <f>IF(RES_hhdet_tes!Y131=0,"",RES_hhdet_tes!Y131/RES_hhdet_fec!Y131)</f>
        <v/>
      </c>
      <c r="DA131" s="63" t="s">
        <v>2030</v>
      </c>
    </row>
    <row r="132" spans="1:105" ht="12" customHeight="1" x14ac:dyDescent="0.25">
      <c r="A132" s="97" t="s">
        <v>127</v>
      </c>
      <c r="B132" s="111" t="str">
        <f>IF(RES_hhdet_tes!B132=0,"",RES_hhdet_tes!B132/RES_hhdet_fec!B132)</f>
        <v/>
      </c>
      <c r="C132" s="111" t="str">
        <f>IF(RES_hhdet_tes!C132=0,"",RES_hhdet_tes!C132/RES_hhdet_fec!C132)</f>
        <v/>
      </c>
      <c r="D132" s="111" t="str">
        <f>IF(RES_hhdet_tes!D132=0,"",RES_hhdet_tes!D132/RES_hhdet_fec!D132)</f>
        <v/>
      </c>
      <c r="E132" s="111" t="str">
        <f>IF(RES_hhdet_tes!E132=0,"",RES_hhdet_tes!E132/RES_hhdet_fec!E132)</f>
        <v/>
      </c>
      <c r="F132" s="111" t="str">
        <f>IF(RES_hhdet_tes!F132=0,"",RES_hhdet_tes!F132/RES_hhdet_fec!F132)</f>
        <v/>
      </c>
      <c r="G132" s="111" t="str">
        <f>IF(RES_hhdet_tes!G132=0,"",RES_hhdet_tes!G132/RES_hhdet_fec!G132)</f>
        <v/>
      </c>
      <c r="H132" s="111" t="str">
        <f>IF(RES_hhdet_tes!H132=0,"",RES_hhdet_tes!H132/RES_hhdet_fec!H132)</f>
        <v/>
      </c>
      <c r="I132" s="111" t="str">
        <f>IF(RES_hhdet_tes!I132=0,"",RES_hhdet_tes!I132/RES_hhdet_fec!I132)</f>
        <v/>
      </c>
      <c r="J132" s="111" t="str">
        <f>IF(RES_hhdet_tes!J132=0,"",RES_hhdet_tes!J132/RES_hhdet_fec!J132)</f>
        <v/>
      </c>
      <c r="K132" s="111" t="str">
        <f>IF(RES_hhdet_tes!K132=0,"",RES_hhdet_tes!K132/RES_hhdet_fec!K132)</f>
        <v/>
      </c>
      <c r="L132" s="111" t="str">
        <f>IF(RES_hhdet_tes!L132=0,"",RES_hhdet_tes!L132/RES_hhdet_fec!L132)</f>
        <v/>
      </c>
      <c r="M132" s="111" t="str">
        <f>IF(RES_hhdet_tes!M132=0,"",RES_hhdet_tes!M132/RES_hhdet_fec!M132)</f>
        <v/>
      </c>
      <c r="N132" s="111" t="str">
        <f>IF(RES_hhdet_tes!N132=0,"",RES_hhdet_tes!N132/RES_hhdet_fec!N132)</f>
        <v/>
      </c>
      <c r="O132" s="111" t="str">
        <f>IF(RES_hhdet_tes!O132=0,"",RES_hhdet_tes!O132/RES_hhdet_fec!O132)</f>
        <v/>
      </c>
      <c r="P132" s="111" t="str">
        <f>IF(RES_hhdet_tes!P132=0,"",RES_hhdet_tes!P132/RES_hhdet_fec!P132)</f>
        <v/>
      </c>
      <c r="Q132" s="111" t="str">
        <f>IF(RES_hhdet_tes!Q132=0,"",RES_hhdet_tes!Q132/RES_hhdet_fec!Q132)</f>
        <v/>
      </c>
      <c r="R132" s="111" t="str">
        <f>IF(RES_hhdet_tes!R132=0,"",RES_hhdet_tes!R132/RES_hhdet_fec!R132)</f>
        <v/>
      </c>
      <c r="S132" s="111" t="str">
        <f>IF(RES_hhdet_tes!S132=0,"",RES_hhdet_tes!S132/RES_hhdet_fec!S132)</f>
        <v/>
      </c>
      <c r="T132" s="111" t="str">
        <f>IF(RES_hhdet_tes!T132=0,"",RES_hhdet_tes!T132/RES_hhdet_fec!T132)</f>
        <v/>
      </c>
      <c r="U132" s="111" t="str">
        <f>IF(RES_hhdet_tes!U132=0,"",RES_hhdet_tes!U132/RES_hhdet_fec!U132)</f>
        <v/>
      </c>
      <c r="V132" s="111" t="str">
        <f>IF(RES_hhdet_tes!V132=0,"",RES_hhdet_tes!V132/RES_hhdet_fec!V132)</f>
        <v/>
      </c>
      <c r="W132" s="111" t="str">
        <f>IF(RES_hhdet_tes!W132=0,"",RES_hhdet_tes!W132/RES_hhdet_fec!W132)</f>
        <v/>
      </c>
      <c r="X132" s="111" t="str">
        <f>IF(RES_hhdet_tes!X132=0,"",RES_hhdet_tes!X132/RES_hhdet_fec!X132)</f>
        <v/>
      </c>
      <c r="Y132" s="111" t="str">
        <f>IF(RES_hhdet_tes!Y132=0,"",RES_hhdet_tes!Y132/RES_hhdet_fec!Y132)</f>
        <v/>
      </c>
      <c r="DA132" s="63" t="s">
        <v>2031</v>
      </c>
    </row>
    <row r="133" spans="1:105" ht="12" customHeight="1" x14ac:dyDescent="0.25">
      <c r="A133" s="100" t="s">
        <v>198</v>
      </c>
      <c r="B133" s="112" t="str">
        <f>IF(RES_hhdet_tes!B133=0,"",RES_hhdet_tes!B133/RES_hhdet_fec!B133)</f>
        <v/>
      </c>
      <c r="C133" s="112" t="str">
        <f>IF(RES_hhdet_tes!C133=0,"",RES_hhdet_tes!C133/RES_hhdet_fec!C133)</f>
        <v/>
      </c>
      <c r="D133" s="112" t="str">
        <f>IF(RES_hhdet_tes!D133=0,"",RES_hhdet_tes!D133/RES_hhdet_fec!D133)</f>
        <v/>
      </c>
      <c r="E133" s="112" t="str">
        <f>IF(RES_hhdet_tes!E133=0,"",RES_hhdet_tes!E133/RES_hhdet_fec!E133)</f>
        <v/>
      </c>
      <c r="F133" s="112" t="str">
        <f>IF(RES_hhdet_tes!F133=0,"",RES_hhdet_tes!F133/RES_hhdet_fec!F133)</f>
        <v/>
      </c>
      <c r="G133" s="112" t="str">
        <f>IF(RES_hhdet_tes!G133=0,"",RES_hhdet_tes!G133/RES_hhdet_fec!G133)</f>
        <v/>
      </c>
      <c r="H133" s="112" t="str">
        <f>IF(RES_hhdet_tes!H133=0,"",RES_hhdet_tes!H133/RES_hhdet_fec!H133)</f>
        <v/>
      </c>
      <c r="I133" s="112" t="str">
        <f>IF(RES_hhdet_tes!I133=0,"",RES_hhdet_tes!I133/RES_hhdet_fec!I133)</f>
        <v/>
      </c>
      <c r="J133" s="112" t="str">
        <f>IF(RES_hhdet_tes!J133=0,"",RES_hhdet_tes!J133/RES_hhdet_fec!J133)</f>
        <v/>
      </c>
      <c r="K133" s="112" t="str">
        <f>IF(RES_hhdet_tes!K133=0,"",RES_hhdet_tes!K133/RES_hhdet_fec!K133)</f>
        <v/>
      </c>
      <c r="L133" s="112" t="str">
        <f>IF(RES_hhdet_tes!L133=0,"",RES_hhdet_tes!L133/RES_hhdet_fec!L133)</f>
        <v/>
      </c>
      <c r="M133" s="112" t="str">
        <f>IF(RES_hhdet_tes!M133=0,"",RES_hhdet_tes!M133/RES_hhdet_fec!M133)</f>
        <v/>
      </c>
      <c r="N133" s="112" t="str">
        <f>IF(RES_hhdet_tes!N133=0,"",RES_hhdet_tes!N133/RES_hhdet_fec!N133)</f>
        <v/>
      </c>
      <c r="O133" s="112" t="str">
        <f>IF(RES_hhdet_tes!O133=0,"",RES_hhdet_tes!O133/RES_hhdet_fec!O133)</f>
        <v/>
      </c>
      <c r="P133" s="112" t="str">
        <f>IF(RES_hhdet_tes!P133=0,"",RES_hhdet_tes!P133/RES_hhdet_fec!P133)</f>
        <v/>
      </c>
      <c r="Q133" s="112" t="str">
        <f>IF(RES_hhdet_tes!Q133=0,"",RES_hhdet_tes!Q133/RES_hhdet_fec!Q133)</f>
        <v/>
      </c>
      <c r="R133" s="112" t="str">
        <f>IF(RES_hhdet_tes!R133=0,"",RES_hhdet_tes!R133/RES_hhdet_fec!R133)</f>
        <v/>
      </c>
      <c r="S133" s="112" t="str">
        <f>IF(RES_hhdet_tes!S133=0,"",RES_hhdet_tes!S133/RES_hhdet_fec!S133)</f>
        <v/>
      </c>
      <c r="T133" s="112" t="str">
        <f>IF(RES_hhdet_tes!T133=0,"",RES_hhdet_tes!T133/RES_hhdet_fec!T133)</f>
        <v/>
      </c>
      <c r="U133" s="112" t="str">
        <f>IF(RES_hhdet_tes!U133=0,"",RES_hhdet_tes!U133/RES_hhdet_fec!U133)</f>
        <v/>
      </c>
      <c r="V133" s="112" t="str">
        <f>IF(RES_hhdet_tes!V133=0,"",RES_hhdet_tes!V133/RES_hhdet_fec!V133)</f>
        <v/>
      </c>
      <c r="W133" s="112" t="str">
        <f>IF(RES_hhdet_tes!W133=0,"",RES_hhdet_tes!W133/RES_hhdet_fec!W133)</f>
        <v/>
      </c>
      <c r="X133" s="112" t="str">
        <f>IF(RES_hhdet_tes!X133=0,"",RES_hhdet_tes!X133/RES_hhdet_fec!X133)</f>
        <v/>
      </c>
      <c r="Y133" s="112" t="str">
        <f>IF(RES_hhdet_tes!Y133=0,"",RES_hhdet_tes!Y133/RES_hhdet_fec!Y133)</f>
        <v/>
      </c>
      <c r="DA133" s="131" t="s">
        <v>2032</v>
      </c>
    </row>
    <row r="134" spans="1:105" ht="12" customHeight="1" x14ac:dyDescent="0.25">
      <c r="A134" s="103" t="s">
        <v>52</v>
      </c>
      <c r="B134" s="113" t="str">
        <f>IF(RES_hhdet_tes!B134=0,"",RES_hhdet_tes!B134/RES_hhdet_fec!B134)</f>
        <v/>
      </c>
      <c r="C134" s="113" t="str">
        <f>IF(RES_hhdet_tes!C134=0,"",RES_hhdet_tes!C134/RES_hhdet_fec!C134)</f>
        <v/>
      </c>
      <c r="D134" s="113" t="str">
        <f>IF(RES_hhdet_tes!D134=0,"",RES_hhdet_tes!D134/RES_hhdet_fec!D134)</f>
        <v/>
      </c>
      <c r="E134" s="113" t="str">
        <f>IF(RES_hhdet_tes!E134=0,"",RES_hhdet_tes!E134/RES_hhdet_fec!E134)</f>
        <v/>
      </c>
      <c r="F134" s="113" t="str">
        <f>IF(RES_hhdet_tes!F134=0,"",RES_hhdet_tes!F134/RES_hhdet_fec!F134)</f>
        <v/>
      </c>
      <c r="G134" s="113" t="str">
        <f>IF(RES_hhdet_tes!G134=0,"",RES_hhdet_tes!G134/RES_hhdet_fec!G134)</f>
        <v/>
      </c>
      <c r="H134" s="113" t="str">
        <f>IF(RES_hhdet_tes!H134=0,"",RES_hhdet_tes!H134/RES_hhdet_fec!H134)</f>
        <v/>
      </c>
      <c r="I134" s="113" t="str">
        <f>IF(RES_hhdet_tes!I134=0,"",RES_hhdet_tes!I134/RES_hhdet_fec!I134)</f>
        <v/>
      </c>
      <c r="J134" s="113" t="str">
        <f>IF(RES_hhdet_tes!J134=0,"",RES_hhdet_tes!J134/RES_hhdet_fec!J134)</f>
        <v/>
      </c>
      <c r="K134" s="113" t="str">
        <f>IF(RES_hhdet_tes!K134=0,"",RES_hhdet_tes!K134/RES_hhdet_fec!K134)</f>
        <v/>
      </c>
      <c r="L134" s="113" t="str">
        <f>IF(RES_hhdet_tes!L134=0,"",RES_hhdet_tes!L134/RES_hhdet_fec!L134)</f>
        <v/>
      </c>
      <c r="M134" s="113" t="str">
        <f>IF(RES_hhdet_tes!M134=0,"",RES_hhdet_tes!M134/RES_hhdet_fec!M134)</f>
        <v/>
      </c>
      <c r="N134" s="113" t="str">
        <f>IF(RES_hhdet_tes!N134=0,"",RES_hhdet_tes!N134/RES_hhdet_fec!N134)</f>
        <v/>
      </c>
      <c r="O134" s="113" t="str">
        <f>IF(RES_hhdet_tes!O134=0,"",RES_hhdet_tes!O134/RES_hhdet_fec!O134)</f>
        <v/>
      </c>
      <c r="P134" s="113" t="str">
        <f>IF(RES_hhdet_tes!P134=0,"",RES_hhdet_tes!P134/RES_hhdet_fec!P134)</f>
        <v/>
      </c>
      <c r="Q134" s="113" t="str">
        <f>IF(RES_hhdet_tes!Q134=0,"",RES_hhdet_tes!Q134/RES_hhdet_fec!Q134)</f>
        <v/>
      </c>
      <c r="R134" s="113" t="str">
        <f>IF(RES_hhdet_tes!R134=0,"",RES_hhdet_tes!R134/RES_hhdet_fec!R134)</f>
        <v/>
      </c>
      <c r="S134" s="113" t="str">
        <f>IF(RES_hhdet_tes!S134=0,"",RES_hhdet_tes!S134/RES_hhdet_fec!S134)</f>
        <v/>
      </c>
      <c r="T134" s="113" t="str">
        <f>IF(RES_hhdet_tes!T134=0,"",RES_hhdet_tes!T134/RES_hhdet_fec!T134)</f>
        <v/>
      </c>
      <c r="U134" s="113" t="str">
        <f>IF(RES_hhdet_tes!U134=0,"",RES_hhdet_tes!U134/RES_hhdet_fec!U134)</f>
        <v/>
      </c>
      <c r="V134" s="113" t="str">
        <f>IF(RES_hhdet_tes!V134=0,"",RES_hhdet_tes!V134/RES_hhdet_fec!V134)</f>
        <v/>
      </c>
      <c r="W134" s="113" t="str">
        <f>IF(RES_hhdet_tes!W134=0,"",RES_hhdet_tes!W134/RES_hhdet_fec!W134)</f>
        <v/>
      </c>
      <c r="X134" s="113" t="str">
        <f>IF(RES_hhdet_tes!X134=0,"",RES_hhdet_tes!X134/RES_hhdet_fec!X134)</f>
        <v/>
      </c>
      <c r="Y134" s="113" t="str">
        <f>IF(RES_hhdet_tes!Y134=0,"",RES_hhdet_tes!Y134/RES_hhdet_fec!Y134)</f>
        <v/>
      </c>
      <c r="DA134" s="132" t="s">
        <v>2033</v>
      </c>
    </row>
    <row r="135" spans="1:105" ht="12" customHeight="1" x14ac:dyDescent="0.25">
      <c r="A135" s="106" t="s">
        <v>122</v>
      </c>
      <c r="B135" s="112" t="str">
        <f>IF(RES_hhdet_tes!B135=0,"",RES_hhdet_tes!B135/RES_hhdet_fec!B135)</f>
        <v/>
      </c>
      <c r="C135" s="112" t="str">
        <f>IF(RES_hhdet_tes!C135=0,"",RES_hhdet_tes!C135/RES_hhdet_fec!C135)</f>
        <v/>
      </c>
      <c r="D135" s="112" t="str">
        <f>IF(RES_hhdet_tes!D135=0,"",RES_hhdet_tes!D135/RES_hhdet_fec!D135)</f>
        <v/>
      </c>
      <c r="E135" s="112" t="str">
        <f>IF(RES_hhdet_tes!E135=0,"",RES_hhdet_tes!E135/RES_hhdet_fec!E135)</f>
        <v/>
      </c>
      <c r="F135" s="112" t="str">
        <f>IF(RES_hhdet_tes!F135=0,"",RES_hhdet_tes!F135/RES_hhdet_fec!F135)</f>
        <v/>
      </c>
      <c r="G135" s="112" t="str">
        <f>IF(RES_hhdet_tes!G135=0,"",RES_hhdet_tes!G135/RES_hhdet_fec!G135)</f>
        <v/>
      </c>
      <c r="H135" s="112" t="str">
        <f>IF(RES_hhdet_tes!H135=0,"",RES_hhdet_tes!H135/RES_hhdet_fec!H135)</f>
        <v/>
      </c>
      <c r="I135" s="112" t="str">
        <f>IF(RES_hhdet_tes!I135=0,"",RES_hhdet_tes!I135/RES_hhdet_fec!I135)</f>
        <v/>
      </c>
      <c r="J135" s="112" t="str">
        <f>IF(RES_hhdet_tes!J135=0,"",RES_hhdet_tes!J135/RES_hhdet_fec!J135)</f>
        <v/>
      </c>
      <c r="K135" s="112" t="str">
        <f>IF(RES_hhdet_tes!K135=0,"",RES_hhdet_tes!K135/RES_hhdet_fec!K135)</f>
        <v/>
      </c>
      <c r="L135" s="112" t="str">
        <f>IF(RES_hhdet_tes!L135=0,"",RES_hhdet_tes!L135/RES_hhdet_fec!L135)</f>
        <v/>
      </c>
      <c r="M135" s="112" t="str">
        <f>IF(RES_hhdet_tes!M135=0,"",RES_hhdet_tes!M135/RES_hhdet_fec!M135)</f>
        <v/>
      </c>
      <c r="N135" s="112" t="str">
        <f>IF(RES_hhdet_tes!N135=0,"",RES_hhdet_tes!N135/RES_hhdet_fec!N135)</f>
        <v/>
      </c>
      <c r="O135" s="112" t="str">
        <f>IF(RES_hhdet_tes!O135=0,"",RES_hhdet_tes!O135/RES_hhdet_fec!O135)</f>
        <v/>
      </c>
      <c r="P135" s="112" t="str">
        <f>IF(RES_hhdet_tes!P135=0,"",RES_hhdet_tes!P135/RES_hhdet_fec!P135)</f>
        <v/>
      </c>
      <c r="Q135" s="112" t="str">
        <f>IF(RES_hhdet_tes!Q135=0,"",RES_hhdet_tes!Q135/RES_hhdet_fec!Q135)</f>
        <v/>
      </c>
      <c r="R135" s="112" t="str">
        <f>IF(RES_hhdet_tes!R135=0,"",RES_hhdet_tes!R135/RES_hhdet_fec!R135)</f>
        <v/>
      </c>
      <c r="S135" s="112" t="str">
        <f>IF(RES_hhdet_tes!S135=0,"",RES_hhdet_tes!S135/RES_hhdet_fec!S135)</f>
        <v/>
      </c>
      <c r="T135" s="112" t="str">
        <f>IF(RES_hhdet_tes!T135=0,"",RES_hhdet_tes!T135/RES_hhdet_fec!T135)</f>
        <v/>
      </c>
      <c r="U135" s="112" t="str">
        <f>IF(RES_hhdet_tes!U135=0,"",RES_hhdet_tes!U135/RES_hhdet_fec!U135)</f>
        <v/>
      </c>
      <c r="V135" s="112" t="str">
        <f>IF(RES_hhdet_tes!V135=0,"",RES_hhdet_tes!V135/RES_hhdet_fec!V135)</f>
        <v/>
      </c>
      <c r="W135" s="112" t="str">
        <f>IF(RES_hhdet_tes!W135=0,"",RES_hhdet_tes!W135/RES_hhdet_fec!W135)</f>
        <v/>
      </c>
      <c r="X135" s="112" t="str">
        <f>IF(RES_hhdet_tes!X135=0,"",RES_hhdet_tes!X135/RES_hhdet_fec!X135)</f>
        <v/>
      </c>
      <c r="Y135" s="112" t="str">
        <f>IF(RES_hhdet_tes!Y135=0,"",RES_hhdet_tes!Y135/RES_hhdet_fec!Y135)</f>
        <v/>
      </c>
      <c r="DA135" s="131" t="s">
        <v>2034</v>
      </c>
    </row>
    <row r="136" spans="1:105" ht="12" customHeight="1" x14ac:dyDescent="0.25">
      <c r="A136" s="107" t="s">
        <v>121</v>
      </c>
      <c r="B136" s="113" t="str">
        <f>IF(RES_hhdet_tes!B136=0,"",RES_hhdet_tes!B136/RES_hhdet_fec!B136)</f>
        <v/>
      </c>
      <c r="C136" s="113" t="str">
        <f>IF(RES_hhdet_tes!C136=0,"",RES_hhdet_tes!C136/RES_hhdet_fec!C136)</f>
        <v/>
      </c>
      <c r="D136" s="113" t="str">
        <f>IF(RES_hhdet_tes!D136=0,"",RES_hhdet_tes!D136/RES_hhdet_fec!D136)</f>
        <v/>
      </c>
      <c r="E136" s="113" t="str">
        <f>IF(RES_hhdet_tes!E136=0,"",RES_hhdet_tes!E136/RES_hhdet_fec!E136)</f>
        <v/>
      </c>
      <c r="F136" s="113" t="str">
        <f>IF(RES_hhdet_tes!F136=0,"",RES_hhdet_tes!F136/RES_hhdet_fec!F136)</f>
        <v/>
      </c>
      <c r="G136" s="113" t="str">
        <f>IF(RES_hhdet_tes!G136=0,"",RES_hhdet_tes!G136/RES_hhdet_fec!G136)</f>
        <v/>
      </c>
      <c r="H136" s="113" t="str">
        <f>IF(RES_hhdet_tes!H136=0,"",RES_hhdet_tes!H136/RES_hhdet_fec!H136)</f>
        <v/>
      </c>
      <c r="I136" s="113" t="str">
        <f>IF(RES_hhdet_tes!I136=0,"",RES_hhdet_tes!I136/RES_hhdet_fec!I136)</f>
        <v/>
      </c>
      <c r="J136" s="113" t="str">
        <f>IF(RES_hhdet_tes!J136=0,"",RES_hhdet_tes!J136/RES_hhdet_fec!J136)</f>
        <v/>
      </c>
      <c r="K136" s="113" t="str">
        <f>IF(RES_hhdet_tes!K136=0,"",RES_hhdet_tes!K136/RES_hhdet_fec!K136)</f>
        <v/>
      </c>
      <c r="L136" s="113" t="str">
        <f>IF(RES_hhdet_tes!L136=0,"",RES_hhdet_tes!L136/RES_hhdet_fec!L136)</f>
        <v/>
      </c>
      <c r="M136" s="113" t="str">
        <f>IF(RES_hhdet_tes!M136=0,"",RES_hhdet_tes!M136/RES_hhdet_fec!M136)</f>
        <v/>
      </c>
      <c r="N136" s="113" t="str">
        <f>IF(RES_hhdet_tes!N136=0,"",RES_hhdet_tes!N136/RES_hhdet_fec!N136)</f>
        <v/>
      </c>
      <c r="O136" s="113" t="str">
        <f>IF(RES_hhdet_tes!O136=0,"",RES_hhdet_tes!O136/RES_hhdet_fec!O136)</f>
        <v/>
      </c>
      <c r="P136" s="113" t="str">
        <f>IF(RES_hhdet_tes!P136=0,"",RES_hhdet_tes!P136/RES_hhdet_fec!P136)</f>
        <v/>
      </c>
      <c r="Q136" s="113" t="str">
        <f>IF(RES_hhdet_tes!Q136=0,"",RES_hhdet_tes!Q136/RES_hhdet_fec!Q136)</f>
        <v/>
      </c>
      <c r="R136" s="113" t="str">
        <f>IF(RES_hhdet_tes!R136=0,"",RES_hhdet_tes!R136/RES_hhdet_fec!R136)</f>
        <v/>
      </c>
      <c r="S136" s="113" t="str">
        <f>IF(RES_hhdet_tes!S136=0,"",RES_hhdet_tes!S136/RES_hhdet_fec!S136)</f>
        <v/>
      </c>
      <c r="T136" s="113" t="str">
        <f>IF(RES_hhdet_tes!T136=0,"",RES_hhdet_tes!T136/RES_hhdet_fec!T136)</f>
        <v/>
      </c>
      <c r="U136" s="113" t="str">
        <f>IF(RES_hhdet_tes!U136=0,"",RES_hhdet_tes!U136/RES_hhdet_fec!U136)</f>
        <v/>
      </c>
      <c r="V136" s="113" t="str">
        <f>IF(RES_hhdet_tes!V136=0,"",RES_hhdet_tes!V136/RES_hhdet_fec!V136)</f>
        <v/>
      </c>
      <c r="W136" s="113" t="str">
        <f>IF(RES_hhdet_tes!W136=0,"",RES_hhdet_tes!W136/RES_hhdet_fec!W136)</f>
        <v/>
      </c>
      <c r="X136" s="113" t="str">
        <f>IF(RES_hhdet_tes!X136=0,"",RES_hhdet_tes!X136/RES_hhdet_fec!X136)</f>
        <v/>
      </c>
      <c r="Y136" s="113" t="str">
        <f>IF(RES_hhdet_tes!Y136=0,"",RES_hhdet_tes!Y136/RES_hhdet_fec!Y136)</f>
        <v/>
      </c>
      <c r="DA136" s="132" t="s">
        <v>2035</v>
      </c>
    </row>
    <row r="137" spans="1:105" ht="12" customHeight="1" x14ac:dyDescent="0.25">
      <c r="A137" s="108" t="s">
        <v>53</v>
      </c>
      <c r="B137" s="111" t="str">
        <f>IF(RES_hhdet_tes!B137=0,"",RES_hhdet_tes!B137/RES_hhdet_fec!B137)</f>
        <v/>
      </c>
      <c r="C137" s="111" t="str">
        <f>IF(RES_hhdet_tes!C137=0,"",RES_hhdet_tes!C137/RES_hhdet_fec!C137)</f>
        <v/>
      </c>
      <c r="D137" s="111" t="str">
        <f>IF(RES_hhdet_tes!D137=0,"",RES_hhdet_tes!D137/RES_hhdet_fec!D137)</f>
        <v/>
      </c>
      <c r="E137" s="111" t="str">
        <f>IF(RES_hhdet_tes!E137=0,"",RES_hhdet_tes!E137/RES_hhdet_fec!E137)</f>
        <v/>
      </c>
      <c r="F137" s="111" t="str">
        <f>IF(RES_hhdet_tes!F137=0,"",RES_hhdet_tes!F137/RES_hhdet_fec!F137)</f>
        <v/>
      </c>
      <c r="G137" s="111" t="str">
        <f>IF(RES_hhdet_tes!G137=0,"",RES_hhdet_tes!G137/RES_hhdet_fec!G137)</f>
        <v/>
      </c>
      <c r="H137" s="111" t="str">
        <f>IF(RES_hhdet_tes!H137=0,"",RES_hhdet_tes!H137/RES_hhdet_fec!H137)</f>
        <v/>
      </c>
      <c r="I137" s="111" t="str">
        <f>IF(RES_hhdet_tes!I137=0,"",RES_hhdet_tes!I137/RES_hhdet_fec!I137)</f>
        <v/>
      </c>
      <c r="J137" s="111" t="str">
        <f>IF(RES_hhdet_tes!J137=0,"",RES_hhdet_tes!J137/RES_hhdet_fec!J137)</f>
        <v/>
      </c>
      <c r="K137" s="111" t="str">
        <f>IF(RES_hhdet_tes!K137=0,"",RES_hhdet_tes!K137/RES_hhdet_fec!K137)</f>
        <v/>
      </c>
      <c r="L137" s="111" t="str">
        <f>IF(RES_hhdet_tes!L137=0,"",RES_hhdet_tes!L137/RES_hhdet_fec!L137)</f>
        <v/>
      </c>
      <c r="M137" s="111" t="str">
        <f>IF(RES_hhdet_tes!M137=0,"",RES_hhdet_tes!M137/RES_hhdet_fec!M137)</f>
        <v/>
      </c>
      <c r="N137" s="111" t="str">
        <f>IF(RES_hhdet_tes!N137=0,"",RES_hhdet_tes!N137/RES_hhdet_fec!N137)</f>
        <v/>
      </c>
      <c r="O137" s="111" t="str">
        <f>IF(RES_hhdet_tes!O137=0,"",RES_hhdet_tes!O137/RES_hhdet_fec!O137)</f>
        <v/>
      </c>
      <c r="P137" s="111" t="str">
        <f>IF(RES_hhdet_tes!P137=0,"",RES_hhdet_tes!P137/RES_hhdet_fec!P137)</f>
        <v/>
      </c>
      <c r="Q137" s="111" t="str">
        <f>IF(RES_hhdet_tes!Q137=0,"",RES_hhdet_tes!Q137/RES_hhdet_fec!Q137)</f>
        <v/>
      </c>
      <c r="R137" s="111" t="str">
        <f>IF(RES_hhdet_tes!R137=0,"",RES_hhdet_tes!R137/RES_hhdet_fec!R137)</f>
        <v/>
      </c>
      <c r="S137" s="111" t="str">
        <f>IF(RES_hhdet_tes!S137=0,"",RES_hhdet_tes!S137/RES_hhdet_fec!S137)</f>
        <v/>
      </c>
      <c r="T137" s="111" t="str">
        <f>IF(RES_hhdet_tes!T137=0,"",RES_hhdet_tes!T137/RES_hhdet_fec!T137)</f>
        <v/>
      </c>
      <c r="U137" s="111" t="str">
        <f>IF(RES_hhdet_tes!U137=0,"",RES_hhdet_tes!U137/RES_hhdet_fec!U137)</f>
        <v/>
      </c>
      <c r="V137" s="111" t="str">
        <f>IF(RES_hhdet_tes!V137=0,"",RES_hhdet_tes!V137/RES_hhdet_fec!V137)</f>
        <v/>
      </c>
      <c r="W137" s="111" t="str">
        <f>IF(RES_hhdet_tes!W137=0,"",RES_hhdet_tes!W137/RES_hhdet_fec!W137)</f>
        <v/>
      </c>
      <c r="X137" s="111" t="str">
        <f>IF(RES_hhdet_tes!X137=0,"",RES_hhdet_tes!X137/RES_hhdet_fec!X137)</f>
        <v/>
      </c>
      <c r="Y137" s="111" t="str">
        <f>IF(RES_hhdet_tes!Y137=0,"",RES_hhdet_tes!Y137/RES_hhdet_fec!Y137)</f>
        <v/>
      </c>
      <c r="DA137" s="63" t="s">
        <v>2036</v>
      </c>
    </row>
    <row r="138" spans="1:105" ht="12" customHeight="1" x14ac:dyDescent="0.25">
      <c r="A138" s="108" t="s">
        <v>52</v>
      </c>
      <c r="B138" s="111" t="str">
        <f>IF(RES_hhdet_tes!B138=0,"",RES_hhdet_tes!B138/RES_hhdet_fec!B138)</f>
        <v/>
      </c>
      <c r="C138" s="111" t="str">
        <f>IF(RES_hhdet_tes!C138=0,"",RES_hhdet_tes!C138/RES_hhdet_fec!C138)</f>
        <v/>
      </c>
      <c r="D138" s="111" t="str">
        <f>IF(RES_hhdet_tes!D138=0,"",RES_hhdet_tes!D138/RES_hhdet_fec!D138)</f>
        <v/>
      </c>
      <c r="E138" s="111" t="str">
        <f>IF(RES_hhdet_tes!E138=0,"",RES_hhdet_tes!E138/RES_hhdet_fec!E138)</f>
        <v/>
      </c>
      <c r="F138" s="111" t="str">
        <f>IF(RES_hhdet_tes!F138=0,"",RES_hhdet_tes!F138/RES_hhdet_fec!F138)</f>
        <v/>
      </c>
      <c r="G138" s="111" t="str">
        <f>IF(RES_hhdet_tes!G138=0,"",RES_hhdet_tes!G138/RES_hhdet_fec!G138)</f>
        <v/>
      </c>
      <c r="H138" s="111" t="str">
        <f>IF(RES_hhdet_tes!H138=0,"",RES_hhdet_tes!H138/RES_hhdet_fec!H138)</f>
        <v/>
      </c>
      <c r="I138" s="111" t="str">
        <f>IF(RES_hhdet_tes!I138=0,"",RES_hhdet_tes!I138/RES_hhdet_fec!I138)</f>
        <v/>
      </c>
      <c r="J138" s="111" t="str">
        <f>IF(RES_hhdet_tes!J138=0,"",RES_hhdet_tes!J138/RES_hhdet_fec!J138)</f>
        <v/>
      </c>
      <c r="K138" s="111" t="str">
        <f>IF(RES_hhdet_tes!K138=0,"",RES_hhdet_tes!K138/RES_hhdet_fec!K138)</f>
        <v/>
      </c>
      <c r="L138" s="111" t="str">
        <f>IF(RES_hhdet_tes!L138=0,"",RES_hhdet_tes!L138/RES_hhdet_fec!L138)</f>
        <v/>
      </c>
      <c r="M138" s="111" t="str">
        <f>IF(RES_hhdet_tes!M138=0,"",RES_hhdet_tes!M138/RES_hhdet_fec!M138)</f>
        <v/>
      </c>
      <c r="N138" s="111" t="str">
        <f>IF(RES_hhdet_tes!N138=0,"",RES_hhdet_tes!N138/RES_hhdet_fec!N138)</f>
        <v/>
      </c>
      <c r="O138" s="111" t="str">
        <f>IF(RES_hhdet_tes!O138=0,"",RES_hhdet_tes!O138/RES_hhdet_fec!O138)</f>
        <v/>
      </c>
      <c r="P138" s="111" t="str">
        <f>IF(RES_hhdet_tes!P138=0,"",RES_hhdet_tes!P138/RES_hhdet_fec!P138)</f>
        <v/>
      </c>
      <c r="Q138" s="111" t="str">
        <f>IF(RES_hhdet_tes!Q138=0,"",RES_hhdet_tes!Q138/RES_hhdet_fec!Q138)</f>
        <v/>
      </c>
      <c r="R138" s="111" t="str">
        <f>IF(RES_hhdet_tes!R138=0,"",RES_hhdet_tes!R138/RES_hhdet_fec!R138)</f>
        <v/>
      </c>
      <c r="S138" s="111" t="str">
        <f>IF(RES_hhdet_tes!S138=0,"",RES_hhdet_tes!S138/RES_hhdet_fec!S138)</f>
        <v/>
      </c>
      <c r="T138" s="111" t="str">
        <f>IF(RES_hhdet_tes!T138=0,"",RES_hhdet_tes!T138/RES_hhdet_fec!T138)</f>
        <v/>
      </c>
      <c r="U138" s="111" t="str">
        <f>IF(RES_hhdet_tes!U138=0,"",RES_hhdet_tes!U138/RES_hhdet_fec!U138)</f>
        <v/>
      </c>
      <c r="V138" s="111" t="str">
        <f>IF(RES_hhdet_tes!V138=0,"",RES_hhdet_tes!V138/RES_hhdet_fec!V138)</f>
        <v/>
      </c>
      <c r="W138" s="111" t="str">
        <f>IF(RES_hhdet_tes!W138=0,"",RES_hhdet_tes!W138/RES_hhdet_fec!W138)</f>
        <v/>
      </c>
      <c r="X138" s="111" t="str">
        <f>IF(RES_hhdet_tes!X138=0,"",RES_hhdet_tes!X138/RES_hhdet_fec!X138)</f>
        <v/>
      </c>
      <c r="Y138" s="111" t="str">
        <f>IF(RES_hhdet_tes!Y138=0,"",RES_hhdet_tes!Y138/RES_hhdet_fec!Y138)</f>
        <v/>
      </c>
      <c r="DA138" s="63" t="s">
        <v>2037</v>
      </c>
    </row>
    <row r="139" spans="1:105" ht="12" customHeight="1" x14ac:dyDescent="0.25">
      <c r="A139" s="121" t="s">
        <v>54</v>
      </c>
      <c r="B139" s="124" t="str">
        <f>IF(RES_hhdet_tes!B139=0,"",RES_hhdet_tes!B139/RES_hhdet_fec!B139)</f>
        <v/>
      </c>
      <c r="C139" s="124" t="str">
        <f>IF(RES_hhdet_tes!C139=0,"",RES_hhdet_tes!C139/RES_hhdet_fec!C139)</f>
        <v/>
      </c>
      <c r="D139" s="124" t="str">
        <f>IF(RES_hhdet_tes!D139=0,"",RES_hhdet_tes!D139/RES_hhdet_fec!D139)</f>
        <v/>
      </c>
      <c r="E139" s="124" t="str">
        <f>IF(RES_hhdet_tes!E139=0,"",RES_hhdet_tes!E139/RES_hhdet_fec!E139)</f>
        <v/>
      </c>
      <c r="F139" s="124" t="str">
        <f>IF(RES_hhdet_tes!F139=0,"",RES_hhdet_tes!F139/RES_hhdet_fec!F139)</f>
        <v/>
      </c>
      <c r="G139" s="124" t="str">
        <f>IF(RES_hhdet_tes!G139=0,"",RES_hhdet_tes!G139/RES_hhdet_fec!G139)</f>
        <v/>
      </c>
      <c r="H139" s="124" t="str">
        <f>IF(RES_hhdet_tes!H139=0,"",RES_hhdet_tes!H139/RES_hhdet_fec!H139)</f>
        <v/>
      </c>
      <c r="I139" s="124" t="str">
        <f>IF(RES_hhdet_tes!I139=0,"",RES_hhdet_tes!I139/RES_hhdet_fec!I139)</f>
        <v/>
      </c>
      <c r="J139" s="124" t="str">
        <f>IF(RES_hhdet_tes!J139=0,"",RES_hhdet_tes!J139/RES_hhdet_fec!J139)</f>
        <v/>
      </c>
      <c r="K139" s="124" t="str">
        <f>IF(RES_hhdet_tes!K139=0,"",RES_hhdet_tes!K139/RES_hhdet_fec!K139)</f>
        <v/>
      </c>
      <c r="L139" s="124" t="str">
        <f>IF(RES_hhdet_tes!L139=0,"",RES_hhdet_tes!L139/RES_hhdet_fec!L139)</f>
        <v/>
      </c>
      <c r="M139" s="124" t="str">
        <f>IF(RES_hhdet_tes!M139=0,"",RES_hhdet_tes!M139/RES_hhdet_fec!M139)</f>
        <v/>
      </c>
      <c r="N139" s="124" t="str">
        <f>IF(RES_hhdet_tes!N139=0,"",RES_hhdet_tes!N139/RES_hhdet_fec!N139)</f>
        <v/>
      </c>
      <c r="O139" s="124" t="str">
        <f>IF(RES_hhdet_tes!O139=0,"",RES_hhdet_tes!O139/RES_hhdet_fec!O139)</f>
        <v/>
      </c>
      <c r="P139" s="124" t="str">
        <f>IF(RES_hhdet_tes!P139=0,"",RES_hhdet_tes!P139/RES_hhdet_fec!P139)</f>
        <v/>
      </c>
      <c r="Q139" s="124" t="str">
        <f>IF(RES_hhdet_tes!Q139=0,"",RES_hhdet_tes!Q139/RES_hhdet_fec!Q139)</f>
        <v/>
      </c>
      <c r="R139" s="124" t="str">
        <f>IF(RES_hhdet_tes!R139=0,"",RES_hhdet_tes!R139/RES_hhdet_fec!R139)</f>
        <v/>
      </c>
      <c r="S139" s="124" t="str">
        <f>IF(RES_hhdet_tes!S139=0,"",RES_hhdet_tes!S139/RES_hhdet_fec!S139)</f>
        <v/>
      </c>
      <c r="T139" s="124" t="str">
        <f>IF(RES_hhdet_tes!T139=0,"",RES_hhdet_tes!T139/RES_hhdet_fec!T139)</f>
        <v/>
      </c>
      <c r="U139" s="124" t="str">
        <f>IF(RES_hhdet_tes!U139=0,"",RES_hhdet_tes!U139/RES_hhdet_fec!U139)</f>
        <v/>
      </c>
      <c r="V139" s="124" t="str">
        <f>IF(RES_hhdet_tes!V139=0,"",RES_hhdet_tes!V139/RES_hhdet_fec!V139)</f>
        <v/>
      </c>
      <c r="W139" s="124" t="str">
        <f>IF(RES_hhdet_tes!W139=0,"",RES_hhdet_tes!W139/RES_hhdet_fec!W139)</f>
        <v/>
      </c>
      <c r="X139" s="124" t="str">
        <f>IF(RES_hhdet_tes!X139=0,"",RES_hhdet_tes!X139/RES_hhdet_fec!X139)</f>
        <v/>
      </c>
      <c r="Y139" s="124" t="str">
        <f>IF(RES_hhdet_tes!Y139=0,"",RES_hhdet_tes!Y139/RES_hhdet_fec!Y139)</f>
        <v/>
      </c>
      <c r="DA139" s="130" t="s">
        <v>2038</v>
      </c>
    </row>
    <row r="140" spans="1:105" ht="12" customHeight="1" x14ac:dyDescent="0.25">
      <c r="A140" s="97" t="s">
        <v>50</v>
      </c>
      <c r="B140" s="111" t="str">
        <f>IF(RES_hhdet_tes!B140=0,"",RES_hhdet_tes!B140/RES_hhdet_fec!B140)</f>
        <v/>
      </c>
      <c r="C140" s="111" t="str">
        <f>IF(RES_hhdet_tes!C140=0,"",RES_hhdet_tes!C140/RES_hhdet_fec!C140)</f>
        <v/>
      </c>
      <c r="D140" s="111" t="str">
        <f>IF(RES_hhdet_tes!D140=0,"",RES_hhdet_tes!D140/RES_hhdet_fec!D140)</f>
        <v/>
      </c>
      <c r="E140" s="111" t="str">
        <f>IF(RES_hhdet_tes!E140=0,"",RES_hhdet_tes!E140/RES_hhdet_fec!E140)</f>
        <v/>
      </c>
      <c r="F140" s="111" t="str">
        <f>IF(RES_hhdet_tes!F140=0,"",RES_hhdet_tes!F140/RES_hhdet_fec!F140)</f>
        <v/>
      </c>
      <c r="G140" s="111" t="str">
        <f>IF(RES_hhdet_tes!G140=0,"",RES_hhdet_tes!G140/RES_hhdet_fec!G140)</f>
        <v/>
      </c>
      <c r="H140" s="111" t="str">
        <f>IF(RES_hhdet_tes!H140=0,"",RES_hhdet_tes!H140/RES_hhdet_fec!H140)</f>
        <v/>
      </c>
      <c r="I140" s="111" t="str">
        <f>IF(RES_hhdet_tes!I140=0,"",RES_hhdet_tes!I140/RES_hhdet_fec!I140)</f>
        <v/>
      </c>
      <c r="J140" s="111" t="str">
        <f>IF(RES_hhdet_tes!J140=0,"",RES_hhdet_tes!J140/RES_hhdet_fec!J140)</f>
        <v/>
      </c>
      <c r="K140" s="111" t="str">
        <f>IF(RES_hhdet_tes!K140=0,"",RES_hhdet_tes!K140/RES_hhdet_fec!K140)</f>
        <v/>
      </c>
      <c r="L140" s="111" t="str">
        <f>IF(RES_hhdet_tes!L140=0,"",RES_hhdet_tes!L140/RES_hhdet_fec!L140)</f>
        <v/>
      </c>
      <c r="M140" s="111" t="str">
        <f>IF(RES_hhdet_tes!M140=0,"",RES_hhdet_tes!M140/RES_hhdet_fec!M140)</f>
        <v/>
      </c>
      <c r="N140" s="111" t="str">
        <f>IF(RES_hhdet_tes!N140=0,"",RES_hhdet_tes!N140/RES_hhdet_fec!N140)</f>
        <v/>
      </c>
      <c r="O140" s="111" t="str">
        <f>IF(RES_hhdet_tes!O140=0,"",RES_hhdet_tes!O140/RES_hhdet_fec!O140)</f>
        <v/>
      </c>
      <c r="P140" s="111" t="str">
        <f>IF(RES_hhdet_tes!P140=0,"",RES_hhdet_tes!P140/RES_hhdet_fec!P140)</f>
        <v/>
      </c>
      <c r="Q140" s="111" t="str">
        <f>IF(RES_hhdet_tes!Q140=0,"",RES_hhdet_tes!Q140/RES_hhdet_fec!Q140)</f>
        <v/>
      </c>
      <c r="R140" s="111" t="str">
        <f>IF(RES_hhdet_tes!R140=0,"",RES_hhdet_tes!R140/RES_hhdet_fec!R140)</f>
        <v/>
      </c>
      <c r="S140" s="111" t="str">
        <f>IF(RES_hhdet_tes!S140=0,"",RES_hhdet_tes!S140/RES_hhdet_fec!S140)</f>
        <v/>
      </c>
      <c r="T140" s="111" t="str">
        <f>IF(RES_hhdet_tes!T140=0,"",RES_hhdet_tes!T140/RES_hhdet_fec!T140)</f>
        <v/>
      </c>
      <c r="U140" s="111" t="str">
        <f>IF(RES_hhdet_tes!U140=0,"",RES_hhdet_tes!U140/RES_hhdet_fec!U140)</f>
        <v/>
      </c>
      <c r="V140" s="111" t="str">
        <f>IF(RES_hhdet_tes!V140=0,"",RES_hhdet_tes!V140/RES_hhdet_fec!V140)</f>
        <v/>
      </c>
      <c r="W140" s="111" t="str">
        <f>IF(RES_hhdet_tes!W140=0,"",RES_hhdet_tes!W140/RES_hhdet_fec!W140)</f>
        <v/>
      </c>
      <c r="X140" s="111" t="str">
        <f>IF(RES_hhdet_tes!X140=0,"",RES_hhdet_tes!X140/RES_hhdet_fec!X140)</f>
        <v/>
      </c>
      <c r="Y140" s="111" t="str">
        <f>IF(RES_hhdet_tes!Y140=0,"",RES_hhdet_tes!Y140/RES_hhdet_fec!Y140)</f>
        <v/>
      </c>
      <c r="DA140" s="63" t="s">
        <v>2039</v>
      </c>
    </row>
    <row r="141" spans="1:105" ht="12" customHeight="1" x14ac:dyDescent="0.25">
      <c r="A141" s="109" t="s">
        <v>120</v>
      </c>
      <c r="B141" s="45" t="str">
        <f>IF(RES_hhdet_tes!B141=0,"",RES_hhdet_tes!B141/RES_hhdet_fec!B141)</f>
        <v/>
      </c>
      <c r="C141" s="45" t="str">
        <f>IF(RES_hhdet_tes!C141=0,"",RES_hhdet_tes!C141/RES_hhdet_fec!C141)</f>
        <v/>
      </c>
      <c r="D141" s="45" t="str">
        <f>IF(RES_hhdet_tes!D141=0,"",RES_hhdet_tes!D141/RES_hhdet_fec!D141)</f>
        <v/>
      </c>
      <c r="E141" s="45" t="str">
        <f>IF(RES_hhdet_tes!E141=0,"",RES_hhdet_tes!E141/RES_hhdet_fec!E141)</f>
        <v/>
      </c>
      <c r="F141" s="45" t="str">
        <f>IF(RES_hhdet_tes!F141=0,"",RES_hhdet_tes!F141/RES_hhdet_fec!F141)</f>
        <v/>
      </c>
      <c r="G141" s="45" t="str">
        <f>IF(RES_hhdet_tes!G141=0,"",RES_hhdet_tes!G141/RES_hhdet_fec!G141)</f>
        <v/>
      </c>
      <c r="H141" s="45" t="str">
        <f>IF(RES_hhdet_tes!H141=0,"",RES_hhdet_tes!H141/RES_hhdet_fec!H141)</f>
        <v/>
      </c>
      <c r="I141" s="45" t="str">
        <f>IF(RES_hhdet_tes!I141=0,"",RES_hhdet_tes!I141/RES_hhdet_fec!I141)</f>
        <v/>
      </c>
      <c r="J141" s="45" t="str">
        <f>IF(RES_hhdet_tes!J141=0,"",RES_hhdet_tes!J141/RES_hhdet_fec!J141)</f>
        <v/>
      </c>
      <c r="K141" s="45" t="str">
        <f>IF(RES_hhdet_tes!K141=0,"",RES_hhdet_tes!K141/RES_hhdet_fec!K141)</f>
        <v/>
      </c>
      <c r="L141" s="45" t="str">
        <f>IF(RES_hhdet_tes!L141=0,"",RES_hhdet_tes!L141/RES_hhdet_fec!L141)</f>
        <v/>
      </c>
      <c r="M141" s="45" t="str">
        <f>IF(RES_hhdet_tes!M141=0,"",RES_hhdet_tes!M141/RES_hhdet_fec!M141)</f>
        <v/>
      </c>
      <c r="N141" s="45" t="str">
        <f>IF(RES_hhdet_tes!N141=0,"",RES_hhdet_tes!N141/RES_hhdet_fec!N141)</f>
        <v/>
      </c>
      <c r="O141" s="45" t="str">
        <f>IF(RES_hhdet_tes!O141=0,"",RES_hhdet_tes!O141/RES_hhdet_fec!O141)</f>
        <v/>
      </c>
      <c r="P141" s="45" t="str">
        <f>IF(RES_hhdet_tes!P141=0,"",RES_hhdet_tes!P141/RES_hhdet_fec!P141)</f>
        <v/>
      </c>
      <c r="Q141" s="45" t="str">
        <f>IF(RES_hhdet_tes!Q141=0,"",RES_hhdet_tes!Q141/RES_hhdet_fec!Q141)</f>
        <v/>
      </c>
      <c r="R141" s="45" t="str">
        <f>IF(RES_hhdet_tes!R141=0,"",RES_hhdet_tes!R141/RES_hhdet_fec!R141)</f>
        <v/>
      </c>
      <c r="S141" s="45" t="str">
        <f>IF(RES_hhdet_tes!S141=0,"",RES_hhdet_tes!S141/RES_hhdet_fec!S141)</f>
        <v/>
      </c>
      <c r="T141" s="45" t="str">
        <f>IF(RES_hhdet_tes!T141=0,"",RES_hhdet_tes!T141/RES_hhdet_fec!T141)</f>
        <v/>
      </c>
      <c r="U141" s="45" t="str">
        <f>IF(RES_hhdet_tes!U141=0,"",RES_hhdet_tes!U141/RES_hhdet_fec!U141)</f>
        <v/>
      </c>
      <c r="V141" s="45" t="str">
        <f>IF(RES_hhdet_tes!V141=0,"",RES_hhdet_tes!V141/RES_hhdet_fec!V141)</f>
        <v/>
      </c>
      <c r="W141" s="45" t="str">
        <f>IF(RES_hhdet_tes!W141=0,"",RES_hhdet_tes!W141/RES_hhdet_fec!W141)</f>
        <v/>
      </c>
      <c r="X141" s="45" t="str">
        <f>IF(RES_hhdet_tes!X141=0,"",RES_hhdet_tes!X141/RES_hhdet_fec!X141)</f>
        <v/>
      </c>
      <c r="Y141" s="45" t="str">
        <f>IF(RES_hhdet_tes!Y141=0,"",RES_hhdet_tes!Y141/RES_hhdet_fec!Y141)</f>
        <v/>
      </c>
      <c r="DA141" s="60" t="s">
        <v>2040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0.99625829757324125</v>
      </c>
      <c r="C143" s="119">
        <f>IF(RES_hhdet_tes!C143=0,"",RES_hhdet_tes!C143/RES_hhdet_fec!C143)</f>
        <v>1.081471868147674</v>
      </c>
      <c r="D143" s="119">
        <f>IF(RES_hhdet_tes!D143=0,"",RES_hhdet_tes!D143/RES_hhdet_fec!D143)</f>
        <v>1.0932649386527289</v>
      </c>
      <c r="E143" s="119">
        <f>IF(RES_hhdet_tes!E143=0,"",RES_hhdet_tes!E143/RES_hhdet_fec!E143)</f>
        <v>1.1766839979889956</v>
      </c>
      <c r="F143" s="119">
        <f>IF(RES_hhdet_tes!F143=0,"",RES_hhdet_tes!F143/RES_hhdet_fec!F143)</f>
        <v>1.1984873602509678</v>
      </c>
      <c r="G143" s="119">
        <f>IF(RES_hhdet_tes!G143=0,"",RES_hhdet_tes!G143/RES_hhdet_fec!G143)</f>
        <v>1.2400177074303131</v>
      </c>
      <c r="H143" s="119">
        <f>IF(RES_hhdet_tes!H143=0,"",RES_hhdet_tes!H143/RES_hhdet_fec!H143)</f>
        <v>1.2780472708422266</v>
      </c>
      <c r="I143" s="119">
        <f>IF(RES_hhdet_tes!I143=0,"",RES_hhdet_tes!I143/RES_hhdet_fec!I143)</f>
        <v>1.2800435319391548</v>
      </c>
      <c r="J143" s="119">
        <f>IF(RES_hhdet_tes!J143=0,"",RES_hhdet_tes!J143/RES_hhdet_fec!J143)</f>
        <v>1.2858703138305259</v>
      </c>
      <c r="K143" s="119">
        <f>IF(RES_hhdet_tes!K143=0,"",RES_hhdet_tes!K143/RES_hhdet_fec!K143)</f>
        <v>1.3377473321936566</v>
      </c>
      <c r="L143" s="119">
        <f>IF(RES_hhdet_tes!L143=0,"",RES_hhdet_tes!L143/RES_hhdet_fec!L143)</f>
        <v>1.3854782576066589</v>
      </c>
      <c r="M143" s="119">
        <f>IF(RES_hhdet_tes!M143=0,"",RES_hhdet_tes!M143/RES_hhdet_fec!M143)</f>
        <v>1.3783474090830725</v>
      </c>
      <c r="N143" s="119">
        <f>IF(RES_hhdet_tes!N143=0,"",RES_hhdet_tes!N143/RES_hhdet_fec!N143)</f>
        <v>1.4152161867469617</v>
      </c>
      <c r="O143" s="119">
        <f>IF(RES_hhdet_tes!O143=0,"",RES_hhdet_tes!O143/RES_hhdet_fec!O143)</f>
        <v>1.4393725089266487</v>
      </c>
      <c r="P143" s="119">
        <f>IF(RES_hhdet_tes!P143=0,"",RES_hhdet_tes!P143/RES_hhdet_fec!P143)</f>
        <v>1.435609841364144</v>
      </c>
      <c r="Q143" s="119">
        <f>IF(RES_hhdet_tes!Q143=0,"",RES_hhdet_tes!Q143/RES_hhdet_fec!Q143)</f>
        <v>1.5513821850520086</v>
      </c>
      <c r="R143" s="119">
        <f>IF(RES_hhdet_tes!R143=0,"",RES_hhdet_tes!R143/RES_hhdet_fec!R143)</f>
        <v>1.5918216752689887</v>
      </c>
      <c r="S143" s="119">
        <f>IF(RES_hhdet_tes!S143=0,"",RES_hhdet_tes!S143/RES_hhdet_fec!S143)</f>
        <v>1.6540072444063183</v>
      </c>
      <c r="T143" s="119">
        <f>IF(RES_hhdet_tes!T143=0,"",RES_hhdet_tes!T143/RES_hhdet_fec!T143)</f>
        <v>1.6724537847278023</v>
      </c>
      <c r="U143" s="119">
        <f>IF(RES_hhdet_tes!U143=0,"",RES_hhdet_tes!U143/RES_hhdet_fec!U143)</f>
        <v>1.7336041849508208</v>
      </c>
      <c r="V143" s="119">
        <f>IF(RES_hhdet_tes!V143=0,"",RES_hhdet_tes!V143/RES_hhdet_fec!V143)</f>
        <v>1.7788771006232829</v>
      </c>
      <c r="W143" s="119">
        <f>IF(RES_hhdet_tes!W143=0,"",RES_hhdet_tes!W143/RES_hhdet_fec!W143)</f>
        <v>1.7826117226631046</v>
      </c>
      <c r="X143" s="119">
        <f>IF(RES_hhdet_tes!X143=0,"",RES_hhdet_tes!X143/RES_hhdet_fec!X143)</f>
        <v>1.777794114007643</v>
      </c>
      <c r="Y143" s="119">
        <f>IF(RES_hhdet_tes!Y143=0,"",RES_hhdet_tes!Y143/RES_hhdet_fec!Y143)</f>
        <v>1.8715758091834502</v>
      </c>
      <c r="DA143" s="129" t="s">
        <v>2041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1.3991924714361763</v>
      </c>
      <c r="C144" s="124">
        <f>IF(RES_hhdet_tes!C144=0,"",RES_hhdet_tes!C144/RES_hhdet_fec!C144)</f>
        <v>1.4575037232891348</v>
      </c>
      <c r="D144" s="124">
        <f>IF(RES_hhdet_tes!D144=0,"",RES_hhdet_tes!D144/RES_hhdet_fec!D144)</f>
        <v>1.5201713034372666</v>
      </c>
      <c r="E144" s="124">
        <f>IF(RES_hhdet_tes!E144=0,"",RES_hhdet_tes!E144/RES_hhdet_fec!E144)</f>
        <v>1.585194166062851</v>
      </c>
      <c r="F144" s="124">
        <f>IF(RES_hhdet_tes!F144=0,"",RES_hhdet_tes!F144/RES_hhdet_fec!F144)</f>
        <v>1.6510134036580102</v>
      </c>
      <c r="G144" s="124">
        <f>IF(RES_hhdet_tes!G144=0,"",RES_hhdet_tes!G144/RES_hhdet_fec!G144)</f>
        <v>1.7205939686231508</v>
      </c>
      <c r="H144" s="124">
        <f>IF(RES_hhdet_tes!H144=0,"",RES_hhdet_tes!H144/RES_hhdet_fec!H144)</f>
        <v>1.7845535097477969</v>
      </c>
      <c r="I144" s="124">
        <f>IF(RES_hhdet_tes!I144=0,"",RES_hhdet_tes!I144/RES_hhdet_fec!I144)</f>
        <v>1.8386296424153115</v>
      </c>
      <c r="J144" s="124">
        <f>IF(RES_hhdet_tes!J144=0,"",RES_hhdet_tes!J144/RES_hhdet_fec!J144)</f>
        <v>1.8856181186820056</v>
      </c>
      <c r="K144" s="124">
        <f>IF(RES_hhdet_tes!K144=0,"",RES_hhdet_tes!K144/RES_hhdet_fec!K144)</f>
        <v>1.9334881588665696</v>
      </c>
      <c r="L144" s="124">
        <f>IF(RES_hhdet_tes!L144=0,"",RES_hhdet_tes!L144/RES_hhdet_fec!L144)</f>
        <v>1.9914792071643395</v>
      </c>
      <c r="M144" s="124">
        <f>IF(RES_hhdet_tes!M144=0,"",RES_hhdet_tes!M144/RES_hhdet_fec!M144)</f>
        <v>2.0536471315350493</v>
      </c>
      <c r="N144" s="124">
        <f>IF(RES_hhdet_tes!N144=0,"",RES_hhdet_tes!N144/RES_hhdet_fec!N144)</f>
        <v>2.1276304498005687</v>
      </c>
      <c r="O144" s="124">
        <f>IF(RES_hhdet_tes!O144=0,"",RES_hhdet_tes!O144/RES_hhdet_fec!O144)</f>
        <v>2.2224962963922708</v>
      </c>
      <c r="P144" s="124">
        <f>IF(RES_hhdet_tes!P144=0,"",RES_hhdet_tes!P144/RES_hhdet_fec!P144)</f>
        <v>2.3447941514268837</v>
      </c>
      <c r="Q144" s="124">
        <f>IF(RES_hhdet_tes!Q144=0,"",RES_hhdet_tes!Q144/RES_hhdet_fec!Q144)</f>
        <v>2.5065384688376882</v>
      </c>
      <c r="R144" s="124">
        <f>IF(RES_hhdet_tes!R144=0,"",RES_hhdet_tes!R144/RES_hhdet_fec!R144)</f>
        <v>2.6774778204206444</v>
      </c>
      <c r="S144" s="124">
        <f>IF(RES_hhdet_tes!S144=0,"",RES_hhdet_tes!S144/RES_hhdet_fec!S144)</f>
        <v>2.8286940002838663</v>
      </c>
      <c r="T144" s="124">
        <f>IF(RES_hhdet_tes!T144=0,"",RES_hhdet_tes!T144/RES_hhdet_fec!T144)</f>
        <v>2.9530937501471421</v>
      </c>
      <c r="U144" s="124">
        <f>IF(RES_hhdet_tes!U144=0,"",RES_hhdet_tes!U144/RES_hhdet_fec!U144)</f>
        <v>3.0723503236909413</v>
      </c>
      <c r="V144" s="124">
        <f>IF(RES_hhdet_tes!V144=0,"",RES_hhdet_tes!V144/RES_hhdet_fec!V144)</f>
        <v>3.1746716979577689</v>
      </c>
      <c r="W144" s="124">
        <f>IF(RES_hhdet_tes!W144=0,"",RES_hhdet_tes!W144/RES_hhdet_fec!W144)</f>
        <v>3.2636708257226204</v>
      </c>
      <c r="X144" s="124">
        <f>IF(RES_hhdet_tes!X144=0,"",RES_hhdet_tes!X144/RES_hhdet_fec!X144)</f>
        <v>3.3399180562263906</v>
      </c>
      <c r="Y144" s="124">
        <f>IF(RES_hhdet_tes!Y144=0,"",RES_hhdet_tes!Y144/RES_hhdet_fec!Y144)</f>
        <v>3.398631384329144</v>
      </c>
      <c r="DA144" s="130" t="s">
        <v>2042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1.3991924714361763</v>
      </c>
      <c r="C145" s="111">
        <f>IF(RES_hhdet_tes!C145=0,"",RES_hhdet_tes!C145/RES_hhdet_fec!C145)</f>
        <v>1.4575037232891348</v>
      </c>
      <c r="D145" s="111">
        <f>IF(RES_hhdet_tes!D145=0,"",RES_hhdet_tes!D145/RES_hhdet_fec!D145)</f>
        <v>1.5201713034372666</v>
      </c>
      <c r="E145" s="111">
        <f>IF(RES_hhdet_tes!E145=0,"",RES_hhdet_tes!E145/RES_hhdet_fec!E145)</f>
        <v>1.585194166062851</v>
      </c>
      <c r="F145" s="111">
        <f>IF(RES_hhdet_tes!F145=0,"",RES_hhdet_tes!F145/RES_hhdet_fec!F145)</f>
        <v>1.6510134036580102</v>
      </c>
      <c r="G145" s="111">
        <f>IF(RES_hhdet_tes!G145=0,"",RES_hhdet_tes!G145/RES_hhdet_fec!G145)</f>
        <v>1.7205939686231508</v>
      </c>
      <c r="H145" s="111">
        <f>IF(RES_hhdet_tes!H145=0,"",RES_hhdet_tes!H145/RES_hhdet_fec!H145)</f>
        <v>1.7845535097477969</v>
      </c>
      <c r="I145" s="111">
        <f>IF(RES_hhdet_tes!I145=0,"",RES_hhdet_tes!I145/RES_hhdet_fec!I145)</f>
        <v>1.8386296424153115</v>
      </c>
      <c r="J145" s="111">
        <f>IF(RES_hhdet_tes!J145=0,"",RES_hhdet_tes!J145/RES_hhdet_fec!J145)</f>
        <v>1.8856181186820056</v>
      </c>
      <c r="K145" s="111">
        <f>IF(RES_hhdet_tes!K145=0,"",RES_hhdet_tes!K145/RES_hhdet_fec!K145)</f>
        <v>1.9334881588665696</v>
      </c>
      <c r="L145" s="111">
        <f>IF(RES_hhdet_tes!L145=0,"",RES_hhdet_tes!L145/RES_hhdet_fec!L145)</f>
        <v>1.9914792071643395</v>
      </c>
      <c r="M145" s="111">
        <f>IF(RES_hhdet_tes!M145=0,"",RES_hhdet_tes!M145/RES_hhdet_fec!M145)</f>
        <v>2.0536471315350493</v>
      </c>
      <c r="N145" s="111">
        <f>IF(RES_hhdet_tes!N145=0,"",RES_hhdet_tes!N145/RES_hhdet_fec!N145)</f>
        <v>2.1276304498005687</v>
      </c>
      <c r="O145" s="111">
        <f>IF(RES_hhdet_tes!O145=0,"",RES_hhdet_tes!O145/RES_hhdet_fec!O145)</f>
        <v>2.2224962963922708</v>
      </c>
      <c r="P145" s="111">
        <f>IF(RES_hhdet_tes!P145=0,"",RES_hhdet_tes!P145/RES_hhdet_fec!P145)</f>
        <v>2.3447941514268837</v>
      </c>
      <c r="Q145" s="111">
        <f>IF(RES_hhdet_tes!Q145=0,"",RES_hhdet_tes!Q145/RES_hhdet_fec!Q145)</f>
        <v>2.5065384688376882</v>
      </c>
      <c r="R145" s="111">
        <f>IF(RES_hhdet_tes!R145=0,"",RES_hhdet_tes!R145/RES_hhdet_fec!R145)</f>
        <v>2.6774778204206444</v>
      </c>
      <c r="S145" s="111">
        <f>IF(RES_hhdet_tes!S145=0,"",RES_hhdet_tes!S145/RES_hhdet_fec!S145)</f>
        <v>2.8286940002838663</v>
      </c>
      <c r="T145" s="111">
        <f>IF(RES_hhdet_tes!T145=0,"",RES_hhdet_tes!T145/RES_hhdet_fec!T145)</f>
        <v>2.9530937501471421</v>
      </c>
      <c r="U145" s="111">
        <f>IF(RES_hhdet_tes!U145=0,"",RES_hhdet_tes!U145/RES_hhdet_fec!U145)</f>
        <v>3.0723503236909413</v>
      </c>
      <c r="V145" s="111">
        <f>IF(RES_hhdet_tes!V145=0,"",RES_hhdet_tes!V145/RES_hhdet_fec!V145)</f>
        <v>3.1746716979577689</v>
      </c>
      <c r="W145" s="111">
        <f>IF(RES_hhdet_tes!W145=0,"",RES_hhdet_tes!W145/RES_hhdet_fec!W145)</f>
        <v>3.2636708257226204</v>
      </c>
      <c r="X145" s="111">
        <f>IF(RES_hhdet_tes!X145=0,"",RES_hhdet_tes!X145/RES_hhdet_fec!X145)</f>
        <v>3.3399180562263906</v>
      </c>
      <c r="Y145" s="111">
        <f>IF(RES_hhdet_tes!Y145=0,"",RES_hhdet_tes!Y145/RES_hhdet_fec!Y145)</f>
        <v>3.398631384329144</v>
      </c>
      <c r="DA145" s="63" t="s">
        <v>2043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1.6972956810825834</v>
      </c>
      <c r="C146" s="124">
        <f>IF(RES_hhdet_tes!C146=0,"",RES_hhdet_tes!C146/RES_hhdet_fec!C146)</f>
        <v>1.8127754869854025</v>
      </c>
      <c r="D146" s="124">
        <f>IF(RES_hhdet_tes!D146=0,"",RES_hhdet_tes!D146/RES_hhdet_fec!D146)</f>
        <v>1.9380750669419771</v>
      </c>
      <c r="E146" s="124">
        <f>IF(RES_hhdet_tes!E146=0,"",RES_hhdet_tes!E146/RES_hhdet_fec!E146)</f>
        <v>2.0853337404817607</v>
      </c>
      <c r="F146" s="124">
        <f>IF(RES_hhdet_tes!F146=0,"",RES_hhdet_tes!F146/RES_hhdet_fec!F146)</f>
        <v>2.199054721137768</v>
      </c>
      <c r="G146" s="124">
        <f>IF(RES_hhdet_tes!G146=0,"",RES_hhdet_tes!G146/RES_hhdet_fec!G146)</f>
        <v>2.3176742331899893</v>
      </c>
      <c r="H146" s="124">
        <f>IF(RES_hhdet_tes!H146=0,"",RES_hhdet_tes!H146/RES_hhdet_fec!H146)</f>
        <v>2.4349729853658242</v>
      </c>
      <c r="I146" s="124">
        <f>IF(RES_hhdet_tes!I146=0,"",RES_hhdet_tes!I146/RES_hhdet_fec!I146)</f>
        <v>2.5120665613871185</v>
      </c>
      <c r="J146" s="124">
        <f>IF(RES_hhdet_tes!J146=0,"",RES_hhdet_tes!J146/RES_hhdet_fec!J146)</f>
        <v>2.5575856638596268</v>
      </c>
      <c r="K146" s="124">
        <f>IF(RES_hhdet_tes!K146=0,"",RES_hhdet_tes!K146/RES_hhdet_fec!K146)</f>
        <v>2.6159552363041398</v>
      </c>
      <c r="L146" s="124">
        <f>IF(RES_hhdet_tes!L146=0,"",RES_hhdet_tes!L146/RES_hhdet_fec!L146)</f>
        <v>2.692811613060238</v>
      </c>
      <c r="M146" s="124">
        <f>IF(RES_hhdet_tes!M146=0,"",RES_hhdet_tes!M146/RES_hhdet_fec!M146)</f>
        <v>2.8184173571184332</v>
      </c>
      <c r="N146" s="124">
        <f>IF(RES_hhdet_tes!N146=0,"",RES_hhdet_tes!N146/RES_hhdet_fec!N146)</f>
        <v>2.9761813144816882</v>
      </c>
      <c r="O146" s="124">
        <f>IF(RES_hhdet_tes!O146=0,"",RES_hhdet_tes!O146/RES_hhdet_fec!O146)</f>
        <v>3.1139237991537021</v>
      </c>
      <c r="P146" s="124">
        <f>IF(RES_hhdet_tes!P146=0,"",RES_hhdet_tes!P146/RES_hhdet_fec!P146)</f>
        <v>3.2366724485724094</v>
      </c>
      <c r="Q146" s="124">
        <f>IF(RES_hhdet_tes!Q146=0,"",RES_hhdet_tes!Q146/RES_hhdet_fec!Q146)</f>
        <v>3.3513469824789395</v>
      </c>
      <c r="R146" s="124">
        <f>IF(RES_hhdet_tes!R146=0,"",RES_hhdet_tes!R146/RES_hhdet_fec!R146)</f>
        <v>3.4700709666474503</v>
      </c>
      <c r="S146" s="124">
        <f>IF(RES_hhdet_tes!S146=0,"",RES_hhdet_tes!S146/RES_hhdet_fec!S146)</f>
        <v>3.5534418433033248</v>
      </c>
      <c r="T146" s="124">
        <f>IF(RES_hhdet_tes!T146=0,"",RES_hhdet_tes!T146/RES_hhdet_fec!T146)</f>
        <v>3.6146128462222045</v>
      </c>
      <c r="U146" s="124">
        <f>IF(RES_hhdet_tes!U146=0,"",RES_hhdet_tes!U146/RES_hhdet_fec!U146)</f>
        <v>3.6601705913620086</v>
      </c>
      <c r="V146" s="124">
        <f>IF(RES_hhdet_tes!V146=0,"",RES_hhdet_tes!V146/RES_hhdet_fec!V146)</f>
        <v>3.6923886451693368</v>
      </c>
      <c r="W146" s="124">
        <f>IF(RES_hhdet_tes!W146=0,"",RES_hhdet_tes!W146/RES_hhdet_fec!W146)</f>
        <v>3.7126138380610283</v>
      </c>
      <c r="X146" s="124">
        <f>IF(RES_hhdet_tes!X146=0,"",RES_hhdet_tes!X146/RES_hhdet_fec!X146)</f>
        <v>3.7319901240869111</v>
      </c>
      <c r="Y146" s="124">
        <f>IF(RES_hhdet_tes!Y146=0,"",RES_hhdet_tes!Y146/RES_hhdet_fec!Y146)</f>
        <v>3.7515417609780566</v>
      </c>
      <c r="DA146" s="130" t="s">
        <v>2044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1.6972956810825834</v>
      </c>
      <c r="C147" s="111">
        <f>IF(RES_hhdet_tes!C147=0,"",RES_hhdet_tes!C147/RES_hhdet_fec!C147)</f>
        <v>1.8127754869854025</v>
      </c>
      <c r="D147" s="111">
        <f>IF(RES_hhdet_tes!D147=0,"",RES_hhdet_tes!D147/RES_hhdet_fec!D147)</f>
        <v>1.9380750669419771</v>
      </c>
      <c r="E147" s="111">
        <f>IF(RES_hhdet_tes!E147=0,"",RES_hhdet_tes!E147/RES_hhdet_fec!E147)</f>
        <v>2.0853337404817607</v>
      </c>
      <c r="F147" s="111">
        <f>IF(RES_hhdet_tes!F147=0,"",RES_hhdet_tes!F147/RES_hhdet_fec!F147)</f>
        <v>2.199054721137768</v>
      </c>
      <c r="G147" s="111">
        <f>IF(RES_hhdet_tes!G147=0,"",RES_hhdet_tes!G147/RES_hhdet_fec!G147)</f>
        <v>2.3176742331899893</v>
      </c>
      <c r="H147" s="111">
        <f>IF(RES_hhdet_tes!H147=0,"",RES_hhdet_tes!H147/RES_hhdet_fec!H147)</f>
        <v>2.4349729853658242</v>
      </c>
      <c r="I147" s="111">
        <f>IF(RES_hhdet_tes!I147=0,"",RES_hhdet_tes!I147/RES_hhdet_fec!I147)</f>
        <v>2.5120665613871185</v>
      </c>
      <c r="J147" s="111">
        <f>IF(RES_hhdet_tes!J147=0,"",RES_hhdet_tes!J147/RES_hhdet_fec!J147)</f>
        <v>2.5575856638596268</v>
      </c>
      <c r="K147" s="111">
        <f>IF(RES_hhdet_tes!K147=0,"",RES_hhdet_tes!K147/RES_hhdet_fec!K147)</f>
        <v>2.6159552363041398</v>
      </c>
      <c r="L147" s="111">
        <f>IF(RES_hhdet_tes!L147=0,"",RES_hhdet_tes!L147/RES_hhdet_fec!L147)</f>
        <v>2.692811613060238</v>
      </c>
      <c r="M147" s="111">
        <f>IF(RES_hhdet_tes!M147=0,"",RES_hhdet_tes!M147/RES_hhdet_fec!M147)</f>
        <v>2.8184173571184332</v>
      </c>
      <c r="N147" s="111">
        <f>IF(RES_hhdet_tes!N147=0,"",RES_hhdet_tes!N147/RES_hhdet_fec!N147)</f>
        <v>2.9761813144816882</v>
      </c>
      <c r="O147" s="111">
        <f>IF(RES_hhdet_tes!O147=0,"",RES_hhdet_tes!O147/RES_hhdet_fec!O147)</f>
        <v>3.1139237991537021</v>
      </c>
      <c r="P147" s="111">
        <f>IF(RES_hhdet_tes!P147=0,"",RES_hhdet_tes!P147/RES_hhdet_fec!P147)</f>
        <v>3.2366724485724094</v>
      </c>
      <c r="Q147" s="111">
        <f>IF(RES_hhdet_tes!Q147=0,"",RES_hhdet_tes!Q147/RES_hhdet_fec!Q147)</f>
        <v>3.3513469824789395</v>
      </c>
      <c r="R147" s="111">
        <f>IF(RES_hhdet_tes!R147=0,"",RES_hhdet_tes!R147/RES_hhdet_fec!R147)</f>
        <v>3.4700709666474503</v>
      </c>
      <c r="S147" s="111">
        <f>IF(RES_hhdet_tes!S147=0,"",RES_hhdet_tes!S147/RES_hhdet_fec!S147)</f>
        <v>3.5534418433033248</v>
      </c>
      <c r="T147" s="111">
        <f>IF(RES_hhdet_tes!T147=0,"",RES_hhdet_tes!T147/RES_hhdet_fec!T147)</f>
        <v>3.6146128462222045</v>
      </c>
      <c r="U147" s="111">
        <f>IF(RES_hhdet_tes!U147=0,"",RES_hhdet_tes!U147/RES_hhdet_fec!U147)</f>
        <v>3.6601705913620086</v>
      </c>
      <c r="V147" s="111">
        <f>IF(RES_hhdet_tes!V147=0,"",RES_hhdet_tes!V147/RES_hhdet_fec!V147)</f>
        <v>3.6923886451693368</v>
      </c>
      <c r="W147" s="111">
        <f>IF(RES_hhdet_tes!W147=0,"",RES_hhdet_tes!W147/RES_hhdet_fec!W147)</f>
        <v>3.7126138380610283</v>
      </c>
      <c r="X147" s="111">
        <f>IF(RES_hhdet_tes!X147=0,"",RES_hhdet_tes!X147/RES_hhdet_fec!X147)</f>
        <v>3.7319901240869111</v>
      </c>
      <c r="Y147" s="111">
        <f>IF(RES_hhdet_tes!Y147=0,"",RES_hhdet_tes!Y147/RES_hhdet_fec!Y147)</f>
        <v>3.7515417609780566</v>
      </c>
      <c r="DA147" s="63" t="s">
        <v>2045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0.5487257035348958</v>
      </c>
      <c r="C148" s="124">
        <f>IF(RES_hhdet_tes!C148=0,"",RES_hhdet_tes!C148/RES_hhdet_fec!C148)</f>
        <v>0.56544480310736855</v>
      </c>
      <c r="D148" s="124">
        <f>IF(RES_hhdet_tes!D148=0,"",RES_hhdet_tes!D148/RES_hhdet_fec!D148)</f>
        <v>0.57263593305447458</v>
      </c>
      <c r="E148" s="124">
        <f>IF(RES_hhdet_tes!E148=0,"",RES_hhdet_tes!E148/RES_hhdet_fec!E148)</f>
        <v>0.57651326717489926</v>
      </c>
      <c r="F148" s="124">
        <f>IF(RES_hhdet_tes!F148=0,"",RES_hhdet_tes!F148/RES_hhdet_fec!F148)</f>
        <v>0.58235169831489508</v>
      </c>
      <c r="G148" s="124">
        <f>IF(RES_hhdet_tes!G148=0,"",RES_hhdet_tes!G148/RES_hhdet_fec!G148)</f>
        <v>0.59119894452151345</v>
      </c>
      <c r="H148" s="124">
        <f>IF(RES_hhdet_tes!H148=0,"",RES_hhdet_tes!H148/RES_hhdet_fec!H148)</f>
        <v>0.60052554391429303</v>
      </c>
      <c r="I148" s="124">
        <f>IF(RES_hhdet_tes!I148=0,"",RES_hhdet_tes!I148/RES_hhdet_fec!I148)</f>
        <v>0.61092068372106623</v>
      </c>
      <c r="J148" s="124">
        <f>IF(RES_hhdet_tes!J148=0,"",RES_hhdet_tes!J148/RES_hhdet_fec!J148)</f>
        <v>0.62272661882472757</v>
      </c>
      <c r="K148" s="124">
        <f>IF(RES_hhdet_tes!K148=0,"",RES_hhdet_tes!K148/RES_hhdet_fec!K148)</f>
        <v>0.63459780474147442</v>
      </c>
      <c r="L148" s="124">
        <f>IF(RES_hhdet_tes!L148=0,"",RES_hhdet_tes!L148/RES_hhdet_fec!L148)</f>
        <v>0.64348065122923714</v>
      </c>
      <c r="M148" s="124">
        <f>IF(RES_hhdet_tes!M148=0,"",RES_hhdet_tes!M148/RES_hhdet_fec!M148)</f>
        <v>0.64707735310189907</v>
      </c>
      <c r="N148" s="124">
        <f>IF(RES_hhdet_tes!N148=0,"",RES_hhdet_tes!N148/RES_hhdet_fec!N148)</f>
        <v>0.65696138478887078</v>
      </c>
      <c r="O148" s="124">
        <f>IF(RES_hhdet_tes!O148=0,"",RES_hhdet_tes!O148/RES_hhdet_fec!O148)</f>
        <v>0.66790661842106602</v>
      </c>
      <c r="P148" s="124">
        <f>IF(RES_hhdet_tes!P148=0,"",RES_hhdet_tes!P148/RES_hhdet_fec!P148)</f>
        <v>0.68368479757085676</v>
      </c>
      <c r="Q148" s="124">
        <f>IF(RES_hhdet_tes!Q148=0,"",RES_hhdet_tes!Q148/RES_hhdet_fec!Q148)</f>
        <v>0.70409241923561461</v>
      </c>
      <c r="R148" s="124">
        <f>IF(RES_hhdet_tes!R148=0,"",RES_hhdet_tes!R148/RES_hhdet_fec!R148)</f>
        <v>0.72345538055453329</v>
      </c>
      <c r="S148" s="124">
        <f>IF(RES_hhdet_tes!S148=0,"",RES_hhdet_tes!S148/RES_hhdet_fec!S148)</f>
        <v>0.73995589477856183</v>
      </c>
      <c r="T148" s="124">
        <f>IF(RES_hhdet_tes!T148=0,"",RES_hhdet_tes!T148/RES_hhdet_fec!T148)</f>
        <v>0.75517719150195528</v>
      </c>
      <c r="U148" s="124">
        <f>IF(RES_hhdet_tes!U148=0,"",RES_hhdet_tes!U148/RES_hhdet_fec!U148)</f>
        <v>0.77189343685755996</v>
      </c>
      <c r="V148" s="124">
        <f>IF(RES_hhdet_tes!V148=0,"",RES_hhdet_tes!V148/RES_hhdet_fec!V148)</f>
        <v>0.78664619928863311</v>
      </c>
      <c r="W148" s="124">
        <f>IF(RES_hhdet_tes!W148=0,"",RES_hhdet_tes!W148/RES_hhdet_fec!W148)</f>
        <v>0.79800604726355562</v>
      </c>
      <c r="X148" s="124">
        <f>IF(RES_hhdet_tes!X148=0,"",RES_hhdet_tes!X148/RES_hhdet_fec!X148)</f>
        <v>0.80678153206761993</v>
      </c>
      <c r="Y148" s="124">
        <f>IF(RES_hhdet_tes!Y148=0,"",RES_hhdet_tes!Y148/RES_hhdet_fec!Y148)</f>
        <v>0.81919464779995699</v>
      </c>
      <c r="DA148" s="130" t="s">
        <v>2046</v>
      </c>
    </row>
    <row r="149" spans="1:105" ht="12" customHeight="1" x14ac:dyDescent="0.25">
      <c r="A149" s="97" t="s">
        <v>124</v>
      </c>
      <c r="B149" s="111">
        <f>IF(RES_hhdet_tes!B149=0,"",RES_hhdet_tes!B149/RES_hhdet_fec!B149)</f>
        <v>0.53749708739601787</v>
      </c>
      <c r="C149" s="111">
        <f>IF(RES_hhdet_tes!C149=0,"",RES_hhdet_tes!C149/RES_hhdet_fec!C149)</f>
        <v>0.54300692914691207</v>
      </c>
      <c r="D149" s="111">
        <f>IF(RES_hhdet_tes!D149=0,"",RES_hhdet_tes!D149/RES_hhdet_fec!D149)</f>
        <v>0.54873952376173751</v>
      </c>
      <c r="E149" s="111">
        <f>IF(RES_hhdet_tes!E149=0,"",RES_hhdet_tes!E149/RES_hhdet_fec!E149)</f>
        <v>0.55393474524738617</v>
      </c>
      <c r="F149" s="111">
        <f>IF(RES_hhdet_tes!F149=0,"",RES_hhdet_tes!F149/RES_hhdet_fec!F149)</f>
        <v>0.55784486025494595</v>
      </c>
      <c r="G149" s="111">
        <f>IF(RES_hhdet_tes!G149=0,"",RES_hhdet_tes!G149/RES_hhdet_fec!G149)</f>
        <v>0.56100016684141318</v>
      </c>
      <c r="H149" s="111">
        <f>IF(RES_hhdet_tes!H149=0,"",RES_hhdet_tes!H149/RES_hhdet_fec!H149)</f>
        <v>0.56430774928713445</v>
      </c>
      <c r="I149" s="111">
        <f>IF(RES_hhdet_tes!I149=0,"",RES_hhdet_tes!I149/RES_hhdet_fec!I149)</f>
        <v>0.56628301924937285</v>
      </c>
      <c r="J149" s="111">
        <f>IF(RES_hhdet_tes!J149=0,"",RES_hhdet_tes!J149/RES_hhdet_fec!J149)</f>
        <v>0.56795719277524592</v>
      </c>
      <c r="K149" s="111">
        <f>IF(RES_hhdet_tes!K149=0,"",RES_hhdet_tes!K149/RES_hhdet_fec!K149)</f>
        <v>0.57095165943176185</v>
      </c>
      <c r="L149" s="111">
        <f>IF(RES_hhdet_tes!L149=0,"",RES_hhdet_tes!L149/RES_hhdet_fec!L149)</f>
        <v>0.57519186588529292</v>
      </c>
      <c r="M149" s="111">
        <f>IF(RES_hhdet_tes!M149=0,"",RES_hhdet_tes!M149/RES_hhdet_fec!M149)</f>
        <v>0.5810556737904442</v>
      </c>
      <c r="N149" s="111">
        <f>IF(RES_hhdet_tes!N149=0,"",RES_hhdet_tes!N149/RES_hhdet_fec!N149)</f>
        <v>0.58882280178941537</v>
      </c>
      <c r="O149" s="111">
        <f>IF(RES_hhdet_tes!O149=0,"",RES_hhdet_tes!O149/RES_hhdet_fec!O149)</f>
        <v>0.60102847220373878</v>
      </c>
      <c r="P149" s="111">
        <f>IF(RES_hhdet_tes!P149=0,"",RES_hhdet_tes!P149/RES_hhdet_fec!P149)</f>
        <v>0.61965918944574649</v>
      </c>
      <c r="Q149" s="111">
        <f>IF(RES_hhdet_tes!Q149=0,"",RES_hhdet_tes!Q149/RES_hhdet_fec!Q149)</f>
        <v>0.63983955394215608</v>
      </c>
      <c r="R149" s="111">
        <f>IF(RES_hhdet_tes!R149=0,"",RES_hhdet_tes!R149/RES_hhdet_fec!R149)</f>
        <v>0.66144901532383715</v>
      </c>
      <c r="S149" s="111">
        <f>IF(RES_hhdet_tes!S149=0,"",RES_hhdet_tes!S149/RES_hhdet_fec!S149)</f>
        <v>0.68055798753053443</v>
      </c>
      <c r="T149" s="111">
        <f>IF(RES_hhdet_tes!T149=0,"",RES_hhdet_tes!T149/RES_hhdet_fec!T149)</f>
        <v>0.69721991378636283</v>
      </c>
      <c r="U149" s="111">
        <f>IF(RES_hhdet_tes!U149=0,"",RES_hhdet_tes!U149/RES_hhdet_fec!U149)</f>
        <v>0.71300501780630998</v>
      </c>
      <c r="V149" s="111">
        <f>IF(RES_hhdet_tes!V149=0,"",RES_hhdet_tes!V149/RES_hhdet_fec!V149)</f>
        <v>0.72878804810336273</v>
      </c>
      <c r="W149" s="111">
        <f>IF(RES_hhdet_tes!W149=0,"",RES_hhdet_tes!W149/RES_hhdet_fec!W149)</f>
        <v>0.74457841665075597</v>
      </c>
      <c r="X149" s="111">
        <f>IF(RES_hhdet_tes!X149=0,"",RES_hhdet_tes!X149/RES_hhdet_fec!X149)</f>
        <v>0.75834636480595041</v>
      </c>
      <c r="Y149" s="111">
        <f>IF(RES_hhdet_tes!Y149=0,"",RES_hhdet_tes!Y149/RES_hhdet_fec!Y149)</f>
        <v>0.7678414793696301</v>
      </c>
      <c r="DA149" s="63" t="s">
        <v>2047</v>
      </c>
    </row>
    <row r="150" spans="1:105" ht="12" customHeight="1" x14ac:dyDescent="0.25">
      <c r="A150" s="97" t="s">
        <v>123</v>
      </c>
      <c r="B150" s="111">
        <f>IF(RES_hhdet_tes!B150=0,"",RES_hhdet_tes!B150/RES_hhdet_fec!B150)</f>
        <v>0.91018735777760129</v>
      </c>
      <c r="C150" s="111">
        <f>IF(RES_hhdet_tes!C150=0,"",RES_hhdet_tes!C150/RES_hhdet_fec!C150)</f>
        <v>0.83989092169563273</v>
      </c>
      <c r="D150" s="111">
        <f>IF(RES_hhdet_tes!D150=0,"",RES_hhdet_tes!D150/RES_hhdet_fec!D150)</f>
        <v>0.9302342387567708</v>
      </c>
      <c r="E150" s="111">
        <f>IF(RES_hhdet_tes!E150=0,"",RES_hhdet_tes!E150/RES_hhdet_fec!E150)</f>
        <v>0.95945532900691777</v>
      </c>
      <c r="F150" s="111">
        <f>IF(RES_hhdet_tes!F150=0,"",RES_hhdet_tes!F150/RES_hhdet_fec!F150)</f>
        <v>0.94823531252089477</v>
      </c>
      <c r="G150" s="111">
        <f>IF(RES_hhdet_tes!G150=0,"",RES_hhdet_tes!G150/RES_hhdet_fec!G150)</f>
        <v>0.95038806719924784</v>
      </c>
      <c r="H150" s="111">
        <f>IF(RES_hhdet_tes!H150=0,"",RES_hhdet_tes!H150/RES_hhdet_fec!H150)</f>
        <v>0.93416015426465793</v>
      </c>
      <c r="I150" s="111">
        <f>IF(RES_hhdet_tes!I150=0,"",RES_hhdet_tes!I150/RES_hhdet_fec!I150)</f>
        <v>0.94634307485192815</v>
      </c>
      <c r="J150" s="111">
        <f>IF(RES_hhdet_tes!J150=0,"",RES_hhdet_tes!J150/RES_hhdet_fec!J150)</f>
        <v>0.95001440711959817</v>
      </c>
      <c r="K150" s="111">
        <f>IF(RES_hhdet_tes!K150=0,"",RES_hhdet_tes!K150/RES_hhdet_fec!K150)</f>
        <v>0.95361939735000512</v>
      </c>
      <c r="L150" s="111">
        <f>IF(RES_hhdet_tes!L150=0,"",RES_hhdet_tes!L150/RES_hhdet_fec!L150)</f>
        <v>0.95414010418786055</v>
      </c>
      <c r="M150" s="111">
        <f>IF(RES_hhdet_tes!M150=0,"",RES_hhdet_tes!M150/RES_hhdet_fec!M150)</f>
        <v>0.93273266129478538</v>
      </c>
      <c r="N150" s="111">
        <f>IF(RES_hhdet_tes!N150=0,"",RES_hhdet_tes!N150/RES_hhdet_fec!N150)</f>
        <v>0.95619624946044846</v>
      </c>
      <c r="O150" s="111">
        <f>IF(RES_hhdet_tes!O150=0,"",RES_hhdet_tes!O150/RES_hhdet_fec!O150)</f>
        <v>0.97380969833900555</v>
      </c>
      <c r="P150" s="111">
        <f>IF(RES_hhdet_tes!P150=0,"",RES_hhdet_tes!P150/RES_hhdet_fec!P150)</f>
        <v>0.95124733915039472</v>
      </c>
      <c r="Q150" s="111">
        <f>IF(RES_hhdet_tes!Q150=0,"",RES_hhdet_tes!Q150/RES_hhdet_fec!Q150)</f>
        <v>0.99081662701656481</v>
      </c>
      <c r="R150" s="111">
        <f>IF(RES_hhdet_tes!R150=0,"",RES_hhdet_tes!R150/RES_hhdet_fec!R150)</f>
        <v>0.98588662709458319</v>
      </c>
      <c r="S150" s="111">
        <f>IF(RES_hhdet_tes!S150=0,"",RES_hhdet_tes!S150/RES_hhdet_fec!S150)</f>
        <v>0.97549958382697233</v>
      </c>
      <c r="T150" s="111">
        <f>IF(RES_hhdet_tes!T150=0,"",RES_hhdet_tes!T150/RES_hhdet_fec!T150)</f>
        <v>0.97251364834780962</v>
      </c>
      <c r="U150" s="111">
        <f>IF(RES_hhdet_tes!U150=0,"",RES_hhdet_tes!U150/RES_hhdet_fec!U150)</f>
        <v>0.96651932502917992</v>
      </c>
      <c r="V150" s="111">
        <f>IF(RES_hhdet_tes!V150=0,"",RES_hhdet_tes!V150/RES_hhdet_fec!V150)</f>
        <v>0.97487081815290277</v>
      </c>
      <c r="W150" s="111">
        <f>IF(RES_hhdet_tes!W150=0,"",RES_hhdet_tes!W150/RES_hhdet_fec!W150)</f>
        <v>0.97402534771165306</v>
      </c>
      <c r="X150" s="111">
        <f>IF(RES_hhdet_tes!X150=0,"",RES_hhdet_tes!X150/RES_hhdet_fec!X150)</f>
        <v>0.97332283177346191</v>
      </c>
      <c r="Y150" s="111">
        <f>IF(RES_hhdet_tes!Y150=0,"",RES_hhdet_tes!Y150/RES_hhdet_fec!Y150)</f>
        <v>0.9810486233590836</v>
      </c>
      <c r="DA150" s="63" t="s">
        <v>2048</v>
      </c>
    </row>
    <row r="151" spans="1:105" ht="12" customHeight="1" x14ac:dyDescent="0.25">
      <c r="A151" s="100" t="s">
        <v>50</v>
      </c>
      <c r="B151" s="112">
        <f>IF(RES_hhdet_tes!B151=0,"",RES_hhdet_tes!B151/RES_hhdet_fec!B151)</f>
        <v>0.53749708739601787</v>
      </c>
      <c r="C151" s="112">
        <f>IF(RES_hhdet_tes!C151=0,"",RES_hhdet_tes!C151/RES_hhdet_fec!C151)</f>
        <v>0.53749708739601787</v>
      </c>
      <c r="D151" s="112">
        <f>IF(RES_hhdet_tes!D151=0,"",RES_hhdet_tes!D151/RES_hhdet_fec!D151)</f>
        <v>0.5432160936784316</v>
      </c>
      <c r="E151" s="112">
        <f>IF(RES_hhdet_tes!E151=0,"",RES_hhdet_tes!E151/RES_hhdet_fec!E151)</f>
        <v>0.55434075156005269</v>
      </c>
      <c r="F151" s="112">
        <f>IF(RES_hhdet_tes!F151=0,"",RES_hhdet_tes!F151/RES_hhdet_fec!F151)</f>
        <v>0.55894395535144126</v>
      </c>
      <c r="G151" s="112">
        <f>IF(RES_hhdet_tes!G151=0,"",RES_hhdet_tes!G151/RES_hhdet_fec!G151)</f>
        <v>0.56199513301950421</v>
      </c>
      <c r="H151" s="112">
        <f>IF(RES_hhdet_tes!H151=0,"",RES_hhdet_tes!H151/RES_hhdet_fec!H151)</f>
        <v>0.56470187351939438</v>
      </c>
      <c r="I151" s="112">
        <f>IF(RES_hhdet_tes!I151=0,"",RES_hhdet_tes!I151/RES_hhdet_fec!I151)</f>
        <v>0.56829691608033872</v>
      </c>
      <c r="J151" s="112">
        <f>IF(RES_hhdet_tes!J151=0,"",RES_hhdet_tes!J151/RES_hhdet_fec!J151)</f>
        <v>0.5715284216055323</v>
      </c>
      <c r="K151" s="112">
        <f>IF(RES_hhdet_tes!K151=0,"",RES_hhdet_tes!K151/RES_hhdet_fec!K151)</f>
        <v>0.574935701243105</v>
      </c>
      <c r="L151" s="112">
        <f>IF(RES_hhdet_tes!L151=0,"",RES_hhdet_tes!L151/RES_hhdet_fec!L151)</f>
        <v>0.57793779337002193</v>
      </c>
      <c r="M151" s="112">
        <f>IF(RES_hhdet_tes!M151=0,"",RES_hhdet_tes!M151/RES_hhdet_fec!M151)</f>
        <v>0.57921327939561418</v>
      </c>
      <c r="N151" s="112">
        <f>IF(RES_hhdet_tes!N151=0,"",RES_hhdet_tes!N151/RES_hhdet_fec!N151)</f>
        <v>0.5868398576550462</v>
      </c>
      <c r="O151" s="112">
        <f>IF(RES_hhdet_tes!O151=0,"",RES_hhdet_tes!O151/RES_hhdet_fec!O151)</f>
        <v>0.60407579380509069</v>
      </c>
      <c r="P151" s="112">
        <f>IF(RES_hhdet_tes!P151=0,"",RES_hhdet_tes!P151/RES_hhdet_fec!P151)</f>
        <v>0.62464598716282083</v>
      </c>
      <c r="Q151" s="112">
        <f>IF(RES_hhdet_tes!Q151=0,"",RES_hhdet_tes!Q151/RES_hhdet_fec!Q151)</f>
        <v>0.6575620792739969</v>
      </c>
      <c r="R151" s="112">
        <f>IF(RES_hhdet_tes!R151=0,"",RES_hhdet_tes!R151/RES_hhdet_fec!R151)</f>
        <v>0.67882620184837972</v>
      </c>
      <c r="S151" s="112">
        <f>IF(RES_hhdet_tes!S151=0,"",RES_hhdet_tes!S151/RES_hhdet_fec!S151)</f>
        <v>0.69272809178907968</v>
      </c>
      <c r="T151" s="112">
        <f>IF(RES_hhdet_tes!T151=0,"",RES_hhdet_tes!T151/RES_hhdet_fec!T151)</f>
        <v>0.70048003318446761</v>
      </c>
      <c r="U151" s="112">
        <f>IF(RES_hhdet_tes!U151=0,"",RES_hhdet_tes!U151/RES_hhdet_fec!U151)</f>
        <v>0.7060068890943304</v>
      </c>
      <c r="V151" s="112">
        <f>IF(RES_hhdet_tes!V151=0,"",RES_hhdet_tes!V151/RES_hhdet_fec!V151)</f>
        <v>0.72010161285563601</v>
      </c>
      <c r="W151" s="112">
        <f>IF(RES_hhdet_tes!W151=0,"",RES_hhdet_tes!W151/RES_hhdet_fec!W151)</f>
        <v>0.74152059449234431</v>
      </c>
      <c r="X151" s="112">
        <f>IF(RES_hhdet_tes!X151=0,"",RES_hhdet_tes!X151/RES_hhdet_fec!X151)</f>
        <v>0.76012449903607282</v>
      </c>
      <c r="Y151" s="112">
        <f>IF(RES_hhdet_tes!Y151=0,"",RES_hhdet_tes!Y151/RES_hhdet_fec!Y151)</f>
        <v>0.76939160775587268</v>
      </c>
      <c r="DA151" s="131" t="s">
        <v>2049</v>
      </c>
    </row>
    <row r="152" spans="1:105" ht="12" customHeight="1" x14ac:dyDescent="0.25">
      <c r="A152" s="103" t="s">
        <v>52</v>
      </c>
      <c r="B152" s="113">
        <f>IF(RES_hhdet_tes!B152=0,"",RES_hhdet_tes!B152/RES_hhdet_fec!B152)</f>
        <v>1</v>
      </c>
      <c r="C152" s="113">
        <f>IF(RES_hhdet_tes!C152=0,"",RES_hhdet_tes!C152/RES_hhdet_fec!C152)</f>
        <v>1</v>
      </c>
      <c r="D152" s="113">
        <f>IF(RES_hhdet_tes!D152=0,"",RES_hhdet_tes!D152/RES_hhdet_fec!D152)</f>
        <v>1</v>
      </c>
      <c r="E152" s="113">
        <f>IF(RES_hhdet_tes!E152=0,"",RES_hhdet_tes!E152/RES_hhdet_fec!E152)</f>
        <v>1</v>
      </c>
      <c r="F152" s="113">
        <f>IF(RES_hhdet_tes!F152=0,"",RES_hhdet_tes!F152/RES_hhdet_fec!F152)</f>
        <v>1</v>
      </c>
      <c r="G152" s="113">
        <f>IF(RES_hhdet_tes!G152=0,"",RES_hhdet_tes!G152/RES_hhdet_fec!G152)</f>
        <v>1</v>
      </c>
      <c r="H152" s="113">
        <f>IF(RES_hhdet_tes!H152=0,"",RES_hhdet_tes!H152/RES_hhdet_fec!H152)</f>
        <v>1</v>
      </c>
      <c r="I152" s="113">
        <f>IF(RES_hhdet_tes!I152=0,"",RES_hhdet_tes!I152/RES_hhdet_fec!I152)</f>
        <v>1</v>
      </c>
      <c r="J152" s="113">
        <f>IF(RES_hhdet_tes!J152=0,"",RES_hhdet_tes!J152/RES_hhdet_fec!J152)</f>
        <v>1</v>
      </c>
      <c r="K152" s="113">
        <f>IF(RES_hhdet_tes!K152=0,"",RES_hhdet_tes!K152/RES_hhdet_fec!K152)</f>
        <v>1</v>
      </c>
      <c r="L152" s="113">
        <f>IF(RES_hhdet_tes!L152=0,"",RES_hhdet_tes!L152/RES_hhdet_fec!L152)</f>
        <v>1</v>
      </c>
      <c r="M152" s="113">
        <f>IF(RES_hhdet_tes!M152=0,"",RES_hhdet_tes!M152/RES_hhdet_fec!M152)</f>
        <v>1</v>
      </c>
      <c r="N152" s="113">
        <f>IF(RES_hhdet_tes!N152=0,"",RES_hhdet_tes!N152/RES_hhdet_fec!N152)</f>
        <v>1</v>
      </c>
      <c r="O152" s="113">
        <f>IF(RES_hhdet_tes!O152=0,"",RES_hhdet_tes!O152/RES_hhdet_fec!O152)</f>
        <v>1</v>
      </c>
      <c r="P152" s="113">
        <f>IF(RES_hhdet_tes!P152=0,"",RES_hhdet_tes!P152/RES_hhdet_fec!P152)</f>
        <v>1</v>
      </c>
      <c r="Q152" s="113">
        <f>IF(RES_hhdet_tes!Q152=0,"",RES_hhdet_tes!Q152/RES_hhdet_fec!Q152)</f>
        <v>1</v>
      </c>
      <c r="R152" s="113">
        <f>IF(RES_hhdet_tes!R152=0,"",RES_hhdet_tes!R152/RES_hhdet_fec!R152)</f>
        <v>1</v>
      </c>
      <c r="S152" s="113">
        <f>IF(RES_hhdet_tes!S152=0,"",RES_hhdet_tes!S152/RES_hhdet_fec!S152)</f>
        <v>1</v>
      </c>
      <c r="T152" s="113">
        <f>IF(RES_hhdet_tes!T152=0,"",RES_hhdet_tes!T152/RES_hhdet_fec!T152)</f>
        <v>1</v>
      </c>
      <c r="U152" s="113">
        <f>IF(RES_hhdet_tes!U152=0,"",RES_hhdet_tes!U152/RES_hhdet_fec!U152)</f>
        <v>1</v>
      </c>
      <c r="V152" s="113">
        <f>IF(RES_hhdet_tes!V152=0,"",RES_hhdet_tes!V152/RES_hhdet_fec!V152)</f>
        <v>1</v>
      </c>
      <c r="W152" s="113">
        <f>IF(RES_hhdet_tes!W152=0,"",RES_hhdet_tes!W152/RES_hhdet_fec!W152)</f>
        <v>1</v>
      </c>
      <c r="X152" s="113">
        <f>IF(RES_hhdet_tes!X152=0,"",RES_hhdet_tes!X152/RES_hhdet_fec!X152)</f>
        <v>1</v>
      </c>
      <c r="Y152" s="113">
        <f>IF(RES_hhdet_tes!Y152=0,"",RES_hhdet_tes!Y152/RES_hhdet_fec!Y152)</f>
        <v>1</v>
      </c>
      <c r="DA152" s="132" t="s">
        <v>2050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0.60636878733371902</v>
      </c>
      <c r="C153" s="112">
        <f>IF(RES_hhdet_tes!C153=0,"",RES_hhdet_tes!C153/RES_hhdet_fec!C153)</f>
        <v>0.61822692551926084</v>
      </c>
      <c r="D153" s="112">
        <f>IF(RES_hhdet_tes!D153=0,"",RES_hhdet_tes!D153/RES_hhdet_fec!D153)</f>
        <v>0.62169823925864676</v>
      </c>
      <c r="E153" s="112">
        <f>IF(RES_hhdet_tes!E153=0,"",RES_hhdet_tes!E153/RES_hhdet_fec!E153)</f>
        <v>0.62351668173932195</v>
      </c>
      <c r="F153" s="112">
        <f>IF(RES_hhdet_tes!F153=0,"",RES_hhdet_tes!F153/RES_hhdet_fec!F153)</f>
        <v>0.62572327123134852</v>
      </c>
      <c r="G153" s="112">
        <f>IF(RES_hhdet_tes!G153=0,"",RES_hhdet_tes!G153/RES_hhdet_fec!G153)</f>
        <v>0.62827503372946192</v>
      </c>
      <c r="H153" s="112">
        <f>IF(RES_hhdet_tes!H153=0,"",RES_hhdet_tes!H153/RES_hhdet_fec!H153)</f>
        <v>0.63001233955226965</v>
      </c>
      <c r="I153" s="112">
        <f>IF(RES_hhdet_tes!I153=0,"",RES_hhdet_tes!I153/RES_hhdet_fec!I153)</f>
        <v>0.63125248314733773</v>
      </c>
      <c r="J153" s="112">
        <f>IF(RES_hhdet_tes!J153=0,"",RES_hhdet_tes!J153/RES_hhdet_fec!J153)</f>
        <v>0.63239693169685229</v>
      </c>
      <c r="K153" s="112">
        <f>IF(RES_hhdet_tes!K153=0,"",RES_hhdet_tes!K153/RES_hhdet_fec!K153)</f>
        <v>0.63393820093873832</v>
      </c>
      <c r="L153" s="112">
        <f>IF(RES_hhdet_tes!L153=0,"",RES_hhdet_tes!L153/RES_hhdet_fec!L153)</f>
        <v>0.6358605867237157</v>
      </c>
      <c r="M153" s="112">
        <f>IF(RES_hhdet_tes!M153=0,"",RES_hhdet_tes!M153/RES_hhdet_fec!M153)</f>
        <v>0.63883354517642044</v>
      </c>
      <c r="N153" s="112">
        <f>IF(RES_hhdet_tes!N153=0,"",RES_hhdet_tes!N153/RES_hhdet_fec!N153)</f>
        <v>0.64299318170857678</v>
      </c>
      <c r="O153" s="112">
        <f>IF(RES_hhdet_tes!O153=0,"",RES_hhdet_tes!O153/RES_hhdet_fec!O153)</f>
        <v>0.64879080646197829</v>
      </c>
      <c r="P153" s="112">
        <f>IF(RES_hhdet_tes!P153=0,"",RES_hhdet_tes!P153/RES_hhdet_fec!P153)</f>
        <v>0.65516714321869296</v>
      </c>
      <c r="Q153" s="112">
        <f>IF(RES_hhdet_tes!Q153=0,"",RES_hhdet_tes!Q153/RES_hhdet_fec!Q153)</f>
        <v>0.66708279500583745</v>
      </c>
      <c r="R153" s="112">
        <f>IF(RES_hhdet_tes!R153=0,"",RES_hhdet_tes!R153/RES_hhdet_fec!R153)</f>
        <v>0.67832046933855283</v>
      </c>
      <c r="S153" s="112">
        <f>IF(RES_hhdet_tes!S153=0,"",RES_hhdet_tes!S153/RES_hhdet_fec!S153)</f>
        <v>0.69103752427202036</v>
      </c>
      <c r="T153" s="112">
        <f>IF(RES_hhdet_tes!T153=0,"",RES_hhdet_tes!T153/RES_hhdet_fec!T153)</f>
        <v>0.70566454869230344</v>
      </c>
      <c r="U153" s="112">
        <f>IF(RES_hhdet_tes!U153=0,"",RES_hhdet_tes!U153/RES_hhdet_fec!U153)</f>
        <v>0.72084162873958302</v>
      </c>
      <c r="V153" s="112">
        <f>IF(RES_hhdet_tes!V153=0,"",RES_hhdet_tes!V153/RES_hhdet_fec!V153)</f>
        <v>0.73296908771267177</v>
      </c>
      <c r="W153" s="112">
        <f>IF(RES_hhdet_tes!W153=0,"",RES_hhdet_tes!W153/RES_hhdet_fec!W153)</f>
        <v>0.74284332086945315</v>
      </c>
      <c r="X153" s="112">
        <f>IF(RES_hhdet_tes!X153=0,"",RES_hhdet_tes!X153/RES_hhdet_fec!X153)</f>
        <v>0.75153191869173441</v>
      </c>
      <c r="Y153" s="112">
        <f>IF(RES_hhdet_tes!Y153=0,"",RES_hhdet_tes!Y153/RES_hhdet_fec!Y153)</f>
        <v>0.76240081181061459</v>
      </c>
      <c r="DA153" s="131" t="s">
        <v>2051</v>
      </c>
    </row>
    <row r="154" spans="1:105" ht="12" customHeight="1" x14ac:dyDescent="0.25">
      <c r="A154" s="107" t="s">
        <v>121</v>
      </c>
      <c r="B154" s="113">
        <f>IF(RES_hhdet_tes!B154=0,"",RES_hhdet_tes!B154/RES_hhdet_fec!B154)</f>
        <v>0.93251627751524335</v>
      </c>
      <c r="C154" s="113">
        <f>IF(RES_hhdet_tes!C154=0,"",RES_hhdet_tes!C154/RES_hhdet_fec!C154)</f>
        <v>0.87961549751213564</v>
      </c>
      <c r="D154" s="113">
        <f>IF(RES_hhdet_tes!D154=0,"",RES_hhdet_tes!D154/RES_hhdet_fec!D154)</f>
        <v>0.94845278076098449</v>
      </c>
      <c r="E154" s="113">
        <f>IF(RES_hhdet_tes!E154=0,"",RES_hhdet_tes!E154/RES_hhdet_fec!E154)</f>
        <v>0.96996871960827302</v>
      </c>
      <c r="F154" s="113">
        <f>IF(RES_hhdet_tes!F154=0,"",RES_hhdet_tes!F154/RES_hhdet_fec!F154)</f>
        <v>0.96065351327080384</v>
      </c>
      <c r="G154" s="113">
        <f>IF(RES_hhdet_tes!G154=0,"",RES_hhdet_tes!G154/RES_hhdet_fec!G154)</f>
        <v>0.96233921176203219</v>
      </c>
      <c r="H154" s="113">
        <f>IF(RES_hhdet_tes!H154=0,"",RES_hhdet_tes!H154/RES_hhdet_fec!H154)</f>
        <v>0.94868633353112275</v>
      </c>
      <c r="I154" s="113">
        <f>IF(RES_hhdet_tes!I154=0,"",RES_hhdet_tes!I154/RES_hhdet_fec!I154)</f>
        <v>0.95832459356585464</v>
      </c>
      <c r="J154" s="113">
        <f>IF(RES_hhdet_tes!J154=0,"",RES_hhdet_tes!J154/RES_hhdet_fec!J154)</f>
        <v>0.96119185503618065</v>
      </c>
      <c r="K154" s="113">
        <f>IF(RES_hhdet_tes!K154=0,"",RES_hhdet_tes!K154/RES_hhdet_fec!K154)</f>
        <v>0.96402655491526634</v>
      </c>
      <c r="L154" s="113">
        <f>IF(RES_hhdet_tes!L154=0,"",RES_hhdet_tes!L154/RES_hhdet_fec!L154)</f>
        <v>0.96451531081414532</v>
      </c>
      <c r="M154" s="113">
        <f>IF(RES_hhdet_tes!M154=0,"",RES_hhdet_tes!M154/RES_hhdet_fec!M154)</f>
        <v>0.94750095962536629</v>
      </c>
      <c r="N154" s="113">
        <f>IF(RES_hhdet_tes!N154=0,"",RES_hhdet_tes!N154/RES_hhdet_fec!N154)</f>
        <v>0.96534041763183043</v>
      </c>
      <c r="O154" s="113">
        <f>IF(RES_hhdet_tes!O154=0,"",RES_hhdet_tes!O154/RES_hhdet_fec!O154)</f>
        <v>0.97978703613574347</v>
      </c>
      <c r="P154" s="113">
        <f>IF(RES_hhdet_tes!P154=0,"",RES_hhdet_tes!P154/RES_hhdet_fec!P154)</f>
        <v>0.95781411622261015</v>
      </c>
      <c r="Q154" s="113">
        <f>IF(RES_hhdet_tes!Q154=0,"",RES_hhdet_tes!Q154/RES_hhdet_fec!Q154)</f>
        <v>0.99371000344698046</v>
      </c>
      <c r="R154" s="113">
        <f>IF(RES_hhdet_tes!R154=0,"",RES_hhdet_tes!R154/RES_hhdet_fec!R154)</f>
        <v>0.98856800676480305</v>
      </c>
      <c r="S154" s="113">
        <f>IF(RES_hhdet_tes!S154=0,"",RES_hhdet_tes!S154/RES_hhdet_fec!S154)</f>
        <v>0.97700391559351818</v>
      </c>
      <c r="T154" s="113">
        <f>IF(RES_hhdet_tes!T154=0,"",RES_hhdet_tes!T154/RES_hhdet_fec!T154)</f>
        <v>0.97394015351248253</v>
      </c>
      <c r="U154" s="113">
        <f>IF(RES_hhdet_tes!U154=0,"",RES_hhdet_tes!U154/RES_hhdet_fec!U154)</f>
        <v>0.96763369118790421</v>
      </c>
      <c r="V154" s="113">
        <f>IF(RES_hhdet_tes!V154=0,"",RES_hhdet_tes!V154/RES_hhdet_fec!V154)</f>
        <v>0.97454007230338424</v>
      </c>
      <c r="W154" s="113">
        <f>IF(RES_hhdet_tes!W154=0,"",RES_hhdet_tes!W154/RES_hhdet_fec!W154)</f>
        <v>0.97458982423892604</v>
      </c>
      <c r="X154" s="113">
        <f>IF(RES_hhdet_tes!X154=0,"",RES_hhdet_tes!X154/RES_hhdet_fec!X154)</f>
        <v>0.97407422986675052</v>
      </c>
      <c r="Y154" s="113">
        <f>IF(RES_hhdet_tes!Y154=0,"",RES_hhdet_tes!Y154/RES_hhdet_fec!Y154)</f>
        <v>0.97974631776273036</v>
      </c>
      <c r="DA154" s="132" t="s">
        <v>2052</v>
      </c>
    </row>
    <row r="155" spans="1:105" ht="12" customHeight="1" x14ac:dyDescent="0.25">
      <c r="A155" s="108" t="s">
        <v>53</v>
      </c>
      <c r="B155" s="111">
        <f>IF(RES_hhdet_tes!B155=0,"",RES_hhdet_tes!B155/RES_hhdet_fec!B155)</f>
        <v>0.60636878733371902</v>
      </c>
      <c r="C155" s="111">
        <f>IF(RES_hhdet_tes!C155=0,"",RES_hhdet_tes!C155/RES_hhdet_fec!C155)</f>
        <v>0.61711379194132865</v>
      </c>
      <c r="D155" s="111">
        <f>IF(RES_hhdet_tes!D155=0,"",RES_hhdet_tes!D155/RES_hhdet_fec!D155)</f>
        <v>0.6210130011168955</v>
      </c>
      <c r="E155" s="111">
        <f>IF(RES_hhdet_tes!E155=0,"",RES_hhdet_tes!E155/RES_hhdet_fec!E155)</f>
        <v>0.62369367089458749</v>
      </c>
      <c r="F155" s="111">
        <f>IF(RES_hhdet_tes!F155=0,"",RES_hhdet_tes!F155/RES_hhdet_fec!F155)</f>
        <v>0.6262468730451638</v>
      </c>
      <c r="G155" s="111">
        <f>IF(RES_hhdet_tes!G155=0,"",RES_hhdet_tes!G155/RES_hhdet_fec!G155)</f>
        <v>0.62854676938551601</v>
      </c>
      <c r="H155" s="111">
        <f>IF(RES_hhdet_tes!H155=0,"",RES_hhdet_tes!H155/RES_hhdet_fec!H155)</f>
        <v>0.63039502051965057</v>
      </c>
      <c r="I155" s="111">
        <f>IF(RES_hhdet_tes!I155=0,"",RES_hhdet_tes!I155/RES_hhdet_fec!I155)</f>
        <v>0.63247796757262453</v>
      </c>
      <c r="J155" s="111">
        <f>IF(RES_hhdet_tes!J155=0,"",RES_hhdet_tes!J155/RES_hhdet_fec!J155)</f>
        <v>0.63431181180140217</v>
      </c>
      <c r="K155" s="111">
        <f>IF(RES_hhdet_tes!K155=0,"",RES_hhdet_tes!K155/RES_hhdet_fec!K155)</f>
        <v>0.636036307805395</v>
      </c>
      <c r="L155" s="111">
        <f>IF(RES_hhdet_tes!L155=0,"",RES_hhdet_tes!L155/RES_hhdet_fec!L155)</f>
        <v>0.63744772944104744</v>
      </c>
      <c r="M155" s="111">
        <f>IF(RES_hhdet_tes!M155=0,"",RES_hhdet_tes!M155/RES_hhdet_fec!M155)</f>
        <v>0.63859930813006316</v>
      </c>
      <c r="N155" s="111">
        <f>IF(RES_hhdet_tes!N155=0,"",RES_hhdet_tes!N155/RES_hhdet_fec!N155)</f>
        <v>0.6421775737804446</v>
      </c>
      <c r="O155" s="111">
        <f>IF(RES_hhdet_tes!O155=0,"",RES_hhdet_tes!O155/RES_hhdet_fec!O155)</f>
        <v>0.64872602527091483</v>
      </c>
      <c r="P155" s="111">
        <f>IF(RES_hhdet_tes!P155=0,"",RES_hhdet_tes!P155/RES_hhdet_fec!P155)</f>
        <v>0.66034657114126061</v>
      </c>
      <c r="Q155" s="111">
        <f>IF(RES_hhdet_tes!Q155=0,"",RES_hhdet_tes!Q155/RES_hhdet_fec!Q155)</f>
        <v>0.67401891187873886</v>
      </c>
      <c r="R155" s="111">
        <f>IF(RES_hhdet_tes!R155=0,"",RES_hhdet_tes!R155/RES_hhdet_fec!R155)</f>
        <v>0.68857132979404856</v>
      </c>
      <c r="S155" s="111">
        <f>IF(RES_hhdet_tes!S155=0,"",RES_hhdet_tes!S155/RES_hhdet_fec!S155)</f>
        <v>0.70015445441948865</v>
      </c>
      <c r="T155" s="111">
        <f>IF(RES_hhdet_tes!T155=0,"",RES_hhdet_tes!T155/RES_hhdet_fec!T155)</f>
        <v>0.70887120570719875</v>
      </c>
      <c r="U155" s="111">
        <f>IF(RES_hhdet_tes!U155=0,"",RES_hhdet_tes!U155/RES_hhdet_fec!U155)</f>
        <v>0.7189674838672957</v>
      </c>
      <c r="V155" s="111">
        <f>IF(RES_hhdet_tes!V155=0,"",RES_hhdet_tes!V155/RES_hhdet_fec!V155)</f>
        <v>0.72933467301214205</v>
      </c>
      <c r="W155" s="111">
        <f>IF(RES_hhdet_tes!W155=0,"",RES_hhdet_tes!W155/RES_hhdet_fec!W155)</f>
        <v>0.74098510046457489</v>
      </c>
      <c r="X155" s="111">
        <f>IF(RES_hhdet_tes!X155=0,"",RES_hhdet_tes!X155/RES_hhdet_fec!X155)</f>
        <v>0.75288979463512129</v>
      </c>
      <c r="Y155" s="111">
        <f>IF(RES_hhdet_tes!Y155=0,"",RES_hhdet_tes!Y155/RES_hhdet_fec!Y155)</f>
        <v>0.76347806035191124</v>
      </c>
      <c r="DA155" s="63" t="s">
        <v>2053</v>
      </c>
    </row>
    <row r="156" spans="1:105" ht="12" customHeight="1" x14ac:dyDescent="0.25">
      <c r="A156" s="108" t="s">
        <v>52</v>
      </c>
      <c r="B156" s="111">
        <f>IF(RES_hhdet_tes!B156=0,"",RES_hhdet_tes!B156/RES_hhdet_fec!B156)</f>
        <v>1</v>
      </c>
      <c r="C156" s="111">
        <f>IF(RES_hhdet_tes!C156=0,"",RES_hhdet_tes!C156/RES_hhdet_fec!C156)</f>
        <v>1</v>
      </c>
      <c r="D156" s="111">
        <f>IF(RES_hhdet_tes!D156=0,"",RES_hhdet_tes!D156/RES_hhdet_fec!D156)</f>
        <v>1</v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X156" s="111">
        <f>IF(RES_hhdet_tes!X156=0,"",RES_hhdet_tes!X156/RES_hhdet_fec!X156)</f>
        <v>1</v>
      </c>
      <c r="Y156" s="111">
        <f>IF(RES_hhdet_tes!Y156=0,"",RES_hhdet_tes!Y156/RES_hhdet_fec!Y156)</f>
        <v>1</v>
      </c>
      <c r="DA156" s="63" t="s">
        <v>2054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0.66351177683371976</v>
      </c>
      <c r="C157" s="124">
        <f>IF(RES_hhdet_tes!C157=0,"",RES_hhdet_tes!C157/RES_hhdet_fec!C157)</f>
        <v>0.67859101305574288</v>
      </c>
      <c r="D157" s="124">
        <f>IF(RES_hhdet_tes!D157=0,"",RES_hhdet_tes!D157/RES_hhdet_fec!D157)</f>
        <v>0.68024261026367328</v>
      </c>
      <c r="E157" s="124">
        <f>IF(RES_hhdet_tes!E157=0,"",RES_hhdet_tes!E157/RES_hhdet_fec!E157)</f>
        <v>0.68340005251295244</v>
      </c>
      <c r="F157" s="124">
        <f>IF(RES_hhdet_tes!F157=0,"",RES_hhdet_tes!F157/RES_hhdet_fec!F157)</f>
        <v>0.68432293609043215</v>
      </c>
      <c r="G157" s="124">
        <f>IF(RES_hhdet_tes!G157=0,"",RES_hhdet_tes!G157/RES_hhdet_fec!G157)</f>
        <v>0.68764241442912177</v>
      </c>
      <c r="H157" s="124">
        <f>IF(RES_hhdet_tes!H157=0,"",RES_hhdet_tes!H157/RES_hhdet_fec!H157)</f>
        <v>0.69689788876514791</v>
      </c>
      <c r="I157" s="124">
        <f>IF(RES_hhdet_tes!I157=0,"",RES_hhdet_tes!I157/RES_hhdet_fec!I157)</f>
        <v>0.69749827596372693</v>
      </c>
      <c r="J157" s="124">
        <f>IF(RES_hhdet_tes!J157=0,"",RES_hhdet_tes!J157/RES_hhdet_fec!J157)</f>
        <v>0.69874010600227954</v>
      </c>
      <c r="K157" s="124">
        <f>IF(RES_hhdet_tes!K157=0,"",RES_hhdet_tes!K157/RES_hhdet_fec!K157)</f>
        <v>0.69956849983849134</v>
      </c>
      <c r="L157" s="124">
        <f>IF(RES_hhdet_tes!L157=0,"",RES_hhdet_tes!L157/RES_hhdet_fec!L157)</f>
        <v>0.70297716014201606</v>
      </c>
      <c r="M157" s="124">
        <f>IF(RES_hhdet_tes!M157=0,"",RES_hhdet_tes!M157/RES_hhdet_fec!M157)</f>
        <v>0.70261366635983824</v>
      </c>
      <c r="N157" s="124">
        <f>IF(RES_hhdet_tes!N157=0,"",RES_hhdet_tes!N157/RES_hhdet_fec!N157)</f>
        <v>0.70453463995208032</v>
      </c>
      <c r="O157" s="124">
        <f>IF(RES_hhdet_tes!O157=0,"",RES_hhdet_tes!O157/RES_hhdet_fec!O157)</f>
        <v>0.70241944587469429</v>
      </c>
      <c r="P157" s="124">
        <f>IF(RES_hhdet_tes!P157=0,"",RES_hhdet_tes!P157/RES_hhdet_fec!P157)</f>
        <v>0.71171361393989718</v>
      </c>
      <c r="Q157" s="124">
        <f>IF(RES_hhdet_tes!Q157=0,"",RES_hhdet_tes!Q157/RES_hhdet_fec!Q157)</f>
        <v>0.71704179483380404</v>
      </c>
      <c r="R157" s="124">
        <f>IF(RES_hhdet_tes!R157=0,"",RES_hhdet_tes!R157/RES_hhdet_fec!R157)</f>
        <v>0.72304657382641102</v>
      </c>
      <c r="S157" s="124">
        <f>IF(RES_hhdet_tes!S157=0,"",RES_hhdet_tes!S157/RES_hhdet_fec!S157)</f>
        <v>0.72974536791489386</v>
      </c>
      <c r="T157" s="124">
        <f>IF(RES_hhdet_tes!T157=0,"",RES_hhdet_tes!T157/RES_hhdet_fec!T157)</f>
        <v>0.74061211056892429</v>
      </c>
      <c r="U157" s="124">
        <f>IF(RES_hhdet_tes!U157=0,"",RES_hhdet_tes!U157/RES_hhdet_fec!U157)</f>
        <v>0.75603747547658551</v>
      </c>
      <c r="V157" s="124">
        <f>IF(RES_hhdet_tes!V157=0,"",RES_hhdet_tes!V157/RES_hhdet_fec!V157)</f>
        <v>0.77008270344627539</v>
      </c>
      <c r="W157" s="124">
        <f>IF(RES_hhdet_tes!W157=0,"",RES_hhdet_tes!W157/RES_hhdet_fec!W157)</f>
        <v>0.78062424255664498</v>
      </c>
      <c r="X157" s="124">
        <f>IF(RES_hhdet_tes!X157=0,"",RES_hhdet_tes!X157/RES_hhdet_fec!X157)</f>
        <v>0.78771687335780693</v>
      </c>
      <c r="Y157" s="124">
        <f>IF(RES_hhdet_tes!Y157=0,"",RES_hhdet_tes!Y157/RES_hhdet_fec!Y157)</f>
        <v>0.80512253095464048</v>
      </c>
      <c r="DA157" s="130" t="s">
        <v>2055</v>
      </c>
    </row>
    <row r="158" spans="1:105" ht="12" customHeight="1" x14ac:dyDescent="0.25">
      <c r="A158" s="97" t="s">
        <v>50</v>
      </c>
      <c r="B158" s="111">
        <f>IF(RES_hhdet_tes!B158=0,"",RES_hhdet_tes!B158/RES_hhdet_fec!B158)</f>
        <v>0.56416416486908727</v>
      </c>
      <c r="C158" s="111">
        <f>IF(RES_hhdet_tes!C158=0,"",RES_hhdet_tes!C158/RES_hhdet_fec!C158)</f>
        <v>0.56583254542256567</v>
      </c>
      <c r="D158" s="111">
        <f>IF(RES_hhdet_tes!D158=0,"",RES_hhdet_tes!D158/RES_hhdet_fec!D158)</f>
        <v>0.56766965790445301</v>
      </c>
      <c r="E158" s="111">
        <f>IF(RES_hhdet_tes!E158=0,"",RES_hhdet_tes!E158/RES_hhdet_fec!E158)</f>
        <v>0.56911676423325996</v>
      </c>
      <c r="F158" s="111">
        <f>IF(RES_hhdet_tes!F158=0,"",RES_hhdet_tes!F158/RES_hhdet_fec!F158)</f>
        <v>0.57032223349686939</v>
      </c>
      <c r="G158" s="111">
        <f>IF(RES_hhdet_tes!G158=0,"",RES_hhdet_tes!G158/RES_hhdet_fec!G158)</f>
        <v>0.57133600089528125</v>
      </c>
      <c r="H158" s="111">
        <f>IF(RES_hhdet_tes!H158=0,"",RES_hhdet_tes!H158/RES_hhdet_fec!H158)</f>
        <v>0.5722149410663554</v>
      </c>
      <c r="I158" s="111">
        <f>IF(RES_hhdet_tes!I158=0,"",RES_hhdet_tes!I158/RES_hhdet_fec!I158)</f>
        <v>0.57277552185899339</v>
      </c>
      <c r="J158" s="111">
        <f>IF(RES_hhdet_tes!J158=0,"",RES_hhdet_tes!J158/RES_hhdet_fec!J158)</f>
        <v>0.57321206415723169</v>
      </c>
      <c r="K158" s="111">
        <f>IF(RES_hhdet_tes!K158=0,"",RES_hhdet_tes!K158/RES_hhdet_fec!K158)</f>
        <v>0.57388066897216594</v>
      </c>
      <c r="L158" s="111">
        <f>IF(RES_hhdet_tes!L158=0,"",RES_hhdet_tes!L158/RES_hhdet_fec!L158)</f>
        <v>0.57465814045913788</v>
      </c>
      <c r="M158" s="111">
        <f>IF(RES_hhdet_tes!M158=0,"",RES_hhdet_tes!M158/RES_hhdet_fec!M158)</f>
        <v>0.57539540405606759</v>
      </c>
      <c r="N158" s="111">
        <f>IF(RES_hhdet_tes!N158=0,"",RES_hhdet_tes!N158/RES_hhdet_fec!N158)</f>
        <v>0.57599543589994107</v>
      </c>
      <c r="O158" s="111">
        <f>IF(RES_hhdet_tes!O158=0,"",RES_hhdet_tes!O158/RES_hhdet_fec!O158)</f>
        <v>0.57648283578445192</v>
      </c>
      <c r="P158" s="111">
        <f>IF(RES_hhdet_tes!P158=0,"",RES_hhdet_tes!P158/RES_hhdet_fec!P158)</f>
        <v>0.57692986104550459</v>
      </c>
      <c r="Q158" s="111">
        <f>IF(RES_hhdet_tes!Q158=0,"",RES_hhdet_tes!Q158/RES_hhdet_fec!Q158)</f>
        <v>0.57763300506376902</v>
      </c>
      <c r="R158" s="111">
        <f>IF(RES_hhdet_tes!R158=0,"",RES_hhdet_tes!R158/RES_hhdet_fec!R158)</f>
        <v>0.57940759908192474</v>
      </c>
      <c r="S158" s="111">
        <f>IF(RES_hhdet_tes!S158=0,"",RES_hhdet_tes!S158/RES_hhdet_fec!S158)</f>
        <v>0.58223753216804264</v>
      </c>
      <c r="T158" s="111">
        <f>IF(RES_hhdet_tes!T158=0,"",RES_hhdet_tes!T158/RES_hhdet_fec!T158)</f>
        <v>0.58540179821423022</v>
      </c>
      <c r="U158" s="111">
        <f>IF(RES_hhdet_tes!U158=0,"",RES_hhdet_tes!U158/RES_hhdet_fec!U158)</f>
        <v>0.58934645909220429</v>
      </c>
      <c r="V158" s="111">
        <f>IF(RES_hhdet_tes!V158=0,"",RES_hhdet_tes!V158/RES_hhdet_fec!V158)</f>
        <v>0.594044711281556</v>
      </c>
      <c r="W158" s="111">
        <f>IF(RES_hhdet_tes!W158=0,"",RES_hhdet_tes!W158/RES_hhdet_fec!W158)</f>
        <v>0.59942552279493166</v>
      </c>
      <c r="X158" s="111">
        <f>IF(RES_hhdet_tes!X158=0,"",RES_hhdet_tes!X158/RES_hhdet_fec!X158)</f>
        <v>0.60426759996131352</v>
      </c>
      <c r="Y158" s="111">
        <f>IF(RES_hhdet_tes!Y158=0,"",RES_hhdet_tes!Y158/RES_hhdet_fec!Y158)</f>
        <v>0.60828326268136867</v>
      </c>
      <c r="DA158" s="63" t="s">
        <v>2056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0.728184165129101</v>
      </c>
      <c r="C159" s="45">
        <f>IF(RES_hhdet_tes!C159=0,"",RES_hhdet_tes!C159/RES_hhdet_fec!C159)</f>
        <v>0.73304997966080343</v>
      </c>
      <c r="D159" s="45">
        <f>IF(RES_hhdet_tes!D159=0,"",RES_hhdet_tes!D159/RES_hhdet_fec!D159)</f>
        <v>0.73629014334562182</v>
      </c>
      <c r="E159" s="45">
        <f>IF(RES_hhdet_tes!E159=0,"",RES_hhdet_tes!E159/RES_hhdet_fec!E159)</f>
        <v>0.73888189348145139</v>
      </c>
      <c r="F159" s="45">
        <f>IF(RES_hhdet_tes!F159=0,"",RES_hhdet_tes!F159/RES_hhdet_fec!F159)</f>
        <v>0.74104765901357283</v>
      </c>
      <c r="G159" s="45">
        <f>IF(RES_hhdet_tes!G159=0,"",RES_hhdet_tes!G159/RES_hhdet_fec!G159)</f>
        <v>0.74306221861020139</v>
      </c>
      <c r="H159" s="45">
        <f>IF(RES_hhdet_tes!H159=0,"",RES_hhdet_tes!H159/RES_hhdet_fec!H159)</f>
        <v>0.74488755971169363</v>
      </c>
      <c r="I159" s="45">
        <f>IF(RES_hhdet_tes!I159=0,"",RES_hhdet_tes!I159/RES_hhdet_fec!I159)</f>
        <v>0.74613002371826831</v>
      </c>
      <c r="J159" s="45">
        <f>IF(RES_hhdet_tes!J159=0,"",RES_hhdet_tes!J159/RES_hhdet_fec!J159)</f>
        <v>0.74727455517725005</v>
      </c>
      <c r="K159" s="45">
        <f>IF(RES_hhdet_tes!K159=0,"",RES_hhdet_tes!K159/RES_hhdet_fec!K159)</f>
        <v>0.74880956101108953</v>
      </c>
      <c r="L159" s="45">
        <f>IF(RES_hhdet_tes!L159=0,"",RES_hhdet_tes!L159/RES_hhdet_fec!L159)</f>
        <v>0.75051545159588662</v>
      </c>
      <c r="M159" s="45">
        <f>IF(RES_hhdet_tes!M159=0,"",RES_hhdet_tes!M159/RES_hhdet_fec!M159)</f>
        <v>0.7524575073533939</v>
      </c>
      <c r="N159" s="45">
        <f>IF(RES_hhdet_tes!N159=0,"",RES_hhdet_tes!N159/RES_hhdet_fec!N159)</f>
        <v>0.75497575901788239</v>
      </c>
      <c r="O159" s="45">
        <f>IF(RES_hhdet_tes!O159=0,"",RES_hhdet_tes!O159/RES_hhdet_fec!O159)</f>
        <v>0.75841173134146744</v>
      </c>
      <c r="P159" s="45">
        <f>IF(RES_hhdet_tes!P159=0,"",RES_hhdet_tes!P159/RES_hhdet_fec!P159)</f>
        <v>0.76310346677261764</v>
      </c>
      <c r="Q159" s="45">
        <f>IF(RES_hhdet_tes!Q159=0,"",RES_hhdet_tes!Q159/RES_hhdet_fec!Q159)</f>
        <v>0.76955685185522327</v>
      </c>
      <c r="R159" s="45">
        <f>IF(RES_hhdet_tes!R159=0,"",RES_hhdet_tes!R159/RES_hhdet_fec!R159)</f>
        <v>0.77764458485177224</v>
      </c>
      <c r="S159" s="45">
        <f>IF(RES_hhdet_tes!S159=0,"",RES_hhdet_tes!S159/RES_hhdet_fec!S159)</f>
        <v>0.7867102974194492</v>
      </c>
      <c r="T159" s="45">
        <f>IF(RES_hhdet_tes!T159=0,"",RES_hhdet_tes!T159/RES_hhdet_fec!T159)</f>
        <v>0.79684937795239763</v>
      </c>
      <c r="U159" s="45">
        <f>IF(RES_hhdet_tes!U159=0,"",RES_hhdet_tes!U159/RES_hhdet_fec!U159)</f>
        <v>0.80963702027764017</v>
      </c>
      <c r="V159" s="45">
        <f>IF(RES_hhdet_tes!V159=0,"",RES_hhdet_tes!V159/RES_hhdet_fec!V159)</f>
        <v>0.82298719549676502</v>
      </c>
      <c r="W159" s="45">
        <f>IF(RES_hhdet_tes!W159=0,"",RES_hhdet_tes!W159/RES_hhdet_fec!W159)</f>
        <v>0.83714992149643641</v>
      </c>
      <c r="X159" s="45">
        <f>IF(RES_hhdet_tes!X159=0,"",RES_hhdet_tes!X159/RES_hhdet_fec!X159)</f>
        <v>0.8508285915241246</v>
      </c>
      <c r="Y159" s="45">
        <f>IF(RES_hhdet_tes!Y159=0,"",RES_hhdet_tes!Y159/RES_hhdet_fec!Y159)</f>
        <v>0.86299192081652731</v>
      </c>
      <c r="DA159" s="60" t="s">
        <v>2057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0.64553618146005864</v>
      </c>
      <c r="C161" s="119">
        <f>IF(RES_hhdet_tes!C161=0,"",RES_hhdet_tes!C161/RES_hhdet_fec!C161)</f>
        <v>0.6598824483929655</v>
      </c>
      <c r="D161" s="119">
        <f>IF(RES_hhdet_tes!D161=0,"",RES_hhdet_tes!D161/RES_hhdet_fec!D161)</f>
        <v>0.66123337922396141</v>
      </c>
      <c r="E161" s="119">
        <f>IF(RES_hhdet_tes!E161=0,"",RES_hhdet_tes!E161/RES_hhdet_fec!E161)</f>
        <v>0.69180005484876006</v>
      </c>
      <c r="F161" s="119">
        <f>IF(RES_hhdet_tes!F161=0,"",RES_hhdet_tes!F161/RES_hhdet_fec!F161)</f>
        <v>0.68591832997321633</v>
      </c>
      <c r="G161" s="119">
        <f>IF(RES_hhdet_tes!G161=0,"",RES_hhdet_tes!G161/RES_hhdet_fec!G161)</f>
        <v>0.69542521563294124</v>
      </c>
      <c r="H161" s="119">
        <f>IF(RES_hhdet_tes!H161=0,"",RES_hhdet_tes!H161/RES_hhdet_fec!H161)</f>
        <v>0.70509492000723251</v>
      </c>
      <c r="I161" s="119">
        <f>IF(RES_hhdet_tes!I161=0,"",RES_hhdet_tes!I161/RES_hhdet_fec!I161)</f>
        <v>0.69710256366021695</v>
      </c>
      <c r="J161" s="119">
        <f>IF(RES_hhdet_tes!J161=0,"",RES_hhdet_tes!J161/RES_hhdet_fec!J161)</f>
        <v>0.70509723461099727</v>
      </c>
      <c r="K161" s="119">
        <f>IF(RES_hhdet_tes!K161=0,"",RES_hhdet_tes!K161/RES_hhdet_fec!K161)</f>
        <v>0.72403299821786915</v>
      </c>
      <c r="L161" s="119">
        <f>IF(RES_hhdet_tes!L161=0,"",RES_hhdet_tes!L161/RES_hhdet_fec!L161)</f>
        <v>0.71983121628543356</v>
      </c>
      <c r="M161" s="119">
        <f>IF(RES_hhdet_tes!M161=0,"",RES_hhdet_tes!M161/RES_hhdet_fec!M161)</f>
        <v>0.72490325692211688</v>
      </c>
      <c r="N161" s="119">
        <f>IF(RES_hhdet_tes!N161=0,"",RES_hhdet_tes!N161/RES_hhdet_fec!N161)</f>
        <v>0.733989853882131</v>
      </c>
      <c r="O161" s="119">
        <f>IF(RES_hhdet_tes!O161=0,"",RES_hhdet_tes!O161/RES_hhdet_fec!O161)</f>
        <v>0.74500741754644872</v>
      </c>
      <c r="P161" s="119">
        <f>IF(RES_hhdet_tes!P161=0,"",RES_hhdet_tes!P161/RES_hhdet_fec!P161)</f>
        <v>0.73679589080064345</v>
      </c>
      <c r="Q161" s="119">
        <f>IF(RES_hhdet_tes!Q161=0,"",RES_hhdet_tes!Q161/RES_hhdet_fec!Q161)</f>
        <v>0.7820163480995137</v>
      </c>
      <c r="R161" s="119">
        <f>IF(RES_hhdet_tes!R161=0,"",RES_hhdet_tes!R161/RES_hhdet_fec!R161)</f>
        <v>0.78749416948911177</v>
      </c>
      <c r="S161" s="119">
        <f>IF(RES_hhdet_tes!S161=0,"",RES_hhdet_tes!S161/RES_hhdet_fec!S161)</f>
        <v>0.79866363077054681</v>
      </c>
      <c r="T161" s="119">
        <f>IF(RES_hhdet_tes!T161=0,"",RES_hhdet_tes!T161/RES_hhdet_fec!T161)</f>
        <v>0.7864824646411126</v>
      </c>
      <c r="U161" s="119">
        <f>IF(RES_hhdet_tes!U161=0,"",RES_hhdet_tes!U161/RES_hhdet_fec!U161)</f>
        <v>0.80816270084662123</v>
      </c>
      <c r="V161" s="119">
        <f>IF(RES_hhdet_tes!V161=0,"",RES_hhdet_tes!V161/RES_hhdet_fec!V161)</f>
        <v>0.82940686868205948</v>
      </c>
      <c r="W161" s="119">
        <f>IF(RES_hhdet_tes!W161=0,"",RES_hhdet_tes!W161/RES_hhdet_fec!W161)</f>
        <v>0.85819089643819579</v>
      </c>
      <c r="X161" s="119">
        <f>IF(RES_hhdet_tes!X161=0,"",RES_hhdet_tes!X161/RES_hhdet_fec!X161)</f>
        <v>0.86042296028799892</v>
      </c>
      <c r="Y161" s="119">
        <f>IF(RES_hhdet_tes!Y161=0,"",RES_hhdet_tes!Y161/RES_hhdet_fec!Y161)</f>
        <v>0.87546735627174976</v>
      </c>
      <c r="DA161" s="129" t="s">
        <v>2058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0.64184149390699707</v>
      </c>
      <c r="C162" s="124">
        <f>IF(RES_hhdet_tes!C162=0,"",RES_hhdet_tes!C162/RES_hhdet_fec!C162)</f>
        <v>0.65155284415948689</v>
      </c>
      <c r="D162" s="124">
        <f>IF(RES_hhdet_tes!D162=0,"",RES_hhdet_tes!D162/RES_hhdet_fec!D162)</f>
        <v>0.65635723373106036</v>
      </c>
      <c r="E162" s="124">
        <f>IF(RES_hhdet_tes!E162=0,"",RES_hhdet_tes!E162/RES_hhdet_fec!E162)</f>
        <v>0.66143835629404135</v>
      </c>
      <c r="F162" s="124">
        <f>IF(RES_hhdet_tes!F162=0,"",RES_hhdet_tes!F162/RES_hhdet_fec!F162)</f>
        <v>0.66677291511092618</v>
      </c>
      <c r="G162" s="124">
        <f>IF(RES_hhdet_tes!G162=0,"",RES_hhdet_tes!G162/RES_hhdet_fec!G162)</f>
        <v>0.67252689393187348</v>
      </c>
      <c r="H162" s="124">
        <f>IF(RES_hhdet_tes!H162=0,"",RES_hhdet_tes!H162/RES_hhdet_fec!H162)</f>
        <v>0.67780557802556607</v>
      </c>
      <c r="I162" s="124">
        <f>IF(RES_hhdet_tes!I162=0,"",RES_hhdet_tes!I162/RES_hhdet_fec!I162)</f>
        <v>0.68128330425594108</v>
      </c>
      <c r="J162" s="124">
        <f>IF(RES_hhdet_tes!J162=0,"",RES_hhdet_tes!J162/RES_hhdet_fec!J162)</f>
        <v>0.68435760642809496</v>
      </c>
      <c r="K162" s="124">
        <f>IF(RES_hhdet_tes!K162=0,"",RES_hhdet_tes!K162/RES_hhdet_fec!K162)</f>
        <v>0.68761938251983057</v>
      </c>
      <c r="L162" s="124">
        <f>IF(RES_hhdet_tes!L162=0,"",RES_hhdet_tes!L162/RES_hhdet_fec!L162)</f>
        <v>0.69129730616565976</v>
      </c>
      <c r="M162" s="124">
        <f>IF(RES_hhdet_tes!M162=0,"",RES_hhdet_tes!M162/RES_hhdet_fec!M162)</f>
        <v>0.6942974345921622</v>
      </c>
      <c r="N162" s="124">
        <f>IF(RES_hhdet_tes!N162=0,"",RES_hhdet_tes!N162/RES_hhdet_fec!N162)</f>
        <v>0.69737469357052273</v>
      </c>
      <c r="O162" s="124">
        <f>IF(RES_hhdet_tes!O162=0,"",RES_hhdet_tes!O162/RES_hhdet_fec!O162)</f>
        <v>0.69922312464538028</v>
      </c>
      <c r="P162" s="124">
        <f>IF(RES_hhdet_tes!P162=0,"",RES_hhdet_tes!P162/RES_hhdet_fec!P162)</f>
        <v>0.69972500933923132</v>
      </c>
      <c r="Q162" s="124">
        <f>IF(RES_hhdet_tes!Q162=0,"",RES_hhdet_tes!Q162/RES_hhdet_fec!Q162)</f>
        <v>0.70017798396114961</v>
      </c>
      <c r="R162" s="124">
        <f>IF(RES_hhdet_tes!R162=0,"",RES_hhdet_tes!R162/RES_hhdet_fec!R162)</f>
        <v>0.70371863851923566</v>
      </c>
      <c r="S162" s="124">
        <f>IF(RES_hhdet_tes!S162=0,"",RES_hhdet_tes!S162/RES_hhdet_fec!S162)</f>
        <v>0.71146091114569054</v>
      </c>
      <c r="T162" s="124">
        <f>IF(RES_hhdet_tes!T162=0,"",RES_hhdet_tes!T162/RES_hhdet_fec!T162)</f>
        <v>0.72365651218005478</v>
      </c>
      <c r="U162" s="124">
        <f>IF(RES_hhdet_tes!U162=0,"",RES_hhdet_tes!U162/RES_hhdet_fec!U162)</f>
        <v>0.73725291318456676</v>
      </c>
      <c r="V162" s="124">
        <f>IF(RES_hhdet_tes!V162=0,"",RES_hhdet_tes!V162/RES_hhdet_fec!V162)</f>
        <v>0.7522033775404332</v>
      </c>
      <c r="W162" s="124">
        <f>IF(RES_hhdet_tes!W162=0,"",RES_hhdet_tes!W162/RES_hhdet_fec!W162)</f>
        <v>0.76904780683171592</v>
      </c>
      <c r="X162" s="124">
        <f>IF(RES_hhdet_tes!X162=0,"",RES_hhdet_tes!X162/RES_hhdet_fec!X162)</f>
        <v>0.78361081832927248</v>
      </c>
      <c r="Y162" s="124">
        <f>IF(RES_hhdet_tes!Y162=0,"",RES_hhdet_tes!Y162/RES_hhdet_fec!Y162)</f>
        <v>0.79983414785939344</v>
      </c>
      <c r="DA162" s="130" t="s">
        <v>2059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0.64184149390699707</v>
      </c>
      <c r="C163" s="45">
        <f>IF(RES_hhdet_tes!C163=0,"",RES_hhdet_tes!C163/RES_hhdet_fec!C163)</f>
        <v>0.65155284415948689</v>
      </c>
      <c r="D163" s="45">
        <f>IF(RES_hhdet_tes!D163=0,"",RES_hhdet_tes!D163/RES_hhdet_fec!D163)</f>
        <v>0.65635723373106036</v>
      </c>
      <c r="E163" s="45">
        <f>IF(RES_hhdet_tes!E163=0,"",RES_hhdet_tes!E163/RES_hhdet_fec!E163)</f>
        <v>0.66143835629404135</v>
      </c>
      <c r="F163" s="45">
        <f>IF(RES_hhdet_tes!F163=0,"",RES_hhdet_tes!F163/RES_hhdet_fec!F163)</f>
        <v>0.66677291511092618</v>
      </c>
      <c r="G163" s="45">
        <f>IF(RES_hhdet_tes!G163=0,"",RES_hhdet_tes!G163/RES_hhdet_fec!G163)</f>
        <v>0.67252689393187348</v>
      </c>
      <c r="H163" s="45">
        <f>IF(RES_hhdet_tes!H163=0,"",RES_hhdet_tes!H163/RES_hhdet_fec!H163)</f>
        <v>0.67780557802556607</v>
      </c>
      <c r="I163" s="45">
        <f>IF(RES_hhdet_tes!I163=0,"",RES_hhdet_tes!I163/RES_hhdet_fec!I163)</f>
        <v>0.68128330425594108</v>
      </c>
      <c r="J163" s="45">
        <f>IF(RES_hhdet_tes!J163=0,"",RES_hhdet_tes!J163/RES_hhdet_fec!J163)</f>
        <v>0.68435760642809496</v>
      </c>
      <c r="K163" s="45">
        <f>IF(RES_hhdet_tes!K163=0,"",RES_hhdet_tes!K163/RES_hhdet_fec!K163)</f>
        <v>0.68761938251983057</v>
      </c>
      <c r="L163" s="45">
        <f>IF(RES_hhdet_tes!L163=0,"",RES_hhdet_tes!L163/RES_hhdet_fec!L163)</f>
        <v>0.69129730616565976</v>
      </c>
      <c r="M163" s="45">
        <f>IF(RES_hhdet_tes!M163=0,"",RES_hhdet_tes!M163/RES_hhdet_fec!M163)</f>
        <v>0.6942974345921622</v>
      </c>
      <c r="N163" s="45">
        <f>IF(RES_hhdet_tes!N163=0,"",RES_hhdet_tes!N163/RES_hhdet_fec!N163)</f>
        <v>0.69737469357052273</v>
      </c>
      <c r="O163" s="45">
        <f>IF(RES_hhdet_tes!O163=0,"",RES_hhdet_tes!O163/RES_hhdet_fec!O163)</f>
        <v>0.69922312464538028</v>
      </c>
      <c r="P163" s="45">
        <f>IF(RES_hhdet_tes!P163=0,"",RES_hhdet_tes!P163/RES_hhdet_fec!P163)</f>
        <v>0.69972500933923132</v>
      </c>
      <c r="Q163" s="45">
        <f>IF(RES_hhdet_tes!Q163=0,"",RES_hhdet_tes!Q163/RES_hhdet_fec!Q163)</f>
        <v>0.70017798396114961</v>
      </c>
      <c r="R163" s="45">
        <f>IF(RES_hhdet_tes!R163=0,"",RES_hhdet_tes!R163/RES_hhdet_fec!R163)</f>
        <v>0.70371863851923566</v>
      </c>
      <c r="S163" s="45">
        <f>IF(RES_hhdet_tes!S163=0,"",RES_hhdet_tes!S163/RES_hhdet_fec!S163)</f>
        <v>0.71146091114569054</v>
      </c>
      <c r="T163" s="45">
        <f>IF(RES_hhdet_tes!T163=0,"",RES_hhdet_tes!T163/RES_hhdet_fec!T163)</f>
        <v>0.72365651218005478</v>
      </c>
      <c r="U163" s="45">
        <f>IF(RES_hhdet_tes!U163=0,"",RES_hhdet_tes!U163/RES_hhdet_fec!U163)</f>
        <v>0.73725291318456676</v>
      </c>
      <c r="V163" s="45">
        <f>IF(RES_hhdet_tes!V163=0,"",RES_hhdet_tes!V163/RES_hhdet_fec!V163)</f>
        <v>0.7522033775404332</v>
      </c>
      <c r="W163" s="45">
        <f>IF(RES_hhdet_tes!W163=0,"",RES_hhdet_tes!W163/RES_hhdet_fec!W163)</f>
        <v>0.76904780683171592</v>
      </c>
      <c r="X163" s="45">
        <f>IF(RES_hhdet_tes!X163=0,"",RES_hhdet_tes!X163/RES_hhdet_fec!X163)</f>
        <v>0.78361081832927248</v>
      </c>
      <c r="Y163" s="45">
        <f>IF(RES_hhdet_tes!Y163=0,"",RES_hhdet_tes!Y163/RES_hhdet_fec!Y163)</f>
        <v>0.79983414785939344</v>
      </c>
      <c r="DA163" s="60" t="s">
        <v>2060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1.6972956810825837</v>
      </c>
      <c r="C164" s="124">
        <f>IF(RES_hhdet_tes!C164=0,"",RES_hhdet_tes!C164/RES_hhdet_fec!C164)</f>
        <v>1.8496255596649243</v>
      </c>
      <c r="D164" s="124">
        <f>IF(RES_hhdet_tes!D164=0,"",RES_hhdet_tes!D164/RES_hhdet_fec!D164)</f>
        <v>1.9577025798517462</v>
      </c>
      <c r="E164" s="124">
        <f>IF(RES_hhdet_tes!E164=0,"",RES_hhdet_tes!E164/RES_hhdet_fec!E164)</f>
        <v>2.0899001981096741</v>
      </c>
      <c r="F164" s="124">
        <f>IF(RES_hhdet_tes!F164=0,"",RES_hhdet_tes!F164/RES_hhdet_fec!F164)</f>
        <v>2.1945944209690471</v>
      </c>
      <c r="G164" s="124">
        <f>IF(RES_hhdet_tes!G164=0,"",RES_hhdet_tes!G164/RES_hhdet_fec!G164)</f>
        <v>2.3077268470653696</v>
      </c>
      <c r="H164" s="124">
        <f>IF(RES_hhdet_tes!H164=0,"",RES_hhdet_tes!H164/RES_hhdet_fec!H164)</f>
        <v>2.4229842018799177</v>
      </c>
      <c r="I164" s="124">
        <f>IF(RES_hhdet_tes!I164=0,"",RES_hhdet_tes!I164/RES_hhdet_fec!I164)</f>
        <v>2.5037896989839497</v>
      </c>
      <c r="J164" s="124">
        <f>IF(RES_hhdet_tes!J164=0,"",RES_hhdet_tes!J164/RES_hhdet_fec!J164)</f>
        <v>2.5507692328611862</v>
      </c>
      <c r="K164" s="124">
        <f>IF(RES_hhdet_tes!K164=0,"",RES_hhdet_tes!K164/RES_hhdet_fec!K164)</f>
        <v>2.6185400008461204</v>
      </c>
      <c r="L164" s="124">
        <f>IF(RES_hhdet_tes!L164=0,"",RES_hhdet_tes!L164/RES_hhdet_fec!L164)</f>
        <v>2.6976645431909292</v>
      </c>
      <c r="M164" s="124">
        <f>IF(RES_hhdet_tes!M164=0,"",RES_hhdet_tes!M164/RES_hhdet_fec!M164)</f>
        <v>2.8009773595265504</v>
      </c>
      <c r="N164" s="124">
        <f>IF(RES_hhdet_tes!N164=0,"",RES_hhdet_tes!N164/RES_hhdet_fec!N164)</f>
        <v>2.9257084866494161</v>
      </c>
      <c r="O164" s="124">
        <f>IF(RES_hhdet_tes!O164=0,"",RES_hhdet_tes!O164/RES_hhdet_fec!O164)</f>
        <v>3.045806414061857</v>
      </c>
      <c r="P164" s="124">
        <f>IF(RES_hhdet_tes!P164=0,"",RES_hhdet_tes!P164/RES_hhdet_fec!P164)</f>
        <v>3.1482456727221502</v>
      </c>
      <c r="Q164" s="124">
        <f>IF(RES_hhdet_tes!Q164=0,"",RES_hhdet_tes!Q164/RES_hhdet_fec!Q164)</f>
        <v>3.2405821226757832</v>
      </c>
      <c r="R164" s="124">
        <f>IF(RES_hhdet_tes!R164=0,"",RES_hhdet_tes!R164/RES_hhdet_fec!R164)</f>
        <v>3.3296946250278907</v>
      </c>
      <c r="S164" s="124">
        <f>IF(RES_hhdet_tes!S164=0,"",RES_hhdet_tes!S164/RES_hhdet_fec!S164)</f>
        <v>3.4382469142620145</v>
      </c>
      <c r="T164" s="124">
        <f>IF(RES_hhdet_tes!T164=0,"",RES_hhdet_tes!T164/RES_hhdet_fec!T164)</f>
        <v>3.5533827410887096</v>
      </c>
      <c r="U164" s="124">
        <f>IF(RES_hhdet_tes!U164=0,"",RES_hhdet_tes!U164/RES_hhdet_fec!U164)</f>
        <v>3.6387697955980944</v>
      </c>
      <c r="V164" s="124">
        <f>IF(RES_hhdet_tes!V164=0,"",RES_hhdet_tes!V164/RES_hhdet_fec!V164)</f>
        <v>3.6919177733496809</v>
      </c>
      <c r="W164" s="124">
        <f>IF(RES_hhdet_tes!W164=0,"",RES_hhdet_tes!W164/RES_hhdet_fec!W164)</f>
        <v>3.7171794763496417</v>
      </c>
      <c r="X164" s="124">
        <f>IF(RES_hhdet_tes!X164=0,"",RES_hhdet_tes!X164/RES_hhdet_fec!X164)</f>
        <v>3.7351340409800518</v>
      </c>
      <c r="Y164" s="124">
        <f>IF(RES_hhdet_tes!Y164=0,"",RES_hhdet_tes!Y164/RES_hhdet_fec!Y164)</f>
        <v>3.7533356944168608</v>
      </c>
      <c r="DA164" s="130" t="s">
        <v>2061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1.6972956810825837</v>
      </c>
      <c r="C165" s="111">
        <f>IF(RES_hhdet_tes!C165=0,"",RES_hhdet_tes!C165/RES_hhdet_fec!C165)</f>
        <v>1.8496255596649243</v>
      </c>
      <c r="D165" s="111">
        <f>IF(RES_hhdet_tes!D165=0,"",RES_hhdet_tes!D165/RES_hhdet_fec!D165)</f>
        <v>1.9577025798517462</v>
      </c>
      <c r="E165" s="111">
        <f>IF(RES_hhdet_tes!E165=0,"",RES_hhdet_tes!E165/RES_hhdet_fec!E165)</f>
        <v>2.0899001981096741</v>
      </c>
      <c r="F165" s="111">
        <f>IF(RES_hhdet_tes!F165=0,"",RES_hhdet_tes!F165/RES_hhdet_fec!F165)</f>
        <v>2.1945944209690471</v>
      </c>
      <c r="G165" s="111">
        <f>IF(RES_hhdet_tes!G165=0,"",RES_hhdet_tes!G165/RES_hhdet_fec!G165)</f>
        <v>2.3077268470653696</v>
      </c>
      <c r="H165" s="111">
        <f>IF(RES_hhdet_tes!H165=0,"",RES_hhdet_tes!H165/RES_hhdet_fec!H165)</f>
        <v>2.4229842018799177</v>
      </c>
      <c r="I165" s="111">
        <f>IF(RES_hhdet_tes!I165=0,"",RES_hhdet_tes!I165/RES_hhdet_fec!I165)</f>
        <v>2.5037896989839497</v>
      </c>
      <c r="J165" s="111">
        <f>IF(RES_hhdet_tes!J165=0,"",RES_hhdet_tes!J165/RES_hhdet_fec!J165)</f>
        <v>2.5507692328611862</v>
      </c>
      <c r="K165" s="111">
        <f>IF(RES_hhdet_tes!K165=0,"",RES_hhdet_tes!K165/RES_hhdet_fec!K165)</f>
        <v>2.6185400008461204</v>
      </c>
      <c r="L165" s="111">
        <f>IF(RES_hhdet_tes!L165=0,"",RES_hhdet_tes!L165/RES_hhdet_fec!L165)</f>
        <v>2.6976645431909292</v>
      </c>
      <c r="M165" s="111">
        <f>IF(RES_hhdet_tes!M165=0,"",RES_hhdet_tes!M165/RES_hhdet_fec!M165)</f>
        <v>2.8009773595265504</v>
      </c>
      <c r="N165" s="111">
        <f>IF(RES_hhdet_tes!N165=0,"",RES_hhdet_tes!N165/RES_hhdet_fec!N165)</f>
        <v>2.9257084866494161</v>
      </c>
      <c r="O165" s="111">
        <f>IF(RES_hhdet_tes!O165=0,"",RES_hhdet_tes!O165/RES_hhdet_fec!O165)</f>
        <v>3.045806414061857</v>
      </c>
      <c r="P165" s="111">
        <f>IF(RES_hhdet_tes!P165=0,"",RES_hhdet_tes!P165/RES_hhdet_fec!P165)</f>
        <v>3.1482456727221502</v>
      </c>
      <c r="Q165" s="111">
        <f>IF(RES_hhdet_tes!Q165=0,"",RES_hhdet_tes!Q165/RES_hhdet_fec!Q165)</f>
        <v>3.2405821226757832</v>
      </c>
      <c r="R165" s="111">
        <f>IF(RES_hhdet_tes!R165=0,"",RES_hhdet_tes!R165/RES_hhdet_fec!R165)</f>
        <v>3.3296946250278907</v>
      </c>
      <c r="S165" s="111">
        <f>IF(RES_hhdet_tes!S165=0,"",RES_hhdet_tes!S165/RES_hhdet_fec!S165)</f>
        <v>3.4382469142620145</v>
      </c>
      <c r="T165" s="111">
        <f>IF(RES_hhdet_tes!T165=0,"",RES_hhdet_tes!T165/RES_hhdet_fec!T165)</f>
        <v>3.5533827410887096</v>
      </c>
      <c r="U165" s="111">
        <f>IF(RES_hhdet_tes!U165=0,"",RES_hhdet_tes!U165/RES_hhdet_fec!U165)</f>
        <v>3.6387697955980944</v>
      </c>
      <c r="V165" s="111">
        <f>IF(RES_hhdet_tes!V165=0,"",RES_hhdet_tes!V165/RES_hhdet_fec!V165)</f>
        <v>3.6919177733496809</v>
      </c>
      <c r="W165" s="111">
        <f>IF(RES_hhdet_tes!W165=0,"",RES_hhdet_tes!W165/RES_hhdet_fec!W165)</f>
        <v>3.7171794763496417</v>
      </c>
      <c r="X165" s="111">
        <f>IF(RES_hhdet_tes!X165=0,"",RES_hhdet_tes!X165/RES_hhdet_fec!X165)</f>
        <v>3.7351340409800518</v>
      </c>
      <c r="Y165" s="111">
        <f>IF(RES_hhdet_tes!Y165=0,"",RES_hhdet_tes!Y165/RES_hhdet_fec!Y165)</f>
        <v>3.7533356944168608</v>
      </c>
      <c r="DA165" s="63" t="s">
        <v>2062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0.54872638876429713</v>
      </c>
      <c r="C166" s="124">
        <f>IF(RES_hhdet_tes!C166=0,"",RES_hhdet_tes!C166/RES_hhdet_fec!C166)</f>
        <v>0.56428537938294787</v>
      </c>
      <c r="D166" s="124">
        <f>IF(RES_hhdet_tes!D166=0,"",RES_hhdet_tes!D166/RES_hhdet_fec!D166)</f>
        <v>0.56953092476950551</v>
      </c>
      <c r="E166" s="124">
        <f>IF(RES_hhdet_tes!E166=0,"",RES_hhdet_tes!E166/RES_hhdet_fec!E166)</f>
        <v>0.5736737398799201</v>
      </c>
      <c r="F166" s="124">
        <f>IF(RES_hhdet_tes!F166=0,"",RES_hhdet_tes!F166/RES_hhdet_fec!F166)</f>
        <v>0.5799286552630516</v>
      </c>
      <c r="G166" s="124">
        <f>IF(RES_hhdet_tes!G166=0,"",RES_hhdet_tes!G166/RES_hhdet_fec!G166)</f>
        <v>0.58976778141075803</v>
      </c>
      <c r="H166" s="124">
        <f>IF(RES_hhdet_tes!H166=0,"",RES_hhdet_tes!H166/RES_hhdet_fec!H166)</f>
        <v>0.60088845757555986</v>
      </c>
      <c r="I166" s="124">
        <f>IF(RES_hhdet_tes!I166=0,"",RES_hhdet_tes!I166/RES_hhdet_fec!I166)</f>
        <v>0.61060211793579167</v>
      </c>
      <c r="J166" s="124">
        <f>IF(RES_hhdet_tes!J166=0,"",RES_hhdet_tes!J166/RES_hhdet_fec!J166)</f>
        <v>0.62169260330408582</v>
      </c>
      <c r="K166" s="124">
        <f>IF(RES_hhdet_tes!K166=0,"",RES_hhdet_tes!K166/RES_hhdet_fec!K166)</f>
        <v>0.63399605108374246</v>
      </c>
      <c r="L166" s="124">
        <f>IF(RES_hhdet_tes!L166=0,"",RES_hhdet_tes!L166/RES_hhdet_fec!L166)</f>
        <v>0.64239306605545943</v>
      </c>
      <c r="M166" s="124">
        <f>IF(RES_hhdet_tes!M166=0,"",RES_hhdet_tes!M166/RES_hhdet_fec!M166)</f>
        <v>0.64628167683345383</v>
      </c>
      <c r="N166" s="124">
        <f>IF(RES_hhdet_tes!N166=0,"",RES_hhdet_tes!N166/RES_hhdet_fec!N166)</f>
        <v>0.65596056091075561</v>
      </c>
      <c r="O166" s="124">
        <f>IF(RES_hhdet_tes!O166=0,"",RES_hhdet_tes!O166/RES_hhdet_fec!O166)</f>
        <v>0.66347048075535375</v>
      </c>
      <c r="P166" s="124">
        <f>IF(RES_hhdet_tes!P166=0,"",RES_hhdet_tes!P166/RES_hhdet_fec!P166)</f>
        <v>0.67097635685517298</v>
      </c>
      <c r="Q166" s="124">
        <f>IF(RES_hhdet_tes!Q166=0,"",RES_hhdet_tes!Q166/RES_hhdet_fec!Q166)</f>
        <v>0.68110694662512394</v>
      </c>
      <c r="R166" s="124">
        <f>IF(RES_hhdet_tes!R166=0,"",RES_hhdet_tes!R166/RES_hhdet_fec!R166)</f>
        <v>0.69930913255564575</v>
      </c>
      <c r="S166" s="124">
        <f>IF(RES_hhdet_tes!S166=0,"",RES_hhdet_tes!S166/RES_hhdet_fec!S166)</f>
        <v>0.7226148293808311</v>
      </c>
      <c r="T166" s="124">
        <f>IF(RES_hhdet_tes!T166=0,"",RES_hhdet_tes!T166/RES_hhdet_fec!T166)</f>
        <v>0.74976287757200821</v>
      </c>
      <c r="U166" s="124">
        <f>IF(RES_hhdet_tes!U166=0,"",RES_hhdet_tes!U166/RES_hhdet_fec!U166)</f>
        <v>0.77331389254593985</v>
      </c>
      <c r="V166" s="124">
        <f>IF(RES_hhdet_tes!V166=0,"",RES_hhdet_tes!V166/RES_hhdet_fec!V166)</f>
        <v>0.79045446793865748</v>
      </c>
      <c r="W166" s="124">
        <f>IF(RES_hhdet_tes!W166=0,"",RES_hhdet_tes!W166/RES_hhdet_fec!W166)</f>
        <v>0.79963168044572019</v>
      </c>
      <c r="X166" s="124">
        <f>IF(RES_hhdet_tes!X166=0,"",RES_hhdet_tes!X166/RES_hhdet_fec!X166)</f>
        <v>0.80528274179193271</v>
      </c>
      <c r="Y166" s="124">
        <f>IF(RES_hhdet_tes!Y166=0,"",RES_hhdet_tes!Y166/RES_hhdet_fec!Y166)</f>
        <v>0.81719742657882799</v>
      </c>
      <c r="DA166" s="130" t="s">
        <v>2063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0.53749708739601787</v>
      </c>
      <c r="C167" s="111">
        <f>IF(RES_hhdet_tes!C167=0,"",RES_hhdet_tes!C167/RES_hhdet_fec!C167)</f>
        <v>0.54253736258702556</v>
      </c>
      <c r="D167" s="111">
        <f>IF(RES_hhdet_tes!D167=0,"",RES_hhdet_tes!D167/RES_hhdet_fec!D167)</f>
        <v>0.54645633895528356</v>
      </c>
      <c r="E167" s="111">
        <f>IF(RES_hhdet_tes!E167=0,"",RES_hhdet_tes!E167/RES_hhdet_fec!E167)</f>
        <v>0.55104916239430757</v>
      </c>
      <c r="F167" s="111">
        <f>IF(RES_hhdet_tes!F167=0,"",RES_hhdet_tes!F167/RES_hhdet_fec!F167)</f>
        <v>0.55536356951043842</v>
      </c>
      <c r="G167" s="111">
        <f>IF(RES_hhdet_tes!G167=0,"",RES_hhdet_tes!G167/RES_hhdet_fec!G167)</f>
        <v>0.55937046510746757</v>
      </c>
      <c r="H167" s="111">
        <f>IF(RES_hhdet_tes!H167=0,"",RES_hhdet_tes!H167/RES_hhdet_fec!H167)</f>
        <v>0.5638820112649946</v>
      </c>
      <c r="I167" s="111">
        <f>IF(RES_hhdet_tes!I167=0,"",RES_hhdet_tes!I167/RES_hhdet_fec!I167)</f>
        <v>0.56620908623674748</v>
      </c>
      <c r="J167" s="111">
        <f>IF(RES_hhdet_tes!J167=0,"",RES_hhdet_tes!J167/RES_hhdet_fec!J167)</f>
        <v>0.567879002430421</v>
      </c>
      <c r="K167" s="111">
        <f>IF(RES_hhdet_tes!K167=0,"",RES_hhdet_tes!K167/RES_hhdet_fec!K167)</f>
        <v>0.57104378763633745</v>
      </c>
      <c r="L167" s="111">
        <f>IF(RES_hhdet_tes!L167=0,"",RES_hhdet_tes!L167/RES_hhdet_fec!L167)</f>
        <v>0.57501012258731932</v>
      </c>
      <c r="M167" s="111">
        <f>IF(RES_hhdet_tes!M167=0,"",RES_hhdet_tes!M167/RES_hhdet_fec!M167)</f>
        <v>0.58013210284791972</v>
      </c>
      <c r="N167" s="111">
        <f>IF(RES_hhdet_tes!N167=0,"",RES_hhdet_tes!N167/RES_hhdet_fec!N167)</f>
        <v>0.58720655383974107</v>
      </c>
      <c r="O167" s="111">
        <f>IF(RES_hhdet_tes!O167=0,"",RES_hhdet_tes!O167/RES_hhdet_fec!O167)</f>
        <v>0.59477084907637823</v>
      </c>
      <c r="P167" s="111">
        <f>IF(RES_hhdet_tes!P167=0,"",RES_hhdet_tes!P167/RES_hhdet_fec!P167)</f>
        <v>0.60388962000535873</v>
      </c>
      <c r="Q167" s="111">
        <f>IF(RES_hhdet_tes!Q167=0,"",RES_hhdet_tes!Q167/RES_hhdet_fec!Q167)</f>
        <v>0.61494723134864082</v>
      </c>
      <c r="R167" s="111">
        <f>IF(RES_hhdet_tes!R167=0,"",RES_hhdet_tes!R167/RES_hhdet_fec!R167)</f>
        <v>0.63752124828206025</v>
      </c>
      <c r="S167" s="111">
        <f>IF(RES_hhdet_tes!S167=0,"",RES_hhdet_tes!S167/RES_hhdet_fec!S167)</f>
        <v>0.66433607465921929</v>
      </c>
      <c r="T167" s="111">
        <f>IF(RES_hhdet_tes!T167=0,"",RES_hhdet_tes!T167/RES_hhdet_fec!T167)</f>
        <v>0.69328478802009263</v>
      </c>
      <c r="U167" s="111">
        <f>IF(RES_hhdet_tes!U167=0,"",RES_hhdet_tes!U167/RES_hhdet_fec!U167)</f>
        <v>0.7161708053405661</v>
      </c>
      <c r="V167" s="111">
        <f>IF(RES_hhdet_tes!V167=0,"",RES_hhdet_tes!V167/RES_hhdet_fec!V167)</f>
        <v>0.73510115704959778</v>
      </c>
      <c r="W167" s="111">
        <f>IF(RES_hhdet_tes!W167=0,"",RES_hhdet_tes!W167/RES_hhdet_fec!W167)</f>
        <v>0.74826717913722463</v>
      </c>
      <c r="X167" s="111">
        <f>IF(RES_hhdet_tes!X167=0,"",RES_hhdet_tes!X167/RES_hhdet_fec!X167)</f>
        <v>0.75794818359317528</v>
      </c>
      <c r="Y167" s="111">
        <f>IF(RES_hhdet_tes!Y167=0,"",RES_hhdet_tes!Y167/RES_hhdet_fec!Y167)</f>
        <v>0.76644632034898907</v>
      </c>
      <c r="DA167" s="63" t="s">
        <v>2064</v>
      </c>
    </row>
    <row r="168" spans="1:105" ht="12" customHeight="1" x14ac:dyDescent="0.25">
      <c r="A168" s="97" t="s">
        <v>123</v>
      </c>
      <c r="B168" s="111">
        <f>IF(RES_hhdet_tes!B168=0,"",RES_hhdet_tes!B168/RES_hhdet_fec!B168)</f>
        <v>0.91018735777760118</v>
      </c>
      <c r="C168" s="111">
        <f>IF(RES_hhdet_tes!C168=0,"",RES_hhdet_tes!C168/RES_hhdet_fec!C168)</f>
        <v>0.83989092169563284</v>
      </c>
      <c r="D168" s="111">
        <f>IF(RES_hhdet_tes!D168=0,"",RES_hhdet_tes!D168/RES_hhdet_fec!D168)</f>
        <v>0.92963148661506645</v>
      </c>
      <c r="E168" s="111">
        <f>IF(RES_hhdet_tes!E168=0,"",RES_hhdet_tes!E168/RES_hhdet_fec!E168)</f>
        <v>0.95885146083981165</v>
      </c>
      <c r="F168" s="111">
        <f>IF(RES_hhdet_tes!F168=0,"",RES_hhdet_tes!F168/RES_hhdet_fec!F168)</f>
        <v>0.94768109899543806</v>
      </c>
      <c r="G168" s="111">
        <f>IF(RES_hhdet_tes!G168=0,"",RES_hhdet_tes!G168/RES_hhdet_fec!G168)</f>
        <v>0.95008650922873461</v>
      </c>
      <c r="H168" s="111">
        <f>IF(RES_hhdet_tes!H168=0,"",RES_hhdet_tes!H168/RES_hhdet_fec!H168)</f>
        <v>0.93411231606052425</v>
      </c>
      <c r="I168" s="111">
        <f>IF(RES_hhdet_tes!I168=0,"",RES_hhdet_tes!I168/RES_hhdet_fec!I168)</f>
        <v>0.94634875420117526</v>
      </c>
      <c r="J168" s="111">
        <f>IF(RES_hhdet_tes!J168=0,"",RES_hhdet_tes!J168/RES_hhdet_fec!J168)</f>
        <v>0.9500085169841711</v>
      </c>
      <c r="K168" s="111">
        <f>IF(RES_hhdet_tes!K168=0,"",RES_hhdet_tes!K168/RES_hhdet_fec!K168)</f>
        <v>0.95363808289818386</v>
      </c>
      <c r="L168" s="111">
        <f>IF(RES_hhdet_tes!L168=0,"",RES_hhdet_tes!L168/RES_hhdet_fec!L168)</f>
        <v>0.95413710379028471</v>
      </c>
      <c r="M168" s="111">
        <f>IF(RES_hhdet_tes!M168=0,"",RES_hhdet_tes!M168/RES_hhdet_fec!M168)</f>
        <v>0.93273562494099027</v>
      </c>
      <c r="N168" s="111">
        <f>IF(RES_hhdet_tes!N168=0,"",RES_hhdet_tes!N168/RES_hhdet_fec!N168)</f>
        <v>0.95601406312763437</v>
      </c>
      <c r="O168" s="111">
        <f>IF(RES_hhdet_tes!O168=0,"",RES_hhdet_tes!O168/RES_hhdet_fec!O168)</f>
        <v>0.97285402261095077</v>
      </c>
      <c r="P168" s="111">
        <f>IF(RES_hhdet_tes!P168=0,"",RES_hhdet_tes!P168/RES_hhdet_fec!P168)</f>
        <v>0.94732815457160002</v>
      </c>
      <c r="Q168" s="111">
        <f>IF(RES_hhdet_tes!Q168=0,"",RES_hhdet_tes!Q168/RES_hhdet_fec!Q168)</f>
        <v>0.98956652317314908</v>
      </c>
      <c r="R168" s="111">
        <f>IF(RES_hhdet_tes!R168=0,"",RES_hhdet_tes!R168/RES_hhdet_fec!R168)</f>
        <v>0.98463932952932831</v>
      </c>
      <c r="S168" s="111">
        <f>IF(RES_hhdet_tes!S168=0,"",RES_hhdet_tes!S168/RES_hhdet_fec!S168)</f>
        <v>0.97470215226172852</v>
      </c>
      <c r="T168" s="111">
        <f>IF(RES_hhdet_tes!T168=0,"",RES_hhdet_tes!T168/RES_hhdet_fec!T168)</f>
        <v>0.97262724401284428</v>
      </c>
      <c r="U168" s="111">
        <f>IF(RES_hhdet_tes!U168=0,"",RES_hhdet_tes!U168/RES_hhdet_fec!U168)</f>
        <v>0.96702911618516796</v>
      </c>
      <c r="V168" s="111">
        <f>IF(RES_hhdet_tes!V168=0,"",RES_hhdet_tes!V168/RES_hhdet_fec!V168)</f>
        <v>0.97567794766223792</v>
      </c>
      <c r="W168" s="111">
        <f>IF(RES_hhdet_tes!W168=0,"",RES_hhdet_tes!W168/RES_hhdet_fec!W168)</f>
        <v>0.97461974701426568</v>
      </c>
      <c r="X168" s="111">
        <f>IF(RES_hhdet_tes!X168=0,"",RES_hhdet_tes!X168/RES_hhdet_fec!X168)</f>
        <v>0.97334395084860037</v>
      </c>
      <c r="Y168" s="111">
        <f>IF(RES_hhdet_tes!Y168=0,"",RES_hhdet_tes!Y168/RES_hhdet_fec!Y168)</f>
        <v>0.98084776982992683</v>
      </c>
      <c r="DA168" s="63" t="s">
        <v>2065</v>
      </c>
    </row>
    <row r="169" spans="1:105" ht="12" customHeight="1" x14ac:dyDescent="0.25">
      <c r="A169" s="100" t="s">
        <v>50</v>
      </c>
      <c r="B169" s="112">
        <f>IF(RES_hhdet_tes!B169=0,"",RES_hhdet_tes!B169/RES_hhdet_fec!B169)</f>
        <v>0.53749708739601787</v>
      </c>
      <c r="C169" s="112">
        <f>IF(RES_hhdet_tes!C169=0,"",RES_hhdet_tes!C169/RES_hhdet_fec!C169)</f>
        <v>0.53749708739601787</v>
      </c>
      <c r="D169" s="112">
        <f>IF(RES_hhdet_tes!D169=0,"",RES_hhdet_tes!D169/RES_hhdet_fec!D169)</f>
        <v>0.5409197902978865</v>
      </c>
      <c r="E169" s="112">
        <f>IF(RES_hhdet_tes!E169=0,"",RES_hhdet_tes!E169/RES_hhdet_fec!E169)</f>
        <v>0.55052973595820953</v>
      </c>
      <c r="F169" s="112">
        <f>IF(RES_hhdet_tes!F169=0,"",RES_hhdet_tes!F169/RES_hhdet_fec!F169)</f>
        <v>0.55617264789434173</v>
      </c>
      <c r="G169" s="112">
        <f>IF(RES_hhdet_tes!G169=0,"",RES_hhdet_tes!G169/RES_hhdet_fec!G169)</f>
        <v>0.56042470613028861</v>
      </c>
      <c r="H169" s="112">
        <f>IF(RES_hhdet_tes!H169=0,"",RES_hhdet_tes!H169/RES_hhdet_fec!H169)</f>
        <v>0.56451073598975332</v>
      </c>
      <c r="I169" s="112">
        <f>IF(RES_hhdet_tes!I169=0,"",RES_hhdet_tes!I169/RES_hhdet_fec!I169)</f>
        <v>0.56832435727410591</v>
      </c>
      <c r="J169" s="112">
        <f>IF(RES_hhdet_tes!J169=0,"",RES_hhdet_tes!J169/RES_hhdet_fec!J169)</f>
        <v>0.57149804846462859</v>
      </c>
      <c r="K169" s="112">
        <f>IF(RES_hhdet_tes!K169=0,"",RES_hhdet_tes!K169/RES_hhdet_fec!K169)</f>
        <v>0.57503896258675702</v>
      </c>
      <c r="L169" s="112">
        <f>IF(RES_hhdet_tes!L169=0,"",RES_hhdet_tes!L169/RES_hhdet_fec!L169)</f>
        <v>0.57792106783768127</v>
      </c>
      <c r="M169" s="112">
        <f>IF(RES_hhdet_tes!M169=0,"",RES_hhdet_tes!M169/RES_hhdet_fec!M169)</f>
        <v>0.57922479197702725</v>
      </c>
      <c r="N169" s="112">
        <f>IF(RES_hhdet_tes!N169=0,"",RES_hhdet_tes!N169/RES_hhdet_fec!N169)</f>
        <v>0.58578693053335795</v>
      </c>
      <c r="O169" s="112">
        <f>IF(RES_hhdet_tes!O169=0,"",RES_hhdet_tes!O169/RES_hhdet_fec!O169)</f>
        <v>0.59523637132376717</v>
      </c>
      <c r="P169" s="112">
        <f>IF(RES_hhdet_tes!P169=0,"",RES_hhdet_tes!P169/RES_hhdet_fec!P169)</f>
        <v>0.60536387894353605</v>
      </c>
      <c r="Q169" s="112">
        <f>IF(RES_hhdet_tes!Q169=0,"",RES_hhdet_tes!Q169/RES_hhdet_fec!Q169)</f>
        <v>0.62798014055267959</v>
      </c>
      <c r="R169" s="112">
        <f>IF(RES_hhdet_tes!R169=0,"",RES_hhdet_tes!R169/RES_hhdet_fec!R169)</f>
        <v>0.65980585842728001</v>
      </c>
      <c r="S169" s="112">
        <f>IF(RES_hhdet_tes!S169=0,"",RES_hhdet_tes!S169/RES_hhdet_fec!S169)</f>
        <v>0.68569250546176341</v>
      </c>
      <c r="T169" s="112">
        <f>IF(RES_hhdet_tes!T169=0,"",RES_hhdet_tes!T169/RES_hhdet_fec!T169)</f>
        <v>0.70137266599279746</v>
      </c>
      <c r="U169" s="112">
        <f>IF(RES_hhdet_tes!U169=0,"",RES_hhdet_tes!U169/RES_hhdet_fec!U169)</f>
        <v>0.7092902580715984</v>
      </c>
      <c r="V169" s="112">
        <f>IF(RES_hhdet_tes!V169=0,"",RES_hhdet_tes!V169/RES_hhdet_fec!V169)</f>
        <v>0.72679849728391199</v>
      </c>
      <c r="W169" s="112">
        <f>IF(RES_hhdet_tes!W169=0,"",RES_hhdet_tes!W169/RES_hhdet_fec!W169)</f>
        <v>0.74604838456199118</v>
      </c>
      <c r="X169" s="112">
        <f>IF(RES_hhdet_tes!X169=0,"",RES_hhdet_tes!X169/RES_hhdet_fec!X169)</f>
        <v>0.76027282739686841</v>
      </c>
      <c r="Y169" s="112">
        <f>IF(RES_hhdet_tes!Y169=0,"",RES_hhdet_tes!Y169/RES_hhdet_fec!Y169)</f>
        <v>0.76747920737497277</v>
      </c>
      <c r="DA169" s="131" t="s">
        <v>2066</v>
      </c>
    </row>
    <row r="170" spans="1:105" ht="12" customHeight="1" x14ac:dyDescent="0.25">
      <c r="A170" s="103" t="s">
        <v>52</v>
      </c>
      <c r="B170" s="113">
        <f>IF(RES_hhdet_tes!B170=0,"",RES_hhdet_tes!B170/RES_hhdet_fec!B170)</f>
        <v>1</v>
      </c>
      <c r="C170" s="113">
        <f>IF(RES_hhdet_tes!C170=0,"",RES_hhdet_tes!C170/RES_hhdet_fec!C170)</f>
        <v>1</v>
      </c>
      <c r="D170" s="113">
        <f>IF(RES_hhdet_tes!D170=0,"",RES_hhdet_tes!D170/RES_hhdet_fec!D170)</f>
        <v>1</v>
      </c>
      <c r="E170" s="113">
        <f>IF(RES_hhdet_tes!E170=0,"",RES_hhdet_tes!E170/RES_hhdet_fec!E170)</f>
        <v>1</v>
      </c>
      <c r="F170" s="113">
        <f>IF(RES_hhdet_tes!F170=0,"",RES_hhdet_tes!F170/RES_hhdet_fec!F170)</f>
        <v>1</v>
      </c>
      <c r="G170" s="113">
        <f>IF(RES_hhdet_tes!G170=0,"",RES_hhdet_tes!G170/RES_hhdet_fec!G170)</f>
        <v>1</v>
      </c>
      <c r="H170" s="113">
        <f>IF(RES_hhdet_tes!H170=0,"",RES_hhdet_tes!H170/RES_hhdet_fec!H170)</f>
        <v>1</v>
      </c>
      <c r="I170" s="113">
        <f>IF(RES_hhdet_tes!I170=0,"",RES_hhdet_tes!I170/RES_hhdet_fec!I170)</f>
        <v>1</v>
      </c>
      <c r="J170" s="113">
        <f>IF(RES_hhdet_tes!J170=0,"",RES_hhdet_tes!J170/RES_hhdet_fec!J170)</f>
        <v>1</v>
      </c>
      <c r="K170" s="113">
        <f>IF(RES_hhdet_tes!K170=0,"",RES_hhdet_tes!K170/RES_hhdet_fec!K170)</f>
        <v>1</v>
      </c>
      <c r="L170" s="113">
        <f>IF(RES_hhdet_tes!L170=0,"",RES_hhdet_tes!L170/RES_hhdet_fec!L170)</f>
        <v>1</v>
      </c>
      <c r="M170" s="113">
        <f>IF(RES_hhdet_tes!M170=0,"",RES_hhdet_tes!M170/RES_hhdet_fec!M170)</f>
        <v>1</v>
      </c>
      <c r="N170" s="113">
        <f>IF(RES_hhdet_tes!N170=0,"",RES_hhdet_tes!N170/RES_hhdet_fec!N170)</f>
        <v>1</v>
      </c>
      <c r="O170" s="113">
        <f>IF(RES_hhdet_tes!O170=0,"",RES_hhdet_tes!O170/RES_hhdet_fec!O170)</f>
        <v>1</v>
      </c>
      <c r="P170" s="113">
        <f>IF(RES_hhdet_tes!P170=0,"",RES_hhdet_tes!P170/RES_hhdet_fec!P170)</f>
        <v>1</v>
      </c>
      <c r="Q170" s="113">
        <f>IF(RES_hhdet_tes!Q170=0,"",RES_hhdet_tes!Q170/RES_hhdet_fec!Q170)</f>
        <v>1</v>
      </c>
      <c r="R170" s="113">
        <f>IF(RES_hhdet_tes!R170=0,"",RES_hhdet_tes!R170/RES_hhdet_fec!R170)</f>
        <v>1</v>
      </c>
      <c r="S170" s="113">
        <f>IF(RES_hhdet_tes!S170=0,"",RES_hhdet_tes!S170/RES_hhdet_fec!S170)</f>
        <v>1</v>
      </c>
      <c r="T170" s="113">
        <f>IF(RES_hhdet_tes!T170=0,"",RES_hhdet_tes!T170/RES_hhdet_fec!T170)</f>
        <v>1</v>
      </c>
      <c r="U170" s="113">
        <f>IF(RES_hhdet_tes!U170=0,"",RES_hhdet_tes!U170/RES_hhdet_fec!U170)</f>
        <v>1</v>
      </c>
      <c r="V170" s="113">
        <f>IF(RES_hhdet_tes!V170=0,"",RES_hhdet_tes!V170/RES_hhdet_fec!V170)</f>
        <v>1</v>
      </c>
      <c r="W170" s="113">
        <f>IF(RES_hhdet_tes!W170=0,"",RES_hhdet_tes!W170/RES_hhdet_fec!W170)</f>
        <v>1</v>
      </c>
      <c r="X170" s="113">
        <f>IF(RES_hhdet_tes!X170=0,"",RES_hhdet_tes!X170/RES_hhdet_fec!X170)</f>
        <v>1</v>
      </c>
      <c r="Y170" s="113">
        <f>IF(RES_hhdet_tes!Y170=0,"",RES_hhdet_tes!Y170/RES_hhdet_fec!Y170)</f>
        <v>1</v>
      </c>
      <c r="DA170" s="132" t="s">
        <v>2067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0.60636878733371902</v>
      </c>
      <c r="C171" s="112">
        <f>IF(RES_hhdet_tes!C171=0,"",RES_hhdet_tes!C171/RES_hhdet_fec!C171)</f>
        <v>0.61769128352102287</v>
      </c>
      <c r="D171" s="112">
        <f>IF(RES_hhdet_tes!D171=0,"",RES_hhdet_tes!D171/RES_hhdet_fec!D171)</f>
        <v>0.62041446498303043</v>
      </c>
      <c r="E171" s="112">
        <f>IF(RES_hhdet_tes!E171=0,"",RES_hhdet_tes!E171/RES_hhdet_fec!E171)</f>
        <v>0.62222796894872767</v>
      </c>
      <c r="F171" s="112">
        <f>IF(RES_hhdet_tes!F171=0,"",RES_hhdet_tes!F171/RES_hhdet_fec!F171)</f>
        <v>0.62463325583233087</v>
      </c>
      <c r="G171" s="112">
        <f>IF(RES_hhdet_tes!G171=0,"",RES_hhdet_tes!G171/RES_hhdet_fec!G171)</f>
        <v>0.62766474669222472</v>
      </c>
      <c r="H171" s="112">
        <f>IF(RES_hhdet_tes!H171=0,"",RES_hhdet_tes!H171/RES_hhdet_fec!H171)</f>
        <v>0.62983830171141375</v>
      </c>
      <c r="I171" s="112">
        <f>IF(RES_hhdet_tes!I171=0,"",RES_hhdet_tes!I171/RES_hhdet_fec!I171)</f>
        <v>0.63108549426699934</v>
      </c>
      <c r="J171" s="112">
        <f>IF(RES_hhdet_tes!J171=0,"",RES_hhdet_tes!J171/RES_hhdet_fec!J171)</f>
        <v>0.63223141005500705</v>
      </c>
      <c r="K171" s="112">
        <f>IF(RES_hhdet_tes!K171=0,"",RES_hhdet_tes!K171/RES_hhdet_fec!K171)</f>
        <v>0.63389730203839623</v>
      </c>
      <c r="L171" s="112">
        <f>IF(RES_hhdet_tes!L171=0,"",RES_hhdet_tes!L171/RES_hhdet_fec!L171)</f>
        <v>0.63570037482128627</v>
      </c>
      <c r="M171" s="112">
        <f>IF(RES_hhdet_tes!M171=0,"",RES_hhdet_tes!M171/RES_hhdet_fec!M171)</f>
        <v>0.63829144738179633</v>
      </c>
      <c r="N171" s="112">
        <f>IF(RES_hhdet_tes!N171=0,"",RES_hhdet_tes!N171/RES_hhdet_fec!N171)</f>
        <v>0.64210431520022582</v>
      </c>
      <c r="O171" s="112">
        <f>IF(RES_hhdet_tes!O171=0,"",RES_hhdet_tes!O171/RES_hhdet_fec!O171)</f>
        <v>0.64589271718150654</v>
      </c>
      <c r="P171" s="112">
        <f>IF(RES_hhdet_tes!P171=0,"",RES_hhdet_tes!P171/RES_hhdet_fec!P171)</f>
        <v>0.64923572272726027</v>
      </c>
      <c r="Q171" s="112">
        <f>IF(RES_hhdet_tes!Q171=0,"",RES_hhdet_tes!Q171/RES_hhdet_fec!Q171)</f>
        <v>0.6549936747310704</v>
      </c>
      <c r="R171" s="112">
        <f>IF(RES_hhdet_tes!R171=0,"",RES_hhdet_tes!R171/RES_hhdet_fec!R171)</f>
        <v>0.66511095245142016</v>
      </c>
      <c r="S171" s="112">
        <f>IF(RES_hhdet_tes!S171=0,"",RES_hhdet_tes!S171/RES_hhdet_fec!S171)</f>
        <v>0.68051788870699492</v>
      </c>
      <c r="T171" s="112">
        <f>IF(RES_hhdet_tes!T171=0,"",RES_hhdet_tes!T171/RES_hhdet_fec!T171)</f>
        <v>0.70320164195347656</v>
      </c>
      <c r="U171" s="112">
        <f>IF(RES_hhdet_tes!U171=0,"",RES_hhdet_tes!U171/RES_hhdet_fec!U171)</f>
        <v>0.72238241640352729</v>
      </c>
      <c r="V171" s="112">
        <f>IF(RES_hhdet_tes!V171=0,"",RES_hhdet_tes!V171/RES_hhdet_fec!V171)</f>
        <v>0.73587809838571783</v>
      </c>
      <c r="W171" s="112">
        <f>IF(RES_hhdet_tes!W171=0,"",RES_hhdet_tes!W171/RES_hhdet_fec!W171)</f>
        <v>0.74380488401396849</v>
      </c>
      <c r="X171" s="112">
        <f>IF(RES_hhdet_tes!X171=0,"",RES_hhdet_tes!X171/RES_hhdet_fec!X171)</f>
        <v>0.74997774542567852</v>
      </c>
      <c r="Y171" s="112">
        <f>IF(RES_hhdet_tes!Y171=0,"",RES_hhdet_tes!Y171/RES_hhdet_fec!Y171)</f>
        <v>0.76085402663728829</v>
      </c>
      <c r="DA171" s="131" t="s">
        <v>2068</v>
      </c>
    </row>
    <row r="172" spans="1:105" ht="12" customHeight="1" x14ac:dyDescent="0.25">
      <c r="A172" s="107" t="s">
        <v>121</v>
      </c>
      <c r="B172" s="113">
        <f>IF(RES_hhdet_tes!B172=0,"",RES_hhdet_tes!B172/RES_hhdet_fec!B172)</f>
        <v>0.93251627751524357</v>
      </c>
      <c r="C172" s="113">
        <f>IF(RES_hhdet_tes!C172=0,"",RES_hhdet_tes!C172/RES_hhdet_fec!C172)</f>
        <v>0.87936551607324909</v>
      </c>
      <c r="D172" s="113">
        <f>IF(RES_hhdet_tes!D172=0,"",RES_hhdet_tes!D172/RES_hhdet_fec!D172)</f>
        <v>0.94815159458699949</v>
      </c>
      <c r="E172" s="113">
        <f>IF(RES_hhdet_tes!E172=0,"",RES_hhdet_tes!E172/RES_hhdet_fec!E172)</f>
        <v>0.96978338863106484</v>
      </c>
      <c r="F172" s="113">
        <f>IF(RES_hhdet_tes!F172=0,"",RES_hhdet_tes!F172/RES_hhdet_fec!F172)</f>
        <v>0.96047259747166258</v>
      </c>
      <c r="G172" s="113">
        <f>IF(RES_hhdet_tes!G172=0,"",RES_hhdet_tes!G172/RES_hhdet_fec!G172)</f>
        <v>0.96225343180786937</v>
      </c>
      <c r="H172" s="113">
        <f>IF(RES_hhdet_tes!H172=0,"",RES_hhdet_tes!H172/RES_hhdet_fec!H172)</f>
        <v>0.94866828552976501</v>
      </c>
      <c r="I172" s="113">
        <f>IF(RES_hhdet_tes!I172=0,"",RES_hhdet_tes!I172/RES_hhdet_fec!I172)</f>
        <v>0.95829486430235444</v>
      </c>
      <c r="J172" s="113">
        <f>IF(RES_hhdet_tes!J172=0,"",RES_hhdet_tes!J172/RES_hhdet_fec!J172)</f>
        <v>0.96116651273090625</v>
      </c>
      <c r="K172" s="113">
        <f>IF(RES_hhdet_tes!K172=0,"",RES_hhdet_tes!K172/RES_hhdet_fec!K172)</f>
        <v>0.9640230851524525</v>
      </c>
      <c r="L172" s="113">
        <f>IF(RES_hhdet_tes!L172=0,"",RES_hhdet_tes!L172/RES_hhdet_fec!L172)</f>
        <v>0.96450555075304856</v>
      </c>
      <c r="M172" s="113">
        <f>IF(RES_hhdet_tes!M172=0,"",RES_hhdet_tes!M172/RES_hhdet_fec!M172)</f>
        <v>0.94745922211588485</v>
      </c>
      <c r="N172" s="113">
        <f>IF(RES_hhdet_tes!N172=0,"",RES_hhdet_tes!N172/RES_hhdet_fec!N172)</f>
        <v>0.96524776673776436</v>
      </c>
      <c r="O172" s="113">
        <f>IF(RES_hhdet_tes!O172=0,"",RES_hhdet_tes!O172/RES_hhdet_fec!O172)</f>
        <v>0.9794749437116399</v>
      </c>
      <c r="P172" s="113">
        <f>IF(RES_hhdet_tes!P172=0,"",RES_hhdet_tes!P172/RES_hhdet_fec!P172)</f>
        <v>0.95600721106471431</v>
      </c>
      <c r="Q172" s="113">
        <f>IF(RES_hhdet_tes!Q172=0,"",RES_hhdet_tes!Q172/RES_hhdet_fec!Q172)</f>
        <v>0.99326394432670928</v>
      </c>
      <c r="R172" s="113">
        <f>IF(RES_hhdet_tes!R172=0,"",RES_hhdet_tes!R172/RES_hhdet_fec!R172)</f>
        <v>0.98791302563260364</v>
      </c>
      <c r="S172" s="113">
        <f>IF(RES_hhdet_tes!S172=0,"",RES_hhdet_tes!S172/RES_hhdet_fec!S172)</f>
        <v>0.97642066527240756</v>
      </c>
      <c r="T172" s="113">
        <f>IF(RES_hhdet_tes!T172=0,"",RES_hhdet_tes!T172/RES_hhdet_fec!T172)</f>
        <v>0.97407820697683345</v>
      </c>
      <c r="U172" s="113">
        <f>IF(RES_hhdet_tes!U172=0,"",RES_hhdet_tes!U172/RES_hhdet_fec!U172)</f>
        <v>0.9681042458129604</v>
      </c>
      <c r="V172" s="113">
        <f>IF(RES_hhdet_tes!V172=0,"",RES_hhdet_tes!V172/RES_hhdet_fec!V172)</f>
        <v>0.97499035091412212</v>
      </c>
      <c r="W172" s="113">
        <f>IF(RES_hhdet_tes!W172=0,"",RES_hhdet_tes!W172/RES_hhdet_fec!W172)</f>
        <v>0.97477569802269437</v>
      </c>
      <c r="X172" s="113">
        <f>IF(RES_hhdet_tes!X172=0,"",RES_hhdet_tes!X172/RES_hhdet_fec!X172)</f>
        <v>0.97384775761486164</v>
      </c>
      <c r="Y172" s="113">
        <f>IF(RES_hhdet_tes!Y172=0,"",RES_hhdet_tes!Y172/RES_hhdet_fec!Y172)</f>
        <v>0.9795856398429027</v>
      </c>
      <c r="DA172" s="132" t="s">
        <v>2069</v>
      </c>
    </row>
    <row r="173" spans="1:105" ht="12" customHeight="1" x14ac:dyDescent="0.25">
      <c r="A173" s="108" t="s">
        <v>53</v>
      </c>
      <c r="B173" s="111">
        <f>IF(RES_hhdet_tes!B173=0,"",RES_hhdet_tes!B173/RES_hhdet_fec!B173)</f>
        <v>0.60636878733371902</v>
      </c>
      <c r="C173" s="111">
        <f>IF(RES_hhdet_tes!C173=0,"",RES_hhdet_tes!C173/RES_hhdet_fec!C173)</f>
        <v>0.61655633639782215</v>
      </c>
      <c r="D173" s="111">
        <f>IF(RES_hhdet_tes!D173=0,"",RES_hhdet_tes!D173/RES_hhdet_fec!D173)</f>
        <v>0.61956601651278365</v>
      </c>
      <c r="E173" s="111">
        <f>IF(RES_hhdet_tes!E173=0,"",RES_hhdet_tes!E173/RES_hhdet_fec!E173)</f>
        <v>0.62220371453481738</v>
      </c>
      <c r="F173" s="111">
        <f>IF(RES_hhdet_tes!F173=0,"",RES_hhdet_tes!F173/RES_hhdet_fec!F173)</f>
        <v>0.62512836375585024</v>
      </c>
      <c r="G173" s="111">
        <f>IF(RES_hhdet_tes!G173=0,"",RES_hhdet_tes!G173/RES_hhdet_fec!G173)</f>
        <v>0.62799460678220298</v>
      </c>
      <c r="H173" s="111">
        <f>IF(RES_hhdet_tes!H173=0,"",RES_hhdet_tes!H173/RES_hhdet_fec!H173)</f>
        <v>0.63030864856150992</v>
      </c>
      <c r="I173" s="111">
        <f>IF(RES_hhdet_tes!I173=0,"",RES_hhdet_tes!I173/RES_hhdet_fec!I173)</f>
        <v>0.63230497991124035</v>
      </c>
      <c r="J173" s="111">
        <f>IF(RES_hhdet_tes!J173=0,"",RES_hhdet_tes!J173/RES_hhdet_fec!J173)</f>
        <v>0.63415425743338028</v>
      </c>
      <c r="K173" s="111">
        <f>IF(RES_hhdet_tes!K173=0,"",RES_hhdet_tes!K173/RES_hhdet_fec!K173)</f>
        <v>0.63601314695622579</v>
      </c>
      <c r="L173" s="111">
        <f>IF(RES_hhdet_tes!L173=0,"",RES_hhdet_tes!L173/RES_hhdet_fec!L173)</f>
        <v>0.63738183070148469</v>
      </c>
      <c r="M173" s="111">
        <f>IF(RES_hhdet_tes!M173=0,"",RES_hhdet_tes!M173/RES_hhdet_fec!M173)</f>
        <v>0.63840571034648042</v>
      </c>
      <c r="N173" s="111">
        <f>IF(RES_hhdet_tes!N173=0,"",RES_hhdet_tes!N173/RES_hhdet_fec!N173)</f>
        <v>0.64154183307347035</v>
      </c>
      <c r="O173" s="111">
        <f>IF(RES_hhdet_tes!O173=0,"",RES_hhdet_tes!O173/RES_hhdet_fec!O173)</f>
        <v>0.64515355219846282</v>
      </c>
      <c r="P173" s="111">
        <f>IF(RES_hhdet_tes!P173=0,"",RES_hhdet_tes!P173/RES_hhdet_fec!P173)</f>
        <v>0.65044837907622566</v>
      </c>
      <c r="Q173" s="111">
        <f>IF(RES_hhdet_tes!Q173=0,"",RES_hhdet_tes!Q173/RES_hhdet_fec!Q173)</f>
        <v>0.65868863769411035</v>
      </c>
      <c r="R173" s="111">
        <f>IF(RES_hhdet_tes!R173=0,"",RES_hhdet_tes!R173/RES_hhdet_fec!R173)</f>
        <v>0.67635553416238925</v>
      </c>
      <c r="S173" s="111">
        <f>IF(RES_hhdet_tes!S173=0,"",RES_hhdet_tes!S173/RES_hhdet_fec!S173)</f>
        <v>0.69474334733752507</v>
      </c>
      <c r="T173" s="111">
        <f>IF(RES_hhdet_tes!T173=0,"",RES_hhdet_tes!T173/RES_hhdet_fec!T173)</f>
        <v>0.70999535061071672</v>
      </c>
      <c r="U173" s="111">
        <f>IF(RES_hhdet_tes!U173=0,"",RES_hhdet_tes!U173/RES_hhdet_fec!U173)</f>
        <v>0.72201465843254742</v>
      </c>
      <c r="V173" s="111">
        <f>IF(RES_hhdet_tes!V173=0,"",RES_hhdet_tes!V173/RES_hhdet_fec!V173)</f>
        <v>0.73293316743594872</v>
      </c>
      <c r="W173" s="111">
        <f>IF(RES_hhdet_tes!W173=0,"",RES_hhdet_tes!W173/RES_hhdet_fec!W173)</f>
        <v>0.74242816236968279</v>
      </c>
      <c r="X173" s="111">
        <f>IF(RES_hhdet_tes!X173=0,"",RES_hhdet_tes!X173/RES_hhdet_fec!X173)</f>
        <v>0.75122464688994472</v>
      </c>
      <c r="Y173" s="111">
        <f>IF(RES_hhdet_tes!Y173=0,"",RES_hhdet_tes!Y173/RES_hhdet_fec!Y173)</f>
        <v>0.76201841718542684</v>
      </c>
      <c r="DA173" s="63" t="s">
        <v>2070</v>
      </c>
    </row>
    <row r="174" spans="1:105" ht="12" customHeight="1" x14ac:dyDescent="0.25">
      <c r="A174" s="115" t="s">
        <v>52</v>
      </c>
      <c r="B174" s="45">
        <f>IF(RES_hhdet_tes!B174=0,"",RES_hhdet_tes!B174/RES_hhdet_fec!B174)</f>
        <v>1</v>
      </c>
      <c r="C174" s="45">
        <f>IF(RES_hhdet_tes!C174=0,"",RES_hhdet_tes!C174/RES_hhdet_fec!C174)</f>
        <v>1</v>
      </c>
      <c r="D174" s="45">
        <f>IF(RES_hhdet_tes!D174=0,"",RES_hhdet_tes!D174/RES_hhdet_fec!D174)</f>
        <v>1</v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X174" s="45">
        <f>IF(RES_hhdet_tes!X174=0,"",RES_hhdet_tes!X174/RES_hhdet_fec!X174)</f>
        <v>1</v>
      </c>
      <c r="Y174" s="45">
        <f>IF(RES_hhdet_tes!Y174=0,"",RES_hhdet_tes!Y174/RES_hhdet_fec!Y174)</f>
        <v>1</v>
      </c>
      <c r="DA174" s="60" t="s">
        <v>2071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0.66351227299292548</v>
      </c>
      <c r="C175" s="124">
        <f>IF(RES_hhdet_tes!C175=0,"",RES_hhdet_tes!C175/RES_hhdet_fec!C175)</f>
        <v>0.67778569608410544</v>
      </c>
      <c r="D175" s="124">
        <f>IF(RES_hhdet_tes!D175=0,"",RES_hhdet_tes!D175/RES_hhdet_fec!D175)</f>
        <v>0.6787533407064138</v>
      </c>
      <c r="E175" s="124">
        <f>IF(RES_hhdet_tes!E175=0,"",RES_hhdet_tes!E175/RES_hhdet_fec!E175)</f>
        <v>0.68187065554820891</v>
      </c>
      <c r="F175" s="124">
        <f>IF(RES_hhdet_tes!F175=0,"",RES_hhdet_tes!F175/RES_hhdet_fec!F175)</f>
        <v>0.68323759910467274</v>
      </c>
      <c r="G175" s="124">
        <f>IF(RES_hhdet_tes!G175=0,"",RES_hhdet_tes!G175/RES_hhdet_fec!G175)</f>
        <v>0.68716024136059684</v>
      </c>
      <c r="H175" s="124">
        <f>IF(RES_hhdet_tes!H175=0,"",RES_hhdet_tes!H175/RES_hhdet_fec!H175)</f>
        <v>0.69732088407020298</v>
      </c>
      <c r="I175" s="124">
        <f>IF(RES_hhdet_tes!I175=0,"",RES_hhdet_tes!I175/RES_hhdet_fec!I175)</f>
        <v>0.69789838762080836</v>
      </c>
      <c r="J175" s="124">
        <f>IF(RES_hhdet_tes!J175=0,"",RES_hhdet_tes!J175/RES_hhdet_fec!J175)</f>
        <v>0.69893825439904</v>
      </c>
      <c r="K175" s="124">
        <f>IF(RES_hhdet_tes!K175=0,"",RES_hhdet_tes!K175/RES_hhdet_fec!K175)</f>
        <v>0.69972474816648078</v>
      </c>
      <c r="L175" s="124">
        <f>IF(RES_hhdet_tes!L175=0,"",RES_hhdet_tes!L175/RES_hhdet_fec!L175)</f>
        <v>0.70301894640015139</v>
      </c>
      <c r="M175" s="124">
        <f>IF(RES_hhdet_tes!M175=0,"",RES_hhdet_tes!M175/RES_hhdet_fec!M175)</f>
        <v>0.70269943614513175</v>
      </c>
      <c r="N175" s="124">
        <f>IF(RES_hhdet_tes!N175=0,"",RES_hhdet_tes!N175/RES_hhdet_fec!N175)</f>
        <v>0.70443195626558752</v>
      </c>
      <c r="O175" s="124">
        <f>IF(RES_hhdet_tes!O175=0,"",RES_hhdet_tes!O175/RES_hhdet_fec!O175)</f>
        <v>0.70106239770337353</v>
      </c>
      <c r="P175" s="124">
        <f>IF(RES_hhdet_tes!P175=0,"",RES_hhdet_tes!P175/RES_hhdet_fec!P175)</f>
        <v>0.70805075786432714</v>
      </c>
      <c r="Q175" s="124">
        <f>IF(RES_hhdet_tes!Q175=0,"",RES_hhdet_tes!Q175/RES_hhdet_fec!Q175)</f>
        <v>0.70965514462716073</v>
      </c>
      <c r="R175" s="124">
        <f>IF(RES_hhdet_tes!R175=0,"",RES_hhdet_tes!R175/RES_hhdet_fec!R175)</f>
        <v>0.71567275463512081</v>
      </c>
      <c r="S175" s="124">
        <f>IF(RES_hhdet_tes!S175=0,"",RES_hhdet_tes!S175/RES_hhdet_fec!S175)</f>
        <v>0.72498233358022468</v>
      </c>
      <c r="T175" s="124">
        <f>IF(RES_hhdet_tes!T175=0,"",RES_hhdet_tes!T175/RES_hhdet_fec!T175)</f>
        <v>0.74178827397012215</v>
      </c>
      <c r="U175" s="124">
        <f>IF(RES_hhdet_tes!U175=0,"",RES_hhdet_tes!U175/RES_hhdet_fec!U175)</f>
        <v>0.75999596962541904</v>
      </c>
      <c r="V175" s="124">
        <f>IF(RES_hhdet_tes!V175=0,"",RES_hhdet_tes!V175/RES_hhdet_fec!V175)</f>
        <v>0.77457460380804466</v>
      </c>
      <c r="W175" s="124">
        <f>IF(RES_hhdet_tes!W175=0,"",RES_hhdet_tes!W175/RES_hhdet_fec!W175)</f>
        <v>0.78272966022575929</v>
      </c>
      <c r="X175" s="124">
        <f>IF(RES_hhdet_tes!X175=0,"",RES_hhdet_tes!X175/RES_hhdet_fec!X175)</f>
        <v>0.78647619964741033</v>
      </c>
      <c r="Y175" s="124">
        <f>IF(RES_hhdet_tes!Y175=0,"",RES_hhdet_tes!Y175/RES_hhdet_fec!Y175)</f>
        <v>0.8033576707828759</v>
      </c>
      <c r="DA175" s="130" t="s">
        <v>2072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0.56416416486908727</v>
      </c>
      <c r="C176" s="111">
        <f>IF(RES_hhdet_tes!C176=0,"",RES_hhdet_tes!C176/RES_hhdet_fec!C176)</f>
        <v>0.56569036599290923</v>
      </c>
      <c r="D176" s="111">
        <f>IF(RES_hhdet_tes!D176=0,"",RES_hhdet_tes!D176/RES_hhdet_fec!D176)</f>
        <v>0.56695111609449156</v>
      </c>
      <c r="E176" s="111">
        <f>IF(RES_hhdet_tes!E176=0,"",RES_hhdet_tes!E176/RES_hhdet_fec!E176)</f>
        <v>0.56824625102939097</v>
      </c>
      <c r="F176" s="111">
        <f>IF(RES_hhdet_tes!F176=0,"",RES_hhdet_tes!F176/RES_hhdet_fec!F176)</f>
        <v>0.56957925123840691</v>
      </c>
      <c r="G176" s="111">
        <f>IF(RES_hhdet_tes!G176=0,"",RES_hhdet_tes!G176/RES_hhdet_fec!G176)</f>
        <v>0.57087349536142595</v>
      </c>
      <c r="H176" s="111">
        <f>IF(RES_hhdet_tes!H176=0,"",RES_hhdet_tes!H176/RES_hhdet_fec!H176)</f>
        <v>0.57209166102840736</v>
      </c>
      <c r="I176" s="111">
        <f>IF(RES_hhdet_tes!I176=0,"",RES_hhdet_tes!I176/RES_hhdet_fec!I176)</f>
        <v>0.5727483608217151</v>
      </c>
      <c r="J176" s="111">
        <f>IF(RES_hhdet_tes!J176=0,"",RES_hhdet_tes!J176/RES_hhdet_fec!J176)</f>
        <v>0.57318513807345428</v>
      </c>
      <c r="K176" s="111">
        <f>IF(RES_hhdet_tes!K176=0,"",RES_hhdet_tes!K176/RES_hhdet_fec!K176)</f>
        <v>0.5738957068936873</v>
      </c>
      <c r="L176" s="111">
        <f>IF(RES_hhdet_tes!L176=0,"",RES_hhdet_tes!L176/RES_hhdet_fec!L176)</f>
        <v>0.57462604835728925</v>
      </c>
      <c r="M176" s="111">
        <f>IF(RES_hhdet_tes!M176=0,"",RES_hhdet_tes!M176/RES_hhdet_fec!M176)</f>
        <v>0.57528934869139081</v>
      </c>
      <c r="N176" s="111">
        <f>IF(RES_hhdet_tes!N176=0,"",RES_hhdet_tes!N176/RES_hhdet_fec!N176)</f>
        <v>0.57587543097393712</v>
      </c>
      <c r="O176" s="111">
        <f>IF(RES_hhdet_tes!O176=0,"",RES_hhdet_tes!O176/RES_hhdet_fec!O176)</f>
        <v>0.57629275967526972</v>
      </c>
      <c r="P176" s="111">
        <f>IF(RES_hhdet_tes!P176=0,"",RES_hhdet_tes!P176/RES_hhdet_fec!P176)</f>
        <v>0.57661031521127626</v>
      </c>
      <c r="Q176" s="111">
        <f>IF(RES_hhdet_tes!Q176=0,"",RES_hhdet_tes!Q176/RES_hhdet_fec!Q176)</f>
        <v>0.57701829028358487</v>
      </c>
      <c r="R176" s="111">
        <f>IF(RES_hhdet_tes!R176=0,"",RES_hhdet_tes!R176/RES_hhdet_fec!R176)</f>
        <v>0.57854407385844975</v>
      </c>
      <c r="S176" s="111">
        <f>IF(RES_hhdet_tes!S176=0,"",RES_hhdet_tes!S176/RES_hhdet_fec!S176)</f>
        <v>0.58178611732955543</v>
      </c>
      <c r="T176" s="111">
        <f>IF(RES_hhdet_tes!T176=0,"",RES_hhdet_tes!T176/RES_hhdet_fec!T176)</f>
        <v>0.58652085813124333</v>
      </c>
      <c r="U176" s="111">
        <f>IF(RES_hhdet_tes!U176=0,"",RES_hhdet_tes!U176/RES_hhdet_fec!U176)</f>
        <v>0.59123025278505636</v>
      </c>
      <c r="V176" s="111">
        <f>IF(RES_hhdet_tes!V176=0,"",RES_hhdet_tes!V176/RES_hhdet_fec!V176)</f>
        <v>0.59606907375555396</v>
      </c>
      <c r="W176" s="111">
        <f>IF(RES_hhdet_tes!W176=0,"",RES_hhdet_tes!W176/RES_hhdet_fec!W176)</f>
        <v>0.60044323327876581</v>
      </c>
      <c r="X176" s="111">
        <f>IF(RES_hhdet_tes!X176=0,"",RES_hhdet_tes!X176/RES_hhdet_fec!X176)</f>
        <v>0.60393587061196774</v>
      </c>
      <c r="Y176" s="111">
        <f>IF(RES_hhdet_tes!Y176=0,"",RES_hhdet_tes!Y176/RES_hhdet_fec!Y176)</f>
        <v>0.6076309272342818</v>
      </c>
      <c r="DA176" s="63" t="s">
        <v>2073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0.728184165129101</v>
      </c>
      <c r="C177" s="45">
        <f>IF(RES_hhdet_tes!C177=0,"",RES_hhdet_tes!C177/RES_hhdet_fec!C177)</f>
        <v>0.73269943170643304</v>
      </c>
      <c r="D177" s="45">
        <f>IF(RES_hhdet_tes!D177=0,"",RES_hhdet_tes!D177/RES_hhdet_fec!D177)</f>
        <v>0.73502772046136389</v>
      </c>
      <c r="E177" s="45">
        <f>IF(RES_hhdet_tes!E177=0,"",RES_hhdet_tes!E177/RES_hhdet_fec!E177)</f>
        <v>0.73740248647743145</v>
      </c>
      <c r="F177" s="45">
        <f>IF(RES_hhdet_tes!F177=0,"",RES_hhdet_tes!F177/RES_hhdet_fec!F177)</f>
        <v>0.739796464408914</v>
      </c>
      <c r="G177" s="45">
        <f>IF(RES_hhdet_tes!G177=0,"",RES_hhdet_tes!G177/RES_hhdet_fec!G177)</f>
        <v>0.74229782632708396</v>
      </c>
      <c r="H177" s="45">
        <f>IF(RES_hhdet_tes!H177=0,"",RES_hhdet_tes!H177/RES_hhdet_fec!H177)</f>
        <v>0.74469479340056433</v>
      </c>
      <c r="I177" s="45">
        <f>IF(RES_hhdet_tes!I177=0,"",RES_hhdet_tes!I177/RES_hhdet_fec!I177)</f>
        <v>0.74602539816548419</v>
      </c>
      <c r="J177" s="45">
        <f>IF(RES_hhdet_tes!J177=0,"",RES_hhdet_tes!J177/RES_hhdet_fec!J177)</f>
        <v>0.74716586873220425</v>
      </c>
      <c r="K177" s="45">
        <f>IF(RES_hhdet_tes!K177=0,"",RES_hhdet_tes!K177/RES_hhdet_fec!K177)</f>
        <v>0.7488121048810954</v>
      </c>
      <c r="L177" s="45">
        <f>IF(RES_hhdet_tes!L177=0,"",RES_hhdet_tes!L177/RES_hhdet_fec!L177)</f>
        <v>0.75041597127695703</v>
      </c>
      <c r="M177" s="45">
        <f>IF(RES_hhdet_tes!M177=0,"",RES_hhdet_tes!M177/RES_hhdet_fec!M177)</f>
        <v>0.75213223186587974</v>
      </c>
      <c r="N177" s="45">
        <f>IF(RES_hhdet_tes!N177=0,"",RES_hhdet_tes!N177/RES_hhdet_fec!N177)</f>
        <v>0.7544570019337784</v>
      </c>
      <c r="O177" s="45">
        <f>IF(RES_hhdet_tes!O177=0,"",RES_hhdet_tes!O177/RES_hhdet_fec!O177)</f>
        <v>0.75672772578439051</v>
      </c>
      <c r="P177" s="45">
        <f>IF(RES_hhdet_tes!P177=0,"",RES_hhdet_tes!P177/RES_hhdet_fec!P177)</f>
        <v>0.75918229161002249</v>
      </c>
      <c r="Q177" s="45">
        <f>IF(RES_hhdet_tes!Q177=0,"",RES_hhdet_tes!Q177/RES_hhdet_fec!Q177)</f>
        <v>0.76279300294439523</v>
      </c>
      <c r="R177" s="45">
        <f>IF(RES_hhdet_tes!R177=0,"",RES_hhdet_tes!R177/RES_hhdet_fec!R177)</f>
        <v>0.7710619495225649</v>
      </c>
      <c r="S177" s="45">
        <f>IF(RES_hhdet_tes!S177=0,"",RES_hhdet_tes!S177/RES_hhdet_fec!S177)</f>
        <v>0.78301181014973775</v>
      </c>
      <c r="T177" s="45">
        <f>IF(RES_hhdet_tes!T177=0,"",RES_hhdet_tes!T177/RES_hhdet_fec!T177)</f>
        <v>0.79911821429614016</v>
      </c>
      <c r="U177" s="45">
        <f>IF(RES_hhdet_tes!U177=0,"",RES_hhdet_tes!U177/RES_hhdet_fec!U177)</f>
        <v>0.81426246809786762</v>
      </c>
      <c r="V177" s="45">
        <f>IF(RES_hhdet_tes!V177=0,"",RES_hhdet_tes!V177/RES_hhdet_fec!V177)</f>
        <v>0.82793800853783839</v>
      </c>
      <c r="W177" s="45">
        <f>IF(RES_hhdet_tes!W177=0,"",RES_hhdet_tes!W177/RES_hhdet_fec!W177)</f>
        <v>0.83940438435712228</v>
      </c>
      <c r="X177" s="45">
        <f>IF(RES_hhdet_tes!X177=0,"",RES_hhdet_tes!X177/RES_hhdet_fec!X177)</f>
        <v>0.84933697181449674</v>
      </c>
      <c r="Y177" s="45">
        <f>IF(RES_hhdet_tes!Y177=0,"",RES_hhdet_tes!Y177/RES_hhdet_fec!Y177)</f>
        <v>0.86105048717812971</v>
      </c>
      <c r="DA177" s="60" t="s">
        <v>2074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752.36145408698349</v>
      </c>
      <c r="C3" s="117">
        <f t="shared" si="0"/>
        <v>806.19539511253072</v>
      </c>
      <c r="D3" s="117">
        <f t="shared" si="0"/>
        <v>870.13534383278341</v>
      </c>
      <c r="E3" s="117">
        <f t="shared" si="0"/>
        <v>791.41987796030935</v>
      </c>
      <c r="F3" s="117">
        <f t="shared" si="0"/>
        <v>1010.1024879458379</v>
      </c>
      <c r="G3" s="117">
        <f t="shared" si="0"/>
        <v>1054.6927631018384</v>
      </c>
      <c r="H3" s="117">
        <f t="shared" si="0"/>
        <v>1070.0975024416582</v>
      </c>
      <c r="I3" s="117">
        <f t="shared" si="0"/>
        <v>881.88329592398009</v>
      </c>
      <c r="J3" s="117">
        <f t="shared" si="0"/>
        <v>926.07394441175234</v>
      </c>
      <c r="K3" s="117">
        <f t="shared" si="0"/>
        <v>1020.438951546517</v>
      </c>
      <c r="L3" s="117">
        <f t="shared" si="0"/>
        <v>887.84515966881463</v>
      </c>
      <c r="M3" s="117">
        <f t="shared" si="0"/>
        <v>831.77514108395155</v>
      </c>
      <c r="N3" s="117">
        <f t="shared" si="0"/>
        <v>753.9284448358693</v>
      </c>
      <c r="O3" s="117">
        <f t="shared" si="0"/>
        <v>557.65197237670759</v>
      </c>
      <c r="P3" s="117">
        <f t="shared" si="0"/>
        <v>521.63786458593938</v>
      </c>
      <c r="Q3" s="117">
        <f t="shared" si="0"/>
        <v>482.04881121511238</v>
      </c>
      <c r="R3" s="117">
        <f t="shared" ref="R3:V3" si="1">R4+R7+R9+R19</f>
        <v>448.14189759521514</v>
      </c>
      <c r="S3" s="117">
        <f t="shared" si="1"/>
        <v>816.40583047038842</v>
      </c>
      <c r="T3" s="117">
        <f t="shared" si="1"/>
        <v>927.92506051796977</v>
      </c>
      <c r="U3" s="117">
        <f t="shared" si="1"/>
        <v>593.51196553769103</v>
      </c>
      <c r="V3" s="117">
        <f t="shared" si="1"/>
        <v>555.14520916443848</v>
      </c>
      <c r="W3" s="117">
        <f t="shared" ref="W3:Y3" si="2">W4+W7+W9+W19</f>
        <v>356.53524339639768</v>
      </c>
      <c r="X3" s="117">
        <f t="shared" si="2"/>
        <v>384.96261827419733</v>
      </c>
      <c r="Y3" s="117">
        <f t="shared" si="2"/>
        <v>367.88970983349765</v>
      </c>
      <c r="DA3" s="129" t="s">
        <v>2076</v>
      </c>
    </row>
    <row r="4" spans="1:105" ht="12.95" customHeight="1" x14ac:dyDescent="0.25">
      <c r="A4" s="121" t="s">
        <v>57</v>
      </c>
      <c r="B4" s="122">
        <f t="shared" ref="B4:Q4" si="3">SUM(B5:B6)</f>
        <v>571.40642073007996</v>
      </c>
      <c r="C4" s="122">
        <f t="shared" si="3"/>
        <v>622.97944318939597</v>
      </c>
      <c r="D4" s="122">
        <f t="shared" si="3"/>
        <v>689.91533070902267</v>
      </c>
      <c r="E4" s="122">
        <f t="shared" si="3"/>
        <v>618.14902827409969</v>
      </c>
      <c r="F4" s="122">
        <f t="shared" si="3"/>
        <v>828.93514431666472</v>
      </c>
      <c r="G4" s="122">
        <f t="shared" si="3"/>
        <v>871.88796057967818</v>
      </c>
      <c r="H4" s="122">
        <f t="shared" si="3"/>
        <v>895.33471542288498</v>
      </c>
      <c r="I4" s="122">
        <f t="shared" si="3"/>
        <v>724.12876202629855</v>
      </c>
      <c r="J4" s="122">
        <f t="shared" si="3"/>
        <v>768.91701763611354</v>
      </c>
      <c r="K4" s="122">
        <f t="shared" si="3"/>
        <v>865.75722348081979</v>
      </c>
      <c r="L4" s="122">
        <f t="shared" si="3"/>
        <v>744.31150220378913</v>
      </c>
      <c r="M4" s="122">
        <f t="shared" si="3"/>
        <v>695.06581628893161</v>
      </c>
      <c r="N4" s="122">
        <f t="shared" si="3"/>
        <v>634.3581266087059</v>
      </c>
      <c r="O4" s="122">
        <f t="shared" si="3"/>
        <v>451.86038609564281</v>
      </c>
      <c r="P4" s="122">
        <f t="shared" si="3"/>
        <v>419.23774425894771</v>
      </c>
      <c r="Q4" s="122">
        <f t="shared" si="3"/>
        <v>382.83240970585615</v>
      </c>
      <c r="R4" s="122">
        <f t="shared" ref="R4:V4" si="4">SUM(R5:R6)</f>
        <v>351.30208955976536</v>
      </c>
      <c r="S4" s="122">
        <f t="shared" si="4"/>
        <v>705.44075373765065</v>
      </c>
      <c r="T4" s="122">
        <f t="shared" si="4"/>
        <v>822.56501728901992</v>
      </c>
      <c r="U4" s="122">
        <f t="shared" si="4"/>
        <v>498.6101191714265</v>
      </c>
      <c r="V4" s="122">
        <f t="shared" si="4"/>
        <v>481.52625865688526</v>
      </c>
      <c r="W4" s="122">
        <f t="shared" ref="W4:Y4" si="5">SUM(W5:W6)</f>
        <v>320.02568455792681</v>
      </c>
      <c r="X4" s="122">
        <f t="shared" si="5"/>
        <v>347.53806828515008</v>
      </c>
      <c r="Y4" s="122">
        <f t="shared" si="5"/>
        <v>338.61113070166647</v>
      </c>
      <c r="DA4" s="130" t="s">
        <v>2077</v>
      </c>
    </row>
    <row r="5" spans="1:105" ht="12" customHeight="1" x14ac:dyDescent="0.25">
      <c r="A5" s="97" t="s">
        <v>51</v>
      </c>
      <c r="B5" s="98">
        <v>571.40642073007996</v>
      </c>
      <c r="C5" s="98">
        <v>622.97944318939597</v>
      </c>
      <c r="D5" s="98">
        <v>689.91533070902267</v>
      </c>
      <c r="E5" s="98">
        <v>618.14902827409969</v>
      </c>
      <c r="F5" s="98">
        <v>828.93514431666472</v>
      </c>
      <c r="G5" s="98">
        <v>871.88796057967818</v>
      </c>
      <c r="H5" s="98">
        <v>895.33471542288498</v>
      </c>
      <c r="I5" s="98">
        <v>724.12876202629855</v>
      </c>
      <c r="J5" s="98">
        <v>768.91701763611354</v>
      </c>
      <c r="K5" s="98">
        <v>865.75722348081979</v>
      </c>
      <c r="L5" s="98">
        <v>744.31150220378913</v>
      </c>
      <c r="M5" s="98">
        <v>695.06581628893161</v>
      </c>
      <c r="N5" s="98">
        <v>634.3581266087059</v>
      </c>
      <c r="O5" s="98">
        <v>451.86038609564281</v>
      </c>
      <c r="P5" s="98">
        <v>419.23774425894771</v>
      </c>
      <c r="Q5" s="98">
        <v>382.83240970585615</v>
      </c>
      <c r="R5" s="98">
        <v>351.30208955976536</v>
      </c>
      <c r="S5" s="98">
        <v>705.44075373765065</v>
      </c>
      <c r="T5" s="98">
        <v>822.56501728901992</v>
      </c>
      <c r="U5" s="98">
        <v>498.6101191714265</v>
      </c>
      <c r="V5" s="98">
        <v>481.52625865688526</v>
      </c>
      <c r="W5" s="98">
        <v>320.02568455792681</v>
      </c>
      <c r="X5" s="98">
        <v>347.53806828515008</v>
      </c>
      <c r="Y5" s="98">
        <v>338.61113070166647</v>
      </c>
      <c r="DA5" s="63" t="s">
        <v>2078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2079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2080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2081</v>
      </c>
    </row>
    <row r="9" spans="1:105" ht="12" customHeight="1" x14ac:dyDescent="0.25">
      <c r="A9" s="121" t="s">
        <v>55</v>
      </c>
      <c r="B9" s="122">
        <v>116.28833352130897</v>
      </c>
      <c r="C9" s="122">
        <v>117.66065287180169</v>
      </c>
      <c r="D9" s="122">
        <v>113.65560365395544</v>
      </c>
      <c r="E9" s="122">
        <v>107.68926892131024</v>
      </c>
      <c r="F9" s="122">
        <v>112.44562418780676</v>
      </c>
      <c r="G9" s="122">
        <v>113.09002645718476</v>
      </c>
      <c r="H9" s="122">
        <v>104.97277124663408</v>
      </c>
      <c r="I9" s="122">
        <v>93.321866975228403</v>
      </c>
      <c r="J9" s="122">
        <v>91.693938536629304</v>
      </c>
      <c r="K9" s="122">
        <v>86.407027294004109</v>
      </c>
      <c r="L9" s="122">
        <v>80.722020423011415</v>
      </c>
      <c r="M9" s="122">
        <v>71.867131607101044</v>
      </c>
      <c r="N9" s="122">
        <v>62.712815545686446</v>
      </c>
      <c r="O9" s="122">
        <v>57.6490581602067</v>
      </c>
      <c r="P9" s="122">
        <v>55.692253529975609</v>
      </c>
      <c r="Q9" s="122">
        <v>53.777075489532891</v>
      </c>
      <c r="R9" s="122">
        <v>55.552995469459511</v>
      </c>
      <c r="S9" s="122">
        <v>64.481827039548619</v>
      </c>
      <c r="T9" s="122">
        <v>61.375720919060733</v>
      </c>
      <c r="U9" s="122">
        <v>55.175515610368315</v>
      </c>
      <c r="V9" s="122">
        <v>43.716339198335142</v>
      </c>
      <c r="W9" s="122">
        <v>28.48639426284819</v>
      </c>
      <c r="X9" s="122">
        <v>28.51870185981717</v>
      </c>
      <c r="Y9" s="122">
        <v>22.439270519351791</v>
      </c>
      <c r="DA9" s="130" t="s">
        <v>2082</v>
      </c>
    </row>
    <row r="10" spans="1:105" ht="12" customHeight="1" x14ac:dyDescent="0.25">
      <c r="A10" s="97" t="s">
        <v>143</v>
      </c>
      <c r="B10" s="98">
        <v>50.977210580624686</v>
      </c>
      <c r="C10" s="98">
        <v>54.223298613509023</v>
      </c>
      <c r="D10" s="98">
        <v>51.337984414515191</v>
      </c>
      <c r="E10" s="98">
        <v>49.382180535003037</v>
      </c>
      <c r="F10" s="98">
        <v>50.796575182493207</v>
      </c>
      <c r="G10" s="98">
        <v>51.700711741330551</v>
      </c>
      <c r="H10" s="98">
        <v>48.460611566114999</v>
      </c>
      <c r="I10" s="98">
        <v>40.29138760999578</v>
      </c>
      <c r="J10" s="98">
        <v>40.454461051039594</v>
      </c>
      <c r="K10" s="98">
        <v>38.649185718762112</v>
      </c>
      <c r="L10" s="98">
        <v>36.14344295911031</v>
      </c>
      <c r="M10" s="98">
        <v>30.645780322682779</v>
      </c>
      <c r="N10" s="98">
        <v>27.10068128689424</v>
      </c>
      <c r="O10" s="98">
        <v>24.12044878105814</v>
      </c>
      <c r="P10" s="98">
        <v>23.356946428526925</v>
      </c>
      <c r="Q10" s="98">
        <v>21.309877259207806</v>
      </c>
      <c r="R10" s="98">
        <v>18.286189916506373</v>
      </c>
      <c r="S10" s="98">
        <v>19.580147222722449</v>
      </c>
      <c r="T10" s="98">
        <v>16.77515386364589</v>
      </c>
      <c r="U10" s="98">
        <v>16.174885030725722</v>
      </c>
      <c r="V10" s="98">
        <v>11.645780782211006</v>
      </c>
      <c r="W10" s="98">
        <v>0.22095116697461586</v>
      </c>
      <c r="X10" s="98">
        <v>0.36189318599469217</v>
      </c>
      <c r="Y10" s="98">
        <v>0</v>
      </c>
      <c r="DA10" s="63" t="s">
        <v>2083</v>
      </c>
    </row>
    <row r="11" spans="1:105" ht="12" customHeight="1" x14ac:dyDescent="0.25">
      <c r="A11" s="97" t="s">
        <v>124</v>
      </c>
      <c r="B11" s="98">
        <v>65.296693499178929</v>
      </c>
      <c r="C11" s="98">
        <v>63.414005920520452</v>
      </c>
      <c r="D11" s="98">
        <v>62.309048578354528</v>
      </c>
      <c r="E11" s="98">
        <v>58.301772147781215</v>
      </c>
      <c r="F11" s="98">
        <v>61.640995016252077</v>
      </c>
      <c r="G11" s="98">
        <v>61.381451445238568</v>
      </c>
      <c r="H11" s="98">
        <v>56.50241439980141</v>
      </c>
      <c r="I11" s="98">
        <v>53.021409679338092</v>
      </c>
      <c r="J11" s="98">
        <v>51.227862258775325</v>
      </c>
      <c r="K11" s="98">
        <v>47.744011293958337</v>
      </c>
      <c r="L11" s="98">
        <v>44.564090735088982</v>
      </c>
      <c r="M11" s="98">
        <v>41.201868423245756</v>
      </c>
      <c r="N11" s="98">
        <v>35.599724417146696</v>
      </c>
      <c r="O11" s="98">
        <v>33.520126566823897</v>
      </c>
      <c r="P11" s="98">
        <v>32.317739713232982</v>
      </c>
      <c r="Q11" s="98">
        <v>32.462741907003803</v>
      </c>
      <c r="R11" s="98">
        <v>37.257189812900371</v>
      </c>
      <c r="S11" s="98">
        <v>44.878889218182529</v>
      </c>
      <c r="T11" s="98">
        <v>44.573871659310264</v>
      </c>
      <c r="U11" s="98">
        <v>38.970510957008358</v>
      </c>
      <c r="V11" s="98">
        <v>32.050594795162716</v>
      </c>
      <c r="W11" s="98">
        <v>28.245298349031572</v>
      </c>
      <c r="X11" s="98">
        <v>28.133331154936077</v>
      </c>
      <c r="Y11" s="98">
        <v>22.428812608452073</v>
      </c>
      <c r="DA11" s="63" t="s">
        <v>2084</v>
      </c>
    </row>
    <row r="12" spans="1:105" ht="12" customHeight="1" x14ac:dyDescent="0.25">
      <c r="A12" s="97" t="s">
        <v>123</v>
      </c>
      <c r="B12" s="98">
        <v>1.4429441505352062E-2</v>
      </c>
      <c r="C12" s="98">
        <v>2.3348337772209307E-2</v>
      </c>
      <c r="D12" s="98">
        <v>8.5706610857161341E-3</v>
      </c>
      <c r="E12" s="98">
        <v>5.3162385259927598E-3</v>
      </c>
      <c r="F12" s="98">
        <v>8.0539890614774751E-3</v>
      </c>
      <c r="G12" s="98">
        <v>7.863270615648019E-3</v>
      </c>
      <c r="H12" s="98">
        <v>9.7452807176649815E-3</v>
      </c>
      <c r="I12" s="98">
        <v>9.0696858945238205E-3</v>
      </c>
      <c r="J12" s="98">
        <v>1.1615226814389073E-2</v>
      </c>
      <c r="K12" s="98">
        <v>1.3830281283664205E-2</v>
      </c>
      <c r="L12" s="98">
        <v>1.4486728812111001E-2</v>
      </c>
      <c r="M12" s="98">
        <v>1.94828611725049E-2</v>
      </c>
      <c r="N12" s="98">
        <v>1.2409841645515042E-2</v>
      </c>
      <c r="O12" s="98">
        <v>8.4828123246686645E-3</v>
      </c>
      <c r="P12" s="98">
        <v>1.756738821570503E-2</v>
      </c>
      <c r="Q12" s="98">
        <v>4.4563233212760603E-3</v>
      </c>
      <c r="R12" s="98">
        <v>9.6157400527693698E-3</v>
      </c>
      <c r="S12" s="98">
        <v>2.2790598643634866E-2</v>
      </c>
      <c r="T12" s="98">
        <v>2.6695396104580021E-2</v>
      </c>
      <c r="U12" s="98">
        <v>3.0119622634240204E-2</v>
      </c>
      <c r="V12" s="98">
        <v>1.9963620961416288E-2</v>
      </c>
      <c r="W12" s="98">
        <v>2.0144746842004606E-2</v>
      </c>
      <c r="X12" s="98">
        <v>2.347751888640209E-2</v>
      </c>
      <c r="Y12" s="98">
        <v>1.0457910899716609E-2</v>
      </c>
      <c r="DA12" s="63" t="s">
        <v>2085</v>
      </c>
    </row>
    <row r="13" spans="1:105" ht="12" customHeight="1" x14ac:dyDescent="0.25">
      <c r="A13" s="100" t="s">
        <v>50</v>
      </c>
      <c r="B13" s="101">
        <v>1.4429441505352062E-2</v>
      </c>
      <c r="C13" s="101">
        <v>2.3348337772209307E-2</v>
      </c>
      <c r="D13" s="101">
        <v>8.5706610857161341E-3</v>
      </c>
      <c r="E13" s="101">
        <v>5.3162385259927598E-3</v>
      </c>
      <c r="F13" s="101">
        <v>8.0539890614774751E-3</v>
      </c>
      <c r="G13" s="101">
        <v>7.863270615648019E-3</v>
      </c>
      <c r="H13" s="101">
        <v>9.7452807176649815E-3</v>
      </c>
      <c r="I13" s="101">
        <v>9.0696858945238205E-3</v>
      </c>
      <c r="J13" s="101">
        <v>1.1615226814389073E-2</v>
      </c>
      <c r="K13" s="101">
        <v>1.3830281283664205E-2</v>
      </c>
      <c r="L13" s="101">
        <v>1.4486728812111001E-2</v>
      </c>
      <c r="M13" s="101">
        <v>1.94828611725049E-2</v>
      </c>
      <c r="N13" s="101">
        <v>1.2409841645515042E-2</v>
      </c>
      <c r="O13" s="101">
        <v>8.4828123246686645E-3</v>
      </c>
      <c r="P13" s="101">
        <v>1.756738821570503E-2</v>
      </c>
      <c r="Q13" s="101">
        <v>4.4563233212760603E-3</v>
      </c>
      <c r="R13" s="101">
        <v>9.6157400527693698E-3</v>
      </c>
      <c r="S13" s="101">
        <v>2.2790598643634866E-2</v>
      </c>
      <c r="T13" s="101">
        <v>2.6695396104580021E-2</v>
      </c>
      <c r="U13" s="101">
        <v>3.0119622634240204E-2</v>
      </c>
      <c r="V13" s="101">
        <v>1.9963620961416288E-2</v>
      </c>
      <c r="W13" s="101">
        <v>2.0144746842004606E-2</v>
      </c>
      <c r="X13" s="101">
        <v>2.347751888640209E-2</v>
      </c>
      <c r="Y13" s="101">
        <v>1.0457910899716609E-2</v>
      </c>
      <c r="DA13" s="131" t="s">
        <v>2086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2087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2088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2089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2090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2091</v>
      </c>
    </row>
    <row r="19" spans="1:105" ht="12" customHeight="1" x14ac:dyDescent="0.25">
      <c r="A19" s="121" t="s">
        <v>54</v>
      </c>
      <c r="B19" s="122">
        <v>64.666699835594557</v>
      </c>
      <c r="C19" s="122">
        <v>65.555299051332966</v>
      </c>
      <c r="D19" s="122">
        <v>66.564409469805383</v>
      </c>
      <c r="E19" s="122">
        <v>65.581580764899428</v>
      </c>
      <c r="F19" s="122">
        <v>68.721719441366389</v>
      </c>
      <c r="G19" s="122">
        <v>69.714776064975538</v>
      </c>
      <c r="H19" s="122">
        <v>69.790015772139043</v>
      </c>
      <c r="I19" s="122">
        <v>64.432666922453137</v>
      </c>
      <c r="J19" s="122">
        <v>65.462988239009576</v>
      </c>
      <c r="K19" s="122">
        <v>68.274700771693105</v>
      </c>
      <c r="L19" s="122">
        <v>62.811637042014105</v>
      </c>
      <c r="M19" s="122">
        <v>64.84219318791898</v>
      </c>
      <c r="N19" s="122">
        <v>56.857502681476973</v>
      </c>
      <c r="O19" s="122">
        <v>48.142528120858003</v>
      </c>
      <c r="P19" s="122">
        <v>46.707866797016081</v>
      </c>
      <c r="Q19" s="122">
        <v>45.439326019723353</v>
      </c>
      <c r="R19" s="122">
        <v>41.286812565990232</v>
      </c>
      <c r="S19" s="122">
        <v>46.483249693189101</v>
      </c>
      <c r="T19" s="122">
        <v>43.984322309889123</v>
      </c>
      <c r="U19" s="122">
        <v>39.726330755896271</v>
      </c>
      <c r="V19" s="122">
        <v>29.90261130921807</v>
      </c>
      <c r="W19" s="122">
        <v>8.0231645756226797</v>
      </c>
      <c r="X19" s="122">
        <v>8.9058481292300833</v>
      </c>
      <c r="Y19" s="122">
        <v>6.8393086124794005</v>
      </c>
      <c r="DA19" s="130" t="s">
        <v>2092</v>
      </c>
    </row>
    <row r="20" spans="1:105" ht="12" customHeight="1" x14ac:dyDescent="0.25">
      <c r="A20" s="97" t="s">
        <v>51</v>
      </c>
      <c r="B20" s="98">
        <v>57.66638246165973</v>
      </c>
      <c r="C20" s="98">
        <v>57.995313185473101</v>
      </c>
      <c r="D20" s="98">
        <v>58.526012585774815</v>
      </c>
      <c r="E20" s="98">
        <v>57.397893234407867</v>
      </c>
      <c r="F20" s="98">
        <v>59.128404691724064</v>
      </c>
      <c r="G20" s="98">
        <v>59.38530451845746</v>
      </c>
      <c r="H20" s="98">
        <v>59.030166246715936</v>
      </c>
      <c r="I20" s="98">
        <v>53.857992630187766</v>
      </c>
      <c r="J20" s="98">
        <v>54.900197464116886</v>
      </c>
      <c r="K20" s="98">
        <v>58.283533415681269</v>
      </c>
      <c r="L20" s="98">
        <v>54.186962684484669</v>
      </c>
      <c r="M20" s="98">
        <v>57.759062101688372</v>
      </c>
      <c r="N20" s="98">
        <v>51.077444620199785</v>
      </c>
      <c r="O20" s="98">
        <v>43.295828460866289</v>
      </c>
      <c r="P20" s="98">
        <v>41.925286531290759</v>
      </c>
      <c r="Q20" s="98">
        <v>40.16339161087452</v>
      </c>
      <c r="R20" s="98">
        <v>34.464466742125737</v>
      </c>
      <c r="S20" s="98">
        <v>36.903351985567923</v>
      </c>
      <c r="T20" s="98">
        <v>33.280654587605518</v>
      </c>
      <c r="U20" s="98">
        <v>30.485308722227138</v>
      </c>
      <c r="V20" s="98">
        <v>21.949052014227153</v>
      </c>
      <c r="W20" s="98">
        <v>0.42685007601074204</v>
      </c>
      <c r="X20" s="98">
        <v>0.68208279529503613</v>
      </c>
      <c r="Y20" s="98">
        <v>0</v>
      </c>
      <c r="DA20" s="63" t="s">
        <v>2093</v>
      </c>
    </row>
    <row r="21" spans="1:105" ht="12" customHeight="1" x14ac:dyDescent="0.25">
      <c r="A21" s="97" t="s">
        <v>50</v>
      </c>
      <c r="B21" s="98">
        <v>7.0003173739348208</v>
      </c>
      <c r="C21" s="98">
        <v>7.5599858658598658</v>
      </c>
      <c r="D21" s="98">
        <v>8.0383968840305666</v>
      </c>
      <c r="E21" s="98">
        <v>8.1836875304915537</v>
      </c>
      <c r="F21" s="98">
        <v>9.5933147496423192</v>
      </c>
      <c r="G21" s="98">
        <v>10.329471546518079</v>
      </c>
      <c r="H21" s="98">
        <v>10.75984952542311</v>
      </c>
      <c r="I21" s="98">
        <v>10.574674292265367</v>
      </c>
      <c r="J21" s="98">
        <v>10.562790774892697</v>
      </c>
      <c r="K21" s="98">
        <v>9.9911673560118412</v>
      </c>
      <c r="L21" s="98">
        <v>8.6246743575294378</v>
      </c>
      <c r="M21" s="98">
        <v>7.0831310862306029</v>
      </c>
      <c r="N21" s="98">
        <v>5.780058061277189</v>
      </c>
      <c r="O21" s="98">
        <v>4.8466996599917103</v>
      </c>
      <c r="P21" s="98">
        <v>4.7825802657253211</v>
      </c>
      <c r="Q21" s="98">
        <v>5.2759344088488342</v>
      </c>
      <c r="R21" s="98">
        <v>6.8223458238644934</v>
      </c>
      <c r="S21" s="98">
        <v>9.5798977076211767</v>
      </c>
      <c r="T21" s="98">
        <v>10.703667722283607</v>
      </c>
      <c r="U21" s="98">
        <v>9.2410220336691342</v>
      </c>
      <c r="V21" s="98">
        <v>7.9535592949909164</v>
      </c>
      <c r="W21" s="98">
        <v>7.5963144996119381</v>
      </c>
      <c r="X21" s="98">
        <v>8.2237653339350469</v>
      </c>
      <c r="Y21" s="98">
        <v>6.8393086124794005</v>
      </c>
      <c r="DA21" s="63" t="s">
        <v>2094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2095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3374.7234473639587</v>
      </c>
      <c r="C24" s="117">
        <f t="shared" si="7"/>
        <v>2955.7038523431024</v>
      </c>
      <c r="D24" s="117">
        <f t="shared" si="7"/>
        <v>2980.1170545133214</v>
      </c>
      <c r="E24" s="117">
        <f t="shared" si="7"/>
        <v>2968.8056009154211</v>
      </c>
      <c r="F24" s="117">
        <f t="shared" si="7"/>
        <v>3066.8142324110281</v>
      </c>
      <c r="G24" s="117">
        <f t="shared" si="7"/>
        <v>2993.2022360236219</v>
      </c>
      <c r="H24" s="117">
        <f t="shared" si="7"/>
        <v>2698.0977442830508</v>
      </c>
      <c r="I24" s="117">
        <f t="shared" si="7"/>
        <v>2639.5556125842754</v>
      </c>
      <c r="J24" s="117">
        <f t="shared" si="7"/>
        <v>2518.4351462125219</v>
      </c>
      <c r="K24" s="117">
        <f t="shared" si="7"/>
        <v>2244.2128437409137</v>
      </c>
      <c r="L24" s="117">
        <f t="shared" si="7"/>
        <v>2203.5417246713046</v>
      </c>
      <c r="M24" s="117">
        <f t="shared" si="7"/>
        <v>1724.7158955323246</v>
      </c>
      <c r="N24" s="117">
        <f t="shared" si="7"/>
        <v>1627.1526291624687</v>
      </c>
      <c r="O24" s="117">
        <f t="shared" si="7"/>
        <v>1406.336423319209</v>
      </c>
      <c r="P24" s="117">
        <f t="shared" si="7"/>
        <v>1215.0417192469874</v>
      </c>
      <c r="Q24" s="117">
        <f t="shared" si="7"/>
        <v>1227.9762298665826</v>
      </c>
      <c r="R24" s="117">
        <f t="shared" ref="R24:V24" si="8">R25+R28+R30+R39</f>
        <v>1320.2337512666995</v>
      </c>
      <c r="S24" s="117">
        <f t="shared" si="8"/>
        <v>1112.802357360624</v>
      </c>
      <c r="T24" s="117">
        <f t="shared" si="8"/>
        <v>1288.5754021439793</v>
      </c>
      <c r="U24" s="117">
        <f t="shared" si="8"/>
        <v>1025.1943077833489</v>
      </c>
      <c r="V24" s="117">
        <f t="shared" si="8"/>
        <v>954.17802830819971</v>
      </c>
      <c r="W24" s="117">
        <f t="shared" ref="W24:Y24" si="9">W25+W28+W30+W39</f>
        <v>1014.1811860510554</v>
      </c>
      <c r="X24" s="117">
        <f t="shared" si="9"/>
        <v>1146.2322760460133</v>
      </c>
      <c r="Y24" s="117">
        <f t="shared" si="9"/>
        <v>970.15457309070257</v>
      </c>
      <c r="DA24" s="129" t="s">
        <v>2096</v>
      </c>
    </row>
    <row r="25" spans="1:105" ht="12.95" customHeight="1" x14ac:dyDescent="0.25">
      <c r="A25" s="121" t="s">
        <v>57</v>
      </c>
      <c r="B25" s="122">
        <f t="shared" ref="B25:Q25" si="10">SUM(B26:B27)</f>
        <v>2751.4447773066877</v>
      </c>
      <c r="C25" s="122">
        <f t="shared" si="10"/>
        <v>2399.7910817240759</v>
      </c>
      <c r="D25" s="122">
        <f t="shared" si="10"/>
        <v>2461.7331215166182</v>
      </c>
      <c r="E25" s="122">
        <f t="shared" si="10"/>
        <v>2500.9742798923862</v>
      </c>
      <c r="F25" s="122">
        <f t="shared" si="10"/>
        <v>2626.9179060250794</v>
      </c>
      <c r="G25" s="122">
        <f t="shared" si="10"/>
        <v>2588.5144682877872</v>
      </c>
      <c r="H25" s="122">
        <f t="shared" si="10"/>
        <v>2355.5527062435358</v>
      </c>
      <c r="I25" s="122">
        <f t="shared" si="10"/>
        <v>2324.7054159057234</v>
      </c>
      <c r="J25" s="122">
        <f t="shared" si="10"/>
        <v>2224.8980767575513</v>
      </c>
      <c r="K25" s="122">
        <f t="shared" si="10"/>
        <v>1987.2853895927633</v>
      </c>
      <c r="L25" s="122">
        <f t="shared" si="10"/>
        <v>1972.4529420185168</v>
      </c>
      <c r="M25" s="122">
        <f t="shared" si="10"/>
        <v>1523.0718263642573</v>
      </c>
      <c r="N25" s="122">
        <f t="shared" si="10"/>
        <v>1448.0996120334044</v>
      </c>
      <c r="O25" s="122">
        <f t="shared" si="10"/>
        <v>1235.2366864688863</v>
      </c>
      <c r="P25" s="122">
        <f t="shared" si="10"/>
        <v>1048.7241345275804</v>
      </c>
      <c r="Q25" s="122">
        <f t="shared" si="10"/>
        <v>1066.2844473334521</v>
      </c>
      <c r="R25" s="122">
        <f t="shared" ref="R25:V25" si="11">SUM(R26:R27)</f>
        <v>1155.8152805549639</v>
      </c>
      <c r="S25" s="122">
        <f t="shared" si="11"/>
        <v>943.71088512498704</v>
      </c>
      <c r="T25" s="122">
        <f t="shared" si="11"/>
        <v>1129.5313317619984</v>
      </c>
      <c r="U25" s="122">
        <f t="shared" si="11"/>
        <v>894.69944951000082</v>
      </c>
      <c r="V25" s="122">
        <f t="shared" si="11"/>
        <v>836.32610644999988</v>
      </c>
      <c r="W25" s="122">
        <f t="shared" ref="W25:Y25" si="12">SUM(W26:W27)</f>
        <v>890.30309582999917</v>
      </c>
      <c r="X25" s="122">
        <f t="shared" si="12"/>
        <v>1003.6683034300011</v>
      </c>
      <c r="Y25" s="122">
        <f t="shared" si="12"/>
        <v>854.46074357000043</v>
      </c>
      <c r="DA25" s="130" t="s">
        <v>2097</v>
      </c>
    </row>
    <row r="26" spans="1:105" ht="12" customHeight="1" x14ac:dyDescent="0.25">
      <c r="A26" s="97" t="s">
        <v>74</v>
      </c>
      <c r="B26" s="98">
        <v>2751.4447773066877</v>
      </c>
      <c r="C26" s="98">
        <v>2399.7910817240759</v>
      </c>
      <c r="D26" s="98">
        <v>2461.7331215166182</v>
      </c>
      <c r="E26" s="98">
        <v>2500.9742798923862</v>
      </c>
      <c r="F26" s="98">
        <v>2626.9179060250794</v>
      </c>
      <c r="G26" s="98">
        <v>2588.5144682877872</v>
      </c>
      <c r="H26" s="98">
        <v>2355.5527062435358</v>
      </c>
      <c r="I26" s="98">
        <v>2324.7054159057234</v>
      </c>
      <c r="J26" s="98">
        <v>2224.8980767575513</v>
      </c>
      <c r="K26" s="98">
        <v>1987.2853895927633</v>
      </c>
      <c r="L26" s="98">
        <v>1972.4529420185168</v>
      </c>
      <c r="M26" s="98">
        <v>1523.0718263642573</v>
      </c>
      <c r="N26" s="98">
        <v>1448.0996120334044</v>
      </c>
      <c r="O26" s="98">
        <v>1235.2366864688863</v>
      </c>
      <c r="P26" s="98">
        <v>1048.7241345275804</v>
      </c>
      <c r="Q26" s="98">
        <v>1066.2844473334521</v>
      </c>
      <c r="R26" s="98">
        <v>1155.8152805549639</v>
      </c>
      <c r="S26" s="98">
        <v>943.71088512498704</v>
      </c>
      <c r="T26" s="98">
        <v>1129.5313317619984</v>
      </c>
      <c r="U26" s="98">
        <v>894.69944951000082</v>
      </c>
      <c r="V26" s="98">
        <v>836.32610644999988</v>
      </c>
      <c r="W26" s="98">
        <v>890.30309582999917</v>
      </c>
      <c r="X26" s="98">
        <v>1003.6683034300011</v>
      </c>
      <c r="Y26" s="98">
        <v>854.46074357000043</v>
      </c>
      <c r="DA26" s="63" t="s">
        <v>2098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2099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2100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2101</v>
      </c>
    </row>
    <row r="30" spans="1:105" ht="12" customHeight="1" x14ac:dyDescent="0.25">
      <c r="A30" s="121" t="s">
        <v>55</v>
      </c>
      <c r="B30" s="122">
        <v>518.58088329047621</v>
      </c>
      <c r="C30" s="122">
        <v>459.7527605360516</v>
      </c>
      <c r="D30" s="122">
        <v>425.81175814232955</v>
      </c>
      <c r="E30" s="122">
        <v>380.36744962244956</v>
      </c>
      <c r="F30" s="122">
        <v>355.72715059216159</v>
      </c>
      <c r="G30" s="122">
        <v>325.58249309797117</v>
      </c>
      <c r="H30" s="122">
        <v>271.29699831888172</v>
      </c>
      <c r="I30" s="122">
        <v>246.56689195776954</v>
      </c>
      <c r="J30" s="122">
        <v>228.49579211125806</v>
      </c>
      <c r="K30" s="122">
        <v>198.6466315992335</v>
      </c>
      <c r="L30" s="122">
        <v>178.8624892231193</v>
      </c>
      <c r="M30" s="122">
        <v>155.95189503406428</v>
      </c>
      <c r="N30" s="122">
        <v>137.4863464359091</v>
      </c>
      <c r="O30" s="122">
        <v>132.74399375492416</v>
      </c>
      <c r="P30" s="122">
        <v>129.56782351297474</v>
      </c>
      <c r="Q30" s="122">
        <v>125.38888245321716</v>
      </c>
      <c r="R30" s="122">
        <v>128.09158876654166</v>
      </c>
      <c r="S30" s="122">
        <v>131.63921907737151</v>
      </c>
      <c r="T30" s="122">
        <v>122.15471796955019</v>
      </c>
      <c r="U30" s="122">
        <v>101.40475845592729</v>
      </c>
      <c r="V30" s="122">
        <v>91.523976847312994</v>
      </c>
      <c r="W30" s="122">
        <v>95.896035472134045</v>
      </c>
      <c r="X30" s="122">
        <v>110.02991541708285</v>
      </c>
      <c r="Y30" s="122">
        <v>88.953248868804238</v>
      </c>
      <c r="DA30" s="130" t="s">
        <v>2102</v>
      </c>
    </row>
    <row r="31" spans="1:105" ht="12" customHeight="1" x14ac:dyDescent="0.25">
      <c r="A31" s="97" t="s">
        <v>141</v>
      </c>
      <c r="B31" s="98">
        <v>518.46630056230492</v>
      </c>
      <c r="C31" s="98">
        <v>459.56741266701397</v>
      </c>
      <c r="D31" s="98">
        <v>425.74629659194187</v>
      </c>
      <c r="E31" s="98">
        <v>380.32964369104752</v>
      </c>
      <c r="F31" s="98">
        <v>355.67828352314217</v>
      </c>
      <c r="G31" s="98">
        <v>325.53834711199005</v>
      </c>
      <c r="H31" s="98">
        <v>271.24747590704857</v>
      </c>
      <c r="I31" s="98">
        <v>246.52187376084362</v>
      </c>
      <c r="J31" s="98">
        <v>228.4459700397359</v>
      </c>
      <c r="K31" s="98">
        <v>198.59734522540626</v>
      </c>
      <c r="L31" s="98">
        <v>178.81183543561303</v>
      </c>
      <c r="M31" s="98">
        <v>155.88795096817108</v>
      </c>
      <c r="N31" s="98">
        <v>137.44311181128958</v>
      </c>
      <c r="O31" s="98">
        <v>132.71089187875589</v>
      </c>
      <c r="P31" s="98">
        <v>129.49852591283226</v>
      </c>
      <c r="Q31" s="98">
        <v>125.37281939177491</v>
      </c>
      <c r="R31" s="98">
        <v>128.06179130097721</v>
      </c>
      <c r="S31" s="98">
        <v>131.5784425564955</v>
      </c>
      <c r="T31" s="98">
        <v>122.08686088514492</v>
      </c>
      <c r="U31" s="98">
        <v>101.33150253685923</v>
      </c>
      <c r="V31" s="98">
        <v>91.471411539803853</v>
      </c>
      <c r="W31" s="98">
        <v>95.828441542738886</v>
      </c>
      <c r="X31" s="98">
        <v>109.93142786332123</v>
      </c>
      <c r="Y31" s="98">
        <v>88.901251623947289</v>
      </c>
      <c r="DA31" s="63" t="s">
        <v>2103</v>
      </c>
    </row>
    <row r="32" spans="1:105" ht="12" customHeight="1" x14ac:dyDescent="0.25">
      <c r="A32" s="97" t="s">
        <v>140</v>
      </c>
      <c r="B32" s="98">
        <v>0.11458272817134176</v>
      </c>
      <c r="C32" s="98">
        <v>0.18534786903765038</v>
      </c>
      <c r="D32" s="98">
        <v>6.5461550387699088E-2</v>
      </c>
      <c r="E32" s="98">
        <v>3.7805931402013854E-2</v>
      </c>
      <c r="F32" s="98">
        <v>4.8867069019432018E-2</v>
      </c>
      <c r="G32" s="98">
        <v>4.414598598112679E-2</v>
      </c>
      <c r="H32" s="98">
        <v>4.9522411833169071E-2</v>
      </c>
      <c r="I32" s="98">
        <v>4.5018196925919039E-2</v>
      </c>
      <c r="J32" s="98">
        <v>4.9822071522150548E-2</v>
      </c>
      <c r="K32" s="98">
        <v>4.9286373827232929E-2</v>
      </c>
      <c r="L32" s="98">
        <v>5.0653787506262218E-2</v>
      </c>
      <c r="M32" s="98">
        <v>6.3944065893184299E-2</v>
      </c>
      <c r="N32" s="98">
        <v>4.323462461952126E-2</v>
      </c>
      <c r="O32" s="98">
        <v>3.3101876168285978E-2</v>
      </c>
      <c r="P32" s="98">
        <v>6.9297600142489937E-2</v>
      </c>
      <c r="Q32" s="98">
        <v>1.6063061442247024E-2</v>
      </c>
      <c r="R32" s="98">
        <v>2.9797465564446519E-2</v>
      </c>
      <c r="S32" s="98">
        <v>6.0776520876008266E-2</v>
      </c>
      <c r="T32" s="98">
        <v>6.7857084405274007E-2</v>
      </c>
      <c r="U32" s="98">
        <v>7.3255919068066042E-2</v>
      </c>
      <c r="V32" s="98">
        <v>5.2565307509135475E-2</v>
      </c>
      <c r="W32" s="98">
        <v>6.7593929395160707E-2</v>
      </c>
      <c r="X32" s="98">
        <v>9.8487553761612015E-2</v>
      </c>
      <c r="Y32" s="98">
        <v>5.1997244856944749E-2</v>
      </c>
      <c r="DA32" s="63" t="s">
        <v>2104</v>
      </c>
    </row>
    <row r="33" spans="1:105" ht="12" customHeight="1" x14ac:dyDescent="0.25">
      <c r="A33" s="100" t="s">
        <v>50</v>
      </c>
      <c r="B33" s="101">
        <v>0.11458272817134176</v>
      </c>
      <c r="C33" s="101">
        <v>0.18534786903765038</v>
      </c>
      <c r="D33" s="101">
        <v>6.5461550387699088E-2</v>
      </c>
      <c r="E33" s="101">
        <v>3.7805931402013854E-2</v>
      </c>
      <c r="F33" s="101">
        <v>4.8867069019432018E-2</v>
      </c>
      <c r="G33" s="101">
        <v>4.414598598112679E-2</v>
      </c>
      <c r="H33" s="101">
        <v>4.9522411833169071E-2</v>
      </c>
      <c r="I33" s="101">
        <v>4.5018196925919039E-2</v>
      </c>
      <c r="J33" s="101">
        <v>4.9822071522150548E-2</v>
      </c>
      <c r="K33" s="101">
        <v>4.9286373827232929E-2</v>
      </c>
      <c r="L33" s="101">
        <v>5.0653787506262218E-2</v>
      </c>
      <c r="M33" s="101">
        <v>6.3944065893184299E-2</v>
      </c>
      <c r="N33" s="101">
        <v>4.323462461952126E-2</v>
      </c>
      <c r="O33" s="101">
        <v>3.3101876168285978E-2</v>
      </c>
      <c r="P33" s="101">
        <v>6.9297600142489937E-2</v>
      </c>
      <c r="Q33" s="101">
        <v>1.6063061442247024E-2</v>
      </c>
      <c r="R33" s="101">
        <v>2.9797465564446519E-2</v>
      </c>
      <c r="S33" s="101">
        <v>6.0776520876008266E-2</v>
      </c>
      <c r="T33" s="101">
        <v>6.7857084405274007E-2</v>
      </c>
      <c r="U33" s="101">
        <v>7.3255919068066042E-2</v>
      </c>
      <c r="V33" s="101">
        <v>5.2565307509135475E-2</v>
      </c>
      <c r="W33" s="101">
        <v>6.7593929395160707E-2</v>
      </c>
      <c r="X33" s="101">
        <v>9.8487553761612015E-2</v>
      </c>
      <c r="Y33" s="101">
        <v>5.1997244856944749E-2</v>
      </c>
      <c r="DA33" s="131" t="s">
        <v>2105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2106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2107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2108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2109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2110</v>
      </c>
    </row>
    <row r="39" spans="1:105" ht="12" customHeight="1" x14ac:dyDescent="0.25">
      <c r="A39" s="121" t="s">
        <v>54</v>
      </c>
      <c r="B39" s="122">
        <v>104.69778676679451</v>
      </c>
      <c r="C39" s="122">
        <v>96.160010082975205</v>
      </c>
      <c r="D39" s="122">
        <v>92.572174854373799</v>
      </c>
      <c r="E39" s="122">
        <v>87.463871400585575</v>
      </c>
      <c r="F39" s="122">
        <v>84.169175793787119</v>
      </c>
      <c r="G39" s="122">
        <v>79.105274637863644</v>
      </c>
      <c r="H39" s="122">
        <v>71.248039720633017</v>
      </c>
      <c r="I39" s="122">
        <v>68.283304720782326</v>
      </c>
      <c r="J39" s="122">
        <v>65.041277343712622</v>
      </c>
      <c r="K39" s="122">
        <v>58.280822548916994</v>
      </c>
      <c r="L39" s="122">
        <v>52.226293429668608</v>
      </c>
      <c r="M39" s="122">
        <v>45.692174134003011</v>
      </c>
      <c r="N39" s="122">
        <v>41.566670693155153</v>
      </c>
      <c r="O39" s="122">
        <v>38.355743095398523</v>
      </c>
      <c r="P39" s="122">
        <v>36.749761206432389</v>
      </c>
      <c r="Q39" s="122">
        <v>36.302900079913272</v>
      </c>
      <c r="R39" s="122">
        <v>36.326881945193811</v>
      </c>
      <c r="S39" s="122">
        <v>37.452253158265357</v>
      </c>
      <c r="T39" s="122">
        <v>36.889352412430668</v>
      </c>
      <c r="U39" s="122">
        <v>29.090099817420665</v>
      </c>
      <c r="V39" s="122">
        <v>26.327945010886872</v>
      </c>
      <c r="W39" s="122">
        <v>27.982054748922234</v>
      </c>
      <c r="X39" s="122">
        <v>32.534057198929574</v>
      </c>
      <c r="Y39" s="122">
        <v>26.740580651897815</v>
      </c>
      <c r="DA39" s="130" t="s">
        <v>2111</v>
      </c>
    </row>
    <row r="40" spans="1:105" ht="12" customHeight="1" x14ac:dyDescent="0.25">
      <c r="A40" s="97" t="s">
        <v>50</v>
      </c>
      <c r="B40" s="98">
        <v>104.69778676679451</v>
      </c>
      <c r="C40" s="98">
        <v>96.160010082975205</v>
      </c>
      <c r="D40" s="98">
        <v>92.572174854373799</v>
      </c>
      <c r="E40" s="98">
        <v>87.463871400585575</v>
      </c>
      <c r="F40" s="98">
        <v>84.169175793787119</v>
      </c>
      <c r="G40" s="98">
        <v>79.105274637863644</v>
      </c>
      <c r="H40" s="98">
        <v>71.248039720633017</v>
      </c>
      <c r="I40" s="98">
        <v>68.283304720782326</v>
      </c>
      <c r="J40" s="98">
        <v>65.041277343712622</v>
      </c>
      <c r="K40" s="98">
        <v>58.280822548916994</v>
      </c>
      <c r="L40" s="98">
        <v>52.226293429668608</v>
      </c>
      <c r="M40" s="98">
        <v>45.692174134003011</v>
      </c>
      <c r="N40" s="98">
        <v>41.566670693155153</v>
      </c>
      <c r="O40" s="98">
        <v>38.355743095398523</v>
      </c>
      <c r="P40" s="98">
        <v>36.749761206432389</v>
      </c>
      <c r="Q40" s="98">
        <v>36.302900079913272</v>
      </c>
      <c r="R40" s="98">
        <v>36.326881945193811</v>
      </c>
      <c r="S40" s="98">
        <v>37.452253158265357</v>
      </c>
      <c r="T40" s="98">
        <v>36.889352412430668</v>
      </c>
      <c r="U40" s="98">
        <v>29.090099817420665</v>
      </c>
      <c r="V40" s="98">
        <v>26.327945010886872</v>
      </c>
      <c r="W40" s="98">
        <v>27.982054748922234</v>
      </c>
      <c r="X40" s="98">
        <v>32.534057198929574</v>
      </c>
      <c r="Y40" s="98">
        <v>26.740580651897815</v>
      </c>
      <c r="DA40" s="63" t="s">
        <v>2112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2113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7037.4739101080868</v>
      </c>
      <c r="C43" s="117">
        <f t="shared" si="14"/>
        <v>7028.9844851697389</v>
      </c>
      <c r="D43" s="117">
        <f t="shared" si="14"/>
        <v>6950.7083095876433</v>
      </c>
      <c r="E43" s="117">
        <f t="shared" si="14"/>
        <v>7728.145622630831</v>
      </c>
      <c r="F43" s="117">
        <f t="shared" si="14"/>
        <v>8557.1074208758509</v>
      </c>
      <c r="G43" s="117">
        <f t="shared" si="14"/>
        <v>8303.7554847456486</v>
      </c>
      <c r="H43" s="117">
        <f t="shared" si="14"/>
        <v>7197.1801602252999</v>
      </c>
      <c r="I43" s="117">
        <f t="shared" si="14"/>
        <v>6905.0795663394911</v>
      </c>
      <c r="J43" s="117">
        <f t="shared" si="14"/>
        <v>6565.0261283245318</v>
      </c>
      <c r="K43" s="117">
        <f t="shared" si="14"/>
        <v>6239.4387716411657</v>
      </c>
      <c r="L43" s="117">
        <f t="shared" si="14"/>
        <v>6301.3343750971571</v>
      </c>
      <c r="M43" s="117">
        <f t="shared" si="14"/>
        <v>5341.5256900746408</v>
      </c>
      <c r="N43" s="117">
        <f t="shared" si="14"/>
        <v>4962.1515935314965</v>
      </c>
      <c r="O43" s="117">
        <f t="shared" si="14"/>
        <v>5180.8549664437614</v>
      </c>
      <c r="P43" s="117">
        <f t="shared" si="14"/>
        <v>5199.3491863366771</v>
      </c>
      <c r="Q43" s="117">
        <f t="shared" si="14"/>
        <v>6223.1546236298736</v>
      </c>
      <c r="R43" s="117">
        <f t="shared" ref="R43:V43" si="15">R44+R47+R49+R58</f>
        <v>5367.9621875593994</v>
      </c>
      <c r="S43" s="117">
        <f t="shared" si="15"/>
        <v>5250.8373052960942</v>
      </c>
      <c r="T43" s="117">
        <f t="shared" si="15"/>
        <v>5488.1153648279615</v>
      </c>
      <c r="U43" s="117">
        <f t="shared" si="15"/>
        <v>4770.6873319790102</v>
      </c>
      <c r="V43" s="117">
        <f t="shared" si="15"/>
        <v>5124.6647123095581</v>
      </c>
      <c r="W43" s="117">
        <f t="shared" ref="W43:Y43" si="16">W44+W47+W49+W58</f>
        <v>4984.7338079294768</v>
      </c>
      <c r="X43" s="117">
        <f t="shared" si="16"/>
        <v>4680.516589561631</v>
      </c>
      <c r="Y43" s="117">
        <f t="shared" si="16"/>
        <v>4486.6555437213437</v>
      </c>
      <c r="DA43" s="129" t="s">
        <v>2114</v>
      </c>
    </row>
    <row r="44" spans="1:105" ht="12.95" customHeight="1" x14ac:dyDescent="0.25">
      <c r="A44" s="121" t="s">
        <v>57</v>
      </c>
      <c r="B44" s="122">
        <f t="shared" ref="B44:Q44" si="17">SUM(B45:B46)</f>
        <v>6268.7452112514811</v>
      </c>
      <c r="C44" s="122">
        <f t="shared" si="17"/>
        <v>6263.0745788236864</v>
      </c>
      <c r="D44" s="122">
        <f t="shared" si="17"/>
        <v>6214.3886219070591</v>
      </c>
      <c r="E44" s="122">
        <f t="shared" si="17"/>
        <v>7005.0516339537808</v>
      </c>
      <c r="F44" s="122">
        <f t="shared" si="17"/>
        <v>7838.7251220741182</v>
      </c>
      <c r="G44" s="122">
        <f t="shared" si="17"/>
        <v>7595.2179853868402</v>
      </c>
      <c r="H44" s="122">
        <f t="shared" si="17"/>
        <v>6535.1481228405946</v>
      </c>
      <c r="I44" s="122">
        <f t="shared" si="17"/>
        <v>6263.5383131054823</v>
      </c>
      <c r="J44" s="122">
        <f t="shared" si="17"/>
        <v>5931.0541183908135</v>
      </c>
      <c r="K44" s="122">
        <f t="shared" si="17"/>
        <v>5657.8436599453307</v>
      </c>
      <c r="L44" s="122">
        <f t="shared" si="17"/>
        <v>5752.3613791906519</v>
      </c>
      <c r="M44" s="122">
        <f t="shared" si="17"/>
        <v>4817.3302309721876</v>
      </c>
      <c r="N44" s="122">
        <f t="shared" si="17"/>
        <v>4473.8361073791366</v>
      </c>
      <c r="O44" s="122">
        <f t="shared" si="17"/>
        <v>4640.1890592061118</v>
      </c>
      <c r="P44" s="122">
        <f t="shared" si="17"/>
        <v>4636.3604702710081</v>
      </c>
      <c r="Q44" s="122">
        <f t="shared" si="17"/>
        <v>5585.5147380388944</v>
      </c>
      <c r="R44" s="122">
        <f t="shared" ref="R44:V44" si="18">SUM(R45:R46)</f>
        <v>4796.804068130341</v>
      </c>
      <c r="S44" s="122">
        <f t="shared" si="18"/>
        <v>4688.5554374295907</v>
      </c>
      <c r="T44" s="122">
        <f t="shared" si="18"/>
        <v>4926.7444984555332</v>
      </c>
      <c r="U44" s="122">
        <f t="shared" si="18"/>
        <v>4270.1469800076075</v>
      </c>
      <c r="V44" s="122">
        <f t="shared" si="18"/>
        <v>4603.0686293571607</v>
      </c>
      <c r="W44" s="122">
        <f t="shared" ref="W44:Y44" si="19">SUM(W45:W46)</f>
        <v>4472.5368028975909</v>
      </c>
      <c r="X44" s="122">
        <f t="shared" si="19"/>
        <v>4186.4570347338167</v>
      </c>
      <c r="Y44" s="122">
        <f t="shared" si="19"/>
        <v>4029.5306667210189</v>
      </c>
      <c r="DA44" s="130" t="s">
        <v>2115</v>
      </c>
    </row>
    <row r="45" spans="1:105" ht="12" customHeight="1" x14ac:dyDescent="0.25">
      <c r="A45" s="97" t="s">
        <v>211</v>
      </c>
      <c r="B45" s="98">
        <v>6268.7452112514811</v>
      </c>
      <c r="C45" s="98">
        <v>6263.0745788236864</v>
      </c>
      <c r="D45" s="98">
        <v>6214.3886219070591</v>
      </c>
      <c r="E45" s="98">
        <v>7005.0516339537808</v>
      </c>
      <c r="F45" s="98">
        <v>7838.7251220741182</v>
      </c>
      <c r="G45" s="98">
        <v>7595.2179853868402</v>
      </c>
      <c r="H45" s="98">
        <v>6535.1481228405946</v>
      </c>
      <c r="I45" s="98">
        <v>6263.5383131054823</v>
      </c>
      <c r="J45" s="98">
        <v>5931.0541183908135</v>
      </c>
      <c r="K45" s="98">
        <v>5657.8436599453307</v>
      </c>
      <c r="L45" s="98">
        <v>5752.3613791906519</v>
      </c>
      <c r="M45" s="98">
        <v>4817.3302309721876</v>
      </c>
      <c r="N45" s="98">
        <v>4473.8361073791366</v>
      </c>
      <c r="O45" s="98">
        <v>4640.1890592061118</v>
      </c>
      <c r="P45" s="98">
        <v>4636.3604702710081</v>
      </c>
      <c r="Q45" s="98">
        <v>5585.5147380388944</v>
      </c>
      <c r="R45" s="98">
        <v>4796.804068130341</v>
      </c>
      <c r="S45" s="98">
        <v>4688.5554374295907</v>
      </c>
      <c r="T45" s="98">
        <v>4926.7444984555332</v>
      </c>
      <c r="U45" s="98">
        <v>4270.1469800076075</v>
      </c>
      <c r="V45" s="98">
        <v>4603.0686293571607</v>
      </c>
      <c r="W45" s="98">
        <v>4472.5368028975909</v>
      </c>
      <c r="X45" s="98">
        <v>4186.4570347338167</v>
      </c>
      <c r="Y45" s="98">
        <v>4029.5306667210189</v>
      </c>
      <c r="DA45" s="63" t="s">
        <v>2116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2117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2118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2119</v>
      </c>
    </row>
    <row r="49" spans="1:105" ht="12" customHeight="1" x14ac:dyDescent="0.25">
      <c r="A49" s="121" t="s">
        <v>55</v>
      </c>
      <c r="B49" s="122">
        <v>570.17686414851903</v>
      </c>
      <c r="C49" s="122">
        <v>575.82987637631197</v>
      </c>
      <c r="D49" s="122">
        <v>543.96862653293999</v>
      </c>
      <c r="E49" s="122">
        <v>529.57574244622015</v>
      </c>
      <c r="F49" s="122">
        <v>524.65495636588389</v>
      </c>
      <c r="G49" s="122">
        <v>524.00400581316012</v>
      </c>
      <c r="H49" s="122">
        <v>496.73789923940296</v>
      </c>
      <c r="I49" s="122">
        <v>485.55597081451532</v>
      </c>
      <c r="J49" s="122">
        <v>486.44497804918564</v>
      </c>
      <c r="K49" s="122">
        <v>445.29720993467157</v>
      </c>
      <c r="L49" s="122">
        <v>422.22558820934626</v>
      </c>
      <c r="M49" s="122">
        <v>405.43641654781203</v>
      </c>
      <c r="N49" s="122">
        <v>372.60893574086828</v>
      </c>
      <c r="O49" s="122">
        <v>418.74693971388893</v>
      </c>
      <c r="P49" s="122">
        <v>431.73729176899218</v>
      </c>
      <c r="Q49" s="122">
        <v>496.18255688110668</v>
      </c>
      <c r="R49" s="122">
        <v>424.29555510966009</v>
      </c>
      <c r="S49" s="122">
        <v>414.59165425040896</v>
      </c>
      <c r="T49" s="122">
        <v>416.38384094446377</v>
      </c>
      <c r="U49" s="122">
        <v>381.55437795238697</v>
      </c>
      <c r="V49" s="122">
        <v>411.98958424284245</v>
      </c>
      <c r="W49" s="122">
        <v>400.11600586240587</v>
      </c>
      <c r="X49" s="122">
        <v>373.70176894617867</v>
      </c>
      <c r="Y49" s="122">
        <v>360.40599003898581</v>
      </c>
      <c r="DA49" s="130" t="s">
        <v>2120</v>
      </c>
    </row>
    <row r="50" spans="1:105" ht="12" customHeight="1" x14ac:dyDescent="0.25">
      <c r="A50" s="97" t="s">
        <v>138</v>
      </c>
      <c r="B50" s="98">
        <v>570.05476577665991</v>
      </c>
      <c r="C50" s="98">
        <v>575.60275024984219</v>
      </c>
      <c r="D50" s="98">
        <v>543.88789821863975</v>
      </c>
      <c r="E50" s="98">
        <v>529.52521790609489</v>
      </c>
      <c r="F50" s="98">
        <v>524.58533112833231</v>
      </c>
      <c r="G50" s="98">
        <v>523.93668461516222</v>
      </c>
      <c r="H50" s="98">
        <v>496.65116008579588</v>
      </c>
      <c r="I50" s="98">
        <v>485.46525761107955</v>
      </c>
      <c r="J50" s="98">
        <v>486.32057065559678</v>
      </c>
      <c r="K50" s="98">
        <v>445.1586091636965</v>
      </c>
      <c r="L50" s="98">
        <v>422.085085429831</v>
      </c>
      <c r="M50" s="98">
        <v>405.23500527435846</v>
      </c>
      <c r="N50" s="98">
        <v>372.51200790237976</v>
      </c>
      <c r="O50" s="98">
        <v>418.64258494351111</v>
      </c>
      <c r="P50" s="98">
        <v>431.5007415623337</v>
      </c>
      <c r="Q50" s="98">
        <v>496.07014524925609</v>
      </c>
      <c r="R50" s="98">
        <v>424.17850489131956</v>
      </c>
      <c r="S50" s="98">
        <v>414.42128157035103</v>
      </c>
      <c r="T50" s="98">
        <v>416.16600210679582</v>
      </c>
      <c r="U50" s="98">
        <v>381.31081663626384</v>
      </c>
      <c r="V50" s="98">
        <v>411.74163243249302</v>
      </c>
      <c r="W50" s="98">
        <v>399.84687855917048</v>
      </c>
      <c r="X50" s="98">
        <v>373.4371540509074</v>
      </c>
      <c r="Y50" s="98">
        <v>360.19790237760219</v>
      </c>
      <c r="DA50" s="63" t="s">
        <v>2121</v>
      </c>
    </row>
    <row r="51" spans="1:105" ht="12" customHeight="1" x14ac:dyDescent="0.25">
      <c r="A51" s="97" t="s">
        <v>137</v>
      </c>
      <c r="B51" s="98">
        <v>0.12209837185910494</v>
      </c>
      <c r="C51" s="98">
        <v>0.22712612646979471</v>
      </c>
      <c r="D51" s="98">
        <v>8.0728314300263865E-2</v>
      </c>
      <c r="E51" s="98">
        <v>5.0524540125206414E-2</v>
      </c>
      <c r="F51" s="98">
        <v>6.9625237551576763E-2</v>
      </c>
      <c r="G51" s="98">
        <v>6.732119799795501E-2</v>
      </c>
      <c r="H51" s="98">
        <v>8.6739153607093014E-2</v>
      </c>
      <c r="I51" s="98">
        <v>9.0713203435748721E-2</v>
      </c>
      <c r="J51" s="98">
        <v>0.12440739358884392</v>
      </c>
      <c r="K51" s="98">
        <v>0.13860077097506493</v>
      </c>
      <c r="L51" s="98">
        <v>0.14050277951527551</v>
      </c>
      <c r="M51" s="98">
        <v>0.20141127345357607</v>
      </c>
      <c r="N51" s="98">
        <v>9.6927838488501811E-2</v>
      </c>
      <c r="O51" s="98">
        <v>0.10435477037781758</v>
      </c>
      <c r="P51" s="98">
        <v>0.236550206658487</v>
      </c>
      <c r="Q51" s="98">
        <v>0.1124116318505799</v>
      </c>
      <c r="R51" s="98">
        <v>0.11705021834054374</v>
      </c>
      <c r="S51" s="98">
        <v>0.1703726800579457</v>
      </c>
      <c r="T51" s="98">
        <v>0.21783883766797987</v>
      </c>
      <c r="U51" s="98">
        <v>0.24356131612313953</v>
      </c>
      <c r="V51" s="98">
        <v>0.24795181034945898</v>
      </c>
      <c r="W51" s="98">
        <v>0.26912730323537948</v>
      </c>
      <c r="X51" s="98">
        <v>0.26461489527128595</v>
      </c>
      <c r="Y51" s="98">
        <v>0.20808766138362708</v>
      </c>
      <c r="DA51" s="63" t="s">
        <v>2122</v>
      </c>
    </row>
    <row r="52" spans="1:105" ht="12" customHeight="1" x14ac:dyDescent="0.25">
      <c r="A52" s="100" t="s">
        <v>211</v>
      </c>
      <c r="B52" s="101">
        <v>0.12209837185910494</v>
      </c>
      <c r="C52" s="101">
        <v>0.22712612646979471</v>
      </c>
      <c r="D52" s="101">
        <v>8.0728314300263865E-2</v>
      </c>
      <c r="E52" s="101">
        <v>5.0524540125206414E-2</v>
      </c>
      <c r="F52" s="101">
        <v>6.9625237551576763E-2</v>
      </c>
      <c r="G52" s="101">
        <v>6.732119799795501E-2</v>
      </c>
      <c r="H52" s="101">
        <v>8.6739153607093014E-2</v>
      </c>
      <c r="I52" s="101">
        <v>9.0713203435748721E-2</v>
      </c>
      <c r="J52" s="101">
        <v>0.12440739358884392</v>
      </c>
      <c r="K52" s="101">
        <v>0.13860077097506493</v>
      </c>
      <c r="L52" s="101">
        <v>0.14050277951527551</v>
      </c>
      <c r="M52" s="101">
        <v>0.20141127345357607</v>
      </c>
      <c r="N52" s="101">
        <v>9.6927838488501811E-2</v>
      </c>
      <c r="O52" s="101">
        <v>0.10435477037781758</v>
      </c>
      <c r="P52" s="101">
        <v>0.236550206658487</v>
      </c>
      <c r="Q52" s="101">
        <v>0.1124116318505799</v>
      </c>
      <c r="R52" s="101">
        <v>0.11705021834054374</v>
      </c>
      <c r="S52" s="101">
        <v>0.1703726800579457</v>
      </c>
      <c r="T52" s="101">
        <v>0.21783883766797987</v>
      </c>
      <c r="U52" s="101">
        <v>0.24356131612313953</v>
      </c>
      <c r="V52" s="101">
        <v>0.24795181034945898</v>
      </c>
      <c r="W52" s="101">
        <v>0.26912730323537948</v>
      </c>
      <c r="X52" s="101">
        <v>0.26461489527128595</v>
      </c>
      <c r="Y52" s="101">
        <v>0.20808766138362708</v>
      </c>
      <c r="DA52" s="131" t="s">
        <v>2123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2124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2125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2126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2127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2128</v>
      </c>
    </row>
    <row r="58" spans="1:105" ht="12" customHeight="1" x14ac:dyDescent="0.25">
      <c r="A58" s="121" t="s">
        <v>54</v>
      </c>
      <c r="B58" s="122">
        <v>198.55183470808706</v>
      </c>
      <c r="C58" s="122">
        <v>190.08002996973985</v>
      </c>
      <c r="D58" s="122">
        <v>192.351061147644</v>
      </c>
      <c r="E58" s="122">
        <v>193.51824623083064</v>
      </c>
      <c r="F58" s="122">
        <v>193.7273424358483</v>
      </c>
      <c r="G58" s="122">
        <v>184.5334935456483</v>
      </c>
      <c r="H58" s="122">
        <v>165.29413814530199</v>
      </c>
      <c r="I58" s="122">
        <v>155.98528241949327</v>
      </c>
      <c r="J58" s="122">
        <v>147.52703188453239</v>
      </c>
      <c r="K58" s="122">
        <v>136.29790176116336</v>
      </c>
      <c r="L58" s="122">
        <v>126.7474076971595</v>
      </c>
      <c r="M58" s="122">
        <v>118.75904255464093</v>
      </c>
      <c r="N58" s="122">
        <v>115.70655041149136</v>
      </c>
      <c r="O58" s="122">
        <v>121.91896752376037</v>
      </c>
      <c r="P58" s="122">
        <v>131.25142429667693</v>
      </c>
      <c r="Q58" s="122">
        <v>141.45732870987243</v>
      </c>
      <c r="R58" s="122">
        <v>146.86256431939833</v>
      </c>
      <c r="S58" s="122">
        <v>147.69021361609424</v>
      </c>
      <c r="T58" s="122">
        <v>144.98702542796514</v>
      </c>
      <c r="U58" s="122">
        <v>118.98597401901573</v>
      </c>
      <c r="V58" s="122">
        <v>109.60649870955554</v>
      </c>
      <c r="W58" s="122">
        <v>112.08099916948089</v>
      </c>
      <c r="X58" s="122">
        <v>120.35778588163505</v>
      </c>
      <c r="Y58" s="122">
        <v>96.718886961339464</v>
      </c>
      <c r="DA58" s="130" t="s">
        <v>2129</v>
      </c>
    </row>
    <row r="59" spans="1:105" ht="12" customHeight="1" x14ac:dyDescent="0.25">
      <c r="A59" s="97" t="s">
        <v>50</v>
      </c>
      <c r="B59" s="98">
        <v>198.55183470808706</v>
      </c>
      <c r="C59" s="98">
        <v>190.08002996973985</v>
      </c>
      <c r="D59" s="98">
        <v>192.351061147644</v>
      </c>
      <c r="E59" s="98">
        <v>193.51824623083064</v>
      </c>
      <c r="F59" s="98">
        <v>193.7273424358483</v>
      </c>
      <c r="G59" s="98">
        <v>184.5334935456483</v>
      </c>
      <c r="H59" s="98">
        <v>165.29413814530199</v>
      </c>
      <c r="I59" s="98">
        <v>155.98528241949327</v>
      </c>
      <c r="J59" s="98">
        <v>147.52703188453239</v>
      </c>
      <c r="K59" s="98">
        <v>136.29790176116336</v>
      </c>
      <c r="L59" s="98">
        <v>126.7474076971595</v>
      </c>
      <c r="M59" s="98">
        <v>118.75904255464093</v>
      </c>
      <c r="N59" s="98">
        <v>115.70655041149136</v>
      </c>
      <c r="O59" s="98">
        <v>121.91896752376037</v>
      </c>
      <c r="P59" s="98">
        <v>131.25142429667693</v>
      </c>
      <c r="Q59" s="98">
        <v>141.45732870987243</v>
      </c>
      <c r="R59" s="98">
        <v>146.86256431939833</v>
      </c>
      <c r="S59" s="98">
        <v>147.69021361609424</v>
      </c>
      <c r="T59" s="98">
        <v>144.98702542796514</v>
      </c>
      <c r="U59" s="98">
        <v>118.98597401901573</v>
      </c>
      <c r="V59" s="98">
        <v>109.60649870955554</v>
      </c>
      <c r="W59" s="98">
        <v>112.08099916948089</v>
      </c>
      <c r="X59" s="98">
        <v>120.35778588163505</v>
      </c>
      <c r="Y59" s="98">
        <v>96.718886961339464</v>
      </c>
      <c r="DA59" s="63" t="s">
        <v>2130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2131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4721.0293475999988</v>
      </c>
      <c r="C62" s="117">
        <f t="shared" si="21"/>
        <v>5299.7015285999987</v>
      </c>
      <c r="D62" s="117">
        <f t="shared" si="21"/>
        <v>5940.9277156800008</v>
      </c>
      <c r="E62" s="117">
        <f t="shared" si="21"/>
        <v>6946.8905653199972</v>
      </c>
      <c r="F62" s="117">
        <f t="shared" si="21"/>
        <v>7116.5468915999982</v>
      </c>
      <c r="G62" s="117">
        <f t="shared" si="21"/>
        <v>7473.629054160001</v>
      </c>
      <c r="H62" s="117">
        <f t="shared" si="21"/>
        <v>8588.7386640000004</v>
      </c>
      <c r="I62" s="117">
        <f t="shared" si="21"/>
        <v>8864.3070824399983</v>
      </c>
      <c r="J62" s="117">
        <f t="shared" si="21"/>
        <v>8538.2147347200025</v>
      </c>
      <c r="K62" s="117">
        <f t="shared" si="21"/>
        <v>8650.2708593999978</v>
      </c>
      <c r="L62" s="117">
        <f t="shared" si="21"/>
        <v>9999.2861834400028</v>
      </c>
      <c r="M62" s="117">
        <f t="shared" si="21"/>
        <v>8014.2039900000018</v>
      </c>
      <c r="N62" s="117">
        <f t="shared" si="21"/>
        <v>8243.1761680800028</v>
      </c>
      <c r="O62" s="117">
        <f t="shared" si="21"/>
        <v>7501.0375598400005</v>
      </c>
      <c r="P62" s="117">
        <f t="shared" si="21"/>
        <v>7267.9837982400013</v>
      </c>
      <c r="Q62" s="117">
        <f t="shared" si="21"/>
        <v>7793.3471932800039</v>
      </c>
      <c r="R62" s="117">
        <f t="shared" ref="R62:V62" si="22">R63+R66+R68+R77</f>
        <v>7833.3859652399997</v>
      </c>
      <c r="S62" s="117">
        <f t="shared" si="22"/>
        <v>7804.1456326467141</v>
      </c>
      <c r="T62" s="117">
        <f t="shared" si="22"/>
        <v>8579.8214159207255</v>
      </c>
      <c r="U62" s="117">
        <f t="shared" si="22"/>
        <v>8117.9170285784103</v>
      </c>
      <c r="V62" s="117">
        <f t="shared" si="22"/>
        <v>8158.1751061908572</v>
      </c>
      <c r="W62" s="117">
        <f t="shared" ref="W62:Y62" si="23">W63+W66+W68+W77</f>
        <v>8534.5483779949354</v>
      </c>
      <c r="X62" s="117">
        <f t="shared" si="23"/>
        <v>7321.8205602602702</v>
      </c>
      <c r="Y62" s="117">
        <f t="shared" si="23"/>
        <v>6862.6883569977335</v>
      </c>
      <c r="DA62" s="129" t="s">
        <v>2132</v>
      </c>
    </row>
    <row r="63" spans="1:105" ht="12.95" customHeight="1" x14ac:dyDescent="0.25">
      <c r="A63" s="121" t="s">
        <v>57</v>
      </c>
      <c r="B63" s="122">
        <f t="shared" ref="B63:Q63" si="24">SUM(B64:B65)</f>
        <v>3514.3842946273298</v>
      </c>
      <c r="C63" s="122">
        <f t="shared" si="24"/>
        <v>3923.4490447132694</v>
      </c>
      <c r="D63" s="122">
        <f t="shared" si="24"/>
        <v>4450.5498182121573</v>
      </c>
      <c r="E63" s="122">
        <f t="shared" si="24"/>
        <v>5306.0096094699029</v>
      </c>
      <c r="F63" s="122">
        <f t="shared" si="24"/>
        <v>5537.4240986233581</v>
      </c>
      <c r="G63" s="122">
        <f t="shared" si="24"/>
        <v>5810.694229640003</v>
      </c>
      <c r="H63" s="122">
        <f t="shared" si="24"/>
        <v>6585.2348972441723</v>
      </c>
      <c r="I63" s="122">
        <f t="shared" si="24"/>
        <v>6776.1129680682398</v>
      </c>
      <c r="J63" s="122">
        <f t="shared" si="24"/>
        <v>6449.776237941498</v>
      </c>
      <c r="K63" s="122">
        <f t="shared" si="24"/>
        <v>6618.4450742534691</v>
      </c>
      <c r="L63" s="122">
        <f t="shared" si="24"/>
        <v>7773.1026518290391</v>
      </c>
      <c r="M63" s="122">
        <f t="shared" si="24"/>
        <v>6096.10819607137</v>
      </c>
      <c r="N63" s="122">
        <f t="shared" si="24"/>
        <v>6235.1972775826689</v>
      </c>
      <c r="O63" s="122">
        <f t="shared" si="24"/>
        <v>5609.6585899380207</v>
      </c>
      <c r="P63" s="122">
        <f t="shared" si="24"/>
        <v>5351.3796236784538</v>
      </c>
      <c r="Q63" s="122">
        <f t="shared" si="24"/>
        <v>5716.2766653562312</v>
      </c>
      <c r="R63" s="122">
        <f t="shared" ref="R63:V63" si="25">SUM(R64:R65)</f>
        <v>5459.5602803715956</v>
      </c>
      <c r="S63" s="122">
        <f t="shared" si="25"/>
        <v>5441.5613369407738</v>
      </c>
      <c r="T63" s="122">
        <f t="shared" si="25"/>
        <v>6108.606249527681</v>
      </c>
      <c r="U63" s="122">
        <f t="shared" si="25"/>
        <v>5709.4183349059695</v>
      </c>
      <c r="V63" s="122">
        <f t="shared" si="25"/>
        <v>5742.7391141607077</v>
      </c>
      <c r="W63" s="122">
        <f t="shared" ref="W63:Y63" si="26">SUM(W64:W65)</f>
        <v>5882.0843628420998</v>
      </c>
      <c r="X63" s="122">
        <f t="shared" si="26"/>
        <v>5027.5183704190422</v>
      </c>
      <c r="Y63" s="122">
        <f t="shared" si="26"/>
        <v>4759.4106016875457</v>
      </c>
      <c r="DA63" s="130" t="s">
        <v>2133</v>
      </c>
    </row>
    <row r="64" spans="1:105" ht="12" customHeight="1" x14ac:dyDescent="0.25">
      <c r="A64" s="97" t="s">
        <v>212</v>
      </c>
      <c r="B64" s="98">
        <v>3514.3842946273298</v>
      </c>
      <c r="C64" s="98">
        <v>3923.4490447132694</v>
      </c>
      <c r="D64" s="98">
        <v>4450.5498182121573</v>
      </c>
      <c r="E64" s="98">
        <v>5306.0096094699029</v>
      </c>
      <c r="F64" s="98">
        <v>5537.4240986233581</v>
      </c>
      <c r="G64" s="98">
        <v>5810.694229640003</v>
      </c>
      <c r="H64" s="98">
        <v>6585.2348972441723</v>
      </c>
      <c r="I64" s="98">
        <v>6776.1129680682398</v>
      </c>
      <c r="J64" s="98">
        <v>6449.776237941498</v>
      </c>
      <c r="K64" s="98">
        <v>6618.4450742534691</v>
      </c>
      <c r="L64" s="98">
        <v>7773.1026518290391</v>
      </c>
      <c r="M64" s="98">
        <v>6096.10819607137</v>
      </c>
      <c r="N64" s="98">
        <v>6235.1972775826689</v>
      </c>
      <c r="O64" s="98">
        <v>5609.6585899380207</v>
      </c>
      <c r="P64" s="98">
        <v>5351.3796236784538</v>
      </c>
      <c r="Q64" s="98">
        <v>5716.2766653562312</v>
      </c>
      <c r="R64" s="98">
        <v>5459.5602803715956</v>
      </c>
      <c r="S64" s="98">
        <v>5441.5613369407738</v>
      </c>
      <c r="T64" s="98">
        <v>6108.606249527681</v>
      </c>
      <c r="U64" s="98">
        <v>5709.4183349059695</v>
      </c>
      <c r="V64" s="98">
        <v>5742.7391141607077</v>
      </c>
      <c r="W64" s="98">
        <v>5882.0843628420998</v>
      </c>
      <c r="X64" s="98">
        <v>5027.5183704190422</v>
      </c>
      <c r="Y64" s="98">
        <v>4759.4106016875457</v>
      </c>
      <c r="DA64" s="63" t="s">
        <v>2134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2135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2136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2137</v>
      </c>
    </row>
    <row r="68" spans="1:105" ht="12" customHeight="1" x14ac:dyDescent="0.25">
      <c r="A68" s="121" t="s">
        <v>55</v>
      </c>
      <c r="B68" s="122">
        <v>855.67885037979772</v>
      </c>
      <c r="C68" s="122">
        <v>958.05905690818236</v>
      </c>
      <c r="D68" s="122">
        <v>1025.8707599594586</v>
      </c>
      <c r="E68" s="122">
        <v>1093.9375610100531</v>
      </c>
      <c r="F68" s="122">
        <v>1053.1241416632668</v>
      </c>
      <c r="G68" s="122">
        <v>1104.9317944275087</v>
      </c>
      <c r="H68" s="122">
        <v>1270.8952151207786</v>
      </c>
      <c r="I68" s="122">
        <v>1330.8309162552007</v>
      </c>
      <c r="J68" s="122">
        <v>1330.9460197055405</v>
      </c>
      <c r="K68" s="122">
        <v>1283.6169320346751</v>
      </c>
      <c r="L68" s="122">
        <v>1462.9562419797137</v>
      </c>
      <c r="M68" s="122">
        <v>1289.0308393321582</v>
      </c>
      <c r="N68" s="122">
        <v>1348.0747927791476</v>
      </c>
      <c r="O68" s="122">
        <v>1324.8408766965229</v>
      </c>
      <c r="P68" s="122">
        <v>1325.5683345049677</v>
      </c>
      <c r="Q68" s="122">
        <v>1398.3798835226405</v>
      </c>
      <c r="R68" s="122">
        <v>1595.0901224775068</v>
      </c>
      <c r="S68" s="122">
        <v>1589.3482156235584</v>
      </c>
      <c r="T68" s="122">
        <v>1623.2962941281987</v>
      </c>
      <c r="U68" s="122">
        <v>1618.6731698116178</v>
      </c>
      <c r="V68" s="122">
        <v>1616.4355707784191</v>
      </c>
      <c r="W68" s="122">
        <v>1778.9780494370677</v>
      </c>
      <c r="X68" s="122">
        <v>1496.2208608125409</v>
      </c>
      <c r="Y68" s="122">
        <v>1355.2420504196314</v>
      </c>
      <c r="DA68" s="130" t="s">
        <v>2138</v>
      </c>
    </row>
    <row r="69" spans="1:105" ht="12" customHeight="1" x14ac:dyDescent="0.25">
      <c r="A69" s="97" t="s">
        <v>134</v>
      </c>
      <c r="B69" s="98">
        <v>855.50263503027941</v>
      </c>
      <c r="C69" s="98">
        <v>957.72101392803779</v>
      </c>
      <c r="D69" s="98">
        <v>1025.724406175269</v>
      </c>
      <c r="E69" s="98">
        <v>1093.8283528655054</v>
      </c>
      <c r="F69" s="98">
        <v>1052.9899675098909</v>
      </c>
      <c r="G69" s="98">
        <v>1104.7983199506698</v>
      </c>
      <c r="H69" s="98">
        <v>1270.6638155834837</v>
      </c>
      <c r="I69" s="98">
        <v>1330.5730312294627</v>
      </c>
      <c r="J69" s="98">
        <v>1330.6202821726317</v>
      </c>
      <c r="K69" s="98">
        <v>1283.2375524476877</v>
      </c>
      <c r="L69" s="98">
        <v>1462.416491726739</v>
      </c>
      <c r="M69" s="98">
        <v>1288.2972610010218</v>
      </c>
      <c r="N69" s="98">
        <v>1347.5902943561077</v>
      </c>
      <c r="O69" s="98">
        <v>1324.5318398792883</v>
      </c>
      <c r="P69" s="98">
        <v>1324.9129842726702</v>
      </c>
      <c r="Q69" s="98">
        <v>1398.1920287746329</v>
      </c>
      <c r="R69" s="98">
        <v>1594.6703136644987</v>
      </c>
      <c r="S69" s="98">
        <v>1588.6566166154737</v>
      </c>
      <c r="T69" s="98">
        <v>1622.4404982839992</v>
      </c>
      <c r="U69" s="98">
        <v>1617.5586804017494</v>
      </c>
      <c r="V69" s="98">
        <v>1615.505424369175</v>
      </c>
      <c r="W69" s="98">
        <v>1777.6342138305081</v>
      </c>
      <c r="X69" s="98">
        <v>1495.0826957258344</v>
      </c>
      <c r="Y69" s="98">
        <v>1354.4452493310521</v>
      </c>
      <c r="DA69" s="63" t="s">
        <v>2139</v>
      </c>
    </row>
    <row r="70" spans="1:105" ht="12" customHeight="1" x14ac:dyDescent="0.25">
      <c r="A70" s="97" t="s">
        <v>133</v>
      </c>
      <c r="B70" s="98">
        <v>0.17621534951834739</v>
      </c>
      <c r="C70" s="98">
        <v>0.33804298014458711</v>
      </c>
      <c r="D70" s="98">
        <v>0.14635378418953726</v>
      </c>
      <c r="E70" s="98">
        <v>0.10920814454762837</v>
      </c>
      <c r="F70" s="98">
        <v>0.13417415337593938</v>
      </c>
      <c r="G70" s="98">
        <v>0.13347447683898755</v>
      </c>
      <c r="H70" s="98">
        <v>0.23139953729498047</v>
      </c>
      <c r="I70" s="98">
        <v>0.25788502573793487</v>
      </c>
      <c r="J70" s="98">
        <v>0.32573753290873125</v>
      </c>
      <c r="K70" s="98">
        <v>0.37937958698741786</v>
      </c>
      <c r="L70" s="98">
        <v>0.53975025297464385</v>
      </c>
      <c r="M70" s="98">
        <v>0.73357833113630388</v>
      </c>
      <c r="N70" s="98">
        <v>0.4844984230399042</v>
      </c>
      <c r="O70" s="98">
        <v>0.30903681723443444</v>
      </c>
      <c r="P70" s="98">
        <v>0.65535023229751332</v>
      </c>
      <c r="Q70" s="98">
        <v>0.18785474800750052</v>
      </c>
      <c r="R70" s="98">
        <v>0.41980881300804002</v>
      </c>
      <c r="S70" s="98">
        <v>0.69159900808469854</v>
      </c>
      <c r="T70" s="98">
        <v>0.85579584419946919</v>
      </c>
      <c r="U70" s="98">
        <v>1.1144894098683285</v>
      </c>
      <c r="V70" s="98">
        <v>0.93014640924417402</v>
      </c>
      <c r="W70" s="98">
        <v>1.343835606559717</v>
      </c>
      <c r="X70" s="98">
        <v>1.1381650867066202</v>
      </c>
      <c r="Y70" s="98">
        <v>0.79680108857919751</v>
      </c>
      <c r="DA70" s="63" t="s">
        <v>2140</v>
      </c>
    </row>
    <row r="71" spans="1:105" ht="12" customHeight="1" x14ac:dyDescent="0.25">
      <c r="A71" s="100" t="s">
        <v>212</v>
      </c>
      <c r="B71" s="101">
        <v>0.17621534951834739</v>
      </c>
      <c r="C71" s="101">
        <v>0.33804298014458711</v>
      </c>
      <c r="D71" s="101">
        <v>0.14635378418953726</v>
      </c>
      <c r="E71" s="101">
        <v>0.10920814454762837</v>
      </c>
      <c r="F71" s="101">
        <v>0.13417415337593938</v>
      </c>
      <c r="G71" s="101">
        <v>0.13347447683898755</v>
      </c>
      <c r="H71" s="101">
        <v>0.23139953729498047</v>
      </c>
      <c r="I71" s="101">
        <v>0.25788502573793487</v>
      </c>
      <c r="J71" s="101">
        <v>0.32573753290873125</v>
      </c>
      <c r="K71" s="101">
        <v>0.37937958698741786</v>
      </c>
      <c r="L71" s="101">
        <v>0.53975025297464385</v>
      </c>
      <c r="M71" s="101">
        <v>0.73357833113630388</v>
      </c>
      <c r="N71" s="101">
        <v>0.4844984230399042</v>
      </c>
      <c r="O71" s="101">
        <v>0.30903681723443444</v>
      </c>
      <c r="P71" s="101">
        <v>0.65535023229751332</v>
      </c>
      <c r="Q71" s="101">
        <v>0.18785474800750052</v>
      </c>
      <c r="R71" s="101">
        <v>0.41980881300804002</v>
      </c>
      <c r="S71" s="101">
        <v>0.69159900808469854</v>
      </c>
      <c r="T71" s="101">
        <v>0.85579584419946919</v>
      </c>
      <c r="U71" s="101">
        <v>1.1144894098683285</v>
      </c>
      <c r="V71" s="101">
        <v>0.93014640924417402</v>
      </c>
      <c r="W71" s="101">
        <v>1.343835606559717</v>
      </c>
      <c r="X71" s="101">
        <v>1.1381650867066202</v>
      </c>
      <c r="Y71" s="101">
        <v>0.79680108857919751</v>
      </c>
      <c r="DA71" s="131" t="s">
        <v>2141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2142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2143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2144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2145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2146</v>
      </c>
    </row>
    <row r="77" spans="1:105" ht="12" customHeight="1" x14ac:dyDescent="0.25">
      <c r="A77" s="121" t="s">
        <v>54</v>
      </c>
      <c r="B77" s="122">
        <v>350.96620259287118</v>
      </c>
      <c r="C77" s="122">
        <v>418.19342697854688</v>
      </c>
      <c r="D77" s="122">
        <v>464.50713750838497</v>
      </c>
      <c r="E77" s="122">
        <v>546.94339484004138</v>
      </c>
      <c r="F77" s="122">
        <v>525.99865131337356</v>
      </c>
      <c r="G77" s="122">
        <v>558.0030300924891</v>
      </c>
      <c r="H77" s="122">
        <v>732.60855163504993</v>
      </c>
      <c r="I77" s="122">
        <v>757.36319811655892</v>
      </c>
      <c r="J77" s="122">
        <v>757.49247707296331</v>
      </c>
      <c r="K77" s="122">
        <v>748.20885311185293</v>
      </c>
      <c r="L77" s="122">
        <v>763.22728963124882</v>
      </c>
      <c r="M77" s="122">
        <v>629.06495459647385</v>
      </c>
      <c r="N77" s="122">
        <v>659.90409771818656</v>
      </c>
      <c r="O77" s="122">
        <v>566.53809320545645</v>
      </c>
      <c r="P77" s="122">
        <v>591.03584005658001</v>
      </c>
      <c r="Q77" s="122">
        <v>678.69064440113186</v>
      </c>
      <c r="R77" s="122">
        <v>778.73556239089726</v>
      </c>
      <c r="S77" s="122">
        <v>773.23608008238216</v>
      </c>
      <c r="T77" s="122">
        <v>847.91887226484641</v>
      </c>
      <c r="U77" s="122">
        <v>789.8255238608225</v>
      </c>
      <c r="V77" s="122">
        <v>799.00042125173093</v>
      </c>
      <c r="W77" s="122">
        <v>873.48596571576672</v>
      </c>
      <c r="X77" s="122">
        <v>798.08132902868692</v>
      </c>
      <c r="Y77" s="122">
        <v>748.03570489055642</v>
      </c>
      <c r="DA77" s="130" t="s">
        <v>2147</v>
      </c>
    </row>
    <row r="78" spans="1:105" ht="12" customHeight="1" x14ac:dyDescent="0.25">
      <c r="A78" s="97" t="s">
        <v>189</v>
      </c>
      <c r="B78" s="98">
        <v>350.96620259287118</v>
      </c>
      <c r="C78" s="98">
        <v>418.19342697854688</v>
      </c>
      <c r="D78" s="98">
        <v>464.50713750838497</v>
      </c>
      <c r="E78" s="98">
        <v>546.94339484004138</v>
      </c>
      <c r="F78" s="98">
        <v>525.99865131337356</v>
      </c>
      <c r="G78" s="98">
        <v>558.0030300924891</v>
      </c>
      <c r="H78" s="98">
        <v>732.60855163504993</v>
      </c>
      <c r="I78" s="98">
        <v>757.36319811655892</v>
      </c>
      <c r="J78" s="98">
        <v>757.49247707296331</v>
      </c>
      <c r="K78" s="98">
        <v>748.20885311185293</v>
      </c>
      <c r="L78" s="98">
        <v>763.22728963124882</v>
      </c>
      <c r="M78" s="98">
        <v>629.06495459647385</v>
      </c>
      <c r="N78" s="98">
        <v>659.90409771818656</v>
      </c>
      <c r="O78" s="98">
        <v>566.53809320545645</v>
      </c>
      <c r="P78" s="98">
        <v>591.03584005658001</v>
      </c>
      <c r="Q78" s="98">
        <v>678.69064440113186</v>
      </c>
      <c r="R78" s="98">
        <v>778.73556239089726</v>
      </c>
      <c r="S78" s="98">
        <v>773.23608008238216</v>
      </c>
      <c r="T78" s="98">
        <v>847.91887226484641</v>
      </c>
      <c r="U78" s="98">
        <v>789.8255238608225</v>
      </c>
      <c r="V78" s="98">
        <v>799.00042125173093</v>
      </c>
      <c r="W78" s="98">
        <v>873.48596571576672</v>
      </c>
      <c r="X78" s="98">
        <v>798.08132902868692</v>
      </c>
      <c r="Y78" s="98">
        <v>748.03570489055642</v>
      </c>
      <c r="DA78" s="63" t="s">
        <v>2148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2149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1066.7797851967389</v>
      </c>
      <c r="C81" s="117">
        <f t="shared" si="28"/>
        <v>986.69613417514654</v>
      </c>
      <c r="D81" s="117">
        <f t="shared" si="28"/>
        <v>925.83973853336659</v>
      </c>
      <c r="E81" s="117">
        <f t="shared" si="28"/>
        <v>838.02155857966318</v>
      </c>
      <c r="F81" s="117">
        <f t="shared" si="28"/>
        <v>788.75523472708142</v>
      </c>
      <c r="G81" s="117">
        <f t="shared" si="28"/>
        <v>744.38391389597928</v>
      </c>
      <c r="H81" s="117">
        <f t="shared" si="28"/>
        <v>669.6430500544476</v>
      </c>
      <c r="I81" s="117">
        <f t="shared" si="28"/>
        <v>664.41535645198519</v>
      </c>
      <c r="J81" s="117">
        <f t="shared" si="28"/>
        <v>678.7017439684214</v>
      </c>
      <c r="K81" s="117">
        <f t="shared" si="28"/>
        <v>702.25812344872122</v>
      </c>
      <c r="L81" s="117">
        <f t="shared" si="28"/>
        <v>745.2111428708406</v>
      </c>
      <c r="M81" s="117">
        <f t="shared" si="28"/>
        <v>811.55528304107293</v>
      </c>
      <c r="N81" s="117">
        <f t="shared" si="28"/>
        <v>858.40657197274345</v>
      </c>
      <c r="O81" s="117">
        <f t="shared" si="28"/>
        <v>945.8390727020053</v>
      </c>
      <c r="P81" s="117">
        <f t="shared" si="28"/>
        <v>969.00982552504968</v>
      </c>
      <c r="Q81" s="117">
        <f t="shared" si="28"/>
        <v>918.30319452135643</v>
      </c>
      <c r="R81" s="117">
        <f t="shared" ref="R81:V81" si="29">R82+R85+R87+R100</f>
        <v>867.26342222466837</v>
      </c>
      <c r="S81" s="117">
        <f t="shared" si="29"/>
        <v>828.32380295776602</v>
      </c>
      <c r="T81" s="117">
        <f t="shared" si="29"/>
        <v>755.37188994063388</v>
      </c>
      <c r="U81" s="117">
        <f t="shared" si="29"/>
        <v>643.50732735533541</v>
      </c>
      <c r="V81" s="117">
        <f t="shared" si="29"/>
        <v>587.65302484650397</v>
      </c>
      <c r="W81" s="117">
        <f t="shared" ref="W81:Y81" si="30">W82+W85+W87+W100</f>
        <v>613.3812174262456</v>
      </c>
      <c r="X81" s="117">
        <f t="shared" si="30"/>
        <v>683.70434297104259</v>
      </c>
      <c r="Y81" s="117">
        <f t="shared" si="30"/>
        <v>568.945812306172</v>
      </c>
      <c r="DA81" s="129" t="s">
        <v>2150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2151</v>
      </c>
    </row>
    <row r="83" spans="1:105" ht="12" customHeight="1" x14ac:dyDescent="0.25">
      <c r="A83" s="97" t="s">
        <v>199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2152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2153</v>
      </c>
    </row>
    <row r="85" spans="1:105" ht="12.95" customHeight="1" x14ac:dyDescent="0.25">
      <c r="A85" s="121" t="s">
        <v>92</v>
      </c>
      <c r="B85" s="122">
        <f t="shared" ref="B85:Y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2154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2155</v>
      </c>
    </row>
    <row r="87" spans="1:105" ht="12" customHeight="1" x14ac:dyDescent="0.25">
      <c r="A87" s="121" t="s">
        <v>55</v>
      </c>
      <c r="B87" s="122">
        <v>891.94039807280672</v>
      </c>
      <c r="C87" s="122">
        <v>820.21943667876758</v>
      </c>
      <c r="D87" s="122">
        <v>764.51622334212436</v>
      </c>
      <c r="E87" s="122">
        <v>685.0676017990387</v>
      </c>
      <c r="F87" s="122">
        <v>641.19992406087579</v>
      </c>
      <c r="G87" s="122">
        <v>601.21881609529567</v>
      </c>
      <c r="H87" s="122">
        <v>531.89508868552446</v>
      </c>
      <c r="I87" s="122">
        <v>518.97206003967881</v>
      </c>
      <c r="J87" s="122">
        <v>523.15449877419496</v>
      </c>
      <c r="K87" s="122">
        <v>532.52047991307495</v>
      </c>
      <c r="L87" s="122">
        <v>564.783979117287</v>
      </c>
      <c r="M87" s="122">
        <v>616.2235989955733</v>
      </c>
      <c r="N87" s="122">
        <v>651.33100124683881</v>
      </c>
      <c r="O87" s="122">
        <v>729.67168501847175</v>
      </c>
      <c r="P87" s="122">
        <v>751.86593419624785</v>
      </c>
      <c r="Q87" s="122">
        <v>708.73147860611653</v>
      </c>
      <c r="R87" s="122">
        <v>672.89647081245585</v>
      </c>
      <c r="S87" s="122">
        <v>643.73422517919369</v>
      </c>
      <c r="T87" s="122">
        <v>579.85879074956904</v>
      </c>
      <c r="U87" s="122">
        <v>498.94869772437818</v>
      </c>
      <c r="V87" s="122">
        <v>454.97978028300827</v>
      </c>
      <c r="W87" s="122">
        <v>472.88867928329319</v>
      </c>
      <c r="X87" s="122">
        <v>524.56422652595177</v>
      </c>
      <c r="Y87" s="122">
        <v>434.59320561986863</v>
      </c>
      <c r="DA87" s="130" t="s">
        <v>2156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2157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2158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2159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2160</v>
      </c>
    </row>
    <row r="92" spans="1:105" ht="12" customHeight="1" x14ac:dyDescent="0.25">
      <c r="A92" s="106" t="s">
        <v>124</v>
      </c>
      <c r="B92" s="101">
        <v>891.74333215418631</v>
      </c>
      <c r="C92" s="101">
        <v>819.90066973674584</v>
      </c>
      <c r="D92" s="101">
        <v>764.40337497523274</v>
      </c>
      <c r="E92" s="101">
        <v>685.00234896028894</v>
      </c>
      <c r="F92" s="101">
        <v>641.11572120136157</v>
      </c>
      <c r="G92" s="101">
        <v>601.14084544338436</v>
      </c>
      <c r="H92" s="101">
        <v>531.80321526781188</v>
      </c>
      <c r="I92" s="101">
        <v>518.87024220359001</v>
      </c>
      <c r="J92" s="101">
        <v>523.01247732761055</v>
      </c>
      <c r="K92" s="101">
        <v>532.33854844437383</v>
      </c>
      <c r="L92" s="101">
        <v>564.5757419429741</v>
      </c>
      <c r="M92" s="101">
        <v>615.93167378874057</v>
      </c>
      <c r="N92" s="101">
        <v>651.11404048569011</v>
      </c>
      <c r="O92" s="101">
        <v>729.49057242064771</v>
      </c>
      <c r="P92" s="101">
        <v>751.46380232085335</v>
      </c>
      <c r="Q92" s="101">
        <v>708.643945774945</v>
      </c>
      <c r="R92" s="101">
        <v>672.75004445408763</v>
      </c>
      <c r="S92" s="101">
        <v>643.45745889821376</v>
      </c>
      <c r="T92" s="101">
        <v>579.55144864102772</v>
      </c>
      <c r="U92" s="101">
        <v>498.61290656015331</v>
      </c>
      <c r="V92" s="101">
        <v>454.73773164247496</v>
      </c>
      <c r="W92" s="101">
        <v>472.57653329867497</v>
      </c>
      <c r="X92" s="101">
        <v>524.12215681318253</v>
      </c>
      <c r="Y92" s="101">
        <v>434.3522791595787</v>
      </c>
      <c r="DA92" s="131" t="s">
        <v>2161</v>
      </c>
    </row>
    <row r="93" spans="1:105" ht="12" customHeight="1" x14ac:dyDescent="0.25">
      <c r="A93" s="107" t="s">
        <v>123</v>
      </c>
      <c r="B93" s="104">
        <v>0.19706591862037556</v>
      </c>
      <c r="C93" s="104">
        <v>0.31876694202170358</v>
      </c>
      <c r="D93" s="104">
        <v>0.11284836689159822</v>
      </c>
      <c r="E93" s="104">
        <v>6.5252838749810665E-2</v>
      </c>
      <c r="F93" s="104">
        <v>8.4202859514246428E-2</v>
      </c>
      <c r="G93" s="104">
        <v>7.7970651911320535E-2</v>
      </c>
      <c r="H93" s="104">
        <v>9.1873417712594024E-2</v>
      </c>
      <c r="I93" s="104">
        <v>0.10181783608879939</v>
      </c>
      <c r="J93" s="104">
        <v>0.14202144658445998</v>
      </c>
      <c r="K93" s="104">
        <v>0.18193146870114557</v>
      </c>
      <c r="L93" s="104">
        <v>0.20823717431284464</v>
      </c>
      <c r="M93" s="104">
        <v>0.2919252068326893</v>
      </c>
      <c r="N93" s="104">
        <v>0.21696076114864243</v>
      </c>
      <c r="O93" s="104">
        <v>0.1811125978240542</v>
      </c>
      <c r="P93" s="104">
        <v>0.40213187539454015</v>
      </c>
      <c r="Q93" s="104">
        <v>8.7532831171564698E-2</v>
      </c>
      <c r="R93" s="104">
        <v>0.14642635836826778</v>
      </c>
      <c r="S93" s="104">
        <v>0.27676628097987377</v>
      </c>
      <c r="T93" s="104">
        <v>0.30734210854129457</v>
      </c>
      <c r="U93" s="104">
        <v>0.33579116422488248</v>
      </c>
      <c r="V93" s="104">
        <v>0.24204864053330222</v>
      </c>
      <c r="W93" s="104">
        <v>0.31214598461822174</v>
      </c>
      <c r="X93" s="104">
        <v>0.44206971276923318</v>
      </c>
      <c r="Y93" s="104">
        <v>0.24092646028990286</v>
      </c>
      <c r="DA93" s="132" t="s">
        <v>2162</v>
      </c>
    </row>
    <row r="94" spans="1:105" ht="12" customHeight="1" x14ac:dyDescent="0.25">
      <c r="A94" s="108" t="s">
        <v>50</v>
      </c>
      <c r="B94" s="98">
        <v>0.19706591862037556</v>
      </c>
      <c r="C94" s="98">
        <v>0.31876694202170358</v>
      </c>
      <c r="D94" s="98">
        <v>0.11284836689159822</v>
      </c>
      <c r="E94" s="98">
        <v>6.5252838749810665E-2</v>
      </c>
      <c r="F94" s="98">
        <v>8.4202859514246428E-2</v>
      </c>
      <c r="G94" s="98">
        <v>7.7970651911320535E-2</v>
      </c>
      <c r="H94" s="98">
        <v>9.1873417712594024E-2</v>
      </c>
      <c r="I94" s="98">
        <v>0.10181783608879939</v>
      </c>
      <c r="J94" s="98">
        <v>0.14202144658445998</v>
      </c>
      <c r="K94" s="98">
        <v>0.18193146870114557</v>
      </c>
      <c r="L94" s="98">
        <v>0.20823717431284464</v>
      </c>
      <c r="M94" s="98">
        <v>0.2919252068326893</v>
      </c>
      <c r="N94" s="98">
        <v>0.21696076114864243</v>
      </c>
      <c r="O94" s="98">
        <v>0.1811125978240542</v>
      </c>
      <c r="P94" s="98">
        <v>0.40213187539454015</v>
      </c>
      <c r="Q94" s="98">
        <v>8.7532831171564698E-2</v>
      </c>
      <c r="R94" s="98">
        <v>0.14642635836826778</v>
      </c>
      <c r="S94" s="98">
        <v>0.27676628097987377</v>
      </c>
      <c r="T94" s="98">
        <v>0.30734210854129457</v>
      </c>
      <c r="U94" s="98">
        <v>0.33579116422488248</v>
      </c>
      <c r="V94" s="98">
        <v>0.24204864053330222</v>
      </c>
      <c r="W94" s="98">
        <v>0.31214598461822174</v>
      </c>
      <c r="X94" s="98">
        <v>0.44206971276923318</v>
      </c>
      <c r="Y94" s="98">
        <v>0.24092646028990286</v>
      </c>
      <c r="DA94" s="63" t="s">
        <v>2163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2164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2165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2166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2167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2168</v>
      </c>
    </row>
    <row r="100" spans="1:105" ht="12" customHeight="1" x14ac:dyDescent="0.25">
      <c r="A100" s="121" t="s">
        <v>54</v>
      </c>
      <c r="B100" s="122">
        <v>174.83938712393226</v>
      </c>
      <c r="C100" s="122">
        <v>166.47669749637899</v>
      </c>
      <c r="D100" s="122">
        <v>161.32351519124222</v>
      </c>
      <c r="E100" s="122">
        <v>152.95395678062445</v>
      </c>
      <c r="F100" s="122">
        <v>147.55531066620566</v>
      </c>
      <c r="G100" s="122">
        <v>143.16509780068355</v>
      </c>
      <c r="H100" s="122">
        <v>137.74796136892314</v>
      </c>
      <c r="I100" s="122">
        <v>145.44329641230641</v>
      </c>
      <c r="J100" s="122">
        <v>155.54724519422641</v>
      </c>
      <c r="K100" s="122">
        <v>169.73764353564624</v>
      </c>
      <c r="L100" s="122">
        <v>180.42716375355357</v>
      </c>
      <c r="M100" s="122">
        <v>195.3316840454996</v>
      </c>
      <c r="N100" s="122">
        <v>207.07557072590461</v>
      </c>
      <c r="O100" s="122">
        <v>216.16738768353355</v>
      </c>
      <c r="P100" s="122">
        <v>217.1438913288018</v>
      </c>
      <c r="Q100" s="122">
        <v>209.57171591523991</v>
      </c>
      <c r="R100" s="122">
        <v>194.36695141221247</v>
      </c>
      <c r="S100" s="122">
        <v>184.58957777857239</v>
      </c>
      <c r="T100" s="122">
        <v>175.51309919106481</v>
      </c>
      <c r="U100" s="122">
        <v>144.55862963095726</v>
      </c>
      <c r="V100" s="122">
        <v>132.67324456349573</v>
      </c>
      <c r="W100" s="122">
        <v>140.49253814295244</v>
      </c>
      <c r="X100" s="122">
        <v>159.14011644509085</v>
      </c>
      <c r="Y100" s="122">
        <v>134.35260668630332</v>
      </c>
      <c r="DA100" s="130" t="s">
        <v>2169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2170</v>
      </c>
    </row>
    <row r="102" spans="1:105" ht="12" customHeight="1" x14ac:dyDescent="0.25">
      <c r="A102" s="97" t="s">
        <v>50</v>
      </c>
      <c r="B102" s="98">
        <v>174.83938712393226</v>
      </c>
      <c r="C102" s="98">
        <v>166.47669749637899</v>
      </c>
      <c r="D102" s="98">
        <v>161.32351519124222</v>
      </c>
      <c r="E102" s="98">
        <v>152.95395678062445</v>
      </c>
      <c r="F102" s="98">
        <v>147.55531066620566</v>
      </c>
      <c r="G102" s="98">
        <v>143.16509780068355</v>
      </c>
      <c r="H102" s="98">
        <v>137.74796136892314</v>
      </c>
      <c r="I102" s="98">
        <v>145.44329641230641</v>
      </c>
      <c r="J102" s="98">
        <v>155.54724519422641</v>
      </c>
      <c r="K102" s="98">
        <v>169.73764353564624</v>
      </c>
      <c r="L102" s="98">
        <v>180.42716375355357</v>
      </c>
      <c r="M102" s="98">
        <v>195.3316840454996</v>
      </c>
      <c r="N102" s="98">
        <v>207.07557072590461</v>
      </c>
      <c r="O102" s="98">
        <v>216.16738768353355</v>
      </c>
      <c r="P102" s="98">
        <v>217.1438913288018</v>
      </c>
      <c r="Q102" s="98">
        <v>209.57171591523991</v>
      </c>
      <c r="R102" s="98">
        <v>194.36695141221247</v>
      </c>
      <c r="S102" s="98">
        <v>184.58957777857239</v>
      </c>
      <c r="T102" s="98">
        <v>175.51309919106481</v>
      </c>
      <c r="U102" s="98">
        <v>144.55862963095726</v>
      </c>
      <c r="V102" s="98">
        <v>132.67324456349573</v>
      </c>
      <c r="W102" s="98">
        <v>140.49253814295244</v>
      </c>
      <c r="X102" s="98">
        <v>159.14011644509085</v>
      </c>
      <c r="Y102" s="98">
        <v>134.35260668630332</v>
      </c>
      <c r="DA102" s="63" t="s">
        <v>2171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2172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1.2817279424960189E-2</v>
      </c>
      <c r="C105" s="117">
        <f t="shared" si="35"/>
        <v>1.2343214502244692E-2</v>
      </c>
      <c r="D105" s="117">
        <f t="shared" si="35"/>
        <v>1.2044156458143161E-2</v>
      </c>
      <c r="E105" s="117">
        <f t="shared" si="35"/>
        <v>1.140983020849055E-2</v>
      </c>
      <c r="F105" s="117">
        <f t="shared" si="35"/>
        <v>1.099283461923989E-2</v>
      </c>
      <c r="G105" s="117">
        <f t="shared" si="35"/>
        <v>1.0661797076067668E-2</v>
      </c>
      <c r="H105" s="117">
        <f t="shared" si="35"/>
        <v>9.8929826402210184E-3</v>
      </c>
      <c r="I105" s="117">
        <f t="shared" si="35"/>
        <v>9.8684266671042013E-3</v>
      </c>
      <c r="J105" s="117">
        <f t="shared" si="35"/>
        <v>9.5677116380383127E-3</v>
      </c>
      <c r="K105" s="117">
        <f t="shared" si="35"/>
        <v>9.3614586747062332E-3</v>
      </c>
      <c r="L105" s="117">
        <f t="shared" si="35"/>
        <v>9.2778761516006166E-3</v>
      </c>
      <c r="M105" s="117">
        <f t="shared" si="35"/>
        <v>9.5493144813175862E-3</v>
      </c>
      <c r="N105" s="117">
        <f t="shared" si="35"/>
        <v>8.6937035056196526E-3</v>
      </c>
      <c r="O105" s="117">
        <f t="shared" si="35"/>
        <v>8.470086902463805E-3</v>
      </c>
      <c r="P105" s="117">
        <f t="shared" si="35"/>
        <v>8.0994470312337283E-3</v>
      </c>
      <c r="Q105" s="117">
        <f t="shared" si="35"/>
        <v>8.0549629002661001E-3</v>
      </c>
      <c r="R105" s="117">
        <f t="shared" ref="R105:V105" si="36">R106+R109+R111+R120</f>
        <v>8.1066865027756545E-3</v>
      </c>
      <c r="S105" s="117">
        <f t="shared" si="36"/>
        <v>8.2487429568926674E-3</v>
      </c>
      <c r="T105" s="117">
        <f t="shared" si="36"/>
        <v>8.5556341627672245E-3</v>
      </c>
      <c r="U105" s="117">
        <f t="shared" si="36"/>
        <v>7.171045626016755E-3</v>
      </c>
      <c r="V105" s="117">
        <f t="shared" si="36"/>
        <v>6.7795032110144378E-3</v>
      </c>
      <c r="W105" s="117">
        <f t="shared" ref="W105:Y105" si="37">W106+W109+W111+W120</f>
        <v>6.9997596707956052E-3</v>
      </c>
      <c r="X105" s="117">
        <f t="shared" si="37"/>
        <v>7.2277981562974703E-3</v>
      </c>
      <c r="Y105" s="117">
        <f t="shared" si="37"/>
        <v>5.8175598421199319E-3</v>
      </c>
      <c r="DA105" s="129" t="s">
        <v>2173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2174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2175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2176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2177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2178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2179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2180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2181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2182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2183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2184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2185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2186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2187</v>
      </c>
    </row>
    <row r="120" spans="1:105" ht="12" customHeight="1" x14ac:dyDescent="0.25">
      <c r="A120" s="121" t="s">
        <v>54</v>
      </c>
      <c r="B120" s="122">
        <v>1.2817279424960189E-2</v>
      </c>
      <c r="C120" s="122">
        <v>1.2343214502244692E-2</v>
      </c>
      <c r="D120" s="122">
        <v>1.2044156458143161E-2</v>
      </c>
      <c r="E120" s="122">
        <v>1.140983020849055E-2</v>
      </c>
      <c r="F120" s="122">
        <v>1.099283461923989E-2</v>
      </c>
      <c r="G120" s="122">
        <v>1.0661797076067668E-2</v>
      </c>
      <c r="H120" s="122">
        <v>9.8929826402210184E-3</v>
      </c>
      <c r="I120" s="122">
        <v>9.8684266671042013E-3</v>
      </c>
      <c r="J120" s="122">
        <v>9.5677116380383127E-3</v>
      </c>
      <c r="K120" s="122">
        <v>9.3614586747062332E-3</v>
      </c>
      <c r="L120" s="122">
        <v>9.2778761516006166E-3</v>
      </c>
      <c r="M120" s="122">
        <v>9.5493144813175862E-3</v>
      </c>
      <c r="N120" s="122">
        <v>8.6937035056196526E-3</v>
      </c>
      <c r="O120" s="122">
        <v>8.470086902463805E-3</v>
      </c>
      <c r="P120" s="122">
        <v>8.0994470312337283E-3</v>
      </c>
      <c r="Q120" s="122">
        <v>8.0549629002661001E-3</v>
      </c>
      <c r="R120" s="122">
        <v>8.1066865027756545E-3</v>
      </c>
      <c r="S120" s="122">
        <v>8.2487429568926674E-3</v>
      </c>
      <c r="T120" s="122">
        <v>8.5556341627672245E-3</v>
      </c>
      <c r="U120" s="122">
        <v>7.171045626016755E-3</v>
      </c>
      <c r="V120" s="122">
        <v>6.7795032110144378E-3</v>
      </c>
      <c r="W120" s="122">
        <v>6.9997596707956052E-3</v>
      </c>
      <c r="X120" s="122">
        <v>7.2277981562974703E-3</v>
      </c>
      <c r="Y120" s="122">
        <v>5.8175598421199319E-3</v>
      </c>
      <c r="DA120" s="130" t="s">
        <v>2188</v>
      </c>
    </row>
    <row r="121" spans="1:105" ht="12" customHeight="1" x14ac:dyDescent="0.25">
      <c r="A121" s="97" t="s">
        <v>50</v>
      </c>
      <c r="B121" s="98">
        <v>1.2817279424960189E-2</v>
      </c>
      <c r="C121" s="98">
        <v>1.2343214502244692E-2</v>
      </c>
      <c r="D121" s="98">
        <v>1.2044156458143161E-2</v>
      </c>
      <c r="E121" s="98">
        <v>1.140983020849055E-2</v>
      </c>
      <c r="F121" s="98">
        <v>1.099283461923989E-2</v>
      </c>
      <c r="G121" s="98">
        <v>1.0661797076067668E-2</v>
      </c>
      <c r="H121" s="98">
        <v>9.8929826402210184E-3</v>
      </c>
      <c r="I121" s="98">
        <v>9.8684266671042013E-3</v>
      </c>
      <c r="J121" s="98">
        <v>9.5677116380383127E-3</v>
      </c>
      <c r="K121" s="98">
        <v>9.3614586747062332E-3</v>
      </c>
      <c r="L121" s="98">
        <v>9.2778761516006166E-3</v>
      </c>
      <c r="M121" s="98">
        <v>9.5493144813175862E-3</v>
      </c>
      <c r="N121" s="98">
        <v>8.6937035056196526E-3</v>
      </c>
      <c r="O121" s="98">
        <v>8.470086902463805E-3</v>
      </c>
      <c r="P121" s="98">
        <v>8.0994470312337283E-3</v>
      </c>
      <c r="Q121" s="98">
        <v>8.0549629002661001E-3</v>
      </c>
      <c r="R121" s="98">
        <v>8.1066865027756545E-3</v>
      </c>
      <c r="S121" s="98">
        <v>8.2487429568926674E-3</v>
      </c>
      <c r="T121" s="98">
        <v>8.5556341627672245E-3</v>
      </c>
      <c r="U121" s="98">
        <v>7.171045626016755E-3</v>
      </c>
      <c r="V121" s="98">
        <v>6.7795032110144378E-3</v>
      </c>
      <c r="W121" s="98">
        <v>6.9997596707956052E-3</v>
      </c>
      <c r="X121" s="98">
        <v>7.2277981562974703E-3</v>
      </c>
      <c r="Y121" s="98">
        <v>5.8175598421199319E-3</v>
      </c>
      <c r="DA121" s="63" t="s">
        <v>2189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2190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2191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2192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2193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2194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2195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2196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2197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2198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2199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2200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2201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2202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2203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2204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2205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2206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2207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2208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25.792965954161385</v>
      </c>
      <c r="C143" s="117">
        <f t="shared" si="49"/>
        <v>29.448756037302996</v>
      </c>
      <c r="D143" s="117">
        <f t="shared" si="49"/>
        <v>36.304660594562826</v>
      </c>
      <c r="E143" s="117">
        <f t="shared" si="49"/>
        <v>43.905048244092612</v>
      </c>
      <c r="F143" s="117">
        <f t="shared" si="49"/>
        <v>52.699021172740878</v>
      </c>
      <c r="G143" s="117">
        <f t="shared" si="49"/>
        <v>61.388747175191213</v>
      </c>
      <c r="H143" s="117">
        <f t="shared" si="49"/>
        <v>66.34404463394101</v>
      </c>
      <c r="I143" s="117">
        <f t="shared" si="49"/>
        <v>70.509630158439407</v>
      </c>
      <c r="J143" s="117">
        <f t="shared" si="49"/>
        <v>71.681143222968927</v>
      </c>
      <c r="K143" s="117">
        <f t="shared" si="49"/>
        <v>70.736657738803359</v>
      </c>
      <c r="L143" s="117">
        <f t="shared" si="49"/>
        <v>74.891156956482291</v>
      </c>
      <c r="M143" s="117">
        <f t="shared" si="49"/>
        <v>76.946878186380474</v>
      </c>
      <c r="N143" s="117">
        <f t="shared" si="49"/>
        <v>77.600882894187009</v>
      </c>
      <c r="O143" s="117">
        <f t="shared" si="49"/>
        <v>84.384344702564164</v>
      </c>
      <c r="P143" s="117">
        <f t="shared" si="49"/>
        <v>95.510490337256158</v>
      </c>
      <c r="Q143" s="117">
        <f t="shared" si="49"/>
        <v>105.83844962476175</v>
      </c>
      <c r="R143" s="117">
        <f t="shared" ref="R143:V143" si="50">R144+R146+R148+R157</f>
        <v>125.7895197003259</v>
      </c>
      <c r="S143" s="117">
        <f t="shared" si="50"/>
        <v>142.68280137902059</v>
      </c>
      <c r="T143" s="117">
        <f t="shared" si="50"/>
        <v>148.85683116511936</v>
      </c>
      <c r="U143" s="117">
        <f t="shared" si="50"/>
        <v>141.82045096033744</v>
      </c>
      <c r="V143" s="117">
        <f t="shared" si="50"/>
        <v>142.17334494544195</v>
      </c>
      <c r="W143" s="117">
        <f t="shared" ref="W143:Y143" si="51">W144+W146+W148+W157</f>
        <v>159.67481122128862</v>
      </c>
      <c r="X143" s="117">
        <f t="shared" si="51"/>
        <v>187.78294594481105</v>
      </c>
      <c r="Y143" s="117">
        <f t="shared" si="51"/>
        <v>161.26740461427133</v>
      </c>
      <c r="DA143" s="129" t="s">
        <v>2209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2210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2211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2212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2213</v>
      </c>
    </row>
    <row r="148" spans="1:105" ht="12" customHeight="1" x14ac:dyDescent="0.25">
      <c r="A148" s="121" t="s">
        <v>55</v>
      </c>
      <c r="B148" s="122">
        <v>21.460244860546403</v>
      </c>
      <c r="C148" s="122">
        <v>24.352696849812649</v>
      </c>
      <c r="D148" s="122">
        <v>29.730110983649745</v>
      </c>
      <c r="E148" s="122">
        <v>35.711110572466225</v>
      </c>
      <c r="F148" s="122">
        <v>42.576025720999517</v>
      </c>
      <c r="G148" s="122">
        <v>49.168637190092483</v>
      </c>
      <c r="H148" s="122">
        <v>52.419711271534283</v>
      </c>
      <c r="I148" s="122">
        <v>55.006513609315299</v>
      </c>
      <c r="J148" s="122">
        <v>55.426417268035522</v>
      </c>
      <c r="K148" s="122">
        <v>54.061928368833051</v>
      </c>
      <c r="L148" s="122">
        <v>57.226809430778729</v>
      </c>
      <c r="M148" s="122">
        <v>58.920869261269331</v>
      </c>
      <c r="N148" s="122">
        <v>59.347503636296437</v>
      </c>
      <c r="O148" s="122">
        <v>65.553830103782829</v>
      </c>
      <c r="P148" s="122">
        <v>74.695708806658914</v>
      </c>
      <c r="Q148" s="122">
        <v>82.479425838397248</v>
      </c>
      <c r="R148" s="122">
        <v>98.317862934109812</v>
      </c>
      <c r="S148" s="122">
        <v>111.17860455210217</v>
      </c>
      <c r="T148" s="122">
        <v>114.29817194082133</v>
      </c>
      <c r="U148" s="122">
        <v>109.93624114985057</v>
      </c>
      <c r="V148" s="122">
        <v>110.15238242084621</v>
      </c>
      <c r="W148" s="122">
        <v>123.46825068504737</v>
      </c>
      <c r="X148" s="122">
        <v>144.85359854577487</v>
      </c>
      <c r="Y148" s="122">
        <v>123.85265340473195</v>
      </c>
      <c r="DA148" s="130" t="s">
        <v>2214</v>
      </c>
    </row>
    <row r="149" spans="1:105" ht="12" customHeight="1" x14ac:dyDescent="0.25">
      <c r="A149" s="97" t="s">
        <v>124</v>
      </c>
      <c r="B149" s="98">
        <v>21.455503271021005</v>
      </c>
      <c r="C149" s="98">
        <v>24.345044873567975</v>
      </c>
      <c r="D149" s="98">
        <v>29.726741096892145</v>
      </c>
      <c r="E149" s="98">
        <v>35.707728512909327</v>
      </c>
      <c r="F149" s="98">
        <v>42.570194892102137</v>
      </c>
      <c r="G149" s="98">
        <v>49.162003251958446</v>
      </c>
      <c r="H149" s="98">
        <v>52.410325689205152</v>
      </c>
      <c r="I149" s="98">
        <v>54.995700791286055</v>
      </c>
      <c r="J149" s="98">
        <v>55.41224717363648</v>
      </c>
      <c r="K149" s="98">
        <v>54.045082635675705</v>
      </c>
      <c r="L149" s="98">
        <v>57.207247508692419</v>
      </c>
      <c r="M149" s="98">
        <v>58.893927068403045</v>
      </c>
      <c r="N149" s="98">
        <v>59.328159185894314</v>
      </c>
      <c r="O149" s="98">
        <v>65.537736298563075</v>
      </c>
      <c r="P149" s="98">
        <v>74.654477175269662</v>
      </c>
      <c r="Q149" s="98">
        <v>82.467337854327738</v>
      </c>
      <c r="R149" s="98">
        <v>98.29119413384629</v>
      </c>
      <c r="S149" s="98">
        <v>111.12065746891768</v>
      </c>
      <c r="T149" s="98">
        <v>114.22975848607864</v>
      </c>
      <c r="U149" s="98">
        <v>109.85829777497308</v>
      </c>
      <c r="V149" s="98">
        <v>110.09159476156123</v>
      </c>
      <c r="W149" s="98">
        <v>123.38374601413318</v>
      </c>
      <c r="X149" s="98">
        <v>144.72518446132128</v>
      </c>
      <c r="Y149" s="98">
        <v>123.78235807620432</v>
      </c>
      <c r="DA149" s="63" t="s">
        <v>2215</v>
      </c>
    </row>
    <row r="150" spans="1:105" ht="12" customHeight="1" x14ac:dyDescent="0.25">
      <c r="A150" s="97" t="s">
        <v>123</v>
      </c>
      <c r="B150" s="98">
        <v>4.7415895253993768E-3</v>
      </c>
      <c r="C150" s="98">
        <v>7.6519762446736386E-3</v>
      </c>
      <c r="D150" s="98">
        <v>3.3698867576006735E-3</v>
      </c>
      <c r="E150" s="98">
        <v>3.3820595568967689E-3</v>
      </c>
      <c r="F150" s="98">
        <v>5.8308288973781845E-3</v>
      </c>
      <c r="G150" s="98">
        <v>6.6339381340342982E-3</v>
      </c>
      <c r="H150" s="98">
        <v>9.3855823291295031E-3</v>
      </c>
      <c r="I150" s="98">
        <v>1.0812818029243032E-2</v>
      </c>
      <c r="J150" s="98">
        <v>1.4170094399042359E-2</v>
      </c>
      <c r="K150" s="98">
        <v>1.6845733157346096E-2</v>
      </c>
      <c r="L150" s="98">
        <v>1.9561922086309885E-2</v>
      </c>
      <c r="M150" s="98">
        <v>2.6942192866288784E-2</v>
      </c>
      <c r="N150" s="98">
        <v>1.9344450402124295E-2</v>
      </c>
      <c r="O150" s="98">
        <v>1.6093805219759196E-2</v>
      </c>
      <c r="P150" s="98">
        <v>4.1231631389251233E-2</v>
      </c>
      <c r="Q150" s="98">
        <v>1.2087984069509507E-2</v>
      </c>
      <c r="R150" s="98">
        <v>2.6668800263516194E-2</v>
      </c>
      <c r="S150" s="98">
        <v>5.7947083184489781E-2</v>
      </c>
      <c r="T150" s="98">
        <v>6.8413454742699983E-2</v>
      </c>
      <c r="U150" s="98">
        <v>7.7943374877491131E-2</v>
      </c>
      <c r="V150" s="98">
        <v>6.0787659284978826E-2</v>
      </c>
      <c r="W150" s="98">
        <v>8.4504670914181096E-2</v>
      </c>
      <c r="X150" s="98">
        <v>0.12841408445359848</v>
      </c>
      <c r="Y150" s="98">
        <v>7.0295328527637244E-2</v>
      </c>
      <c r="DA150" s="63" t="s">
        <v>2216</v>
      </c>
    </row>
    <row r="151" spans="1:105" ht="12" customHeight="1" x14ac:dyDescent="0.25">
      <c r="A151" s="100" t="s">
        <v>50</v>
      </c>
      <c r="B151" s="101">
        <v>4.7415895253993768E-3</v>
      </c>
      <c r="C151" s="101">
        <v>7.6519762446736386E-3</v>
      </c>
      <c r="D151" s="101">
        <v>3.3698867576006735E-3</v>
      </c>
      <c r="E151" s="101">
        <v>3.3820595568967689E-3</v>
      </c>
      <c r="F151" s="101">
        <v>5.8308288973781845E-3</v>
      </c>
      <c r="G151" s="101">
        <v>6.6339381340342982E-3</v>
      </c>
      <c r="H151" s="101">
        <v>9.3855823291295031E-3</v>
      </c>
      <c r="I151" s="101">
        <v>1.0812818029243032E-2</v>
      </c>
      <c r="J151" s="101">
        <v>1.4170094399042359E-2</v>
      </c>
      <c r="K151" s="101">
        <v>1.6845733157346096E-2</v>
      </c>
      <c r="L151" s="101">
        <v>1.9561922086309885E-2</v>
      </c>
      <c r="M151" s="101">
        <v>2.6942192866288784E-2</v>
      </c>
      <c r="N151" s="101">
        <v>1.9344450402124295E-2</v>
      </c>
      <c r="O151" s="101">
        <v>1.6093805219759196E-2</v>
      </c>
      <c r="P151" s="101">
        <v>4.1231631389251233E-2</v>
      </c>
      <c r="Q151" s="101">
        <v>1.2087984069509507E-2</v>
      </c>
      <c r="R151" s="101">
        <v>2.6668800263516194E-2</v>
      </c>
      <c r="S151" s="101">
        <v>5.7947083184489781E-2</v>
      </c>
      <c r="T151" s="101">
        <v>6.8413454742699983E-2</v>
      </c>
      <c r="U151" s="101">
        <v>7.7943374877491131E-2</v>
      </c>
      <c r="V151" s="101">
        <v>6.0787659284978826E-2</v>
      </c>
      <c r="W151" s="101">
        <v>8.4504670914181096E-2</v>
      </c>
      <c r="X151" s="101">
        <v>0.12841408445359848</v>
      </c>
      <c r="Y151" s="101">
        <v>7.0295328527637244E-2</v>
      </c>
      <c r="DA151" s="131" t="s">
        <v>2217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2218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2219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2220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2221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2222</v>
      </c>
    </row>
    <row r="157" spans="1:105" ht="12" customHeight="1" x14ac:dyDescent="0.25">
      <c r="A157" s="121" t="s">
        <v>54</v>
      </c>
      <c r="B157" s="122">
        <v>4.3327210936149809</v>
      </c>
      <c r="C157" s="122">
        <v>5.0960591874903463</v>
      </c>
      <c r="D157" s="122">
        <v>6.5745496109130794</v>
      </c>
      <c r="E157" s="122">
        <v>8.1939376716263848</v>
      </c>
      <c r="F157" s="122">
        <v>10.122995451741362</v>
      </c>
      <c r="G157" s="122">
        <v>12.220109985098734</v>
      </c>
      <c r="H157" s="122">
        <v>13.924333362406724</v>
      </c>
      <c r="I157" s="122">
        <v>15.503116549124103</v>
      </c>
      <c r="J157" s="122">
        <v>16.254725954933406</v>
      </c>
      <c r="K157" s="122">
        <v>16.674729369970311</v>
      </c>
      <c r="L157" s="122">
        <v>17.664347525703569</v>
      </c>
      <c r="M157" s="122">
        <v>18.026008925111142</v>
      </c>
      <c r="N157" s="122">
        <v>18.253379257890572</v>
      </c>
      <c r="O157" s="122">
        <v>18.830514598781328</v>
      </c>
      <c r="P157" s="122">
        <v>20.814781530597248</v>
      </c>
      <c r="Q157" s="122">
        <v>23.359023786364499</v>
      </c>
      <c r="R157" s="122">
        <v>27.471656766216089</v>
      </c>
      <c r="S157" s="122">
        <v>31.504196826918427</v>
      </c>
      <c r="T157" s="122">
        <v>34.558659224298033</v>
      </c>
      <c r="U157" s="122">
        <v>31.884209810486869</v>
      </c>
      <c r="V157" s="122">
        <v>32.020962524595745</v>
      </c>
      <c r="W157" s="122">
        <v>36.206560536241263</v>
      </c>
      <c r="X157" s="122">
        <v>42.929347399036182</v>
      </c>
      <c r="Y157" s="122">
        <v>37.414751209539375</v>
      </c>
      <c r="DA157" s="130" t="s">
        <v>2223</v>
      </c>
    </row>
    <row r="158" spans="1:105" ht="12" customHeight="1" x14ac:dyDescent="0.25">
      <c r="A158" s="97" t="s">
        <v>50</v>
      </c>
      <c r="B158" s="98">
        <v>4.3327210936149809</v>
      </c>
      <c r="C158" s="98">
        <v>5.0960591874903463</v>
      </c>
      <c r="D158" s="98">
        <v>6.5745496109130794</v>
      </c>
      <c r="E158" s="98">
        <v>8.1939376716263848</v>
      </c>
      <c r="F158" s="98">
        <v>10.122995451741362</v>
      </c>
      <c r="G158" s="98">
        <v>12.220109985098734</v>
      </c>
      <c r="H158" s="98">
        <v>13.924333362406724</v>
      </c>
      <c r="I158" s="98">
        <v>15.503116549124103</v>
      </c>
      <c r="J158" s="98">
        <v>16.254725954933406</v>
      </c>
      <c r="K158" s="98">
        <v>16.674729369970311</v>
      </c>
      <c r="L158" s="98">
        <v>17.664347525703569</v>
      </c>
      <c r="M158" s="98">
        <v>18.026008925111142</v>
      </c>
      <c r="N158" s="98">
        <v>18.253379257890572</v>
      </c>
      <c r="O158" s="98">
        <v>18.830514598781328</v>
      </c>
      <c r="P158" s="98">
        <v>20.814781530597248</v>
      </c>
      <c r="Q158" s="98">
        <v>23.359023786364499</v>
      </c>
      <c r="R158" s="98">
        <v>27.471656766216089</v>
      </c>
      <c r="S158" s="98">
        <v>31.504196826918427</v>
      </c>
      <c r="T158" s="98">
        <v>34.558659224298033</v>
      </c>
      <c r="U158" s="98">
        <v>31.884209810486869</v>
      </c>
      <c r="V158" s="98">
        <v>32.020962524595745</v>
      </c>
      <c r="W158" s="98">
        <v>36.206560536241263</v>
      </c>
      <c r="X158" s="98">
        <v>42.929347399036182</v>
      </c>
      <c r="Y158" s="98">
        <v>37.414751209539375</v>
      </c>
      <c r="DA158" s="63" t="s">
        <v>2224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2225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338.68333918301096</v>
      </c>
      <c r="C161" s="117">
        <f t="shared" si="54"/>
        <v>375.33016317605473</v>
      </c>
      <c r="D161" s="117">
        <f t="shared" si="54"/>
        <v>397.31896065117877</v>
      </c>
      <c r="E161" s="117">
        <f t="shared" si="54"/>
        <v>419.91562456298658</v>
      </c>
      <c r="F161" s="117">
        <f t="shared" si="54"/>
        <v>461.88110170372693</v>
      </c>
      <c r="G161" s="117">
        <f t="shared" si="54"/>
        <v>511.2460613001108</v>
      </c>
      <c r="H161" s="117">
        <f t="shared" si="54"/>
        <v>538.68268973467821</v>
      </c>
      <c r="I161" s="117">
        <f t="shared" si="54"/>
        <v>551.57024202164553</v>
      </c>
      <c r="J161" s="117">
        <f t="shared" si="54"/>
        <v>548.10894349943624</v>
      </c>
      <c r="K161" s="117">
        <f t="shared" si="54"/>
        <v>534.44685388047185</v>
      </c>
      <c r="L161" s="117">
        <f t="shared" si="54"/>
        <v>562.99914858663089</v>
      </c>
      <c r="M161" s="117">
        <f t="shared" si="54"/>
        <v>556.52525948044945</v>
      </c>
      <c r="N161" s="117">
        <f t="shared" si="54"/>
        <v>535.96386001553867</v>
      </c>
      <c r="O161" s="117">
        <f t="shared" si="54"/>
        <v>501.18342834642181</v>
      </c>
      <c r="P161" s="117">
        <f t="shared" si="54"/>
        <v>447.15160329982621</v>
      </c>
      <c r="Q161" s="117">
        <f t="shared" si="54"/>
        <v>413.02597443535353</v>
      </c>
      <c r="R161" s="117">
        <f t="shared" ref="R161:V161" si="55">R162+R164+R166+R175</f>
        <v>429.64482490559561</v>
      </c>
      <c r="S161" s="117">
        <f t="shared" si="55"/>
        <v>438.97828937909543</v>
      </c>
      <c r="T161" s="117">
        <f t="shared" si="55"/>
        <v>442.29445995043875</v>
      </c>
      <c r="U161" s="117">
        <f t="shared" si="55"/>
        <v>400.99312526302509</v>
      </c>
      <c r="V161" s="117">
        <f t="shared" si="55"/>
        <v>389.90750549596976</v>
      </c>
      <c r="W161" s="117">
        <f t="shared" ref="W161:Y161" si="56">W162+W164+W166+W175</f>
        <v>431.87224841677369</v>
      </c>
      <c r="X161" s="117">
        <f t="shared" si="56"/>
        <v>494.00290311059439</v>
      </c>
      <c r="Y161" s="117">
        <f t="shared" si="56"/>
        <v>445.39793337584791</v>
      </c>
      <c r="DA161" s="129" t="s">
        <v>2226</v>
      </c>
    </row>
    <row r="162" spans="1:105" ht="12.95" customHeight="1" x14ac:dyDescent="0.25">
      <c r="A162" s="121" t="s">
        <v>57</v>
      </c>
      <c r="B162" s="122">
        <f t="shared" ref="B162:Y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2227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2228</v>
      </c>
    </row>
    <row r="164" spans="1:105" ht="12.95" customHeight="1" x14ac:dyDescent="0.25">
      <c r="A164" s="121" t="s">
        <v>92</v>
      </c>
      <c r="B164" s="122">
        <f t="shared" ref="B164:Y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2229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2230</v>
      </c>
    </row>
    <row r="166" spans="1:105" ht="12" customHeight="1" x14ac:dyDescent="0.25">
      <c r="A166" s="121" t="s">
        <v>55</v>
      </c>
      <c r="B166" s="122">
        <v>281.79160143142576</v>
      </c>
      <c r="C166" s="122">
        <v>310.38475418463952</v>
      </c>
      <c r="D166" s="122">
        <v>325.95712736181616</v>
      </c>
      <c r="E166" s="122">
        <v>341.51036654706536</v>
      </c>
      <c r="F166" s="122">
        <v>373.32106383830393</v>
      </c>
      <c r="G166" s="122">
        <v>409.75197483516087</v>
      </c>
      <c r="H166" s="122">
        <v>425.65749346468766</v>
      </c>
      <c r="I166" s="122">
        <v>430.60377124666087</v>
      </c>
      <c r="J166" s="122">
        <v>424.27815768455395</v>
      </c>
      <c r="K166" s="122">
        <v>408.67127212529556</v>
      </c>
      <c r="L166" s="122">
        <v>430.76200752478223</v>
      </c>
      <c r="M166" s="122">
        <v>427.24199836445757</v>
      </c>
      <c r="N166" s="122">
        <v>410.92360841158836</v>
      </c>
      <c r="O166" s="122">
        <v>389.41191875497941</v>
      </c>
      <c r="P166" s="122">
        <v>348.07951187446287</v>
      </c>
      <c r="Q166" s="122">
        <v>319.78309559979135</v>
      </c>
      <c r="R166" s="122">
        <v>334.14389462432354</v>
      </c>
      <c r="S166" s="122">
        <v>340.54097218518956</v>
      </c>
      <c r="T166" s="122">
        <v>337.57667345264321</v>
      </c>
      <c r="U166" s="122">
        <v>309.09827028020021</v>
      </c>
      <c r="V166" s="122">
        <v>300.60651591270624</v>
      </c>
      <c r="W166" s="122">
        <v>332.66797956365298</v>
      </c>
      <c r="X166" s="122">
        <v>379.69021872737284</v>
      </c>
      <c r="Y166" s="122">
        <v>340.95134053724553</v>
      </c>
      <c r="DA166" s="130" t="s">
        <v>2231</v>
      </c>
    </row>
    <row r="167" spans="1:105" ht="12" customHeight="1" x14ac:dyDescent="0.25">
      <c r="A167" s="97" t="s">
        <v>124</v>
      </c>
      <c r="B167" s="98">
        <v>281.7293467488081</v>
      </c>
      <c r="C167" s="98">
        <v>310.28403586483785</v>
      </c>
      <c r="D167" s="98">
        <v>325.91821550992688</v>
      </c>
      <c r="E167" s="98">
        <v>341.48019447264471</v>
      </c>
      <c r="F167" s="98">
        <v>373.27355027467848</v>
      </c>
      <c r="G167" s="98">
        <v>409.69976909209078</v>
      </c>
      <c r="H167" s="98">
        <v>425.58515908364126</v>
      </c>
      <c r="I167" s="98">
        <v>430.52461705668725</v>
      </c>
      <c r="J167" s="98">
        <v>424.1759013113994</v>
      </c>
      <c r="K167" s="98">
        <v>408.54702161154069</v>
      </c>
      <c r="L167" s="98">
        <v>430.61859104278017</v>
      </c>
      <c r="M167" s="98">
        <v>427.04493437656748</v>
      </c>
      <c r="N167" s="98">
        <v>410.78827743192755</v>
      </c>
      <c r="O167" s="98">
        <v>389.32057355386991</v>
      </c>
      <c r="P167" s="98">
        <v>347.90020258866423</v>
      </c>
      <c r="Q167" s="98">
        <v>319.74598021621472</v>
      </c>
      <c r="R167" s="98">
        <v>334.07166161546292</v>
      </c>
      <c r="S167" s="98">
        <v>340.39368958815567</v>
      </c>
      <c r="T167" s="98">
        <v>337.4032417855189</v>
      </c>
      <c r="U167" s="98">
        <v>308.9018315392039</v>
      </c>
      <c r="V167" s="98">
        <v>300.45502002443163</v>
      </c>
      <c r="W167" s="98">
        <v>332.45808106124582</v>
      </c>
      <c r="X167" s="98">
        <v>379.38231673668776</v>
      </c>
      <c r="Y167" s="98">
        <v>340.77565371980046</v>
      </c>
      <c r="DA167" s="63" t="s">
        <v>2232</v>
      </c>
    </row>
    <row r="168" spans="1:105" ht="12" customHeight="1" x14ac:dyDescent="0.25">
      <c r="A168" s="97" t="s">
        <v>123</v>
      </c>
      <c r="B168" s="98">
        <v>6.2254682617653684E-2</v>
      </c>
      <c r="C168" s="98">
        <v>0.10071831980168719</v>
      </c>
      <c r="D168" s="98">
        <v>3.8911851889276816E-2</v>
      </c>
      <c r="E168" s="98">
        <v>3.0172074420670669E-2</v>
      </c>
      <c r="F168" s="98">
        <v>4.751356362545834E-2</v>
      </c>
      <c r="G168" s="98">
        <v>5.2205743070067312E-2</v>
      </c>
      <c r="H168" s="98">
        <v>7.2334381046390978E-2</v>
      </c>
      <c r="I168" s="98">
        <v>7.9154189973616812E-2</v>
      </c>
      <c r="J168" s="98">
        <v>0.10225637315454882</v>
      </c>
      <c r="K168" s="98">
        <v>0.12425051375489916</v>
      </c>
      <c r="L168" s="98">
        <v>0.14341648200207241</v>
      </c>
      <c r="M168" s="98">
        <v>0.19706398789006868</v>
      </c>
      <c r="N168" s="98">
        <v>0.13533097966079047</v>
      </c>
      <c r="O168" s="98">
        <v>9.1345201109499258E-2</v>
      </c>
      <c r="P168" s="98">
        <v>0.17930928579861555</v>
      </c>
      <c r="Q168" s="98">
        <v>3.7115383576621072E-2</v>
      </c>
      <c r="R168" s="98">
        <v>7.2233008860597303E-2</v>
      </c>
      <c r="S168" s="98">
        <v>0.14728259703390478</v>
      </c>
      <c r="T168" s="98">
        <v>0.17343166712430047</v>
      </c>
      <c r="U168" s="98">
        <v>0.19643874099631092</v>
      </c>
      <c r="V168" s="98">
        <v>0.15149588827460173</v>
      </c>
      <c r="W168" s="98">
        <v>0.20989850240714558</v>
      </c>
      <c r="X168" s="98">
        <v>0.30790199068508889</v>
      </c>
      <c r="Y168" s="98">
        <v>0.17568681744507086</v>
      </c>
      <c r="DA168" s="63" t="s">
        <v>2233</v>
      </c>
    </row>
    <row r="169" spans="1:105" ht="12" customHeight="1" x14ac:dyDescent="0.25">
      <c r="A169" s="100" t="s">
        <v>50</v>
      </c>
      <c r="B169" s="101">
        <v>6.2254682617653684E-2</v>
      </c>
      <c r="C169" s="101">
        <v>0.10071831980168719</v>
      </c>
      <c r="D169" s="101">
        <v>3.8911851889276816E-2</v>
      </c>
      <c r="E169" s="101">
        <v>3.0172074420670669E-2</v>
      </c>
      <c r="F169" s="101">
        <v>4.751356362545834E-2</v>
      </c>
      <c r="G169" s="101">
        <v>5.2205743070067312E-2</v>
      </c>
      <c r="H169" s="101">
        <v>7.2334381046390978E-2</v>
      </c>
      <c r="I169" s="101">
        <v>7.9154189973616812E-2</v>
      </c>
      <c r="J169" s="101">
        <v>0.10225637315454882</v>
      </c>
      <c r="K169" s="101">
        <v>0.12425051375489916</v>
      </c>
      <c r="L169" s="101">
        <v>0.14341648200207241</v>
      </c>
      <c r="M169" s="101">
        <v>0.19706398789006868</v>
      </c>
      <c r="N169" s="101">
        <v>0.13533097966079047</v>
      </c>
      <c r="O169" s="101">
        <v>9.1345201109499258E-2</v>
      </c>
      <c r="P169" s="101">
        <v>0.17930928579861555</v>
      </c>
      <c r="Q169" s="101">
        <v>3.7115383576621072E-2</v>
      </c>
      <c r="R169" s="101">
        <v>7.2233008860597303E-2</v>
      </c>
      <c r="S169" s="101">
        <v>0.14728259703390478</v>
      </c>
      <c r="T169" s="101">
        <v>0.17343166712430047</v>
      </c>
      <c r="U169" s="101">
        <v>0.19643874099631092</v>
      </c>
      <c r="V169" s="101">
        <v>0.15149588827460173</v>
      </c>
      <c r="W169" s="101">
        <v>0.20989850240714558</v>
      </c>
      <c r="X169" s="101">
        <v>0.30790199068508889</v>
      </c>
      <c r="Y169" s="101">
        <v>0.17568681744507086</v>
      </c>
      <c r="DA169" s="131" t="s">
        <v>2234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2235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2236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2237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2238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2239</v>
      </c>
    </row>
    <row r="175" spans="1:105" ht="12" customHeight="1" x14ac:dyDescent="0.25">
      <c r="A175" s="121" t="s">
        <v>54</v>
      </c>
      <c r="B175" s="122">
        <v>56.891737751585175</v>
      </c>
      <c r="C175" s="122">
        <v>64.945408991415235</v>
      </c>
      <c r="D175" s="122">
        <v>71.361833289362608</v>
      </c>
      <c r="E175" s="122">
        <v>78.405258015921206</v>
      </c>
      <c r="F175" s="122">
        <v>88.560037865423013</v>
      </c>
      <c r="G175" s="122">
        <v>101.49408646494996</v>
      </c>
      <c r="H175" s="122">
        <v>113.0251962699906</v>
      </c>
      <c r="I175" s="122">
        <v>120.96647077498464</v>
      </c>
      <c r="J175" s="122">
        <v>123.83078581488225</v>
      </c>
      <c r="K175" s="122">
        <v>125.77558175517628</v>
      </c>
      <c r="L175" s="122">
        <v>132.23714106184863</v>
      </c>
      <c r="M175" s="122">
        <v>129.28326111599193</v>
      </c>
      <c r="N175" s="122">
        <v>125.04025160395027</v>
      </c>
      <c r="O175" s="122">
        <v>111.77150959144238</v>
      </c>
      <c r="P175" s="122">
        <v>99.072091425363354</v>
      </c>
      <c r="Q175" s="122">
        <v>93.242878835562166</v>
      </c>
      <c r="R175" s="122">
        <v>95.500930281272062</v>
      </c>
      <c r="S175" s="122">
        <v>98.437317193905869</v>
      </c>
      <c r="T175" s="122">
        <v>104.71778649779556</v>
      </c>
      <c r="U175" s="122">
        <v>91.894854982824867</v>
      </c>
      <c r="V175" s="122">
        <v>89.300989583263487</v>
      </c>
      <c r="W175" s="122">
        <v>99.204268853120681</v>
      </c>
      <c r="X175" s="122">
        <v>114.31268438322152</v>
      </c>
      <c r="Y175" s="122">
        <v>104.4465928386024</v>
      </c>
      <c r="DA175" s="130" t="s">
        <v>2240</v>
      </c>
    </row>
    <row r="176" spans="1:105" ht="12" customHeight="1" x14ac:dyDescent="0.25">
      <c r="A176" s="97" t="s">
        <v>50</v>
      </c>
      <c r="B176" s="98">
        <v>56.891737751585175</v>
      </c>
      <c r="C176" s="98">
        <v>64.945408991415235</v>
      </c>
      <c r="D176" s="98">
        <v>71.361833289362608</v>
      </c>
      <c r="E176" s="98">
        <v>78.405258015921206</v>
      </c>
      <c r="F176" s="98">
        <v>88.560037865423013</v>
      </c>
      <c r="G176" s="98">
        <v>101.49408646494996</v>
      </c>
      <c r="H176" s="98">
        <v>113.0251962699906</v>
      </c>
      <c r="I176" s="98">
        <v>120.96647077498464</v>
      </c>
      <c r="J176" s="98">
        <v>123.83078581488225</v>
      </c>
      <c r="K176" s="98">
        <v>125.77558175517628</v>
      </c>
      <c r="L176" s="98">
        <v>132.23714106184863</v>
      </c>
      <c r="M176" s="98">
        <v>129.28326111599193</v>
      </c>
      <c r="N176" s="98">
        <v>125.04025160395027</v>
      </c>
      <c r="O176" s="98">
        <v>111.77150959144238</v>
      </c>
      <c r="P176" s="98">
        <v>99.072091425363354</v>
      </c>
      <c r="Q176" s="98">
        <v>93.242878835562166</v>
      </c>
      <c r="R176" s="98">
        <v>95.500930281272062</v>
      </c>
      <c r="S176" s="98">
        <v>98.437317193905869</v>
      </c>
      <c r="T176" s="98">
        <v>104.71778649779556</v>
      </c>
      <c r="U176" s="98">
        <v>91.894854982824867</v>
      </c>
      <c r="V176" s="98">
        <v>89.300989583263487</v>
      </c>
      <c r="W176" s="98">
        <v>99.204268853120681</v>
      </c>
      <c r="X176" s="98">
        <v>114.31268438322152</v>
      </c>
      <c r="Y176" s="98">
        <v>104.4465928386024</v>
      </c>
      <c r="DA176" s="63" t="s">
        <v>2241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2242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6310.3953421736014</v>
      </c>
      <c r="C3" s="117">
        <f t="shared" si="0"/>
        <v>6644.3763332044145</v>
      </c>
      <c r="D3" s="117">
        <f t="shared" si="0"/>
        <v>7034.2110727256704</v>
      </c>
      <c r="E3" s="117">
        <f t="shared" si="0"/>
        <v>6511.365358083287</v>
      </c>
      <c r="F3" s="117">
        <f t="shared" si="0"/>
        <v>7601.2027383185468</v>
      </c>
      <c r="G3" s="117">
        <f t="shared" si="0"/>
        <v>7857.5206073627332</v>
      </c>
      <c r="H3" s="117">
        <f t="shared" si="0"/>
        <v>8049.6221820071723</v>
      </c>
      <c r="I3" s="117">
        <f t="shared" si="0"/>
        <v>7037.1352589348726</v>
      </c>
      <c r="J3" s="117">
        <f t="shared" si="0"/>
        <v>7353.9469092974286</v>
      </c>
      <c r="K3" s="117">
        <f t="shared" si="0"/>
        <v>8041.4374938075898</v>
      </c>
      <c r="L3" s="117">
        <f t="shared" si="0"/>
        <v>7597.9405765098418</v>
      </c>
      <c r="M3" s="117">
        <f t="shared" si="0"/>
        <v>7458.5961098592579</v>
      </c>
      <c r="N3" s="117">
        <f t="shared" si="0"/>
        <v>7491.6643563987891</v>
      </c>
      <c r="O3" s="117">
        <f t="shared" si="0"/>
        <v>6223.5667022411817</v>
      </c>
      <c r="P3" s="117">
        <f t="shared" si="0"/>
        <v>6219.4612676699116</v>
      </c>
      <c r="Q3" s="117">
        <f t="shared" si="0"/>
        <v>5764.3402748011858</v>
      </c>
      <c r="R3" s="117">
        <f t="shared" ref="R3:V3" si="1">R4+R7+R9+R19</f>
        <v>5167.6982312256123</v>
      </c>
      <c r="S3" s="117">
        <f t="shared" si="1"/>
        <v>7302.1017248675516</v>
      </c>
      <c r="T3" s="117">
        <f t="shared" si="1"/>
        <v>8015.8885785992734</v>
      </c>
      <c r="U3" s="117">
        <f t="shared" si="1"/>
        <v>5968.4173916429845</v>
      </c>
      <c r="V3" s="117">
        <f t="shared" si="1"/>
        <v>6520.6603411937867</v>
      </c>
      <c r="W3" s="117">
        <f t="shared" ref="W3:Y3" si="2">W4+W7+W9+W19</f>
        <v>5485.7431921464222</v>
      </c>
      <c r="X3" s="117">
        <f t="shared" si="2"/>
        <v>6439.3409999454771</v>
      </c>
      <c r="Y3" s="117">
        <f t="shared" si="2"/>
        <v>6018.4874977599047</v>
      </c>
      <c r="DA3" s="129" t="s">
        <v>2244</v>
      </c>
    </row>
    <row r="4" spans="1:105" ht="12.95" customHeight="1" x14ac:dyDescent="0.25">
      <c r="A4" s="121" t="s">
        <v>57</v>
      </c>
      <c r="B4" s="122">
        <f t="shared" ref="B4:Q4" si="3">SUM(B5:B6)</f>
        <v>4389.17607479464</v>
      </c>
      <c r="C4" s="122">
        <f t="shared" si="3"/>
        <v>4646.2781562531645</v>
      </c>
      <c r="D4" s="122">
        <f t="shared" si="3"/>
        <v>5074.8348976186353</v>
      </c>
      <c r="E4" s="122">
        <f t="shared" si="3"/>
        <v>4583.8367484674854</v>
      </c>
      <c r="F4" s="122">
        <f t="shared" si="3"/>
        <v>5676.4965369838683</v>
      </c>
      <c r="G4" s="122">
        <f t="shared" si="3"/>
        <v>5850.5646249653364</v>
      </c>
      <c r="H4" s="122">
        <f t="shared" si="3"/>
        <v>5978.0753800926423</v>
      </c>
      <c r="I4" s="122">
        <f t="shared" si="3"/>
        <v>5039.9673149315167</v>
      </c>
      <c r="J4" s="122">
        <f t="shared" si="3"/>
        <v>5337.0096553971935</v>
      </c>
      <c r="K4" s="122">
        <f t="shared" si="3"/>
        <v>6027.9645937668201</v>
      </c>
      <c r="L4" s="122">
        <f t="shared" si="3"/>
        <v>5549.1360202238475</v>
      </c>
      <c r="M4" s="122">
        <f t="shared" si="3"/>
        <v>5412.6511816658885</v>
      </c>
      <c r="N4" s="122">
        <f t="shared" si="3"/>
        <v>5508.5730096657671</v>
      </c>
      <c r="O4" s="122">
        <f t="shared" si="3"/>
        <v>4324.9965388391056</v>
      </c>
      <c r="P4" s="122">
        <f t="shared" si="3"/>
        <v>4248.5711719385072</v>
      </c>
      <c r="Q4" s="122">
        <f t="shared" si="3"/>
        <v>3829.9212155590408</v>
      </c>
      <c r="R4" s="122">
        <f t="shared" ref="R4:V4" si="4">SUM(R5:R6)</f>
        <v>3260.8627988038961</v>
      </c>
      <c r="S4" s="122">
        <f t="shared" si="4"/>
        <v>5336.248737543503</v>
      </c>
      <c r="T4" s="122">
        <f t="shared" si="4"/>
        <v>6029.1781448709708</v>
      </c>
      <c r="U4" s="122">
        <f t="shared" si="4"/>
        <v>3987.8203295817802</v>
      </c>
      <c r="V4" s="122">
        <f t="shared" si="4"/>
        <v>4554.8803477871052</v>
      </c>
      <c r="W4" s="122">
        <f t="shared" ref="W4:Y4" si="5">SUM(W5:W6)</f>
        <v>3666.9774805167167</v>
      </c>
      <c r="X4" s="122">
        <f t="shared" si="5"/>
        <v>4457.4351552524386</v>
      </c>
      <c r="Y4" s="122">
        <f t="shared" si="5"/>
        <v>4242.554022099921</v>
      </c>
      <c r="DA4" s="130" t="s">
        <v>2245</v>
      </c>
    </row>
    <row r="5" spans="1:105" ht="12" customHeight="1" x14ac:dyDescent="0.25">
      <c r="A5" s="97" t="s">
        <v>51</v>
      </c>
      <c r="B5" s="98">
        <v>4367.1537371892018</v>
      </c>
      <c r="C5" s="98">
        <v>4622.8044583621004</v>
      </c>
      <c r="D5" s="98">
        <v>5049.8875737730368</v>
      </c>
      <c r="E5" s="98">
        <v>4562.6564283079088</v>
      </c>
      <c r="F5" s="98">
        <v>5650.0723884621384</v>
      </c>
      <c r="G5" s="98">
        <v>5824.0530319618692</v>
      </c>
      <c r="H5" s="98">
        <v>5951.8920181445355</v>
      </c>
      <c r="I5" s="98">
        <v>5017.9560776252874</v>
      </c>
      <c r="J5" s="98">
        <v>5314.0674465469065</v>
      </c>
      <c r="K5" s="98">
        <v>6002.779522146493</v>
      </c>
      <c r="L5" s="98">
        <v>5525.9342377300827</v>
      </c>
      <c r="M5" s="98">
        <v>5389.6366832953345</v>
      </c>
      <c r="N5" s="98">
        <v>5485.2245263898358</v>
      </c>
      <c r="O5" s="98">
        <v>4306.2011354327497</v>
      </c>
      <c r="P5" s="98">
        <v>4229.8304466421905</v>
      </c>
      <c r="Q5" s="98">
        <v>3813.5977000480657</v>
      </c>
      <c r="R5" s="98">
        <v>3246.7161420715856</v>
      </c>
      <c r="S5" s="98">
        <v>5312.8071093498011</v>
      </c>
      <c r="T5" s="98">
        <v>6002.0298049726944</v>
      </c>
      <c r="U5" s="98">
        <v>3969.8984192516064</v>
      </c>
      <c r="V5" s="98">
        <v>4534.2401016709446</v>
      </c>
      <c r="W5" s="98">
        <v>3650.2044077266632</v>
      </c>
      <c r="X5" s="98">
        <v>4436.6598913332391</v>
      </c>
      <c r="Y5" s="98">
        <v>4222.5454510484615</v>
      </c>
      <c r="DA5" s="63" t="s">
        <v>2246</v>
      </c>
    </row>
    <row r="6" spans="1:105" ht="12" customHeight="1" x14ac:dyDescent="0.25">
      <c r="A6" s="97" t="s">
        <v>53</v>
      </c>
      <c r="B6" s="98">
        <v>22.022337605438221</v>
      </c>
      <c r="C6" s="98">
        <v>23.473697891064418</v>
      </c>
      <c r="D6" s="98">
        <v>24.947323845598532</v>
      </c>
      <c r="E6" s="98">
        <v>21.180320159576269</v>
      </c>
      <c r="F6" s="98">
        <v>26.424148521729595</v>
      </c>
      <c r="G6" s="98">
        <v>26.511593003466832</v>
      </c>
      <c r="H6" s="98">
        <v>26.183361948107169</v>
      </c>
      <c r="I6" s="98">
        <v>22.011237306229166</v>
      </c>
      <c r="J6" s="98">
        <v>22.942208850287042</v>
      </c>
      <c r="K6" s="98">
        <v>25.185071620327093</v>
      </c>
      <c r="L6" s="98">
        <v>23.20178249376454</v>
      </c>
      <c r="M6" s="98">
        <v>23.014498370554165</v>
      </c>
      <c r="N6" s="98">
        <v>23.348483275931486</v>
      </c>
      <c r="O6" s="98">
        <v>18.795403406355923</v>
      </c>
      <c r="P6" s="98">
        <v>18.740725296316995</v>
      </c>
      <c r="Q6" s="98">
        <v>16.323515510974893</v>
      </c>
      <c r="R6" s="98">
        <v>14.14665673231058</v>
      </c>
      <c r="S6" s="98">
        <v>23.441628193702041</v>
      </c>
      <c r="T6" s="98">
        <v>27.148339898276202</v>
      </c>
      <c r="U6" s="98">
        <v>17.921910330173997</v>
      </c>
      <c r="V6" s="98">
        <v>20.640246116160917</v>
      </c>
      <c r="W6" s="98">
        <v>16.773072790053241</v>
      </c>
      <c r="X6" s="98">
        <v>20.775263919199819</v>
      </c>
      <c r="Y6" s="98">
        <v>20.008571051459814</v>
      </c>
      <c r="DA6" s="63" t="s">
        <v>2247</v>
      </c>
    </row>
    <row r="7" spans="1:105" ht="12.95" customHeight="1" x14ac:dyDescent="0.25">
      <c r="A7" s="121" t="s">
        <v>92</v>
      </c>
      <c r="B7" s="122">
        <f t="shared" ref="B7:Y7" si="6">B8</f>
        <v>23.462655951669408</v>
      </c>
      <c r="C7" s="122">
        <f t="shared" si="6"/>
        <v>29.339388885334674</v>
      </c>
      <c r="D7" s="122">
        <f t="shared" si="6"/>
        <v>23.461987241881125</v>
      </c>
      <c r="E7" s="122">
        <f t="shared" si="6"/>
        <v>48.874834410691832</v>
      </c>
      <c r="F7" s="122">
        <f t="shared" si="6"/>
        <v>43.499169436934181</v>
      </c>
      <c r="G7" s="122">
        <f t="shared" si="6"/>
        <v>67.231520784841564</v>
      </c>
      <c r="H7" s="122">
        <f t="shared" si="6"/>
        <v>77.04880002834679</v>
      </c>
      <c r="I7" s="122">
        <f t="shared" si="6"/>
        <v>50.444265600774351</v>
      </c>
      <c r="J7" s="122">
        <f t="shared" si="6"/>
        <v>57.95594249184461</v>
      </c>
      <c r="K7" s="122">
        <f t="shared" si="6"/>
        <v>88.767978219716412</v>
      </c>
      <c r="L7" s="122">
        <f t="shared" si="6"/>
        <v>91.301954491123197</v>
      </c>
      <c r="M7" s="122">
        <f t="shared" si="6"/>
        <v>86.026974965074132</v>
      </c>
      <c r="N7" s="122">
        <f t="shared" si="6"/>
        <v>79.438925011092735</v>
      </c>
      <c r="O7" s="122">
        <f t="shared" si="6"/>
        <v>68.104059426269714</v>
      </c>
      <c r="P7" s="122">
        <f t="shared" si="6"/>
        <v>52.676250885272452</v>
      </c>
      <c r="Q7" s="122">
        <f t="shared" si="6"/>
        <v>72.354361769332826</v>
      </c>
      <c r="R7" s="122">
        <f t="shared" si="6"/>
        <v>67.098302561151357</v>
      </c>
      <c r="S7" s="122">
        <f t="shared" si="6"/>
        <v>72.201847682254169</v>
      </c>
      <c r="T7" s="122">
        <f t="shared" si="6"/>
        <v>70.695518720216739</v>
      </c>
      <c r="U7" s="122">
        <f t="shared" si="6"/>
        <v>80.762179802041132</v>
      </c>
      <c r="V7" s="122">
        <f t="shared" si="6"/>
        <v>88.843896957408617</v>
      </c>
      <c r="W7" s="122">
        <f t="shared" si="6"/>
        <v>96.322916244724908</v>
      </c>
      <c r="X7" s="122">
        <f t="shared" si="6"/>
        <v>97.463208196694609</v>
      </c>
      <c r="Y7" s="122">
        <f t="shared" si="6"/>
        <v>88.20245003304052</v>
      </c>
      <c r="DA7" s="130" t="s">
        <v>2248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23.462655951669408</v>
      </c>
      <c r="C8" s="98">
        <f>IF(RES_hhdet_fec!C8=0,0,RES_hhdet_fec!C8*1000*11630/RES_hhdet_num!C3)</f>
        <v>29.339388885334674</v>
      </c>
      <c r="D8" s="98">
        <f>IF(RES_hhdet_fec!D8=0,0,RES_hhdet_fec!D8*1000*11630/RES_hhdet_num!D3)</f>
        <v>23.461987241881125</v>
      </c>
      <c r="E8" s="98">
        <f>IF(RES_hhdet_fec!E8=0,0,RES_hhdet_fec!E8*1000*11630/RES_hhdet_num!E3)</f>
        <v>48.874834410691832</v>
      </c>
      <c r="F8" s="98">
        <f>IF(RES_hhdet_fec!F8=0,0,RES_hhdet_fec!F8*1000*11630/RES_hhdet_num!F3)</f>
        <v>43.499169436934181</v>
      </c>
      <c r="G8" s="98">
        <f>IF(RES_hhdet_fec!G8=0,0,RES_hhdet_fec!G8*1000*11630/RES_hhdet_num!G3)</f>
        <v>67.231520784841564</v>
      </c>
      <c r="H8" s="98">
        <f>IF(RES_hhdet_fec!H8=0,0,RES_hhdet_fec!H8*1000*11630/RES_hhdet_num!H3)</f>
        <v>77.04880002834679</v>
      </c>
      <c r="I8" s="98">
        <f>IF(RES_hhdet_fec!I8=0,0,RES_hhdet_fec!I8*1000*11630/RES_hhdet_num!I3)</f>
        <v>50.444265600774351</v>
      </c>
      <c r="J8" s="98">
        <f>IF(RES_hhdet_fec!J8=0,0,RES_hhdet_fec!J8*1000*11630/RES_hhdet_num!J3)</f>
        <v>57.95594249184461</v>
      </c>
      <c r="K8" s="98">
        <f>IF(RES_hhdet_fec!K8=0,0,RES_hhdet_fec!K8*1000*11630/RES_hhdet_num!K3)</f>
        <v>88.767978219716412</v>
      </c>
      <c r="L8" s="98">
        <f>IF(RES_hhdet_fec!L8=0,0,RES_hhdet_fec!L8*1000*11630/RES_hhdet_num!L3)</f>
        <v>91.301954491123197</v>
      </c>
      <c r="M8" s="98">
        <f>IF(RES_hhdet_fec!M8=0,0,RES_hhdet_fec!M8*1000*11630/RES_hhdet_num!M3)</f>
        <v>86.026974965074132</v>
      </c>
      <c r="N8" s="98">
        <f>IF(RES_hhdet_fec!N8=0,0,RES_hhdet_fec!N8*1000*11630/RES_hhdet_num!N3)</f>
        <v>79.438925011092735</v>
      </c>
      <c r="O8" s="98">
        <f>IF(RES_hhdet_fec!O8=0,0,RES_hhdet_fec!O8*1000*11630/RES_hhdet_num!O3)</f>
        <v>68.104059426269714</v>
      </c>
      <c r="P8" s="98">
        <f>IF(RES_hhdet_fec!P8=0,0,RES_hhdet_fec!P8*1000*11630/RES_hhdet_num!P3)</f>
        <v>52.676250885272452</v>
      </c>
      <c r="Q8" s="98">
        <f>IF(RES_hhdet_fec!Q8=0,0,RES_hhdet_fec!Q8*1000*11630/RES_hhdet_num!Q3)</f>
        <v>72.354361769332826</v>
      </c>
      <c r="R8" s="98">
        <f>IF(RES_hhdet_fec!R8=0,0,RES_hhdet_fec!R8*1000*11630/RES_hhdet_num!R3)</f>
        <v>67.098302561151357</v>
      </c>
      <c r="S8" s="98">
        <f>IF(RES_hhdet_fec!S8=0,0,RES_hhdet_fec!S8*1000*11630/RES_hhdet_num!S3)</f>
        <v>72.201847682254169</v>
      </c>
      <c r="T8" s="98">
        <f>IF(RES_hhdet_fec!T8=0,0,RES_hhdet_fec!T8*1000*11630/RES_hhdet_num!T3)</f>
        <v>70.695518720216739</v>
      </c>
      <c r="U8" s="98">
        <f>IF(RES_hhdet_fec!U8=0,0,RES_hhdet_fec!U8*1000*11630/RES_hhdet_num!U3)</f>
        <v>80.762179802041132</v>
      </c>
      <c r="V8" s="98">
        <f>IF(RES_hhdet_fec!V8=0,0,RES_hhdet_fec!V8*1000*11630/RES_hhdet_num!V3)</f>
        <v>88.843896957408617</v>
      </c>
      <c r="W8" s="98">
        <f>IF(RES_hhdet_fec!W8=0,0,RES_hhdet_fec!W8*1000*11630/RES_hhdet_num!W3)</f>
        <v>96.322916244724908</v>
      </c>
      <c r="X8" s="98">
        <f>IF(RES_hhdet_fec!X8=0,0,RES_hhdet_fec!X8*1000*11630/RES_hhdet_num!X3)</f>
        <v>97.463208196694609</v>
      </c>
      <c r="Y8" s="98">
        <f>IF(RES_hhdet_fec!Y8=0,0,RES_hhdet_fec!Y8*1000*11630/RES_hhdet_num!Y3)</f>
        <v>88.20245003304052</v>
      </c>
      <c r="DA8" s="63" t="s">
        <v>2249</v>
      </c>
    </row>
    <row r="9" spans="1:105" ht="12" customHeight="1" x14ac:dyDescent="0.25">
      <c r="A9" s="121" t="s">
        <v>55</v>
      </c>
      <c r="B9" s="122">
        <v>1248.5714798637121</v>
      </c>
      <c r="C9" s="122">
        <v>1282.0788548550429</v>
      </c>
      <c r="D9" s="122">
        <v>1241.806422832663</v>
      </c>
      <c r="E9" s="122">
        <v>1178.0351563119737</v>
      </c>
      <c r="F9" s="122">
        <v>1176.5103005177493</v>
      </c>
      <c r="G9" s="122">
        <v>1214.4072850010893</v>
      </c>
      <c r="H9" s="122">
        <v>1203.3723976907793</v>
      </c>
      <c r="I9" s="122">
        <v>1173.4455245555419</v>
      </c>
      <c r="J9" s="122">
        <v>1180.2722591372844</v>
      </c>
      <c r="K9" s="122">
        <v>1145.4444066191786</v>
      </c>
      <c r="L9" s="122">
        <v>1187.0603857474098</v>
      </c>
      <c r="M9" s="122">
        <v>1195.2452900545024</v>
      </c>
      <c r="N9" s="122">
        <v>1174.8910096066809</v>
      </c>
      <c r="O9" s="122">
        <v>1177.9712369680344</v>
      </c>
      <c r="P9" s="122">
        <v>1217.5011060056283</v>
      </c>
      <c r="Q9" s="122">
        <v>1157.4486212645802</v>
      </c>
      <c r="R9" s="122">
        <v>1161.299875069609</v>
      </c>
      <c r="S9" s="122">
        <v>1193.9781398627672</v>
      </c>
      <c r="T9" s="122">
        <v>1189.5333045270067</v>
      </c>
      <c r="U9" s="122">
        <v>1184.8027869973826</v>
      </c>
      <c r="V9" s="122">
        <v>1171.2547254691128</v>
      </c>
      <c r="W9" s="122">
        <v>1145.2197361121955</v>
      </c>
      <c r="X9" s="122">
        <v>1230.1322362641058</v>
      </c>
      <c r="Y9" s="122">
        <v>1087.6281563793236</v>
      </c>
      <c r="DA9" s="130" t="s">
        <v>2250</v>
      </c>
    </row>
    <row r="10" spans="1:105" ht="12" customHeight="1" x14ac:dyDescent="0.25">
      <c r="A10" s="97" t="s">
        <v>143</v>
      </c>
      <c r="B10" s="98">
        <v>1219.8083700246825</v>
      </c>
      <c r="C10" s="98">
        <v>1308.6667456817945</v>
      </c>
      <c r="D10" s="98">
        <v>1241.2379713936216</v>
      </c>
      <c r="E10" s="98">
        <v>1195.8208491301996</v>
      </c>
      <c r="F10" s="98">
        <v>1212.8694684066199</v>
      </c>
      <c r="G10" s="98">
        <v>1273.6027050063226</v>
      </c>
      <c r="H10" s="98">
        <v>1281.1706885721931</v>
      </c>
      <c r="I10" s="98">
        <v>1173.9648865834383</v>
      </c>
      <c r="J10" s="98">
        <v>1250.5616522661094</v>
      </c>
      <c r="K10" s="98">
        <v>1268.7863571130219</v>
      </c>
      <c r="L10" s="98">
        <v>1299.6896228988003</v>
      </c>
      <c r="M10" s="98">
        <v>1223.9880087040785</v>
      </c>
      <c r="N10" s="98">
        <v>1233.6473803042579</v>
      </c>
      <c r="O10" s="98">
        <v>1222.4285676169982</v>
      </c>
      <c r="P10" s="98">
        <v>1294.2082826605654</v>
      </c>
      <c r="Q10" s="98">
        <v>1301.3065812533384</v>
      </c>
      <c r="R10" s="98">
        <v>1259.1390632212542</v>
      </c>
      <c r="S10" s="98">
        <v>1401.3649836766222</v>
      </c>
      <c r="T10" s="98">
        <v>1327.4352459216284</v>
      </c>
      <c r="U10" s="98">
        <v>1552.8775479032959</v>
      </c>
      <c r="V10" s="98">
        <v>1599.7410278511386</v>
      </c>
      <c r="W10" s="98">
        <v>68.77680550806997</v>
      </c>
      <c r="X10" s="98">
        <v>636.82432432432438</v>
      </c>
      <c r="Y10" s="98">
        <v>0</v>
      </c>
      <c r="DA10" s="63" t="s">
        <v>2251</v>
      </c>
    </row>
    <row r="11" spans="1:105" ht="12" customHeight="1" x14ac:dyDescent="0.25">
      <c r="A11" s="97" t="s">
        <v>124</v>
      </c>
      <c r="B11" s="98">
        <v>1309.5104762336375</v>
      </c>
      <c r="C11" s="98">
        <v>1292.5574231029493</v>
      </c>
      <c r="D11" s="98">
        <v>1288.3788844224928</v>
      </c>
      <c r="E11" s="98">
        <v>1221.271536011845</v>
      </c>
      <c r="F11" s="98">
        <v>1218.9045563183195</v>
      </c>
      <c r="G11" s="98">
        <v>1271.8930741743213</v>
      </c>
      <c r="H11" s="98">
        <v>1229.8647453378571</v>
      </c>
      <c r="I11" s="98">
        <v>1250.1404550239674</v>
      </c>
      <c r="J11" s="98">
        <v>1263.5986390170208</v>
      </c>
      <c r="K11" s="98">
        <v>1237.7822283058524</v>
      </c>
      <c r="L11" s="98">
        <v>1290.7806965770269</v>
      </c>
      <c r="M11" s="98">
        <v>1306.7215976619093</v>
      </c>
      <c r="N11" s="98">
        <v>1295.9597015454326</v>
      </c>
      <c r="O11" s="98">
        <v>1342.2391689858323</v>
      </c>
      <c r="P11" s="98">
        <v>1337.4630539402483</v>
      </c>
      <c r="Q11" s="98">
        <v>1273.7485626339185</v>
      </c>
      <c r="R11" s="98">
        <v>1275.0855998074151</v>
      </c>
      <c r="S11" s="98">
        <v>1289.269664521918</v>
      </c>
      <c r="T11" s="98">
        <v>1282.9686786818372</v>
      </c>
      <c r="U11" s="98">
        <v>1215.7991542419315</v>
      </c>
      <c r="V11" s="98">
        <v>1186.7291241448854</v>
      </c>
      <c r="W11" s="98">
        <v>1269.0445587336988</v>
      </c>
      <c r="X11" s="98">
        <v>1386.5661188114859</v>
      </c>
      <c r="Y11" s="98">
        <v>1136.5527656279819</v>
      </c>
      <c r="DA11" s="63" t="s">
        <v>2252</v>
      </c>
    </row>
    <row r="12" spans="1:105" ht="12" customHeight="1" x14ac:dyDescent="0.25">
      <c r="A12" s="97" t="s">
        <v>123</v>
      </c>
      <c r="B12" s="98">
        <v>773.31118793910548</v>
      </c>
      <c r="C12" s="98">
        <v>831.67645365330429</v>
      </c>
      <c r="D12" s="98">
        <v>753.82287033440616</v>
      </c>
      <c r="E12" s="98">
        <v>697.86943180226569</v>
      </c>
      <c r="F12" s="98">
        <v>711.41510565172916</v>
      </c>
      <c r="G12" s="98">
        <v>746.29894320904293</v>
      </c>
      <c r="H12" s="98">
        <v>741.08275967660802</v>
      </c>
      <c r="I12" s="98">
        <v>747.6041613286103</v>
      </c>
      <c r="J12" s="98">
        <v>754.85020769665812</v>
      </c>
      <c r="K12" s="98">
        <v>740.69076614327025</v>
      </c>
      <c r="L12" s="98">
        <v>776.13706283211661</v>
      </c>
      <c r="M12" s="98">
        <v>810.62274406338463</v>
      </c>
      <c r="N12" s="98">
        <v>794.09385586640155</v>
      </c>
      <c r="O12" s="98">
        <v>820.34323474152097</v>
      </c>
      <c r="P12" s="98">
        <v>855.7247811954104</v>
      </c>
      <c r="Q12" s="98">
        <v>804.64579208334226</v>
      </c>
      <c r="R12" s="98">
        <v>847.01988717312827</v>
      </c>
      <c r="S12" s="98">
        <v>905.29230665548539</v>
      </c>
      <c r="T12" s="98">
        <v>924.53592185832031</v>
      </c>
      <c r="U12" s="98">
        <v>896.21051740100131</v>
      </c>
      <c r="V12" s="98">
        <v>877.81894003725677</v>
      </c>
      <c r="W12" s="98">
        <v>949.10329027572914</v>
      </c>
      <c r="X12" s="98">
        <v>1055.1725512433184</v>
      </c>
      <c r="Y12" s="98">
        <v>875.84320120354994</v>
      </c>
      <c r="DA12" s="63" t="s">
        <v>2253</v>
      </c>
    </row>
    <row r="13" spans="1:105" ht="12" customHeight="1" x14ac:dyDescent="0.25">
      <c r="A13" s="100" t="s">
        <v>50</v>
      </c>
      <c r="B13" s="101">
        <v>150.16796469003486</v>
      </c>
      <c r="C13" s="101">
        <v>287.90943108263752</v>
      </c>
      <c r="D13" s="101">
        <v>115.73503886501626</v>
      </c>
      <c r="E13" s="101">
        <v>64.294113821027025</v>
      </c>
      <c r="F13" s="101">
        <v>84.216478904417556</v>
      </c>
      <c r="G13" s="101">
        <v>85.050516035932404</v>
      </c>
      <c r="H13" s="101">
        <v>112.30500998056792</v>
      </c>
      <c r="I13" s="101">
        <v>93.068581447411447</v>
      </c>
      <c r="J13" s="101">
        <v>88.159240747741762</v>
      </c>
      <c r="K13" s="101">
        <v>80.854496457231491</v>
      </c>
      <c r="L13" s="101">
        <v>84.467865297331045</v>
      </c>
      <c r="M13" s="101">
        <v>129.7536000837074</v>
      </c>
      <c r="N13" s="101">
        <v>84.567182536572474</v>
      </c>
      <c r="O13" s="101">
        <v>55.078018149128987</v>
      </c>
      <c r="P13" s="101">
        <v>113.89523747092566</v>
      </c>
      <c r="Q13" s="101">
        <v>22.017455577848391</v>
      </c>
      <c r="R13" s="101">
        <v>37.328264583064964</v>
      </c>
      <c r="S13" s="101">
        <v>71.50990514388036</v>
      </c>
      <c r="T13" s="101">
        <v>84.121712100162355</v>
      </c>
      <c r="U13" s="101">
        <v>101.44767044749287</v>
      </c>
      <c r="V13" s="101">
        <v>79.174344556189638</v>
      </c>
      <c r="W13" s="101">
        <v>97.773838828270783</v>
      </c>
      <c r="X13" s="101">
        <v>120.87993668271064</v>
      </c>
      <c r="Y13" s="101">
        <v>73.896697639642539</v>
      </c>
      <c r="DA13" s="131" t="s">
        <v>2254</v>
      </c>
    </row>
    <row r="14" spans="1:105" ht="12" customHeight="1" x14ac:dyDescent="0.25">
      <c r="A14" s="103" t="s">
        <v>52</v>
      </c>
      <c r="B14" s="104">
        <v>623.14322324907073</v>
      </c>
      <c r="C14" s="104">
        <v>543.76702257066677</v>
      </c>
      <c r="D14" s="104">
        <v>638.08783146938993</v>
      </c>
      <c r="E14" s="104">
        <v>633.57531798123864</v>
      </c>
      <c r="F14" s="104">
        <v>627.19862674731155</v>
      </c>
      <c r="G14" s="104">
        <v>661.2484271731106</v>
      </c>
      <c r="H14" s="104">
        <v>628.77774969604002</v>
      </c>
      <c r="I14" s="104">
        <v>654.53557988119894</v>
      </c>
      <c r="J14" s="104">
        <v>666.6909669489163</v>
      </c>
      <c r="K14" s="104">
        <v>659.8362696860388</v>
      </c>
      <c r="L14" s="104">
        <v>691.66919753478555</v>
      </c>
      <c r="M14" s="104">
        <v>680.86914397967723</v>
      </c>
      <c r="N14" s="104">
        <v>709.52667332982912</v>
      </c>
      <c r="O14" s="104">
        <v>765.26521659239199</v>
      </c>
      <c r="P14" s="104">
        <v>741.82954372448467</v>
      </c>
      <c r="Q14" s="104">
        <v>782.62833650549408</v>
      </c>
      <c r="R14" s="104">
        <v>809.69162259006339</v>
      </c>
      <c r="S14" s="104">
        <v>833.78240151160492</v>
      </c>
      <c r="T14" s="104">
        <v>840.41420975815788</v>
      </c>
      <c r="U14" s="104">
        <v>794.76284695350853</v>
      </c>
      <c r="V14" s="104">
        <v>798.64459548106697</v>
      </c>
      <c r="W14" s="104">
        <v>851.32945144745827</v>
      </c>
      <c r="X14" s="104">
        <v>934.29261456060806</v>
      </c>
      <c r="Y14" s="104">
        <v>801.94650356390753</v>
      </c>
      <c r="DA14" s="132" t="s">
        <v>2255</v>
      </c>
    </row>
    <row r="15" spans="1:105" ht="12" customHeight="1" x14ac:dyDescent="0.25">
      <c r="A15" s="106" t="s">
        <v>122</v>
      </c>
      <c r="B15" s="101">
        <v>1025.5558223111561</v>
      </c>
      <c r="C15" s="101">
        <v>1230.9262185548885</v>
      </c>
      <c r="D15" s="101">
        <v>1131.4369025977255</v>
      </c>
      <c r="E15" s="101">
        <v>1049.7413129277741</v>
      </c>
      <c r="F15" s="101">
        <v>1052.6200419392521</v>
      </c>
      <c r="G15" s="101">
        <v>1078.884673931957</v>
      </c>
      <c r="H15" s="101">
        <v>1152.0809600676371</v>
      </c>
      <c r="I15" s="101">
        <v>1138.0293586320772</v>
      </c>
      <c r="J15" s="101">
        <v>1132.8082536003496</v>
      </c>
      <c r="K15" s="101">
        <v>1098.6077143891589</v>
      </c>
      <c r="L15" s="101">
        <v>1164.9020423343886</v>
      </c>
      <c r="M15" s="101">
        <v>1217.6201495505761</v>
      </c>
      <c r="N15" s="101">
        <v>1193.7969055588826</v>
      </c>
      <c r="O15" s="101">
        <v>1177.4769471557963</v>
      </c>
      <c r="P15" s="101">
        <v>1244.6313183000786</v>
      </c>
      <c r="Q15" s="101">
        <v>1163.2406661281107</v>
      </c>
      <c r="R15" s="101">
        <v>1197.2681835461676</v>
      </c>
      <c r="S15" s="101">
        <v>1231.6106426710819</v>
      </c>
      <c r="T15" s="101">
        <v>1248.5854739699803</v>
      </c>
      <c r="U15" s="101">
        <v>1261.940325024096</v>
      </c>
      <c r="V15" s="101">
        <v>1267.9008892565719</v>
      </c>
      <c r="W15" s="101">
        <v>1284.733979898384</v>
      </c>
      <c r="X15" s="101">
        <v>1272.1280543499258</v>
      </c>
      <c r="Y15" s="101">
        <v>1186.8227389428612</v>
      </c>
      <c r="DA15" s="131" t="s">
        <v>2256</v>
      </c>
    </row>
    <row r="16" spans="1:105" ht="12" customHeight="1" x14ac:dyDescent="0.25">
      <c r="A16" s="107" t="s">
        <v>121</v>
      </c>
      <c r="B16" s="104">
        <v>666.86775910749213</v>
      </c>
      <c r="C16" s="104">
        <v>861.49595002548517</v>
      </c>
      <c r="D16" s="104">
        <v>737.64698759415796</v>
      </c>
      <c r="E16" s="104">
        <v>671.40195796827891</v>
      </c>
      <c r="F16" s="104">
        <v>683.52434878642089</v>
      </c>
      <c r="G16" s="104">
        <v>702.97744272546981</v>
      </c>
      <c r="H16" s="104">
        <v>764.48145733742354</v>
      </c>
      <c r="I16" s="104">
        <v>749.44339014929596</v>
      </c>
      <c r="J16" s="104">
        <v>745.43431062822424</v>
      </c>
      <c r="K16" s="104">
        <v>723.04315051349329</v>
      </c>
      <c r="L16" s="104">
        <v>767.80608033767021</v>
      </c>
      <c r="M16" s="104">
        <v>819.27970358525215</v>
      </c>
      <c r="N16" s="104">
        <v>792.63619477684495</v>
      </c>
      <c r="O16" s="104">
        <v>775.99909836099789</v>
      </c>
      <c r="P16" s="104">
        <v>847.63383618894568</v>
      </c>
      <c r="Q16" s="104">
        <v>776.52282931658692</v>
      </c>
      <c r="R16" s="104">
        <v>822.12154150372589</v>
      </c>
      <c r="S16" s="104">
        <v>880.11393503230659</v>
      </c>
      <c r="T16" s="104">
        <v>909.21627494434824</v>
      </c>
      <c r="U16" s="104">
        <v>935.38436207382415</v>
      </c>
      <c r="V16" s="104">
        <v>939.75072661121987</v>
      </c>
      <c r="W16" s="104">
        <v>958.29116959139833</v>
      </c>
      <c r="X16" s="104">
        <v>961.3725248255688</v>
      </c>
      <c r="Y16" s="104">
        <v>914.87660966912824</v>
      </c>
      <c r="DA16" s="132" t="s">
        <v>2257</v>
      </c>
    </row>
    <row r="17" spans="1:105" ht="12" customHeight="1" x14ac:dyDescent="0.25">
      <c r="A17" s="108" t="s">
        <v>53</v>
      </c>
      <c r="B17" s="98">
        <v>114.32710959279189</v>
      </c>
      <c r="C17" s="98">
        <v>271.99087776530018</v>
      </c>
      <c r="D17" s="98">
        <v>100.9058276292305</v>
      </c>
      <c r="E17" s="98">
        <v>53.889479241092936</v>
      </c>
      <c r="F17" s="98">
        <v>72.180472804699164</v>
      </c>
      <c r="G17" s="98">
        <v>71.406852789048926</v>
      </c>
      <c r="H17" s="98">
        <v>106.21150205338367</v>
      </c>
      <c r="I17" s="98">
        <v>85.075785973175755</v>
      </c>
      <c r="J17" s="98">
        <v>79.15154789497538</v>
      </c>
      <c r="K17" s="98">
        <v>71.46912396036582</v>
      </c>
      <c r="L17" s="98">
        <v>75.195972668916212</v>
      </c>
      <c r="M17" s="98">
        <v>119.10372795270337</v>
      </c>
      <c r="N17" s="98">
        <v>76.937218092024452</v>
      </c>
      <c r="O17" s="98">
        <v>44.913378807380354</v>
      </c>
      <c r="P17" s="98">
        <v>106.51385325789195</v>
      </c>
      <c r="Q17" s="98">
        <v>15.168879388712053</v>
      </c>
      <c r="R17" s="98">
        <v>30.270953815815826</v>
      </c>
      <c r="S17" s="98">
        <v>67.078666477409982</v>
      </c>
      <c r="T17" s="98">
        <v>81.046031707087863</v>
      </c>
      <c r="U17" s="98">
        <v>107.96755359061481</v>
      </c>
      <c r="V17" s="98">
        <v>89.349953208413694</v>
      </c>
      <c r="W17" s="98">
        <v>96.047795095515568</v>
      </c>
      <c r="X17" s="98">
        <v>103.32697222236895</v>
      </c>
      <c r="Y17" s="98">
        <v>79.425753676601744</v>
      </c>
      <c r="DA17" s="63" t="s">
        <v>2258</v>
      </c>
    </row>
    <row r="18" spans="1:105" ht="12" customHeight="1" x14ac:dyDescent="0.25">
      <c r="A18" s="108" t="s">
        <v>52</v>
      </c>
      <c r="B18" s="98">
        <v>552.54064951470025</v>
      </c>
      <c r="C18" s="98">
        <v>589.50507226018522</v>
      </c>
      <c r="D18" s="98">
        <v>636.74115996492753</v>
      </c>
      <c r="E18" s="98">
        <v>617.51247872718614</v>
      </c>
      <c r="F18" s="98">
        <v>611.34387598172168</v>
      </c>
      <c r="G18" s="98">
        <v>631.5705899364209</v>
      </c>
      <c r="H18" s="98">
        <v>658.26995528403995</v>
      </c>
      <c r="I18" s="98">
        <v>664.36760417612015</v>
      </c>
      <c r="J18" s="98">
        <v>666.28276273324866</v>
      </c>
      <c r="K18" s="98">
        <v>651.57402655312751</v>
      </c>
      <c r="L18" s="98">
        <v>692.61010766875381</v>
      </c>
      <c r="M18" s="98">
        <v>700.17597563254878</v>
      </c>
      <c r="N18" s="98">
        <v>715.69897668482031</v>
      </c>
      <c r="O18" s="98">
        <v>731.08571955361765</v>
      </c>
      <c r="P18" s="98">
        <v>741.11998293105376</v>
      </c>
      <c r="Q18" s="98">
        <v>761.35394992787485</v>
      </c>
      <c r="R18" s="98">
        <v>791.85058768791009</v>
      </c>
      <c r="S18" s="98">
        <v>813.03526855489667</v>
      </c>
      <c r="T18" s="98">
        <v>828.17024323726059</v>
      </c>
      <c r="U18" s="98">
        <v>827.41680848320914</v>
      </c>
      <c r="V18" s="98">
        <v>850.40077340280629</v>
      </c>
      <c r="W18" s="98">
        <v>862.2433744958829</v>
      </c>
      <c r="X18" s="98">
        <v>858.04555260319978</v>
      </c>
      <c r="Y18" s="98">
        <v>835.45085599252639</v>
      </c>
      <c r="DA18" s="63" t="s">
        <v>2259</v>
      </c>
    </row>
    <row r="19" spans="1:105" ht="12" customHeight="1" x14ac:dyDescent="0.25">
      <c r="A19" s="121" t="s">
        <v>54</v>
      </c>
      <c r="B19" s="122">
        <v>649.18513156358051</v>
      </c>
      <c r="C19" s="122">
        <v>686.67993321087351</v>
      </c>
      <c r="D19" s="122">
        <v>694.10776503249144</v>
      </c>
      <c r="E19" s="122">
        <v>700.61861889313593</v>
      </c>
      <c r="F19" s="122">
        <v>704.69673137999371</v>
      </c>
      <c r="G19" s="122">
        <v>725.31717661146524</v>
      </c>
      <c r="H19" s="122">
        <v>791.12560419540364</v>
      </c>
      <c r="I19" s="122">
        <v>773.27815384703968</v>
      </c>
      <c r="J19" s="122">
        <v>778.70905227110563</v>
      </c>
      <c r="K19" s="122">
        <v>779.26051520187423</v>
      </c>
      <c r="L19" s="122">
        <v>770.44221604746099</v>
      </c>
      <c r="M19" s="122">
        <v>764.67266317379301</v>
      </c>
      <c r="N19" s="122">
        <v>728.76141211524816</v>
      </c>
      <c r="O19" s="122">
        <v>652.49486700777231</v>
      </c>
      <c r="P19" s="122">
        <v>700.71273884050311</v>
      </c>
      <c r="Q19" s="122">
        <v>704.61607620823168</v>
      </c>
      <c r="R19" s="122">
        <v>678.43725479095622</v>
      </c>
      <c r="S19" s="122">
        <v>699.6729997790269</v>
      </c>
      <c r="T19" s="122">
        <v>726.48161048107977</v>
      </c>
      <c r="U19" s="122">
        <v>715.03209526178</v>
      </c>
      <c r="V19" s="122">
        <v>705.6813709801603</v>
      </c>
      <c r="W19" s="122">
        <v>577.22305927278444</v>
      </c>
      <c r="X19" s="122">
        <v>654.31040023223784</v>
      </c>
      <c r="Y19" s="122">
        <v>600.10286924761954</v>
      </c>
      <c r="DA19" s="130" t="s">
        <v>2260</v>
      </c>
    </row>
    <row r="20" spans="1:105" ht="12" customHeight="1" x14ac:dyDescent="0.25">
      <c r="A20" s="97" t="s">
        <v>51</v>
      </c>
      <c r="B20" s="98">
        <v>690.0734178209641</v>
      </c>
      <c r="C20" s="98">
        <v>724.65384399279617</v>
      </c>
      <c r="D20" s="98">
        <v>743.72236219036893</v>
      </c>
      <c r="E20" s="98">
        <v>749.38561033827966</v>
      </c>
      <c r="F20" s="98">
        <v>770.21967750807028</v>
      </c>
      <c r="G20" s="98">
        <v>805.65385361237327</v>
      </c>
      <c r="H20" s="98">
        <v>861.67680888667257</v>
      </c>
      <c r="I20" s="98">
        <v>829.18177486242359</v>
      </c>
      <c r="J20" s="98">
        <v>855.51033528312405</v>
      </c>
      <c r="K20" s="98">
        <v>884.33737482088429</v>
      </c>
      <c r="L20" s="98">
        <v>827.41957895055214</v>
      </c>
      <c r="M20" s="98">
        <v>851.72763420263891</v>
      </c>
      <c r="N20" s="98">
        <v>796.46262371926991</v>
      </c>
      <c r="O20" s="98">
        <v>710.6067635032648</v>
      </c>
      <c r="P20" s="98">
        <v>753.33865198809008</v>
      </c>
      <c r="Q20" s="98">
        <v>785.07451497752834</v>
      </c>
      <c r="R20" s="98">
        <v>755.04681141589015</v>
      </c>
      <c r="S20" s="98">
        <v>834.37551232527574</v>
      </c>
      <c r="T20" s="98">
        <v>838.09687549127659</v>
      </c>
      <c r="U20" s="98">
        <v>940.31978317644121</v>
      </c>
      <c r="V20" s="98">
        <v>982.61133814837558</v>
      </c>
      <c r="W20" s="98">
        <v>43.604001163368984</v>
      </c>
      <c r="X20" s="98">
        <v>525.71437966525298</v>
      </c>
      <c r="Y20" s="98">
        <v>0</v>
      </c>
      <c r="DA20" s="63" t="s">
        <v>2261</v>
      </c>
    </row>
    <row r="21" spans="1:105" ht="12" customHeight="1" x14ac:dyDescent="0.25">
      <c r="A21" s="97" t="s">
        <v>50</v>
      </c>
      <c r="B21" s="98">
        <v>705.30019727065667</v>
      </c>
      <c r="C21" s="98">
        <v>723.6452470201998</v>
      </c>
      <c r="D21" s="98">
        <v>745.54394894528252</v>
      </c>
      <c r="E21" s="98">
        <v>759.54742840810707</v>
      </c>
      <c r="F21" s="98">
        <v>778.59058162954841</v>
      </c>
      <c r="G21" s="98">
        <v>807.54815447403712</v>
      </c>
      <c r="H21" s="98">
        <v>836.86982085626278</v>
      </c>
      <c r="I21" s="98">
        <v>868.97120657809967</v>
      </c>
      <c r="J21" s="98">
        <v>877.5447853041702</v>
      </c>
      <c r="K21" s="98">
        <v>858.47195047428954</v>
      </c>
      <c r="L21" s="98">
        <v>851.51608062786022</v>
      </c>
      <c r="M21" s="98">
        <v>809.20879962063259</v>
      </c>
      <c r="N21" s="98">
        <v>781.6926093877056</v>
      </c>
      <c r="O21" s="98">
        <v>761.40393941595596</v>
      </c>
      <c r="P21" s="98">
        <v>758.85942372887712</v>
      </c>
      <c r="Q21" s="98">
        <v>770.54048543778299</v>
      </c>
      <c r="R21" s="98">
        <v>790.8889793327528</v>
      </c>
      <c r="S21" s="98">
        <v>819.21691286528574</v>
      </c>
      <c r="T21" s="98">
        <v>870.90620387842239</v>
      </c>
      <c r="U21" s="98">
        <v>787.22568625139888</v>
      </c>
      <c r="V21" s="98">
        <v>767.98112257968353</v>
      </c>
      <c r="W21" s="98">
        <v>818.19310077861064</v>
      </c>
      <c r="X21" s="98">
        <v>918.07683719674151</v>
      </c>
      <c r="Y21" s="98">
        <v>757.29786978515097</v>
      </c>
      <c r="DA21" s="63" t="s">
        <v>2262</v>
      </c>
    </row>
    <row r="22" spans="1:105" ht="12" customHeight="1" x14ac:dyDescent="0.25">
      <c r="A22" s="109" t="s">
        <v>120</v>
      </c>
      <c r="B22" s="33">
        <v>515.79033148211079</v>
      </c>
      <c r="C22" s="33">
        <v>592.95759593723494</v>
      </c>
      <c r="D22" s="33">
        <v>579.05269075913156</v>
      </c>
      <c r="E22" s="33">
        <v>589.67225364931528</v>
      </c>
      <c r="F22" s="33">
        <v>578.08964021149836</v>
      </c>
      <c r="G22" s="33">
        <v>590.88842929549389</v>
      </c>
      <c r="H22" s="33">
        <v>698.35262915530677</v>
      </c>
      <c r="I22" s="33">
        <v>683.37242026717706</v>
      </c>
      <c r="J22" s="33">
        <v>669.16107260072931</v>
      </c>
      <c r="K22" s="33">
        <v>640.66080480784569</v>
      </c>
      <c r="L22" s="33">
        <v>676.97887477810775</v>
      </c>
      <c r="M22" s="33">
        <v>627.09674056311655</v>
      </c>
      <c r="N22" s="33">
        <v>605.13080467222142</v>
      </c>
      <c r="O22" s="33">
        <v>517.23721606853394</v>
      </c>
      <c r="P22" s="33">
        <v>596.66760020143863</v>
      </c>
      <c r="Q22" s="33">
        <v>579.6130523116899</v>
      </c>
      <c r="R22" s="33">
        <v>576.6122188096839</v>
      </c>
      <c r="S22" s="33">
        <v>581.22864707145891</v>
      </c>
      <c r="T22" s="33">
        <v>630.53237370314514</v>
      </c>
      <c r="U22" s="33">
        <v>597.77837561016224</v>
      </c>
      <c r="V22" s="33">
        <v>597.06545816405571</v>
      </c>
      <c r="W22" s="33">
        <v>600.1955574071236</v>
      </c>
      <c r="X22" s="33">
        <v>592.48147175184477</v>
      </c>
      <c r="Y22" s="33">
        <v>562.95018495041109</v>
      </c>
      <c r="DA22" s="60" t="s">
        <v>2263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7898.8513246989214</v>
      </c>
      <c r="C24" s="117">
        <f t="shared" si="7"/>
        <v>7667.0801095653123</v>
      </c>
      <c r="D24" s="117">
        <f t="shared" si="7"/>
        <v>8078.6312021479444</v>
      </c>
      <c r="E24" s="117">
        <f t="shared" si="7"/>
        <v>8454.1005644070392</v>
      </c>
      <c r="F24" s="117">
        <f t="shared" si="7"/>
        <v>8994.3886634715345</v>
      </c>
      <c r="G24" s="117">
        <f t="shared" si="7"/>
        <v>9244.9058281549151</v>
      </c>
      <c r="H24" s="117">
        <f t="shared" si="7"/>
        <v>8972.8044286671156</v>
      </c>
      <c r="I24" s="117">
        <f t="shared" si="7"/>
        <v>9060.7601650229499</v>
      </c>
      <c r="J24" s="117">
        <f t="shared" si="7"/>
        <v>8991.8556475758614</v>
      </c>
      <c r="K24" s="117">
        <f t="shared" si="7"/>
        <v>8705.0838591402753</v>
      </c>
      <c r="L24" s="117">
        <f t="shared" si="7"/>
        <v>9342.6335018845239</v>
      </c>
      <c r="M24" s="117">
        <f t="shared" si="7"/>
        <v>8175.9207537751045</v>
      </c>
      <c r="N24" s="117">
        <f t="shared" si="7"/>
        <v>8175.4840953318735</v>
      </c>
      <c r="O24" s="117">
        <f t="shared" si="7"/>
        <v>7509.780655371731</v>
      </c>
      <c r="P24" s="117">
        <f t="shared" si="7"/>
        <v>6953.2198312588025</v>
      </c>
      <c r="Q24" s="117">
        <f t="shared" si="7"/>
        <v>7044.6641434216535</v>
      </c>
      <c r="R24" s="117">
        <f t="shared" ref="R24:V24" si="8">R25+R28+R30+R39</f>
        <v>7618.0819323311025</v>
      </c>
      <c r="S24" s="117">
        <f t="shared" si="8"/>
        <v>6597.9983159206831</v>
      </c>
      <c r="T24" s="117">
        <f t="shared" si="8"/>
        <v>7736.7462559174164</v>
      </c>
      <c r="U24" s="117">
        <f t="shared" si="8"/>
        <v>6816.8492795568691</v>
      </c>
      <c r="V24" s="117">
        <f t="shared" si="8"/>
        <v>6500.1427639383164</v>
      </c>
      <c r="W24" s="117">
        <f t="shared" ref="W24:Y24" si="9">W25+W28+W30+W39</f>
        <v>6674.8412593113662</v>
      </c>
      <c r="X24" s="117">
        <f t="shared" si="9"/>
        <v>7035.5473221738048</v>
      </c>
      <c r="Y24" s="117">
        <f t="shared" si="9"/>
        <v>6096.845059543587</v>
      </c>
      <c r="DA24" s="129" t="s">
        <v>2264</v>
      </c>
    </row>
    <row r="25" spans="1:105" ht="12.95" customHeight="1" x14ac:dyDescent="0.25">
      <c r="A25" s="121" t="s">
        <v>57</v>
      </c>
      <c r="B25" s="122">
        <f t="shared" ref="B25:Q25" si="10">SUM(B26:B27)</f>
        <v>6036.4066407695982</v>
      </c>
      <c r="C25" s="122">
        <f t="shared" si="10"/>
        <v>5723.7155101223116</v>
      </c>
      <c r="D25" s="122">
        <f t="shared" si="10"/>
        <v>6167.4551747705054</v>
      </c>
      <c r="E25" s="122">
        <f t="shared" si="10"/>
        <v>6584.7007272071878</v>
      </c>
      <c r="F25" s="122">
        <f t="shared" si="10"/>
        <v>7143.7518777494397</v>
      </c>
      <c r="G25" s="122">
        <f t="shared" si="10"/>
        <v>7338.5688227544479</v>
      </c>
      <c r="H25" s="122">
        <f t="shared" si="10"/>
        <v>7001.9686355726153</v>
      </c>
      <c r="I25" s="122">
        <f t="shared" si="10"/>
        <v>7123.9040974037107</v>
      </c>
      <c r="J25" s="122">
        <f t="shared" si="10"/>
        <v>7062.1335781721427</v>
      </c>
      <c r="K25" s="122">
        <f t="shared" si="10"/>
        <v>6808.1379640783098</v>
      </c>
      <c r="L25" s="122">
        <f t="shared" si="10"/>
        <v>7373.2734420215484</v>
      </c>
      <c r="M25" s="122">
        <f t="shared" si="10"/>
        <v>6223.8066978191482</v>
      </c>
      <c r="N25" s="122">
        <f t="shared" si="10"/>
        <v>6282.5425157600239</v>
      </c>
      <c r="O25" s="122">
        <f t="shared" si="10"/>
        <v>5697.3331833190596</v>
      </c>
      <c r="P25" s="122">
        <f t="shared" si="10"/>
        <v>5058.0685803016586</v>
      </c>
      <c r="Q25" s="122">
        <f t="shared" si="10"/>
        <v>5192.3466243270213</v>
      </c>
      <c r="R25" s="122">
        <f t="shared" ref="R25:V25" si="11">SUM(R26:R27)</f>
        <v>5732.3038541278956</v>
      </c>
      <c r="S25" s="122">
        <f t="shared" si="11"/>
        <v>4653.6741139494152</v>
      </c>
      <c r="T25" s="122">
        <f t="shared" si="11"/>
        <v>5764.1583596443297</v>
      </c>
      <c r="U25" s="122">
        <f t="shared" si="11"/>
        <v>4932.3751307523144</v>
      </c>
      <c r="V25" s="122">
        <f t="shared" si="11"/>
        <v>4670.8231746953306</v>
      </c>
      <c r="W25" s="122">
        <f t="shared" ref="W25:Y25" si="12">SUM(W26:W27)</f>
        <v>4821.6613889210366</v>
      </c>
      <c r="X25" s="122">
        <f t="shared" si="12"/>
        <v>5133.4486735781875</v>
      </c>
      <c r="Y25" s="122">
        <f t="shared" si="12"/>
        <v>4366.0570703281564</v>
      </c>
      <c r="DA25" s="130" t="s">
        <v>2265</v>
      </c>
    </row>
    <row r="26" spans="1:105" ht="12" customHeight="1" x14ac:dyDescent="0.25">
      <c r="A26" s="97" t="s">
        <v>74</v>
      </c>
      <c r="B26" s="98">
        <v>5977.9253557019774</v>
      </c>
      <c r="C26" s="98">
        <v>5668.213876097484</v>
      </c>
      <c r="D26" s="98">
        <v>6109.3279779874392</v>
      </c>
      <c r="E26" s="98">
        <v>6526.3446690628843</v>
      </c>
      <c r="F26" s="98">
        <v>7080.0346631894217</v>
      </c>
      <c r="G26" s="98">
        <v>7274.734893234292</v>
      </c>
      <c r="H26" s="98">
        <v>6942.9046344475109</v>
      </c>
      <c r="I26" s="98">
        <v>7063.4445315507701</v>
      </c>
      <c r="J26" s="98">
        <v>7002.7244455770096</v>
      </c>
      <c r="K26" s="98">
        <v>6752.2115953174498</v>
      </c>
      <c r="L26" s="98">
        <v>7312.0224354856828</v>
      </c>
      <c r="M26" s="98">
        <v>6170.478223315763</v>
      </c>
      <c r="N26" s="98">
        <v>6227.415940772853</v>
      </c>
      <c r="O26" s="98">
        <v>5644.5901909145887</v>
      </c>
      <c r="P26" s="98">
        <v>5010.539545284938</v>
      </c>
      <c r="Q26" s="98">
        <v>5145.1982315515552</v>
      </c>
      <c r="R26" s="98">
        <v>5679.5953571512709</v>
      </c>
      <c r="S26" s="98">
        <v>4610.6439661943696</v>
      </c>
      <c r="T26" s="98">
        <v>5709.3237116569062</v>
      </c>
      <c r="U26" s="98">
        <v>4885.2693151658359</v>
      </c>
      <c r="V26" s="98">
        <v>4624.9698158663141</v>
      </c>
      <c r="W26" s="98">
        <v>4772.6224833576825</v>
      </c>
      <c r="X26" s="98">
        <v>5078.7994194853318</v>
      </c>
      <c r="Y26" s="98">
        <v>4318.5763679599531</v>
      </c>
      <c r="DA26" s="63" t="s">
        <v>2266</v>
      </c>
    </row>
    <row r="27" spans="1:105" ht="12" customHeight="1" x14ac:dyDescent="0.25">
      <c r="A27" s="97" t="s">
        <v>53</v>
      </c>
      <c r="B27" s="98">
        <v>58.481285067620938</v>
      </c>
      <c r="C27" s="98">
        <v>55.501634024827233</v>
      </c>
      <c r="D27" s="98">
        <v>58.127196783066331</v>
      </c>
      <c r="E27" s="98">
        <v>58.356058144303624</v>
      </c>
      <c r="F27" s="98">
        <v>63.717214560017851</v>
      </c>
      <c r="G27" s="98">
        <v>63.833929520156111</v>
      </c>
      <c r="H27" s="98">
        <v>59.064001125103921</v>
      </c>
      <c r="I27" s="98">
        <v>60.459565852940912</v>
      </c>
      <c r="J27" s="98">
        <v>59.409132595132938</v>
      </c>
      <c r="K27" s="98">
        <v>55.926368760859575</v>
      </c>
      <c r="L27" s="98">
        <v>61.251006535865727</v>
      </c>
      <c r="M27" s="98">
        <v>53.328474503385671</v>
      </c>
      <c r="N27" s="98">
        <v>55.1265749871705</v>
      </c>
      <c r="O27" s="98">
        <v>52.742992404470598</v>
      </c>
      <c r="P27" s="98">
        <v>47.529035016720293</v>
      </c>
      <c r="Q27" s="98">
        <v>47.148392775466377</v>
      </c>
      <c r="R27" s="98">
        <v>52.708496976624794</v>
      </c>
      <c r="S27" s="98">
        <v>43.030147755046052</v>
      </c>
      <c r="T27" s="98">
        <v>54.834647987423473</v>
      </c>
      <c r="U27" s="98">
        <v>47.105815586478698</v>
      </c>
      <c r="V27" s="98">
        <v>45.853358829016599</v>
      </c>
      <c r="W27" s="98">
        <v>49.038905563353964</v>
      </c>
      <c r="X27" s="98">
        <v>54.649254092855415</v>
      </c>
      <c r="Y27" s="98">
        <v>47.480702368203666</v>
      </c>
      <c r="DA27" s="63" t="s">
        <v>2267</v>
      </c>
    </row>
    <row r="28" spans="1:105" ht="12.95" customHeight="1" x14ac:dyDescent="0.25">
      <c r="A28" s="121" t="s">
        <v>92</v>
      </c>
      <c r="B28" s="122">
        <f t="shared" ref="B28:Y28" si="13">B29</f>
        <v>23.463195244224185</v>
      </c>
      <c r="C28" s="122">
        <f t="shared" si="13"/>
        <v>29.396799726616543</v>
      </c>
      <c r="D28" s="122">
        <f t="shared" si="13"/>
        <v>23.504817099785704</v>
      </c>
      <c r="E28" s="122">
        <f t="shared" si="13"/>
        <v>43.168626106698028</v>
      </c>
      <c r="F28" s="122">
        <f t="shared" si="13"/>
        <v>34.901032843673278</v>
      </c>
      <c r="G28" s="122">
        <f t="shared" si="13"/>
        <v>48.19585792857287</v>
      </c>
      <c r="H28" s="122">
        <f t="shared" si="13"/>
        <v>55.167900177885244</v>
      </c>
      <c r="I28" s="122">
        <f t="shared" si="13"/>
        <v>36.622755151850093</v>
      </c>
      <c r="J28" s="122">
        <f t="shared" si="13"/>
        <v>47.024970366765068</v>
      </c>
      <c r="K28" s="122">
        <f t="shared" si="13"/>
        <v>79.040994764484182</v>
      </c>
      <c r="L28" s="122">
        <f t="shared" si="13"/>
        <v>82.760204185112386</v>
      </c>
      <c r="M28" s="122">
        <f t="shared" si="13"/>
        <v>86.953263800710872</v>
      </c>
      <c r="N28" s="122">
        <f t="shared" si="13"/>
        <v>85.231396172723436</v>
      </c>
      <c r="O28" s="122">
        <f t="shared" si="13"/>
        <v>80.156816963900894</v>
      </c>
      <c r="P28" s="122">
        <f t="shared" si="13"/>
        <v>64.709053614136735</v>
      </c>
      <c r="Q28" s="122">
        <f t="shared" si="13"/>
        <v>91.826926218869176</v>
      </c>
      <c r="R28" s="122">
        <f t="shared" si="13"/>
        <v>82.196142055068947</v>
      </c>
      <c r="S28" s="122">
        <f t="shared" si="13"/>
        <v>86.713337383676105</v>
      </c>
      <c r="T28" s="122">
        <f t="shared" si="13"/>
        <v>70.757435046653512</v>
      </c>
      <c r="U28" s="122">
        <f t="shared" si="13"/>
        <v>71.376916400758191</v>
      </c>
      <c r="V28" s="122">
        <f t="shared" si="13"/>
        <v>65.806557687856014</v>
      </c>
      <c r="W28" s="122">
        <f t="shared" si="13"/>
        <v>63.173976344092765</v>
      </c>
      <c r="X28" s="122">
        <f t="shared" si="13"/>
        <v>63.240601868371662</v>
      </c>
      <c r="Y28" s="122">
        <f t="shared" si="13"/>
        <v>68.372052416655549</v>
      </c>
      <c r="DA28" s="130" t="s">
        <v>2268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23.463195244224185</v>
      </c>
      <c r="C29" s="98">
        <f>IF(RES_hhdet_fec!C29=0,0,RES_hhdet_fec!C29*1000*11630/RES_hhdet_num!C24)</f>
        <v>29.396799726616543</v>
      </c>
      <c r="D29" s="98">
        <f>IF(RES_hhdet_fec!D29=0,0,RES_hhdet_fec!D29*1000*11630/RES_hhdet_num!D24)</f>
        <v>23.504817099785704</v>
      </c>
      <c r="E29" s="98">
        <f>IF(RES_hhdet_fec!E29=0,0,RES_hhdet_fec!E29*1000*11630/RES_hhdet_num!E24)</f>
        <v>43.168626106698028</v>
      </c>
      <c r="F29" s="98">
        <f>IF(RES_hhdet_fec!F29=0,0,RES_hhdet_fec!F29*1000*11630/RES_hhdet_num!F24)</f>
        <v>34.901032843673278</v>
      </c>
      <c r="G29" s="98">
        <f>IF(RES_hhdet_fec!G29=0,0,RES_hhdet_fec!G29*1000*11630/RES_hhdet_num!G24)</f>
        <v>48.19585792857287</v>
      </c>
      <c r="H29" s="98">
        <f>IF(RES_hhdet_fec!H29=0,0,RES_hhdet_fec!H29*1000*11630/RES_hhdet_num!H24)</f>
        <v>55.167900177885244</v>
      </c>
      <c r="I29" s="98">
        <f>IF(RES_hhdet_fec!I29=0,0,RES_hhdet_fec!I29*1000*11630/RES_hhdet_num!I24)</f>
        <v>36.622755151850093</v>
      </c>
      <c r="J29" s="98">
        <f>IF(RES_hhdet_fec!J29=0,0,RES_hhdet_fec!J29*1000*11630/RES_hhdet_num!J24)</f>
        <v>47.024970366765068</v>
      </c>
      <c r="K29" s="98">
        <f>IF(RES_hhdet_fec!K29=0,0,RES_hhdet_fec!K29*1000*11630/RES_hhdet_num!K24)</f>
        <v>79.040994764484182</v>
      </c>
      <c r="L29" s="98">
        <f>IF(RES_hhdet_fec!L29=0,0,RES_hhdet_fec!L29*1000*11630/RES_hhdet_num!L24)</f>
        <v>82.760204185112386</v>
      </c>
      <c r="M29" s="98">
        <f>IF(RES_hhdet_fec!M29=0,0,RES_hhdet_fec!M29*1000*11630/RES_hhdet_num!M24)</f>
        <v>86.953263800710872</v>
      </c>
      <c r="N29" s="98">
        <f>IF(RES_hhdet_fec!N29=0,0,RES_hhdet_fec!N29*1000*11630/RES_hhdet_num!N24)</f>
        <v>85.231396172723436</v>
      </c>
      <c r="O29" s="98">
        <f>IF(RES_hhdet_fec!O29=0,0,RES_hhdet_fec!O29*1000*11630/RES_hhdet_num!O24)</f>
        <v>80.156816963900894</v>
      </c>
      <c r="P29" s="98">
        <f>IF(RES_hhdet_fec!P29=0,0,RES_hhdet_fec!P29*1000*11630/RES_hhdet_num!P24)</f>
        <v>64.709053614136735</v>
      </c>
      <c r="Q29" s="98">
        <f>IF(RES_hhdet_fec!Q29=0,0,RES_hhdet_fec!Q29*1000*11630/RES_hhdet_num!Q24)</f>
        <v>91.826926218869176</v>
      </c>
      <c r="R29" s="98">
        <f>IF(RES_hhdet_fec!R29=0,0,RES_hhdet_fec!R29*1000*11630/RES_hhdet_num!R24)</f>
        <v>82.196142055068947</v>
      </c>
      <c r="S29" s="98">
        <f>IF(RES_hhdet_fec!S29=0,0,RES_hhdet_fec!S29*1000*11630/RES_hhdet_num!S24)</f>
        <v>86.713337383676105</v>
      </c>
      <c r="T29" s="98">
        <f>IF(RES_hhdet_fec!T29=0,0,RES_hhdet_fec!T29*1000*11630/RES_hhdet_num!T24)</f>
        <v>70.757435046653512</v>
      </c>
      <c r="U29" s="98">
        <f>IF(RES_hhdet_fec!U29=0,0,RES_hhdet_fec!U29*1000*11630/RES_hhdet_num!U24)</f>
        <v>71.376916400758191</v>
      </c>
      <c r="V29" s="98">
        <f>IF(RES_hhdet_fec!V29=0,0,RES_hhdet_fec!V29*1000*11630/RES_hhdet_num!V24)</f>
        <v>65.806557687856014</v>
      </c>
      <c r="W29" s="98">
        <f>IF(RES_hhdet_fec!W29=0,0,RES_hhdet_fec!W29*1000*11630/RES_hhdet_num!W24)</f>
        <v>63.173976344092765</v>
      </c>
      <c r="X29" s="98">
        <f>IF(RES_hhdet_fec!X29=0,0,RES_hhdet_fec!X29*1000*11630/RES_hhdet_num!X24)</f>
        <v>63.240601868371662</v>
      </c>
      <c r="Y29" s="98">
        <f>IF(RES_hhdet_fec!Y29=0,0,RES_hhdet_fec!Y29*1000*11630/RES_hhdet_num!Y24)</f>
        <v>68.372052416655549</v>
      </c>
      <c r="DA29" s="63" t="s">
        <v>2269</v>
      </c>
    </row>
    <row r="30" spans="1:105" ht="12" customHeight="1" x14ac:dyDescent="0.25">
      <c r="A30" s="121" t="s">
        <v>55</v>
      </c>
      <c r="B30" s="122">
        <v>1262.070923391005</v>
      </c>
      <c r="C30" s="122">
        <v>1278.2317241215212</v>
      </c>
      <c r="D30" s="122">
        <v>1255.2643578424397</v>
      </c>
      <c r="E30" s="122">
        <v>1183.5063028732575</v>
      </c>
      <c r="F30" s="122">
        <v>1177.0951997990019</v>
      </c>
      <c r="G30" s="122">
        <v>1206.0439862495241</v>
      </c>
      <c r="H30" s="122">
        <v>1181.976376989549</v>
      </c>
      <c r="I30" s="122">
        <v>1172.7703564689375</v>
      </c>
      <c r="J30" s="122">
        <v>1164.934218317253</v>
      </c>
      <c r="K30" s="122">
        <v>1126.6283678824477</v>
      </c>
      <c r="L30" s="122">
        <v>1169.9550612762873</v>
      </c>
      <c r="M30" s="122">
        <v>1196.900199133345</v>
      </c>
      <c r="N30" s="122">
        <v>1163.1564019045522</v>
      </c>
      <c r="O30" s="122">
        <v>1160.155311646678</v>
      </c>
      <c r="P30" s="122">
        <v>1196.4319096069112</v>
      </c>
      <c r="Q30" s="122">
        <v>1135.3892274573741</v>
      </c>
      <c r="R30" s="122">
        <v>1172.5731710508612</v>
      </c>
      <c r="S30" s="122">
        <v>1213.8689896378016</v>
      </c>
      <c r="T30" s="122">
        <v>1212.2599991473603</v>
      </c>
      <c r="U30" s="122">
        <v>1174.3839947609667</v>
      </c>
      <c r="V30" s="122">
        <v>1140.7576474628272</v>
      </c>
      <c r="W30" s="122">
        <v>1163.6019386539685</v>
      </c>
      <c r="X30" s="122">
        <v>1200.43422258807</v>
      </c>
      <c r="Y30" s="122">
        <v>1070.7021254863967</v>
      </c>
      <c r="DA30" s="130" t="s">
        <v>2270</v>
      </c>
    </row>
    <row r="31" spans="1:105" ht="12" customHeight="1" x14ac:dyDescent="0.25">
      <c r="A31" s="97" t="s">
        <v>141</v>
      </c>
      <c r="B31" s="98">
        <v>1309.5104762336375</v>
      </c>
      <c r="C31" s="98">
        <v>1296.8216130760673</v>
      </c>
      <c r="D31" s="98">
        <v>1294.6332127555136</v>
      </c>
      <c r="E31" s="98">
        <v>1227.8045020415123</v>
      </c>
      <c r="F31" s="98">
        <v>1227.6021060509481</v>
      </c>
      <c r="G31" s="98">
        <v>1279.8415466754436</v>
      </c>
      <c r="H31" s="98">
        <v>1233.7728650882577</v>
      </c>
      <c r="I31" s="98">
        <v>1250.9388899942635</v>
      </c>
      <c r="J31" s="98">
        <v>1265.243491825443</v>
      </c>
      <c r="K31" s="98">
        <v>1242.4370517878995</v>
      </c>
      <c r="L31" s="98">
        <v>1294.7007317922782</v>
      </c>
      <c r="M31" s="98">
        <v>1308.8730258628138</v>
      </c>
      <c r="N31" s="98">
        <v>1290.4590599167814</v>
      </c>
      <c r="O31" s="98">
        <v>1323.982106259519</v>
      </c>
      <c r="P31" s="98">
        <v>1324.9761114302207</v>
      </c>
      <c r="Q31" s="98">
        <v>1276.0696369446393</v>
      </c>
      <c r="R31" s="98">
        <v>1305.4033771813192</v>
      </c>
      <c r="S31" s="98">
        <v>1342.8394329001922</v>
      </c>
      <c r="T31" s="98">
        <v>1328.175228296976</v>
      </c>
      <c r="U31" s="98">
        <v>1244.9273181255237</v>
      </c>
      <c r="V31" s="98">
        <v>1186.1876549785479</v>
      </c>
      <c r="W31" s="98">
        <v>1238.9225951224862</v>
      </c>
      <c r="X31" s="98">
        <v>1344.7848653608485</v>
      </c>
      <c r="Y31" s="98">
        <v>1112.1362138501127</v>
      </c>
      <c r="DA31" s="63" t="s">
        <v>2271</v>
      </c>
    </row>
    <row r="32" spans="1:105" ht="12" customHeight="1" x14ac:dyDescent="0.25">
      <c r="A32" s="97" t="s">
        <v>140</v>
      </c>
      <c r="B32" s="98">
        <v>773.31118793910548</v>
      </c>
      <c r="C32" s="98">
        <v>831.67645365330429</v>
      </c>
      <c r="D32" s="98">
        <v>754.06599217101314</v>
      </c>
      <c r="E32" s="98">
        <v>698.38728012341892</v>
      </c>
      <c r="F32" s="98">
        <v>712.59702813890624</v>
      </c>
      <c r="G32" s="98">
        <v>747.59010536117762</v>
      </c>
      <c r="H32" s="98">
        <v>742.34425499566817</v>
      </c>
      <c r="I32" s="98">
        <v>748.1759299351861</v>
      </c>
      <c r="J32" s="98">
        <v>755.37440155323588</v>
      </c>
      <c r="K32" s="98">
        <v>741.3434819724381</v>
      </c>
      <c r="L32" s="98">
        <v>776.3516489638215</v>
      </c>
      <c r="M32" s="98">
        <v>810.46716070911373</v>
      </c>
      <c r="N32" s="98">
        <v>792.50675443400507</v>
      </c>
      <c r="O32" s="98">
        <v>817.68205876113393</v>
      </c>
      <c r="P32" s="98">
        <v>852.79712331112364</v>
      </c>
      <c r="Q32" s="98">
        <v>805.67179817290491</v>
      </c>
      <c r="R32" s="98">
        <v>850.57406029431775</v>
      </c>
      <c r="S32" s="98">
        <v>911.3921936486903</v>
      </c>
      <c r="T32" s="98">
        <v>930.76359501795071</v>
      </c>
      <c r="U32" s="98">
        <v>902.23468550157008</v>
      </c>
      <c r="V32" s="98">
        <v>880.88981913483633</v>
      </c>
      <c r="W32" s="98">
        <v>946.6652079236602</v>
      </c>
      <c r="X32" s="98">
        <v>1046.5920264638344</v>
      </c>
      <c r="Y32" s="98">
        <v>868.5919790721764</v>
      </c>
      <c r="DA32" s="63" t="s">
        <v>2272</v>
      </c>
    </row>
    <row r="33" spans="1:105" ht="12" customHeight="1" x14ac:dyDescent="0.25">
      <c r="A33" s="100" t="s">
        <v>50</v>
      </c>
      <c r="B33" s="101">
        <v>150.16796469003481</v>
      </c>
      <c r="C33" s="101">
        <v>287.90943108263758</v>
      </c>
      <c r="D33" s="101">
        <v>115.91864677747257</v>
      </c>
      <c r="E33" s="101">
        <v>64.53223992929918</v>
      </c>
      <c r="F33" s="101">
        <v>84.793773788070411</v>
      </c>
      <c r="G33" s="101">
        <v>85.574077642976732</v>
      </c>
      <c r="H33" s="101">
        <v>112.72323857842585</v>
      </c>
      <c r="I33" s="101">
        <v>93.128929953976979</v>
      </c>
      <c r="J33" s="101">
        <v>88.331011012498195</v>
      </c>
      <c r="K33" s="101">
        <v>81.200471856130775</v>
      </c>
      <c r="L33" s="101">
        <v>84.6894290588085</v>
      </c>
      <c r="M33" s="101">
        <v>129.90009723642069</v>
      </c>
      <c r="N33" s="101">
        <v>84.029470372666211</v>
      </c>
      <c r="O33" s="101">
        <v>54.110855003561255</v>
      </c>
      <c r="P33" s="101">
        <v>112.36123416549994</v>
      </c>
      <c r="Q33" s="101">
        <v>22.153052558770558</v>
      </c>
      <c r="R33" s="101">
        <v>38.287773129974703</v>
      </c>
      <c r="S33" s="101">
        <v>74.010898023521008</v>
      </c>
      <c r="T33" s="101">
        <v>86.635538333511576</v>
      </c>
      <c r="U33" s="101">
        <v>103.99419443856165</v>
      </c>
      <c r="V33" s="101">
        <v>79.51963178554297</v>
      </c>
      <c r="W33" s="101">
        <v>95.189020964477422</v>
      </c>
      <c r="X33" s="101">
        <v>116.57980168087889</v>
      </c>
      <c r="Y33" s="101">
        <v>71.464693247312681</v>
      </c>
      <c r="DA33" s="131" t="s">
        <v>2273</v>
      </c>
    </row>
    <row r="34" spans="1:105" ht="12" customHeight="1" x14ac:dyDescent="0.25">
      <c r="A34" s="103" t="s">
        <v>52</v>
      </c>
      <c r="B34" s="104">
        <v>623.14322324907062</v>
      </c>
      <c r="C34" s="104">
        <v>543.76702257066677</v>
      </c>
      <c r="D34" s="104">
        <v>638.14734539354072</v>
      </c>
      <c r="E34" s="104">
        <v>633.85504019411962</v>
      </c>
      <c r="F34" s="104">
        <v>627.8032543508358</v>
      </c>
      <c r="G34" s="104">
        <v>662.0160277182008</v>
      </c>
      <c r="H34" s="104">
        <v>629.62101641724234</v>
      </c>
      <c r="I34" s="104">
        <v>655.04699998120918</v>
      </c>
      <c r="J34" s="104">
        <v>667.04339054073773</v>
      </c>
      <c r="K34" s="104">
        <v>660.14301011630732</v>
      </c>
      <c r="L34" s="104">
        <v>691.66221990501299</v>
      </c>
      <c r="M34" s="104">
        <v>680.56706347269301</v>
      </c>
      <c r="N34" s="104">
        <v>708.47728406133888</v>
      </c>
      <c r="O34" s="104">
        <v>763.57120375757268</v>
      </c>
      <c r="P34" s="104">
        <v>740.43588914562383</v>
      </c>
      <c r="Q34" s="104">
        <v>783.51874561413433</v>
      </c>
      <c r="R34" s="104">
        <v>812.28628716434309</v>
      </c>
      <c r="S34" s="104">
        <v>837.3812956251694</v>
      </c>
      <c r="T34" s="104">
        <v>844.12805668443912</v>
      </c>
      <c r="U34" s="104">
        <v>798.24049106300845</v>
      </c>
      <c r="V34" s="104">
        <v>801.37018734929347</v>
      </c>
      <c r="W34" s="104">
        <v>851.47618695918277</v>
      </c>
      <c r="X34" s="104">
        <v>930.0122247829554</v>
      </c>
      <c r="Y34" s="104">
        <v>797.12728582486375</v>
      </c>
      <c r="DA34" s="132" t="s">
        <v>2274</v>
      </c>
    </row>
    <row r="35" spans="1:105" ht="12" customHeight="1" x14ac:dyDescent="0.25">
      <c r="A35" s="106" t="s">
        <v>122</v>
      </c>
      <c r="B35" s="101">
        <v>1025.5558223111561</v>
      </c>
      <c r="C35" s="101">
        <v>1239.3789195971408</v>
      </c>
      <c r="D35" s="101">
        <v>1138.4420776334096</v>
      </c>
      <c r="E35" s="101">
        <v>1055.2867319688569</v>
      </c>
      <c r="F35" s="101">
        <v>1057.6734565376851</v>
      </c>
      <c r="G35" s="101">
        <v>1082.0065271309907</v>
      </c>
      <c r="H35" s="101">
        <v>1153.6759441825855</v>
      </c>
      <c r="I35" s="101">
        <v>1138.493275988282</v>
      </c>
      <c r="J35" s="101">
        <v>1133.7792613862011</v>
      </c>
      <c r="K35" s="101">
        <v>1100.9830316214864</v>
      </c>
      <c r="L35" s="101">
        <v>1166.8191789582133</v>
      </c>
      <c r="M35" s="101">
        <v>1218.7694821006019</v>
      </c>
      <c r="N35" s="101">
        <v>1190.7701320668716</v>
      </c>
      <c r="O35" s="101">
        <v>1169.1347899582699</v>
      </c>
      <c r="P35" s="101">
        <v>1237.2851062925777</v>
      </c>
      <c r="Q35" s="101">
        <v>1163.7827576996394</v>
      </c>
      <c r="R35" s="101">
        <v>1211.7759605624078</v>
      </c>
      <c r="S35" s="101">
        <v>1263.7141563341925</v>
      </c>
      <c r="T35" s="101">
        <v>1276.8939377366796</v>
      </c>
      <c r="U35" s="101">
        <v>1278.4998530397643</v>
      </c>
      <c r="V35" s="101">
        <v>1259.0847796274491</v>
      </c>
      <c r="W35" s="101">
        <v>1256.2941277180626</v>
      </c>
      <c r="X35" s="101">
        <v>1239.2330749778323</v>
      </c>
      <c r="Y35" s="101">
        <v>1171.9471404558806</v>
      </c>
      <c r="DA35" s="131" t="s">
        <v>2275</v>
      </c>
    </row>
    <row r="36" spans="1:105" ht="12" customHeight="1" x14ac:dyDescent="0.25">
      <c r="A36" s="107" t="s">
        <v>121</v>
      </c>
      <c r="B36" s="104">
        <v>666.86775910749213</v>
      </c>
      <c r="C36" s="104">
        <v>863.31100789210802</v>
      </c>
      <c r="D36" s="104">
        <v>738.47665130454141</v>
      </c>
      <c r="E36" s="104">
        <v>671.97309223101615</v>
      </c>
      <c r="F36" s="104">
        <v>684.46075872773429</v>
      </c>
      <c r="G36" s="104">
        <v>703.90933387170378</v>
      </c>
      <c r="H36" s="104">
        <v>765.4862238350488</v>
      </c>
      <c r="I36" s="104">
        <v>749.75988680534397</v>
      </c>
      <c r="J36" s="104">
        <v>745.66119620921313</v>
      </c>
      <c r="K36" s="104">
        <v>723.31750232567026</v>
      </c>
      <c r="L36" s="104">
        <v>767.78313416428762</v>
      </c>
      <c r="M36" s="104">
        <v>819.02932367271842</v>
      </c>
      <c r="N36" s="104">
        <v>791.47411431195428</v>
      </c>
      <c r="O36" s="104">
        <v>774.15532950096929</v>
      </c>
      <c r="P36" s="104">
        <v>845.65763025581555</v>
      </c>
      <c r="Q36" s="104">
        <v>776.5494585153732</v>
      </c>
      <c r="R36" s="104">
        <v>824.51675264094808</v>
      </c>
      <c r="S36" s="104">
        <v>885.07242635588034</v>
      </c>
      <c r="T36" s="104">
        <v>914.22790731782243</v>
      </c>
      <c r="U36" s="104">
        <v>939.87184592325627</v>
      </c>
      <c r="V36" s="104">
        <v>941.25576587726096</v>
      </c>
      <c r="W36" s="104">
        <v>955.92927198402401</v>
      </c>
      <c r="X36" s="104">
        <v>955.6253507035417</v>
      </c>
      <c r="Y36" s="104">
        <v>910.31731368813132</v>
      </c>
      <c r="DA36" s="132" t="s">
        <v>2276</v>
      </c>
    </row>
    <row r="37" spans="1:105" ht="12" customHeight="1" x14ac:dyDescent="0.25">
      <c r="A37" s="108" t="s">
        <v>53</v>
      </c>
      <c r="B37" s="98">
        <v>114.32710959279191</v>
      </c>
      <c r="C37" s="98">
        <v>273.68154827600819</v>
      </c>
      <c r="D37" s="98">
        <v>101.51461274215157</v>
      </c>
      <c r="E37" s="98">
        <v>54.155021512391556</v>
      </c>
      <c r="F37" s="98">
        <v>72.518735589766422</v>
      </c>
      <c r="G37" s="98">
        <v>71.615248594349794</v>
      </c>
      <c r="H37" s="98">
        <v>106.37086066726482</v>
      </c>
      <c r="I37" s="98">
        <v>85.076918509893929</v>
      </c>
      <c r="J37" s="98">
        <v>79.20943787514824</v>
      </c>
      <c r="K37" s="98">
        <v>71.60190469793568</v>
      </c>
      <c r="L37" s="98">
        <v>75.270840881284201</v>
      </c>
      <c r="M37" s="98">
        <v>119.1438289432738</v>
      </c>
      <c r="N37" s="98">
        <v>76.688944163665084</v>
      </c>
      <c r="O37" s="98">
        <v>44.547925148389361</v>
      </c>
      <c r="P37" s="98">
        <v>105.84705713217822</v>
      </c>
      <c r="Q37" s="98">
        <v>15.183053004354408</v>
      </c>
      <c r="R37" s="98">
        <v>30.732787680297893</v>
      </c>
      <c r="S37" s="98">
        <v>68.723398492454805</v>
      </c>
      <c r="T37" s="98">
        <v>82.606405469151483</v>
      </c>
      <c r="U37" s="98">
        <v>109.18173938178347</v>
      </c>
      <c r="V37" s="98">
        <v>88.825937181257572</v>
      </c>
      <c r="W37" s="98">
        <v>93.822091302190742</v>
      </c>
      <c r="X37" s="98">
        <v>100.35134637314647</v>
      </c>
      <c r="Y37" s="98">
        <v>78.106173671027676</v>
      </c>
      <c r="DA37" s="63" t="s">
        <v>2277</v>
      </c>
    </row>
    <row r="38" spans="1:105" ht="12" customHeight="1" x14ac:dyDescent="0.25">
      <c r="A38" s="108" t="s">
        <v>52</v>
      </c>
      <c r="B38" s="98">
        <v>552.54064951470014</v>
      </c>
      <c r="C38" s="98">
        <v>589.62945961610001</v>
      </c>
      <c r="D38" s="98">
        <v>636.96203856238981</v>
      </c>
      <c r="E38" s="98">
        <v>617.81807071862465</v>
      </c>
      <c r="F38" s="98">
        <v>611.94202313796791</v>
      </c>
      <c r="G38" s="98">
        <v>632.29408527735393</v>
      </c>
      <c r="H38" s="98">
        <v>659.11536316778393</v>
      </c>
      <c r="I38" s="98">
        <v>664.68296829545</v>
      </c>
      <c r="J38" s="98">
        <v>666.45175833406483</v>
      </c>
      <c r="K38" s="98">
        <v>651.71559762773461</v>
      </c>
      <c r="L38" s="98">
        <v>692.51229328300337</v>
      </c>
      <c r="M38" s="98">
        <v>699.88549472944464</v>
      </c>
      <c r="N38" s="98">
        <v>714.78517014828901</v>
      </c>
      <c r="O38" s="98">
        <v>729.60740435258003</v>
      </c>
      <c r="P38" s="98">
        <v>739.81057312363737</v>
      </c>
      <c r="Q38" s="98">
        <v>761.3664055110188</v>
      </c>
      <c r="R38" s="98">
        <v>793.78396496065034</v>
      </c>
      <c r="S38" s="98">
        <v>816.34902786342559</v>
      </c>
      <c r="T38" s="98">
        <v>831.62150184867085</v>
      </c>
      <c r="U38" s="98">
        <v>830.69010654147269</v>
      </c>
      <c r="V38" s="98">
        <v>852.42982869600337</v>
      </c>
      <c r="W38" s="98">
        <v>862.10718068183337</v>
      </c>
      <c r="X38" s="98">
        <v>855.2740043303952</v>
      </c>
      <c r="Y38" s="98">
        <v>832.21114001710373</v>
      </c>
      <c r="DA38" s="63" t="s">
        <v>2278</v>
      </c>
    </row>
    <row r="39" spans="1:105" ht="12" customHeight="1" x14ac:dyDescent="0.25">
      <c r="A39" s="121" t="s">
        <v>54</v>
      </c>
      <c r="B39" s="122">
        <v>576.91056529409468</v>
      </c>
      <c r="C39" s="122">
        <v>635.73607559486334</v>
      </c>
      <c r="D39" s="122">
        <v>632.40685243521352</v>
      </c>
      <c r="E39" s="122">
        <v>642.72490821989595</v>
      </c>
      <c r="F39" s="122">
        <v>638.64055307941976</v>
      </c>
      <c r="G39" s="122">
        <v>652.09716122236853</v>
      </c>
      <c r="H39" s="122">
        <v>733.69151592706703</v>
      </c>
      <c r="I39" s="122">
        <v>727.46295599845087</v>
      </c>
      <c r="J39" s="122">
        <v>717.76288071970077</v>
      </c>
      <c r="K39" s="122">
        <v>691.27653241503378</v>
      </c>
      <c r="L39" s="122">
        <v>716.64479440157618</v>
      </c>
      <c r="M39" s="122">
        <v>668.26059302189981</v>
      </c>
      <c r="N39" s="122">
        <v>644.5537814945734</v>
      </c>
      <c r="O39" s="122">
        <v>572.13534344209256</v>
      </c>
      <c r="P39" s="122">
        <v>634.01028773609573</v>
      </c>
      <c r="Q39" s="122">
        <v>625.10136541838892</v>
      </c>
      <c r="R39" s="122">
        <v>631.00876509727675</v>
      </c>
      <c r="S39" s="122">
        <v>643.74187494979014</v>
      </c>
      <c r="T39" s="122">
        <v>689.57046207907308</v>
      </c>
      <c r="U39" s="122">
        <v>638.71323764283011</v>
      </c>
      <c r="V39" s="122">
        <v>622.75538409230319</v>
      </c>
      <c r="W39" s="122">
        <v>626.40395539226881</v>
      </c>
      <c r="X39" s="122">
        <v>638.4238241391763</v>
      </c>
      <c r="Y39" s="122">
        <v>591.71381131237797</v>
      </c>
      <c r="DA39" s="130" t="s">
        <v>2279</v>
      </c>
    </row>
    <row r="40" spans="1:105" ht="12" customHeight="1" x14ac:dyDescent="0.25">
      <c r="A40" s="97" t="s">
        <v>50</v>
      </c>
      <c r="B40" s="98">
        <v>705.30019727065678</v>
      </c>
      <c r="C40" s="98">
        <v>724.79690454179877</v>
      </c>
      <c r="D40" s="98">
        <v>747.18731791973516</v>
      </c>
      <c r="E40" s="98">
        <v>761.3074616551545</v>
      </c>
      <c r="F40" s="98">
        <v>780.76113781814468</v>
      </c>
      <c r="G40" s="98">
        <v>809.32024446660807</v>
      </c>
      <c r="H40" s="98">
        <v>837.56220333169017</v>
      </c>
      <c r="I40" s="98">
        <v>868.84131480491499</v>
      </c>
      <c r="J40" s="98">
        <v>877.55309734489697</v>
      </c>
      <c r="K40" s="98">
        <v>858.78211493458662</v>
      </c>
      <c r="L40" s="98">
        <v>851.4859683522609</v>
      </c>
      <c r="M40" s="98">
        <v>808.83581348056305</v>
      </c>
      <c r="N40" s="98">
        <v>781.20884921369611</v>
      </c>
      <c r="O40" s="98">
        <v>760.86220465687825</v>
      </c>
      <c r="P40" s="98">
        <v>758.64341887112221</v>
      </c>
      <c r="Q40" s="98">
        <v>770.89918823897256</v>
      </c>
      <c r="R40" s="98">
        <v>793.42310094713162</v>
      </c>
      <c r="S40" s="98">
        <v>824.79971912340045</v>
      </c>
      <c r="T40" s="98">
        <v>875.621817464846</v>
      </c>
      <c r="U40" s="98">
        <v>788.90600972913012</v>
      </c>
      <c r="V40" s="98">
        <v>763.35667963154697</v>
      </c>
      <c r="W40" s="98">
        <v>807.59286197022891</v>
      </c>
      <c r="X40" s="98">
        <v>906.46132428070484</v>
      </c>
      <c r="Y40" s="98">
        <v>751.35436528193361</v>
      </c>
      <c r="DA40" s="63" t="s">
        <v>2280</v>
      </c>
    </row>
    <row r="41" spans="1:105" ht="12" customHeight="1" x14ac:dyDescent="0.25">
      <c r="A41" s="109" t="s">
        <v>120</v>
      </c>
      <c r="B41" s="33">
        <v>515.79033148211067</v>
      </c>
      <c r="C41" s="33">
        <v>595.09062172671759</v>
      </c>
      <c r="D41" s="33">
        <v>581.44641498805652</v>
      </c>
      <c r="E41" s="33">
        <v>591.95257473860613</v>
      </c>
      <c r="F41" s="33">
        <v>580.4355729484621</v>
      </c>
      <c r="G41" s="33">
        <v>592.55184912824939</v>
      </c>
      <c r="H41" s="33">
        <v>698.93324298306732</v>
      </c>
      <c r="I41" s="33">
        <v>683.11197987505864</v>
      </c>
      <c r="J41" s="33">
        <v>669.14629359926607</v>
      </c>
      <c r="K41" s="33">
        <v>641.07738368039782</v>
      </c>
      <c r="L41" s="33">
        <v>676.96254330792567</v>
      </c>
      <c r="M41" s="33">
        <v>626.53923858885764</v>
      </c>
      <c r="N41" s="33">
        <v>604.00707426473764</v>
      </c>
      <c r="O41" s="33">
        <v>515.64781439432227</v>
      </c>
      <c r="P41" s="33">
        <v>596.47875683736413</v>
      </c>
      <c r="Q41" s="33">
        <v>582.22917807908982</v>
      </c>
      <c r="R41" s="33">
        <v>583.86045679445613</v>
      </c>
      <c r="S41" s="33">
        <v>592.12353986400899</v>
      </c>
      <c r="T41" s="33">
        <v>639.23204934787896</v>
      </c>
      <c r="U41" s="33">
        <v>600.8499173730977</v>
      </c>
      <c r="V41" s="33">
        <v>589.6179060933224</v>
      </c>
      <c r="W41" s="33">
        <v>585.07303891577624</v>
      </c>
      <c r="X41" s="33">
        <v>578.9399163943699</v>
      </c>
      <c r="Y41" s="33">
        <v>556.70007184732378</v>
      </c>
      <c r="DA41" s="60" t="s">
        <v>2281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7903.9241348658888</v>
      </c>
      <c r="C43" s="117">
        <f t="shared" si="14"/>
        <v>8251.1551920532966</v>
      </c>
      <c r="D43" s="117">
        <f t="shared" si="14"/>
        <v>8072.5695334889433</v>
      </c>
      <c r="E43" s="117">
        <f t="shared" si="14"/>
        <v>8713.7787530233236</v>
      </c>
      <c r="F43" s="117">
        <f t="shared" si="14"/>
        <v>9501.9903710412</v>
      </c>
      <c r="G43" s="117">
        <f t="shared" si="14"/>
        <v>9626.81761156012</v>
      </c>
      <c r="H43" s="117">
        <f t="shared" si="14"/>
        <v>9196.1600074195303</v>
      </c>
      <c r="I43" s="117">
        <f t="shared" si="14"/>
        <v>9263.2189014883625</v>
      </c>
      <c r="J43" s="117">
        <f t="shared" si="14"/>
        <v>9167.3528422381896</v>
      </c>
      <c r="K43" s="117">
        <f t="shared" si="14"/>
        <v>9092.0086323236847</v>
      </c>
      <c r="L43" s="117">
        <f t="shared" si="14"/>
        <v>9651.2262008806465</v>
      </c>
      <c r="M43" s="117">
        <f t="shared" si="14"/>
        <v>8553.9751979944394</v>
      </c>
      <c r="N43" s="117">
        <f t="shared" si="14"/>
        <v>7925.5762841297865</v>
      </c>
      <c r="O43" s="117">
        <f t="shared" si="14"/>
        <v>7592.1513152554298</v>
      </c>
      <c r="P43" s="117">
        <f t="shared" si="14"/>
        <v>7215.1981169017481</v>
      </c>
      <c r="Q43" s="117">
        <f t="shared" si="14"/>
        <v>7764.0170682310418</v>
      </c>
      <c r="R43" s="117">
        <f t="shared" ref="R43:V43" si="15">R44+R47+R49+R58</f>
        <v>6803.9895327456406</v>
      </c>
      <c r="S43" s="117">
        <f t="shared" si="15"/>
        <v>6861.6064654033271</v>
      </c>
      <c r="T43" s="117">
        <f t="shared" si="15"/>
        <v>7411.1746738065367</v>
      </c>
      <c r="U43" s="117">
        <f t="shared" si="15"/>
        <v>6770.6846782988005</v>
      </c>
      <c r="V43" s="117">
        <f t="shared" si="15"/>
        <v>7158.1529034888581</v>
      </c>
      <c r="W43" s="117">
        <f t="shared" ref="W43:Y43" si="16">W44+W47+W49+W58</f>
        <v>7042.3953413728514</v>
      </c>
      <c r="X43" s="117">
        <f t="shared" si="16"/>
        <v>6788.9804419922802</v>
      </c>
      <c r="Y43" s="117">
        <f t="shared" si="16"/>
        <v>6589.8993268094737</v>
      </c>
      <c r="DA43" s="129" t="s">
        <v>2282</v>
      </c>
    </row>
    <row r="44" spans="1:105" ht="12.95" customHeight="1" x14ac:dyDescent="0.25">
      <c r="A44" s="121" t="s">
        <v>57</v>
      </c>
      <c r="B44" s="122">
        <f t="shared" ref="B44:Q44" si="17">SUM(B45:B46)</f>
        <v>6158.6462830259006</v>
      </c>
      <c r="C44" s="122">
        <f t="shared" si="17"/>
        <v>6290.8733718832691</v>
      </c>
      <c r="D44" s="122">
        <f t="shared" si="17"/>
        <v>6210.5383997206072</v>
      </c>
      <c r="E44" s="122">
        <f t="shared" si="17"/>
        <v>6886.0571006844029</v>
      </c>
      <c r="F44" s="122">
        <f t="shared" si="17"/>
        <v>7681.6130549005784</v>
      </c>
      <c r="G44" s="122">
        <f t="shared" si="17"/>
        <v>7741.6241295395439</v>
      </c>
      <c r="H44" s="122">
        <f t="shared" si="17"/>
        <v>7179.2974649615508</v>
      </c>
      <c r="I44" s="122">
        <f t="shared" si="17"/>
        <v>7284.1229405065387</v>
      </c>
      <c r="J44" s="122">
        <f t="shared" si="17"/>
        <v>7181.729515351296</v>
      </c>
      <c r="K44" s="122">
        <f t="shared" si="17"/>
        <v>7164.3296771965406</v>
      </c>
      <c r="L44" s="122">
        <f t="shared" si="17"/>
        <v>7668.6866805294703</v>
      </c>
      <c r="M44" s="122">
        <f t="shared" si="17"/>
        <v>6592.6707049661782</v>
      </c>
      <c r="N44" s="122">
        <f t="shared" si="17"/>
        <v>6052.2408022780837</v>
      </c>
      <c r="O44" s="122">
        <f t="shared" si="17"/>
        <v>5782.0571237988015</v>
      </c>
      <c r="P44" s="122">
        <f t="shared" si="17"/>
        <v>5321.6005483597919</v>
      </c>
      <c r="Q44" s="122">
        <f t="shared" si="17"/>
        <v>5843.1102524353382</v>
      </c>
      <c r="R44" s="122">
        <f t="shared" ref="R44:V44" si="18">SUM(R45:R46)</f>
        <v>4917.8685486135628</v>
      </c>
      <c r="S44" s="122">
        <f t="shared" si="18"/>
        <v>4914.5191436075647</v>
      </c>
      <c r="T44" s="122">
        <f t="shared" si="18"/>
        <v>5407.2840408154889</v>
      </c>
      <c r="U44" s="122">
        <f t="shared" si="18"/>
        <v>4846.3273989337422</v>
      </c>
      <c r="V44" s="122">
        <f t="shared" si="18"/>
        <v>5227.2923827869663</v>
      </c>
      <c r="W44" s="122">
        <f t="shared" ref="W44:Y44" si="19">SUM(W45:W46)</f>
        <v>5117.5241850446046</v>
      </c>
      <c r="X44" s="122">
        <f t="shared" si="19"/>
        <v>4888.8450926655842</v>
      </c>
      <c r="Y44" s="122">
        <f t="shared" si="19"/>
        <v>4800.5650722028749</v>
      </c>
      <c r="DA44" s="130" t="s">
        <v>2283</v>
      </c>
    </row>
    <row r="45" spans="1:105" ht="12" customHeight="1" x14ac:dyDescent="0.25">
      <c r="A45" s="97" t="s">
        <v>211</v>
      </c>
      <c r="B45" s="98">
        <v>6101.906342174434</v>
      </c>
      <c r="C45" s="98">
        <v>6232.5204486674111</v>
      </c>
      <c r="D45" s="98">
        <v>6154.242583845401</v>
      </c>
      <c r="E45" s="98">
        <v>6827.006838386349</v>
      </c>
      <c r="F45" s="98">
        <v>7615.1659473873369</v>
      </c>
      <c r="G45" s="98">
        <v>7676.4129287685773</v>
      </c>
      <c r="H45" s="98">
        <v>7120.9547406677266</v>
      </c>
      <c r="I45" s="98">
        <v>7224.8691369200351</v>
      </c>
      <c r="J45" s="98">
        <v>7123.9823823271581</v>
      </c>
      <c r="K45" s="98">
        <v>7108.0184844072392</v>
      </c>
      <c r="L45" s="98">
        <v>7607.7000082013292</v>
      </c>
      <c r="M45" s="98">
        <v>6538.4816473139626</v>
      </c>
      <c r="N45" s="98">
        <v>6001.2892289508927</v>
      </c>
      <c r="O45" s="98">
        <v>5730.2880221154373</v>
      </c>
      <c r="P45" s="98">
        <v>5272.2091393506325</v>
      </c>
      <c r="Q45" s="98">
        <v>5789.6525066754139</v>
      </c>
      <c r="R45" s="98">
        <v>4871.9808916405545</v>
      </c>
      <c r="S45" s="98">
        <v>4868.6219263249031</v>
      </c>
      <c r="T45" s="98">
        <v>5355.594191941148</v>
      </c>
      <c r="U45" s="98">
        <v>4799.8290211762178</v>
      </c>
      <c r="V45" s="98">
        <v>5176.3274364528579</v>
      </c>
      <c r="W45" s="98">
        <v>5066.8070020612067</v>
      </c>
      <c r="X45" s="98">
        <v>4839.1266404660055</v>
      </c>
      <c r="Y45" s="98">
        <v>4751.1683246932853</v>
      </c>
      <c r="DA45" s="63" t="s">
        <v>2284</v>
      </c>
    </row>
    <row r="46" spans="1:105" ht="12" customHeight="1" x14ac:dyDescent="0.25">
      <c r="A46" s="97" t="s">
        <v>53</v>
      </c>
      <c r="B46" s="98">
        <v>56.739940851466919</v>
      </c>
      <c r="C46" s="98">
        <v>58.352923215858091</v>
      </c>
      <c r="D46" s="98">
        <v>56.295815875206344</v>
      </c>
      <c r="E46" s="98">
        <v>59.050262298053987</v>
      </c>
      <c r="F46" s="98">
        <v>66.447107513241292</v>
      </c>
      <c r="G46" s="98">
        <v>65.21120077096684</v>
      </c>
      <c r="H46" s="98">
        <v>58.342724293824574</v>
      </c>
      <c r="I46" s="98">
        <v>59.253803586503224</v>
      </c>
      <c r="J46" s="98">
        <v>57.747133024137696</v>
      </c>
      <c r="K46" s="98">
        <v>56.311192789301856</v>
      </c>
      <c r="L46" s="98">
        <v>60.986672328141267</v>
      </c>
      <c r="M46" s="98">
        <v>54.189057652215809</v>
      </c>
      <c r="N46" s="98">
        <v>50.951573327190921</v>
      </c>
      <c r="O46" s="98">
        <v>51.769101683364063</v>
      </c>
      <c r="P46" s="98">
        <v>49.391409009159212</v>
      </c>
      <c r="Q46" s="98">
        <v>53.457745759924457</v>
      </c>
      <c r="R46" s="98">
        <v>45.887656973008653</v>
      </c>
      <c r="S46" s="98">
        <v>45.897217282661217</v>
      </c>
      <c r="T46" s="98">
        <v>51.689848874340591</v>
      </c>
      <c r="U46" s="98">
        <v>46.49837775752458</v>
      </c>
      <c r="V46" s="98">
        <v>50.964946334108653</v>
      </c>
      <c r="W46" s="98">
        <v>50.71718298339799</v>
      </c>
      <c r="X46" s="98">
        <v>49.718452199578593</v>
      </c>
      <c r="Y46" s="98">
        <v>49.396747509589936</v>
      </c>
      <c r="DA46" s="63" t="s">
        <v>2285</v>
      </c>
    </row>
    <row r="47" spans="1:105" ht="12.95" customHeight="1" x14ac:dyDescent="0.25">
      <c r="A47" s="121" t="s">
        <v>92</v>
      </c>
      <c r="B47" s="122">
        <f t="shared" ref="B47:Y47" si="20">B48</f>
        <v>23.463125229501326</v>
      </c>
      <c r="C47" s="122">
        <f t="shared" si="20"/>
        <v>29.343049711794372</v>
      </c>
      <c r="D47" s="122">
        <f t="shared" si="20"/>
        <v>23.39764492498006</v>
      </c>
      <c r="E47" s="122">
        <f t="shared" si="20"/>
        <v>46.791423827013496</v>
      </c>
      <c r="F47" s="122">
        <f t="shared" si="20"/>
        <v>43.286696039740661</v>
      </c>
      <c r="G47" s="122">
        <f t="shared" si="20"/>
        <v>62.456861782442715</v>
      </c>
      <c r="H47" s="122">
        <f t="shared" si="20"/>
        <v>70.621201969723259</v>
      </c>
      <c r="I47" s="122">
        <f t="shared" si="20"/>
        <v>43.132418540799875</v>
      </c>
      <c r="J47" s="122">
        <f t="shared" si="20"/>
        <v>50.304049999295025</v>
      </c>
      <c r="K47" s="122">
        <f t="shared" si="20"/>
        <v>76.527637353103728</v>
      </c>
      <c r="L47" s="122">
        <f t="shared" si="20"/>
        <v>75.426252738187571</v>
      </c>
      <c r="M47" s="122">
        <f t="shared" si="20"/>
        <v>72.65561413017636</v>
      </c>
      <c r="N47" s="122">
        <f t="shared" si="20"/>
        <v>69.320407402865925</v>
      </c>
      <c r="O47" s="122">
        <f t="shared" si="20"/>
        <v>62.953619324903968</v>
      </c>
      <c r="P47" s="122">
        <f t="shared" si="20"/>
        <v>54.51361579114733</v>
      </c>
      <c r="Q47" s="122">
        <f t="shared" si="20"/>
        <v>90.83550056920555</v>
      </c>
      <c r="R47" s="122">
        <f t="shared" si="20"/>
        <v>98.405374972194878</v>
      </c>
      <c r="S47" s="122">
        <f t="shared" si="20"/>
        <v>117.02573612058241</v>
      </c>
      <c r="T47" s="122">
        <f t="shared" si="20"/>
        <v>94.516379881350616</v>
      </c>
      <c r="U47" s="122">
        <f t="shared" si="20"/>
        <v>89.056153969557641</v>
      </c>
      <c r="V47" s="122">
        <f t="shared" si="20"/>
        <v>82.377061145784864</v>
      </c>
      <c r="W47" s="122">
        <f t="shared" si="20"/>
        <v>76.349733751774295</v>
      </c>
      <c r="X47" s="122">
        <f t="shared" si="20"/>
        <v>69.981114428532919</v>
      </c>
      <c r="Y47" s="122">
        <f t="shared" si="20"/>
        <v>63.743382695929675</v>
      </c>
      <c r="DA47" s="130" t="s">
        <v>2286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23.463125229501326</v>
      </c>
      <c r="C48" s="98">
        <f>IF(RES_hhdet_fec!C48=0,0,RES_hhdet_fec!C48*1000*11630/RES_hhdet_num!C43)</f>
        <v>29.343049711794372</v>
      </c>
      <c r="D48" s="98">
        <f>IF(RES_hhdet_fec!D48=0,0,RES_hhdet_fec!D48*1000*11630/RES_hhdet_num!D43)</f>
        <v>23.39764492498006</v>
      </c>
      <c r="E48" s="98">
        <f>IF(RES_hhdet_fec!E48=0,0,RES_hhdet_fec!E48*1000*11630/RES_hhdet_num!E43)</f>
        <v>46.791423827013496</v>
      </c>
      <c r="F48" s="98">
        <f>IF(RES_hhdet_fec!F48=0,0,RES_hhdet_fec!F48*1000*11630/RES_hhdet_num!F43)</f>
        <v>43.286696039740661</v>
      </c>
      <c r="G48" s="98">
        <f>IF(RES_hhdet_fec!G48=0,0,RES_hhdet_fec!G48*1000*11630/RES_hhdet_num!G43)</f>
        <v>62.456861782442715</v>
      </c>
      <c r="H48" s="98">
        <f>IF(RES_hhdet_fec!H48=0,0,RES_hhdet_fec!H48*1000*11630/RES_hhdet_num!H43)</f>
        <v>70.621201969723259</v>
      </c>
      <c r="I48" s="98">
        <f>IF(RES_hhdet_fec!I48=0,0,RES_hhdet_fec!I48*1000*11630/RES_hhdet_num!I43)</f>
        <v>43.132418540799875</v>
      </c>
      <c r="J48" s="98">
        <f>IF(RES_hhdet_fec!J48=0,0,RES_hhdet_fec!J48*1000*11630/RES_hhdet_num!J43)</f>
        <v>50.304049999295025</v>
      </c>
      <c r="K48" s="98">
        <f>IF(RES_hhdet_fec!K48=0,0,RES_hhdet_fec!K48*1000*11630/RES_hhdet_num!K43)</f>
        <v>76.527637353103728</v>
      </c>
      <c r="L48" s="98">
        <f>IF(RES_hhdet_fec!L48=0,0,RES_hhdet_fec!L48*1000*11630/RES_hhdet_num!L43)</f>
        <v>75.426252738187571</v>
      </c>
      <c r="M48" s="98">
        <f>IF(RES_hhdet_fec!M48=0,0,RES_hhdet_fec!M48*1000*11630/RES_hhdet_num!M43)</f>
        <v>72.65561413017636</v>
      </c>
      <c r="N48" s="98">
        <f>IF(RES_hhdet_fec!N48=0,0,RES_hhdet_fec!N48*1000*11630/RES_hhdet_num!N43)</f>
        <v>69.320407402865925</v>
      </c>
      <c r="O48" s="98">
        <f>IF(RES_hhdet_fec!O48=0,0,RES_hhdet_fec!O48*1000*11630/RES_hhdet_num!O43)</f>
        <v>62.953619324903968</v>
      </c>
      <c r="P48" s="98">
        <f>IF(RES_hhdet_fec!P48=0,0,RES_hhdet_fec!P48*1000*11630/RES_hhdet_num!P43)</f>
        <v>54.51361579114733</v>
      </c>
      <c r="Q48" s="98">
        <f>IF(RES_hhdet_fec!Q48=0,0,RES_hhdet_fec!Q48*1000*11630/RES_hhdet_num!Q43)</f>
        <v>90.83550056920555</v>
      </c>
      <c r="R48" s="98">
        <f>IF(RES_hhdet_fec!R48=0,0,RES_hhdet_fec!R48*1000*11630/RES_hhdet_num!R43)</f>
        <v>98.405374972194878</v>
      </c>
      <c r="S48" s="98">
        <f>IF(RES_hhdet_fec!S48=0,0,RES_hhdet_fec!S48*1000*11630/RES_hhdet_num!S43)</f>
        <v>117.02573612058241</v>
      </c>
      <c r="T48" s="98">
        <f>IF(RES_hhdet_fec!T48=0,0,RES_hhdet_fec!T48*1000*11630/RES_hhdet_num!T43)</f>
        <v>94.516379881350616</v>
      </c>
      <c r="U48" s="98">
        <f>IF(RES_hhdet_fec!U48=0,0,RES_hhdet_fec!U48*1000*11630/RES_hhdet_num!U43)</f>
        <v>89.056153969557641</v>
      </c>
      <c r="V48" s="98">
        <f>IF(RES_hhdet_fec!V48=0,0,RES_hhdet_fec!V48*1000*11630/RES_hhdet_num!V43)</f>
        <v>82.377061145784864</v>
      </c>
      <c r="W48" s="98">
        <f>IF(RES_hhdet_fec!W48=0,0,RES_hhdet_fec!W48*1000*11630/RES_hhdet_num!W43)</f>
        <v>76.349733751774295</v>
      </c>
      <c r="X48" s="98">
        <f>IF(RES_hhdet_fec!X48=0,0,RES_hhdet_fec!X48*1000*11630/RES_hhdet_num!X43)</f>
        <v>69.981114428532919</v>
      </c>
      <c r="Y48" s="98">
        <f>IF(RES_hhdet_fec!Y48=0,0,RES_hhdet_fec!Y48*1000*11630/RES_hhdet_num!Y43)</f>
        <v>63.743382695929675</v>
      </c>
      <c r="DA48" s="63" t="s">
        <v>2287</v>
      </c>
    </row>
    <row r="49" spans="1:105" ht="12" customHeight="1" x14ac:dyDescent="0.25">
      <c r="A49" s="121" t="s">
        <v>55</v>
      </c>
      <c r="B49" s="122">
        <v>1144.9042142584233</v>
      </c>
      <c r="C49" s="122">
        <v>1296.5138266443273</v>
      </c>
      <c r="D49" s="122">
        <v>1208.2395076833509</v>
      </c>
      <c r="E49" s="122">
        <v>1140.6400926002341</v>
      </c>
      <c r="F49" s="122">
        <v>1140.760348773088</v>
      </c>
      <c r="G49" s="122">
        <v>1171.9061607565943</v>
      </c>
      <c r="H49" s="122">
        <v>1211.9458528977189</v>
      </c>
      <c r="I49" s="122">
        <v>1207.0306856509417</v>
      </c>
      <c r="J49" s="122">
        <v>1216.222924868571</v>
      </c>
      <c r="K49" s="122">
        <v>1159.0466640054253</v>
      </c>
      <c r="L49" s="122">
        <v>1190.1910260766456</v>
      </c>
      <c r="M49" s="122">
        <v>1220.1213920911246</v>
      </c>
      <c r="N49" s="122">
        <v>1159.2078468352222</v>
      </c>
      <c r="O49" s="122">
        <v>1174.9782029525647</v>
      </c>
      <c r="P49" s="122">
        <v>1206.1769679960835</v>
      </c>
      <c r="Q49" s="122">
        <v>1207.1523401417423</v>
      </c>
      <c r="R49" s="122">
        <v>1158.8626701372125</v>
      </c>
      <c r="S49" s="122">
        <v>1187.2177052987047</v>
      </c>
      <c r="T49" s="122">
        <v>1218.8960286443037</v>
      </c>
      <c r="U49" s="122">
        <v>1196.2279102799296</v>
      </c>
      <c r="V49" s="122">
        <v>1224.4232204144171</v>
      </c>
      <c r="W49" s="122">
        <v>1220.6917028800376</v>
      </c>
      <c r="X49" s="122">
        <v>1190.7385780346074</v>
      </c>
      <c r="Y49" s="122">
        <v>1133.814548931548</v>
      </c>
      <c r="DA49" s="130" t="s">
        <v>2288</v>
      </c>
    </row>
    <row r="50" spans="1:105" ht="12" customHeight="1" x14ac:dyDescent="0.25">
      <c r="A50" s="97" t="s">
        <v>138</v>
      </c>
      <c r="B50" s="98">
        <v>1411.3594660157573</v>
      </c>
      <c r="C50" s="98">
        <v>1466.8724388368835</v>
      </c>
      <c r="D50" s="98">
        <v>1407.9365289601624</v>
      </c>
      <c r="E50" s="98">
        <v>1380.4171918930845</v>
      </c>
      <c r="F50" s="98">
        <v>1383.8187262458787</v>
      </c>
      <c r="G50" s="98">
        <v>1421.6502925641144</v>
      </c>
      <c r="H50" s="98">
        <v>1406.0229768778163</v>
      </c>
      <c r="I50" s="98">
        <v>1423.8355952055417</v>
      </c>
      <c r="J50" s="98">
        <v>1473.0655299784523</v>
      </c>
      <c r="K50" s="98">
        <v>1413.5579525886903</v>
      </c>
      <c r="L50" s="98">
        <v>1434.9577151536903</v>
      </c>
      <c r="M50" s="98">
        <v>1434.7534264802287</v>
      </c>
      <c r="N50" s="98">
        <v>1340.9448659088841</v>
      </c>
      <c r="O50" s="98">
        <v>1456.8118213395851</v>
      </c>
      <c r="P50" s="98">
        <v>1492.1114724994582</v>
      </c>
      <c r="Q50" s="98">
        <v>1736.3692322893621</v>
      </c>
      <c r="R50" s="98">
        <v>1496.3764376262209</v>
      </c>
      <c r="S50" s="98">
        <v>1453.4145747388429</v>
      </c>
      <c r="T50" s="98">
        <v>1500.9387774024481</v>
      </c>
      <c r="U50" s="98">
        <v>1392.3018977915997</v>
      </c>
      <c r="V50" s="98">
        <v>1489.1982172339799</v>
      </c>
      <c r="W50" s="98">
        <v>1468.5720877048964</v>
      </c>
      <c r="X50" s="98">
        <v>1394.9534802905605</v>
      </c>
      <c r="Y50" s="98">
        <v>1326.1280603346488</v>
      </c>
      <c r="DA50" s="63" t="s">
        <v>2289</v>
      </c>
    </row>
    <row r="51" spans="1:105" ht="12" customHeight="1" x14ac:dyDescent="0.25">
      <c r="A51" s="97" t="s">
        <v>137</v>
      </c>
      <c r="B51" s="98">
        <v>766.93927520566444</v>
      </c>
      <c r="C51" s="98">
        <v>879.99765531452954</v>
      </c>
      <c r="D51" s="98">
        <v>750.54068921893031</v>
      </c>
      <c r="E51" s="98">
        <v>711.55967821168122</v>
      </c>
      <c r="F51" s="98">
        <v>727.35408876658573</v>
      </c>
      <c r="G51" s="98">
        <v>747.98356598395958</v>
      </c>
      <c r="H51" s="98">
        <v>759.63433610981849</v>
      </c>
      <c r="I51" s="98">
        <v>759.20336066576374</v>
      </c>
      <c r="J51" s="98">
        <v>788.10319925158444</v>
      </c>
      <c r="K51" s="98">
        <v>758.74284928426459</v>
      </c>
      <c r="L51" s="98">
        <v>777.39729286583167</v>
      </c>
      <c r="M51" s="98">
        <v>813.45980470585482</v>
      </c>
      <c r="N51" s="98">
        <v>749.16286570120747</v>
      </c>
      <c r="O51" s="98">
        <v>830.35585217834205</v>
      </c>
      <c r="P51" s="98">
        <v>884.92228583618476</v>
      </c>
      <c r="Q51" s="98">
        <v>990.66030937456037</v>
      </c>
      <c r="R51" s="98">
        <v>869.04217302939173</v>
      </c>
      <c r="S51" s="98">
        <v>876.83488771033706</v>
      </c>
      <c r="T51" s="98">
        <v>933.91368417435478</v>
      </c>
      <c r="U51" s="98">
        <v>898.33414749065116</v>
      </c>
      <c r="V51" s="98">
        <v>980.28756084754104</v>
      </c>
      <c r="W51" s="98">
        <v>987.05491690689871</v>
      </c>
      <c r="X51" s="98">
        <v>953.66757183125173</v>
      </c>
      <c r="Y51" s="98">
        <v>920.00010468718949</v>
      </c>
      <c r="DA51" s="63" t="s">
        <v>2290</v>
      </c>
    </row>
    <row r="52" spans="1:105" ht="12" customHeight="1" x14ac:dyDescent="0.25">
      <c r="A52" s="100" t="s">
        <v>211</v>
      </c>
      <c r="B52" s="101">
        <v>161.54153881391628</v>
      </c>
      <c r="C52" s="101">
        <v>325.94507577214893</v>
      </c>
      <c r="D52" s="101">
        <v>126.54591935997013</v>
      </c>
      <c r="E52" s="101">
        <v>72.67301744480099</v>
      </c>
      <c r="F52" s="101">
        <v>95.597493532214202</v>
      </c>
      <c r="G52" s="101">
        <v>94.825487122322755</v>
      </c>
      <c r="H52" s="101">
        <v>128.39318248856816</v>
      </c>
      <c r="I52" s="101">
        <v>104.90699033133043</v>
      </c>
      <c r="J52" s="101">
        <v>102.14150867221943</v>
      </c>
      <c r="K52" s="101">
        <v>91.2461494844014</v>
      </c>
      <c r="L52" s="101">
        <v>92.227808214431846</v>
      </c>
      <c r="M52" s="101">
        <v>143.50881159081931</v>
      </c>
      <c r="N52" s="101">
        <v>73.160886329664805</v>
      </c>
      <c r="O52" s="101">
        <v>60.246730051449134</v>
      </c>
      <c r="P52" s="101">
        <v>127.66092602314097</v>
      </c>
      <c r="Q52" s="101">
        <v>45.287297322608339</v>
      </c>
      <c r="R52" s="101">
        <v>49.530001633509855</v>
      </c>
      <c r="S52" s="101">
        <v>77.714726592538469</v>
      </c>
      <c r="T52" s="101">
        <v>96.133048056633797</v>
      </c>
      <c r="U52" s="101">
        <v>112.42666664703069</v>
      </c>
      <c r="V52" s="101">
        <v>102.6076215893888</v>
      </c>
      <c r="W52" s="101">
        <v>111.56714966532061</v>
      </c>
      <c r="X52" s="101">
        <v>112.83802898111783</v>
      </c>
      <c r="Y52" s="101">
        <v>86.413659547931474</v>
      </c>
      <c r="DA52" s="131" t="s">
        <v>2291</v>
      </c>
    </row>
    <row r="53" spans="1:105" ht="12" customHeight="1" x14ac:dyDescent="0.25">
      <c r="A53" s="103" t="s">
        <v>52</v>
      </c>
      <c r="B53" s="104">
        <v>605.39773639174825</v>
      </c>
      <c r="C53" s="104">
        <v>554.05257954238061</v>
      </c>
      <c r="D53" s="104">
        <v>623.99476985896024</v>
      </c>
      <c r="E53" s="104">
        <v>638.88666076688014</v>
      </c>
      <c r="F53" s="104">
        <v>631.75659523437162</v>
      </c>
      <c r="G53" s="104">
        <v>653.1580788616368</v>
      </c>
      <c r="H53" s="104">
        <v>631.24115362125031</v>
      </c>
      <c r="I53" s="104">
        <v>654.29637033443328</v>
      </c>
      <c r="J53" s="104">
        <v>685.96169057936504</v>
      </c>
      <c r="K53" s="104">
        <v>667.49669979986334</v>
      </c>
      <c r="L53" s="104">
        <v>685.1694846513999</v>
      </c>
      <c r="M53" s="104">
        <v>669.95099311503532</v>
      </c>
      <c r="N53" s="104">
        <v>676.00197937154269</v>
      </c>
      <c r="O53" s="104">
        <v>770.10912212689288</v>
      </c>
      <c r="P53" s="104">
        <v>757.26135981304378</v>
      </c>
      <c r="Q53" s="104">
        <v>945.37301205195206</v>
      </c>
      <c r="R53" s="104">
        <v>819.51217139588186</v>
      </c>
      <c r="S53" s="104">
        <v>799.1201611177986</v>
      </c>
      <c r="T53" s="104">
        <v>837.78063611772086</v>
      </c>
      <c r="U53" s="104">
        <v>785.90748084362042</v>
      </c>
      <c r="V53" s="104">
        <v>877.67993925815222</v>
      </c>
      <c r="W53" s="104">
        <v>875.48776724157801</v>
      </c>
      <c r="X53" s="104">
        <v>840.82954285013409</v>
      </c>
      <c r="Y53" s="104">
        <v>833.5864451392581</v>
      </c>
      <c r="DA53" s="132" t="s">
        <v>2292</v>
      </c>
    </row>
    <row r="54" spans="1:105" ht="12" customHeight="1" x14ac:dyDescent="0.25">
      <c r="A54" s="106" t="s">
        <v>122</v>
      </c>
      <c r="B54" s="101">
        <v>1025.5558223111561</v>
      </c>
      <c r="C54" s="101">
        <v>1242.1569462408254</v>
      </c>
      <c r="D54" s="101">
        <v>1141.5971386582994</v>
      </c>
      <c r="E54" s="101">
        <v>1056.4691477832066</v>
      </c>
      <c r="F54" s="101">
        <v>1059.3785518372752</v>
      </c>
      <c r="G54" s="101">
        <v>1085.7096347831487</v>
      </c>
      <c r="H54" s="101">
        <v>1156.966438773236</v>
      </c>
      <c r="I54" s="101">
        <v>1141.0679443873571</v>
      </c>
      <c r="J54" s="101">
        <v>1136.8693186942978</v>
      </c>
      <c r="K54" s="101">
        <v>1102.6459281797615</v>
      </c>
      <c r="L54" s="101">
        <v>1166.0654599194195</v>
      </c>
      <c r="M54" s="101">
        <v>1214.3379548288931</v>
      </c>
      <c r="N54" s="101">
        <v>1186.4627863509627</v>
      </c>
      <c r="O54" s="101">
        <v>1165.1787990971354</v>
      </c>
      <c r="P54" s="101">
        <v>1227.0701763441618</v>
      </c>
      <c r="Q54" s="101">
        <v>1146.652066600612</v>
      </c>
      <c r="R54" s="101">
        <v>1193.2902079381413</v>
      </c>
      <c r="S54" s="101">
        <v>1250.1377276213311</v>
      </c>
      <c r="T54" s="101">
        <v>1271.993225070602</v>
      </c>
      <c r="U54" s="101">
        <v>1278.3141011063335</v>
      </c>
      <c r="V54" s="101">
        <v>1265.6485755076412</v>
      </c>
      <c r="W54" s="101">
        <v>1262.1306141506345</v>
      </c>
      <c r="X54" s="101">
        <v>1242.228779947103</v>
      </c>
      <c r="Y54" s="101">
        <v>1172.1938110275842</v>
      </c>
      <c r="DA54" s="131" t="s">
        <v>2293</v>
      </c>
    </row>
    <row r="55" spans="1:105" ht="12" customHeight="1" x14ac:dyDescent="0.25">
      <c r="A55" s="107" t="s">
        <v>121</v>
      </c>
      <c r="B55" s="104">
        <v>666.86775910749225</v>
      </c>
      <c r="C55" s="104">
        <v>863.79949463670687</v>
      </c>
      <c r="D55" s="104">
        <v>738.63502326670618</v>
      </c>
      <c r="E55" s="104">
        <v>671.64742973960585</v>
      </c>
      <c r="F55" s="104">
        <v>684.12174930319475</v>
      </c>
      <c r="G55" s="104">
        <v>703.69970883400799</v>
      </c>
      <c r="H55" s="104">
        <v>765.49452932581005</v>
      </c>
      <c r="I55" s="104">
        <v>750.18919353088256</v>
      </c>
      <c r="J55" s="104">
        <v>746.49475436881119</v>
      </c>
      <c r="K55" s="104">
        <v>723.75553267480029</v>
      </c>
      <c r="L55" s="104">
        <v>767.94063102418852</v>
      </c>
      <c r="M55" s="104">
        <v>818.83925598106248</v>
      </c>
      <c r="N55" s="104">
        <v>791.27118280795287</v>
      </c>
      <c r="O55" s="104">
        <v>773.53918302649288</v>
      </c>
      <c r="P55" s="104">
        <v>840.98693934945368</v>
      </c>
      <c r="Q55" s="104">
        <v>771.5758712016567</v>
      </c>
      <c r="R55" s="104">
        <v>818.96116295488366</v>
      </c>
      <c r="S55" s="104">
        <v>879.82374911627039</v>
      </c>
      <c r="T55" s="104">
        <v>909.83079451313165</v>
      </c>
      <c r="U55" s="104">
        <v>936.01999406743334</v>
      </c>
      <c r="V55" s="104">
        <v>938.67548456421446</v>
      </c>
      <c r="W55" s="104">
        <v>954.88461662076099</v>
      </c>
      <c r="X55" s="104">
        <v>956.1133033737085</v>
      </c>
      <c r="Y55" s="104">
        <v>911.3534443343525</v>
      </c>
      <c r="DA55" s="132" t="s">
        <v>2294</v>
      </c>
    </row>
    <row r="56" spans="1:105" ht="12" customHeight="1" x14ac:dyDescent="0.25">
      <c r="A56" s="108" t="s">
        <v>53</v>
      </c>
      <c r="B56" s="98">
        <v>114.32710959279191</v>
      </c>
      <c r="C56" s="98">
        <v>274.20291093037582</v>
      </c>
      <c r="D56" s="98">
        <v>101.77786759727603</v>
      </c>
      <c r="E56" s="98">
        <v>54.169002114938628</v>
      </c>
      <c r="F56" s="98">
        <v>72.605332569178572</v>
      </c>
      <c r="G56" s="98">
        <v>71.82108713295878</v>
      </c>
      <c r="H56" s="98">
        <v>106.65867433072822</v>
      </c>
      <c r="I56" s="98">
        <v>85.332634346778704</v>
      </c>
      <c r="J56" s="98">
        <v>79.472340682061386</v>
      </c>
      <c r="K56" s="98">
        <v>71.669130197620518</v>
      </c>
      <c r="L56" s="98">
        <v>75.212986848905445</v>
      </c>
      <c r="M56" s="98">
        <v>118.89257037828271</v>
      </c>
      <c r="N56" s="98">
        <v>76.538835151441546</v>
      </c>
      <c r="O56" s="98">
        <v>44.376084296574142</v>
      </c>
      <c r="P56" s="98">
        <v>104.24171073781483</v>
      </c>
      <c r="Q56" s="98">
        <v>14.886152347603907</v>
      </c>
      <c r="R56" s="98">
        <v>30.240938917559049</v>
      </c>
      <c r="S56" s="98">
        <v>68.165782983562067</v>
      </c>
      <c r="T56" s="98">
        <v>82.459579566500963</v>
      </c>
      <c r="U56" s="98">
        <v>109.33846920508785</v>
      </c>
      <c r="V56" s="98">
        <v>89.358232158675065</v>
      </c>
      <c r="W56" s="98">
        <v>94.391952728304588</v>
      </c>
      <c r="X56" s="98">
        <v>100.69461470058212</v>
      </c>
      <c r="Y56" s="98">
        <v>78.193440891329161</v>
      </c>
      <c r="DA56" s="63" t="s">
        <v>2295</v>
      </c>
    </row>
    <row r="57" spans="1:105" ht="12" customHeight="1" x14ac:dyDescent="0.25">
      <c r="A57" s="108" t="s">
        <v>52</v>
      </c>
      <c r="B57" s="98">
        <v>552.54064951470025</v>
      </c>
      <c r="C57" s="98">
        <v>589.59658370633122</v>
      </c>
      <c r="D57" s="98">
        <v>636.8571556694302</v>
      </c>
      <c r="E57" s="98">
        <v>617.47842762466723</v>
      </c>
      <c r="F57" s="98">
        <v>611.51641673401616</v>
      </c>
      <c r="G57" s="98">
        <v>631.87862170104927</v>
      </c>
      <c r="H57" s="98">
        <v>658.83585499508183</v>
      </c>
      <c r="I57" s="98">
        <v>664.85655918410373</v>
      </c>
      <c r="J57" s="98">
        <v>667.02241368674981</v>
      </c>
      <c r="K57" s="98">
        <v>652.08640247717983</v>
      </c>
      <c r="L57" s="98">
        <v>692.7276441752831</v>
      </c>
      <c r="M57" s="98">
        <v>699.94668560277978</v>
      </c>
      <c r="N57" s="98">
        <v>714.73234765651148</v>
      </c>
      <c r="O57" s="98">
        <v>729.16309872991883</v>
      </c>
      <c r="P57" s="98">
        <v>736.74522861163894</v>
      </c>
      <c r="Q57" s="98">
        <v>756.6897188540529</v>
      </c>
      <c r="R57" s="98">
        <v>788.72022403732478</v>
      </c>
      <c r="S57" s="98">
        <v>811.65796613270834</v>
      </c>
      <c r="T57" s="98">
        <v>827.37121494663074</v>
      </c>
      <c r="U57" s="98">
        <v>826.68152486234544</v>
      </c>
      <c r="V57" s="98">
        <v>849.31725240553942</v>
      </c>
      <c r="W57" s="98">
        <v>860.49266389245633</v>
      </c>
      <c r="X57" s="98">
        <v>855.41868867312633</v>
      </c>
      <c r="Y57" s="98">
        <v>833.16000344302336</v>
      </c>
      <c r="DA57" s="63" t="s">
        <v>2296</v>
      </c>
    </row>
    <row r="58" spans="1:105" ht="12" customHeight="1" x14ac:dyDescent="0.25">
      <c r="A58" s="121" t="s">
        <v>54</v>
      </c>
      <c r="B58" s="122">
        <v>576.91051235206407</v>
      </c>
      <c r="C58" s="122">
        <v>634.42494381390532</v>
      </c>
      <c r="D58" s="122">
        <v>630.39398116000484</v>
      </c>
      <c r="E58" s="122">
        <v>640.29013591167393</v>
      </c>
      <c r="F58" s="122">
        <v>636.3302713277933</v>
      </c>
      <c r="G58" s="122">
        <v>650.83045948154063</v>
      </c>
      <c r="H58" s="122">
        <v>734.29548759053819</v>
      </c>
      <c r="I58" s="122">
        <v>728.93285679008125</v>
      </c>
      <c r="J58" s="122">
        <v>719.09635201902745</v>
      </c>
      <c r="K58" s="122">
        <v>692.10465376861475</v>
      </c>
      <c r="L58" s="122">
        <v>716.92224153634209</v>
      </c>
      <c r="M58" s="122">
        <v>668.52748680696027</v>
      </c>
      <c r="N58" s="122">
        <v>644.8072276136146</v>
      </c>
      <c r="O58" s="122">
        <v>572.16236917915899</v>
      </c>
      <c r="P58" s="122">
        <v>632.90698475472493</v>
      </c>
      <c r="Q58" s="122">
        <v>622.91897508475517</v>
      </c>
      <c r="R58" s="122">
        <v>628.85293902267028</v>
      </c>
      <c r="S58" s="122">
        <v>642.84388037647568</v>
      </c>
      <c r="T58" s="122">
        <v>690.47822446539362</v>
      </c>
      <c r="U58" s="122">
        <v>639.07321511557154</v>
      </c>
      <c r="V58" s="122">
        <v>624.06023914168975</v>
      </c>
      <c r="W58" s="122">
        <v>627.82971969643484</v>
      </c>
      <c r="X58" s="122">
        <v>639.41565686355489</v>
      </c>
      <c r="Y58" s="122">
        <v>591.77632297912101</v>
      </c>
      <c r="DA58" s="130" t="s">
        <v>2297</v>
      </c>
    </row>
    <row r="59" spans="1:105" ht="12" customHeight="1" x14ac:dyDescent="0.25">
      <c r="A59" s="97" t="s">
        <v>50</v>
      </c>
      <c r="B59" s="98">
        <v>705.30019727065667</v>
      </c>
      <c r="C59" s="98">
        <v>724.48377499807179</v>
      </c>
      <c r="D59" s="98">
        <v>746.55068638549449</v>
      </c>
      <c r="E59" s="98">
        <v>760.37497118631541</v>
      </c>
      <c r="F59" s="98">
        <v>779.86677068084964</v>
      </c>
      <c r="G59" s="98">
        <v>808.75860040394321</v>
      </c>
      <c r="H59" s="98">
        <v>837.61080843719628</v>
      </c>
      <c r="I59" s="98">
        <v>869.21101654478616</v>
      </c>
      <c r="J59" s="98">
        <v>877.84963829747926</v>
      </c>
      <c r="K59" s="98">
        <v>858.72382811105126</v>
      </c>
      <c r="L59" s="98">
        <v>851.13819297090436</v>
      </c>
      <c r="M59" s="98">
        <v>808.30554805287932</v>
      </c>
      <c r="N59" s="98">
        <v>780.82086684303169</v>
      </c>
      <c r="O59" s="98">
        <v>760.65804182400791</v>
      </c>
      <c r="P59" s="98">
        <v>758.45740635343896</v>
      </c>
      <c r="Q59" s="98">
        <v>770.63245654368541</v>
      </c>
      <c r="R59" s="98">
        <v>793.14167739374113</v>
      </c>
      <c r="S59" s="98">
        <v>825.21678077161698</v>
      </c>
      <c r="T59" s="98">
        <v>876.88183475352446</v>
      </c>
      <c r="U59" s="98">
        <v>789.76124567435875</v>
      </c>
      <c r="V59" s="98">
        <v>764.57609625656391</v>
      </c>
      <c r="W59" s="98">
        <v>808.95641466689074</v>
      </c>
      <c r="X59" s="98">
        <v>907.52096428833727</v>
      </c>
      <c r="Y59" s="98">
        <v>751.38318387602476</v>
      </c>
      <c r="DA59" s="63" t="s">
        <v>2298</v>
      </c>
    </row>
    <row r="60" spans="1:105" ht="12" customHeight="1" x14ac:dyDescent="0.25">
      <c r="A60" s="109" t="s">
        <v>120</v>
      </c>
      <c r="B60" s="33">
        <v>515.79033148211079</v>
      </c>
      <c r="C60" s="33">
        <v>594.46744988958687</v>
      </c>
      <c r="D60" s="33">
        <v>580.50632221585875</v>
      </c>
      <c r="E60" s="33">
        <v>590.7440806705589</v>
      </c>
      <c r="F60" s="33">
        <v>579.44280982886505</v>
      </c>
      <c r="G60" s="33">
        <v>592.07646449128026</v>
      </c>
      <c r="H60" s="33">
        <v>699.21722986695613</v>
      </c>
      <c r="I60" s="33">
        <v>683.67023259901487</v>
      </c>
      <c r="J60" s="33">
        <v>669.53272524448346</v>
      </c>
      <c r="K60" s="33">
        <v>640.93349760966657</v>
      </c>
      <c r="L60" s="33">
        <v>676.38611127472586</v>
      </c>
      <c r="M60" s="33">
        <v>625.63355347830179</v>
      </c>
      <c r="N60" s="33">
        <v>603.23085043706328</v>
      </c>
      <c r="O60" s="33">
        <v>514.9862163464278</v>
      </c>
      <c r="P60" s="33">
        <v>595.17311209255911</v>
      </c>
      <c r="Q60" s="33">
        <v>580.42404587156659</v>
      </c>
      <c r="R60" s="33">
        <v>582.28478012611902</v>
      </c>
      <c r="S60" s="33">
        <v>591.92951560298195</v>
      </c>
      <c r="T60" s="33">
        <v>640.63360819983893</v>
      </c>
      <c r="U60" s="33">
        <v>601.65993290522067</v>
      </c>
      <c r="V60" s="33">
        <v>591.24366939929655</v>
      </c>
      <c r="W60" s="33">
        <v>586.89573374019335</v>
      </c>
      <c r="X60" s="33">
        <v>580.55434363886957</v>
      </c>
      <c r="Y60" s="33">
        <v>557.15956016348048</v>
      </c>
      <c r="DA60" s="60" t="s">
        <v>2299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7270.9672826018359</v>
      </c>
      <c r="C62" s="117">
        <f t="shared" si="21"/>
        <v>7738.9401060914133</v>
      </c>
      <c r="D62" s="117">
        <f t="shared" si="21"/>
        <v>7996.7130834837626</v>
      </c>
      <c r="E62" s="117">
        <f t="shared" si="21"/>
        <v>8580.9881681799143</v>
      </c>
      <c r="F62" s="117">
        <f t="shared" si="21"/>
        <v>8369.6673141678784</v>
      </c>
      <c r="G62" s="117">
        <f t="shared" si="21"/>
        <v>8547.7917370802934</v>
      </c>
      <c r="H62" s="117">
        <f t="shared" si="21"/>
        <v>9157.4105771347822</v>
      </c>
      <c r="I62" s="117">
        <f t="shared" si="21"/>
        <v>8997.2315249989388</v>
      </c>
      <c r="J62" s="117">
        <f t="shared" si="21"/>
        <v>8294.418561565386</v>
      </c>
      <c r="K62" s="117">
        <f t="shared" si="21"/>
        <v>8374.2411189001523</v>
      </c>
      <c r="L62" s="117">
        <f t="shared" si="21"/>
        <v>9443.9782105358627</v>
      </c>
      <c r="M62" s="117">
        <f t="shared" si="21"/>
        <v>7705.6865787078741</v>
      </c>
      <c r="N62" s="117">
        <f t="shared" si="21"/>
        <v>8047.2300538782247</v>
      </c>
      <c r="O62" s="117">
        <f t="shared" si="21"/>
        <v>7484.010030974865</v>
      </c>
      <c r="P62" s="117">
        <f t="shared" si="21"/>
        <v>7119.5194263270487</v>
      </c>
      <c r="Q62" s="117">
        <f t="shared" si="21"/>
        <v>7544.9715696917456</v>
      </c>
      <c r="R62" s="117">
        <f t="shared" ref="R62:V62" si="22">R63+R66+R68+R77</f>
        <v>7051.0022986330741</v>
      </c>
      <c r="S62" s="117">
        <f t="shared" si="22"/>
        <v>6671.2105153776238</v>
      </c>
      <c r="T62" s="117">
        <f t="shared" si="22"/>
        <v>7010.1758291542774</v>
      </c>
      <c r="U62" s="117">
        <f t="shared" si="22"/>
        <v>6544.4950349475903</v>
      </c>
      <c r="V62" s="117">
        <f t="shared" si="22"/>
        <v>6581.4916665453466</v>
      </c>
      <c r="W62" s="117">
        <f t="shared" ref="W62:Y62" si="23">W63+W66+W68+W77</f>
        <v>7097.5258510696085</v>
      </c>
      <c r="X62" s="117">
        <f t="shared" si="23"/>
        <v>6282.7198877633946</v>
      </c>
      <c r="Y62" s="117">
        <f t="shared" si="23"/>
        <v>6063.0749611730535</v>
      </c>
      <c r="DA62" s="129" t="s">
        <v>2300</v>
      </c>
    </row>
    <row r="63" spans="1:105" ht="12.95" customHeight="1" x14ac:dyDescent="0.25">
      <c r="A63" s="121" t="s">
        <v>57</v>
      </c>
      <c r="B63" s="122">
        <f t="shared" ref="B63:Q63" si="24">SUM(B64:B65)</f>
        <v>5311.7118433503974</v>
      </c>
      <c r="C63" s="122">
        <f t="shared" si="24"/>
        <v>5611.4125183205661</v>
      </c>
      <c r="D63" s="122">
        <f t="shared" si="24"/>
        <v>5902.4467694276291</v>
      </c>
      <c r="E63" s="122">
        <f t="shared" si="24"/>
        <v>6424.397511774946</v>
      </c>
      <c r="F63" s="122">
        <f t="shared" si="24"/>
        <v>6375.3796132580801</v>
      </c>
      <c r="G63" s="122">
        <f t="shared" si="24"/>
        <v>6514.3823996393412</v>
      </c>
      <c r="H63" s="122">
        <f t="shared" si="24"/>
        <v>6860.9230589020317</v>
      </c>
      <c r="I63" s="122">
        <f t="shared" si="24"/>
        <v>6743.3925084043331</v>
      </c>
      <c r="J63" s="122">
        <f t="shared" si="24"/>
        <v>6104.903194823175</v>
      </c>
      <c r="K63" s="122">
        <f t="shared" si="24"/>
        <v>6220.3177341905066</v>
      </c>
      <c r="L63" s="122">
        <f t="shared" si="24"/>
        <v>7121.7011168402059</v>
      </c>
      <c r="M63" s="122">
        <f t="shared" si="24"/>
        <v>5631.1723376269892</v>
      </c>
      <c r="N63" s="122">
        <f t="shared" si="24"/>
        <v>5889.3269798281726</v>
      </c>
      <c r="O63" s="122">
        <f t="shared" si="24"/>
        <v>5445.1695163367713</v>
      </c>
      <c r="P63" s="122">
        <f t="shared" si="24"/>
        <v>5095.4202470596074</v>
      </c>
      <c r="Q63" s="122">
        <f t="shared" si="24"/>
        <v>5394.6629015688786</v>
      </c>
      <c r="R63" s="122">
        <f t="shared" ref="R63:V63" si="25">SUM(R64:R65)</f>
        <v>4780.4560644398634</v>
      </c>
      <c r="S63" s="122">
        <f t="shared" si="25"/>
        <v>4492.6741603581122</v>
      </c>
      <c r="T63" s="122">
        <f t="shared" si="25"/>
        <v>4801.0707549986337</v>
      </c>
      <c r="U63" s="122">
        <f t="shared" si="25"/>
        <v>4419.3438217186103</v>
      </c>
      <c r="V63" s="122">
        <f t="shared" si="25"/>
        <v>4457.7791862752701</v>
      </c>
      <c r="W63" s="122">
        <f t="shared" ref="W63:Y63" si="26">SUM(W64:W65)</f>
        <v>4766.1556407674507</v>
      </c>
      <c r="X63" s="122">
        <f t="shared" si="26"/>
        <v>4203.3308955038938</v>
      </c>
      <c r="Y63" s="122">
        <f t="shared" si="26"/>
        <v>4060.1101062055041</v>
      </c>
      <c r="DA63" s="130" t="s">
        <v>2301</v>
      </c>
    </row>
    <row r="64" spans="1:105" ht="12" customHeight="1" x14ac:dyDescent="0.25">
      <c r="A64" s="97" t="s">
        <v>212</v>
      </c>
      <c r="B64" s="98">
        <v>5257.7981756799218</v>
      </c>
      <c r="C64" s="98">
        <v>5553.7371432067894</v>
      </c>
      <c r="D64" s="98">
        <v>5842.9064180043688</v>
      </c>
      <c r="E64" s="98">
        <v>6362.8763311643233</v>
      </c>
      <c r="F64" s="98">
        <v>6313.7559512872294</v>
      </c>
      <c r="G64" s="98">
        <v>6452.9053096034095</v>
      </c>
      <c r="H64" s="98">
        <v>6797.8873995016893</v>
      </c>
      <c r="I64" s="98">
        <v>6681.179417502608</v>
      </c>
      <c r="J64" s="98">
        <v>6049.2296409468754</v>
      </c>
      <c r="K64" s="98">
        <v>6165.1152998280913</v>
      </c>
      <c r="L64" s="98">
        <v>7058.0401398984804</v>
      </c>
      <c r="M64" s="98">
        <v>5579.7985361324418</v>
      </c>
      <c r="N64" s="98">
        <v>5835.4690219599033</v>
      </c>
      <c r="O64" s="98">
        <v>5393.7857658966996</v>
      </c>
      <c r="P64" s="98">
        <v>5045.9208427971689</v>
      </c>
      <c r="Q64" s="98">
        <v>5343.4844079607765</v>
      </c>
      <c r="R64" s="98">
        <v>4733.3363658426388</v>
      </c>
      <c r="S64" s="98">
        <v>4447.3686921793369</v>
      </c>
      <c r="T64" s="98">
        <v>4750.4367632761332</v>
      </c>
      <c r="U64" s="98">
        <v>4371.9112508869321</v>
      </c>
      <c r="V64" s="98">
        <v>4408.7556378220197</v>
      </c>
      <c r="W64" s="98">
        <v>4712.5120780902453</v>
      </c>
      <c r="X64" s="98">
        <v>4154.2415944436734</v>
      </c>
      <c r="Y64" s="98">
        <v>4011.7780725205757</v>
      </c>
      <c r="DA64" s="63" t="s">
        <v>2302</v>
      </c>
    </row>
    <row r="65" spans="1:105" ht="12" customHeight="1" x14ac:dyDescent="0.25">
      <c r="A65" s="97" t="s">
        <v>53</v>
      </c>
      <c r="B65" s="98">
        <v>53.913667670475249</v>
      </c>
      <c r="C65" s="98">
        <v>57.675375113776973</v>
      </c>
      <c r="D65" s="98">
        <v>59.540351423259864</v>
      </c>
      <c r="E65" s="98">
        <v>61.521180610622729</v>
      </c>
      <c r="F65" s="98">
        <v>61.623661970850463</v>
      </c>
      <c r="G65" s="98">
        <v>61.477090035931838</v>
      </c>
      <c r="H65" s="98">
        <v>63.035659400342276</v>
      </c>
      <c r="I65" s="98">
        <v>62.213090901725138</v>
      </c>
      <c r="J65" s="98">
        <v>55.673553876299749</v>
      </c>
      <c r="K65" s="98">
        <v>55.202434362415346</v>
      </c>
      <c r="L65" s="98">
        <v>63.660976941725337</v>
      </c>
      <c r="M65" s="98">
        <v>51.373801494547266</v>
      </c>
      <c r="N65" s="98">
        <v>53.857957868269629</v>
      </c>
      <c r="O65" s="98">
        <v>51.383750440071701</v>
      </c>
      <c r="P65" s="98">
        <v>49.499404262438468</v>
      </c>
      <c r="Q65" s="98">
        <v>51.178493608102272</v>
      </c>
      <c r="R65" s="98">
        <v>47.119698597224975</v>
      </c>
      <c r="S65" s="98">
        <v>45.305468178775442</v>
      </c>
      <c r="T65" s="98">
        <v>50.633991722500333</v>
      </c>
      <c r="U65" s="98">
        <v>47.432570831678696</v>
      </c>
      <c r="V65" s="98">
        <v>49.023548453250704</v>
      </c>
      <c r="W65" s="98">
        <v>53.643562677205594</v>
      </c>
      <c r="X65" s="98">
        <v>49.089301060220443</v>
      </c>
      <c r="Y65" s="98">
        <v>48.332033684928462</v>
      </c>
      <c r="DA65" s="63" t="s">
        <v>2303</v>
      </c>
    </row>
    <row r="66" spans="1:105" ht="12.95" customHeight="1" x14ac:dyDescent="0.25">
      <c r="A66" s="121" t="s">
        <v>92</v>
      </c>
      <c r="B66" s="122">
        <f t="shared" ref="B66:Y66" si="27">B67</f>
        <v>23.463203015510476</v>
      </c>
      <c r="C66" s="122">
        <f t="shared" si="27"/>
        <v>29.339047547639527</v>
      </c>
      <c r="D66" s="122">
        <f t="shared" si="27"/>
        <v>23.244882070038351</v>
      </c>
      <c r="E66" s="122">
        <f t="shared" si="27"/>
        <v>50.192811143978496</v>
      </c>
      <c r="F66" s="122">
        <f t="shared" si="27"/>
        <v>51.153926513461322</v>
      </c>
      <c r="G66" s="122">
        <f t="shared" si="27"/>
        <v>76.236328051336031</v>
      </c>
      <c r="H66" s="122">
        <f t="shared" si="27"/>
        <v>82.425026074265901</v>
      </c>
      <c r="I66" s="122">
        <f t="shared" si="27"/>
        <v>55.138078305185012</v>
      </c>
      <c r="J66" s="122">
        <f t="shared" si="27"/>
        <v>65.271927817485164</v>
      </c>
      <c r="K66" s="122">
        <f t="shared" si="27"/>
        <v>102.18718967756871</v>
      </c>
      <c r="L66" s="122">
        <f t="shared" si="27"/>
        <v>96.61813486362081</v>
      </c>
      <c r="M66" s="122">
        <f t="shared" si="27"/>
        <v>93.769109216009255</v>
      </c>
      <c r="N66" s="122">
        <f t="shared" si="27"/>
        <v>85.40968680710364</v>
      </c>
      <c r="O66" s="122">
        <f t="shared" si="27"/>
        <v>76.825946315249894</v>
      </c>
      <c r="P66" s="122">
        <f t="shared" si="27"/>
        <v>57.141514790082468</v>
      </c>
      <c r="Q66" s="122">
        <f t="shared" si="27"/>
        <v>85.946312440255923</v>
      </c>
      <c r="R66" s="122">
        <f t="shared" si="27"/>
        <v>77.045037354915763</v>
      </c>
      <c r="S66" s="122">
        <f t="shared" si="27"/>
        <v>87.496434010687906</v>
      </c>
      <c r="T66" s="122">
        <f t="shared" si="27"/>
        <v>72.669729281278819</v>
      </c>
      <c r="U66" s="122">
        <f t="shared" si="27"/>
        <v>74.929995724776035</v>
      </c>
      <c r="V66" s="122">
        <f t="shared" si="27"/>
        <v>79.171078551374436</v>
      </c>
      <c r="W66" s="122">
        <f t="shared" si="27"/>
        <v>83.374272828690707</v>
      </c>
      <c r="X66" s="122">
        <f t="shared" si="27"/>
        <v>80.739320957027687</v>
      </c>
      <c r="Y66" s="122">
        <f t="shared" si="27"/>
        <v>76.66959809813963</v>
      </c>
      <c r="DA66" s="130" t="s">
        <v>2304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23.463203015510476</v>
      </c>
      <c r="C67" s="98">
        <f>IF(RES_hhdet_fec!C67=0,0,RES_hhdet_fec!C67*1000*11630/RES_hhdet_num!C62)</f>
        <v>29.339047547639527</v>
      </c>
      <c r="D67" s="98">
        <f>IF(RES_hhdet_fec!D67=0,0,RES_hhdet_fec!D67*1000*11630/RES_hhdet_num!D62)</f>
        <v>23.244882070038351</v>
      </c>
      <c r="E67" s="98">
        <f>IF(RES_hhdet_fec!E67=0,0,RES_hhdet_fec!E67*1000*11630/RES_hhdet_num!E62)</f>
        <v>50.192811143978496</v>
      </c>
      <c r="F67" s="98">
        <f>IF(RES_hhdet_fec!F67=0,0,RES_hhdet_fec!F67*1000*11630/RES_hhdet_num!F62)</f>
        <v>51.153926513461322</v>
      </c>
      <c r="G67" s="98">
        <f>IF(RES_hhdet_fec!G67=0,0,RES_hhdet_fec!G67*1000*11630/RES_hhdet_num!G62)</f>
        <v>76.236328051336031</v>
      </c>
      <c r="H67" s="98">
        <f>IF(RES_hhdet_fec!H67=0,0,RES_hhdet_fec!H67*1000*11630/RES_hhdet_num!H62)</f>
        <v>82.425026074265901</v>
      </c>
      <c r="I67" s="98">
        <f>IF(RES_hhdet_fec!I67=0,0,RES_hhdet_fec!I67*1000*11630/RES_hhdet_num!I62)</f>
        <v>55.138078305185012</v>
      </c>
      <c r="J67" s="98">
        <f>IF(RES_hhdet_fec!J67=0,0,RES_hhdet_fec!J67*1000*11630/RES_hhdet_num!J62)</f>
        <v>65.271927817485164</v>
      </c>
      <c r="K67" s="98">
        <f>IF(RES_hhdet_fec!K67=0,0,RES_hhdet_fec!K67*1000*11630/RES_hhdet_num!K62)</f>
        <v>102.18718967756871</v>
      </c>
      <c r="L67" s="98">
        <f>IF(RES_hhdet_fec!L67=0,0,RES_hhdet_fec!L67*1000*11630/RES_hhdet_num!L62)</f>
        <v>96.61813486362081</v>
      </c>
      <c r="M67" s="98">
        <f>IF(RES_hhdet_fec!M67=0,0,RES_hhdet_fec!M67*1000*11630/RES_hhdet_num!M62)</f>
        <v>93.769109216009255</v>
      </c>
      <c r="N67" s="98">
        <f>IF(RES_hhdet_fec!N67=0,0,RES_hhdet_fec!N67*1000*11630/RES_hhdet_num!N62)</f>
        <v>85.40968680710364</v>
      </c>
      <c r="O67" s="98">
        <f>IF(RES_hhdet_fec!O67=0,0,RES_hhdet_fec!O67*1000*11630/RES_hhdet_num!O62)</f>
        <v>76.825946315249894</v>
      </c>
      <c r="P67" s="98">
        <f>IF(RES_hhdet_fec!P67=0,0,RES_hhdet_fec!P67*1000*11630/RES_hhdet_num!P62)</f>
        <v>57.141514790082468</v>
      </c>
      <c r="Q67" s="98">
        <f>IF(RES_hhdet_fec!Q67=0,0,RES_hhdet_fec!Q67*1000*11630/RES_hhdet_num!Q62)</f>
        <v>85.946312440255923</v>
      </c>
      <c r="R67" s="98">
        <f>IF(RES_hhdet_fec!R67=0,0,RES_hhdet_fec!R67*1000*11630/RES_hhdet_num!R62)</f>
        <v>77.045037354915763</v>
      </c>
      <c r="S67" s="98">
        <f>IF(RES_hhdet_fec!S67=0,0,RES_hhdet_fec!S67*1000*11630/RES_hhdet_num!S62)</f>
        <v>87.496434010687906</v>
      </c>
      <c r="T67" s="98">
        <f>IF(RES_hhdet_fec!T67=0,0,RES_hhdet_fec!T67*1000*11630/RES_hhdet_num!T62)</f>
        <v>72.669729281278819</v>
      </c>
      <c r="U67" s="98">
        <f>IF(RES_hhdet_fec!U67=0,0,RES_hhdet_fec!U67*1000*11630/RES_hhdet_num!U62)</f>
        <v>74.929995724776035</v>
      </c>
      <c r="V67" s="98">
        <f>IF(RES_hhdet_fec!V67=0,0,RES_hhdet_fec!V67*1000*11630/RES_hhdet_num!V62)</f>
        <v>79.171078551374436</v>
      </c>
      <c r="W67" s="98">
        <f>IF(RES_hhdet_fec!W67=0,0,RES_hhdet_fec!W67*1000*11630/RES_hhdet_num!W62)</f>
        <v>83.374272828690707</v>
      </c>
      <c r="X67" s="98">
        <f>IF(RES_hhdet_fec!X67=0,0,RES_hhdet_fec!X67*1000*11630/RES_hhdet_num!X62)</f>
        <v>80.739320957027687</v>
      </c>
      <c r="Y67" s="98">
        <f>IF(RES_hhdet_fec!Y67=0,0,RES_hhdet_fec!Y67*1000*11630/RES_hhdet_num!Y62)</f>
        <v>76.66959809813963</v>
      </c>
      <c r="DA67" s="63" t="s">
        <v>2305</v>
      </c>
    </row>
    <row r="68" spans="1:105" ht="12" customHeight="1" x14ac:dyDescent="0.25">
      <c r="A68" s="121" t="s">
        <v>55</v>
      </c>
      <c r="B68" s="122">
        <v>1304.4897535479593</v>
      </c>
      <c r="C68" s="122">
        <v>1385.3588167827004</v>
      </c>
      <c r="D68" s="122">
        <v>1354.68537742135</v>
      </c>
      <c r="E68" s="122">
        <v>1337.0508816686208</v>
      </c>
      <c r="F68" s="122">
        <v>1231.6293092359674</v>
      </c>
      <c r="G68" s="122">
        <v>1236.4918496146327</v>
      </c>
      <c r="H68" s="122">
        <v>1333.7572988796715</v>
      </c>
      <c r="I68" s="122">
        <v>1332.534754895599</v>
      </c>
      <c r="J68" s="122">
        <v>1284.9379248345831</v>
      </c>
      <c r="K68" s="122">
        <v>1228.6252209399004</v>
      </c>
      <c r="L68" s="122">
        <v>1377.6210658548944</v>
      </c>
      <c r="M68" s="122">
        <v>1249.1758694297694</v>
      </c>
      <c r="N68" s="122">
        <v>1310.3797802311392</v>
      </c>
      <c r="O68" s="122">
        <v>1302.1777898530279</v>
      </c>
      <c r="P68" s="122">
        <v>1277.5744470442819</v>
      </c>
      <c r="Q68" s="122">
        <v>1325.6020219937391</v>
      </c>
      <c r="R68" s="122">
        <v>1408.8968509136462</v>
      </c>
      <c r="S68" s="122">
        <v>1334.9719231571983</v>
      </c>
      <c r="T68" s="122">
        <v>1326.9643375977962</v>
      </c>
      <c r="U68" s="122">
        <v>1301.2877214084101</v>
      </c>
      <c r="V68" s="122">
        <v>1294.1012017800454</v>
      </c>
      <c r="W68" s="122">
        <v>1436.9069711101722</v>
      </c>
      <c r="X68" s="122">
        <v>1245.241334342651</v>
      </c>
      <c r="Y68" s="122">
        <v>1192.0123662798217</v>
      </c>
      <c r="DA68" s="130" t="s">
        <v>2306</v>
      </c>
    </row>
    <row r="69" spans="1:105" ht="12" customHeight="1" x14ac:dyDescent="0.25">
      <c r="A69" s="97" t="s">
        <v>134</v>
      </c>
      <c r="B69" s="98">
        <v>1313.6825933912098</v>
      </c>
      <c r="C69" s="98">
        <v>1391.0681081000748</v>
      </c>
      <c r="D69" s="98">
        <v>1357.4036369029152</v>
      </c>
      <c r="E69" s="98">
        <v>1347.5960877305818</v>
      </c>
      <c r="F69" s="98">
        <v>1240.6768771729508</v>
      </c>
      <c r="G69" s="98">
        <v>1239.4536593210623</v>
      </c>
      <c r="H69" s="98">
        <v>1340.045322853545</v>
      </c>
      <c r="I69" s="98">
        <v>1338.9343075789577</v>
      </c>
      <c r="J69" s="98">
        <v>1297.5949616780208</v>
      </c>
      <c r="K69" s="98">
        <v>1239.950576006534</v>
      </c>
      <c r="L69" s="98">
        <v>1398.0955238143788</v>
      </c>
      <c r="M69" s="98">
        <v>1262.7548798262835</v>
      </c>
      <c r="N69" s="98">
        <v>1324.092953847266</v>
      </c>
      <c r="O69" s="98">
        <v>1309.8488523482183</v>
      </c>
      <c r="P69" s="98">
        <v>1282.5753650390063</v>
      </c>
      <c r="Q69" s="98">
        <v>1331.7065666110232</v>
      </c>
      <c r="R69" s="98">
        <v>1418.9277409859333</v>
      </c>
      <c r="S69" s="98">
        <v>1345.1468955512</v>
      </c>
      <c r="T69" s="98">
        <v>1344.0222780137863</v>
      </c>
      <c r="U69" s="98">
        <v>1315.6659590375887</v>
      </c>
      <c r="V69" s="98">
        <v>1305.3595559868604</v>
      </c>
      <c r="W69" s="98">
        <v>1441.4569882565961</v>
      </c>
      <c r="X69" s="98">
        <v>1248.3615653805991</v>
      </c>
      <c r="Y69" s="98">
        <v>1202.9615049956665</v>
      </c>
      <c r="DA69" s="63" t="s">
        <v>2307</v>
      </c>
    </row>
    <row r="70" spans="1:105" ht="12" customHeight="1" x14ac:dyDescent="0.25">
      <c r="A70" s="97" t="s">
        <v>133</v>
      </c>
      <c r="B70" s="98">
        <v>733.71245113811142</v>
      </c>
      <c r="C70" s="98">
        <v>861.11324123175325</v>
      </c>
      <c r="D70" s="98">
        <v>759.16589707355354</v>
      </c>
      <c r="E70" s="98">
        <v>737.37760834410938</v>
      </c>
      <c r="F70" s="98">
        <v>695.19595900386764</v>
      </c>
      <c r="G70" s="98">
        <v>700.49624765432065</v>
      </c>
      <c r="H70" s="98">
        <v>781.0008227632427</v>
      </c>
      <c r="I70" s="98">
        <v>777.18277379473273</v>
      </c>
      <c r="J70" s="98">
        <v>757.21087801499982</v>
      </c>
      <c r="K70" s="98">
        <v>727.63346568667578</v>
      </c>
      <c r="L70" s="98">
        <v>830.93821668122337</v>
      </c>
      <c r="M70" s="98">
        <v>776.8720836786074</v>
      </c>
      <c r="N70" s="98">
        <v>807.52909170618602</v>
      </c>
      <c r="O70" s="98">
        <v>797.15859216717843</v>
      </c>
      <c r="P70" s="98">
        <v>811.55159077585665</v>
      </c>
      <c r="Q70" s="98">
        <v>821.54190469003072</v>
      </c>
      <c r="R70" s="98">
        <v>906.40969663110434</v>
      </c>
      <c r="S70" s="98">
        <v>893.98610228766222</v>
      </c>
      <c r="T70" s="98">
        <v>918.64389527426715</v>
      </c>
      <c r="U70" s="98">
        <v>926.63593668396777</v>
      </c>
      <c r="V70" s="98">
        <v>930.09122603158653</v>
      </c>
      <c r="W70" s="98">
        <v>1048.298488184726</v>
      </c>
      <c r="X70" s="98">
        <v>922.59244725383337</v>
      </c>
      <c r="Y70" s="98">
        <v>892.86636294241941</v>
      </c>
      <c r="DA70" s="63" t="s">
        <v>2308</v>
      </c>
    </row>
    <row r="71" spans="1:105" ht="12" customHeight="1" x14ac:dyDescent="0.25">
      <c r="A71" s="100" t="s">
        <v>212</v>
      </c>
      <c r="B71" s="101">
        <v>150.01648991054776</v>
      </c>
      <c r="C71" s="101">
        <v>311.28812056072081</v>
      </c>
      <c r="D71" s="101">
        <v>122.19458700815187</v>
      </c>
      <c r="E71" s="101">
        <v>71.14667389270879</v>
      </c>
      <c r="F71" s="101">
        <v>85.217565690865612</v>
      </c>
      <c r="G71" s="101">
        <v>82.099602075454641</v>
      </c>
      <c r="H71" s="101">
        <v>122.12790038385801</v>
      </c>
      <c r="I71" s="101">
        <v>98.619801396376829</v>
      </c>
      <c r="J71" s="101">
        <v>88.386717453006</v>
      </c>
      <c r="K71" s="101">
        <v>78.128953681393398</v>
      </c>
      <c r="L71" s="101">
        <v>92.087981426410877</v>
      </c>
      <c r="M71" s="101">
        <v>128.44160434326213</v>
      </c>
      <c r="N71" s="101">
        <v>87.589925800872166</v>
      </c>
      <c r="O71" s="101">
        <v>52.44681386778138</v>
      </c>
      <c r="P71" s="101">
        <v>106.41973780548831</v>
      </c>
      <c r="Q71" s="101">
        <v>24.633426636061472</v>
      </c>
      <c r="R71" s="101">
        <v>45.986307441359877</v>
      </c>
      <c r="S71" s="101">
        <v>74.023342094584308</v>
      </c>
      <c r="T71" s="101">
        <v>87.428510435306023</v>
      </c>
      <c r="U71" s="101">
        <v>110.04137801585871</v>
      </c>
      <c r="V71" s="101">
        <v>90.01343283724313</v>
      </c>
      <c r="W71" s="101">
        <v>115.09386248142987</v>
      </c>
      <c r="X71" s="101">
        <v>104.55304029078249</v>
      </c>
      <c r="Y71" s="101">
        <v>79.660247358248739</v>
      </c>
      <c r="DA71" s="131" t="s">
        <v>2309</v>
      </c>
    </row>
    <row r="72" spans="1:105" ht="12" customHeight="1" x14ac:dyDescent="0.25">
      <c r="A72" s="103" t="s">
        <v>52</v>
      </c>
      <c r="B72" s="104">
        <v>583.69596122756354</v>
      </c>
      <c r="C72" s="104">
        <v>549.82512067103255</v>
      </c>
      <c r="D72" s="104">
        <v>636.97131006540167</v>
      </c>
      <c r="E72" s="104">
        <v>666.23093445140046</v>
      </c>
      <c r="F72" s="104">
        <v>609.97839331300179</v>
      </c>
      <c r="G72" s="104">
        <v>618.39664557886601</v>
      </c>
      <c r="H72" s="104">
        <v>658.87292237938482</v>
      </c>
      <c r="I72" s="104">
        <v>678.5629723983559</v>
      </c>
      <c r="J72" s="104">
        <v>668.82416056199372</v>
      </c>
      <c r="K72" s="104">
        <v>649.50451200528244</v>
      </c>
      <c r="L72" s="104">
        <v>738.85023525481256</v>
      </c>
      <c r="M72" s="104">
        <v>648.43047933534524</v>
      </c>
      <c r="N72" s="104">
        <v>719.93916590531387</v>
      </c>
      <c r="O72" s="104">
        <v>744.71177829939688</v>
      </c>
      <c r="P72" s="104">
        <v>705.1318529703683</v>
      </c>
      <c r="Q72" s="104">
        <v>796.90847805396936</v>
      </c>
      <c r="R72" s="104">
        <v>860.42338918974474</v>
      </c>
      <c r="S72" s="104">
        <v>819.96276019307788</v>
      </c>
      <c r="T72" s="104">
        <v>831.21538483896109</v>
      </c>
      <c r="U72" s="104">
        <v>816.59455866810902</v>
      </c>
      <c r="V72" s="104">
        <v>840.07779319434337</v>
      </c>
      <c r="W72" s="104">
        <v>933.20462570329619</v>
      </c>
      <c r="X72" s="104">
        <v>818.03940696305085</v>
      </c>
      <c r="Y72" s="104">
        <v>813.20611558417067</v>
      </c>
      <c r="DA72" s="132" t="s">
        <v>2310</v>
      </c>
    </row>
    <row r="73" spans="1:105" ht="12" customHeight="1" x14ac:dyDescent="0.25">
      <c r="A73" s="106" t="s">
        <v>122</v>
      </c>
      <c r="B73" s="101">
        <v>1025.5558223111564</v>
      </c>
      <c r="C73" s="101">
        <v>1239.8814679215345</v>
      </c>
      <c r="D73" s="101">
        <v>1128.640539612144</v>
      </c>
      <c r="E73" s="101">
        <v>1038.0216733724169</v>
      </c>
      <c r="F73" s="101">
        <v>1045.6200165550574</v>
      </c>
      <c r="G73" s="101">
        <v>1072.4372947546917</v>
      </c>
      <c r="H73" s="101">
        <v>1144.4833166994806</v>
      </c>
      <c r="I73" s="101">
        <v>1132.8376490676185</v>
      </c>
      <c r="J73" s="101">
        <v>1124.7107805666981</v>
      </c>
      <c r="K73" s="101">
        <v>1093.3177438947018</v>
      </c>
      <c r="L73" s="101">
        <v>1156.2395061219881</v>
      </c>
      <c r="M73" s="101">
        <v>1204.8953584892465</v>
      </c>
      <c r="N73" s="101">
        <v>1181.612565981173</v>
      </c>
      <c r="O73" s="101">
        <v>1169.0768601571326</v>
      </c>
      <c r="P73" s="101">
        <v>1243.7319017070245</v>
      </c>
      <c r="Q73" s="101">
        <v>1183.4234586141315</v>
      </c>
      <c r="R73" s="101">
        <v>1213.7832811288929</v>
      </c>
      <c r="S73" s="101">
        <v>1249.729585937074</v>
      </c>
      <c r="T73" s="101">
        <v>1221.1162729954012</v>
      </c>
      <c r="U73" s="101">
        <v>1225.6845052810074</v>
      </c>
      <c r="V73" s="101">
        <v>1238.2209546736617</v>
      </c>
      <c r="W73" s="101">
        <v>1234.4513274018364</v>
      </c>
      <c r="X73" s="101">
        <v>1234.8275330834942</v>
      </c>
      <c r="Y73" s="101">
        <v>1108.0738377153268</v>
      </c>
      <c r="DA73" s="131" t="s">
        <v>2311</v>
      </c>
    </row>
    <row r="74" spans="1:105" ht="12" customHeight="1" x14ac:dyDescent="0.25">
      <c r="A74" s="107" t="s">
        <v>121</v>
      </c>
      <c r="B74" s="104">
        <v>666.86775910749202</v>
      </c>
      <c r="C74" s="104">
        <v>863.33688354371441</v>
      </c>
      <c r="D74" s="104">
        <v>737.3897099316672</v>
      </c>
      <c r="E74" s="104">
        <v>669.60482867864175</v>
      </c>
      <c r="F74" s="104">
        <v>682.27792578589833</v>
      </c>
      <c r="G74" s="104">
        <v>701.55679216526642</v>
      </c>
      <c r="H74" s="104">
        <v>761.97085637300677</v>
      </c>
      <c r="I74" s="104">
        <v>747.65974943735955</v>
      </c>
      <c r="J74" s="104">
        <v>742.23781537694583</v>
      </c>
      <c r="K74" s="104">
        <v>720.45201159079204</v>
      </c>
      <c r="L74" s="104">
        <v>764.57862794720393</v>
      </c>
      <c r="M74" s="104">
        <v>815.51992316488486</v>
      </c>
      <c r="N74" s="104">
        <v>788.869722196775</v>
      </c>
      <c r="O74" s="104">
        <v>772.20817092091329</v>
      </c>
      <c r="P74" s="104">
        <v>844.69852104096856</v>
      </c>
      <c r="Q74" s="104">
        <v>775.47455418547224</v>
      </c>
      <c r="R74" s="104">
        <v>816.98202206037479</v>
      </c>
      <c r="S74" s="104">
        <v>876.11140995498704</v>
      </c>
      <c r="T74" s="104">
        <v>903.03407943401783</v>
      </c>
      <c r="U74" s="104">
        <v>928.37509258605292</v>
      </c>
      <c r="V74" s="104">
        <v>933.50190335621107</v>
      </c>
      <c r="W74" s="104">
        <v>945.98958030961546</v>
      </c>
      <c r="X74" s="104">
        <v>950.41294369699949</v>
      </c>
      <c r="Y74" s="104">
        <v>891.67950246161183</v>
      </c>
      <c r="DA74" s="132" t="s">
        <v>2312</v>
      </c>
    </row>
    <row r="75" spans="1:105" ht="12" customHeight="1" x14ac:dyDescent="0.25">
      <c r="A75" s="108" t="s">
        <v>53</v>
      </c>
      <c r="B75" s="98">
        <v>114.32710959279189</v>
      </c>
      <c r="C75" s="98">
        <v>273.77845051129083</v>
      </c>
      <c r="D75" s="98">
        <v>100.66583419367781</v>
      </c>
      <c r="E75" s="98">
        <v>53.207659338202831</v>
      </c>
      <c r="F75" s="98">
        <v>71.713348150734703</v>
      </c>
      <c r="G75" s="98">
        <v>71.039665214359772</v>
      </c>
      <c r="H75" s="98">
        <v>105.60988136093663</v>
      </c>
      <c r="I75" s="98">
        <v>84.867601679917684</v>
      </c>
      <c r="J75" s="98">
        <v>78.614278790539572</v>
      </c>
      <c r="K75" s="98">
        <v>71.210373460461341</v>
      </c>
      <c r="L75" s="98">
        <v>74.76255294208832</v>
      </c>
      <c r="M75" s="98">
        <v>118.27387332088273</v>
      </c>
      <c r="N75" s="98">
        <v>76.428249723934329</v>
      </c>
      <c r="O75" s="98">
        <v>44.583469350346782</v>
      </c>
      <c r="P75" s="98">
        <v>106.84910964411262</v>
      </c>
      <c r="Q75" s="98">
        <v>15.560100729922665</v>
      </c>
      <c r="R75" s="98">
        <v>29.774367889434739</v>
      </c>
      <c r="S75" s="98">
        <v>66.32146006944285</v>
      </c>
      <c r="T75" s="98">
        <v>78.953018044817185</v>
      </c>
      <c r="U75" s="98">
        <v>105.19136005368792</v>
      </c>
      <c r="V75" s="98">
        <v>87.083220097079646</v>
      </c>
      <c r="W75" s="98">
        <v>91.967192524561398</v>
      </c>
      <c r="X75" s="98">
        <v>100.24059569622364</v>
      </c>
      <c r="Y75" s="98">
        <v>73.9779928462317</v>
      </c>
      <c r="DA75" s="63" t="s">
        <v>2313</v>
      </c>
    </row>
    <row r="76" spans="1:105" ht="12" customHeight="1" x14ac:dyDescent="0.25">
      <c r="A76" s="108" t="s">
        <v>52</v>
      </c>
      <c r="B76" s="98">
        <v>552.54064951470014</v>
      </c>
      <c r="C76" s="98">
        <v>589.55843303242352</v>
      </c>
      <c r="D76" s="98">
        <v>636.72387573798937</v>
      </c>
      <c r="E76" s="98">
        <v>616.39716934043895</v>
      </c>
      <c r="F76" s="98">
        <v>610.56457763516357</v>
      </c>
      <c r="G76" s="98">
        <v>630.5171269509068</v>
      </c>
      <c r="H76" s="98">
        <v>656.36097501207018</v>
      </c>
      <c r="I76" s="98">
        <v>662.79214775744185</v>
      </c>
      <c r="J76" s="98">
        <v>663.6235365864062</v>
      </c>
      <c r="K76" s="98">
        <v>649.24163813033078</v>
      </c>
      <c r="L76" s="98">
        <v>689.81607500511552</v>
      </c>
      <c r="M76" s="98">
        <v>697.24604984400219</v>
      </c>
      <c r="N76" s="98">
        <v>712.44147247284081</v>
      </c>
      <c r="O76" s="98">
        <v>727.62470157056646</v>
      </c>
      <c r="P76" s="98">
        <v>737.849411396856</v>
      </c>
      <c r="Q76" s="98">
        <v>759.91445345554951</v>
      </c>
      <c r="R76" s="98">
        <v>787.20765417094015</v>
      </c>
      <c r="S76" s="98">
        <v>809.78994988554416</v>
      </c>
      <c r="T76" s="98">
        <v>824.08106138920061</v>
      </c>
      <c r="U76" s="98">
        <v>823.18373253236496</v>
      </c>
      <c r="V76" s="98">
        <v>846.4186832591314</v>
      </c>
      <c r="W76" s="98">
        <v>854.02238778505421</v>
      </c>
      <c r="X76" s="98">
        <v>850.17234800077586</v>
      </c>
      <c r="Y76" s="98">
        <v>817.70150961538002</v>
      </c>
      <c r="DA76" s="63" t="s">
        <v>2314</v>
      </c>
    </row>
    <row r="77" spans="1:105" ht="12" customHeight="1" x14ac:dyDescent="0.25">
      <c r="A77" s="121" t="s">
        <v>54</v>
      </c>
      <c r="B77" s="122">
        <v>631.30248268796788</v>
      </c>
      <c r="C77" s="122">
        <v>712.82972344050768</v>
      </c>
      <c r="D77" s="122">
        <v>716.33605456474424</v>
      </c>
      <c r="E77" s="122">
        <v>769.34696359236955</v>
      </c>
      <c r="F77" s="122">
        <v>711.50446516036982</v>
      </c>
      <c r="G77" s="122">
        <v>720.68115977498246</v>
      </c>
      <c r="H77" s="122">
        <v>880.30519327881257</v>
      </c>
      <c r="I77" s="122">
        <v>866.16618339382183</v>
      </c>
      <c r="J77" s="122">
        <v>839.30551409014163</v>
      </c>
      <c r="K77" s="122">
        <v>823.11097409217621</v>
      </c>
      <c r="L77" s="122">
        <v>848.03789297714093</v>
      </c>
      <c r="M77" s="122">
        <v>731.56926243510566</v>
      </c>
      <c r="N77" s="122">
        <v>762.11360701180945</v>
      </c>
      <c r="O77" s="122">
        <v>659.83677846981584</v>
      </c>
      <c r="P77" s="122">
        <v>689.38321743307768</v>
      </c>
      <c r="Q77" s="122">
        <v>738.76033368887238</v>
      </c>
      <c r="R77" s="122">
        <v>784.60434592464946</v>
      </c>
      <c r="S77" s="122">
        <v>756.06799785162525</v>
      </c>
      <c r="T77" s="122">
        <v>809.47100727656846</v>
      </c>
      <c r="U77" s="122">
        <v>748.93349609579411</v>
      </c>
      <c r="V77" s="122">
        <v>750.44019993865641</v>
      </c>
      <c r="W77" s="122">
        <v>811.08896636329541</v>
      </c>
      <c r="X77" s="122">
        <v>753.40833695982246</v>
      </c>
      <c r="Y77" s="122">
        <v>734.28289058958887</v>
      </c>
      <c r="DA77" s="130" t="s">
        <v>2315</v>
      </c>
    </row>
    <row r="78" spans="1:105" ht="12" customHeight="1" x14ac:dyDescent="0.25">
      <c r="A78" s="97" t="s">
        <v>189</v>
      </c>
      <c r="B78" s="98">
        <v>661.26322794460862</v>
      </c>
      <c r="C78" s="98">
        <v>743.14457641574131</v>
      </c>
      <c r="D78" s="98">
        <v>746.83886303564111</v>
      </c>
      <c r="E78" s="98">
        <v>812.02044274418017</v>
      </c>
      <c r="F78" s="98">
        <v>743.25997266586455</v>
      </c>
      <c r="G78" s="98">
        <v>747.13588948821075</v>
      </c>
      <c r="H78" s="98">
        <v>919.50745620058854</v>
      </c>
      <c r="I78" s="98">
        <v>904.92887899625407</v>
      </c>
      <c r="J78" s="98">
        <v>880.065670389861</v>
      </c>
      <c r="K78" s="98">
        <v>868.01822222994861</v>
      </c>
      <c r="L78" s="98">
        <v>899.54465733391521</v>
      </c>
      <c r="M78" s="98">
        <v>767.02964485312123</v>
      </c>
      <c r="N78" s="98">
        <v>811.81487979824112</v>
      </c>
      <c r="O78" s="98">
        <v>700.42189885509356</v>
      </c>
      <c r="P78" s="98">
        <v>715.47552057059102</v>
      </c>
      <c r="Q78" s="98">
        <v>772.38971528807349</v>
      </c>
      <c r="R78" s="98">
        <v>831.21752459156596</v>
      </c>
      <c r="S78" s="98">
        <v>801.89303199117285</v>
      </c>
      <c r="T78" s="98">
        <v>866.84086637187613</v>
      </c>
      <c r="U78" s="98">
        <v>799.78847979397335</v>
      </c>
      <c r="V78" s="98">
        <v>798.90678933427409</v>
      </c>
      <c r="W78" s="98">
        <v>864.07505597892111</v>
      </c>
      <c r="X78" s="98">
        <v>787.91054266035735</v>
      </c>
      <c r="Y78" s="98">
        <v>774.86606287999609</v>
      </c>
      <c r="DA78" s="63" t="s">
        <v>2316</v>
      </c>
    </row>
    <row r="79" spans="1:105" ht="12" customHeight="1" x14ac:dyDescent="0.25">
      <c r="A79" s="109" t="s">
        <v>120</v>
      </c>
      <c r="B79" s="33">
        <v>515.7903314821109</v>
      </c>
      <c r="C79" s="33">
        <v>594.12967807898804</v>
      </c>
      <c r="D79" s="33">
        <v>580.56918886663141</v>
      </c>
      <c r="E79" s="33">
        <v>590.08632240487771</v>
      </c>
      <c r="F79" s="33">
        <v>578.80226644223569</v>
      </c>
      <c r="G79" s="33">
        <v>592.06679150197715</v>
      </c>
      <c r="H79" s="33">
        <v>698.6884700019699</v>
      </c>
      <c r="I79" s="33">
        <v>683.16702963092791</v>
      </c>
      <c r="J79" s="33">
        <v>668.57758414512512</v>
      </c>
      <c r="K79" s="33">
        <v>640.14030589036167</v>
      </c>
      <c r="L79" s="33">
        <v>675.20407180793904</v>
      </c>
      <c r="M79" s="33">
        <v>624.80682611760483</v>
      </c>
      <c r="N79" s="33">
        <v>604.06576713690606</v>
      </c>
      <c r="O79" s="33">
        <v>517.83133450640867</v>
      </c>
      <c r="P79" s="33">
        <v>597.45270456786329</v>
      </c>
      <c r="Q79" s="33">
        <v>584.11128006272111</v>
      </c>
      <c r="R79" s="33">
        <v>582.95655971275482</v>
      </c>
      <c r="S79" s="33">
        <v>585.6464080922666</v>
      </c>
      <c r="T79" s="33">
        <v>627.11297296300143</v>
      </c>
      <c r="U79" s="33">
        <v>591.1971972011612</v>
      </c>
      <c r="V79" s="33">
        <v>590.17944424780637</v>
      </c>
      <c r="W79" s="33">
        <v>585.36320582076121</v>
      </c>
      <c r="X79" s="33">
        <v>576.28344438294721</v>
      </c>
      <c r="Y79" s="33">
        <v>556.99523324484687</v>
      </c>
      <c r="DA79" s="60" t="s">
        <v>2317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8007.8160448512435</v>
      </c>
      <c r="C81" s="117">
        <f t="shared" si="28"/>
        <v>8244.1675071442151</v>
      </c>
      <c r="D81" s="117">
        <f t="shared" si="28"/>
        <v>8460.4792692791707</v>
      </c>
      <c r="E81" s="117">
        <f t="shared" si="28"/>
        <v>8708.6392714055874</v>
      </c>
      <c r="F81" s="117">
        <f t="shared" si="28"/>
        <v>8991.6574169864398</v>
      </c>
      <c r="G81" s="117">
        <f t="shared" si="28"/>
        <v>9109.9399931258085</v>
      </c>
      <c r="H81" s="117">
        <f t="shared" si="28"/>
        <v>9037.2947923467655</v>
      </c>
      <c r="I81" s="117">
        <f t="shared" si="28"/>
        <v>8552.6967872040241</v>
      </c>
      <c r="J81" s="117">
        <f t="shared" si="28"/>
        <v>8045.9831323127355</v>
      </c>
      <c r="K81" s="117">
        <f t="shared" si="28"/>
        <v>8449.6365378604369</v>
      </c>
      <c r="L81" s="117">
        <f t="shared" si="28"/>
        <v>8188.3163099892527</v>
      </c>
      <c r="M81" s="117">
        <f t="shared" si="28"/>
        <v>7640.8389837040795</v>
      </c>
      <c r="N81" s="117">
        <f t="shared" si="28"/>
        <v>7218.439015690783</v>
      </c>
      <c r="O81" s="117">
        <f t="shared" si="28"/>
        <v>6817.3309512009173</v>
      </c>
      <c r="P81" s="117">
        <f t="shared" si="28"/>
        <v>6894.7480284010962</v>
      </c>
      <c r="Q81" s="117">
        <f t="shared" si="28"/>
        <v>7021.2091899650959</v>
      </c>
      <c r="R81" s="117">
        <f t="shared" ref="R81:V81" si="29">R82+R85+R87+R100</f>
        <v>5992.687628798818</v>
      </c>
      <c r="S81" s="117">
        <f t="shared" si="29"/>
        <v>6408.7071613765611</v>
      </c>
      <c r="T81" s="117">
        <f t="shared" si="29"/>
        <v>6752.6422540466037</v>
      </c>
      <c r="U81" s="117">
        <f t="shared" si="29"/>
        <v>6654.1563806735021</v>
      </c>
      <c r="V81" s="117">
        <f t="shared" si="29"/>
        <v>6564.9542526331215</v>
      </c>
      <c r="W81" s="117">
        <f t="shared" ref="W81:Y81" si="30">W82+W85+W87+W100</f>
        <v>6463.264231177267</v>
      </c>
      <c r="X81" s="117">
        <f t="shared" si="30"/>
        <v>6389.4120827589568</v>
      </c>
      <c r="Y81" s="117">
        <f t="shared" si="30"/>
        <v>6154.4436775438817</v>
      </c>
      <c r="DA81" s="129" t="s">
        <v>2318</v>
      </c>
    </row>
    <row r="82" spans="1:105" ht="12.95" customHeight="1" x14ac:dyDescent="0.25">
      <c r="A82" s="121" t="s">
        <v>57</v>
      </c>
      <c r="B82" s="122">
        <f t="shared" ref="B82:Q82" si="31">SUM(B83:B84)</f>
        <v>6120.356693691876</v>
      </c>
      <c r="C82" s="122">
        <f t="shared" si="31"/>
        <v>6273.0629260196974</v>
      </c>
      <c r="D82" s="122">
        <f t="shared" si="31"/>
        <v>6524.320296008279</v>
      </c>
      <c r="E82" s="122">
        <f t="shared" si="31"/>
        <v>6810.0397531045346</v>
      </c>
      <c r="F82" s="122">
        <f t="shared" si="31"/>
        <v>7116.5490308737071</v>
      </c>
      <c r="G82" s="122">
        <f t="shared" si="31"/>
        <v>7180.6621292489899</v>
      </c>
      <c r="H82" s="122">
        <f t="shared" si="31"/>
        <v>7036.3106968655256</v>
      </c>
      <c r="I82" s="122">
        <f t="shared" si="31"/>
        <v>6598.2649087920472</v>
      </c>
      <c r="J82" s="122">
        <f t="shared" si="31"/>
        <v>6110.9394237370261</v>
      </c>
      <c r="K82" s="122">
        <f t="shared" si="31"/>
        <v>6557.1732461472238</v>
      </c>
      <c r="L82" s="122">
        <f t="shared" si="31"/>
        <v>6220.0058061881855</v>
      </c>
      <c r="M82" s="122">
        <f t="shared" si="31"/>
        <v>5677.3197608468117</v>
      </c>
      <c r="N82" s="122">
        <f t="shared" si="31"/>
        <v>5300.4339927626033</v>
      </c>
      <c r="O82" s="122">
        <f t="shared" si="31"/>
        <v>4964.5291640360501</v>
      </c>
      <c r="P82" s="122">
        <f t="shared" si="31"/>
        <v>4968.1006446170504</v>
      </c>
      <c r="Q82" s="122">
        <f t="shared" si="31"/>
        <v>5113.8729588748365</v>
      </c>
      <c r="R82" s="122">
        <f t="shared" ref="R82:V82" si="32">SUM(R83:R84)</f>
        <v>4075.1344147273699</v>
      </c>
      <c r="S82" s="122">
        <f t="shared" si="32"/>
        <v>4417.5803174492885</v>
      </c>
      <c r="T82" s="122">
        <f t="shared" si="32"/>
        <v>4744.9368675506694</v>
      </c>
      <c r="U82" s="122">
        <f t="shared" si="32"/>
        <v>4755.8168439222136</v>
      </c>
      <c r="V82" s="122">
        <f t="shared" si="32"/>
        <v>4724.6301290986567</v>
      </c>
      <c r="W82" s="122">
        <f t="shared" ref="W82:Y82" si="33">SUM(W83:W84)</f>
        <v>4606.7756275732045</v>
      </c>
      <c r="X82" s="122">
        <f t="shared" si="33"/>
        <v>4489.3690745913818</v>
      </c>
      <c r="Y82" s="122">
        <f t="shared" si="33"/>
        <v>4413.9002881519928</v>
      </c>
      <c r="DA82" s="130" t="s">
        <v>2319</v>
      </c>
    </row>
    <row r="83" spans="1:105" ht="12" customHeight="1" x14ac:dyDescent="0.25">
      <c r="A83" s="97" t="s">
        <v>199</v>
      </c>
      <c r="B83" s="98">
        <v>6097.6921699282702</v>
      </c>
      <c r="C83" s="98">
        <v>6249.5500521778667</v>
      </c>
      <c r="D83" s="98">
        <v>6500.4012397582801</v>
      </c>
      <c r="E83" s="98">
        <v>6786.4208561910373</v>
      </c>
      <c r="F83" s="98">
        <v>7091.5004249452031</v>
      </c>
      <c r="G83" s="98">
        <v>7155.6417029375216</v>
      </c>
      <c r="H83" s="98">
        <v>7011.9985317080263</v>
      </c>
      <c r="I83" s="98">
        <v>6574.6664377674515</v>
      </c>
      <c r="J83" s="98">
        <v>6088.6388489131268</v>
      </c>
      <c r="K83" s="98">
        <v>6533.0557211897885</v>
      </c>
      <c r="L83" s="98">
        <v>6196.3797154524655</v>
      </c>
      <c r="M83" s="98">
        <v>5654.6744347844497</v>
      </c>
      <c r="N83" s="98">
        <v>5278.7451645937281</v>
      </c>
      <c r="O83" s="98">
        <v>4943.2863604901568</v>
      </c>
      <c r="P83" s="98">
        <v>4946.4782949199225</v>
      </c>
      <c r="Q83" s="98">
        <v>5092.5125299484353</v>
      </c>
      <c r="R83" s="98">
        <v>4058.0637908199369</v>
      </c>
      <c r="S83" s="98">
        <v>4399.3214608615708</v>
      </c>
      <c r="T83" s="98">
        <v>4725.097740027798</v>
      </c>
      <c r="U83" s="98">
        <v>4735.9755689182866</v>
      </c>
      <c r="V83" s="98">
        <v>4704.6157248415884</v>
      </c>
      <c r="W83" s="98">
        <v>4586.7776595284968</v>
      </c>
      <c r="X83" s="98">
        <v>4469.1444845081051</v>
      </c>
      <c r="Y83" s="98">
        <v>4393.6055794491176</v>
      </c>
      <c r="DA83" s="63" t="s">
        <v>2320</v>
      </c>
    </row>
    <row r="84" spans="1:105" ht="12" customHeight="1" x14ac:dyDescent="0.25">
      <c r="A84" s="97" t="s">
        <v>53</v>
      </c>
      <c r="B84" s="98">
        <v>22.664523763605956</v>
      </c>
      <c r="C84" s="98">
        <v>23.512873841830285</v>
      </c>
      <c r="D84" s="98">
        <v>23.919056249999041</v>
      </c>
      <c r="E84" s="98">
        <v>23.61889691349753</v>
      </c>
      <c r="F84" s="98">
        <v>25.048605928504113</v>
      </c>
      <c r="G84" s="98">
        <v>25.020426311468199</v>
      </c>
      <c r="H84" s="98">
        <v>24.312165157498988</v>
      </c>
      <c r="I84" s="98">
        <v>23.598471024595984</v>
      </c>
      <c r="J84" s="98">
        <v>22.300574823899542</v>
      </c>
      <c r="K84" s="98">
        <v>24.117524957435336</v>
      </c>
      <c r="L84" s="98">
        <v>23.626090735719668</v>
      </c>
      <c r="M84" s="98">
        <v>22.645326062362507</v>
      </c>
      <c r="N84" s="98">
        <v>21.688828168875659</v>
      </c>
      <c r="O84" s="98">
        <v>21.242803545893139</v>
      </c>
      <c r="P84" s="98">
        <v>21.622349697127813</v>
      </c>
      <c r="Q84" s="98">
        <v>21.360428926401578</v>
      </c>
      <c r="R84" s="98">
        <v>17.070623907432765</v>
      </c>
      <c r="S84" s="98">
        <v>18.258856587717315</v>
      </c>
      <c r="T84" s="98">
        <v>19.839127522871799</v>
      </c>
      <c r="U84" s="98">
        <v>19.84127500392712</v>
      </c>
      <c r="V84" s="98">
        <v>20.014404257067984</v>
      </c>
      <c r="W84" s="98">
        <v>19.997968044708134</v>
      </c>
      <c r="X84" s="98">
        <v>20.224590083276809</v>
      </c>
      <c r="Y84" s="98">
        <v>20.294708702874875</v>
      </c>
      <c r="DA84" s="63" t="s">
        <v>2321</v>
      </c>
    </row>
    <row r="85" spans="1:105" ht="12.95" customHeight="1" x14ac:dyDescent="0.25">
      <c r="A85" s="121" t="s">
        <v>92</v>
      </c>
      <c r="B85" s="122">
        <f t="shared" ref="B85:Y85" si="34">B86</f>
        <v>23.463106718348662</v>
      </c>
      <c r="C85" s="122">
        <f t="shared" si="34"/>
        <v>29.343247983634882</v>
      </c>
      <c r="D85" s="122">
        <f t="shared" si="34"/>
        <v>23.556444054112024</v>
      </c>
      <c r="E85" s="122">
        <f t="shared" si="34"/>
        <v>45.688110479697357</v>
      </c>
      <c r="F85" s="122">
        <f t="shared" si="34"/>
        <v>37.236371007406007</v>
      </c>
      <c r="G85" s="122">
        <f t="shared" si="34"/>
        <v>50.753512769307619</v>
      </c>
      <c r="H85" s="122">
        <f t="shared" si="34"/>
        <v>58.732466565867888</v>
      </c>
      <c r="I85" s="122">
        <f t="shared" si="34"/>
        <v>40.427634286435158</v>
      </c>
      <c r="J85" s="122">
        <f t="shared" si="34"/>
        <v>52.044680599779063</v>
      </c>
      <c r="K85" s="122">
        <f t="shared" si="34"/>
        <v>85.860775376365893</v>
      </c>
      <c r="L85" s="122">
        <f t="shared" si="34"/>
        <v>95.927701820540548</v>
      </c>
      <c r="M85" s="122">
        <f t="shared" si="34"/>
        <v>95.702379460804977</v>
      </c>
      <c r="N85" s="122">
        <f t="shared" si="34"/>
        <v>95.150937069411881</v>
      </c>
      <c r="O85" s="122">
        <f t="shared" si="34"/>
        <v>90.324125307185028</v>
      </c>
      <c r="P85" s="122">
        <f t="shared" si="34"/>
        <v>73.576715456012579</v>
      </c>
      <c r="Q85" s="122">
        <f t="shared" si="34"/>
        <v>114.6754915227624</v>
      </c>
      <c r="R85" s="122">
        <f t="shared" si="34"/>
        <v>106.0834109109811</v>
      </c>
      <c r="S85" s="122">
        <f t="shared" si="34"/>
        <v>108.26609459270587</v>
      </c>
      <c r="T85" s="122">
        <f t="shared" si="34"/>
        <v>78.660768149852444</v>
      </c>
      <c r="U85" s="122">
        <f t="shared" si="34"/>
        <v>64.083332076916477</v>
      </c>
      <c r="V85" s="122">
        <f t="shared" si="34"/>
        <v>55.502049168141177</v>
      </c>
      <c r="W85" s="122">
        <f t="shared" si="34"/>
        <v>51.367429023946229</v>
      </c>
      <c r="X85" s="122">
        <f t="shared" si="34"/>
        <v>52.728962653738392</v>
      </c>
      <c r="Y85" s="122">
        <f t="shared" si="34"/>
        <v>57.467127918622971</v>
      </c>
      <c r="DA85" s="130" t="s">
        <v>2322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23.463106718348662</v>
      </c>
      <c r="C86" s="98">
        <f>IF(RES_hhdet_fec!C86=0,0,RES_hhdet_fec!C86*1000*11630/RES_hhdet_num!C81)</f>
        <v>29.343247983634882</v>
      </c>
      <c r="D86" s="98">
        <f>IF(RES_hhdet_fec!D86=0,0,RES_hhdet_fec!D86*1000*11630/RES_hhdet_num!D81)</f>
        <v>23.556444054112024</v>
      </c>
      <c r="E86" s="98">
        <f>IF(RES_hhdet_fec!E86=0,0,RES_hhdet_fec!E86*1000*11630/RES_hhdet_num!E81)</f>
        <v>45.688110479697357</v>
      </c>
      <c r="F86" s="98">
        <f>IF(RES_hhdet_fec!F86=0,0,RES_hhdet_fec!F86*1000*11630/RES_hhdet_num!F81)</f>
        <v>37.236371007406007</v>
      </c>
      <c r="G86" s="98">
        <f>IF(RES_hhdet_fec!G86=0,0,RES_hhdet_fec!G86*1000*11630/RES_hhdet_num!G81)</f>
        <v>50.753512769307619</v>
      </c>
      <c r="H86" s="98">
        <f>IF(RES_hhdet_fec!H86=0,0,RES_hhdet_fec!H86*1000*11630/RES_hhdet_num!H81)</f>
        <v>58.732466565867888</v>
      </c>
      <c r="I86" s="98">
        <f>IF(RES_hhdet_fec!I86=0,0,RES_hhdet_fec!I86*1000*11630/RES_hhdet_num!I81)</f>
        <v>40.427634286435158</v>
      </c>
      <c r="J86" s="98">
        <f>IF(RES_hhdet_fec!J86=0,0,RES_hhdet_fec!J86*1000*11630/RES_hhdet_num!J81)</f>
        <v>52.044680599779063</v>
      </c>
      <c r="K86" s="98">
        <f>IF(RES_hhdet_fec!K86=0,0,RES_hhdet_fec!K86*1000*11630/RES_hhdet_num!K81)</f>
        <v>85.860775376365893</v>
      </c>
      <c r="L86" s="98">
        <f>IF(RES_hhdet_fec!L86=0,0,RES_hhdet_fec!L86*1000*11630/RES_hhdet_num!L81)</f>
        <v>95.927701820540548</v>
      </c>
      <c r="M86" s="98">
        <f>IF(RES_hhdet_fec!M86=0,0,RES_hhdet_fec!M86*1000*11630/RES_hhdet_num!M81)</f>
        <v>95.702379460804977</v>
      </c>
      <c r="N86" s="98">
        <f>IF(RES_hhdet_fec!N86=0,0,RES_hhdet_fec!N86*1000*11630/RES_hhdet_num!N81)</f>
        <v>95.150937069411881</v>
      </c>
      <c r="O86" s="98">
        <f>IF(RES_hhdet_fec!O86=0,0,RES_hhdet_fec!O86*1000*11630/RES_hhdet_num!O81)</f>
        <v>90.324125307185028</v>
      </c>
      <c r="P86" s="98">
        <f>IF(RES_hhdet_fec!P86=0,0,RES_hhdet_fec!P86*1000*11630/RES_hhdet_num!P81)</f>
        <v>73.576715456012579</v>
      </c>
      <c r="Q86" s="98">
        <f>IF(RES_hhdet_fec!Q86=0,0,RES_hhdet_fec!Q86*1000*11630/RES_hhdet_num!Q81)</f>
        <v>114.6754915227624</v>
      </c>
      <c r="R86" s="98">
        <f>IF(RES_hhdet_fec!R86=0,0,RES_hhdet_fec!R86*1000*11630/RES_hhdet_num!R81)</f>
        <v>106.0834109109811</v>
      </c>
      <c r="S86" s="98">
        <f>IF(RES_hhdet_fec!S86=0,0,RES_hhdet_fec!S86*1000*11630/RES_hhdet_num!S81)</f>
        <v>108.26609459270587</v>
      </c>
      <c r="T86" s="98">
        <f>IF(RES_hhdet_fec!T86=0,0,RES_hhdet_fec!T86*1000*11630/RES_hhdet_num!T81)</f>
        <v>78.660768149852444</v>
      </c>
      <c r="U86" s="98">
        <f>IF(RES_hhdet_fec!U86=0,0,RES_hhdet_fec!U86*1000*11630/RES_hhdet_num!U81)</f>
        <v>64.083332076916477</v>
      </c>
      <c r="V86" s="98">
        <f>IF(RES_hhdet_fec!V86=0,0,RES_hhdet_fec!V86*1000*11630/RES_hhdet_num!V81)</f>
        <v>55.502049168141177</v>
      </c>
      <c r="W86" s="98">
        <f>IF(RES_hhdet_fec!W86=0,0,RES_hhdet_fec!W86*1000*11630/RES_hhdet_num!W81)</f>
        <v>51.367429023946229</v>
      </c>
      <c r="X86" s="98">
        <f>IF(RES_hhdet_fec!X86=0,0,RES_hhdet_fec!X86*1000*11630/RES_hhdet_num!X81)</f>
        <v>52.728962653738392</v>
      </c>
      <c r="Y86" s="98">
        <f>IF(RES_hhdet_fec!Y86=0,0,RES_hhdet_fec!Y86*1000*11630/RES_hhdet_num!Y81)</f>
        <v>57.467127918622971</v>
      </c>
      <c r="DA86" s="63" t="s">
        <v>2323</v>
      </c>
    </row>
    <row r="87" spans="1:105" ht="12" customHeight="1" x14ac:dyDescent="0.25">
      <c r="A87" s="121" t="s">
        <v>55</v>
      </c>
      <c r="B87" s="122">
        <v>1278.777321630653</v>
      </c>
      <c r="C87" s="122">
        <v>1295.2988797788316</v>
      </c>
      <c r="D87" s="122">
        <v>1270.4090864373911</v>
      </c>
      <c r="E87" s="122">
        <v>1197.2038340072725</v>
      </c>
      <c r="F87" s="122">
        <v>1188.5818345811122</v>
      </c>
      <c r="G87" s="122">
        <v>1215.0204903788374</v>
      </c>
      <c r="H87" s="122">
        <v>1192.3207086811256</v>
      </c>
      <c r="I87" s="122">
        <v>1173.6803478987429</v>
      </c>
      <c r="J87" s="122">
        <v>1154.6281851728702</v>
      </c>
      <c r="K87" s="122">
        <v>1105.1465722618057</v>
      </c>
      <c r="L87" s="122">
        <v>1146.0769342676003</v>
      </c>
      <c r="M87" s="122">
        <v>1187.1141373076534</v>
      </c>
      <c r="N87" s="122">
        <v>1164.2195808326655</v>
      </c>
      <c r="O87" s="122">
        <v>1172.660043524661</v>
      </c>
      <c r="P87" s="122">
        <v>1204.9172484869423</v>
      </c>
      <c r="Q87" s="122">
        <v>1150.5015829749632</v>
      </c>
      <c r="R87" s="122">
        <v>1173.2224316665729</v>
      </c>
      <c r="S87" s="122">
        <v>1227.2417144956826</v>
      </c>
      <c r="T87" s="122">
        <v>1227.3587699180973</v>
      </c>
      <c r="U87" s="122">
        <v>1185.1569781690291</v>
      </c>
      <c r="V87" s="122">
        <v>1152.0310196176129</v>
      </c>
      <c r="W87" s="122">
        <v>1170.0220561970898</v>
      </c>
      <c r="X87" s="122">
        <v>1200.9970905102853</v>
      </c>
      <c r="Y87" s="122">
        <v>1079.6794598259301</v>
      </c>
      <c r="DA87" s="130" t="s">
        <v>2324</v>
      </c>
    </row>
    <row r="88" spans="1:105" ht="12" customHeight="1" x14ac:dyDescent="0.25">
      <c r="A88" s="97" t="s">
        <v>132</v>
      </c>
      <c r="B88" s="98">
        <v>1531.5723735013012</v>
      </c>
      <c r="C88" s="98">
        <v>1592.0860828256236</v>
      </c>
      <c r="D88" s="98">
        <v>1540.1470628465379</v>
      </c>
      <c r="E88" s="98">
        <v>1428.7686644677913</v>
      </c>
      <c r="F88" s="98">
        <v>1367.0384623363302</v>
      </c>
      <c r="G88" s="98">
        <v>1368.9330758660612</v>
      </c>
      <c r="H88" s="98">
        <v>1344.6322320257539</v>
      </c>
      <c r="I88" s="98">
        <v>1294.761220028905</v>
      </c>
      <c r="J88" s="98">
        <v>1271.3145123684099</v>
      </c>
      <c r="K88" s="98">
        <v>1206.3259647580071</v>
      </c>
      <c r="L88" s="98">
        <v>1193.4364011271539</v>
      </c>
      <c r="M88" s="98">
        <v>1279.2023636815516</v>
      </c>
      <c r="N88" s="98">
        <v>1281.8354869359414</v>
      </c>
      <c r="O88" s="98">
        <v>1335.9685044906976</v>
      </c>
      <c r="P88" s="98">
        <v>1362.5266505134603</v>
      </c>
      <c r="Q88" s="98">
        <v>1320.2032380606622</v>
      </c>
      <c r="R88" s="98">
        <v>1078.8628723456034</v>
      </c>
      <c r="S88" s="98">
        <v>1193.1195582230062</v>
      </c>
      <c r="T88" s="98">
        <v>1206.0429236205387</v>
      </c>
      <c r="U88" s="98">
        <v>1268.8689037993813</v>
      </c>
      <c r="V88" s="98">
        <v>1271.0553410026425</v>
      </c>
      <c r="W88" s="98">
        <v>1266.2780957737884</v>
      </c>
      <c r="X88" s="98">
        <v>1241.9416708441536</v>
      </c>
      <c r="Y88" s="98">
        <v>1186.1571164056247</v>
      </c>
      <c r="DA88" s="63" t="s">
        <v>2325</v>
      </c>
    </row>
    <row r="89" spans="1:105" ht="12" customHeight="1" x14ac:dyDescent="0.25">
      <c r="A89" s="97" t="s">
        <v>131</v>
      </c>
      <c r="B89" s="98">
        <v>769.69734643623053</v>
      </c>
      <c r="C89" s="98">
        <v>912.86682299930146</v>
      </c>
      <c r="D89" s="98">
        <v>781.94061021052119</v>
      </c>
      <c r="E89" s="98">
        <v>707.96194056375191</v>
      </c>
      <c r="F89" s="98">
        <v>705.14334117744204</v>
      </c>
      <c r="G89" s="98">
        <v>724.11989375790449</v>
      </c>
      <c r="H89" s="98">
        <v>750.23466887057145</v>
      </c>
      <c r="I89" s="98">
        <v>735.07188934177623</v>
      </c>
      <c r="J89" s="98">
        <v>751.50679717599542</v>
      </c>
      <c r="K89" s="98">
        <v>738.32625745025962</v>
      </c>
      <c r="L89" s="98">
        <v>757.40889027982439</v>
      </c>
      <c r="M89" s="98">
        <v>856.13225264326866</v>
      </c>
      <c r="N89" s="98">
        <v>873.37973467846302</v>
      </c>
      <c r="O89" s="98">
        <v>929.54321134743429</v>
      </c>
      <c r="P89" s="98">
        <v>967.70992677553852</v>
      </c>
      <c r="Q89" s="98">
        <v>912.52312634546035</v>
      </c>
      <c r="R89" s="98">
        <v>757.79183126709734</v>
      </c>
      <c r="S89" s="98">
        <v>858.64566431119351</v>
      </c>
      <c r="T89" s="98">
        <v>880.22333173542711</v>
      </c>
      <c r="U89" s="98">
        <v>937.32735697000498</v>
      </c>
      <c r="V89" s="98">
        <v>939.42471382916381</v>
      </c>
      <c r="W89" s="98">
        <v>948.27116483045802</v>
      </c>
      <c r="X89" s="98">
        <v>947.66824394671494</v>
      </c>
      <c r="Y89" s="98">
        <v>922.90905505136209</v>
      </c>
      <c r="DA89" s="63" t="s">
        <v>2326</v>
      </c>
    </row>
    <row r="90" spans="1:105" ht="12" customHeight="1" x14ac:dyDescent="0.25">
      <c r="A90" s="100" t="s">
        <v>199</v>
      </c>
      <c r="B90" s="101">
        <v>175.10564886801939</v>
      </c>
      <c r="C90" s="101">
        <v>359.28054111737538</v>
      </c>
      <c r="D90" s="101">
        <v>141.38767491559807</v>
      </c>
      <c r="E90" s="101">
        <v>75.08944083553753</v>
      </c>
      <c r="F90" s="101">
        <v>93.630616520156934</v>
      </c>
      <c r="G90" s="101">
        <v>90.483481806794487</v>
      </c>
      <c r="H90" s="101">
        <v>121.71665734769972</v>
      </c>
      <c r="I90" s="101">
        <v>92.043663782089737</v>
      </c>
      <c r="J90" s="101">
        <v>83.439496467477113</v>
      </c>
      <c r="K90" s="101">
        <v>74.273392307258419</v>
      </c>
      <c r="L90" s="101">
        <v>74.016800406955056</v>
      </c>
      <c r="M90" s="101">
        <v>125.21880403383965</v>
      </c>
      <c r="N90" s="101">
        <v>85.56986439799239</v>
      </c>
      <c r="O90" s="101">
        <v>59.834715072432573</v>
      </c>
      <c r="P90" s="101">
        <v>120.62340528403637</v>
      </c>
      <c r="Q90" s="101">
        <v>29.287361208534605</v>
      </c>
      <c r="R90" s="101">
        <v>33.984895491653972</v>
      </c>
      <c r="S90" s="101">
        <v>66.11098988859618</v>
      </c>
      <c r="T90" s="101">
        <v>78.676888611613421</v>
      </c>
      <c r="U90" s="101">
        <v>107.69535753655279</v>
      </c>
      <c r="V90" s="101">
        <v>88.238968400669492</v>
      </c>
      <c r="W90" s="101">
        <v>96.500892753136952</v>
      </c>
      <c r="X90" s="101">
        <v>101.7174873231898</v>
      </c>
      <c r="Y90" s="101">
        <v>78.405254056676981</v>
      </c>
      <c r="DA90" s="131" t="s">
        <v>2327</v>
      </c>
    </row>
    <row r="91" spans="1:105" ht="12" customHeight="1" x14ac:dyDescent="0.25">
      <c r="A91" s="103" t="s">
        <v>52</v>
      </c>
      <c r="B91" s="104">
        <v>594.5916975682112</v>
      </c>
      <c r="C91" s="104">
        <v>553.58628188192597</v>
      </c>
      <c r="D91" s="104">
        <v>640.55293529492303</v>
      </c>
      <c r="E91" s="104">
        <v>632.87249972821439</v>
      </c>
      <c r="F91" s="104">
        <v>611.51272465728505</v>
      </c>
      <c r="G91" s="104">
        <v>633.63641195111006</v>
      </c>
      <c r="H91" s="104">
        <v>628.51801152287169</v>
      </c>
      <c r="I91" s="104">
        <v>643.02822555968646</v>
      </c>
      <c r="J91" s="104">
        <v>668.06730070851836</v>
      </c>
      <c r="K91" s="104">
        <v>664.05286514300121</v>
      </c>
      <c r="L91" s="104">
        <v>683.39208987286929</v>
      </c>
      <c r="M91" s="104">
        <v>730.91344860942888</v>
      </c>
      <c r="N91" s="104">
        <v>787.80987028047082</v>
      </c>
      <c r="O91" s="104">
        <v>869.70849627500172</v>
      </c>
      <c r="P91" s="104">
        <v>847.08652149150203</v>
      </c>
      <c r="Q91" s="104">
        <v>883.23576513692581</v>
      </c>
      <c r="R91" s="104">
        <v>723.80693577544332</v>
      </c>
      <c r="S91" s="104">
        <v>792.53467442259728</v>
      </c>
      <c r="T91" s="104">
        <v>801.54644312381356</v>
      </c>
      <c r="U91" s="104">
        <v>829.63199943345228</v>
      </c>
      <c r="V91" s="104">
        <v>851.18574542849433</v>
      </c>
      <c r="W91" s="104">
        <v>851.77027207732101</v>
      </c>
      <c r="X91" s="104">
        <v>845.95075662352531</v>
      </c>
      <c r="Y91" s="104">
        <v>844.50380099468521</v>
      </c>
      <c r="DA91" s="132" t="s">
        <v>2328</v>
      </c>
    </row>
    <row r="92" spans="1:105" ht="12" customHeight="1" x14ac:dyDescent="0.25">
      <c r="A92" s="106" t="s">
        <v>124</v>
      </c>
      <c r="B92" s="101">
        <v>1309.5104762336377</v>
      </c>
      <c r="C92" s="101">
        <v>1295.0679874739631</v>
      </c>
      <c r="D92" s="101">
        <v>1292.8176031709586</v>
      </c>
      <c r="E92" s="101">
        <v>1226.3174504418564</v>
      </c>
      <c r="F92" s="101">
        <v>1226.5661293468886</v>
      </c>
      <c r="G92" s="101">
        <v>1278.4961346881018</v>
      </c>
      <c r="H92" s="101">
        <v>1232.0627081552711</v>
      </c>
      <c r="I92" s="101">
        <v>1248.4904722188387</v>
      </c>
      <c r="J92" s="101">
        <v>1260.4746654314897</v>
      </c>
      <c r="K92" s="101">
        <v>1233.2594636014167</v>
      </c>
      <c r="L92" s="101">
        <v>1283.2775638604317</v>
      </c>
      <c r="M92" s="101">
        <v>1295.6802956085025</v>
      </c>
      <c r="N92" s="101">
        <v>1281.7195258532593</v>
      </c>
      <c r="O92" s="101">
        <v>1320.9843851800672</v>
      </c>
      <c r="P92" s="101">
        <v>1317.9481704776238</v>
      </c>
      <c r="Q92" s="101">
        <v>1276.6743864381669</v>
      </c>
      <c r="R92" s="101">
        <v>1317.020332241761</v>
      </c>
      <c r="S92" s="101">
        <v>1362.2703582199988</v>
      </c>
      <c r="T92" s="101">
        <v>1349.290878155487</v>
      </c>
      <c r="U92" s="101">
        <v>1252.4259860842878</v>
      </c>
      <c r="V92" s="101">
        <v>1188.463102931936</v>
      </c>
      <c r="W92" s="101">
        <v>1236.6554689983823</v>
      </c>
      <c r="X92" s="101">
        <v>1341.2308645384549</v>
      </c>
      <c r="Y92" s="101">
        <v>1109.8648258426099</v>
      </c>
      <c r="DA92" s="131" t="s">
        <v>2329</v>
      </c>
    </row>
    <row r="93" spans="1:105" ht="12" customHeight="1" x14ac:dyDescent="0.25">
      <c r="A93" s="107" t="s">
        <v>123</v>
      </c>
      <c r="B93" s="104">
        <v>773.31118793910559</v>
      </c>
      <c r="C93" s="104">
        <v>831.67645365330429</v>
      </c>
      <c r="D93" s="104">
        <v>754.04708721322083</v>
      </c>
      <c r="E93" s="104">
        <v>698.34736615277041</v>
      </c>
      <c r="F93" s="104">
        <v>712.54253707621308</v>
      </c>
      <c r="G93" s="104">
        <v>747.40572196110088</v>
      </c>
      <c r="H93" s="104">
        <v>741.89536630643966</v>
      </c>
      <c r="I93" s="104">
        <v>746.94208389702681</v>
      </c>
      <c r="J93" s="104">
        <v>753.59987506044024</v>
      </c>
      <c r="K93" s="104">
        <v>739.16218508676752</v>
      </c>
      <c r="L93" s="104">
        <v>774.15951667048091</v>
      </c>
      <c r="M93" s="104">
        <v>808.41820412628772</v>
      </c>
      <c r="N93" s="104">
        <v>791.11868658803871</v>
      </c>
      <c r="O93" s="104">
        <v>816.61898608134663</v>
      </c>
      <c r="P93" s="104">
        <v>850.74502344701216</v>
      </c>
      <c r="Q93" s="104">
        <v>805.33552135129446</v>
      </c>
      <c r="R93" s="104">
        <v>851.25953299065202</v>
      </c>
      <c r="S93" s="104">
        <v>913.42329509660874</v>
      </c>
      <c r="T93" s="104">
        <v>933.50505308530467</v>
      </c>
      <c r="U93" s="104">
        <v>904.99624782431363</v>
      </c>
      <c r="V93" s="104">
        <v>882.90001908783472</v>
      </c>
      <c r="W93" s="104">
        <v>947.74517811937983</v>
      </c>
      <c r="X93" s="104">
        <v>1047.1655974200978</v>
      </c>
      <c r="Y93" s="104">
        <v>868.87451961058525</v>
      </c>
      <c r="DA93" s="132" t="s">
        <v>2330</v>
      </c>
    </row>
    <row r="94" spans="1:105" ht="12" customHeight="1" x14ac:dyDescent="0.25">
      <c r="A94" s="108" t="s">
        <v>50</v>
      </c>
      <c r="B94" s="98">
        <v>150.16796469003486</v>
      </c>
      <c r="C94" s="98">
        <v>287.90943108263752</v>
      </c>
      <c r="D94" s="98">
        <v>115.90742342850493</v>
      </c>
      <c r="E94" s="98">
        <v>64.5226794617639</v>
      </c>
      <c r="F94" s="98">
        <v>84.784180552521164</v>
      </c>
      <c r="G94" s="98">
        <v>85.510990533968098</v>
      </c>
      <c r="H94" s="98">
        <v>112.56433119449947</v>
      </c>
      <c r="I94" s="98">
        <v>92.780127573108032</v>
      </c>
      <c r="J94" s="98">
        <v>87.809616065583114</v>
      </c>
      <c r="K94" s="98">
        <v>80.532499402261635</v>
      </c>
      <c r="L94" s="98">
        <v>84.062196176815505</v>
      </c>
      <c r="M94" s="98">
        <v>129.18258180462743</v>
      </c>
      <c r="N94" s="98">
        <v>83.758754642576903</v>
      </c>
      <c r="O94" s="98">
        <v>53.987736098702889</v>
      </c>
      <c r="P94" s="98">
        <v>111.63891655752685</v>
      </c>
      <c r="Q94" s="98">
        <v>22.244159995633112</v>
      </c>
      <c r="R94" s="98">
        <v>38.761016012371364</v>
      </c>
      <c r="S94" s="98">
        <v>75.060125109846766</v>
      </c>
      <c r="T94" s="98">
        <v>87.872725456466014</v>
      </c>
      <c r="U94" s="98">
        <v>105.14363161609361</v>
      </c>
      <c r="V94" s="98">
        <v>79.875751682169422</v>
      </c>
      <c r="W94" s="98">
        <v>94.937397939302954</v>
      </c>
      <c r="X94" s="98">
        <v>116.19033899878319</v>
      </c>
      <c r="Y94" s="98">
        <v>71.296214312159847</v>
      </c>
      <c r="DA94" s="63" t="s">
        <v>2331</v>
      </c>
    </row>
    <row r="95" spans="1:105" ht="12" customHeight="1" x14ac:dyDescent="0.25">
      <c r="A95" s="108" t="s">
        <v>52</v>
      </c>
      <c r="B95" s="98">
        <v>623.14322324907073</v>
      </c>
      <c r="C95" s="98">
        <v>543.76702257066665</v>
      </c>
      <c r="D95" s="98">
        <v>638.13966378471594</v>
      </c>
      <c r="E95" s="98">
        <v>633.82468669100638</v>
      </c>
      <c r="F95" s="98">
        <v>627.75835652369187</v>
      </c>
      <c r="G95" s="98">
        <v>661.8947314271328</v>
      </c>
      <c r="H95" s="98">
        <v>629.33103511194031</v>
      </c>
      <c r="I95" s="98">
        <v>654.16195632391873</v>
      </c>
      <c r="J95" s="98">
        <v>665.79025899485737</v>
      </c>
      <c r="K95" s="98">
        <v>658.62968568450594</v>
      </c>
      <c r="L95" s="98">
        <v>690.09732049366551</v>
      </c>
      <c r="M95" s="98">
        <v>679.23562232166034</v>
      </c>
      <c r="N95" s="98">
        <v>707.35993194546188</v>
      </c>
      <c r="O95" s="98">
        <v>762.63124998264368</v>
      </c>
      <c r="P95" s="98">
        <v>739.1061068894852</v>
      </c>
      <c r="Q95" s="98">
        <v>783.09136135566132</v>
      </c>
      <c r="R95" s="98">
        <v>812.49851697828069</v>
      </c>
      <c r="S95" s="98">
        <v>838.36316998676193</v>
      </c>
      <c r="T95" s="98">
        <v>845.63232762883842</v>
      </c>
      <c r="U95" s="98">
        <v>799.85261620821996</v>
      </c>
      <c r="V95" s="98">
        <v>803.02426740566523</v>
      </c>
      <c r="W95" s="98">
        <v>852.80778018007686</v>
      </c>
      <c r="X95" s="98">
        <v>930.97525842131461</v>
      </c>
      <c r="Y95" s="98">
        <v>797.57830529842533</v>
      </c>
      <c r="DA95" s="63" t="s">
        <v>2332</v>
      </c>
    </row>
    <row r="96" spans="1:105" ht="12" customHeight="1" x14ac:dyDescent="0.25">
      <c r="A96" s="106" t="s">
        <v>122</v>
      </c>
      <c r="B96" s="101">
        <v>1025.5558223111561</v>
      </c>
      <c r="C96" s="101">
        <v>1235.4337416245087</v>
      </c>
      <c r="D96" s="101">
        <v>1135.7639229963243</v>
      </c>
      <c r="E96" s="101">
        <v>1053.3584372968846</v>
      </c>
      <c r="F96" s="101">
        <v>1056.752857500722</v>
      </c>
      <c r="G96" s="101">
        <v>1081.2346015291494</v>
      </c>
      <c r="H96" s="101">
        <v>1152.5757064063901</v>
      </c>
      <c r="I96" s="101">
        <v>1136.5151730909654</v>
      </c>
      <c r="J96" s="101">
        <v>1130.5559107713896</v>
      </c>
      <c r="K96" s="101">
        <v>1096.0312508201309</v>
      </c>
      <c r="L96" s="101">
        <v>1160.8875917798391</v>
      </c>
      <c r="M96" s="101">
        <v>1211.2948531605293</v>
      </c>
      <c r="N96" s="101">
        <v>1185.2208434988183</v>
      </c>
      <c r="O96" s="101">
        <v>1166.8095386614382</v>
      </c>
      <c r="P96" s="101">
        <v>1233.8073319147466</v>
      </c>
      <c r="Q96" s="101">
        <v>1163.9459200171191</v>
      </c>
      <c r="R96" s="101">
        <v>1216.5797957436694</v>
      </c>
      <c r="S96" s="101">
        <v>1274.0260492274408</v>
      </c>
      <c r="T96" s="101">
        <v>1289.8678609362682</v>
      </c>
      <c r="U96" s="101">
        <v>1278.2714180474532</v>
      </c>
      <c r="V96" s="101">
        <v>1257.372817348569</v>
      </c>
      <c r="W96" s="101">
        <v>1254.159652334745</v>
      </c>
      <c r="X96" s="101">
        <v>1238.9181696375445</v>
      </c>
      <c r="Y96" s="101">
        <v>1172.5218966583466</v>
      </c>
      <c r="DA96" s="131" t="s">
        <v>2333</v>
      </c>
    </row>
    <row r="97" spans="1:105" ht="12" customHeight="1" x14ac:dyDescent="0.25">
      <c r="A97" s="107" t="s">
        <v>121</v>
      </c>
      <c r="B97" s="104">
        <v>666.86775910749213</v>
      </c>
      <c r="C97" s="104">
        <v>862.4927461639096</v>
      </c>
      <c r="D97" s="104">
        <v>738.18990166615606</v>
      </c>
      <c r="E97" s="104">
        <v>671.82746299558914</v>
      </c>
      <c r="F97" s="104">
        <v>684.36678804726944</v>
      </c>
      <c r="G97" s="104">
        <v>703.68596363499648</v>
      </c>
      <c r="H97" s="104">
        <v>764.87215872307218</v>
      </c>
      <c r="I97" s="104">
        <v>748.55303153150726</v>
      </c>
      <c r="J97" s="104">
        <v>744.2333651648637</v>
      </c>
      <c r="K97" s="104">
        <v>721.67255252355517</v>
      </c>
      <c r="L97" s="104">
        <v>766.04373433357273</v>
      </c>
      <c r="M97" s="104">
        <v>817.16582367447791</v>
      </c>
      <c r="N97" s="104">
        <v>790.06225027800554</v>
      </c>
      <c r="O97" s="104">
        <v>773.13505456108794</v>
      </c>
      <c r="P97" s="104">
        <v>843.85121421689939</v>
      </c>
      <c r="Q97" s="104">
        <v>775.65006769664808</v>
      </c>
      <c r="R97" s="104">
        <v>824.42362304282415</v>
      </c>
      <c r="S97" s="104">
        <v>886.44556014200327</v>
      </c>
      <c r="T97" s="104">
        <v>916.61147934543442</v>
      </c>
      <c r="U97" s="104">
        <v>941.27735622000114</v>
      </c>
      <c r="V97" s="104">
        <v>942.66424173070743</v>
      </c>
      <c r="W97" s="104">
        <v>957.26958298251179</v>
      </c>
      <c r="X97" s="104">
        <v>957.02894583271484</v>
      </c>
      <c r="Y97" s="104">
        <v>910.73571451950022</v>
      </c>
      <c r="DA97" s="132" t="s">
        <v>2334</v>
      </c>
    </row>
    <row r="98" spans="1:105" ht="12" customHeight="1" x14ac:dyDescent="0.25">
      <c r="A98" s="108" t="s">
        <v>53</v>
      </c>
      <c r="B98" s="98">
        <v>114.32710959279189</v>
      </c>
      <c r="C98" s="98">
        <v>272.91309462827684</v>
      </c>
      <c r="D98" s="98">
        <v>101.29156801676177</v>
      </c>
      <c r="E98" s="98">
        <v>54.073704010654438</v>
      </c>
      <c r="F98" s="98">
        <v>72.477269322586309</v>
      </c>
      <c r="G98" s="98">
        <v>71.56876703665607</v>
      </c>
      <c r="H98" s="98">
        <v>106.25268258636592</v>
      </c>
      <c r="I98" s="98">
        <v>84.868354197535012</v>
      </c>
      <c r="J98" s="98">
        <v>78.950532844991258</v>
      </c>
      <c r="K98" s="98">
        <v>71.292078998198235</v>
      </c>
      <c r="L98" s="98">
        <v>74.964365534194684</v>
      </c>
      <c r="M98" s="98">
        <v>118.6806961732789</v>
      </c>
      <c r="N98" s="98">
        <v>76.476362160364985</v>
      </c>
      <c r="O98" s="98">
        <v>44.471780497443085</v>
      </c>
      <c r="P98" s="98">
        <v>105.40951729804978</v>
      </c>
      <c r="Q98" s="98">
        <v>15.184372325926796</v>
      </c>
      <c r="R98" s="98">
        <v>30.92394343127912</v>
      </c>
      <c r="S98" s="98">
        <v>69.376083372542624</v>
      </c>
      <c r="T98" s="98">
        <v>83.437428697119131</v>
      </c>
      <c r="U98" s="98">
        <v>109.3359489078037</v>
      </c>
      <c r="V98" s="98">
        <v>88.763339909390794</v>
      </c>
      <c r="W98" s="98">
        <v>93.654316698711114</v>
      </c>
      <c r="X98" s="98">
        <v>100.28085031920584</v>
      </c>
      <c r="Y98" s="98">
        <v>78.09265526567853</v>
      </c>
      <c r="DA98" s="63" t="s">
        <v>2335</v>
      </c>
    </row>
    <row r="99" spans="1:105" ht="12" customHeight="1" x14ac:dyDescent="0.25">
      <c r="A99" s="108" t="s">
        <v>52</v>
      </c>
      <c r="B99" s="98">
        <v>552.54064951470025</v>
      </c>
      <c r="C99" s="98">
        <v>589.57965153563271</v>
      </c>
      <c r="D99" s="98">
        <v>636.89833364939443</v>
      </c>
      <c r="E99" s="98">
        <v>617.75375898493473</v>
      </c>
      <c r="F99" s="98">
        <v>611.88951872468328</v>
      </c>
      <c r="G99" s="98">
        <v>632.11719659834046</v>
      </c>
      <c r="H99" s="98">
        <v>658.61947613670623</v>
      </c>
      <c r="I99" s="98">
        <v>663.68467733397233</v>
      </c>
      <c r="J99" s="98">
        <v>665.28283231987245</v>
      </c>
      <c r="K99" s="98">
        <v>650.38047352535693</v>
      </c>
      <c r="L99" s="98">
        <v>691.07936879937813</v>
      </c>
      <c r="M99" s="98">
        <v>698.48512750119903</v>
      </c>
      <c r="N99" s="98">
        <v>713.58588811764059</v>
      </c>
      <c r="O99" s="98">
        <v>728.66327406364485</v>
      </c>
      <c r="P99" s="98">
        <v>738.44169691884974</v>
      </c>
      <c r="Q99" s="98">
        <v>760.46569537072128</v>
      </c>
      <c r="R99" s="98">
        <v>793.49967961154493</v>
      </c>
      <c r="S99" s="98">
        <v>817.06947676946072</v>
      </c>
      <c r="T99" s="98">
        <v>833.17405064831519</v>
      </c>
      <c r="U99" s="98">
        <v>831.94140731219738</v>
      </c>
      <c r="V99" s="98">
        <v>853.90090182131667</v>
      </c>
      <c r="W99" s="98">
        <v>863.61526628380057</v>
      </c>
      <c r="X99" s="98">
        <v>856.74809551350893</v>
      </c>
      <c r="Y99" s="98">
        <v>832.64305925382155</v>
      </c>
      <c r="DA99" s="63" t="s">
        <v>2336</v>
      </c>
    </row>
    <row r="100" spans="1:105" ht="12" customHeight="1" x14ac:dyDescent="0.25">
      <c r="A100" s="121" t="s">
        <v>54</v>
      </c>
      <c r="B100" s="122">
        <v>585.21892281036503</v>
      </c>
      <c r="C100" s="122">
        <v>646.46245336205129</v>
      </c>
      <c r="D100" s="122">
        <v>642.19344277938922</v>
      </c>
      <c r="E100" s="122">
        <v>655.70757381408373</v>
      </c>
      <c r="F100" s="122">
        <v>649.29018052421543</v>
      </c>
      <c r="G100" s="122">
        <v>663.50386072867298</v>
      </c>
      <c r="H100" s="122">
        <v>749.93092023424686</v>
      </c>
      <c r="I100" s="122">
        <v>740.32389622679943</v>
      </c>
      <c r="J100" s="122">
        <v>728.37084280306021</v>
      </c>
      <c r="K100" s="122">
        <v>701.45594407504007</v>
      </c>
      <c r="L100" s="122">
        <v>726.30586771292633</v>
      </c>
      <c r="M100" s="122">
        <v>680.70270608880992</v>
      </c>
      <c r="N100" s="122">
        <v>658.63450502610215</v>
      </c>
      <c r="O100" s="122">
        <v>589.81761833302187</v>
      </c>
      <c r="P100" s="122">
        <v>648.15341984109136</v>
      </c>
      <c r="Q100" s="122">
        <v>642.15915659253494</v>
      </c>
      <c r="R100" s="122">
        <v>638.24737149389341</v>
      </c>
      <c r="S100" s="122">
        <v>655.61903483888489</v>
      </c>
      <c r="T100" s="122">
        <v>701.68584842798487</v>
      </c>
      <c r="U100" s="122">
        <v>649.09922650534395</v>
      </c>
      <c r="V100" s="122">
        <v>632.79105474871062</v>
      </c>
      <c r="W100" s="122">
        <v>635.09911838302673</v>
      </c>
      <c r="X100" s="122">
        <v>646.31695500355113</v>
      </c>
      <c r="Y100" s="122">
        <v>603.39680164733556</v>
      </c>
      <c r="DA100" s="130" t="s">
        <v>2337</v>
      </c>
    </row>
    <row r="101" spans="1:105" ht="12" customHeight="1" x14ac:dyDescent="0.25">
      <c r="A101" s="97" t="s">
        <v>202</v>
      </c>
      <c r="B101" s="98">
        <v>669.65656414405055</v>
      </c>
      <c r="C101" s="98">
        <v>762.7937790467015</v>
      </c>
      <c r="D101" s="98">
        <v>746.77351674005843</v>
      </c>
      <c r="E101" s="98">
        <v>783.34844029611259</v>
      </c>
      <c r="F101" s="98">
        <v>752.75724113265869</v>
      </c>
      <c r="G101" s="98">
        <v>774.61596393969444</v>
      </c>
      <c r="H101" s="98">
        <v>906.37184818274443</v>
      </c>
      <c r="I101" s="98">
        <v>882.64767213867628</v>
      </c>
      <c r="J101" s="98">
        <v>870.39580992803758</v>
      </c>
      <c r="K101" s="98">
        <v>851.8132456825598</v>
      </c>
      <c r="L101" s="98">
        <v>862.32382069199798</v>
      </c>
      <c r="M101" s="98">
        <v>848.95344689129797</v>
      </c>
      <c r="N101" s="98">
        <v>855.34691477867477</v>
      </c>
      <c r="O101" s="98">
        <v>849.62988665278681</v>
      </c>
      <c r="P101" s="98">
        <v>868.17064127327535</v>
      </c>
      <c r="Q101" s="98">
        <v>893.11618210897802</v>
      </c>
      <c r="R101" s="98">
        <v>717.99894773511016</v>
      </c>
      <c r="S101" s="98">
        <v>789.41617874210885</v>
      </c>
      <c r="T101" s="98">
        <v>825.50469615384691</v>
      </c>
      <c r="U101" s="98">
        <v>837.67018314378527</v>
      </c>
      <c r="V101" s="98">
        <v>837.27596022677983</v>
      </c>
      <c r="W101" s="98">
        <v>838.33461550092932</v>
      </c>
      <c r="X101" s="98">
        <v>838.02734187601607</v>
      </c>
      <c r="Y101" s="98">
        <v>823.70132328049931</v>
      </c>
      <c r="DA101" s="63" t="s">
        <v>2338</v>
      </c>
    </row>
    <row r="102" spans="1:105" ht="12" customHeight="1" x14ac:dyDescent="0.25">
      <c r="A102" s="97" t="s">
        <v>50</v>
      </c>
      <c r="B102" s="98">
        <v>705.30019727065655</v>
      </c>
      <c r="C102" s="98">
        <v>724.52387183104747</v>
      </c>
      <c r="D102" s="98">
        <v>746.89847112543157</v>
      </c>
      <c r="E102" s="98">
        <v>761.05172627412719</v>
      </c>
      <c r="F102" s="98">
        <v>780.57396311883394</v>
      </c>
      <c r="G102" s="98">
        <v>809.07440903012423</v>
      </c>
      <c r="H102" s="98">
        <v>837.3287420791529</v>
      </c>
      <c r="I102" s="98">
        <v>868.55581279122362</v>
      </c>
      <c r="J102" s="98">
        <v>876.97409682719581</v>
      </c>
      <c r="K102" s="98">
        <v>857.76697395444558</v>
      </c>
      <c r="L102" s="98">
        <v>850.47089602964263</v>
      </c>
      <c r="M102" s="98">
        <v>807.98196007959848</v>
      </c>
      <c r="N102" s="98">
        <v>780.80190046059465</v>
      </c>
      <c r="O102" s="98">
        <v>760.79806622253523</v>
      </c>
      <c r="P102" s="98">
        <v>758.58610894356809</v>
      </c>
      <c r="Q102" s="98">
        <v>770.99673098870642</v>
      </c>
      <c r="R102" s="98">
        <v>794.07144753611203</v>
      </c>
      <c r="S102" s="98">
        <v>826.36021989451592</v>
      </c>
      <c r="T102" s="98">
        <v>877.74264882310217</v>
      </c>
      <c r="U102" s="98">
        <v>788.36971623906868</v>
      </c>
      <c r="V102" s="98">
        <v>761.74895282460443</v>
      </c>
      <c r="W102" s="98">
        <v>805.13371627989955</v>
      </c>
      <c r="X102" s="98">
        <v>903.9465398957949</v>
      </c>
      <c r="Y102" s="98">
        <v>750.03814081419659</v>
      </c>
      <c r="DA102" s="63" t="s">
        <v>2339</v>
      </c>
    </row>
    <row r="103" spans="1:105" ht="12" customHeight="1" x14ac:dyDescent="0.25">
      <c r="A103" s="109" t="s">
        <v>120</v>
      </c>
      <c r="B103" s="33">
        <v>515.79033148211067</v>
      </c>
      <c r="C103" s="33">
        <v>594.54530063699667</v>
      </c>
      <c r="D103" s="33">
        <v>580.94749376302389</v>
      </c>
      <c r="E103" s="33">
        <v>591.54958219593743</v>
      </c>
      <c r="F103" s="33">
        <v>580.19235686411048</v>
      </c>
      <c r="G103" s="33">
        <v>592.29330021292049</v>
      </c>
      <c r="H103" s="33">
        <v>698.65272738444003</v>
      </c>
      <c r="I103" s="33">
        <v>682.69425792973811</v>
      </c>
      <c r="J103" s="33">
        <v>668.32610872191754</v>
      </c>
      <c r="K103" s="33">
        <v>639.74176995430173</v>
      </c>
      <c r="L103" s="33">
        <v>675.52438901223877</v>
      </c>
      <c r="M103" s="33">
        <v>625.18965013577576</v>
      </c>
      <c r="N103" s="33">
        <v>603.22635691573146</v>
      </c>
      <c r="O103" s="33">
        <v>515.49964301564512</v>
      </c>
      <c r="P103" s="33">
        <v>596.06783855920219</v>
      </c>
      <c r="Q103" s="33">
        <v>582.62130392876588</v>
      </c>
      <c r="R103" s="33">
        <v>585.64570553848353</v>
      </c>
      <c r="S103" s="33">
        <v>595.22876589761495</v>
      </c>
      <c r="T103" s="33">
        <v>643.04522908136983</v>
      </c>
      <c r="U103" s="33">
        <v>599.62464747990578</v>
      </c>
      <c r="V103" s="33">
        <v>587.16318468862244</v>
      </c>
      <c r="W103" s="33">
        <v>582.08126324407942</v>
      </c>
      <c r="X103" s="33">
        <v>576.73605151123775</v>
      </c>
      <c r="Y103" s="33">
        <v>555.67048451868368</v>
      </c>
      <c r="DA103" s="60" t="s">
        <v>2340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5241.5263583895558</v>
      </c>
      <c r="C105" s="117">
        <f t="shared" si="35"/>
        <v>5501.8593257953098</v>
      </c>
      <c r="D105" s="117">
        <f t="shared" si="35"/>
        <v>5647.6793063638688</v>
      </c>
      <c r="E105" s="117">
        <f t="shared" si="35"/>
        <v>5858.4869401225005</v>
      </c>
      <c r="F105" s="117">
        <f t="shared" si="35"/>
        <v>6045.571208240839</v>
      </c>
      <c r="G105" s="117">
        <f t="shared" si="35"/>
        <v>6221.8141870034951</v>
      </c>
      <c r="H105" s="117">
        <f t="shared" si="35"/>
        <v>6338.8245161692639</v>
      </c>
      <c r="I105" s="117">
        <f t="shared" si="35"/>
        <v>6274.0589150554833</v>
      </c>
      <c r="J105" s="117">
        <f t="shared" si="35"/>
        <v>6209.0531239926122</v>
      </c>
      <c r="K105" s="117">
        <f t="shared" si="35"/>
        <v>6192.2421557832449</v>
      </c>
      <c r="L105" s="117">
        <f t="shared" si="35"/>
        <v>6207.9833259282641</v>
      </c>
      <c r="M105" s="117">
        <f t="shared" si="35"/>
        <v>6050.1603688873802</v>
      </c>
      <c r="N105" s="117">
        <f t="shared" si="35"/>
        <v>5851.1621703936999</v>
      </c>
      <c r="O105" s="117">
        <f t="shared" si="35"/>
        <v>5544.0835234170927</v>
      </c>
      <c r="P105" s="117">
        <f t="shared" si="35"/>
        <v>5501.9639815195897</v>
      </c>
      <c r="Q105" s="117">
        <f t="shared" si="35"/>
        <v>5379.7973091583954</v>
      </c>
      <c r="R105" s="117">
        <f t="shared" ref="R105:V105" si="36">R106+R109+R111+R120</f>
        <v>5309.9300964109298</v>
      </c>
      <c r="S105" s="117">
        <f t="shared" si="36"/>
        <v>5391.4116435908327</v>
      </c>
      <c r="T105" s="117">
        <f t="shared" si="36"/>
        <v>5588.9287416093184</v>
      </c>
      <c r="U105" s="117">
        <f t="shared" si="36"/>
        <v>5585.7511372804875</v>
      </c>
      <c r="V105" s="117">
        <f t="shared" si="36"/>
        <v>5563.0484604939938</v>
      </c>
      <c r="W105" s="117">
        <f t="shared" ref="W105:Y105" si="37">W106+W109+W111+W120</f>
        <v>5556.0187493568656</v>
      </c>
      <c r="X105" s="117">
        <f t="shared" si="37"/>
        <v>5509.7421366225208</v>
      </c>
      <c r="Y105" s="117">
        <f t="shared" si="37"/>
        <v>5378.9191091043667</v>
      </c>
      <c r="DA105" s="129" t="s">
        <v>2341</v>
      </c>
    </row>
    <row r="106" spans="1:105" ht="12.95" customHeight="1" x14ac:dyDescent="0.25">
      <c r="A106" s="121" t="s">
        <v>57</v>
      </c>
      <c r="B106" s="122">
        <f t="shared" ref="B106:Q106" si="38">SUM(B107:B108)</f>
        <v>3654.3680134294605</v>
      </c>
      <c r="C106" s="122">
        <f t="shared" si="38"/>
        <v>3755.6516110426528</v>
      </c>
      <c r="D106" s="122">
        <f t="shared" si="38"/>
        <v>3954.4707842080784</v>
      </c>
      <c r="E106" s="122">
        <f t="shared" si="38"/>
        <v>4191.8778269336144</v>
      </c>
      <c r="F106" s="122">
        <f t="shared" si="38"/>
        <v>4406.8449042570992</v>
      </c>
      <c r="G106" s="122">
        <f t="shared" si="38"/>
        <v>4538.0290084640192</v>
      </c>
      <c r="H106" s="122">
        <f t="shared" si="38"/>
        <v>4554.3495188030529</v>
      </c>
      <c r="I106" s="122">
        <f t="shared" si="38"/>
        <v>4502.767850066688</v>
      </c>
      <c r="J106" s="122">
        <f t="shared" si="38"/>
        <v>4432.6617793149699</v>
      </c>
      <c r="K106" s="122">
        <f t="shared" si="38"/>
        <v>4460.3265668845543</v>
      </c>
      <c r="L106" s="122">
        <f t="shared" si="38"/>
        <v>4487.0621257224275</v>
      </c>
      <c r="M106" s="122">
        <f t="shared" si="38"/>
        <v>4281.7421458267827</v>
      </c>
      <c r="N106" s="122">
        <f t="shared" si="38"/>
        <v>4113.7163859393577</v>
      </c>
      <c r="O106" s="122">
        <f t="shared" si="38"/>
        <v>3889.7504112250217</v>
      </c>
      <c r="P106" s="122">
        <f t="shared" si="38"/>
        <v>3771.1903515899858</v>
      </c>
      <c r="Q106" s="122">
        <f t="shared" si="38"/>
        <v>3691.8772481240085</v>
      </c>
      <c r="R106" s="122">
        <f t="shared" ref="R106:V106" si="39">SUM(R107:R108)</f>
        <v>3520.6547373992021</v>
      </c>
      <c r="S106" s="122">
        <f t="shared" si="39"/>
        <v>3574.54585130241</v>
      </c>
      <c r="T106" s="122">
        <f t="shared" si="39"/>
        <v>3763.5940658029795</v>
      </c>
      <c r="U106" s="122">
        <f t="shared" si="39"/>
        <v>3771.8109966105421</v>
      </c>
      <c r="V106" s="122">
        <f t="shared" si="39"/>
        <v>3784.9937239554552</v>
      </c>
      <c r="W106" s="122">
        <f t="shared" ref="W106:Y106" si="40">SUM(W107:W108)</f>
        <v>3750.529264754638</v>
      </c>
      <c r="X106" s="122">
        <f t="shared" si="40"/>
        <v>3716.4456475980392</v>
      </c>
      <c r="Y106" s="122">
        <f t="shared" si="40"/>
        <v>3681.0193648715267</v>
      </c>
      <c r="DA106" s="130" t="s">
        <v>2342</v>
      </c>
    </row>
    <row r="107" spans="1:105" ht="12" customHeight="1" x14ac:dyDescent="0.25">
      <c r="A107" s="97" t="s">
        <v>197</v>
      </c>
      <c r="B107" s="98">
        <v>3642.9637153251151</v>
      </c>
      <c r="C107" s="98">
        <v>3743.8830580074928</v>
      </c>
      <c r="D107" s="98">
        <v>3942.4396025755914</v>
      </c>
      <c r="E107" s="98">
        <v>4179.9139434304643</v>
      </c>
      <c r="F107" s="98">
        <v>4394.2381120185482</v>
      </c>
      <c r="G107" s="98">
        <v>4525.4105151022322</v>
      </c>
      <c r="H107" s="98">
        <v>4542.0884476095516</v>
      </c>
      <c r="I107" s="98">
        <v>4490.6249672599224</v>
      </c>
      <c r="J107" s="98">
        <v>4420.8717315002605</v>
      </c>
      <c r="K107" s="98">
        <v>4448.7867240269834</v>
      </c>
      <c r="L107" s="98">
        <v>4475.3850858499218</v>
      </c>
      <c r="M107" s="98">
        <v>4270.3630018690174</v>
      </c>
      <c r="N107" s="98">
        <v>4102.768503225634</v>
      </c>
      <c r="O107" s="98">
        <v>3879.1180084834673</v>
      </c>
      <c r="P107" s="98">
        <v>3760.7255015639198</v>
      </c>
      <c r="Q107" s="98">
        <v>3682.0358007030027</v>
      </c>
      <c r="R107" s="98">
        <v>3511.2389853548138</v>
      </c>
      <c r="S107" s="98">
        <v>3565.1175481481346</v>
      </c>
      <c r="T107" s="98">
        <v>3753.5543571421736</v>
      </c>
      <c r="U107" s="98">
        <v>3761.8336265336311</v>
      </c>
      <c r="V107" s="98">
        <v>3774.9343306277278</v>
      </c>
      <c r="W107" s="98">
        <v>3740.4781156614131</v>
      </c>
      <c r="X107" s="98">
        <v>3706.2859092783297</v>
      </c>
      <c r="Y107" s="98">
        <v>3670.9188389584597</v>
      </c>
      <c r="DA107" s="63" t="s">
        <v>2343</v>
      </c>
    </row>
    <row r="108" spans="1:105" ht="12" customHeight="1" x14ac:dyDescent="0.25">
      <c r="A108" s="97" t="s">
        <v>53</v>
      </c>
      <c r="B108" s="98">
        <v>11.404298104345534</v>
      </c>
      <c r="C108" s="98">
        <v>11.768553035159979</v>
      </c>
      <c r="D108" s="98">
        <v>12.031181632486792</v>
      </c>
      <c r="E108" s="98">
        <v>11.963883503149708</v>
      </c>
      <c r="F108" s="98">
        <v>12.606792238550499</v>
      </c>
      <c r="G108" s="98">
        <v>12.61849336178706</v>
      </c>
      <c r="H108" s="98">
        <v>12.261071193501277</v>
      </c>
      <c r="I108" s="98">
        <v>12.142882806765133</v>
      </c>
      <c r="J108" s="98">
        <v>11.79004781470897</v>
      </c>
      <c r="K108" s="98">
        <v>11.539842857570555</v>
      </c>
      <c r="L108" s="98">
        <v>11.677039872506015</v>
      </c>
      <c r="M108" s="98">
        <v>11.379143957764953</v>
      </c>
      <c r="N108" s="98">
        <v>10.947882713724017</v>
      </c>
      <c r="O108" s="98">
        <v>10.632402741554278</v>
      </c>
      <c r="P108" s="98">
        <v>10.464850026065816</v>
      </c>
      <c r="Q108" s="98">
        <v>9.8414474210059542</v>
      </c>
      <c r="R108" s="98">
        <v>9.4157520443882525</v>
      </c>
      <c r="S108" s="98">
        <v>9.4283031542756106</v>
      </c>
      <c r="T108" s="98">
        <v>10.039708660806106</v>
      </c>
      <c r="U108" s="98">
        <v>9.9773700769109457</v>
      </c>
      <c r="V108" s="98">
        <v>10.059393327727378</v>
      </c>
      <c r="W108" s="98">
        <v>10.05114909322484</v>
      </c>
      <c r="X108" s="98">
        <v>10.159738319709364</v>
      </c>
      <c r="Y108" s="98">
        <v>10.100525913067182</v>
      </c>
      <c r="DA108" s="63" t="s">
        <v>2344</v>
      </c>
    </row>
    <row r="109" spans="1:105" ht="12.95" customHeight="1" x14ac:dyDescent="0.25">
      <c r="A109" s="121" t="s">
        <v>92</v>
      </c>
      <c r="B109" s="122">
        <f t="shared" ref="B109:Y109" si="41">B110</f>
        <v>23.966273825058796</v>
      </c>
      <c r="C109" s="122">
        <f t="shared" si="41"/>
        <v>29.970254520785272</v>
      </c>
      <c r="D109" s="122">
        <f t="shared" si="41"/>
        <v>22.974593233019114</v>
      </c>
      <c r="E109" s="122">
        <f t="shared" si="41"/>
        <v>45.589973430655213</v>
      </c>
      <c r="F109" s="122">
        <f t="shared" si="41"/>
        <v>37.398323776905599</v>
      </c>
      <c r="G109" s="122">
        <f t="shared" si="41"/>
        <v>46.833067128983302</v>
      </c>
      <c r="H109" s="122">
        <f t="shared" si="41"/>
        <v>53.060942931112251</v>
      </c>
      <c r="I109" s="122">
        <f t="shared" si="41"/>
        <v>36.641162139502065</v>
      </c>
      <c r="J109" s="122">
        <f t="shared" si="41"/>
        <v>47.766157612175107</v>
      </c>
      <c r="K109" s="122">
        <f t="shared" si="41"/>
        <v>80.65435929074269</v>
      </c>
      <c r="L109" s="122">
        <f t="shared" si="41"/>
        <v>81.31284775263299</v>
      </c>
      <c r="M109" s="122">
        <f t="shared" si="41"/>
        <v>82.656398975025809</v>
      </c>
      <c r="N109" s="122">
        <f t="shared" si="41"/>
        <v>77.782472091409147</v>
      </c>
      <c r="O109" s="122">
        <f t="shared" si="41"/>
        <v>71.455025473813819</v>
      </c>
      <c r="P109" s="122">
        <f t="shared" si="41"/>
        <v>55.831261725160992</v>
      </c>
      <c r="Q109" s="122">
        <f t="shared" si="41"/>
        <v>81.739542175546205</v>
      </c>
      <c r="R109" s="122">
        <f t="shared" si="41"/>
        <v>70.081117617965333</v>
      </c>
      <c r="S109" s="122">
        <f t="shared" si="41"/>
        <v>72.364323628373029</v>
      </c>
      <c r="T109" s="122">
        <f t="shared" si="41"/>
        <v>56.534656408155001</v>
      </c>
      <c r="U109" s="122">
        <f t="shared" si="41"/>
        <v>48.010554222979174</v>
      </c>
      <c r="V109" s="122">
        <f t="shared" si="41"/>
        <v>41.70288244118359</v>
      </c>
      <c r="W109" s="122">
        <f t="shared" si="41"/>
        <v>40.890464919545266</v>
      </c>
      <c r="X109" s="122">
        <f t="shared" si="41"/>
        <v>37.788949455795425</v>
      </c>
      <c r="Y109" s="122">
        <f t="shared" si="41"/>
        <v>40.452825721818833</v>
      </c>
      <c r="DA109" s="130" t="s">
        <v>2345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23.966273825058796</v>
      </c>
      <c r="C110" s="98">
        <f>IF(RES_hhdet_fec!C110=0,0,RES_hhdet_fec!C110*1000*11630/RES_hhdet_num!C105)</f>
        <v>29.970254520785272</v>
      </c>
      <c r="D110" s="98">
        <f>IF(RES_hhdet_fec!D110=0,0,RES_hhdet_fec!D110*1000*11630/RES_hhdet_num!D105)</f>
        <v>22.974593233019114</v>
      </c>
      <c r="E110" s="98">
        <f>IF(RES_hhdet_fec!E110=0,0,RES_hhdet_fec!E110*1000*11630/RES_hhdet_num!E105)</f>
        <v>45.589973430655213</v>
      </c>
      <c r="F110" s="98">
        <f>IF(RES_hhdet_fec!F110=0,0,RES_hhdet_fec!F110*1000*11630/RES_hhdet_num!F105)</f>
        <v>37.398323776905599</v>
      </c>
      <c r="G110" s="98">
        <f>IF(RES_hhdet_fec!G110=0,0,RES_hhdet_fec!G110*1000*11630/RES_hhdet_num!G105)</f>
        <v>46.833067128983302</v>
      </c>
      <c r="H110" s="98">
        <f>IF(RES_hhdet_fec!H110=0,0,RES_hhdet_fec!H110*1000*11630/RES_hhdet_num!H105)</f>
        <v>53.060942931112251</v>
      </c>
      <c r="I110" s="98">
        <f>IF(RES_hhdet_fec!I110=0,0,RES_hhdet_fec!I110*1000*11630/RES_hhdet_num!I105)</f>
        <v>36.641162139502065</v>
      </c>
      <c r="J110" s="98">
        <f>IF(RES_hhdet_fec!J110=0,0,RES_hhdet_fec!J110*1000*11630/RES_hhdet_num!J105)</f>
        <v>47.766157612175107</v>
      </c>
      <c r="K110" s="98">
        <f>IF(RES_hhdet_fec!K110=0,0,RES_hhdet_fec!K110*1000*11630/RES_hhdet_num!K105)</f>
        <v>80.65435929074269</v>
      </c>
      <c r="L110" s="98">
        <f>IF(RES_hhdet_fec!L110=0,0,RES_hhdet_fec!L110*1000*11630/RES_hhdet_num!L105)</f>
        <v>81.31284775263299</v>
      </c>
      <c r="M110" s="98">
        <f>IF(RES_hhdet_fec!M110=0,0,RES_hhdet_fec!M110*1000*11630/RES_hhdet_num!M105)</f>
        <v>82.656398975025809</v>
      </c>
      <c r="N110" s="98">
        <f>IF(RES_hhdet_fec!N110=0,0,RES_hhdet_fec!N110*1000*11630/RES_hhdet_num!N105)</f>
        <v>77.782472091409147</v>
      </c>
      <c r="O110" s="98">
        <f>IF(RES_hhdet_fec!O110=0,0,RES_hhdet_fec!O110*1000*11630/RES_hhdet_num!O105)</f>
        <v>71.455025473813819</v>
      </c>
      <c r="P110" s="98">
        <f>IF(RES_hhdet_fec!P110=0,0,RES_hhdet_fec!P110*1000*11630/RES_hhdet_num!P105)</f>
        <v>55.831261725160992</v>
      </c>
      <c r="Q110" s="98">
        <f>IF(RES_hhdet_fec!Q110=0,0,RES_hhdet_fec!Q110*1000*11630/RES_hhdet_num!Q105)</f>
        <v>81.739542175546205</v>
      </c>
      <c r="R110" s="98">
        <f>IF(RES_hhdet_fec!R110=0,0,RES_hhdet_fec!R110*1000*11630/RES_hhdet_num!R105)</f>
        <v>70.081117617965333</v>
      </c>
      <c r="S110" s="98">
        <f>IF(RES_hhdet_fec!S110=0,0,RES_hhdet_fec!S110*1000*11630/RES_hhdet_num!S105)</f>
        <v>72.364323628373029</v>
      </c>
      <c r="T110" s="98">
        <f>IF(RES_hhdet_fec!T110=0,0,RES_hhdet_fec!T110*1000*11630/RES_hhdet_num!T105)</f>
        <v>56.534656408155001</v>
      </c>
      <c r="U110" s="98">
        <f>IF(RES_hhdet_fec!U110=0,0,RES_hhdet_fec!U110*1000*11630/RES_hhdet_num!U105)</f>
        <v>48.010554222979174</v>
      </c>
      <c r="V110" s="98">
        <f>IF(RES_hhdet_fec!V110=0,0,RES_hhdet_fec!V110*1000*11630/RES_hhdet_num!V105)</f>
        <v>41.70288244118359</v>
      </c>
      <c r="W110" s="98">
        <f>IF(RES_hhdet_fec!W110=0,0,RES_hhdet_fec!W110*1000*11630/RES_hhdet_num!W105)</f>
        <v>40.890464919545266</v>
      </c>
      <c r="X110" s="98">
        <f>IF(RES_hhdet_fec!X110=0,0,RES_hhdet_fec!X110*1000*11630/RES_hhdet_num!X105)</f>
        <v>37.788949455795425</v>
      </c>
      <c r="Y110" s="98">
        <f>IF(RES_hhdet_fec!Y110=0,0,RES_hhdet_fec!Y110*1000*11630/RES_hhdet_num!Y105)</f>
        <v>40.452825721818833</v>
      </c>
      <c r="DA110" s="63" t="s">
        <v>2346</v>
      </c>
    </row>
    <row r="111" spans="1:105" ht="12" customHeight="1" x14ac:dyDescent="0.25">
      <c r="A111" s="121" t="s">
        <v>55</v>
      </c>
      <c r="B111" s="122">
        <v>986.51503578511972</v>
      </c>
      <c r="C111" s="122">
        <v>1081.3844779536332</v>
      </c>
      <c r="D111" s="122">
        <v>1038.5212911101326</v>
      </c>
      <c r="E111" s="122">
        <v>979.07240801030991</v>
      </c>
      <c r="F111" s="122">
        <v>962.78643443358544</v>
      </c>
      <c r="G111" s="122">
        <v>983.73603244743686</v>
      </c>
      <c r="H111" s="122">
        <v>997.55025908937773</v>
      </c>
      <c r="I111" s="122">
        <v>1006.9292007910469</v>
      </c>
      <c r="J111" s="122">
        <v>1012.1351344383544</v>
      </c>
      <c r="K111" s="122">
        <v>960.98718968481376</v>
      </c>
      <c r="L111" s="122">
        <v>923.8162047396886</v>
      </c>
      <c r="M111" s="122">
        <v>1016.429385070549</v>
      </c>
      <c r="N111" s="122">
        <v>1017.5793374214767</v>
      </c>
      <c r="O111" s="122">
        <v>1016.2702127969826</v>
      </c>
      <c r="P111" s="122">
        <v>1047.3745094409142</v>
      </c>
      <c r="Q111" s="122">
        <v>989.4503395124874</v>
      </c>
      <c r="R111" s="122">
        <v>1098.9459380938056</v>
      </c>
      <c r="S111" s="122">
        <v>1111.6131044502504</v>
      </c>
      <c r="T111" s="122">
        <v>1086.3039160390995</v>
      </c>
      <c r="U111" s="122">
        <v>1133.5182974109025</v>
      </c>
      <c r="V111" s="122">
        <v>1117.58305255909</v>
      </c>
      <c r="W111" s="122">
        <v>1142.6336555131377</v>
      </c>
      <c r="X111" s="122">
        <v>1128.261943185503</v>
      </c>
      <c r="Y111" s="122">
        <v>1074.0418744099197</v>
      </c>
      <c r="DA111" s="130" t="s">
        <v>2347</v>
      </c>
    </row>
    <row r="112" spans="1:105" ht="12" customHeight="1" x14ac:dyDescent="0.25">
      <c r="A112" s="97" t="s">
        <v>130</v>
      </c>
      <c r="B112" s="98">
        <v>993.50316499435678</v>
      </c>
      <c r="C112" s="98">
        <v>1030.3676826962599</v>
      </c>
      <c r="D112" s="98">
        <v>1014.8988114079918</v>
      </c>
      <c r="E112" s="98">
        <v>967.49410893708443</v>
      </c>
      <c r="F112" s="98">
        <v>945.76382408196764</v>
      </c>
      <c r="G112" s="98">
        <v>966.71345016669943</v>
      </c>
      <c r="H112" s="98">
        <v>960.89503305125641</v>
      </c>
      <c r="I112" s="98">
        <v>985.66438328626566</v>
      </c>
      <c r="J112" s="98">
        <v>1004.2255916777062</v>
      </c>
      <c r="K112" s="98">
        <v>951.0458645563067</v>
      </c>
      <c r="L112" s="98">
        <v>877.13924084339908</v>
      </c>
      <c r="M112" s="98">
        <v>982.32601718161106</v>
      </c>
      <c r="N112" s="98">
        <v>998.77348905680662</v>
      </c>
      <c r="O112" s="98">
        <v>1008.4457730344684</v>
      </c>
      <c r="P112" s="98">
        <v>1040.6004029416688</v>
      </c>
      <c r="Q112" s="98">
        <v>989.5279178486777</v>
      </c>
      <c r="R112" s="98">
        <v>1145.9614923548465</v>
      </c>
      <c r="S112" s="98">
        <v>1149.6341003005505</v>
      </c>
      <c r="T112" s="98">
        <v>1095.1941707880753</v>
      </c>
      <c r="U112" s="98">
        <v>1159.1730271311781</v>
      </c>
      <c r="V112" s="98">
        <v>1131.7567037861286</v>
      </c>
      <c r="W112" s="98">
        <v>1180.4942601083662</v>
      </c>
      <c r="X112" s="98">
        <v>1160.9130671356556</v>
      </c>
      <c r="Y112" s="98">
        <v>1092.6728841976869</v>
      </c>
      <c r="DA112" s="63" t="s">
        <v>2348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779.02377803259697</v>
      </c>
      <c r="O113" s="98">
        <v>788.4424216935015</v>
      </c>
      <c r="P113" s="98">
        <v>825.63188324533564</v>
      </c>
      <c r="Q113" s="98">
        <v>900.6030176340023</v>
      </c>
      <c r="R113" s="98">
        <v>1084.4458207703301</v>
      </c>
      <c r="S113" s="98">
        <v>1066.2201534120722</v>
      </c>
      <c r="T113" s="98">
        <v>985.11217375133856</v>
      </c>
      <c r="U113" s="98">
        <v>1010.2365613311832</v>
      </c>
      <c r="V113" s="98">
        <v>1042.5758742490912</v>
      </c>
      <c r="W113" s="98">
        <v>1044.9796289592373</v>
      </c>
      <c r="X113" s="98">
        <v>1044.5985514537638</v>
      </c>
      <c r="Y113" s="98">
        <v>1061.5210718976127</v>
      </c>
      <c r="DA113" s="63" t="s">
        <v>2349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63.516437597807148</v>
      </c>
      <c r="O114" s="101">
        <v>39.052774800846571</v>
      </c>
      <c r="P114" s="101">
        <v>87.888846544975749</v>
      </c>
      <c r="Q114" s="101">
        <v>9.9190749374466947</v>
      </c>
      <c r="R114" s="101">
        <v>11.522467972818678</v>
      </c>
      <c r="S114" s="101">
        <v>11.587409371375447</v>
      </c>
      <c r="T114" s="101">
        <v>11.081130574351992</v>
      </c>
      <c r="U114" s="101">
        <v>11.777679663146291</v>
      </c>
      <c r="V114" s="101">
        <v>11.583519964698992</v>
      </c>
      <c r="W114" s="101">
        <v>12.117889669679009</v>
      </c>
      <c r="X114" s="101">
        <v>12.017267146702052</v>
      </c>
      <c r="Y114" s="101">
        <v>11.422610816734396</v>
      </c>
      <c r="DA114" s="131" t="s">
        <v>2350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715.50734043478985</v>
      </c>
      <c r="O115" s="104">
        <v>749.38964689265481</v>
      </c>
      <c r="P115" s="104">
        <v>737.74303670035988</v>
      </c>
      <c r="Q115" s="104">
        <v>890.68394269655562</v>
      </c>
      <c r="R115" s="104">
        <v>1072.9233527975116</v>
      </c>
      <c r="S115" s="104">
        <v>1054.6327440406969</v>
      </c>
      <c r="T115" s="104">
        <v>974.03104317698649</v>
      </c>
      <c r="U115" s="104">
        <v>998.45888166803684</v>
      </c>
      <c r="V115" s="104">
        <v>1030.9923542843921</v>
      </c>
      <c r="W115" s="104">
        <v>1032.8617392895583</v>
      </c>
      <c r="X115" s="104">
        <v>1032.5812843070617</v>
      </c>
      <c r="Y115" s="104">
        <v>1050.0984610808785</v>
      </c>
      <c r="DA115" s="132" t="s">
        <v>2351</v>
      </c>
    </row>
    <row r="116" spans="1:105" ht="12" customHeight="1" x14ac:dyDescent="0.25">
      <c r="A116" s="106" t="s">
        <v>122</v>
      </c>
      <c r="B116" s="101">
        <v>1025.5558223111564</v>
      </c>
      <c r="C116" s="101">
        <v>1241.9401218774653</v>
      </c>
      <c r="D116" s="101">
        <v>1143.6271838129662</v>
      </c>
      <c r="E116" s="101">
        <v>1059.5920367643826</v>
      </c>
      <c r="F116" s="101">
        <v>1063.9581575788386</v>
      </c>
      <c r="G116" s="101">
        <v>1087.8599914689282</v>
      </c>
      <c r="H116" s="101">
        <v>1155.1976957151739</v>
      </c>
      <c r="I116" s="101">
        <v>1137.6143921389948</v>
      </c>
      <c r="J116" s="101">
        <v>1133.5997654060918</v>
      </c>
      <c r="K116" s="101">
        <v>1100.768545834195</v>
      </c>
      <c r="L116" s="101">
        <v>1164.4136485970189</v>
      </c>
      <c r="M116" s="101">
        <v>1215.1133219906631</v>
      </c>
      <c r="N116" s="101">
        <v>1187.9029314015711</v>
      </c>
      <c r="O116" s="101">
        <v>1169.5922737722965</v>
      </c>
      <c r="P116" s="101">
        <v>1235.7551952833885</v>
      </c>
      <c r="Q116" s="101">
        <v>1164.3338645590823</v>
      </c>
      <c r="R116" s="101">
        <v>1213.8940965496508</v>
      </c>
      <c r="S116" s="101">
        <v>1277.2830105083758</v>
      </c>
      <c r="T116" s="101">
        <v>1280.3286474089427</v>
      </c>
      <c r="U116" s="101">
        <v>1263.4554809056301</v>
      </c>
      <c r="V116" s="101">
        <v>1256.5842299932647</v>
      </c>
      <c r="W116" s="101">
        <v>1250.6788018101549</v>
      </c>
      <c r="X116" s="101">
        <v>1242.5451099614074</v>
      </c>
      <c r="Y116" s="101">
        <v>1181.8683018999293</v>
      </c>
      <c r="DA116" s="131" t="s">
        <v>2352</v>
      </c>
    </row>
    <row r="117" spans="1:105" ht="12" customHeight="1" x14ac:dyDescent="0.25">
      <c r="A117" s="107" t="s">
        <v>121</v>
      </c>
      <c r="B117" s="104">
        <v>666.86775910749202</v>
      </c>
      <c r="C117" s="104">
        <v>864.06868516385771</v>
      </c>
      <c r="D117" s="104">
        <v>739.07875710581789</v>
      </c>
      <c r="E117" s="104">
        <v>671.94478139889918</v>
      </c>
      <c r="F117" s="104">
        <v>684.41179340621352</v>
      </c>
      <c r="G117" s="104">
        <v>703.34143590256417</v>
      </c>
      <c r="H117" s="104">
        <v>764.15352674735618</v>
      </c>
      <c r="I117" s="104">
        <v>748.06663967950067</v>
      </c>
      <c r="J117" s="104">
        <v>744.25016900135029</v>
      </c>
      <c r="K117" s="104">
        <v>722.07760045300927</v>
      </c>
      <c r="L117" s="104">
        <v>766.30495366665195</v>
      </c>
      <c r="M117" s="104">
        <v>816.93675771576864</v>
      </c>
      <c r="N117" s="104">
        <v>789.37013767339431</v>
      </c>
      <c r="O117" s="104">
        <v>771.93388387263769</v>
      </c>
      <c r="P117" s="104">
        <v>842.38620655869283</v>
      </c>
      <c r="Q117" s="104">
        <v>774.46115464823117</v>
      </c>
      <c r="R117" s="104">
        <v>822.03206501065142</v>
      </c>
      <c r="S117" s="104">
        <v>883.57591549198037</v>
      </c>
      <c r="T117" s="104">
        <v>914.36479366140293</v>
      </c>
      <c r="U117" s="104">
        <v>941.05436052494849</v>
      </c>
      <c r="V117" s="104">
        <v>945.06846754498076</v>
      </c>
      <c r="W117" s="104">
        <v>957.92307625228182</v>
      </c>
      <c r="X117" s="104">
        <v>962.41589854305948</v>
      </c>
      <c r="Y117" s="104">
        <v>915.68734286066501</v>
      </c>
      <c r="DA117" s="132" t="s">
        <v>2353</v>
      </c>
    </row>
    <row r="118" spans="1:105" ht="12" customHeight="1" x14ac:dyDescent="0.25">
      <c r="A118" s="108" t="s">
        <v>53</v>
      </c>
      <c r="B118" s="98">
        <v>114.32710959279189</v>
      </c>
      <c r="C118" s="98">
        <v>274.43922554775764</v>
      </c>
      <c r="D118" s="98">
        <v>102.05963721206659</v>
      </c>
      <c r="E118" s="98">
        <v>54.363008758240689</v>
      </c>
      <c r="F118" s="98">
        <v>72.915040575645563</v>
      </c>
      <c r="G118" s="98">
        <v>71.931062316471071</v>
      </c>
      <c r="H118" s="98">
        <v>106.51830815106756</v>
      </c>
      <c r="I118" s="98">
        <v>84.985744621864143</v>
      </c>
      <c r="J118" s="98">
        <v>79.142969565435337</v>
      </c>
      <c r="K118" s="98">
        <v>71.550728637066996</v>
      </c>
      <c r="L118" s="98">
        <v>75.15019207411342</v>
      </c>
      <c r="M118" s="98">
        <v>118.79428944083216</v>
      </c>
      <c r="N118" s="98">
        <v>76.440360767465478</v>
      </c>
      <c r="O118" s="98">
        <v>44.378909344980592</v>
      </c>
      <c r="P118" s="98">
        <v>104.25351637846725</v>
      </c>
      <c r="Q118" s="98">
        <v>15.077096412236273</v>
      </c>
      <c r="R118" s="98">
        <v>30.244502516732553</v>
      </c>
      <c r="S118" s="98">
        <v>68.008974059647869</v>
      </c>
      <c r="T118" s="98">
        <v>82.414916466123856</v>
      </c>
      <c r="U118" s="98">
        <v>110.03231138826621</v>
      </c>
      <c r="V118" s="98">
        <v>90.746203612123011</v>
      </c>
      <c r="W118" s="98">
        <v>94.055852032889916</v>
      </c>
      <c r="X118" s="98">
        <v>101.57124066632403</v>
      </c>
      <c r="Y118" s="98">
        <v>78.759716761773873</v>
      </c>
      <c r="DA118" s="63" t="s">
        <v>2354</v>
      </c>
    </row>
    <row r="119" spans="1:105" ht="12" customHeight="1" x14ac:dyDescent="0.25">
      <c r="A119" s="108" t="s">
        <v>52</v>
      </c>
      <c r="B119" s="98">
        <v>552.54064951470014</v>
      </c>
      <c r="C119" s="98">
        <v>589.62945961610001</v>
      </c>
      <c r="D119" s="98">
        <v>637.01911989375117</v>
      </c>
      <c r="E119" s="98">
        <v>617.58177264065864</v>
      </c>
      <c r="F119" s="98">
        <v>611.49675283056797</v>
      </c>
      <c r="G119" s="98">
        <v>631.4103735860931</v>
      </c>
      <c r="H119" s="98">
        <v>657.63521859628861</v>
      </c>
      <c r="I119" s="98">
        <v>663.08089505763667</v>
      </c>
      <c r="J119" s="98">
        <v>665.10719943591482</v>
      </c>
      <c r="K119" s="98">
        <v>650.52687181594229</v>
      </c>
      <c r="L119" s="98">
        <v>691.15476159253853</v>
      </c>
      <c r="M119" s="98">
        <v>698.1424682749365</v>
      </c>
      <c r="N119" s="98">
        <v>712.92977690592875</v>
      </c>
      <c r="O119" s="98">
        <v>727.55497452765724</v>
      </c>
      <c r="P119" s="98">
        <v>738.13269018022561</v>
      </c>
      <c r="Q119" s="98">
        <v>759.38405823599487</v>
      </c>
      <c r="R119" s="98">
        <v>791.78756249391893</v>
      </c>
      <c r="S119" s="98">
        <v>815.56694143233256</v>
      </c>
      <c r="T119" s="98">
        <v>831.94987719527921</v>
      </c>
      <c r="U119" s="98">
        <v>831.02204913668231</v>
      </c>
      <c r="V119" s="98">
        <v>854.32226393285782</v>
      </c>
      <c r="W119" s="98">
        <v>863.86722421939191</v>
      </c>
      <c r="X119" s="98">
        <v>860.84465787673548</v>
      </c>
      <c r="Y119" s="98">
        <v>836.92762609889121</v>
      </c>
      <c r="DA119" s="63" t="s">
        <v>2355</v>
      </c>
    </row>
    <row r="120" spans="1:105" ht="12" customHeight="1" x14ac:dyDescent="0.25">
      <c r="A120" s="121" t="s">
        <v>54</v>
      </c>
      <c r="B120" s="122">
        <v>576.67703534991654</v>
      </c>
      <c r="C120" s="122">
        <v>634.8529822782383</v>
      </c>
      <c r="D120" s="122">
        <v>631.71263781263838</v>
      </c>
      <c r="E120" s="122">
        <v>641.94673174792104</v>
      </c>
      <c r="F120" s="122">
        <v>638.54154577324846</v>
      </c>
      <c r="G120" s="122">
        <v>653.21607896305591</v>
      </c>
      <c r="H120" s="122">
        <v>733.86379534572131</v>
      </c>
      <c r="I120" s="122">
        <v>727.72070205824639</v>
      </c>
      <c r="J120" s="122">
        <v>716.49005262711194</v>
      </c>
      <c r="K120" s="122">
        <v>690.27403992313396</v>
      </c>
      <c r="L120" s="122">
        <v>715.79214771351553</v>
      </c>
      <c r="M120" s="122">
        <v>669.33243901502271</v>
      </c>
      <c r="N120" s="122">
        <v>642.08397494145675</v>
      </c>
      <c r="O120" s="122">
        <v>566.60787392127406</v>
      </c>
      <c r="P120" s="122">
        <v>627.56785876352842</v>
      </c>
      <c r="Q120" s="122">
        <v>616.730179346353</v>
      </c>
      <c r="R120" s="122">
        <v>620.24830329995677</v>
      </c>
      <c r="S120" s="122">
        <v>632.88836420979919</v>
      </c>
      <c r="T120" s="122">
        <v>682.49610335908437</v>
      </c>
      <c r="U120" s="122">
        <v>632.41128903606352</v>
      </c>
      <c r="V120" s="122">
        <v>618.7688015382646</v>
      </c>
      <c r="W120" s="122">
        <v>621.96536416954461</v>
      </c>
      <c r="X120" s="122">
        <v>627.24559638318306</v>
      </c>
      <c r="Y120" s="122">
        <v>583.40504410110145</v>
      </c>
      <c r="DA120" s="130" t="s">
        <v>2356</v>
      </c>
    </row>
    <row r="121" spans="1:105" ht="12" customHeight="1" x14ac:dyDescent="0.25">
      <c r="A121" s="97" t="s">
        <v>50</v>
      </c>
      <c r="B121" s="98">
        <v>705.30019727065667</v>
      </c>
      <c r="C121" s="98">
        <v>724.49460012001475</v>
      </c>
      <c r="D121" s="98">
        <v>746.7688257295323</v>
      </c>
      <c r="E121" s="98">
        <v>761.03281951118072</v>
      </c>
      <c r="F121" s="98">
        <v>780.52379019760758</v>
      </c>
      <c r="G121" s="98">
        <v>809.22736185247425</v>
      </c>
      <c r="H121" s="98">
        <v>837.51393800887683</v>
      </c>
      <c r="I121" s="98">
        <v>868.85249754395136</v>
      </c>
      <c r="J121" s="98">
        <v>877.47546131565787</v>
      </c>
      <c r="K121" s="98">
        <v>858.55955738853606</v>
      </c>
      <c r="L121" s="98">
        <v>850.89402399929349</v>
      </c>
      <c r="M121" s="98">
        <v>808.4198939173325</v>
      </c>
      <c r="N121" s="98">
        <v>781.0464893592623</v>
      </c>
      <c r="O121" s="98">
        <v>760.95666656459025</v>
      </c>
      <c r="P121" s="98">
        <v>758.62238175301741</v>
      </c>
      <c r="Q121" s="98">
        <v>770.85705729978667</v>
      </c>
      <c r="R121" s="98">
        <v>793.04714276532002</v>
      </c>
      <c r="S121" s="98">
        <v>825.28363637290749</v>
      </c>
      <c r="T121" s="98">
        <v>875.89468367416703</v>
      </c>
      <c r="U121" s="98">
        <v>789.20646526861606</v>
      </c>
      <c r="V121" s="98">
        <v>765.2465912442193</v>
      </c>
      <c r="W121" s="98">
        <v>810.90069494207694</v>
      </c>
      <c r="X121" s="98">
        <v>909.08839034757989</v>
      </c>
      <c r="Y121" s="98">
        <v>753.2342896584853</v>
      </c>
      <c r="DA121" s="63" t="s">
        <v>2357</v>
      </c>
    </row>
    <row r="122" spans="1:105" ht="12" customHeight="1" x14ac:dyDescent="0.25">
      <c r="A122" s="109" t="s">
        <v>120</v>
      </c>
      <c r="B122" s="33">
        <v>515.79033148211079</v>
      </c>
      <c r="C122" s="33">
        <v>594.59477067265027</v>
      </c>
      <c r="D122" s="33">
        <v>580.97357357599572</v>
      </c>
      <c r="E122" s="33">
        <v>591.56415615577282</v>
      </c>
      <c r="F122" s="33">
        <v>580.24420038046537</v>
      </c>
      <c r="G122" s="33">
        <v>592.48685475106743</v>
      </c>
      <c r="H122" s="33">
        <v>698.86504587504533</v>
      </c>
      <c r="I122" s="33">
        <v>683.05874146150438</v>
      </c>
      <c r="J122" s="33">
        <v>668.79067227495023</v>
      </c>
      <c r="K122" s="33">
        <v>640.41166437782977</v>
      </c>
      <c r="L122" s="33">
        <v>676.00754610788783</v>
      </c>
      <c r="M122" s="33">
        <v>625.49881686399192</v>
      </c>
      <c r="N122" s="33">
        <v>603.39554763195383</v>
      </c>
      <c r="O122" s="33">
        <v>515.40846080556173</v>
      </c>
      <c r="P122" s="33">
        <v>595.81753618360062</v>
      </c>
      <c r="Q122" s="33">
        <v>581.28099741706308</v>
      </c>
      <c r="R122" s="33">
        <v>582.50098399927072</v>
      </c>
      <c r="S122" s="33">
        <v>591.39134472363867</v>
      </c>
      <c r="T122" s="33">
        <v>640.28220004157902</v>
      </c>
      <c r="U122" s="33">
        <v>600.73549585777005</v>
      </c>
      <c r="V122" s="33">
        <v>590.0620990330774</v>
      </c>
      <c r="W122" s="33">
        <v>586.59815939439068</v>
      </c>
      <c r="X122" s="33">
        <v>580.04704237000669</v>
      </c>
      <c r="Y122" s="33">
        <v>556.29615044405432</v>
      </c>
      <c r="DA122" s="60" t="s">
        <v>2358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2359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2360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2361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2362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2363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0</v>
      </c>
      <c r="C129" s="98">
        <f>IF(RES_hhdet_fec!C129=0,0,RES_hhdet_fec!C129*1000*11630/RES_hhdet_num!C124)</f>
        <v>0</v>
      </c>
      <c r="D129" s="98">
        <f>IF(RES_hhdet_fec!D129=0,0,RES_hhdet_fec!D129*1000*11630/RES_hhdet_num!D124)</f>
        <v>0</v>
      </c>
      <c r="E129" s="98">
        <f>IF(RES_hhdet_fec!E129=0,0,RES_hhdet_fec!E129*1000*11630/RES_hhdet_num!E124)</f>
        <v>0</v>
      </c>
      <c r="F129" s="98">
        <f>IF(RES_hhdet_fec!F129=0,0,RES_hhdet_fec!F129*1000*11630/RES_hhdet_num!F124)</f>
        <v>0</v>
      </c>
      <c r="G129" s="98">
        <f>IF(RES_hhdet_fec!G129=0,0,RES_hhdet_fec!G129*1000*11630/RES_hhdet_num!G124)</f>
        <v>0</v>
      </c>
      <c r="H129" s="98">
        <f>IF(RES_hhdet_fec!H129=0,0,RES_hhdet_fec!H129*1000*11630/RES_hhdet_num!H124)</f>
        <v>0</v>
      </c>
      <c r="I129" s="98">
        <f>IF(RES_hhdet_fec!I129=0,0,RES_hhdet_fec!I129*1000*11630/RES_hhdet_num!I124)</f>
        <v>0</v>
      </c>
      <c r="J129" s="98">
        <f>IF(RES_hhdet_fec!J129=0,0,RES_hhdet_fec!J129*1000*11630/RES_hhdet_num!J124)</f>
        <v>0</v>
      </c>
      <c r="K129" s="98">
        <f>IF(RES_hhdet_fec!K129=0,0,RES_hhdet_fec!K129*1000*11630/RES_hhdet_num!K124)</f>
        <v>0</v>
      </c>
      <c r="L129" s="98">
        <f>IF(RES_hhdet_fec!L129=0,0,RES_hhdet_fec!L129*1000*11630/RES_hhdet_num!L124)</f>
        <v>0</v>
      </c>
      <c r="M129" s="98">
        <f>IF(RES_hhdet_fec!M129=0,0,RES_hhdet_fec!M129*1000*11630/RES_hhdet_num!M124)</f>
        <v>0</v>
      </c>
      <c r="N129" s="98">
        <f>IF(RES_hhdet_fec!N129=0,0,RES_hhdet_fec!N129*1000*11630/RES_hhdet_num!N124)</f>
        <v>0</v>
      </c>
      <c r="O129" s="98">
        <f>IF(RES_hhdet_fec!O129=0,0,RES_hhdet_fec!O129*1000*11630/RES_hhdet_num!O124)</f>
        <v>0</v>
      </c>
      <c r="P129" s="98">
        <f>IF(RES_hhdet_fec!P129=0,0,RES_hhdet_fec!P129*1000*11630/RES_hhdet_num!P124)</f>
        <v>0</v>
      </c>
      <c r="Q129" s="98">
        <f>IF(RES_hhdet_fec!Q129=0,0,RES_hhdet_fec!Q129*1000*11630/RES_hhdet_num!Q124)</f>
        <v>0</v>
      </c>
      <c r="R129" s="98">
        <f>IF(RES_hhdet_fec!R129=0,0,RES_hhdet_fec!R129*1000*11630/RES_hhdet_num!R124)</f>
        <v>0</v>
      </c>
      <c r="S129" s="98">
        <f>IF(RES_hhdet_fec!S129=0,0,RES_hhdet_fec!S129*1000*11630/RES_hhdet_num!S124)</f>
        <v>0</v>
      </c>
      <c r="T129" s="98">
        <f>IF(RES_hhdet_fec!T129=0,0,RES_hhdet_fec!T129*1000*11630/RES_hhdet_num!T124)</f>
        <v>0</v>
      </c>
      <c r="U129" s="98">
        <f>IF(RES_hhdet_fec!U129=0,0,RES_hhdet_fec!U129*1000*11630/RES_hhdet_num!U124)</f>
        <v>0</v>
      </c>
      <c r="V129" s="98">
        <f>IF(RES_hhdet_fec!V129=0,0,RES_hhdet_fec!V129*1000*11630/RES_hhdet_num!V124)</f>
        <v>0</v>
      </c>
      <c r="W129" s="98">
        <f>IF(RES_hhdet_fec!W129=0,0,RES_hhdet_fec!W129*1000*11630/RES_hhdet_num!W124)</f>
        <v>0</v>
      </c>
      <c r="X129" s="98">
        <f>IF(RES_hhdet_fec!X129=0,0,RES_hhdet_fec!X129*1000*11630/RES_hhdet_num!X124)</f>
        <v>0</v>
      </c>
      <c r="Y129" s="98">
        <f>IF(RES_hhdet_fec!Y129=0,0,RES_hhdet_fec!Y129*1000*11630/RES_hhdet_num!Y124)</f>
        <v>0</v>
      </c>
      <c r="DA129" s="63" t="s">
        <v>2364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2365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2366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2367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2368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2369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2370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2371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2372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2373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2374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2375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2376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3543.5775684520859</v>
      </c>
      <c r="C143" s="117">
        <f t="shared" si="49"/>
        <v>4087.5330824261637</v>
      </c>
      <c r="D143" s="117">
        <f t="shared" si="49"/>
        <v>3801.6104037855835</v>
      </c>
      <c r="E143" s="117">
        <f t="shared" si="49"/>
        <v>3916.0975624121825</v>
      </c>
      <c r="F143" s="117">
        <f t="shared" si="49"/>
        <v>3846.1964324960263</v>
      </c>
      <c r="G143" s="117">
        <f t="shared" si="49"/>
        <v>3938.4492582335774</v>
      </c>
      <c r="H143" s="117">
        <f t="shared" si="49"/>
        <v>4064.2091459802409</v>
      </c>
      <c r="I143" s="117">
        <f t="shared" si="49"/>
        <v>3900.4584442982</v>
      </c>
      <c r="J143" s="117">
        <f t="shared" si="49"/>
        <v>3696.7465746188145</v>
      </c>
      <c r="K143" s="117">
        <f t="shared" si="49"/>
        <v>3640.080637963677</v>
      </c>
      <c r="L143" s="117">
        <f t="shared" si="49"/>
        <v>3902.3000650291965</v>
      </c>
      <c r="M143" s="117">
        <f t="shared" si="49"/>
        <v>3626.5905790809043</v>
      </c>
      <c r="N143" s="117">
        <f t="shared" si="49"/>
        <v>3480.7711632552578</v>
      </c>
      <c r="O143" s="117">
        <f t="shared" si="49"/>
        <v>3229.1521890736508</v>
      </c>
      <c r="P143" s="117">
        <f t="shared" si="49"/>
        <v>3165.7246723263897</v>
      </c>
      <c r="Q143" s="117">
        <f t="shared" si="49"/>
        <v>3080.7440928365563</v>
      </c>
      <c r="R143" s="117">
        <f t="shared" ref="R143:V143" si="50">R144+R146+R148+R157</f>
        <v>3020.0441367668063</v>
      </c>
      <c r="S143" s="117">
        <f t="shared" si="50"/>
        <v>3081.572395693172</v>
      </c>
      <c r="T143" s="117">
        <f t="shared" si="50"/>
        <v>3101.0797743906269</v>
      </c>
      <c r="U143" s="117">
        <f t="shared" si="50"/>
        <v>2980.8518124270195</v>
      </c>
      <c r="V143" s="117">
        <f t="shared" si="50"/>
        <v>2923.5207991101179</v>
      </c>
      <c r="W143" s="117">
        <f t="shared" ref="W143:Y143" si="51">W144+W146+W148+W157</f>
        <v>2916.7608314317772</v>
      </c>
      <c r="X143" s="117">
        <f t="shared" si="51"/>
        <v>2931.3107720021753</v>
      </c>
      <c r="Y143" s="117">
        <f t="shared" si="51"/>
        <v>2762.3738117114453</v>
      </c>
      <c r="DA143" s="129" t="s">
        <v>2377</v>
      </c>
    </row>
    <row r="144" spans="1:105" ht="12.95" customHeight="1" x14ac:dyDescent="0.25">
      <c r="A144" s="121" t="s">
        <v>57</v>
      </c>
      <c r="B144" s="122">
        <f t="shared" ref="B144:Y144" si="52">B145</f>
        <v>1469.9630549821907</v>
      </c>
      <c r="C144" s="122">
        <f t="shared" si="52"/>
        <v>1983.0520070180644</v>
      </c>
      <c r="D144" s="122">
        <f t="shared" si="52"/>
        <v>1813.4086730836987</v>
      </c>
      <c r="E144" s="122">
        <f t="shared" si="52"/>
        <v>1863.0705545276658</v>
      </c>
      <c r="F144" s="122">
        <f t="shared" si="52"/>
        <v>1890.365226930677</v>
      </c>
      <c r="G144" s="122">
        <f t="shared" si="52"/>
        <v>1933.674370312144</v>
      </c>
      <c r="H144" s="122">
        <f t="shared" si="52"/>
        <v>1968.3800462196366</v>
      </c>
      <c r="I144" s="122">
        <f t="shared" si="52"/>
        <v>1893.9565270178325</v>
      </c>
      <c r="J144" s="122">
        <f t="shared" si="52"/>
        <v>1705.9113119007027</v>
      </c>
      <c r="K144" s="122">
        <f t="shared" si="52"/>
        <v>1675.1947054319226</v>
      </c>
      <c r="L144" s="122">
        <f t="shared" si="52"/>
        <v>1886.1851915760976</v>
      </c>
      <c r="M144" s="122">
        <f t="shared" si="52"/>
        <v>1620.2546094634511</v>
      </c>
      <c r="N144" s="122">
        <f t="shared" si="52"/>
        <v>1508.744408138346</v>
      </c>
      <c r="O144" s="122">
        <f t="shared" si="52"/>
        <v>1326.5118311795743</v>
      </c>
      <c r="P144" s="122">
        <f t="shared" si="52"/>
        <v>1221.6942117369836</v>
      </c>
      <c r="Q144" s="122">
        <f t="shared" si="52"/>
        <v>1152.8750063396781</v>
      </c>
      <c r="R144" s="122">
        <f t="shared" si="52"/>
        <v>1058.9340021239045</v>
      </c>
      <c r="S144" s="122">
        <f t="shared" si="52"/>
        <v>1029.4130208386819</v>
      </c>
      <c r="T144" s="122">
        <f t="shared" si="52"/>
        <v>1034.0151425221159</v>
      </c>
      <c r="U144" s="122">
        <f t="shared" si="52"/>
        <v>999.18883987438983</v>
      </c>
      <c r="V144" s="122">
        <f t="shared" si="52"/>
        <v>970.08318333389593</v>
      </c>
      <c r="W144" s="122">
        <f t="shared" si="52"/>
        <v>937.36511602257599</v>
      </c>
      <c r="X144" s="122">
        <f t="shared" si="52"/>
        <v>908.29254830941477</v>
      </c>
      <c r="Y144" s="122">
        <f t="shared" si="52"/>
        <v>920.99276953414176</v>
      </c>
      <c r="DA144" s="130" t="s">
        <v>2378</v>
      </c>
    </row>
    <row r="145" spans="1:105" ht="12" customHeight="1" x14ac:dyDescent="0.25">
      <c r="A145" s="97" t="s">
        <v>53</v>
      </c>
      <c r="B145" s="98">
        <v>1469.9630549821907</v>
      </c>
      <c r="C145" s="98">
        <v>1983.0520070180644</v>
      </c>
      <c r="D145" s="98">
        <v>1813.4086730836987</v>
      </c>
      <c r="E145" s="98">
        <v>1863.0705545276658</v>
      </c>
      <c r="F145" s="98">
        <v>1890.365226930677</v>
      </c>
      <c r="G145" s="98">
        <v>1933.674370312144</v>
      </c>
      <c r="H145" s="98">
        <v>1968.3800462196366</v>
      </c>
      <c r="I145" s="98">
        <v>1893.9565270178325</v>
      </c>
      <c r="J145" s="98">
        <v>1705.9113119007027</v>
      </c>
      <c r="K145" s="98">
        <v>1675.1947054319226</v>
      </c>
      <c r="L145" s="98">
        <v>1886.1851915760976</v>
      </c>
      <c r="M145" s="98">
        <v>1620.2546094634511</v>
      </c>
      <c r="N145" s="98">
        <v>1508.744408138346</v>
      </c>
      <c r="O145" s="98">
        <v>1326.5118311795743</v>
      </c>
      <c r="P145" s="98">
        <v>1221.6942117369836</v>
      </c>
      <c r="Q145" s="98">
        <v>1152.8750063396781</v>
      </c>
      <c r="R145" s="98">
        <v>1058.9340021239045</v>
      </c>
      <c r="S145" s="98">
        <v>1029.4130208386819</v>
      </c>
      <c r="T145" s="98">
        <v>1034.0151425221159</v>
      </c>
      <c r="U145" s="98">
        <v>999.18883987438983</v>
      </c>
      <c r="V145" s="98">
        <v>970.08318333389593</v>
      </c>
      <c r="W145" s="98">
        <v>937.36511602257599</v>
      </c>
      <c r="X145" s="98">
        <v>908.29254830941477</v>
      </c>
      <c r="Y145" s="98">
        <v>920.99276953414176</v>
      </c>
      <c r="DA145" s="63" t="s">
        <v>2379</v>
      </c>
    </row>
    <row r="146" spans="1:105" ht="12.95" customHeight="1" x14ac:dyDescent="0.25">
      <c r="A146" s="121" t="s">
        <v>92</v>
      </c>
      <c r="B146" s="122">
        <f t="shared" ref="B146:Y146" si="53">B147</f>
        <v>234.63121843935542</v>
      </c>
      <c r="C146" s="122">
        <f t="shared" si="53"/>
        <v>215.72767871539764</v>
      </c>
      <c r="D146" s="122">
        <f t="shared" si="53"/>
        <v>141.94856035648343</v>
      </c>
      <c r="E146" s="122">
        <f t="shared" si="53"/>
        <v>267.29363044338623</v>
      </c>
      <c r="F146" s="122">
        <f t="shared" si="53"/>
        <v>176.46014601493056</v>
      </c>
      <c r="G146" s="122">
        <f t="shared" si="53"/>
        <v>179.06953845299839</v>
      </c>
      <c r="H146" s="122">
        <f t="shared" si="53"/>
        <v>192.13943866526606</v>
      </c>
      <c r="I146" s="122">
        <f t="shared" si="53"/>
        <v>116.6492430129821</v>
      </c>
      <c r="J146" s="122">
        <f t="shared" si="53"/>
        <v>125.41460133272088</v>
      </c>
      <c r="K146" s="122">
        <f t="shared" si="53"/>
        <v>171.00972254486868</v>
      </c>
      <c r="L146" s="122">
        <f t="shared" si="53"/>
        <v>151.43953952269862</v>
      </c>
      <c r="M146" s="122">
        <f t="shared" si="53"/>
        <v>154.70579944057025</v>
      </c>
      <c r="N146" s="122">
        <f t="shared" si="53"/>
        <v>168.06072360646473</v>
      </c>
      <c r="O146" s="122">
        <f t="shared" si="53"/>
        <v>167.30931258994676</v>
      </c>
      <c r="P146" s="122">
        <f t="shared" si="53"/>
        <v>130.54994595656908</v>
      </c>
      <c r="Q146" s="122">
        <f t="shared" si="53"/>
        <v>198.03202628242374</v>
      </c>
      <c r="R146" s="122">
        <f t="shared" si="53"/>
        <v>201.54966747478048</v>
      </c>
      <c r="S146" s="122">
        <f t="shared" si="53"/>
        <v>239.22496870477667</v>
      </c>
      <c r="T146" s="122">
        <f t="shared" si="53"/>
        <v>203.47816160358832</v>
      </c>
      <c r="U146" s="122">
        <f t="shared" si="53"/>
        <v>200.17510019167437</v>
      </c>
      <c r="V146" s="122">
        <f t="shared" si="53"/>
        <v>204.59446584431856</v>
      </c>
      <c r="W146" s="122">
        <f t="shared" si="53"/>
        <v>196.08336784040071</v>
      </c>
      <c r="X146" s="122">
        <f t="shared" si="53"/>
        <v>190.63911340229654</v>
      </c>
      <c r="Y146" s="122">
        <f t="shared" si="53"/>
        <v>184.0628638243937</v>
      </c>
      <c r="DA146" s="130" t="s">
        <v>2380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234.63121843935542</v>
      </c>
      <c r="C147" s="98">
        <f>IF(RES_hhdet_fec!C147=0,0,RES_hhdet_fec!C147*1000*11630/RES_hhdet_num!C143)</f>
        <v>215.72767871539764</v>
      </c>
      <c r="D147" s="98">
        <f>IF(RES_hhdet_fec!D147=0,0,RES_hhdet_fec!D147*1000*11630/RES_hhdet_num!D143)</f>
        <v>141.94856035648343</v>
      </c>
      <c r="E147" s="98">
        <f>IF(RES_hhdet_fec!E147=0,0,RES_hhdet_fec!E147*1000*11630/RES_hhdet_num!E143)</f>
        <v>267.29363044338623</v>
      </c>
      <c r="F147" s="98">
        <f>IF(RES_hhdet_fec!F147=0,0,RES_hhdet_fec!F147*1000*11630/RES_hhdet_num!F143)</f>
        <v>176.46014601493056</v>
      </c>
      <c r="G147" s="98">
        <f>IF(RES_hhdet_fec!G147=0,0,RES_hhdet_fec!G147*1000*11630/RES_hhdet_num!G143)</f>
        <v>179.06953845299839</v>
      </c>
      <c r="H147" s="98">
        <f>IF(RES_hhdet_fec!H147=0,0,RES_hhdet_fec!H147*1000*11630/RES_hhdet_num!H143)</f>
        <v>192.13943866526606</v>
      </c>
      <c r="I147" s="98">
        <f>IF(RES_hhdet_fec!I147=0,0,RES_hhdet_fec!I147*1000*11630/RES_hhdet_num!I143)</f>
        <v>116.6492430129821</v>
      </c>
      <c r="J147" s="98">
        <f>IF(RES_hhdet_fec!J147=0,0,RES_hhdet_fec!J147*1000*11630/RES_hhdet_num!J143)</f>
        <v>125.41460133272088</v>
      </c>
      <c r="K147" s="98">
        <f>IF(RES_hhdet_fec!K147=0,0,RES_hhdet_fec!K147*1000*11630/RES_hhdet_num!K143)</f>
        <v>171.00972254486868</v>
      </c>
      <c r="L147" s="98">
        <f>IF(RES_hhdet_fec!L147=0,0,RES_hhdet_fec!L147*1000*11630/RES_hhdet_num!L143)</f>
        <v>151.43953952269862</v>
      </c>
      <c r="M147" s="98">
        <f>IF(RES_hhdet_fec!M147=0,0,RES_hhdet_fec!M147*1000*11630/RES_hhdet_num!M143)</f>
        <v>154.70579944057025</v>
      </c>
      <c r="N147" s="98">
        <f>IF(RES_hhdet_fec!N147=0,0,RES_hhdet_fec!N147*1000*11630/RES_hhdet_num!N143)</f>
        <v>168.06072360646473</v>
      </c>
      <c r="O147" s="98">
        <f>IF(RES_hhdet_fec!O147=0,0,RES_hhdet_fec!O147*1000*11630/RES_hhdet_num!O143)</f>
        <v>167.30931258994676</v>
      </c>
      <c r="P147" s="98">
        <f>IF(RES_hhdet_fec!P147=0,0,RES_hhdet_fec!P147*1000*11630/RES_hhdet_num!P143)</f>
        <v>130.54994595656908</v>
      </c>
      <c r="Q147" s="98">
        <f>IF(RES_hhdet_fec!Q147=0,0,RES_hhdet_fec!Q147*1000*11630/RES_hhdet_num!Q143)</f>
        <v>198.03202628242374</v>
      </c>
      <c r="R147" s="98">
        <f>IF(RES_hhdet_fec!R147=0,0,RES_hhdet_fec!R147*1000*11630/RES_hhdet_num!R143)</f>
        <v>201.54966747478048</v>
      </c>
      <c r="S147" s="98">
        <f>IF(RES_hhdet_fec!S147=0,0,RES_hhdet_fec!S147*1000*11630/RES_hhdet_num!S143)</f>
        <v>239.22496870477667</v>
      </c>
      <c r="T147" s="98">
        <f>IF(RES_hhdet_fec!T147=0,0,RES_hhdet_fec!T147*1000*11630/RES_hhdet_num!T143)</f>
        <v>203.47816160358832</v>
      </c>
      <c r="U147" s="98">
        <f>IF(RES_hhdet_fec!U147=0,0,RES_hhdet_fec!U147*1000*11630/RES_hhdet_num!U143)</f>
        <v>200.17510019167437</v>
      </c>
      <c r="V147" s="98">
        <f>IF(RES_hhdet_fec!V147=0,0,RES_hhdet_fec!V147*1000*11630/RES_hhdet_num!V143)</f>
        <v>204.59446584431856</v>
      </c>
      <c r="W147" s="98">
        <f>IF(RES_hhdet_fec!W147=0,0,RES_hhdet_fec!W147*1000*11630/RES_hhdet_num!W143)</f>
        <v>196.08336784040071</v>
      </c>
      <c r="X147" s="98">
        <f>IF(RES_hhdet_fec!X147=0,0,RES_hhdet_fec!X147*1000*11630/RES_hhdet_num!X143)</f>
        <v>190.63911340229654</v>
      </c>
      <c r="Y147" s="98">
        <f>IF(RES_hhdet_fec!Y147=0,0,RES_hhdet_fec!Y147*1000*11630/RES_hhdet_num!Y143)</f>
        <v>184.0628638243937</v>
      </c>
      <c r="DA147" s="63" t="s">
        <v>2381</v>
      </c>
    </row>
    <row r="148" spans="1:105" ht="12" customHeight="1" x14ac:dyDescent="0.25">
      <c r="A148" s="121" t="s">
        <v>55</v>
      </c>
      <c r="B148" s="122">
        <v>1262.0721952563845</v>
      </c>
      <c r="C148" s="122">
        <v>1259.5258269517903</v>
      </c>
      <c r="D148" s="122">
        <v>1222.3358826767255</v>
      </c>
      <c r="E148" s="122">
        <v>1151.554398929479</v>
      </c>
      <c r="F148" s="122">
        <v>1148.4656427646564</v>
      </c>
      <c r="G148" s="122">
        <v>1179.747355525488</v>
      </c>
      <c r="H148" s="122">
        <v>1172.1180103710572</v>
      </c>
      <c r="I148" s="122">
        <v>1163.4379185347029</v>
      </c>
      <c r="J148" s="122">
        <v>1149.3146920885645</v>
      </c>
      <c r="K148" s="122">
        <v>1104.4061095914935</v>
      </c>
      <c r="L148" s="122">
        <v>1149.1265271847344</v>
      </c>
      <c r="M148" s="122">
        <v>1183.652132167296</v>
      </c>
      <c r="N148" s="122">
        <v>1159.1091406976554</v>
      </c>
      <c r="O148" s="122">
        <v>1162.8564893356959</v>
      </c>
      <c r="P148" s="122">
        <v>1181.0035627348245</v>
      </c>
      <c r="Q148" s="122">
        <v>1108.4360673771705</v>
      </c>
      <c r="R148" s="122">
        <v>1134.0237293555888</v>
      </c>
      <c r="S148" s="122">
        <v>1174.8788244690061</v>
      </c>
      <c r="T148" s="122">
        <v>1179.4966834212396</v>
      </c>
      <c r="U148" s="122">
        <v>1148.6161091863135</v>
      </c>
      <c r="V148" s="122">
        <v>1128.5318488783919</v>
      </c>
      <c r="W148" s="122">
        <v>1157.6584261816777</v>
      </c>
      <c r="X148" s="122">
        <v>1195.1497615964693</v>
      </c>
      <c r="Y148" s="122">
        <v>1066.8859683327571</v>
      </c>
      <c r="DA148" s="130" t="s">
        <v>2382</v>
      </c>
    </row>
    <row r="149" spans="1:105" ht="12" customHeight="1" x14ac:dyDescent="0.25">
      <c r="A149" s="97" t="s">
        <v>124</v>
      </c>
      <c r="B149" s="98">
        <v>1309.5104762336377</v>
      </c>
      <c r="C149" s="98">
        <v>1286.2311806665598</v>
      </c>
      <c r="D149" s="98">
        <v>1276.2597396073668</v>
      </c>
      <c r="E149" s="98">
        <v>1206.5146882646482</v>
      </c>
      <c r="F149" s="98">
        <v>1207.2991858374046</v>
      </c>
      <c r="G149" s="98">
        <v>1262.5950720635205</v>
      </c>
      <c r="H149" s="98">
        <v>1225.571007877965</v>
      </c>
      <c r="I149" s="98">
        <v>1247.423321498889</v>
      </c>
      <c r="J149" s="98">
        <v>1260.8147826794063</v>
      </c>
      <c r="K149" s="98">
        <v>1235.6788500851819</v>
      </c>
      <c r="L149" s="98">
        <v>1285.6228340374389</v>
      </c>
      <c r="M149" s="98">
        <v>1299.7081016356592</v>
      </c>
      <c r="N149" s="98">
        <v>1287.3677378342611</v>
      </c>
      <c r="O149" s="98">
        <v>1325.8265600244481</v>
      </c>
      <c r="P149" s="98">
        <v>1303.9462711964425</v>
      </c>
      <c r="Q149" s="98">
        <v>1242.2031417746553</v>
      </c>
      <c r="R149" s="98">
        <v>1260.082272599454</v>
      </c>
      <c r="S149" s="98">
        <v>1297.4771110490753</v>
      </c>
      <c r="T149" s="98">
        <v>1289.5872330681448</v>
      </c>
      <c r="U149" s="98">
        <v>1214.5397887342792</v>
      </c>
      <c r="V149" s="98">
        <v>1171.6380675198302</v>
      </c>
      <c r="W149" s="98">
        <v>1232.8582393070271</v>
      </c>
      <c r="X149" s="98">
        <v>1339.326321676321</v>
      </c>
      <c r="Y149" s="98">
        <v>1108.1564280544678</v>
      </c>
      <c r="DA149" s="63" t="s">
        <v>2383</v>
      </c>
    </row>
    <row r="150" spans="1:105" ht="12" customHeight="1" x14ac:dyDescent="0.25">
      <c r="A150" s="97" t="s">
        <v>123</v>
      </c>
      <c r="B150" s="98">
        <v>773.31118793910548</v>
      </c>
      <c r="C150" s="98">
        <v>831.67645365330452</v>
      </c>
      <c r="D150" s="98">
        <v>752.94316198834099</v>
      </c>
      <c r="E150" s="98">
        <v>696.38702654337681</v>
      </c>
      <c r="F150" s="98">
        <v>710.08101774108843</v>
      </c>
      <c r="G150" s="98">
        <v>745.17151955693112</v>
      </c>
      <c r="H150" s="98">
        <v>740.28847934413182</v>
      </c>
      <c r="I150" s="98">
        <v>746.5330490924764</v>
      </c>
      <c r="J150" s="98">
        <v>754.17445821408614</v>
      </c>
      <c r="K150" s="98">
        <v>740.3440978138317</v>
      </c>
      <c r="L150" s="98">
        <v>775.48280131748436</v>
      </c>
      <c r="M150" s="98">
        <v>809.95965490598269</v>
      </c>
      <c r="N150" s="98">
        <v>792.90692604124081</v>
      </c>
      <c r="O150" s="98">
        <v>818.19870589370998</v>
      </c>
      <c r="P150" s="98">
        <v>849.00757884936047</v>
      </c>
      <c r="Q150" s="98">
        <v>800.75626409320023</v>
      </c>
      <c r="R150" s="98">
        <v>844.39263157914343</v>
      </c>
      <c r="S150" s="98">
        <v>904.51142404155701</v>
      </c>
      <c r="T150" s="98">
        <v>923.94343799093463</v>
      </c>
      <c r="U150" s="98">
        <v>895.37554153815699</v>
      </c>
      <c r="V150" s="98">
        <v>875.36361540457199</v>
      </c>
      <c r="W150" s="98">
        <v>942.43971505175159</v>
      </c>
      <c r="X150" s="98">
        <v>1044.1824689709222</v>
      </c>
      <c r="Y150" s="98">
        <v>867.63931044866467</v>
      </c>
      <c r="DA150" s="63" t="s">
        <v>2384</v>
      </c>
    </row>
    <row r="151" spans="1:105" ht="12" customHeight="1" x14ac:dyDescent="0.25">
      <c r="A151" s="100" t="s">
        <v>50</v>
      </c>
      <c r="B151" s="101">
        <v>150.16796469003486</v>
      </c>
      <c r="C151" s="101">
        <v>287.90943108263758</v>
      </c>
      <c r="D151" s="101">
        <v>114.998913363687</v>
      </c>
      <c r="E151" s="101">
        <v>63.355092425186633</v>
      </c>
      <c r="F151" s="101">
        <v>83.3388917671477</v>
      </c>
      <c r="G151" s="101">
        <v>84.404083470924434</v>
      </c>
      <c r="H151" s="101">
        <v>111.97034012927271</v>
      </c>
      <c r="I151" s="101">
        <v>92.787541779922321</v>
      </c>
      <c r="J151" s="101">
        <v>87.98216574911477</v>
      </c>
      <c r="K151" s="101">
        <v>80.782144078891037</v>
      </c>
      <c r="L151" s="101">
        <v>84.261419084378076</v>
      </c>
      <c r="M151" s="101">
        <v>129.48086946722805</v>
      </c>
      <c r="N151" s="101">
        <v>84.064975368302782</v>
      </c>
      <c r="O151" s="101">
        <v>54.1236696082238</v>
      </c>
      <c r="P151" s="101">
        <v>110.27290806756884</v>
      </c>
      <c r="Q151" s="101">
        <v>21.474384105590556</v>
      </c>
      <c r="R151" s="101">
        <v>37.105231362730386</v>
      </c>
      <c r="S151" s="101">
        <v>72.12148501080766</v>
      </c>
      <c r="T151" s="101">
        <v>84.788451712781495</v>
      </c>
      <c r="U151" s="101">
        <v>101.96761886940823</v>
      </c>
      <c r="V151" s="101">
        <v>78.589847187966413</v>
      </c>
      <c r="W151" s="101">
        <v>94.705974168889583</v>
      </c>
      <c r="X151" s="101">
        <v>116.12620410171951</v>
      </c>
      <c r="Y151" s="101">
        <v>71.302519395611895</v>
      </c>
      <c r="DA151" s="131" t="s">
        <v>2385</v>
      </c>
    </row>
    <row r="152" spans="1:105" ht="12" customHeight="1" x14ac:dyDescent="0.25">
      <c r="A152" s="103" t="s">
        <v>52</v>
      </c>
      <c r="B152" s="104">
        <v>623.14322324907073</v>
      </c>
      <c r="C152" s="104">
        <v>543.76702257066677</v>
      </c>
      <c r="D152" s="104">
        <v>637.94424862465394</v>
      </c>
      <c r="E152" s="104">
        <v>633.03193411819018</v>
      </c>
      <c r="F152" s="104">
        <v>626.7421259739408</v>
      </c>
      <c r="G152" s="104">
        <v>660.76743608600668</v>
      </c>
      <c r="H152" s="104">
        <v>628.31813921485912</v>
      </c>
      <c r="I152" s="104">
        <v>653.74550731255397</v>
      </c>
      <c r="J152" s="104">
        <v>666.19229246497139</v>
      </c>
      <c r="K152" s="104">
        <v>659.56195373494063</v>
      </c>
      <c r="L152" s="104">
        <v>691.22138223310628</v>
      </c>
      <c r="M152" s="104">
        <v>680.47878543875447</v>
      </c>
      <c r="N152" s="104">
        <v>708.84195067293808</v>
      </c>
      <c r="O152" s="104">
        <v>764.07503628548614</v>
      </c>
      <c r="P152" s="104">
        <v>738.73467078179169</v>
      </c>
      <c r="Q152" s="104">
        <v>779.28187998760973</v>
      </c>
      <c r="R152" s="104">
        <v>807.28740021641295</v>
      </c>
      <c r="S152" s="104">
        <v>832.38993903074925</v>
      </c>
      <c r="T152" s="104">
        <v>839.15498627815327</v>
      </c>
      <c r="U152" s="104">
        <v>793.40792266874882</v>
      </c>
      <c r="V152" s="104">
        <v>796.77376821660539</v>
      </c>
      <c r="W152" s="104">
        <v>847.73374088286209</v>
      </c>
      <c r="X152" s="104">
        <v>928.05626486920255</v>
      </c>
      <c r="Y152" s="104">
        <v>796.33679105305282</v>
      </c>
      <c r="DA152" s="132" t="s">
        <v>2386</v>
      </c>
    </row>
    <row r="153" spans="1:105" ht="12" customHeight="1" x14ac:dyDescent="0.25">
      <c r="A153" s="106" t="s">
        <v>122</v>
      </c>
      <c r="B153" s="101">
        <v>1025.5558223111561</v>
      </c>
      <c r="C153" s="101">
        <v>1223.3376867622785</v>
      </c>
      <c r="D153" s="101">
        <v>1124.1940571987629</v>
      </c>
      <c r="E153" s="101">
        <v>1043.3666097511218</v>
      </c>
      <c r="F153" s="101">
        <v>1048.4834032893432</v>
      </c>
      <c r="G153" s="101">
        <v>1075.7406509872887</v>
      </c>
      <c r="H153" s="101">
        <v>1149.8510778012546</v>
      </c>
      <c r="I153" s="101">
        <v>1135.4908754703933</v>
      </c>
      <c r="J153" s="101">
        <v>1130.625661136917</v>
      </c>
      <c r="K153" s="101">
        <v>1097.2224138777592</v>
      </c>
      <c r="L153" s="101">
        <v>1162.2535706802964</v>
      </c>
      <c r="M153" s="101">
        <v>1214.0164590203469</v>
      </c>
      <c r="N153" s="101">
        <v>1189.0228423923224</v>
      </c>
      <c r="O153" s="101">
        <v>1170.1444610825965</v>
      </c>
      <c r="P153" s="101">
        <v>1231.159854047256</v>
      </c>
      <c r="Q153" s="101">
        <v>1148.0596313483939</v>
      </c>
      <c r="R153" s="101">
        <v>1187.6808460473596</v>
      </c>
      <c r="S153" s="101">
        <v>1235.499754413659</v>
      </c>
      <c r="T153" s="101">
        <v>1249.6279362053488</v>
      </c>
      <c r="U153" s="101">
        <v>1252.5450157866385</v>
      </c>
      <c r="V153" s="101">
        <v>1246.2342624562311</v>
      </c>
      <c r="W153" s="101">
        <v>1249.8056871516187</v>
      </c>
      <c r="X153" s="101">
        <v>1233.9995147300567</v>
      </c>
      <c r="Y153" s="101">
        <v>1166.4943273363697</v>
      </c>
      <c r="DA153" s="131" t="s">
        <v>2387</v>
      </c>
    </row>
    <row r="154" spans="1:105" ht="12" customHeight="1" x14ac:dyDescent="0.25">
      <c r="A154" s="107" t="s">
        <v>121</v>
      </c>
      <c r="B154" s="104">
        <v>666.86775910749213</v>
      </c>
      <c r="C154" s="104">
        <v>859.73902446433112</v>
      </c>
      <c r="D154" s="104">
        <v>736.76644506581829</v>
      </c>
      <c r="E154" s="104">
        <v>670.71397003912261</v>
      </c>
      <c r="F154" s="104">
        <v>682.9857043312428</v>
      </c>
      <c r="G154" s="104">
        <v>702.37349310909678</v>
      </c>
      <c r="H154" s="104">
        <v>763.62440036455428</v>
      </c>
      <c r="I154" s="104">
        <v>748.19685839299473</v>
      </c>
      <c r="J154" s="104">
        <v>744.78954110278494</v>
      </c>
      <c r="K154" s="104">
        <v>722.74772549167119</v>
      </c>
      <c r="L154" s="104">
        <v>767.28930724516511</v>
      </c>
      <c r="M154" s="104">
        <v>818.66692690125808</v>
      </c>
      <c r="N154" s="104">
        <v>791.72987045026775</v>
      </c>
      <c r="O154" s="104">
        <v>774.67689132643761</v>
      </c>
      <c r="P154" s="104">
        <v>842.86478064155244</v>
      </c>
      <c r="Q154" s="104">
        <v>772.87824469319651</v>
      </c>
      <c r="R154" s="104">
        <v>819.37777218328358</v>
      </c>
      <c r="S154" s="104">
        <v>879.30208230714504</v>
      </c>
      <c r="T154" s="104">
        <v>908.49319048463826</v>
      </c>
      <c r="U154" s="104">
        <v>933.0355002573757</v>
      </c>
      <c r="V154" s="104">
        <v>935.70940962972418</v>
      </c>
      <c r="W154" s="104">
        <v>951.68479377326958</v>
      </c>
      <c r="X154" s="104">
        <v>952.8359767328202</v>
      </c>
      <c r="Y154" s="104">
        <v>908.36478291035235</v>
      </c>
      <c r="DA154" s="132" t="s">
        <v>2388</v>
      </c>
    </row>
    <row r="155" spans="1:105" ht="12" customHeight="1" x14ac:dyDescent="0.25">
      <c r="A155" s="108" t="s">
        <v>53</v>
      </c>
      <c r="B155" s="98">
        <v>114.32710959279191</v>
      </c>
      <c r="C155" s="98">
        <v>270.31335303067578</v>
      </c>
      <c r="D155" s="98">
        <v>100.20993222374857</v>
      </c>
      <c r="E155" s="98">
        <v>53.526602501683698</v>
      </c>
      <c r="F155" s="98">
        <v>71.900637114796126</v>
      </c>
      <c r="G155" s="98">
        <v>71.212032115549974</v>
      </c>
      <c r="H155" s="98">
        <v>106.01688278901123</v>
      </c>
      <c r="I155" s="98">
        <v>84.842282679856538</v>
      </c>
      <c r="J155" s="98">
        <v>79.039743178568841</v>
      </c>
      <c r="K155" s="98">
        <v>71.43494301950642</v>
      </c>
      <c r="L155" s="98">
        <v>75.098199057609435</v>
      </c>
      <c r="M155" s="98">
        <v>118.92403367128613</v>
      </c>
      <c r="N155" s="98">
        <v>76.688951411261812</v>
      </c>
      <c r="O155" s="98">
        <v>44.576362433147509</v>
      </c>
      <c r="P155" s="98">
        <v>104.68610841254834</v>
      </c>
      <c r="Q155" s="98">
        <v>14.913139664149922</v>
      </c>
      <c r="R155" s="98">
        <v>30.07790240530969</v>
      </c>
      <c r="S155" s="98">
        <v>67.436402513109599</v>
      </c>
      <c r="T155" s="98">
        <v>81.3220593191257</v>
      </c>
      <c r="U155" s="98">
        <v>107.45701440369425</v>
      </c>
      <c r="V155" s="98">
        <v>88.016792469633089</v>
      </c>
      <c r="W155" s="98">
        <v>93.36326953505187</v>
      </c>
      <c r="X155" s="98">
        <v>99.967569008286375</v>
      </c>
      <c r="Y155" s="98">
        <v>77.784461331434258</v>
      </c>
      <c r="DA155" s="63" t="s">
        <v>2389</v>
      </c>
    </row>
    <row r="156" spans="1:105" ht="12" customHeight="1" x14ac:dyDescent="0.25">
      <c r="A156" s="108" t="s">
        <v>52</v>
      </c>
      <c r="B156" s="98">
        <v>552.54064951470025</v>
      </c>
      <c r="C156" s="98">
        <v>589.42567143365534</v>
      </c>
      <c r="D156" s="98">
        <v>636.55651284206965</v>
      </c>
      <c r="E156" s="98">
        <v>617.18736753743883</v>
      </c>
      <c r="F156" s="98">
        <v>611.08506721644653</v>
      </c>
      <c r="G156" s="98">
        <v>631.16146099354671</v>
      </c>
      <c r="H156" s="98">
        <v>657.60751757554294</v>
      </c>
      <c r="I156" s="98">
        <v>663.35457571313816</v>
      </c>
      <c r="J156" s="98">
        <v>665.74979792421607</v>
      </c>
      <c r="K156" s="98">
        <v>651.3127824721646</v>
      </c>
      <c r="L156" s="98">
        <v>692.19110818755564</v>
      </c>
      <c r="M156" s="98">
        <v>699.74289322997197</v>
      </c>
      <c r="N156" s="98">
        <v>715.04091903900587</v>
      </c>
      <c r="O156" s="98">
        <v>730.10052889329006</v>
      </c>
      <c r="P156" s="98">
        <v>738.17867222900406</v>
      </c>
      <c r="Q156" s="98">
        <v>757.96510502904653</v>
      </c>
      <c r="R156" s="98">
        <v>789.29986977797398</v>
      </c>
      <c r="S156" s="98">
        <v>811.86567979403526</v>
      </c>
      <c r="T156" s="98">
        <v>827.17113116551263</v>
      </c>
      <c r="U156" s="98">
        <v>825.57848585368129</v>
      </c>
      <c r="V156" s="98">
        <v>847.69261716009112</v>
      </c>
      <c r="W156" s="98">
        <v>858.32152423821765</v>
      </c>
      <c r="X156" s="98">
        <v>852.86840772453377</v>
      </c>
      <c r="Y156" s="98">
        <v>830.58032157891796</v>
      </c>
      <c r="DA156" s="63" t="s">
        <v>2390</v>
      </c>
    </row>
    <row r="157" spans="1:105" ht="12" customHeight="1" x14ac:dyDescent="0.25">
      <c r="A157" s="121" t="s">
        <v>54</v>
      </c>
      <c r="B157" s="122">
        <v>576.91109977415545</v>
      </c>
      <c r="C157" s="122">
        <v>629.22756974091124</v>
      </c>
      <c r="D157" s="122">
        <v>623.91728766867584</v>
      </c>
      <c r="E157" s="122">
        <v>634.17897851165128</v>
      </c>
      <c r="F157" s="122">
        <v>630.90541678576244</v>
      </c>
      <c r="G157" s="122">
        <v>645.95799394294716</v>
      </c>
      <c r="H157" s="122">
        <v>731.57165072428108</v>
      </c>
      <c r="I157" s="122">
        <v>726.41475573268224</v>
      </c>
      <c r="J157" s="122">
        <v>716.10596929682663</v>
      </c>
      <c r="K157" s="122">
        <v>689.47010039539248</v>
      </c>
      <c r="L157" s="122">
        <v>715.54880674566584</v>
      </c>
      <c r="M157" s="122">
        <v>667.97803800958673</v>
      </c>
      <c r="N157" s="122">
        <v>644.85689081279145</v>
      </c>
      <c r="O157" s="122">
        <v>572.47455596843383</v>
      </c>
      <c r="P157" s="122">
        <v>632.47695189801289</v>
      </c>
      <c r="Q157" s="122">
        <v>621.40099283728387</v>
      </c>
      <c r="R157" s="122">
        <v>625.53673781253246</v>
      </c>
      <c r="S157" s="122">
        <v>638.05558168070729</v>
      </c>
      <c r="T157" s="122">
        <v>684.08978684368333</v>
      </c>
      <c r="U157" s="122">
        <v>632.87176317464184</v>
      </c>
      <c r="V157" s="122">
        <v>620.31130105351144</v>
      </c>
      <c r="W157" s="122">
        <v>625.65392138712298</v>
      </c>
      <c r="X157" s="122">
        <v>637.22934869399467</v>
      </c>
      <c r="Y157" s="122">
        <v>590.43221002015241</v>
      </c>
      <c r="DA157" s="130" t="s">
        <v>2391</v>
      </c>
    </row>
    <row r="158" spans="1:105" ht="12" customHeight="1" x14ac:dyDescent="0.25">
      <c r="A158" s="97" t="s">
        <v>50</v>
      </c>
      <c r="B158" s="98">
        <v>705.30019727065678</v>
      </c>
      <c r="C158" s="98">
        <v>723.1107395435464</v>
      </c>
      <c r="D158" s="98">
        <v>744.13466615353036</v>
      </c>
      <c r="E158" s="98">
        <v>757.65542394982401</v>
      </c>
      <c r="F158" s="98">
        <v>777.28464690254293</v>
      </c>
      <c r="G158" s="98">
        <v>806.57260310869526</v>
      </c>
      <c r="H158" s="98">
        <v>836.47153204620781</v>
      </c>
      <c r="I158" s="98">
        <v>868.6432594401723</v>
      </c>
      <c r="J158" s="98">
        <v>877.19476940719233</v>
      </c>
      <c r="K158" s="98">
        <v>858.10900034023302</v>
      </c>
      <c r="L158" s="98">
        <v>850.66346051172059</v>
      </c>
      <c r="M158" s="98">
        <v>808.15755776671301</v>
      </c>
      <c r="N158" s="98">
        <v>780.94665071004022</v>
      </c>
      <c r="O158" s="98">
        <v>760.87804476753001</v>
      </c>
      <c r="P158" s="98">
        <v>758.44890414447343</v>
      </c>
      <c r="Q158" s="98">
        <v>770.43484121280846</v>
      </c>
      <c r="R158" s="98">
        <v>792.05214405439699</v>
      </c>
      <c r="S158" s="98">
        <v>822.7572608438328</v>
      </c>
      <c r="T158" s="98">
        <v>873.25679240527199</v>
      </c>
      <c r="U158" s="98">
        <v>786.08911425876192</v>
      </c>
      <c r="V158" s="98">
        <v>762.08940106277726</v>
      </c>
      <c r="W158" s="98">
        <v>807.26043855267108</v>
      </c>
      <c r="X158" s="98">
        <v>905.81482342837</v>
      </c>
      <c r="Y158" s="98">
        <v>750.62139023671557</v>
      </c>
      <c r="DA158" s="63" t="s">
        <v>2392</v>
      </c>
    </row>
    <row r="159" spans="1:105" ht="12" customHeight="1" x14ac:dyDescent="0.25">
      <c r="A159" s="109" t="s">
        <v>120</v>
      </c>
      <c r="B159" s="33">
        <v>515.79033148211079</v>
      </c>
      <c r="C159" s="33">
        <v>592.09986307853251</v>
      </c>
      <c r="D159" s="33">
        <v>577.46928418398443</v>
      </c>
      <c r="E159" s="33">
        <v>587.68218114657986</v>
      </c>
      <c r="F159" s="33">
        <v>576.85137687068504</v>
      </c>
      <c r="G159" s="33">
        <v>589.97730866760605</v>
      </c>
      <c r="H159" s="33">
        <v>697.88569753760737</v>
      </c>
      <c r="I159" s="33">
        <v>682.82081548562167</v>
      </c>
      <c r="J159" s="33">
        <v>668.63095103321632</v>
      </c>
      <c r="K159" s="33">
        <v>640.180856181678</v>
      </c>
      <c r="L159" s="33">
        <v>675.78346048463072</v>
      </c>
      <c r="M159" s="33">
        <v>625.47128348086665</v>
      </c>
      <c r="N159" s="33">
        <v>603.5816855693389</v>
      </c>
      <c r="O159" s="33">
        <v>515.70076912826346</v>
      </c>
      <c r="P159" s="33">
        <v>594.80958034694186</v>
      </c>
      <c r="Q159" s="33">
        <v>579.1956006480533</v>
      </c>
      <c r="R159" s="33">
        <v>579.24855498442639</v>
      </c>
      <c r="S159" s="33">
        <v>587.15266908816363</v>
      </c>
      <c r="T159" s="33">
        <v>634.30409263974809</v>
      </c>
      <c r="U159" s="33">
        <v>595.54667207416264</v>
      </c>
      <c r="V159" s="33">
        <v>587.46608146778522</v>
      </c>
      <c r="W159" s="33">
        <v>584.6253790904525</v>
      </c>
      <c r="X159" s="33">
        <v>578.24349588731718</v>
      </c>
      <c r="Y159" s="33">
        <v>555.57503957582321</v>
      </c>
      <c r="DA159" s="60" t="s">
        <v>2393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5089.9385410176756</v>
      </c>
      <c r="C161" s="117">
        <f t="shared" si="54"/>
        <v>6753.9213277555991</v>
      </c>
      <c r="D161" s="117">
        <f t="shared" si="54"/>
        <v>6263.0227772758017</v>
      </c>
      <c r="E161" s="117">
        <f t="shared" si="54"/>
        <v>6363.7591315748004</v>
      </c>
      <c r="F161" s="117">
        <f t="shared" si="54"/>
        <v>6532.9898936386089</v>
      </c>
      <c r="G161" s="117">
        <f t="shared" si="54"/>
        <v>6753.835420785249</v>
      </c>
      <c r="H161" s="117">
        <f t="shared" si="54"/>
        <v>7486.7053042325206</v>
      </c>
      <c r="I161" s="117">
        <f t="shared" si="54"/>
        <v>7108.034042730128</v>
      </c>
      <c r="J161" s="117">
        <f t="shared" si="54"/>
        <v>6625.1328457556738</v>
      </c>
      <c r="K161" s="117">
        <f t="shared" si="54"/>
        <v>6372.3155015462216</v>
      </c>
      <c r="L161" s="117">
        <f t="shared" si="54"/>
        <v>7672.0058226965175</v>
      </c>
      <c r="M161" s="117">
        <f t="shared" si="54"/>
        <v>7504.9883795938349</v>
      </c>
      <c r="N161" s="117">
        <f t="shared" si="54"/>
        <v>6996.1050855440653</v>
      </c>
      <c r="O161" s="117">
        <f t="shared" si="54"/>
        <v>6054.8837685888975</v>
      </c>
      <c r="P161" s="117">
        <f t="shared" si="54"/>
        <v>6543.0855508435689</v>
      </c>
      <c r="Q161" s="117">
        <f t="shared" si="54"/>
        <v>5208.3610969775154</v>
      </c>
      <c r="R161" s="117">
        <f t="shared" ref="R161:V161" si="55">R162+R164+R166+R175</f>
        <v>5135.8753112629829</v>
      </c>
      <c r="S161" s="117">
        <f t="shared" si="55"/>
        <v>5836.5144823422388</v>
      </c>
      <c r="T161" s="117">
        <f t="shared" si="55"/>
        <v>7194.4713542228101</v>
      </c>
      <c r="U161" s="117">
        <f t="shared" si="55"/>
        <v>6595.1997547127221</v>
      </c>
      <c r="V161" s="117">
        <f t="shared" si="55"/>
        <v>6248.361270211547</v>
      </c>
      <c r="W161" s="117">
        <f t="shared" ref="W161:Y161" si="56">W162+W164+W166+W175</f>
        <v>5233.1680148016685</v>
      </c>
      <c r="X161" s="117">
        <f t="shared" si="56"/>
        <v>5991.206872902836</v>
      </c>
      <c r="Y161" s="117">
        <f t="shared" si="56"/>
        <v>5732.0553740968417</v>
      </c>
      <c r="DA161" s="129" t="s">
        <v>2394</v>
      </c>
    </row>
    <row r="162" spans="1:105" ht="12.95" customHeight="1" x14ac:dyDescent="0.25">
      <c r="A162" s="121" t="s">
        <v>57</v>
      </c>
      <c r="B162" s="122">
        <f t="shared" ref="B162:Y162" si="57">B163</f>
        <v>3133.641174619424</v>
      </c>
      <c r="C162" s="122">
        <f t="shared" si="57"/>
        <v>4737.6441721709225</v>
      </c>
      <c r="D162" s="122">
        <f t="shared" si="57"/>
        <v>4313.7557965425058</v>
      </c>
      <c r="E162" s="122">
        <f t="shared" si="57"/>
        <v>4373.1591976830268</v>
      </c>
      <c r="F162" s="122">
        <f t="shared" si="57"/>
        <v>4606.6450074773902</v>
      </c>
      <c r="G162" s="122">
        <f t="shared" si="57"/>
        <v>4775.7316446722452</v>
      </c>
      <c r="H162" s="122">
        <f t="shared" si="57"/>
        <v>5422.5310163384765</v>
      </c>
      <c r="I162" s="122">
        <f t="shared" si="57"/>
        <v>5117.1458914457526</v>
      </c>
      <c r="J162" s="122">
        <f t="shared" si="57"/>
        <v>4650.8376207778238</v>
      </c>
      <c r="K162" s="122">
        <f t="shared" si="57"/>
        <v>4430.6392815526042</v>
      </c>
      <c r="L162" s="122">
        <f t="shared" si="57"/>
        <v>5672.1588917871131</v>
      </c>
      <c r="M162" s="122">
        <f t="shared" si="57"/>
        <v>5518.2739469613198</v>
      </c>
      <c r="N162" s="122">
        <f t="shared" si="57"/>
        <v>5055.3425070768817</v>
      </c>
      <c r="O162" s="122">
        <f t="shared" si="57"/>
        <v>4174.136750635359</v>
      </c>
      <c r="P162" s="122">
        <f t="shared" si="57"/>
        <v>4589.2954551292969</v>
      </c>
      <c r="Q162" s="122">
        <f t="shared" si="57"/>
        <v>3254.4538041815754</v>
      </c>
      <c r="R162" s="122">
        <f t="shared" si="57"/>
        <v>3160.4208409406492</v>
      </c>
      <c r="S162" s="122">
        <f t="shared" si="57"/>
        <v>3805.6655786944211</v>
      </c>
      <c r="T162" s="122">
        <f t="shared" si="57"/>
        <v>5173.8005668893511</v>
      </c>
      <c r="U162" s="122">
        <f t="shared" si="57"/>
        <v>4672.3597889359999</v>
      </c>
      <c r="V162" s="122">
        <f t="shared" si="57"/>
        <v>4360.1356007785653</v>
      </c>
      <c r="W162" s="122">
        <f t="shared" si="57"/>
        <v>3308.8956644500854</v>
      </c>
      <c r="X162" s="122">
        <f t="shared" si="57"/>
        <v>4009.054404886278</v>
      </c>
      <c r="Y162" s="122">
        <f t="shared" si="57"/>
        <v>3931.8931168914214</v>
      </c>
      <c r="DA162" s="130" t="s">
        <v>2395</v>
      </c>
    </row>
    <row r="163" spans="1:105" ht="12" customHeight="1" x14ac:dyDescent="0.25">
      <c r="A163" s="97" t="s">
        <v>53</v>
      </c>
      <c r="B163" s="33">
        <v>3133.641174619424</v>
      </c>
      <c r="C163" s="33">
        <v>4737.6441721709225</v>
      </c>
      <c r="D163" s="33">
        <v>4313.7557965425058</v>
      </c>
      <c r="E163" s="33">
        <v>4373.1591976830268</v>
      </c>
      <c r="F163" s="33">
        <v>4606.6450074773902</v>
      </c>
      <c r="G163" s="33">
        <v>4775.7316446722452</v>
      </c>
      <c r="H163" s="33">
        <v>5422.5310163384765</v>
      </c>
      <c r="I163" s="33">
        <v>5117.1458914457526</v>
      </c>
      <c r="J163" s="33">
        <v>4650.8376207778238</v>
      </c>
      <c r="K163" s="33">
        <v>4430.6392815526042</v>
      </c>
      <c r="L163" s="33">
        <v>5672.1588917871131</v>
      </c>
      <c r="M163" s="33">
        <v>5518.2739469613198</v>
      </c>
      <c r="N163" s="33">
        <v>5055.3425070768817</v>
      </c>
      <c r="O163" s="33">
        <v>4174.136750635359</v>
      </c>
      <c r="P163" s="33">
        <v>4589.2954551292969</v>
      </c>
      <c r="Q163" s="33">
        <v>3254.4538041815754</v>
      </c>
      <c r="R163" s="33">
        <v>3160.4208409406492</v>
      </c>
      <c r="S163" s="33">
        <v>3805.6655786944211</v>
      </c>
      <c r="T163" s="33">
        <v>5173.8005668893511</v>
      </c>
      <c r="U163" s="33">
        <v>4672.3597889359999</v>
      </c>
      <c r="V163" s="33">
        <v>4360.1356007785653</v>
      </c>
      <c r="W163" s="33">
        <v>3308.8956644500854</v>
      </c>
      <c r="X163" s="33">
        <v>4009.054404886278</v>
      </c>
      <c r="Y163" s="33">
        <v>3931.8931168914214</v>
      </c>
      <c r="DA163" s="60" t="s">
        <v>2396</v>
      </c>
    </row>
    <row r="164" spans="1:105" ht="12.95" customHeight="1" x14ac:dyDescent="0.25">
      <c r="A164" s="121" t="s">
        <v>92</v>
      </c>
      <c r="B164" s="122">
        <f t="shared" ref="B164:Y164" si="58">B165</f>
        <v>117.31584496532908</v>
      </c>
      <c r="C164" s="122">
        <f t="shared" si="58"/>
        <v>125.04297519834448</v>
      </c>
      <c r="D164" s="122">
        <f t="shared" si="58"/>
        <v>94.72374011741482</v>
      </c>
      <c r="E164" s="122">
        <f t="shared" si="58"/>
        <v>197.29859501940305</v>
      </c>
      <c r="F164" s="122">
        <f t="shared" si="58"/>
        <v>140.6401707435752</v>
      </c>
      <c r="G164" s="122">
        <f t="shared" si="58"/>
        <v>148.66762725623985</v>
      </c>
      <c r="H164" s="122">
        <f t="shared" si="58"/>
        <v>160.55971390916488</v>
      </c>
      <c r="I164" s="122">
        <f t="shared" si="58"/>
        <v>100.24445245393122</v>
      </c>
      <c r="J164" s="122">
        <f t="shared" si="58"/>
        <v>106.69462729422825</v>
      </c>
      <c r="K164" s="122">
        <f t="shared" si="58"/>
        <v>146.55823123184587</v>
      </c>
      <c r="L164" s="122">
        <f t="shared" si="58"/>
        <v>132.99175285306558</v>
      </c>
      <c r="M164" s="122">
        <f t="shared" si="58"/>
        <v>133.38679326693858</v>
      </c>
      <c r="N164" s="122">
        <f t="shared" si="58"/>
        <v>134.49787263887353</v>
      </c>
      <c r="O164" s="122">
        <f t="shared" si="58"/>
        <v>135.53745516447486</v>
      </c>
      <c r="P164" s="122">
        <f t="shared" si="58"/>
        <v>111.07413119710928</v>
      </c>
      <c r="Q164" s="122">
        <f t="shared" si="58"/>
        <v>174.09139419769926</v>
      </c>
      <c r="R164" s="122">
        <f t="shared" si="58"/>
        <v>162.95241558907929</v>
      </c>
      <c r="S164" s="122">
        <f t="shared" si="58"/>
        <v>178.51718262228184</v>
      </c>
      <c r="T164" s="122">
        <f t="shared" si="58"/>
        <v>144.34696725196702</v>
      </c>
      <c r="U164" s="122">
        <f t="shared" si="58"/>
        <v>141.93535098685845</v>
      </c>
      <c r="V164" s="122">
        <f t="shared" si="58"/>
        <v>144.74169081838619</v>
      </c>
      <c r="W164" s="122">
        <f t="shared" si="58"/>
        <v>143.33801557452608</v>
      </c>
      <c r="X164" s="122">
        <f t="shared" si="58"/>
        <v>146.50702241172712</v>
      </c>
      <c r="Y164" s="122">
        <f t="shared" si="58"/>
        <v>139.79797675584948</v>
      </c>
      <c r="DA164" s="130" t="s">
        <v>2397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117.31584496532908</v>
      </c>
      <c r="C165" s="98">
        <f>IF(RES_hhdet_fec!C165=0,0,RES_hhdet_fec!C165*1000*11630/RES_hhdet_num!C161)</f>
        <v>125.04297519834448</v>
      </c>
      <c r="D165" s="98">
        <f>IF(RES_hhdet_fec!D165=0,0,RES_hhdet_fec!D165*1000*11630/RES_hhdet_num!D161)</f>
        <v>94.72374011741482</v>
      </c>
      <c r="E165" s="98">
        <f>IF(RES_hhdet_fec!E165=0,0,RES_hhdet_fec!E165*1000*11630/RES_hhdet_num!E161)</f>
        <v>197.29859501940305</v>
      </c>
      <c r="F165" s="98">
        <f>IF(RES_hhdet_fec!F165=0,0,RES_hhdet_fec!F165*1000*11630/RES_hhdet_num!F161)</f>
        <v>140.6401707435752</v>
      </c>
      <c r="G165" s="98">
        <f>IF(RES_hhdet_fec!G165=0,0,RES_hhdet_fec!G165*1000*11630/RES_hhdet_num!G161)</f>
        <v>148.66762725623985</v>
      </c>
      <c r="H165" s="98">
        <f>IF(RES_hhdet_fec!H165=0,0,RES_hhdet_fec!H165*1000*11630/RES_hhdet_num!H161)</f>
        <v>160.55971390916488</v>
      </c>
      <c r="I165" s="98">
        <f>IF(RES_hhdet_fec!I165=0,0,RES_hhdet_fec!I165*1000*11630/RES_hhdet_num!I161)</f>
        <v>100.24445245393122</v>
      </c>
      <c r="J165" s="98">
        <f>IF(RES_hhdet_fec!J165=0,0,RES_hhdet_fec!J165*1000*11630/RES_hhdet_num!J161)</f>
        <v>106.69462729422825</v>
      </c>
      <c r="K165" s="98">
        <f>IF(RES_hhdet_fec!K165=0,0,RES_hhdet_fec!K165*1000*11630/RES_hhdet_num!K161)</f>
        <v>146.55823123184587</v>
      </c>
      <c r="L165" s="98">
        <f>IF(RES_hhdet_fec!L165=0,0,RES_hhdet_fec!L165*1000*11630/RES_hhdet_num!L161)</f>
        <v>132.99175285306558</v>
      </c>
      <c r="M165" s="98">
        <f>IF(RES_hhdet_fec!M165=0,0,RES_hhdet_fec!M165*1000*11630/RES_hhdet_num!M161)</f>
        <v>133.38679326693858</v>
      </c>
      <c r="N165" s="98">
        <f>IF(RES_hhdet_fec!N165=0,0,RES_hhdet_fec!N165*1000*11630/RES_hhdet_num!N161)</f>
        <v>134.49787263887353</v>
      </c>
      <c r="O165" s="98">
        <f>IF(RES_hhdet_fec!O165=0,0,RES_hhdet_fec!O165*1000*11630/RES_hhdet_num!O161)</f>
        <v>135.53745516447486</v>
      </c>
      <c r="P165" s="98">
        <f>IF(RES_hhdet_fec!P165=0,0,RES_hhdet_fec!P165*1000*11630/RES_hhdet_num!P161)</f>
        <v>111.07413119710928</v>
      </c>
      <c r="Q165" s="98">
        <f>IF(RES_hhdet_fec!Q165=0,0,RES_hhdet_fec!Q165*1000*11630/RES_hhdet_num!Q161)</f>
        <v>174.09139419769926</v>
      </c>
      <c r="R165" s="98">
        <f>IF(RES_hhdet_fec!R165=0,0,RES_hhdet_fec!R165*1000*11630/RES_hhdet_num!R161)</f>
        <v>162.95241558907929</v>
      </c>
      <c r="S165" s="98">
        <f>IF(RES_hhdet_fec!S165=0,0,RES_hhdet_fec!S165*1000*11630/RES_hhdet_num!S161)</f>
        <v>178.51718262228184</v>
      </c>
      <c r="T165" s="98">
        <f>IF(RES_hhdet_fec!T165=0,0,RES_hhdet_fec!T165*1000*11630/RES_hhdet_num!T161)</f>
        <v>144.34696725196702</v>
      </c>
      <c r="U165" s="98">
        <f>IF(RES_hhdet_fec!U165=0,0,RES_hhdet_fec!U165*1000*11630/RES_hhdet_num!U161)</f>
        <v>141.93535098685845</v>
      </c>
      <c r="V165" s="98">
        <f>IF(RES_hhdet_fec!V165=0,0,RES_hhdet_fec!V165*1000*11630/RES_hhdet_num!V161)</f>
        <v>144.74169081838619</v>
      </c>
      <c r="W165" s="98">
        <f>IF(RES_hhdet_fec!W165=0,0,RES_hhdet_fec!W165*1000*11630/RES_hhdet_num!W161)</f>
        <v>143.33801557452608</v>
      </c>
      <c r="X165" s="98">
        <f>IF(RES_hhdet_fec!X165=0,0,RES_hhdet_fec!X165*1000*11630/RES_hhdet_num!X161)</f>
        <v>146.50702241172712</v>
      </c>
      <c r="Y165" s="98">
        <f>IF(RES_hhdet_fec!Y165=0,0,RES_hhdet_fec!Y165*1000*11630/RES_hhdet_num!Y161)</f>
        <v>139.79797675584948</v>
      </c>
      <c r="DA165" s="63" t="s">
        <v>2398</v>
      </c>
    </row>
    <row r="166" spans="1:105" ht="12" customHeight="1" x14ac:dyDescent="0.25">
      <c r="A166" s="121" t="s">
        <v>55</v>
      </c>
      <c r="B166" s="122">
        <v>1262.0709461355427</v>
      </c>
      <c r="C166" s="122">
        <v>1261.3669770834836</v>
      </c>
      <c r="D166" s="122">
        <v>1229.2663162331319</v>
      </c>
      <c r="E166" s="122">
        <v>1157.7062695031343</v>
      </c>
      <c r="F166" s="122">
        <v>1153.7949673840808</v>
      </c>
      <c r="G166" s="122">
        <v>1183.0543736639802</v>
      </c>
      <c r="H166" s="122">
        <v>1172.3000687109502</v>
      </c>
      <c r="I166" s="122">
        <v>1164.6033019862839</v>
      </c>
      <c r="J166" s="122">
        <v>1151.70403227463</v>
      </c>
      <c r="K166" s="122">
        <v>1105.8156566285193</v>
      </c>
      <c r="L166" s="122">
        <v>1151.3329869350871</v>
      </c>
      <c r="M166" s="122">
        <v>1185.4175212321288</v>
      </c>
      <c r="N166" s="122">
        <v>1161.3020328413563</v>
      </c>
      <c r="O166" s="122">
        <v>1171.5622916032742</v>
      </c>
      <c r="P166" s="122">
        <v>1207.0686258404262</v>
      </c>
      <c r="Q166" s="122">
        <v>1151.9587870481578</v>
      </c>
      <c r="R166" s="122">
        <v>1180.3810313582674</v>
      </c>
      <c r="S166" s="122">
        <v>1209.8726539544821</v>
      </c>
      <c r="T166" s="122">
        <v>1193.2956062591018</v>
      </c>
      <c r="U166" s="122">
        <v>1151.3193924773163</v>
      </c>
      <c r="V166" s="122">
        <v>1126.7223116752675</v>
      </c>
      <c r="W166" s="122">
        <v>1156.9587174072949</v>
      </c>
      <c r="X166" s="122">
        <v>1197.3880980495956</v>
      </c>
      <c r="Y166" s="122">
        <v>1068.6508346525968</v>
      </c>
      <c r="DA166" s="130" t="s">
        <v>2399</v>
      </c>
    </row>
    <row r="167" spans="1:105" ht="12" customHeight="1" x14ac:dyDescent="0.25">
      <c r="A167" s="97" t="s">
        <v>124</v>
      </c>
      <c r="B167" s="98">
        <v>1309.5104762336375</v>
      </c>
      <c r="C167" s="98">
        <v>1287.3669754172554</v>
      </c>
      <c r="D167" s="98">
        <v>1281.8421204256472</v>
      </c>
      <c r="E167" s="98">
        <v>1213.323824179565</v>
      </c>
      <c r="F167" s="98">
        <v>1213.2957881886537</v>
      </c>
      <c r="G167" s="98">
        <v>1266.8711816221034</v>
      </c>
      <c r="H167" s="98">
        <v>1226.9390035004888</v>
      </c>
      <c r="I167" s="98">
        <v>1248.0587546171189</v>
      </c>
      <c r="J167" s="98">
        <v>1261.4736444667849</v>
      </c>
      <c r="K167" s="98">
        <v>1235.8694042743593</v>
      </c>
      <c r="L167" s="98">
        <v>1286.3099928443164</v>
      </c>
      <c r="M167" s="98">
        <v>1302.1449871890336</v>
      </c>
      <c r="N167" s="98">
        <v>1291.377774454427</v>
      </c>
      <c r="O167" s="98">
        <v>1341.0489816071051</v>
      </c>
      <c r="P167" s="98">
        <v>1342.5393206402073</v>
      </c>
      <c r="Q167" s="98">
        <v>1300.1743684616386</v>
      </c>
      <c r="R167" s="98">
        <v>1316.0167328453547</v>
      </c>
      <c r="S167" s="98">
        <v>1337.2129456333817</v>
      </c>
      <c r="T167" s="98">
        <v>1303.3651177577874</v>
      </c>
      <c r="U167" s="98">
        <v>1214.0573232406141</v>
      </c>
      <c r="V167" s="98">
        <v>1164.8880225413118</v>
      </c>
      <c r="W167" s="98">
        <v>1228.7124140850935</v>
      </c>
      <c r="X167" s="98">
        <v>1340.9631239348428</v>
      </c>
      <c r="Y167" s="98">
        <v>1109.1594073985118</v>
      </c>
      <c r="DA167" s="63" t="s">
        <v>2400</v>
      </c>
    </row>
    <row r="168" spans="1:105" ht="12" customHeight="1" x14ac:dyDescent="0.25">
      <c r="A168" s="97" t="s">
        <v>123</v>
      </c>
      <c r="B168" s="98">
        <v>773.31118793910548</v>
      </c>
      <c r="C168" s="98">
        <v>831.67645365330418</v>
      </c>
      <c r="D168" s="98">
        <v>753.56216354580954</v>
      </c>
      <c r="E168" s="98">
        <v>697.18458063797868</v>
      </c>
      <c r="F168" s="98">
        <v>710.88052115043183</v>
      </c>
      <c r="G168" s="98">
        <v>745.74767752030675</v>
      </c>
      <c r="H168" s="98">
        <v>740.56306356178334</v>
      </c>
      <c r="I168" s="98">
        <v>746.83646395415406</v>
      </c>
      <c r="J168" s="98">
        <v>754.49190588071292</v>
      </c>
      <c r="K168" s="98">
        <v>740.56876682977236</v>
      </c>
      <c r="L168" s="98">
        <v>775.63894409766738</v>
      </c>
      <c r="M168" s="98">
        <v>810.08475848615262</v>
      </c>
      <c r="N168" s="98">
        <v>793.29198226097026</v>
      </c>
      <c r="O168" s="98">
        <v>820.11185540585382</v>
      </c>
      <c r="P168" s="98">
        <v>856.12443151439368</v>
      </c>
      <c r="Q168" s="98">
        <v>808.47185196703072</v>
      </c>
      <c r="R168" s="98">
        <v>852.28089050179574</v>
      </c>
      <c r="S168" s="98">
        <v>911.45816259712444</v>
      </c>
      <c r="T168" s="98">
        <v>929.39991923104378</v>
      </c>
      <c r="U168" s="98">
        <v>899.88512331274376</v>
      </c>
      <c r="V168" s="98">
        <v>878.21898206075082</v>
      </c>
      <c r="W168" s="98">
        <v>943.61552569738137</v>
      </c>
      <c r="X168" s="98">
        <v>1044.5548825513358</v>
      </c>
      <c r="Y168" s="98">
        <v>867.16454092067988</v>
      </c>
      <c r="DA168" s="63" t="s">
        <v>2401</v>
      </c>
    </row>
    <row r="169" spans="1:105" ht="12" customHeight="1" x14ac:dyDescent="0.25">
      <c r="A169" s="100" t="s">
        <v>50</v>
      </c>
      <c r="B169" s="101">
        <v>150.16796469003486</v>
      </c>
      <c r="C169" s="101">
        <v>287.90943108263747</v>
      </c>
      <c r="D169" s="101">
        <v>115.50715554970422</v>
      </c>
      <c r="E169" s="101">
        <v>63.82652939103874</v>
      </c>
      <c r="F169" s="101">
        <v>83.799449122925495</v>
      </c>
      <c r="G169" s="101">
        <v>84.67916722961948</v>
      </c>
      <c r="H169" s="101">
        <v>112.04405963968972</v>
      </c>
      <c r="I169" s="101">
        <v>92.821328639504372</v>
      </c>
      <c r="J169" s="101">
        <v>88.023331430037857</v>
      </c>
      <c r="K169" s="101">
        <v>80.793731079323791</v>
      </c>
      <c r="L169" s="101">
        <v>84.280559105670235</v>
      </c>
      <c r="M169" s="101">
        <v>129.49870616289959</v>
      </c>
      <c r="N169" s="101">
        <v>84.240922426748497</v>
      </c>
      <c r="O169" s="101">
        <v>55.001824042708584</v>
      </c>
      <c r="P169" s="101">
        <v>114.26641231797183</v>
      </c>
      <c r="Q169" s="101">
        <v>22.673983978142072</v>
      </c>
      <c r="R169" s="101">
        <v>38.482749429270356</v>
      </c>
      <c r="S169" s="101">
        <v>73.361056347263599</v>
      </c>
      <c r="T169" s="101">
        <v>85.190584740578302</v>
      </c>
      <c r="U169" s="101">
        <v>102.06059023212109</v>
      </c>
      <c r="V169" s="101">
        <v>78.184372462603989</v>
      </c>
      <c r="W169" s="101">
        <v>94.306156399751103</v>
      </c>
      <c r="X169" s="101">
        <v>116.14747710188939</v>
      </c>
      <c r="Y169" s="101">
        <v>71.426450493060329</v>
      </c>
      <c r="DA169" s="131" t="s">
        <v>2402</v>
      </c>
    </row>
    <row r="170" spans="1:105" ht="12" customHeight="1" x14ac:dyDescent="0.25">
      <c r="A170" s="103" t="s">
        <v>52</v>
      </c>
      <c r="B170" s="104">
        <v>623.14322324907062</v>
      </c>
      <c r="C170" s="104">
        <v>543.76702257066677</v>
      </c>
      <c r="D170" s="104">
        <v>638.05500799610547</v>
      </c>
      <c r="E170" s="104">
        <v>633.35805124693991</v>
      </c>
      <c r="F170" s="104">
        <v>627.08107202750637</v>
      </c>
      <c r="G170" s="104">
        <v>661.06851029068719</v>
      </c>
      <c r="H170" s="104">
        <v>628.51900392209348</v>
      </c>
      <c r="I170" s="104">
        <v>654.01513531464968</v>
      </c>
      <c r="J170" s="104">
        <v>666.46857445067496</v>
      </c>
      <c r="K170" s="104">
        <v>659.77503575044841</v>
      </c>
      <c r="L170" s="104">
        <v>691.35838499199724</v>
      </c>
      <c r="M170" s="104">
        <v>680.58605232325294</v>
      </c>
      <c r="N170" s="104">
        <v>709.05105983422175</v>
      </c>
      <c r="O170" s="104">
        <v>765.11003136314514</v>
      </c>
      <c r="P170" s="104">
        <v>741.85801919642176</v>
      </c>
      <c r="Q170" s="104">
        <v>785.7978679888887</v>
      </c>
      <c r="R170" s="104">
        <v>813.79814107252537</v>
      </c>
      <c r="S170" s="104">
        <v>838.09710624986076</v>
      </c>
      <c r="T170" s="104">
        <v>844.20933449046549</v>
      </c>
      <c r="U170" s="104">
        <v>797.82453308062281</v>
      </c>
      <c r="V170" s="104">
        <v>800.03460959814686</v>
      </c>
      <c r="W170" s="104">
        <v>849.30936929763038</v>
      </c>
      <c r="X170" s="104">
        <v>928.40740544944651</v>
      </c>
      <c r="Y170" s="104">
        <v>795.73809042761945</v>
      </c>
      <c r="DA170" s="132" t="s">
        <v>2403</v>
      </c>
    </row>
    <row r="171" spans="1:105" ht="12" customHeight="1" x14ac:dyDescent="0.25">
      <c r="A171" s="106" t="s">
        <v>122</v>
      </c>
      <c r="B171" s="101">
        <v>1025.5558223111564</v>
      </c>
      <c r="C171" s="101">
        <v>1224.4306892255431</v>
      </c>
      <c r="D171" s="101">
        <v>1126.7328626259823</v>
      </c>
      <c r="E171" s="101">
        <v>1045.8458119710924</v>
      </c>
      <c r="F171" s="101">
        <v>1050.7715279584818</v>
      </c>
      <c r="G171" s="101">
        <v>1077.2629248774479</v>
      </c>
      <c r="H171" s="101">
        <v>1150.5942814450809</v>
      </c>
      <c r="I171" s="101">
        <v>1136.3015417985907</v>
      </c>
      <c r="J171" s="101">
        <v>1131.4371788734734</v>
      </c>
      <c r="K171" s="101">
        <v>1097.6998796224723</v>
      </c>
      <c r="L171" s="101">
        <v>1162.846905211057</v>
      </c>
      <c r="M171" s="101">
        <v>1215.434489581027</v>
      </c>
      <c r="N171" s="101">
        <v>1191.1488600529822</v>
      </c>
      <c r="O171" s="101">
        <v>1176.4157562228363</v>
      </c>
      <c r="P171" s="101">
        <v>1245.1324243453075</v>
      </c>
      <c r="Q171" s="101">
        <v>1174.9048496040907</v>
      </c>
      <c r="R171" s="101">
        <v>1218.2649583879208</v>
      </c>
      <c r="S171" s="101">
        <v>1261.6155213263876</v>
      </c>
      <c r="T171" s="101">
        <v>1259.3551346603974</v>
      </c>
      <c r="U171" s="101">
        <v>1253.8352616965442</v>
      </c>
      <c r="V171" s="101">
        <v>1243.8592368489144</v>
      </c>
      <c r="W171" s="101">
        <v>1249.5905723246244</v>
      </c>
      <c r="X171" s="101">
        <v>1237.2517058563901</v>
      </c>
      <c r="Y171" s="101">
        <v>1167.7214914031065</v>
      </c>
      <c r="DA171" s="131" t="s">
        <v>2404</v>
      </c>
    </row>
    <row r="172" spans="1:105" ht="12" customHeight="1" x14ac:dyDescent="0.25">
      <c r="A172" s="107" t="s">
        <v>121</v>
      </c>
      <c r="B172" s="104">
        <v>666.86775910749202</v>
      </c>
      <c r="C172" s="104">
        <v>860.00583601323524</v>
      </c>
      <c r="D172" s="104">
        <v>737.14394005668487</v>
      </c>
      <c r="E172" s="104">
        <v>671.08635518605138</v>
      </c>
      <c r="F172" s="104">
        <v>683.43979593029928</v>
      </c>
      <c r="G172" s="104">
        <v>702.74588954640012</v>
      </c>
      <c r="H172" s="104">
        <v>763.90429749685552</v>
      </c>
      <c r="I172" s="104">
        <v>748.59463333668441</v>
      </c>
      <c r="J172" s="104">
        <v>745.17833656036294</v>
      </c>
      <c r="K172" s="104">
        <v>723.01762199727807</v>
      </c>
      <c r="L172" s="104">
        <v>767.46379436969369</v>
      </c>
      <c r="M172" s="104">
        <v>818.88988958066443</v>
      </c>
      <c r="N172" s="104">
        <v>792.07941264834562</v>
      </c>
      <c r="O172" s="104">
        <v>775.72630094735757</v>
      </c>
      <c r="P172" s="104">
        <v>847.72093009536434</v>
      </c>
      <c r="Q172" s="104">
        <v>778.48297813306908</v>
      </c>
      <c r="R172" s="104">
        <v>825.82854689386647</v>
      </c>
      <c r="S172" s="104">
        <v>885.18763260675041</v>
      </c>
      <c r="T172" s="104">
        <v>912.65194869513493</v>
      </c>
      <c r="U172" s="104">
        <v>935.91198997540948</v>
      </c>
      <c r="V172" s="104">
        <v>937.56848491290555</v>
      </c>
      <c r="W172" s="104">
        <v>952.68584527318762</v>
      </c>
      <c r="X172" s="104">
        <v>953.51300658889636</v>
      </c>
      <c r="Y172" s="104">
        <v>907.51812136139472</v>
      </c>
      <c r="DA172" s="132" t="s">
        <v>2405</v>
      </c>
    </row>
    <row r="173" spans="1:105" ht="12" customHeight="1" x14ac:dyDescent="0.25">
      <c r="A173" s="108" t="s">
        <v>53</v>
      </c>
      <c r="B173" s="98">
        <v>114.32710959279189</v>
      </c>
      <c r="C173" s="98">
        <v>270.56480534018471</v>
      </c>
      <c r="D173" s="98">
        <v>100.46352195315889</v>
      </c>
      <c r="E173" s="98">
        <v>53.674311711889281</v>
      </c>
      <c r="F173" s="98">
        <v>72.063600725522335</v>
      </c>
      <c r="G173" s="98">
        <v>71.306078151325281</v>
      </c>
      <c r="H173" s="98">
        <v>106.06825701795827</v>
      </c>
      <c r="I173" s="98">
        <v>84.907978243217087</v>
      </c>
      <c r="J173" s="98">
        <v>79.098565540234063</v>
      </c>
      <c r="K173" s="98">
        <v>71.463964157914603</v>
      </c>
      <c r="L173" s="98">
        <v>75.122282898358435</v>
      </c>
      <c r="M173" s="98">
        <v>118.98725458643712</v>
      </c>
      <c r="N173" s="98">
        <v>76.791467039476743</v>
      </c>
      <c r="O173" s="98">
        <v>44.869622029331282</v>
      </c>
      <c r="P173" s="98">
        <v>106.68984413561624</v>
      </c>
      <c r="Q173" s="98">
        <v>15.363990949453944</v>
      </c>
      <c r="R173" s="98">
        <v>30.841770930137642</v>
      </c>
      <c r="S173" s="98">
        <v>68.375694039462246</v>
      </c>
      <c r="T173" s="98">
        <v>81.576536673067125</v>
      </c>
      <c r="U173" s="98">
        <v>107.38558588966229</v>
      </c>
      <c r="V173" s="98">
        <v>87.799217059371315</v>
      </c>
      <c r="W173" s="98">
        <v>93.29760455087505</v>
      </c>
      <c r="X173" s="98">
        <v>100.2370329453954</v>
      </c>
      <c r="Y173" s="98">
        <v>77.84804840548918</v>
      </c>
      <c r="DA173" s="63" t="s">
        <v>2406</v>
      </c>
    </row>
    <row r="174" spans="1:105" ht="12" customHeight="1" x14ac:dyDescent="0.25">
      <c r="A174" s="115" t="s">
        <v>52</v>
      </c>
      <c r="B174" s="33">
        <v>552.54064951470014</v>
      </c>
      <c r="C174" s="33">
        <v>589.44103067305059</v>
      </c>
      <c r="D174" s="33">
        <v>636.68041810352599</v>
      </c>
      <c r="E174" s="33">
        <v>617.41204347416203</v>
      </c>
      <c r="F174" s="33">
        <v>611.37619520477688</v>
      </c>
      <c r="G174" s="33">
        <v>631.4398113950748</v>
      </c>
      <c r="H174" s="33">
        <v>657.83604047889742</v>
      </c>
      <c r="I174" s="33">
        <v>663.68665509346738</v>
      </c>
      <c r="J174" s="33">
        <v>666.07977102012899</v>
      </c>
      <c r="K174" s="33">
        <v>651.5536578393635</v>
      </c>
      <c r="L174" s="33">
        <v>692.34151147133525</v>
      </c>
      <c r="M174" s="33">
        <v>699.90263499422724</v>
      </c>
      <c r="N174" s="33">
        <v>715.28794560886877</v>
      </c>
      <c r="O174" s="33">
        <v>730.85667891802632</v>
      </c>
      <c r="P174" s="33">
        <v>741.03108595974822</v>
      </c>
      <c r="Q174" s="33">
        <v>763.1189871836151</v>
      </c>
      <c r="R174" s="33">
        <v>794.98677596372897</v>
      </c>
      <c r="S174" s="33">
        <v>816.81193856728817</v>
      </c>
      <c r="T174" s="33">
        <v>831.07541202206789</v>
      </c>
      <c r="U174" s="33">
        <v>828.52640408574723</v>
      </c>
      <c r="V174" s="33">
        <v>849.76926785353419</v>
      </c>
      <c r="W174" s="33">
        <v>859.38824072231239</v>
      </c>
      <c r="X174" s="33">
        <v>853.27597364350117</v>
      </c>
      <c r="Y174" s="33">
        <v>829.67007295590543</v>
      </c>
      <c r="DA174" s="60" t="s">
        <v>2407</v>
      </c>
    </row>
    <row r="175" spans="1:105" ht="12" customHeight="1" x14ac:dyDescent="0.25">
      <c r="A175" s="121" t="s">
        <v>54</v>
      </c>
      <c r="B175" s="122">
        <v>576.91057529737975</v>
      </c>
      <c r="C175" s="122">
        <v>629.86720330284902</v>
      </c>
      <c r="D175" s="122">
        <v>625.27692438274869</v>
      </c>
      <c r="E175" s="122">
        <v>635.59506936923583</v>
      </c>
      <c r="F175" s="122">
        <v>631.90974803356244</v>
      </c>
      <c r="G175" s="122">
        <v>646.38177519278338</v>
      </c>
      <c r="H175" s="122">
        <v>731.31450527392872</v>
      </c>
      <c r="I175" s="122">
        <v>726.04039684415932</v>
      </c>
      <c r="J175" s="122">
        <v>715.89656540899148</v>
      </c>
      <c r="K175" s="122">
        <v>689.30233213325266</v>
      </c>
      <c r="L175" s="122">
        <v>715.52219112125135</v>
      </c>
      <c r="M175" s="122">
        <v>667.91011813344767</v>
      </c>
      <c r="N175" s="122">
        <v>644.96267298695329</v>
      </c>
      <c r="O175" s="122">
        <v>573.64727118578958</v>
      </c>
      <c r="P175" s="122">
        <v>635.64733867673579</v>
      </c>
      <c r="Q175" s="122">
        <v>627.85711155008278</v>
      </c>
      <c r="R175" s="122">
        <v>632.12102337498686</v>
      </c>
      <c r="S175" s="122">
        <v>642.45906707105428</v>
      </c>
      <c r="T175" s="122">
        <v>683.02821382238983</v>
      </c>
      <c r="U175" s="122">
        <v>629.58522231254653</v>
      </c>
      <c r="V175" s="122">
        <v>616.76166693932839</v>
      </c>
      <c r="W175" s="122">
        <v>623.97561736976172</v>
      </c>
      <c r="X175" s="122">
        <v>638.25734755523411</v>
      </c>
      <c r="Y175" s="122">
        <v>591.71344579697393</v>
      </c>
      <c r="DA175" s="130" t="s">
        <v>2408</v>
      </c>
    </row>
    <row r="176" spans="1:105" ht="12" customHeight="1" x14ac:dyDescent="0.25">
      <c r="A176" s="97" t="s">
        <v>50</v>
      </c>
      <c r="B176" s="98">
        <v>705.30019727065667</v>
      </c>
      <c r="C176" s="98">
        <v>723.29248467959144</v>
      </c>
      <c r="D176" s="98">
        <v>745.07776663379093</v>
      </c>
      <c r="E176" s="98">
        <v>758.81609865614462</v>
      </c>
      <c r="F176" s="98">
        <v>778.29856849671648</v>
      </c>
      <c r="G176" s="98">
        <v>807.22606538260493</v>
      </c>
      <c r="H176" s="98">
        <v>836.65178330529386</v>
      </c>
      <c r="I176" s="98">
        <v>868.68445249032322</v>
      </c>
      <c r="J176" s="98">
        <v>877.23597672099356</v>
      </c>
      <c r="K176" s="98">
        <v>858.08651511225798</v>
      </c>
      <c r="L176" s="98">
        <v>850.71096893653464</v>
      </c>
      <c r="M176" s="98">
        <v>808.30654269872832</v>
      </c>
      <c r="N176" s="98">
        <v>781.10938980254218</v>
      </c>
      <c r="O176" s="98">
        <v>761.12900183038664</v>
      </c>
      <c r="P176" s="98">
        <v>758.86922126575882</v>
      </c>
      <c r="Q176" s="98">
        <v>771.25560840864102</v>
      </c>
      <c r="R176" s="98">
        <v>793.234347858055</v>
      </c>
      <c r="S176" s="98">
        <v>823.39564808779608</v>
      </c>
      <c r="T176" s="98">
        <v>871.59065102241595</v>
      </c>
      <c r="U176" s="98">
        <v>783.58445603384223</v>
      </c>
      <c r="V176" s="98">
        <v>759.50120239039586</v>
      </c>
      <c r="W176" s="98">
        <v>805.89218695790623</v>
      </c>
      <c r="X176" s="98">
        <v>906.31236857616955</v>
      </c>
      <c r="Y176" s="98">
        <v>751.42723621697314</v>
      </c>
      <c r="DA176" s="63" t="s">
        <v>2409</v>
      </c>
    </row>
    <row r="177" spans="1:105" ht="12" customHeight="1" x14ac:dyDescent="0.25">
      <c r="A177" s="109" t="s">
        <v>120</v>
      </c>
      <c r="B177" s="33">
        <v>515.79033148211079</v>
      </c>
      <c r="C177" s="33">
        <v>592.3831434890302</v>
      </c>
      <c r="D177" s="33">
        <v>578.46109771565955</v>
      </c>
      <c r="E177" s="33">
        <v>588.86121315538037</v>
      </c>
      <c r="F177" s="33">
        <v>577.8269875489641</v>
      </c>
      <c r="G177" s="33">
        <v>590.58484662065575</v>
      </c>
      <c r="H177" s="33">
        <v>698.06634718454518</v>
      </c>
      <c r="I177" s="33">
        <v>682.91657697772166</v>
      </c>
      <c r="J177" s="33">
        <v>668.72821340045846</v>
      </c>
      <c r="K177" s="33">
        <v>640.1786813545508</v>
      </c>
      <c r="L177" s="33">
        <v>675.87304700297375</v>
      </c>
      <c r="M177" s="33">
        <v>625.74178176300359</v>
      </c>
      <c r="N177" s="33">
        <v>603.99670229583705</v>
      </c>
      <c r="O177" s="33">
        <v>516.8483984953549</v>
      </c>
      <c r="P177" s="33">
        <v>597.88177075326041</v>
      </c>
      <c r="Q177" s="33">
        <v>584.3314520749534</v>
      </c>
      <c r="R177" s="33">
        <v>584.19365959605113</v>
      </c>
      <c r="S177" s="33">
        <v>589.92603296831157</v>
      </c>
      <c r="T177" s="33">
        <v>632.5031924066908</v>
      </c>
      <c r="U177" s="33">
        <v>592.16364735656339</v>
      </c>
      <c r="V177" s="33">
        <v>583.95321612360806</v>
      </c>
      <c r="W177" s="33">
        <v>583.05519881842076</v>
      </c>
      <c r="X177" s="33">
        <v>579.25901672775422</v>
      </c>
      <c r="Y177" s="33">
        <v>556.827709525552</v>
      </c>
      <c r="DA177" s="60" t="s">
        <v>2410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3639.3159914756925</v>
      </c>
      <c r="C3" s="117">
        <f t="shared" si="0"/>
        <v>3874.8842293138996</v>
      </c>
      <c r="D3" s="117">
        <f t="shared" si="0"/>
        <v>4118.596554424329</v>
      </c>
      <c r="E3" s="117">
        <f t="shared" si="0"/>
        <v>3876.0618676184358</v>
      </c>
      <c r="F3" s="117">
        <f t="shared" si="0"/>
        <v>4556.1321045901877</v>
      </c>
      <c r="G3" s="117">
        <f t="shared" si="0"/>
        <v>4794.4518882497641</v>
      </c>
      <c r="H3" s="117">
        <f t="shared" si="0"/>
        <v>4979.2596663966697</v>
      </c>
      <c r="I3" s="117">
        <f t="shared" si="0"/>
        <v>4352.5712313647182</v>
      </c>
      <c r="J3" s="117">
        <f t="shared" si="0"/>
        <v>4600.1344187968671</v>
      </c>
      <c r="K3" s="117">
        <f t="shared" si="0"/>
        <v>5128.4776463520393</v>
      </c>
      <c r="L3" s="117">
        <f t="shared" si="0"/>
        <v>4903.5016613939852</v>
      </c>
      <c r="M3" s="117">
        <f t="shared" si="0"/>
        <v>4846.8110081568493</v>
      </c>
      <c r="N3" s="117">
        <f t="shared" si="0"/>
        <v>4907.4979495206289</v>
      </c>
      <c r="O3" s="117">
        <f t="shared" si="0"/>
        <v>4131.2164599964808</v>
      </c>
      <c r="P3" s="117">
        <f t="shared" si="0"/>
        <v>4117.4049026922858</v>
      </c>
      <c r="Q3" s="117">
        <f t="shared" si="0"/>
        <v>3927.3279572499041</v>
      </c>
      <c r="R3" s="117">
        <f t="shared" ref="R3:V3" si="1">R4+R7+R9+R19</f>
        <v>3620.5150120727908</v>
      </c>
      <c r="S3" s="117">
        <f t="shared" si="1"/>
        <v>5188.2852192748924</v>
      </c>
      <c r="T3" s="117">
        <f t="shared" si="1"/>
        <v>5768.9402311043468</v>
      </c>
      <c r="U3" s="117">
        <f t="shared" si="1"/>
        <v>4446.0044909384978</v>
      </c>
      <c r="V3" s="117">
        <f t="shared" si="1"/>
        <v>4901.7651292320579</v>
      </c>
      <c r="W3" s="117">
        <f t="shared" ref="W3:Y3" si="2">W4+W7+W9+W19</f>
        <v>4256.837159360568</v>
      </c>
      <c r="X3" s="117">
        <f t="shared" si="2"/>
        <v>4964.8967068808415</v>
      </c>
      <c r="Y3" s="117">
        <f t="shared" si="2"/>
        <v>4706.5026264440621</v>
      </c>
      <c r="DA3" s="129" t="s">
        <v>2412</v>
      </c>
    </row>
    <row r="4" spans="1:105" ht="12.95" customHeight="1" x14ac:dyDescent="0.25">
      <c r="A4" s="121" t="s">
        <v>57</v>
      </c>
      <c r="B4" s="122">
        <f t="shared" ref="B4:Q4" si="3">SUM(B5:B6)</f>
        <v>2524.4956356873295</v>
      </c>
      <c r="C4" s="122">
        <f t="shared" si="3"/>
        <v>2688.4565924160174</v>
      </c>
      <c r="D4" s="122">
        <f t="shared" si="3"/>
        <v>2951.6149355995622</v>
      </c>
      <c r="E4" s="122">
        <f t="shared" si="3"/>
        <v>2679.3733533589757</v>
      </c>
      <c r="F4" s="122">
        <f t="shared" si="3"/>
        <v>3350.340281949666</v>
      </c>
      <c r="G4" s="122">
        <f t="shared" si="3"/>
        <v>3478.191547288422</v>
      </c>
      <c r="H4" s="122">
        <f t="shared" si="3"/>
        <v>3578.3126536038171</v>
      </c>
      <c r="I4" s="122">
        <f t="shared" si="3"/>
        <v>3032.3878871331644</v>
      </c>
      <c r="J4" s="122">
        <f t="shared" si="3"/>
        <v>3239.2414032351812</v>
      </c>
      <c r="K4" s="122">
        <f t="shared" si="3"/>
        <v>3693.0249705799965</v>
      </c>
      <c r="L4" s="122">
        <f t="shared" si="3"/>
        <v>3422.3714516188438</v>
      </c>
      <c r="M4" s="122">
        <f t="shared" si="3"/>
        <v>3368.9540673103397</v>
      </c>
      <c r="N4" s="122">
        <f t="shared" si="3"/>
        <v>3461.3659008840928</v>
      </c>
      <c r="O4" s="122">
        <f t="shared" si="3"/>
        <v>2745.5241214816274</v>
      </c>
      <c r="P4" s="122">
        <f t="shared" si="3"/>
        <v>2702.1481524355904</v>
      </c>
      <c r="Q4" s="122">
        <f t="shared" si="3"/>
        <v>2458.0220014829029</v>
      </c>
      <c r="R4" s="122">
        <f t="shared" ref="R4:V4" si="4">SUM(R5:R6)</f>
        <v>2130.5707313719122</v>
      </c>
      <c r="S4" s="122">
        <f t="shared" si="4"/>
        <v>3589.0210796560054</v>
      </c>
      <c r="T4" s="122">
        <f t="shared" si="4"/>
        <v>4121.8698106542834</v>
      </c>
      <c r="U4" s="122">
        <f t="shared" si="4"/>
        <v>2753.1969706146906</v>
      </c>
      <c r="V4" s="122">
        <f t="shared" si="4"/>
        <v>3171.8097479680346</v>
      </c>
      <c r="W4" s="122">
        <f t="shared" ref="W4:Y4" si="5">SUM(W5:W6)</f>
        <v>2567.8241074572811</v>
      </c>
      <c r="X4" s="122">
        <f t="shared" si="5"/>
        <v>3134.3519751437898</v>
      </c>
      <c r="Y4" s="122">
        <f t="shared" si="5"/>
        <v>3024.8903891077052</v>
      </c>
      <c r="DA4" s="130" t="s">
        <v>2413</v>
      </c>
    </row>
    <row r="5" spans="1:105" ht="12" customHeight="1" x14ac:dyDescent="0.25">
      <c r="A5" s="97" t="s">
        <v>51</v>
      </c>
      <c r="B5" s="98">
        <v>2502.4732980818912</v>
      </c>
      <c r="C5" s="98">
        <v>2664.9828945249528</v>
      </c>
      <c r="D5" s="98">
        <v>2926.6676117539637</v>
      </c>
      <c r="E5" s="98">
        <v>2658.1930331993995</v>
      </c>
      <c r="F5" s="98">
        <v>3323.9161334279365</v>
      </c>
      <c r="G5" s="98">
        <v>3451.6799542849553</v>
      </c>
      <c r="H5" s="98">
        <v>3552.1292916557099</v>
      </c>
      <c r="I5" s="98">
        <v>3010.3766498269351</v>
      </c>
      <c r="J5" s="98">
        <v>3216.2991943848942</v>
      </c>
      <c r="K5" s="98">
        <v>3667.8398989596694</v>
      </c>
      <c r="L5" s="98">
        <v>3399.1696691250795</v>
      </c>
      <c r="M5" s="98">
        <v>3345.9395689397857</v>
      </c>
      <c r="N5" s="98">
        <v>3438.0174176081614</v>
      </c>
      <c r="O5" s="98">
        <v>2726.7287180752714</v>
      </c>
      <c r="P5" s="98">
        <v>2683.4074271392733</v>
      </c>
      <c r="Q5" s="98">
        <v>2441.6984859719278</v>
      </c>
      <c r="R5" s="98">
        <v>2116.4240746396017</v>
      </c>
      <c r="S5" s="98">
        <v>3565.5794514623035</v>
      </c>
      <c r="T5" s="98">
        <v>4094.721470756007</v>
      </c>
      <c r="U5" s="98">
        <v>2735.2750602845167</v>
      </c>
      <c r="V5" s="98">
        <v>3151.1695018518735</v>
      </c>
      <c r="W5" s="98">
        <v>2551.0510346672277</v>
      </c>
      <c r="X5" s="98">
        <v>3113.5767112245899</v>
      </c>
      <c r="Y5" s="98">
        <v>3004.8818180562453</v>
      </c>
      <c r="DA5" s="63" t="s">
        <v>2414</v>
      </c>
    </row>
    <row r="6" spans="1:105" ht="12" customHeight="1" x14ac:dyDescent="0.25">
      <c r="A6" s="97" t="s">
        <v>53</v>
      </c>
      <c r="B6" s="98">
        <v>22.022337605438221</v>
      </c>
      <c r="C6" s="98">
        <v>23.473697891064418</v>
      </c>
      <c r="D6" s="98">
        <v>24.947323845598532</v>
      </c>
      <c r="E6" s="98">
        <v>21.180320159576269</v>
      </c>
      <c r="F6" s="98">
        <v>26.424148521729595</v>
      </c>
      <c r="G6" s="98">
        <v>26.511593003466832</v>
      </c>
      <c r="H6" s="98">
        <v>26.183361948107169</v>
      </c>
      <c r="I6" s="98">
        <v>22.011237306229166</v>
      </c>
      <c r="J6" s="98">
        <v>22.942208850287042</v>
      </c>
      <c r="K6" s="98">
        <v>25.185071620327093</v>
      </c>
      <c r="L6" s="98">
        <v>23.20178249376454</v>
      </c>
      <c r="M6" s="98">
        <v>23.014498370554165</v>
      </c>
      <c r="N6" s="98">
        <v>23.348483275931486</v>
      </c>
      <c r="O6" s="98">
        <v>18.795403406355923</v>
      </c>
      <c r="P6" s="98">
        <v>18.740725296316995</v>
      </c>
      <c r="Q6" s="98">
        <v>16.323515510974893</v>
      </c>
      <c r="R6" s="98">
        <v>14.14665673231058</v>
      </c>
      <c r="S6" s="98">
        <v>23.441628193702041</v>
      </c>
      <c r="T6" s="98">
        <v>27.148339898276202</v>
      </c>
      <c r="U6" s="98">
        <v>17.921910330173997</v>
      </c>
      <c r="V6" s="98">
        <v>20.640246116160917</v>
      </c>
      <c r="W6" s="98">
        <v>16.773072790053241</v>
      </c>
      <c r="X6" s="98">
        <v>20.775263919199819</v>
      </c>
      <c r="Y6" s="98">
        <v>20.008571051459814</v>
      </c>
      <c r="DA6" s="63" t="s">
        <v>2415</v>
      </c>
    </row>
    <row r="7" spans="1:105" ht="12.95" customHeight="1" x14ac:dyDescent="0.25">
      <c r="A7" s="121" t="s">
        <v>92</v>
      </c>
      <c r="B7" s="122">
        <f t="shared" ref="B7:Y7" si="6">B8</f>
        <v>39.823064613495049</v>
      </c>
      <c r="C7" s="122">
        <f t="shared" si="6"/>
        <v>53.941108780569451</v>
      </c>
      <c r="D7" s="122">
        <f t="shared" si="6"/>
        <v>45.602098902701826</v>
      </c>
      <c r="E7" s="122">
        <f t="shared" si="6"/>
        <v>100.35773960578412</v>
      </c>
      <c r="F7" s="122">
        <f t="shared" si="6"/>
        <v>96.091268426691414</v>
      </c>
      <c r="G7" s="122">
        <f t="shared" si="6"/>
        <v>158.81508205997395</v>
      </c>
      <c r="H7" s="122">
        <f t="shared" si="6"/>
        <v>187.89552601122858</v>
      </c>
      <c r="I7" s="122">
        <f t="shared" si="6"/>
        <v>125.79532813336692</v>
      </c>
      <c r="J7" s="122">
        <f t="shared" si="6"/>
        <v>146.91112601823488</v>
      </c>
      <c r="K7" s="122">
        <f t="shared" si="6"/>
        <v>231.40117869395553</v>
      </c>
      <c r="L7" s="122">
        <f t="shared" si="6"/>
        <v>245.17798864977709</v>
      </c>
      <c r="M7" s="122">
        <f t="shared" si="6"/>
        <v>236.47513920248568</v>
      </c>
      <c r="N7" s="122">
        <f t="shared" si="6"/>
        <v>227.39655324576506</v>
      </c>
      <c r="O7" s="122">
        <f t="shared" si="6"/>
        <v>203.78451235642657</v>
      </c>
      <c r="P7" s="122">
        <f t="shared" si="6"/>
        <v>162.96878546121528</v>
      </c>
      <c r="Q7" s="122">
        <f t="shared" si="6"/>
        <v>230.47376665604554</v>
      </c>
      <c r="R7" s="122">
        <f t="shared" si="6"/>
        <v>224.73965205019124</v>
      </c>
      <c r="S7" s="122">
        <f t="shared" si="6"/>
        <v>254.18899588725372</v>
      </c>
      <c r="T7" s="122">
        <f t="shared" si="6"/>
        <v>256.72475697017217</v>
      </c>
      <c r="U7" s="122">
        <f t="shared" si="6"/>
        <v>296.51037169356425</v>
      </c>
      <c r="V7" s="122">
        <f t="shared" si="6"/>
        <v>328.36863534152621</v>
      </c>
      <c r="W7" s="122">
        <f t="shared" si="6"/>
        <v>357.03665795101165</v>
      </c>
      <c r="X7" s="122">
        <f t="shared" si="6"/>
        <v>361.95052831438642</v>
      </c>
      <c r="Y7" s="122">
        <f t="shared" si="6"/>
        <v>328.19990253765923</v>
      </c>
      <c r="DA7" s="130" t="s">
        <v>2416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39.823064613495049</v>
      </c>
      <c r="C8" s="98">
        <f>IF(RES_hhdet_tes!C8=0,0,RES_hhdet_tes!C8*1000*11630/RES_hhdet_num!C3)</f>
        <v>53.941108780569451</v>
      </c>
      <c r="D8" s="98">
        <f>IF(RES_hhdet_tes!D8=0,0,RES_hhdet_tes!D8*1000*11630/RES_hhdet_num!D3)</f>
        <v>45.602098902701826</v>
      </c>
      <c r="E8" s="98">
        <f>IF(RES_hhdet_tes!E8=0,0,RES_hhdet_tes!E8*1000*11630/RES_hhdet_num!E3)</f>
        <v>100.35773960578412</v>
      </c>
      <c r="F8" s="98">
        <f>IF(RES_hhdet_tes!F8=0,0,RES_hhdet_tes!F8*1000*11630/RES_hhdet_num!F3)</f>
        <v>96.091268426691414</v>
      </c>
      <c r="G8" s="98">
        <f>IF(RES_hhdet_tes!G8=0,0,RES_hhdet_tes!G8*1000*11630/RES_hhdet_num!G3)</f>
        <v>158.81508205997395</v>
      </c>
      <c r="H8" s="98">
        <f>IF(RES_hhdet_tes!H8=0,0,RES_hhdet_tes!H8*1000*11630/RES_hhdet_num!H3)</f>
        <v>187.89552601122858</v>
      </c>
      <c r="I8" s="98">
        <f>IF(RES_hhdet_tes!I8=0,0,RES_hhdet_tes!I8*1000*11630/RES_hhdet_num!I3)</f>
        <v>125.79532813336692</v>
      </c>
      <c r="J8" s="98">
        <f>IF(RES_hhdet_tes!J8=0,0,RES_hhdet_tes!J8*1000*11630/RES_hhdet_num!J3)</f>
        <v>146.91112601823488</v>
      </c>
      <c r="K8" s="98">
        <f>IF(RES_hhdet_tes!K8=0,0,RES_hhdet_tes!K8*1000*11630/RES_hhdet_num!K3)</f>
        <v>231.40117869395553</v>
      </c>
      <c r="L8" s="98">
        <f>IF(RES_hhdet_tes!L8=0,0,RES_hhdet_tes!L8*1000*11630/RES_hhdet_num!L3)</f>
        <v>245.17798864977709</v>
      </c>
      <c r="M8" s="98">
        <f>IF(RES_hhdet_tes!M8=0,0,RES_hhdet_tes!M8*1000*11630/RES_hhdet_num!M3)</f>
        <v>236.47513920248568</v>
      </c>
      <c r="N8" s="98">
        <f>IF(RES_hhdet_tes!N8=0,0,RES_hhdet_tes!N8*1000*11630/RES_hhdet_num!N3)</f>
        <v>227.39655324576506</v>
      </c>
      <c r="O8" s="98">
        <f>IF(RES_hhdet_tes!O8=0,0,RES_hhdet_tes!O8*1000*11630/RES_hhdet_num!O3)</f>
        <v>203.78451235642657</v>
      </c>
      <c r="P8" s="98">
        <f>IF(RES_hhdet_tes!P8=0,0,RES_hhdet_tes!P8*1000*11630/RES_hhdet_num!P3)</f>
        <v>162.96878546121528</v>
      </c>
      <c r="Q8" s="98">
        <f>IF(RES_hhdet_tes!Q8=0,0,RES_hhdet_tes!Q8*1000*11630/RES_hhdet_num!Q3)</f>
        <v>230.47376665604554</v>
      </c>
      <c r="R8" s="98">
        <f>IF(RES_hhdet_tes!R8=0,0,RES_hhdet_tes!R8*1000*11630/RES_hhdet_num!R3)</f>
        <v>224.73965205019124</v>
      </c>
      <c r="S8" s="98">
        <f>IF(RES_hhdet_tes!S8=0,0,RES_hhdet_tes!S8*1000*11630/RES_hhdet_num!S3)</f>
        <v>254.18899588725372</v>
      </c>
      <c r="T8" s="98">
        <f>IF(RES_hhdet_tes!T8=0,0,RES_hhdet_tes!T8*1000*11630/RES_hhdet_num!T3)</f>
        <v>256.72475697017217</v>
      </c>
      <c r="U8" s="98">
        <f>IF(RES_hhdet_tes!U8=0,0,RES_hhdet_tes!U8*1000*11630/RES_hhdet_num!U3)</f>
        <v>296.51037169356425</v>
      </c>
      <c r="V8" s="98">
        <f>IF(RES_hhdet_tes!V8=0,0,RES_hhdet_tes!V8*1000*11630/RES_hhdet_num!V3)</f>
        <v>328.36863534152621</v>
      </c>
      <c r="W8" s="98">
        <f>IF(RES_hhdet_tes!W8=0,0,RES_hhdet_tes!W8*1000*11630/RES_hhdet_num!W3)</f>
        <v>357.03665795101165</v>
      </c>
      <c r="X8" s="98">
        <f>IF(RES_hhdet_tes!X8=0,0,RES_hhdet_tes!X8*1000*11630/RES_hhdet_num!X3)</f>
        <v>361.95052831438642</v>
      </c>
      <c r="Y8" s="98">
        <f>IF(RES_hhdet_tes!Y8=0,0,RES_hhdet_tes!Y8*1000*11630/RES_hhdet_num!Y3)</f>
        <v>328.19990253765923</v>
      </c>
      <c r="DA8" s="63" t="s">
        <v>2417</v>
      </c>
    </row>
    <row r="9" spans="1:105" ht="12" customHeight="1" x14ac:dyDescent="0.25">
      <c r="A9" s="121" t="s">
        <v>55</v>
      </c>
      <c r="B9" s="122">
        <v>685.57107417543966</v>
      </c>
      <c r="C9" s="122">
        <v>713.64704569097876</v>
      </c>
      <c r="D9" s="122">
        <v>696.64039858462991</v>
      </c>
      <c r="E9" s="122">
        <v>665.42580536487856</v>
      </c>
      <c r="F9" s="122">
        <v>672.65541781691581</v>
      </c>
      <c r="G9" s="122">
        <v>703.90775459748102</v>
      </c>
      <c r="H9" s="122">
        <v>709.31672358720994</v>
      </c>
      <c r="I9" s="122">
        <v>700.49389907880311</v>
      </c>
      <c r="J9" s="122">
        <v>716.54939166187592</v>
      </c>
      <c r="K9" s="122">
        <v>708.72827141270716</v>
      </c>
      <c r="L9" s="122">
        <v>745.02940387292006</v>
      </c>
      <c r="M9" s="122">
        <v>759.84940673484516</v>
      </c>
      <c r="N9" s="122">
        <v>760.80558561837495</v>
      </c>
      <c r="O9" s="122">
        <v>774.61337747431162</v>
      </c>
      <c r="P9" s="122">
        <v>810.01157909827623</v>
      </c>
      <c r="Q9" s="122">
        <v>788.65741745142213</v>
      </c>
      <c r="R9" s="122">
        <v>819.12069776460521</v>
      </c>
      <c r="S9" s="122">
        <v>873.07021296252708</v>
      </c>
      <c r="T9" s="122">
        <v>888.95755374809107</v>
      </c>
      <c r="U9" s="122">
        <v>899.52389403797213</v>
      </c>
      <c r="V9" s="122">
        <v>903.52669868032228</v>
      </c>
      <c r="W9" s="122">
        <v>895.33489723232287</v>
      </c>
      <c r="X9" s="122">
        <v>968.93301332032604</v>
      </c>
      <c r="Y9" s="122">
        <v>878.32683316250143</v>
      </c>
      <c r="DA9" s="130" t="s">
        <v>2418</v>
      </c>
    </row>
    <row r="10" spans="1:105" ht="12" customHeight="1" x14ac:dyDescent="0.25">
      <c r="A10" s="97" t="s">
        <v>143</v>
      </c>
      <c r="B10" s="98">
        <v>670.7394565928081</v>
      </c>
      <c r="C10" s="98">
        <v>722.5064320703691</v>
      </c>
      <c r="D10" s="98">
        <v>688.38894718950257</v>
      </c>
      <c r="E10" s="98">
        <v>666.98211939789894</v>
      </c>
      <c r="F10" s="98">
        <v>680.62047059503334</v>
      </c>
      <c r="G10" s="98">
        <v>718.12998950317137</v>
      </c>
      <c r="H10" s="98">
        <v>724.59617953601264</v>
      </c>
      <c r="I10" s="98">
        <v>665.70397275447874</v>
      </c>
      <c r="J10" s="98">
        <v>717.12130545788693</v>
      </c>
      <c r="K10" s="98">
        <v>735.77491603433589</v>
      </c>
      <c r="L10" s="98">
        <v>763.87625540113106</v>
      </c>
      <c r="M10" s="98">
        <v>731.91513986469317</v>
      </c>
      <c r="N10" s="98">
        <v>753.91897862167127</v>
      </c>
      <c r="O10" s="98">
        <v>762.06530079459174</v>
      </c>
      <c r="P10" s="98">
        <v>809.0128461925998</v>
      </c>
      <c r="Q10" s="98">
        <v>816.31076667191007</v>
      </c>
      <c r="R10" s="98">
        <v>794.89497889063398</v>
      </c>
      <c r="S10" s="98">
        <v>894.72237424013201</v>
      </c>
      <c r="T10" s="98">
        <v>860.57458223395793</v>
      </c>
      <c r="U10" s="98">
        <v>1028.0229238015856</v>
      </c>
      <c r="V10" s="98">
        <v>1105.7355197883203</v>
      </c>
      <c r="W10" s="98">
        <v>49.831064438993593</v>
      </c>
      <c r="X10" s="98">
        <v>475.43144702072902</v>
      </c>
      <c r="Y10" s="98">
        <v>0</v>
      </c>
      <c r="DA10" s="63" t="s">
        <v>2419</v>
      </c>
    </row>
    <row r="11" spans="1:105" ht="12" customHeight="1" x14ac:dyDescent="0.25">
      <c r="A11" s="97" t="s">
        <v>124</v>
      </c>
      <c r="B11" s="98">
        <v>703.85806689015237</v>
      </c>
      <c r="C11" s="98">
        <v>698.49026293985003</v>
      </c>
      <c r="D11" s="98">
        <v>700.53954964202569</v>
      </c>
      <c r="E11" s="98">
        <v>668.75032065220626</v>
      </c>
      <c r="F11" s="98">
        <v>673.89356604869545</v>
      </c>
      <c r="G11" s="98">
        <v>708.79335038779641</v>
      </c>
      <c r="H11" s="98">
        <v>692.15144405500644</v>
      </c>
      <c r="I11" s="98">
        <v>707.0635638462727</v>
      </c>
      <c r="J11" s="98">
        <v>716.72160995405716</v>
      </c>
      <c r="K11" s="98">
        <v>706.00945433290815</v>
      </c>
      <c r="L11" s="98">
        <v>740.21556737363176</v>
      </c>
      <c r="M11" s="98">
        <v>756.02728180298743</v>
      </c>
      <c r="N11" s="98">
        <v>758.97977271908644</v>
      </c>
      <c r="O11" s="98">
        <v>798.05729216133352</v>
      </c>
      <c r="P11" s="98">
        <v>811.04732343781893</v>
      </c>
      <c r="Q11" s="98">
        <v>798.1318518331442</v>
      </c>
      <c r="R11" s="98">
        <v>836.19503422903119</v>
      </c>
      <c r="S11" s="98">
        <v>884.48504711887472</v>
      </c>
      <c r="T11" s="98">
        <v>900.38548653548344</v>
      </c>
      <c r="U11" s="98">
        <v>867.71104939371423</v>
      </c>
      <c r="V11" s="98">
        <v>856.31502147863534</v>
      </c>
      <c r="W11" s="98">
        <v>921.8427123826059</v>
      </c>
      <c r="X11" s="98">
        <v>1021.5640416133911</v>
      </c>
      <c r="Y11" s="98">
        <v>855.87599367773362</v>
      </c>
      <c r="DA11" s="63" t="s">
        <v>2420</v>
      </c>
    </row>
    <row r="12" spans="1:105" ht="12" customHeight="1" x14ac:dyDescent="0.25">
      <c r="A12" s="97" t="s">
        <v>123</v>
      </c>
      <c r="B12" s="98">
        <v>703.85806689015249</v>
      </c>
      <c r="C12" s="98">
        <v>698.51750321142902</v>
      </c>
      <c r="D12" s="98">
        <v>700.57115199228372</v>
      </c>
      <c r="E12" s="98">
        <v>668.72577420873063</v>
      </c>
      <c r="F12" s="98">
        <v>673.81432535533258</v>
      </c>
      <c r="G12" s="98">
        <v>708.71764032324904</v>
      </c>
      <c r="H12" s="98">
        <v>692.05386276240552</v>
      </c>
      <c r="I12" s="98">
        <v>707.3301806902233</v>
      </c>
      <c r="J12" s="98">
        <v>717.01291530438994</v>
      </c>
      <c r="K12" s="98">
        <v>706.30012491472655</v>
      </c>
      <c r="L12" s="98">
        <v>740.39860558478574</v>
      </c>
      <c r="M12" s="98">
        <v>755.90920526204366</v>
      </c>
      <c r="N12" s="98">
        <v>758.90700557667628</v>
      </c>
      <c r="O12" s="98">
        <v>798.01094313338399</v>
      </c>
      <c r="P12" s="98">
        <v>810.99964719167247</v>
      </c>
      <c r="Q12" s="98">
        <v>796.80971561821627</v>
      </c>
      <c r="R12" s="98">
        <v>834.95463949804707</v>
      </c>
      <c r="S12" s="98">
        <v>883.82655669245514</v>
      </c>
      <c r="T12" s="98">
        <v>899.89595090519015</v>
      </c>
      <c r="U12" s="98">
        <v>866.87562734961784</v>
      </c>
      <c r="V12" s="98">
        <v>855.37015097226845</v>
      </c>
      <c r="W12" s="98">
        <v>921.85375108739481</v>
      </c>
      <c r="X12" s="98">
        <v>1023.1561462629207</v>
      </c>
      <c r="Y12" s="98">
        <v>857.19251611949028</v>
      </c>
      <c r="DA12" s="63" t="s">
        <v>2421</v>
      </c>
    </row>
    <row r="13" spans="1:105" ht="12" customHeight="1" x14ac:dyDescent="0.25">
      <c r="A13" s="100" t="s">
        <v>50</v>
      </c>
      <c r="B13" s="101">
        <v>80.714843641081799</v>
      </c>
      <c r="C13" s="101">
        <v>154.75048064076219</v>
      </c>
      <c r="D13" s="101">
        <v>62.483320522893784</v>
      </c>
      <c r="E13" s="101">
        <v>35.150456227491979</v>
      </c>
      <c r="F13" s="101">
        <v>46.615698608020992</v>
      </c>
      <c r="G13" s="101">
        <v>47.469213150138494</v>
      </c>
      <c r="H13" s="101">
        <v>63.276113066365525</v>
      </c>
      <c r="I13" s="101">
        <v>52.794600809024288</v>
      </c>
      <c r="J13" s="101">
        <v>50.321948355473566</v>
      </c>
      <c r="K13" s="101">
        <v>46.463855228687848</v>
      </c>
      <c r="L13" s="101">
        <v>48.72940805000021</v>
      </c>
      <c r="M13" s="101">
        <v>75.040061282366423</v>
      </c>
      <c r="N13" s="101">
        <v>49.380332246847132</v>
      </c>
      <c r="O13" s="101">
        <v>32.745726540992052</v>
      </c>
      <c r="P13" s="101">
        <v>69.170103467187744</v>
      </c>
      <c r="Q13" s="101">
        <v>14.18137911272226</v>
      </c>
      <c r="R13" s="101">
        <v>25.263016907983761</v>
      </c>
      <c r="S13" s="101">
        <v>50.044155180850225</v>
      </c>
      <c r="T13" s="101">
        <v>59.481741147032253</v>
      </c>
      <c r="U13" s="101">
        <v>72.112780396109372</v>
      </c>
      <c r="V13" s="101">
        <v>56.725555491201355</v>
      </c>
      <c r="W13" s="101">
        <v>70.524299639936473</v>
      </c>
      <c r="X13" s="101">
        <v>88.86353170231277</v>
      </c>
      <c r="Y13" s="101">
        <v>55.246012555582759</v>
      </c>
      <c r="DA13" s="131" t="s">
        <v>2422</v>
      </c>
    </row>
    <row r="14" spans="1:105" ht="12" customHeight="1" x14ac:dyDescent="0.25">
      <c r="A14" s="103" t="s">
        <v>52</v>
      </c>
      <c r="B14" s="104">
        <v>623.14322324907073</v>
      </c>
      <c r="C14" s="104">
        <v>543.76702257066677</v>
      </c>
      <c r="D14" s="104">
        <v>638.08783146938993</v>
      </c>
      <c r="E14" s="104">
        <v>633.57531798123864</v>
      </c>
      <c r="F14" s="104">
        <v>627.19862674731155</v>
      </c>
      <c r="G14" s="104">
        <v>661.2484271731106</v>
      </c>
      <c r="H14" s="104">
        <v>628.77774969604002</v>
      </c>
      <c r="I14" s="104">
        <v>654.53557988119894</v>
      </c>
      <c r="J14" s="104">
        <v>666.6909669489163</v>
      </c>
      <c r="K14" s="104">
        <v>659.8362696860388</v>
      </c>
      <c r="L14" s="104">
        <v>691.66919753478555</v>
      </c>
      <c r="M14" s="104">
        <v>680.86914397967723</v>
      </c>
      <c r="N14" s="104">
        <v>709.52667332982912</v>
      </c>
      <c r="O14" s="104">
        <v>765.26521659239199</v>
      </c>
      <c r="P14" s="104">
        <v>741.82954372448467</v>
      </c>
      <c r="Q14" s="104">
        <v>782.62833650549408</v>
      </c>
      <c r="R14" s="104">
        <v>809.69162259006339</v>
      </c>
      <c r="S14" s="104">
        <v>833.78240151160492</v>
      </c>
      <c r="T14" s="104">
        <v>840.41420975815788</v>
      </c>
      <c r="U14" s="104">
        <v>794.76284695350853</v>
      </c>
      <c r="V14" s="104">
        <v>798.64459548106697</v>
      </c>
      <c r="W14" s="104">
        <v>851.32945144745827</v>
      </c>
      <c r="X14" s="104">
        <v>934.29261456060806</v>
      </c>
      <c r="Y14" s="104">
        <v>801.94650356390753</v>
      </c>
      <c r="DA14" s="132" t="s">
        <v>2423</v>
      </c>
    </row>
    <row r="15" spans="1:105" ht="12" customHeight="1" x14ac:dyDescent="0.25">
      <c r="A15" s="106" t="s">
        <v>122</v>
      </c>
      <c r="B15" s="101">
        <v>621.8650403178508</v>
      </c>
      <c r="C15" s="101">
        <v>756.40397757984806</v>
      </c>
      <c r="D15" s="101">
        <v>699.1032541426946</v>
      </c>
      <c r="E15" s="101">
        <v>650.83542201111914</v>
      </c>
      <c r="F15" s="101">
        <v>656.31472389226712</v>
      </c>
      <c r="G15" s="101">
        <v>676.30782638692926</v>
      </c>
      <c r="H15" s="101">
        <v>725.1172026478971</v>
      </c>
      <c r="I15" s="101">
        <v>717.67829692635553</v>
      </c>
      <c r="J15" s="101">
        <v>715.76669552429735</v>
      </c>
      <c r="K15" s="101">
        <v>696.12973893755373</v>
      </c>
      <c r="L15" s="101">
        <v>739.77806158292674</v>
      </c>
      <c r="M15" s="101">
        <v>776.38982038407642</v>
      </c>
      <c r="N15" s="101">
        <v>765.5136831104345</v>
      </c>
      <c r="O15" s="101">
        <v>760.29223122477038</v>
      </c>
      <c r="P15" s="101">
        <v>808.82841245952625</v>
      </c>
      <c r="Q15" s="101">
        <v>768.51399907706264</v>
      </c>
      <c r="R15" s="101">
        <v>808.05131578460259</v>
      </c>
      <c r="S15" s="101">
        <v>855.00272796240586</v>
      </c>
      <c r="T15" s="101">
        <v>882.84978888682747</v>
      </c>
      <c r="U15" s="101">
        <v>905.01324632729268</v>
      </c>
      <c r="V15" s="101">
        <v>916.50236100942686</v>
      </c>
      <c r="W15" s="101">
        <v>932.55304111060241</v>
      </c>
      <c r="X15" s="101">
        <v>932.57855158934979</v>
      </c>
      <c r="Y15" s="101">
        <v>894.08544716788936</v>
      </c>
      <c r="DA15" s="131" t="s">
        <v>2424</v>
      </c>
    </row>
    <row r="16" spans="1:105" ht="12" customHeight="1" x14ac:dyDescent="0.25">
      <c r="A16" s="107" t="s">
        <v>121</v>
      </c>
      <c r="B16" s="104">
        <v>621.86504031785057</v>
      </c>
      <c r="C16" s="104">
        <v>756.34164188879049</v>
      </c>
      <c r="D16" s="104">
        <v>698.99088237254216</v>
      </c>
      <c r="E16" s="104">
        <v>650.91426747988885</v>
      </c>
      <c r="F16" s="104">
        <v>656.39049536110599</v>
      </c>
      <c r="G16" s="104">
        <v>676.35969687125066</v>
      </c>
      <c r="H16" s="104">
        <v>725.16979369154626</v>
      </c>
      <c r="I16" s="104">
        <v>718.11042580398794</v>
      </c>
      <c r="J16" s="104">
        <v>716.45874159229436</v>
      </c>
      <c r="K16" s="104">
        <v>697.02746820131165</v>
      </c>
      <c r="L16" s="104">
        <v>740.51026168686906</v>
      </c>
      <c r="M16" s="104">
        <v>776.16778474620855</v>
      </c>
      <c r="N16" s="104">
        <v>764.99222468100459</v>
      </c>
      <c r="O16" s="104">
        <v>760.04258744087826</v>
      </c>
      <c r="P16" s="104">
        <v>810.52454415536874</v>
      </c>
      <c r="Q16" s="104">
        <v>771.4506291917728</v>
      </c>
      <c r="R16" s="104">
        <v>812.62829833691728</v>
      </c>
      <c r="S16" s="104">
        <v>860.31918626256925</v>
      </c>
      <c r="T16" s="104">
        <v>885.88673918011841</v>
      </c>
      <c r="U16" s="104">
        <v>904.84693901904382</v>
      </c>
      <c r="V16" s="104">
        <v>914.79955403864631</v>
      </c>
      <c r="W16" s="104">
        <v>931.74026763370932</v>
      </c>
      <c r="X16" s="104">
        <v>933.76699161716954</v>
      </c>
      <c r="Y16" s="104">
        <v>895.18583025377689</v>
      </c>
      <c r="DA16" s="132" t="s">
        <v>2425</v>
      </c>
    </row>
    <row r="17" spans="1:105" ht="12" customHeight="1" x14ac:dyDescent="0.25">
      <c r="A17" s="108" t="s">
        <v>53</v>
      </c>
      <c r="B17" s="98">
        <v>69.324390803150422</v>
      </c>
      <c r="C17" s="98">
        <v>166.83656962860525</v>
      </c>
      <c r="D17" s="98">
        <v>62.249722407614705</v>
      </c>
      <c r="E17" s="98">
        <v>33.401788752702792</v>
      </c>
      <c r="F17" s="98">
        <v>45.046619379384261</v>
      </c>
      <c r="G17" s="98">
        <v>44.789106934829768</v>
      </c>
      <c r="H17" s="98">
        <v>66.899838407506323</v>
      </c>
      <c r="I17" s="98">
        <v>53.742821627867777</v>
      </c>
      <c r="J17" s="98">
        <v>50.175978859045514</v>
      </c>
      <c r="K17" s="98">
        <v>45.453441648184139</v>
      </c>
      <c r="L17" s="98">
        <v>47.900154018115025</v>
      </c>
      <c r="M17" s="98">
        <v>75.991809113659755</v>
      </c>
      <c r="N17" s="98">
        <v>49.293247996184348</v>
      </c>
      <c r="O17" s="98">
        <v>28.956867887260465</v>
      </c>
      <c r="P17" s="98">
        <v>69.404561224315088</v>
      </c>
      <c r="Q17" s="98">
        <v>10.096679263897759</v>
      </c>
      <c r="R17" s="98">
        <v>20.777710649007322</v>
      </c>
      <c r="S17" s="98">
        <v>47.283917707672522</v>
      </c>
      <c r="T17" s="98">
        <v>57.716495942857762</v>
      </c>
      <c r="U17" s="98">
        <v>77.430130535834437</v>
      </c>
      <c r="V17" s="98">
        <v>64.398780635839955</v>
      </c>
      <c r="W17" s="98">
        <v>69.496893137826518</v>
      </c>
      <c r="X17" s="98">
        <v>75.721439013969785</v>
      </c>
      <c r="Y17" s="98">
        <v>59.734974261250557</v>
      </c>
      <c r="DA17" s="63" t="s">
        <v>2426</v>
      </c>
    </row>
    <row r="18" spans="1:105" ht="12" customHeight="1" x14ac:dyDescent="0.25">
      <c r="A18" s="108" t="s">
        <v>52</v>
      </c>
      <c r="B18" s="98">
        <v>552.54064951470025</v>
      </c>
      <c r="C18" s="98">
        <v>589.50507226018522</v>
      </c>
      <c r="D18" s="98">
        <v>636.74115996492753</v>
      </c>
      <c r="E18" s="98">
        <v>617.51247872718614</v>
      </c>
      <c r="F18" s="98">
        <v>611.34387598172168</v>
      </c>
      <c r="G18" s="98">
        <v>631.5705899364209</v>
      </c>
      <c r="H18" s="98">
        <v>658.26995528403995</v>
      </c>
      <c r="I18" s="98">
        <v>664.36760417612015</v>
      </c>
      <c r="J18" s="98">
        <v>666.28276273324866</v>
      </c>
      <c r="K18" s="98">
        <v>651.57402655312751</v>
      </c>
      <c r="L18" s="98">
        <v>692.61010766875381</v>
      </c>
      <c r="M18" s="98">
        <v>700.17597563254878</v>
      </c>
      <c r="N18" s="98">
        <v>715.69897668482031</v>
      </c>
      <c r="O18" s="98">
        <v>731.08571955361765</v>
      </c>
      <c r="P18" s="98">
        <v>741.11998293105376</v>
      </c>
      <c r="Q18" s="98">
        <v>761.35394992787485</v>
      </c>
      <c r="R18" s="98">
        <v>791.85058768791009</v>
      </c>
      <c r="S18" s="98">
        <v>813.03526855489667</v>
      </c>
      <c r="T18" s="98">
        <v>828.17024323726059</v>
      </c>
      <c r="U18" s="98">
        <v>827.41680848320914</v>
      </c>
      <c r="V18" s="98">
        <v>850.40077340280629</v>
      </c>
      <c r="W18" s="98">
        <v>862.2433744958829</v>
      </c>
      <c r="X18" s="98">
        <v>858.04555260319978</v>
      </c>
      <c r="Y18" s="98">
        <v>835.45085599252639</v>
      </c>
      <c r="DA18" s="63" t="s">
        <v>2427</v>
      </c>
    </row>
    <row r="19" spans="1:105" ht="12" customHeight="1" x14ac:dyDescent="0.25">
      <c r="A19" s="121" t="s">
        <v>54</v>
      </c>
      <c r="B19" s="122">
        <v>389.42621699942811</v>
      </c>
      <c r="C19" s="122">
        <v>418.83948242633409</v>
      </c>
      <c r="D19" s="122">
        <v>424.73912133743488</v>
      </c>
      <c r="E19" s="122">
        <v>430.90496928879753</v>
      </c>
      <c r="F19" s="122">
        <v>437.04513639691527</v>
      </c>
      <c r="G19" s="122">
        <v>453.53750430388652</v>
      </c>
      <c r="H19" s="122">
        <v>503.73476319441397</v>
      </c>
      <c r="I19" s="122">
        <v>493.89411701938354</v>
      </c>
      <c r="J19" s="122">
        <v>497.43249788157476</v>
      </c>
      <c r="K19" s="122">
        <v>495.32322566537988</v>
      </c>
      <c r="L19" s="122">
        <v>490.92281725244442</v>
      </c>
      <c r="M19" s="122">
        <v>481.53239490917878</v>
      </c>
      <c r="N19" s="122">
        <v>457.92990977239566</v>
      </c>
      <c r="O19" s="122">
        <v>407.29444868411548</v>
      </c>
      <c r="P19" s="122">
        <v>442.27638569720347</v>
      </c>
      <c r="Q19" s="122">
        <v>450.17477165953346</v>
      </c>
      <c r="R19" s="122">
        <v>446.08393088608227</v>
      </c>
      <c r="S19" s="122">
        <v>472.00493076910624</v>
      </c>
      <c r="T19" s="122">
        <v>501.38810973180034</v>
      </c>
      <c r="U19" s="122">
        <v>496.77325459227046</v>
      </c>
      <c r="V19" s="122">
        <v>498.06004724217507</v>
      </c>
      <c r="W19" s="122">
        <v>436.64149671995278</v>
      </c>
      <c r="X19" s="122">
        <v>499.66119010234007</v>
      </c>
      <c r="Y19" s="122">
        <v>475.08550163619685</v>
      </c>
      <c r="DA19" s="130" t="s">
        <v>2428</v>
      </c>
    </row>
    <row r="20" spans="1:105" ht="12" customHeight="1" x14ac:dyDescent="0.25">
      <c r="A20" s="97" t="s">
        <v>51</v>
      </c>
      <c r="B20" s="98">
        <v>393.182112831577</v>
      </c>
      <c r="C20" s="98">
        <v>413.41760302863429</v>
      </c>
      <c r="D20" s="98">
        <v>424.99293290009882</v>
      </c>
      <c r="E20" s="98">
        <v>429.00266344552028</v>
      </c>
      <c r="F20" s="98">
        <v>441.83138105918073</v>
      </c>
      <c r="G20" s="98">
        <v>463.12222016923909</v>
      </c>
      <c r="H20" s="98">
        <v>496.48284618938885</v>
      </c>
      <c r="I20" s="98">
        <v>478.32951339571332</v>
      </c>
      <c r="J20" s="98">
        <v>493.72682645847459</v>
      </c>
      <c r="K20" s="98">
        <v>510.69658033841313</v>
      </c>
      <c r="L20" s="98">
        <v>478.12928306472429</v>
      </c>
      <c r="M20" s="98">
        <v>492.49774980785065</v>
      </c>
      <c r="N20" s="98">
        <v>460.78038292770827</v>
      </c>
      <c r="O20" s="98">
        <v>411.27860657950771</v>
      </c>
      <c r="P20" s="98">
        <v>436.08021988770702</v>
      </c>
      <c r="Q20" s="98">
        <v>454.60262486987631</v>
      </c>
      <c r="R20" s="98">
        <v>437.61254509001498</v>
      </c>
      <c r="S20" s="98">
        <v>484.82867962240289</v>
      </c>
      <c r="T20" s="98">
        <v>488.48222406564435</v>
      </c>
      <c r="U20" s="98">
        <v>549.86787685579441</v>
      </c>
      <c r="V20" s="98">
        <v>576.35720225270575</v>
      </c>
      <c r="W20" s="98">
        <v>25.632556621529588</v>
      </c>
      <c r="X20" s="98">
        <v>309.22074122005864</v>
      </c>
      <c r="Y20" s="98">
        <v>0</v>
      </c>
      <c r="DA20" s="63" t="s">
        <v>2429</v>
      </c>
    </row>
    <row r="21" spans="1:105" ht="12" customHeight="1" x14ac:dyDescent="0.25">
      <c r="A21" s="97" t="s">
        <v>50</v>
      </c>
      <c r="B21" s="98">
        <v>397.90509677520248</v>
      </c>
      <c r="C21" s="98">
        <v>409.15959037831885</v>
      </c>
      <c r="D21" s="98">
        <v>422.42267137021884</v>
      </c>
      <c r="E21" s="98">
        <v>431.1944032821026</v>
      </c>
      <c r="F21" s="98">
        <v>443.30271588428371</v>
      </c>
      <c r="G21" s="98">
        <v>460.82396549181885</v>
      </c>
      <c r="H21" s="98">
        <v>478.64150841350482</v>
      </c>
      <c r="I21" s="98">
        <v>497.53759623514162</v>
      </c>
      <c r="J21" s="98">
        <v>502.81862443982379</v>
      </c>
      <c r="K21" s="98">
        <v>492.45216716628914</v>
      </c>
      <c r="L21" s="98">
        <v>488.84068237420109</v>
      </c>
      <c r="M21" s="98">
        <v>465.01014449214227</v>
      </c>
      <c r="N21" s="98">
        <v>449.82170649032798</v>
      </c>
      <c r="O21" s="98">
        <v>438.63313293371664</v>
      </c>
      <c r="P21" s="98">
        <v>437.57182087818484</v>
      </c>
      <c r="Q21" s="98">
        <v>445.02859253558165</v>
      </c>
      <c r="R21" s="98">
        <v>458.92103113425082</v>
      </c>
      <c r="S21" s="98">
        <v>479.04015712705109</v>
      </c>
      <c r="T21" s="98">
        <v>511.20609657683707</v>
      </c>
      <c r="U21" s="98">
        <v>463.27883601932814</v>
      </c>
      <c r="V21" s="98">
        <v>452.7151782250736</v>
      </c>
      <c r="W21" s="98">
        <v>483.89251041110316</v>
      </c>
      <c r="X21" s="98">
        <v>547.35454936244525</v>
      </c>
      <c r="Y21" s="98">
        <v>456.59042829161348</v>
      </c>
      <c r="DA21" s="63" t="s">
        <v>2430</v>
      </c>
    </row>
    <row r="22" spans="1:105" ht="12" customHeight="1" x14ac:dyDescent="0.25">
      <c r="A22" s="109" t="s">
        <v>120</v>
      </c>
      <c r="B22" s="33">
        <v>375.59035191196313</v>
      </c>
      <c r="C22" s="33">
        <v>434.03879258688278</v>
      </c>
      <c r="D22" s="33">
        <v>425.18494202951956</v>
      </c>
      <c r="E22" s="33">
        <v>434.22772277089433</v>
      </c>
      <c r="F22" s="33">
        <v>427.47436242877734</v>
      </c>
      <c r="G22" s="33">
        <v>438.3898479082269</v>
      </c>
      <c r="H22" s="33">
        <v>519.84637419648152</v>
      </c>
      <c r="I22" s="33">
        <v>509.47311125361409</v>
      </c>
      <c r="J22" s="33">
        <v>499.65089651108866</v>
      </c>
      <c r="K22" s="33">
        <v>479.37354588510567</v>
      </c>
      <c r="L22" s="33">
        <v>507.18592902665353</v>
      </c>
      <c r="M22" s="33">
        <v>470.64056288913986</v>
      </c>
      <c r="N22" s="33">
        <v>455.68954119200481</v>
      </c>
      <c r="O22" s="33">
        <v>391.11351316869292</v>
      </c>
      <c r="P22" s="33">
        <v>453.90125283231777</v>
      </c>
      <c r="Q22" s="33">
        <v>445.72394304311166</v>
      </c>
      <c r="R22" s="33">
        <v>450.44950206685434</v>
      </c>
      <c r="S22" s="33">
        <v>461.91905092897059</v>
      </c>
      <c r="T22" s="33">
        <v>505.44482165264293</v>
      </c>
      <c r="U22" s="33">
        <v>482.17663301439183</v>
      </c>
      <c r="V22" s="33">
        <v>483.47706283664519</v>
      </c>
      <c r="W22" s="33">
        <v>489.41909021039436</v>
      </c>
      <c r="X22" s="33">
        <v>491.98609916379019</v>
      </c>
      <c r="Y22" s="33">
        <v>479.45677056126016</v>
      </c>
      <c r="DA22" s="60" t="s">
        <v>2431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3831.7952896428701</v>
      </c>
      <c r="C24" s="117">
        <f t="shared" si="7"/>
        <v>3762.9591122418346</v>
      </c>
      <c r="D24" s="117">
        <f t="shared" si="7"/>
        <v>3955.0574585284085</v>
      </c>
      <c r="E24" s="117">
        <f t="shared" si="7"/>
        <v>4171.3733754807572</v>
      </c>
      <c r="F24" s="117">
        <f t="shared" si="7"/>
        <v>4445.7685948968046</v>
      </c>
      <c r="G24" s="117">
        <f t="shared" si="7"/>
        <v>4643.0433459003461</v>
      </c>
      <c r="H24" s="117">
        <f t="shared" si="7"/>
        <v>4610.9410765419443</v>
      </c>
      <c r="I24" s="117">
        <f t="shared" si="7"/>
        <v>4678.0250023246344</v>
      </c>
      <c r="J24" s="117">
        <f t="shared" si="7"/>
        <v>4728.8500243961307</v>
      </c>
      <c r="K24" s="117">
        <f t="shared" si="7"/>
        <v>4707.7393210522559</v>
      </c>
      <c r="L24" s="117">
        <f t="shared" si="7"/>
        <v>5119.0253609683978</v>
      </c>
      <c r="M24" s="117">
        <f t="shared" si="7"/>
        <v>4632.4323809875268</v>
      </c>
      <c r="N24" s="117">
        <f t="shared" si="7"/>
        <v>4764.8561623920968</v>
      </c>
      <c r="O24" s="117">
        <f t="shared" si="7"/>
        <v>4534.7714355566395</v>
      </c>
      <c r="P24" s="117">
        <f t="shared" si="7"/>
        <v>4231.6621502211929</v>
      </c>
      <c r="Q24" s="117">
        <f t="shared" si="7"/>
        <v>4392.746588724367</v>
      </c>
      <c r="R24" s="117">
        <f t="shared" ref="R24:V24" si="8">R25+R28+R30+R39</f>
        <v>4757.259852449326</v>
      </c>
      <c r="S24" s="117">
        <f t="shared" si="8"/>
        <v>4298.5497476272385</v>
      </c>
      <c r="T24" s="117">
        <f t="shared" si="8"/>
        <v>5015.1996427624208</v>
      </c>
      <c r="U24" s="117">
        <f t="shared" si="8"/>
        <v>4550.3566286879604</v>
      </c>
      <c r="V24" s="117">
        <f t="shared" si="8"/>
        <v>4457.2026703629808</v>
      </c>
      <c r="W24" s="117">
        <f t="shared" ref="W24:Y24" si="9">W25+W28+W30+W39</f>
        <v>4682.9740131410817</v>
      </c>
      <c r="X24" s="117">
        <f t="shared" si="9"/>
        <v>5036.3958221832154</v>
      </c>
      <c r="Y24" s="117">
        <f t="shared" si="9"/>
        <v>4507.8353709707681</v>
      </c>
      <c r="DA24" s="129" t="s">
        <v>2432</v>
      </c>
    </row>
    <row r="25" spans="1:105" ht="12.95" customHeight="1" x14ac:dyDescent="0.25">
      <c r="A25" s="121" t="s">
        <v>57</v>
      </c>
      <c r="B25" s="122">
        <f t="shared" ref="B25:Q25" si="10">SUM(B26:B27)</f>
        <v>2716.6524009821687</v>
      </c>
      <c r="C25" s="122">
        <f t="shared" si="10"/>
        <v>2575.9550535204062</v>
      </c>
      <c r="D25" s="122">
        <f t="shared" si="10"/>
        <v>2785.7782304559796</v>
      </c>
      <c r="E25" s="122">
        <f t="shared" si="10"/>
        <v>2987.8994462603077</v>
      </c>
      <c r="F25" s="122">
        <f t="shared" si="10"/>
        <v>3269.7342754915244</v>
      </c>
      <c r="G25" s="122">
        <f t="shared" si="10"/>
        <v>3388.180299791441</v>
      </c>
      <c r="H25" s="122">
        <f t="shared" si="10"/>
        <v>3264.1981453908602</v>
      </c>
      <c r="I25" s="122">
        <f t="shared" si="10"/>
        <v>3367.9713203304541</v>
      </c>
      <c r="J25" s="122">
        <f t="shared" si="10"/>
        <v>3390.8676953122249</v>
      </c>
      <c r="K25" s="122">
        <f t="shared" si="10"/>
        <v>3313.871707767973</v>
      </c>
      <c r="L25" s="122">
        <f t="shared" si="10"/>
        <v>3650.6745980388209</v>
      </c>
      <c r="M25" s="122">
        <f t="shared" si="10"/>
        <v>3154.5710063913984</v>
      </c>
      <c r="N25" s="122">
        <f t="shared" si="10"/>
        <v>3302.0376953226951</v>
      </c>
      <c r="O25" s="122">
        <f t="shared" si="10"/>
        <v>3113.4026432180849</v>
      </c>
      <c r="P25" s="122">
        <f t="shared" si="10"/>
        <v>2769.7239031885397</v>
      </c>
      <c r="Q25" s="122">
        <f t="shared" si="10"/>
        <v>2868.1622651478792</v>
      </c>
      <c r="R25" s="122">
        <f t="shared" ref="R25:V25" si="11">SUM(R26:R27)</f>
        <v>3206.9104840683794</v>
      </c>
      <c r="S25" s="122">
        <f t="shared" si="11"/>
        <v>2661.0634918723176</v>
      </c>
      <c r="T25" s="122">
        <f t="shared" si="11"/>
        <v>3363.0680250081305</v>
      </c>
      <c r="U25" s="122">
        <f t="shared" si="11"/>
        <v>2922.8564514129394</v>
      </c>
      <c r="V25" s="122">
        <f t="shared" si="11"/>
        <v>2846.046827187577</v>
      </c>
      <c r="W25" s="122">
        <f t="shared" ref="W25:Y25" si="12">SUM(W26:W27)</f>
        <v>3032.4099871109124</v>
      </c>
      <c r="X25" s="122">
        <f t="shared" si="12"/>
        <v>3330.7500149030825</v>
      </c>
      <c r="Y25" s="122">
        <f t="shared" si="12"/>
        <v>2899.7363459684166</v>
      </c>
      <c r="DA25" s="130" t="s">
        <v>2433</v>
      </c>
    </row>
    <row r="26" spans="1:105" ht="12" customHeight="1" x14ac:dyDescent="0.25">
      <c r="A26" s="97" t="s">
        <v>74</v>
      </c>
      <c r="B26" s="98">
        <v>2658.171115914548</v>
      </c>
      <c r="C26" s="98">
        <v>2520.4534194955791</v>
      </c>
      <c r="D26" s="98">
        <v>2727.6510336729134</v>
      </c>
      <c r="E26" s="98">
        <v>2929.5433881160043</v>
      </c>
      <c r="F26" s="98">
        <v>3206.0170609315064</v>
      </c>
      <c r="G26" s="98">
        <v>3324.3463702712847</v>
      </c>
      <c r="H26" s="98">
        <v>3205.1341442657563</v>
      </c>
      <c r="I26" s="98">
        <v>3307.511754477513</v>
      </c>
      <c r="J26" s="98">
        <v>3331.4585627170918</v>
      </c>
      <c r="K26" s="98">
        <v>3257.9453390071135</v>
      </c>
      <c r="L26" s="98">
        <v>3589.4235915029553</v>
      </c>
      <c r="M26" s="98">
        <v>3101.2425318880128</v>
      </c>
      <c r="N26" s="98">
        <v>3246.9111203355246</v>
      </c>
      <c r="O26" s="98">
        <v>3060.6596508136145</v>
      </c>
      <c r="P26" s="98">
        <v>2722.1948681718195</v>
      </c>
      <c r="Q26" s="98">
        <v>2821.0138723724131</v>
      </c>
      <c r="R26" s="98">
        <v>3154.2019870917547</v>
      </c>
      <c r="S26" s="98">
        <v>2618.0333441172716</v>
      </c>
      <c r="T26" s="98">
        <v>3308.2333770207069</v>
      </c>
      <c r="U26" s="98">
        <v>2875.7506358264604</v>
      </c>
      <c r="V26" s="98">
        <v>2800.1934683585605</v>
      </c>
      <c r="W26" s="98">
        <v>2983.3710815475583</v>
      </c>
      <c r="X26" s="98">
        <v>3276.1007608102273</v>
      </c>
      <c r="Y26" s="98">
        <v>2852.2556436002128</v>
      </c>
      <c r="DA26" s="63" t="s">
        <v>2434</v>
      </c>
    </row>
    <row r="27" spans="1:105" ht="12" customHeight="1" x14ac:dyDescent="0.25">
      <c r="A27" s="97" t="s">
        <v>53</v>
      </c>
      <c r="B27" s="98">
        <v>58.481285067620938</v>
      </c>
      <c r="C27" s="98">
        <v>55.501634024827233</v>
      </c>
      <c r="D27" s="98">
        <v>58.127196783066331</v>
      </c>
      <c r="E27" s="98">
        <v>58.356058144303624</v>
      </c>
      <c r="F27" s="98">
        <v>63.717214560017851</v>
      </c>
      <c r="G27" s="98">
        <v>63.833929520156111</v>
      </c>
      <c r="H27" s="98">
        <v>59.064001125103921</v>
      </c>
      <c r="I27" s="98">
        <v>60.459565852940912</v>
      </c>
      <c r="J27" s="98">
        <v>59.409132595132938</v>
      </c>
      <c r="K27" s="98">
        <v>55.926368760859575</v>
      </c>
      <c r="L27" s="98">
        <v>61.251006535865727</v>
      </c>
      <c r="M27" s="98">
        <v>53.328474503385671</v>
      </c>
      <c r="N27" s="98">
        <v>55.1265749871705</v>
      </c>
      <c r="O27" s="98">
        <v>52.742992404470598</v>
      </c>
      <c r="P27" s="98">
        <v>47.529035016720293</v>
      </c>
      <c r="Q27" s="98">
        <v>47.148392775466377</v>
      </c>
      <c r="R27" s="98">
        <v>52.708496976624794</v>
      </c>
      <c r="S27" s="98">
        <v>43.030147755046052</v>
      </c>
      <c r="T27" s="98">
        <v>54.834647987423473</v>
      </c>
      <c r="U27" s="98">
        <v>47.105815586478698</v>
      </c>
      <c r="V27" s="98">
        <v>45.853358829016599</v>
      </c>
      <c r="W27" s="98">
        <v>49.038905563353964</v>
      </c>
      <c r="X27" s="98">
        <v>54.649254092855415</v>
      </c>
      <c r="Y27" s="98">
        <v>47.480702368203666</v>
      </c>
      <c r="DA27" s="63" t="s">
        <v>2435</v>
      </c>
    </row>
    <row r="28" spans="1:105" ht="12.95" customHeight="1" x14ac:dyDescent="0.25">
      <c r="A28" s="121" t="s">
        <v>92</v>
      </c>
      <c r="B28" s="122">
        <f t="shared" ref="B28:Y28" si="13">B29</f>
        <v>39.823979952419123</v>
      </c>
      <c r="C28" s="122">
        <f t="shared" si="13"/>
        <v>52.846862348633643</v>
      </c>
      <c r="D28" s="122">
        <f t="shared" si="13"/>
        <v>44.506861420758007</v>
      </c>
      <c r="E28" s="122">
        <f t="shared" si="13"/>
        <v>84.545171101987052</v>
      </c>
      <c r="F28" s="122">
        <f t="shared" si="13"/>
        <v>73.350233928653637</v>
      </c>
      <c r="G28" s="122">
        <f t="shared" si="13"/>
        <v>110.02766814665233</v>
      </c>
      <c r="H28" s="122">
        <f t="shared" si="13"/>
        <v>132.67538904245563</v>
      </c>
      <c r="I28" s="122">
        <f t="shared" si="13"/>
        <v>91.418109146437203</v>
      </c>
      <c r="J28" s="122">
        <f t="shared" si="13"/>
        <v>120.57792835052985</v>
      </c>
      <c r="K28" s="122">
        <f t="shared" si="13"/>
        <v>209.14150648616609</v>
      </c>
      <c r="L28" s="122">
        <f t="shared" si="13"/>
        <v>224.77422018046471</v>
      </c>
      <c r="M28" s="122">
        <f t="shared" si="13"/>
        <v>241.9502407354268</v>
      </c>
      <c r="N28" s="122">
        <f t="shared" si="13"/>
        <v>246.83615734812659</v>
      </c>
      <c r="O28" s="122">
        <f t="shared" si="13"/>
        <v>243.22373560060157</v>
      </c>
      <c r="P28" s="122">
        <f t="shared" si="13"/>
        <v>203.08082156025</v>
      </c>
      <c r="Q28" s="122">
        <f t="shared" si="13"/>
        <v>295.95536106683869</v>
      </c>
      <c r="R28" s="122">
        <f t="shared" si="13"/>
        <v>273.79695341655827</v>
      </c>
      <c r="S28" s="122">
        <f t="shared" si="13"/>
        <v>298.15212694646385</v>
      </c>
      <c r="T28" s="122">
        <f t="shared" si="13"/>
        <v>250.0961066086177</v>
      </c>
      <c r="U28" s="122">
        <f t="shared" si="13"/>
        <v>257.36179022826155</v>
      </c>
      <c r="V28" s="122">
        <f t="shared" si="13"/>
        <v>241.1940828226906</v>
      </c>
      <c r="W28" s="122">
        <f t="shared" si="13"/>
        <v>234.26393184943623</v>
      </c>
      <c r="X28" s="122">
        <f t="shared" si="13"/>
        <v>236.24471692392808</v>
      </c>
      <c r="Y28" s="122">
        <f t="shared" si="13"/>
        <v>257.08104068156581</v>
      </c>
      <c r="DA28" s="130" t="s">
        <v>2436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39.823979952419123</v>
      </c>
      <c r="C29" s="98">
        <f>IF(RES_hhdet_tes!C29=0,0,RES_hhdet_tes!C29*1000*11630/RES_hhdet_num!C24)</f>
        <v>52.846862348633643</v>
      </c>
      <c r="D29" s="98">
        <f>IF(RES_hhdet_tes!D29=0,0,RES_hhdet_tes!D29*1000*11630/RES_hhdet_num!D24)</f>
        <v>44.506861420758007</v>
      </c>
      <c r="E29" s="98">
        <f>IF(RES_hhdet_tes!E29=0,0,RES_hhdet_tes!E29*1000*11630/RES_hhdet_num!E24)</f>
        <v>84.545171101987052</v>
      </c>
      <c r="F29" s="98">
        <f>IF(RES_hhdet_tes!F29=0,0,RES_hhdet_tes!F29*1000*11630/RES_hhdet_num!F24)</f>
        <v>73.350233928653637</v>
      </c>
      <c r="G29" s="98">
        <f>IF(RES_hhdet_tes!G29=0,0,RES_hhdet_tes!G29*1000*11630/RES_hhdet_num!G24)</f>
        <v>110.02766814665233</v>
      </c>
      <c r="H29" s="98">
        <f>IF(RES_hhdet_tes!H29=0,0,RES_hhdet_tes!H29*1000*11630/RES_hhdet_num!H24)</f>
        <v>132.67538904245563</v>
      </c>
      <c r="I29" s="98">
        <f>IF(RES_hhdet_tes!I29=0,0,RES_hhdet_tes!I29*1000*11630/RES_hhdet_num!I24)</f>
        <v>91.418109146437203</v>
      </c>
      <c r="J29" s="98">
        <f>IF(RES_hhdet_tes!J29=0,0,RES_hhdet_tes!J29*1000*11630/RES_hhdet_num!J24)</f>
        <v>120.57792835052985</v>
      </c>
      <c r="K29" s="98">
        <f>IF(RES_hhdet_tes!K29=0,0,RES_hhdet_tes!K29*1000*11630/RES_hhdet_num!K24)</f>
        <v>209.14150648616609</v>
      </c>
      <c r="L29" s="98">
        <f>IF(RES_hhdet_tes!L29=0,0,RES_hhdet_tes!L29*1000*11630/RES_hhdet_num!L24)</f>
        <v>224.77422018046471</v>
      </c>
      <c r="M29" s="98">
        <f>IF(RES_hhdet_tes!M29=0,0,RES_hhdet_tes!M29*1000*11630/RES_hhdet_num!M24)</f>
        <v>241.9502407354268</v>
      </c>
      <c r="N29" s="98">
        <f>IF(RES_hhdet_tes!N29=0,0,RES_hhdet_tes!N29*1000*11630/RES_hhdet_num!N24)</f>
        <v>246.83615734812659</v>
      </c>
      <c r="O29" s="98">
        <f>IF(RES_hhdet_tes!O29=0,0,RES_hhdet_tes!O29*1000*11630/RES_hhdet_num!O24)</f>
        <v>243.22373560060157</v>
      </c>
      <c r="P29" s="98">
        <f>IF(RES_hhdet_tes!P29=0,0,RES_hhdet_tes!P29*1000*11630/RES_hhdet_num!P24)</f>
        <v>203.08082156025</v>
      </c>
      <c r="Q29" s="98">
        <f>IF(RES_hhdet_tes!Q29=0,0,RES_hhdet_tes!Q29*1000*11630/RES_hhdet_num!Q24)</f>
        <v>295.95536106683869</v>
      </c>
      <c r="R29" s="98">
        <f>IF(RES_hhdet_tes!R29=0,0,RES_hhdet_tes!R29*1000*11630/RES_hhdet_num!R24)</f>
        <v>273.79695341655827</v>
      </c>
      <c r="S29" s="98">
        <f>IF(RES_hhdet_tes!S29=0,0,RES_hhdet_tes!S29*1000*11630/RES_hhdet_num!S24)</f>
        <v>298.15212694646385</v>
      </c>
      <c r="T29" s="98">
        <f>IF(RES_hhdet_tes!T29=0,0,RES_hhdet_tes!T29*1000*11630/RES_hhdet_num!T24)</f>
        <v>250.0961066086177</v>
      </c>
      <c r="U29" s="98">
        <f>IF(RES_hhdet_tes!U29=0,0,RES_hhdet_tes!U29*1000*11630/RES_hhdet_num!U24)</f>
        <v>257.36179022826155</v>
      </c>
      <c r="V29" s="98">
        <f>IF(RES_hhdet_tes!V29=0,0,RES_hhdet_tes!V29*1000*11630/RES_hhdet_num!V24)</f>
        <v>241.1940828226906</v>
      </c>
      <c r="W29" s="98">
        <f>IF(RES_hhdet_tes!W29=0,0,RES_hhdet_tes!W29*1000*11630/RES_hhdet_num!W24)</f>
        <v>234.26393184943623</v>
      </c>
      <c r="X29" s="98">
        <f>IF(RES_hhdet_tes!X29=0,0,RES_hhdet_tes!X29*1000*11630/RES_hhdet_num!X24)</f>
        <v>236.24471692392808</v>
      </c>
      <c r="Y29" s="98">
        <f>IF(RES_hhdet_tes!Y29=0,0,RES_hhdet_tes!Y29*1000*11630/RES_hhdet_num!Y24)</f>
        <v>257.08104068156581</v>
      </c>
      <c r="DA29" s="63" t="s">
        <v>2437</v>
      </c>
    </row>
    <row r="30" spans="1:105" ht="12" customHeight="1" x14ac:dyDescent="0.25">
      <c r="A30" s="121" t="s">
        <v>55</v>
      </c>
      <c r="B30" s="122">
        <v>692.53166275694639</v>
      </c>
      <c r="C30" s="122">
        <v>707.91468353194534</v>
      </c>
      <c r="D30" s="122">
        <v>700.43674134877392</v>
      </c>
      <c r="E30" s="122">
        <v>665.6104198444923</v>
      </c>
      <c r="F30" s="122">
        <v>670.61076435287305</v>
      </c>
      <c r="G30" s="122">
        <v>700.2829779394242</v>
      </c>
      <c r="H30" s="122">
        <v>704.5524144850408</v>
      </c>
      <c r="I30" s="122">
        <v>712.01258616817495</v>
      </c>
      <c r="J30" s="122">
        <v>717.0145450421968</v>
      </c>
      <c r="K30" s="122">
        <v>702.33684485045308</v>
      </c>
      <c r="L30" s="122">
        <v>740.56186284762668</v>
      </c>
      <c r="M30" s="122">
        <v>766.55917818586045</v>
      </c>
      <c r="N30" s="122">
        <v>761.63542650089664</v>
      </c>
      <c r="O30" s="122">
        <v>776.08493517918339</v>
      </c>
      <c r="P30" s="122">
        <v>808.73547062189596</v>
      </c>
      <c r="Q30" s="122">
        <v>783.06302654566935</v>
      </c>
      <c r="R30" s="122">
        <v>824.19695171881006</v>
      </c>
      <c r="S30" s="122">
        <v>873.61682487574103</v>
      </c>
      <c r="T30" s="122">
        <v>895.3638452124917</v>
      </c>
      <c r="U30" s="122">
        <v>891.76664719510643</v>
      </c>
      <c r="V30" s="122">
        <v>892.35196164924469</v>
      </c>
      <c r="W30" s="122">
        <v>927.90751300198144</v>
      </c>
      <c r="X30" s="122">
        <v>967.35906292548179</v>
      </c>
      <c r="Y30" s="122">
        <v>875.67433213272739</v>
      </c>
      <c r="DA30" s="130" t="s">
        <v>2438</v>
      </c>
    </row>
    <row r="31" spans="1:105" ht="12" customHeight="1" x14ac:dyDescent="0.25">
      <c r="A31" s="97" t="s">
        <v>141</v>
      </c>
      <c r="B31" s="98">
        <v>703.85806689015249</v>
      </c>
      <c r="C31" s="98">
        <v>698.54587492166934</v>
      </c>
      <c r="D31" s="98">
        <v>700.6803509113912</v>
      </c>
      <c r="E31" s="98">
        <v>669.00438633588044</v>
      </c>
      <c r="F31" s="98">
        <v>674.42311822236877</v>
      </c>
      <c r="G31" s="98">
        <v>709.48949874816867</v>
      </c>
      <c r="H31" s="98">
        <v>692.96685481597092</v>
      </c>
      <c r="I31" s="98">
        <v>707.79823468928851</v>
      </c>
      <c r="J31" s="98">
        <v>717.45324216137374</v>
      </c>
      <c r="K31" s="98">
        <v>706.85590198398654</v>
      </c>
      <c r="L31" s="98">
        <v>740.81578228044464</v>
      </c>
      <c r="M31" s="98">
        <v>756.19823948642318</v>
      </c>
      <c r="N31" s="98">
        <v>758.26030642409239</v>
      </c>
      <c r="O31" s="98">
        <v>796.45721930046022</v>
      </c>
      <c r="P31" s="98">
        <v>809.59750182094831</v>
      </c>
      <c r="Q31" s="98">
        <v>797.96182899440453</v>
      </c>
      <c r="R31" s="98">
        <v>837.77595760551196</v>
      </c>
      <c r="S31" s="98">
        <v>887.70936417267387</v>
      </c>
      <c r="T31" s="98">
        <v>903.98705203614372</v>
      </c>
      <c r="U31" s="98">
        <v>871.19960419561244</v>
      </c>
      <c r="V31" s="98">
        <v>858.62581065740812</v>
      </c>
      <c r="W31" s="98">
        <v>922.05070449158973</v>
      </c>
      <c r="X31" s="98">
        <v>1018.5472924946655</v>
      </c>
      <c r="Y31" s="98">
        <v>852.54791672349404</v>
      </c>
      <c r="DA31" s="63" t="s">
        <v>2439</v>
      </c>
    </row>
    <row r="32" spans="1:105" ht="12" customHeight="1" x14ac:dyDescent="0.25">
      <c r="A32" s="97" t="s">
        <v>140</v>
      </c>
      <c r="B32" s="98">
        <v>703.85806689015237</v>
      </c>
      <c r="C32" s="98">
        <v>698.51750321142902</v>
      </c>
      <c r="D32" s="98">
        <v>700.6364936840472</v>
      </c>
      <c r="E32" s="98">
        <v>669.02101527646698</v>
      </c>
      <c r="F32" s="98">
        <v>674.46389109636857</v>
      </c>
      <c r="G32" s="98">
        <v>709.54034480869177</v>
      </c>
      <c r="H32" s="98">
        <v>692.98199037511006</v>
      </c>
      <c r="I32" s="98">
        <v>707.88285174870782</v>
      </c>
      <c r="J32" s="98">
        <v>717.391939889274</v>
      </c>
      <c r="K32" s="98">
        <v>706.6284651624037</v>
      </c>
      <c r="L32" s="98">
        <v>740.39113636774925</v>
      </c>
      <c r="M32" s="98">
        <v>755.57383180889383</v>
      </c>
      <c r="N32" s="98">
        <v>757.78458284421333</v>
      </c>
      <c r="O32" s="98">
        <v>796.24444342755157</v>
      </c>
      <c r="P32" s="98">
        <v>809.47604465882023</v>
      </c>
      <c r="Q32" s="98">
        <v>797.71625911472131</v>
      </c>
      <c r="R32" s="98">
        <v>837.63025965242878</v>
      </c>
      <c r="S32" s="98">
        <v>887.64145874186966</v>
      </c>
      <c r="T32" s="98">
        <v>903.87265164684447</v>
      </c>
      <c r="U32" s="98">
        <v>870.6688153813401</v>
      </c>
      <c r="V32" s="98">
        <v>858.28933422475029</v>
      </c>
      <c r="W32" s="98">
        <v>922.01264219784662</v>
      </c>
      <c r="X32" s="98">
        <v>1018.4686350473194</v>
      </c>
      <c r="Y32" s="98">
        <v>852.04130296362496</v>
      </c>
      <c r="DA32" s="63" t="s">
        <v>2440</v>
      </c>
    </row>
    <row r="33" spans="1:105" ht="12" customHeight="1" x14ac:dyDescent="0.25">
      <c r="A33" s="100" t="s">
        <v>50</v>
      </c>
      <c r="B33" s="101">
        <v>80.714843641081771</v>
      </c>
      <c r="C33" s="101">
        <v>154.75048064076222</v>
      </c>
      <c r="D33" s="101">
        <v>62.489148290506478</v>
      </c>
      <c r="E33" s="101">
        <v>35.165975082347401</v>
      </c>
      <c r="F33" s="101">
        <v>46.660636745532777</v>
      </c>
      <c r="G33" s="101">
        <v>47.524317090490868</v>
      </c>
      <c r="H33" s="101">
        <v>63.36097395786765</v>
      </c>
      <c r="I33" s="101">
        <v>52.835851767498774</v>
      </c>
      <c r="J33" s="101">
        <v>50.34854934853643</v>
      </c>
      <c r="K33" s="101">
        <v>46.485455046096426</v>
      </c>
      <c r="L33" s="101">
        <v>48.72891646273623</v>
      </c>
      <c r="M33" s="101">
        <v>75.006768336200864</v>
      </c>
      <c r="N33" s="101">
        <v>49.307298782874426</v>
      </c>
      <c r="O33" s="101">
        <v>32.673239669978969</v>
      </c>
      <c r="P33" s="101">
        <v>69.040155513196396</v>
      </c>
      <c r="Q33" s="101">
        <v>14.197513500586913</v>
      </c>
      <c r="R33" s="101">
        <v>25.343972488085814</v>
      </c>
      <c r="S33" s="101">
        <v>50.260163116700312</v>
      </c>
      <c r="T33" s="101">
        <v>59.744594962405451</v>
      </c>
      <c r="U33" s="101">
        <v>72.42832431833159</v>
      </c>
      <c r="V33" s="101">
        <v>56.919146875456917</v>
      </c>
      <c r="W33" s="101">
        <v>70.536455238663891</v>
      </c>
      <c r="X33" s="101">
        <v>88.456410264364038</v>
      </c>
      <c r="Y33" s="101">
        <v>54.914017138761238</v>
      </c>
      <c r="DA33" s="131" t="s">
        <v>2441</v>
      </c>
    </row>
    <row r="34" spans="1:105" ht="12" customHeight="1" x14ac:dyDescent="0.25">
      <c r="A34" s="103" t="s">
        <v>52</v>
      </c>
      <c r="B34" s="104">
        <v>623.14322324907062</v>
      </c>
      <c r="C34" s="104">
        <v>543.76702257066677</v>
      </c>
      <c r="D34" s="104">
        <v>638.14734539354072</v>
      </c>
      <c r="E34" s="104">
        <v>633.85504019411962</v>
      </c>
      <c r="F34" s="104">
        <v>627.8032543508358</v>
      </c>
      <c r="G34" s="104">
        <v>662.0160277182008</v>
      </c>
      <c r="H34" s="104">
        <v>629.62101641724234</v>
      </c>
      <c r="I34" s="104">
        <v>655.04699998120918</v>
      </c>
      <c r="J34" s="104">
        <v>667.04339054073773</v>
      </c>
      <c r="K34" s="104">
        <v>660.14301011630732</v>
      </c>
      <c r="L34" s="104">
        <v>691.66221990501299</v>
      </c>
      <c r="M34" s="104">
        <v>680.56706347269301</v>
      </c>
      <c r="N34" s="104">
        <v>708.47728406133888</v>
      </c>
      <c r="O34" s="104">
        <v>763.57120375757268</v>
      </c>
      <c r="P34" s="104">
        <v>740.43588914562383</v>
      </c>
      <c r="Q34" s="104">
        <v>783.51874561413433</v>
      </c>
      <c r="R34" s="104">
        <v>812.28628716434309</v>
      </c>
      <c r="S34" s="104">
        <v>837.3812956251694</v>
      </c>
      <c r="T34" s="104">
        <v>844.12805668443912</v>
      </c>
      <c r="U34" s="104">
        <v>798.24049106300845</v>
      </c>
      <c r="V34" s="104">
        <v>801.37018734929347</v>
      </c>
      <c r="W34" s="104">
        <v>851.47618695918277</v>
      </c>
      <c r="X34" s="104">
        <v>930.0122247829554</v>
      </c>
      <c r="Y34" s="104">
        <v>797.12728582486375</v>
      </c>
      <c r="DA34" s="132" t="s">
        <v>2442</v>
      </c>
    </row>
    <row r="35" spans="1:105" ht="12" customHeight="1" x14ac:dyDescent="0.25">
      <c r="A35" s="106" t="s">
        <v>122</v>
      </c>
      <c r="B35" s="101">
        <v>621.8650403178508</v>
      </c>
      <c r="C35" s="101">
        <v>756.58839063481685</v>
      </c>
      <c r="D35" s="101">
        <v>699.36370600230498</v>
      </c>
      <c r="E35" s="101">
        <v>651.13985168122201</v>
      </c>
      <c r="F35" s="101">
        <v>656.87473383961515</v>
      </c>
      <c r="G35" s="101">
        <v>677.02007701526463</v>
      </c>
      <c r="H35" s="101">
        <v>725.98224406334737</v>
      </c>
      <c r="I35" s="101">
        <v>718.31107500162716</v>
      </c>
      <c r="J35" s="101">
        <v>716.36141448965327</v>
      </c>
      <c r="K35" s="101">
        <v>696.81415350836232</v>
      </c>
      <c r="L35" s="101">
        <v>740.24365328641204</v>
      </c>
      <c r="M35" s="101">
        <v>776.5070288358188</v>
      </c>
      <c r="N35" s="101">
        <v>764.76797120280924</v>
      </c>
      <c r="O35" s="101">
        <v>758.77177153755974</v>
      </c>
      <c r="P35" s="101">
        <v>807.2598601632576</v>
      </c>
      <c r="Q35" s="101">
        <v>768.11340717075279</v>
      </c>
      <c r="R35" s="101">
        <v>809.04464702452685</v>
      </c>
      <c r="S35" s="101">
        <v>857.81830087928631</v>
      </c>
      <c r="T35" s="101">
        <v>886.26285228901293</v>
      </c>
      <c r="U35" s="101">
        <v>908.53051213392075</v>
      </c>
      <c r="V35" s="101">
        <v>918.55085523608147</v>
      </c>
      <c r="W35" s="101">
        <v>932.6152537811987</v>
      </c>
      <c r="X35" s="101">
        <v>930.46415366888289</v>
      </c>
      <c r="Y35" s="101">
        <v>891.48152572294157</v>
      </c>
      <c r="DA35" s="131" t="s">
        <v>2443</v>
      </c>
    </row>
    <row r="36" spans="1:105" ht="12" customHeight="1" x14ac:dyDescent="0.25">
      <c r="A36" s="107" t="s">
        <v>121</v>
      </c>
      <c r="B36" s="104">
        <v>621.86504031785057</v>
      </c>
      <c r="C36" s="104">
        <v>756.50123226626101</v>
      </c>
      <c r="D36" s="104">
        <v>699.23335472307463</v>
      </c>
      <c r="E36" s="104">
        <v>651.23638920877261</v>
      </c>
      <c r="F36" s="104">
        <v>657.03271674192342</v>
      </c>
      <c r="G36" s="104">
        <v>677.13450034892753</v>
      </c>
      <c r="H36" s="104">
        <v>726.10112020237773</v>
      </c>
      <c r="I36" s="104">
        <v>718.45130073616656</v>
      </c>
      <c r="J36" s="104">
        <v>716.64046380134357</v>
      </c>
      <c r="K36" s="104">
        <v>697.17891519533305</v>
      </c>
      <c r="L36" s="104">
        <v>740.4056825656769</v>
      </c>
      <c r="M36" s="104">
        <v>775.84577724106703</v>
      </c>
      <c r="N36" s="104">
        <v>764.01548038195995</v>
      </c>
      <c r="O36" s="104">
        <v>758.50571908139761</v>
      </c>
      <c r="P36" s="104">
        <v>809.09251046080931</v>
      </c>
      <c r="Q36" s="104">
        <v>771.46324995436839</v>
      </c>
      <c r="R36" s="104">
        <v>814.61240633357579</v>
      </c>
      <c r="S36" s="104">
        <v>863.82566479067873</v>
      </c>
      <c r="T36" s="104">
        <v>889.57852147040933</v>
      </c>
      <c r="U36" s="104">
        <v>908.42655415152603</v>
      </c>
      <c r="V36" s="104">
        <v>916.98226475033698</v>
      </c>
      <c r="W36" s="104">
        <v>931.5930965860606</v>
      </c>
      <c r="X36" s="104">
        <v>930.7508577010077</v>
      </c>
      <c r="Y36" s="104">
        <v>891.71447366296968</v>
      </c>
      <c r="DA36" s="132" t="s">
        <v>2444</v>
      </c>
    </row>
    <row r="37" spans="1:105" ht="12" customHeight="1" x14ac:dyDescent="0.25">
      <c r="A37" s="108" t="s">
        <v>53</v>
      </c>
      <c r="B37" s="98">
        <v>69.324390803150422</v>
      </c>
      <c r="C37" s="98">
        <v>166.87177265016103</v>
      </c>
      <c r="D37" s="98">
        <v>62.271316160684712</v>
      </c>
      <c r="E37" s="98">
        <v>33.418318490148067</v>
      </c>
      <c r="F37" s="98">
        <v>45.090693603955522</v>
      </c>
      <c r="G37" s="98">
        <v>44.840415071573702</v>
      </c>
      <c r="H37" s="98">
        <v>66.98575703459376</v>
      </c>
      <c r="I37" s="98">
        <v>53.768332440716584</v>
      </c>
      <c r="J37" s="98">
        <v>50.188705467278723</v>
      </c>
      <c r="K37" s="98">
        <v>45.463317567598452</v>
      </c>
      <c r="L37" s="98">
        <v>47.893389282673468</v>
      </c>
      <c r="M37" s="98">
        <v>75.960282511622509</v>
      </c>
      <c r="N37" s="98">
        <v>49.230310233670892</v>
      </c>
      <c r="O37" s="98">
        <v>28.898314728817805</v>
      </c>
      <c r="P37" s="98">
        <v>69.281937337172025</v>
      </c>
      <c r="Q37" s="98">
        <v>10.096844443349514</v>
      </c>
      <c r="R37" s="98">
        <v>20.828441372925401</v>
      </c>
      <c r="S37" s="98">
        <v>47.476636927253267</v>
      </c>
      <c r="T37" s="98">
        <v>57.95701962173866</v>
      </c>
      <c r="U37" s="98">
        <v>77.736447610053276</v>
      </c>
      <c r="V37" s="98">
        <v>64.552436054333498</v>
      </c>
      <c r="W37" s="98">
        <v>69.485915904227213</v>
      </c>
      <c r="X37" s="98">
        <v>75.476853370612531</v>
      </c>
      <c r="Y37" s="98">
        <v>59.503333645866036</v>
      </c>
      <c r="DA37" s="63" t="s">
        <v>2445</v>
      </c>
    </row>
    <row r="38" spans="1:105" ht="12" customHeight="1" x14ac:dyDescent="0.25">
      <c r="A38" s="108" t="s">
        <v>52</v>
      </c>
      <c r="B38" s="98">
        <v>552.54064951470014</v>
      </c>
      <c r="C38" s="98">
        <v>589.62945961610001</v>
      </c>
      <c r="D38" s="98">
        <v>636.96203856238981</v>
      </c>
      <c r="E38" s="98">
        <v>617.81807071862465</v>
      </c>
      <c r="F38" s="98">
        <v>611.94202313796791</v>
      </c>
      <c r="G38" s="98">
        <v>632.29408527735393</v>
      </c>
      <c r="H38" s="98">
        <v>659.11536316778393</v>
      </c>
      <c r="I38" s="98">
        <v>664.68296829545</v>
      </c>
      <c r="J38" s="98">
        <v>666.45175833406483</v>
      </c>
      <c r="K38" s="98">
        <v>651.71559762773461</v>
      </c>
      <c r="L38" s="98">
        <v>692.51229328300337</v>
      </c>
      <c r="M38" s="98">
        <v>699.88549472944464</v>
      </c>
      <c r="N38" s="98">
        <v>714.78517014828901</v>
      </c>
      <c r="O38" s="98">
        <v>729.60740435258003</v>
      </c>
      <c r="P38" s="98">
        <v>739.81057312363737</v>
      </c>
      <c r="Q38" s="98">
        <v>761.3664055110188</v>
      </c>
      <c r="R38" s="98">
        <v>793.78396496065034</v>
      </c>
      <c r="S38" s="98">
        <v>816.34902786342559</v>
      </c>
      <c r="T38" s="98">
        <v>831.62150184867085</v>
      </c>
      <c r="U38" s="98">
        <v>830.69010654147269</v>
      </c>
      <c r="V38" s="98">
        <v>852.42982869600337</v>
      </c>
      <c r="W38" s="98">
        <v>862.10718068183337</v>
      </c>
      <c r="X38" s="98">
        <v>855.2740043303952</v>
      </c>
      <c r="Y38" s="98">
        <v>832.21114001710373</v>
      </c>
      <c r="DA38" s="63" t="s">
        <v>2446</v>
      </c>
    </row>
    <row r="39" spans="1:105" ht="12" customHeight="1" x14ac:dyDescent="0.25">
      <c r="A39" s="121" t="s">
        <v>54</v>
      </c>
      <c r="B39" s="122">
        <v>382.78724595133599</v>
      </c>
      <c r="C39" s="122">
        <v>426.24251284084966</v>
      </c>
      <c r="D39" s="122">
        <v>424.33562530289686</v>
      </c>
      <c r="E39" s="122">
        <v>433.31833827397048</v>
      </c>
      <c r="F39" s="122">
        <v>432.07332112375389</v>
      </c>
      <c r="G39" s="122">
        <v>444.55240002282841</v>
      </c>
      <c r="H39" s="122">
        <v>509.51512762358738</v>
      </c>
      <c r="I39" s="122">
        <v>506.62298667956873</v>
      </c>
      <c r="J39" s="122">
        <v>500.38985569117909</v>
      </c>
      <c r="K39" s="122">
        <v>482.38926194766339</v>
      </c>
      <c r="L39" s="122">
        <v>503.01467990148569</v>
      </c>
      <c r="M39" s="122">
        <v>469.35195567484129</v>
      </c>
      <c r="N39" s="122">
        <v>454.34688322037857</v>
      </c>
      <c r="O39" s="122">
        <v>402.06012155876959</v>
      </c>
      <c r="P39" s="122">
        <v>450.121954850507</v>
      </c>
      <c r="Q39" s="122">
        <v>445.56593596398028</v>
      </c>
      <c r="R39" s="122">
        <v>452.35546324557828</v>
      </c>
      <c r="S39" s="122">
        <v>465.71730393271622</v>
      </c>
      <c r="T39" s="122">
        <v>506.67166593318075</v>
      </c>
      <c r="U39" s="122">
        <v>478.37173985165271</v>
      </c>
      <c r="V39" s="122">
        <v>477.60979870346858</v>
      </c>
      <c r="W39" s="122">
        <v>488.39258117875249</v>
      </c>
      <c r="X39" s="122">
        <v>502.0420274307229</v>
      </c>
      <c r="Y39" s="122">
        <v>475.34365218805829</v>
      </c>
      <c r="DA39" s="130" t="s">
        <v>2447</v>
      </c>
    </row>
    <row r="40" spans="1:105" ht="12" customHeight="1" x14ac:dyDescent="0.25">
      <c r="A40" s="97" t="s">
        <v>50</v>
      </c>
      <c r="B40" s="98">
        <v>397.90509677520254</v>
      </c>
      <c r="C40" s="98">
        <v>409.1595903783188</v>
      </c>
      <c r="D40" s="98">
        <v>422.42267137021884</v>
      </c>
      <c r="E40" s="98">
        <v>431.19440328210283</v>
      </c>
      <c r="F40" s="98">
        <v>443.30271588428371</v>
      </c>
      <c r="G40" s="98">
        <v>460.82396549181874</v>
      </c>
      <c r="H40" s="98">
        <v>478.64150841350465</v>
      </c>
      <c r="I40" s="98">
        <v>497.53759623514105</v>
      </c>
      <c r="J40" s="98">
        <v>502.81862443982351</v>
      </c>
      <c r="K40" s="98">
        <v>492.45216716628971</v>
      </c>
      <c r="L40" s="98">
        <v>488.84068237420189</v>
      </c>
      <c r="M40" s="98">
        <v>465.01014449214125</v>
      </c>
      <c r="N40" s="98">
        <v>449.82170649032861</v>
      </c>
      <c r="O40" s="98">
        <v>438.63313293371522</v>
      </c>
      <c r="P40" s="98">
        <v>437.57182087818671</v>
      </c>
      <c r="Q40" s="98">
        <v>445.02859253558233</v>
      </c>
      <c r="R40" s="98">
        <v>458.92103113424884</v>
      </c>
      <c r="S40" s="98">
        <v>479.04015712705171</v>
      </c>
      <c r="T40" s="98">
        <v>511.20609657683718</v>
      </c>
      <c r="U40" s="98">
        <v>463.27883601932774</v>
      </c>
      <c r="V40" s="98">
        <v>452.71517822507025</v>
      </c>
      <c r="W40" s="98">
        <v>483.89251041110072</v>
      </c>
      <c r="X40" s="98">
        <v>547.35454936244264</v>
      </c>
      <c r="Y40" s="98">
        <v>456.59042829161439</v>
      </c>
      <c r="DA40" s="63" t="s">
        <v>2448</v>
      </c>
    </row>
    <row r="41" spans="1:105" ht="12" customHeight="1" x14ac:dyDescent="0.25">
      <c r="A41" s="109" t="s">
        <v>120</v>
      </c>
      <c r="B41" s="33">
        <v>375.59035191196301</v>
      </c>
      <c r="C41" s="33">
        <v>434.03879258688266</v>
      </c>
      <c r="D41" s="33">
        <v>425.18494202951945</v>
      </c>
      <c r="E41" s="33">
        <v>434.22772277089439</v>
      </c>
      <c r="F41" s="33">
        <v>427.47436242877723</v>
      </c>
      <c r="G41" s="33">
        <v>438.38984790822718</v>
      </c>
      <c r="H41" s="33">
        <v>519.84637419648141</v>
      </c>
      <c r="I41" s="33">
        <v>509.47311125361415</v>
      </c>
      <c r="J41" s="33">
        <v>499.65089651108855</v>
      </c>
      <c r="K41" s="33">
        <v>479.37354588510533</v>
      </c>
      <c r="L41" s="33">
        <v>507.18592902665398</v>
      </c>
      <c r="M41" s="33">
        <v>470.64056288914082</v>
      </c>
      <c r="N41" s="33">
        <v>455.68954119200771</v>
      </c>
      <c r="O41" s="33">
        <v>391.11351316869252</v>
      </c>
      <c r="P41" s="33">
        <v>453.90125283231765</v>
      </c>
      <c r="Q41" s="33">
        <v>445.7239430431132</v>
      </c>
      <c r="R41" s="33">
        <v>450.44950206685382</v>
      </c>
      <c r="S41" s="33">
        <v>461.91905092897196</v>
      </c>
      <c r="T41" s="33">
        <v>505.44482165264293</v>
      </c>
      <c r="U41" s="33">
        <v>482.17663301438921</v>
      </c>
      <c r="V41" s="33">
        <v>483.47706283664752</v>
      </c>
      <c r="W41" s="33">
        <v>489.41909021039737</v>
      </c>
      <c r="X41" s="33">
        <v>491.98609916379087</v>
      </c>
      <c r="Y41" s="33">
        <v>479.45677056125777</v>
      </c>
      <c r="DA41" s="60" t="s">
        <v>2449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3704.5724475703032</v>
      </c>
      <c r="C43" s="117">
        <f t="shared" si="14"/>
        <v>3927.1558479962505</v>
      </c>
      <c r="D43" s="117">
        <f t="shared" si="14"/>
        <v>3861.3456402080628</v>
      </c>
      <c r="E43" s="117">
        <f t="shared" si="14"/>
        <v>4211.7244560699601</v>
      </c>
      <c r="F43" s="117">
        <f t="shared" si="14"/>
        <v>4601.5270145272134</v>
      </c>
      <c r="G43" s="117">
        <f t="shared" si="14"/>
        <v>4736.900073021352</v>
      </c>
      <c r="H43" s="117">
        <f t="shared" si="14"/>
        <v>4617.4578928625624</v>
      </c>
      <c r="I43" s="117">
        <f t="shared" si="14"/>
        <v>4626.9100192631504</v>
      </c>
      <c r="J43" s="117">
        <f t="shared" si="14"/>
        <v>4647.1778362318537</v>
      </c>
      <c r="K43" s="117">
        <f t="shared" si="14"/>
        <v>4720.1731578754825</v>
      </c>
      <c r="L43" s="117">
        <f t="shared" si="14"/>
        <v>5076.8379193346072</v>
      </c>
      <c r="M43" s="117">
        <f t="shared" si="14"/>
        <v>4640.9768096797716</v>
      </c>
      <c r="N43" s="117">
        <f t="shared" si="14"/>
        <v>4457.0237129193492</v>
      </c>
      <c r="O43" s="117">
        <f t="shared" si="14"/>
        <v>4429.6168462057949</v>
      </c>
      <c r="P43" s="117">
        <f t="shared" si="14"/>
        <v>4318.6488241228662</v>
      </c>
      <c r="Q43" s="117">
        <f t="shared" si="14"/>
        <v>4829.3489025842218</v>
      </c>
      <c r="R43" s="117">
        <f t="shared" ref="R43:V43" si="15">R44+R47+R49+R58</f>
        <v>4403.3673356880054</v>
      </c>
      <c r="S43" s="117">
        <f t="shared" si="15"/>
        <v>4569.5775866595332</v>
      </c>
      <c r="T43" s="117">
        <f t="shared" si="15"/>
        <v>4903.0034360310865</v>
      </c>
      <c r="U43" s="117">
        <f t="shared" si="15"/>
        <v>4575.9861358756216</v>
      </c>
      <c r="V43" s="117">
        <f t="shared" si="15"/>
        <v>4867.119447330615</v>
      </c>
      <c r="W43" s="117">
        <f t="shared" ref="W43:Y43" si="16">W44+W47+W49+W58</f>
        <v>4843.2844887922429</v>
      </c>
      <c r="X43" s="117">
        <f t="shared" si="16"/>
        <v>4718.8288576470086</v>
      </c>
      <c r="Y43" s="117">
        <f t="shared" si="16"/>
        <v>4623.2652107068043</v>
      </c>
      <c r="DA43" s="129" t="s">
        <v>2450</v>
      </c>
    </row>
    <row r="44" spans="1:105" ht="12.95" customHeight="1" x14ac:dyDescent="0.25">
      <c r="A44" s="121" t="s">
        <v>57</v>
      </c>
      <c r="B44" s="122">
        <f t="shared" ref="B44:Q44" si="17">SUM(B45:B46)</f>
        <v>2635.7611048986232</v>
      </c>
      <c r="C44" s="122">
        <f t="shared" si="17"/>
        <v>2708.2897663578433</v>
      </c>
      <c r="D44" s="122">
        <f t="shared" si="17"/>
        <v>2698.0082820129237</v>
      </c>
      <c r="E44" s="122">
        <f t="shared" si="17"/>
        <v>3023.4435229601627</v>
      </c>
      <c r="F44" s="122">
        <f t="shared" si="17"/>
        <v>3409.8223916970696</v>
      </c>
      <c r="G44" s="122">
        <f t="shared" si="17"/>
        <v>3461.2831677261597</v>
      </c>
      <c r="H44" s="122">
        <f t="shared" si="17"/>
        <v>3224.3364622991821</v>
      </c>
      <c r="I44" s="122">
        <f t="shared" si="17"/>
        <v>3300.8029132271563</v>
      </c>
      <c r="J44" s="122">
        <f t="shared" si="17"/>
        <v>3296.0065113707469</v>
      </c>
      <c r="K44" s="122">
        <f t="shared" si="17"/>
        <v>3336.6741440530309</v>
      </c>
      <c r="L44" s="122">
        <f t="shared" si="17"/>
        <v>3634.919784655187</v>
      </c>
      <c r="M44" s="122">
        <f t="shared" si="17"/>
        <v>3205.4775938227754</v>
      </c>
      <c r="N44" s="122">
        <f t="shared" si="17"/>
        <v>3051.9584393105833</v>
      </c>
      <c r="O44" s="122">
        <f t="shared" si="17"/>
        <v>3055.9141730522997</v>
      </c>
      <c r="P44" s="122">
        <f t="shared" si="17"/>
        <v>2878.2525480836066</v>
      </c>
      <c r="Q44" s="122">
        <f t="shared" si="17"/>
        <v>3251.9770058475242</v>
      </c>
      <c r="R44" s="122">
        <f t="shared" ref="R44:V44" si="18">SUM(R45:R46)</f>
        <v>2791.9143340652745</v>
      </c>
      <c r="S44" s="122">
        <f t="shared" si="18"/>
        <v>2838.3683454839738</v>
      </c>
      <c r="T44" s="122">
        <f t="shared" si="18"/>
        <v>3170.1941080513047</v>
      </c>
      <c r="U44" s="122">
        <f t="shared" si="18"/>
        <v>2885.1657001737185</v>
      </c>
      <c r="V44" s="122">
        <f t="shared" si="18"/>
        <v>3163.3151314574275</v>
      </c>
      <c r="W44" s="122">
        <f t="shared" ref="W44:Y44" si="19">SUM(W45:W46)</f>
        <v>3136.1893262136018</v>
      </c>
      <c r="X44" s="122">
        <f t="shared" si="19"/>
        <v>3030.2286491107734</v>
      </c>
      <c r="Y44" s="122">
        <f t="shared" si="19"/>
        <v>3016.7528486710962</v>
      </c>
      <c r="DA44" s="130" t="s">
        <v>2451</v>
      </c>
    </row>
    <row r="45" spans="1:105" ht="12" customHeight="1" x14ac:dyDescent="0.25">
      <c r="A45" s="97" t="s">
        <v>211</v>
      </c>
      <c r="B45" s="98">
        <v>2579.0211640471562</v>
      </c>
      <c r="C45" s="98">
        <v>2649.9368431419853</v>
      </c>
      <c r="D45" s="98">
        <v>2641.7124661377175</v>
      </c>
      <c r="E45" s="98">
        <v>2964.3932606621088</v>
      </c>
      <c r="F45" s="98">
        <v>3343.3752841838282</v>
      </c>
      <c r="G45" s="98">
        <v>3396.0719669551927</v>
      </c>
      <c r="H45" s="98">
        <v>3165.9937380053575</v>
      </c>
      <c r="I45" s="98">
        <v>3241.5491096406531</v>
      </c>
      <c r="J45" s="98">
        <v>3238.2593783466091</v>
      </c>
      <c r="K45" s="98">
        <v>3280.362951263729</v>
      </c>
      <c r="L45" s="98">
        <v>3573.9331123270458</v>
      </c>
      <c r="M45" s="98">
        <v>3151.2885361705594</v>
      </c>
      <c r="N45" s="98">
        <v>3001.0068659833923</v>
      </c>
      <c r="O45" s="98">
        <v>3004.1450713689355</v>
      </c>
      <c r="P45" s="98">
        <v>2828.8611390744472</v>
      </c>
      <c r="Q45" s="98">
        <v>3198.5192600875998</v>
      </c>
      <c r="R45" s="98">
        <v>2746.0266770922658</v>
      </c>
      <c r="S45" s="98">
        <v>2792.4711282013127</v>
      </c>
      <c r="T45" s="98">
        <v>3118.5042591769643</v>
      </c>
      <c r="U45" s="98">
        <v>2838.6673224161941</v>
      </c>
      <c r="V45" s="98">
        <v>3112.3501851233186</v>
      </c>
      <c r="W45" s="98">
        <v>3085.472143230204</v>
      </c>
      <c r="X45" s="98">
        <v>2980.5101969111947</v>
      </c>
      <c r="Y45" s="98">
        <v>2967.3561011615061</v>
      </c>
      <c r="DA45" s="63" t="s">
        <v>2452</v>
      </c>
    </row>
    <row r="46" spans="1:105" ht="12" customHeight="1" x14ac:dyDescent="0.25">
      <c r="A46" s="97" t="s">
        <v>53</v>
      </c>
      <c r="B46" s="98">
        <v>56.739940851466919</v>
      </c>
      <c r="C46" s="98">
        <v>58.352923215858091</v>
      </c>
      <c r="D46" s="98">
        <v>56.295815875206344</v>
      </c>
      <c r="E46" s="98">
        <v>59.050262298053987</v>
      </c>
      <c r="F46" s="98">
        <v>66.447107513241292</v>
      </c>
      <c r="G46" s="98">
        <v>65.21120077096684</v>
      </c>
      <c r="H46" s="98">
        <v>58.342724293824574</v>
      </c>
      <c r="I46" s="98">
        <v>59.253803586503224</v>
      </c>
      <c r="J46" s="98">
        <v>57.747133024137696</v>
      </c>
      <c r="K46" s="98">
        <v>56.311192789301856</v>
      </c>
      <c r="L46" s="98">
        <v>60.986672328141267</v>
      </c>
      <c r="M46" s="98">
        <v>54.189057652215809</v>
      </c>
      <c r="N46" s="98">
        <v>50.951573327190921</v>
      </c>
      <c r="O46" s="98">
        <v>51.769101683364063</v>
      </c>
      <c r="P46" s="98">
        <v>49.391409009159212</v>
      </c>
      <c r="Q46" s="98">
        <v>53.457745759924457</v>
      </c>
      <c r="R46" s="98">
        <v>45.887656973008653</v>
      </c>
      <c r="S46" s="98">
        <v>45.897217282661217</v>
      </c>
      <c r="T46" s="98">
        <v>51.689848874340591</v>
      </c>
      <c r="U46" s="98">
        <v>46.49837775752458</v>
      </c>
      <c r="V46" s="98">
        <v>50.964946334108653</v>
      </c>
      <c r="W46" s="98">
        <v>50.71718298339799</v>
      </c>
      <c r="X46" s="98">
        <v>49.718452199578593</v>
      </c>
      <c r="Y46" s="98">
        <v>49.396747509589936</v>
      </c>
      <c r="DA46" s="63" t="s">
        <v>2453</v>
      </c>
    </row>
    <row r="47" spans="1:105" ht="12.95" customHeight="1" x14ac:dyDescent="0.25">
      <c r="A47" s="121" t="s">
        <v>92</v>
      </c>
      <c r="B47" s="122">
        <f t="shared" ref="B47:Y47" si="20">B48</f>
        <v>39.823861116732402</v>
      </c>
      <c r="C47" s="122">
        <f t="shared" si="20"/>
        <v>53.389860486881965</v>
      </c>
      <c r="D47" s="122">
        <f t="shared" si="20"/>
        <v>45.100630291453129</v>
      </c>
      <c r="E47" s="122">
        <f t="shared" si="20"/>
        <v>95.281302321994701</v>
      </c>
      <c r="F47" s="122">
        <f t="shared" si="20"/>
        <v>95.035580566904471</v>
      </c>
      <c r="G47" s="122">
        <f t="shared" si="20"/>
        <v>145.79943586759231</v>
      </c>
      <c r="H47" s="122">
        <f t="shared" si="20"/>
        <v>169.92866440102952</v>
      </c>
      <c r="I47" s="122">
        <f t="shared" si="20"/>
        <v>105.65964933645286</v>
      </c>
      <c r="J47" s="122">
        <f t="shared" si="20"/>
        <v>125.46094452729908</v>
      </c>
      <c r="K47" s="122">
        <f t="shared" si="20"/>
        <v>196.92151572151343</v>
      </c>
      <c r="L47" s="122">
        <f t="shared" si="20"/>
        <v>201.45436842322346</v>
      </c>
      <c r="M47" s="122">
        <f t="shared" si="20"/>
        <v>202.12947549439039</v>
      </c>
      <c r="N47" s="122">
        <f t="shared" si="20"/>
        <v>205.16593927987759</v>
      </c>
      <c r="O47" s="122">
        <f t="shared" si="20"/>
        <v>197.28598374581935</v>
      </c>
      <c r="P47" s="122">
        <f t="shared" si="20"/>
        <v>177.17361876390478</v>
      </c>
      <c r="Q47" s="122">
        <f t="shared" si="20"/>
        <v>304.66009851312714</v>
      </c>
      <c r="R47" s="122">
        <f t="shared" si="20"/>
        <v>340.05951110064643</v>
      </c>
      <c r="S47" s="122">
        <f t="shared" si="20"/>
        <v>412.64814760208117</v>
      </c>
      <c r="T47" s="122">
        <f t="shared" si="20"/>
        <v>338.47082405737871</v>
      </c>
      <c r="U47" s="122">
        <f t="shared" si="20"/>
        <v>322.96070365632318</v>
      </c>
      <c r="V47" s="122">
        <f t="shared" si="20"/>
        <v>302.20270683173203</v>
      </c>
      <c r="W47" s="122">
        <f t="shared" si="20"/>
        <v>282.44966098109683</v>
      </c>
      <c r="X47" s="122">
        <f t="shared" si="20"/>
        <v>260.53211057360335</v>
      </c>
      <c r="Y47" s="122">
        <f t="shared" si="20"/>
        <v>238.62151312311082</v>
      </c>
      <c r="DA47" s="130" t="s">
        <v>2454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39.823861116732402</v>
      </c>
      <c r="C48" s="98">
        <f>IF(RES_hhdet_tes!C48=0,0,RES_hhdet_tes!C48*1000*11630/RES_hhdet_num!C43)</f>
        <v>53.389860486881965</v>
      </c>
      <c r="D48" s="98">
        <f>IF(RES_hhdet_tes!D48=0,0,RES_hhdet_tes!D48*1000*11630/RES_hhdet_num!D43)</f>
        <v>45.100630291453129</v>
      </c>
      <c r="E48" s="98">
        <f>IF(RES_hhdet_tes!E48=0,0,RES_hhdet_tes!E48*1000*11630/RES_hhdet_num!E43)</f>
        <v>95.281302321994701</v>
      </c>
      <c r="F48" s="98">
        <f>IF(RES_hhdet_tes!F48=0,0,RES_hhdet_tes!F48*1000*11630/RES_hhdet_num!F43)</f>
        <v>95.035580566904471</v>
      </c>
      <c r="G48" s="98">
        <f>IF(RES_hhdet_tes!G48=0,0,RES_hhdet_tes!G48*1000*11630/RES_hhdet_num!G43)</f>
        <v>145.79943586759231</v>
      </c>
      <c r="H48" s="98">
        <f>IF(RES_hhdet_tes!H48=0,0,RES_hhdet_tes!H48*1000*11630/RES_hhdet_num!H43)</f>
        <v>169.92866440102952</v>
      </c>
      <c r="I48" s="98">
        <f>IF(RES_hhdet_tes!I48=0,0,RES_hhdet_tes!I48*1000*11630/RES_hhdet_num!I43)</f>
        <v>105.65964933645286</v>
      </c>
      <c r="J48" s="98">
        <f>IF(RES_hhdet_tes!J48=0,0,RES_hhdet_tes!J48*1000*11630/RES_hhdet_num!J43)</f>
        <v>125.46094452729908</v>
      </c>
      <c r="K48" s="98">
        <f>IF(RES_hhdet_tes!K48=0,0,RES_hhdet_tes!K48*1000*11630/RES_hhdet_num!K43)</f>
        <v>196.92151572151343</v>
      </c>
      <c r="L48" s="98">
        <f>IF(RES_hhdet_tes!L48=0,0,RES_hhdet_tes!L48*1000*11630/RES_hhdet_num!L43)</f>
        <v>201.45436842322346</v>
      </c>
      <c r="M48" s="98">
        <f>IF(RES_hhdet_tes!M48=0,0,RES_hhdet_tes!M48*1000*11630/RES_hhdet_num!M43)</f>
        <v>202.12947549439039</v>
      </c>
      <c r="N48" s="98">
        <f>IF(RES_hhdet_tes!N48=0,0,RES_hhdet_tes!N48*1000*11630/RES_hhdet_num!N43)</f>
        <v>205.16593927987759</v>
      </c>
      <c r="O48" s="98">
        <f>IF(RES_hhdet_tes!O48=0,0,RES_hhdet_tes!O48*1000*11630/RES_hhdet_num!O43)</f>
        <v>197.28598374581935</v>
      </c>
      <c r="P48" s="98">
        <f>IF(RES_hhdet_tes!P48=0,0,RES_hhdet_tes!P48*1000*11630/RES_hhdet_num!P43)</f>
        <v>177.17361876390478</v>
      </c>
      <c r="Q48" s="98">
        <f>IF(RES_hhdet_tes!Q48=0,0,RES_hhdet_tes!Q48*1000*11630/RES_hhdet_num!Q43)</f>
        <v>304.66009851312714</v>
      </c>
      <c r="R48" s="98">
        <f>IF(RES_hhdet_tes!R48=0,0,RES_hhdet_tes!R48*1000*11630/RES_hhdet_num!R43)</f>
        <v>340.05951110064643</v>
      </c>
      <c r="S48" s="98">
        <f>IF(RES_hhdet_tes!S48=0,0,RES_hhdet_tes!S48*1000*11630/RES_hhdet_num!S43)</f>
        <v>412.64814760208117</v>
      </c>
      <c r="T48" s="98">
        <f>IF(RES_hhdet_tes!T48=0,0,RES_hhdet_tes!T48*1000*11630/RES_hhdet_num!T43)</f>
        <v>338.47082405737871</v>
      </c>
      <c r="U48" s="98">
        <f>IF(RES_hhdet_tes!U48=0,0,RES_hhdet_tes!U48*1000*11630/RES_hhdet_num!U43)</f>
        <v>322.96070365632318</v>
      </c>
      <c r="V48" s="98">
        <f>IF(RES_hhdet_tes!V48=0,0,RES_hhdet_tes!V48*1000*11630/RES_hhdet_num!V43)</f>
        <v>302.20270683173203</v>
      </c>
      <c r="W48" s="98">
        <f>IF(RES_hhdet_tes!W48=0,0,RES_hhdet_tes!W48*1000*11630/RES_hhdet_num!W43)</f>
        <v>282.44966098109683</v>
      </c>
      <c r="X48" s="98">
        <f>IF(RES_hhdet_tes!X48=0,0,RES_hhdet_tes!X48*1000*11630/RES_hhdet_num!X43)</f>
        <v>260.53211057360335</v>
      </c>
      <c r="Y48" s="98">
        <f>IF(RES_hhdet_tes!Y48=0,0,RES_hhdet_tes!Y48*1000*11630/RES_hhdet_num!Y43)</f>
        <v>238.62151312311082</v>
      </c>
      <c r="DA48" s="63" t="s">
        <v>2455</v>
      </c>
    </row>
    <row r="49" spans="1:105" ht="12" customHeight="1" x14ac:dyDescent="0.25">
      <c r="A49" s="121" t="s">
        <v>55</v>
      </c>
      <c r="B49" s="122">
        <v>646.20024183752355</v>
      </c>
      <c r="C49" s="122">
        <v>739.08347278455949</v>
      </c>
      <c r="D49" s="122">
        <v>693.88170393402856</v>
      </c>
      <c r="E49" s="122">
        <v>659.65788470723078</v>
      </c>
      <c r="F49" s="122">
        <v>664.70202913559399</v>
      </c>
      <c r="G49" s="122">
        <v>685.34454491240854</v>
      </c>
      <c r="H49" s="122">
        <v>713.79048132560183</v>
      </c>
      <c r="I49" s="122">
        <v>713.88601111489356</v>
      </c>
      <c r="J49" s="122">
        <v>725.30580481278173</v>
      </c>
      <c r="K49" s="122">
        <v>704.13105099757183</v>
      </c>
      <c r="L49" s="122">
        <v>737.53326755556486</v>
      </c>
      <c r="M49" s="122">
        <v>764.05127827986314</v>
      </c>
      <c r="N49" s="122">
        <v>745.58353763955176</v>
      </c>
      <c r="O49" s="122">
        <v>774.24375159003546</v>
      </c>
      <c r="P49" s="122">
        <v>813.09502338656046</v>
      </c>
      <c r="Q49" s="122">
        <v>827.14320514890346</v>
      </c>
      <c r="R49" s="122">
        <v>819.0730346623061</v>
      </c>
      <c r="S49" s="122">
        <v>852.90540384570818</v>
      </c>
      <c r="T49" s="122">
        <v>887.67814494283118</v>
      </c>
      <c r="U49" s="122">
        <v>889.44186393145401</v>
      </c>
      <c r="V49" s="122">
        <v>923.94861242292257</v>
      </c>
      <c r="W49" s="122">
        <v>936.24516418456494</v>
      </c>
      <c r="X49" s="122">
        <v>926.11443794068487</v>
      </c>
      <c r="Y49" s="122">
        <v>892.50958024796103</v>
      </c>
      <c r="DA49" s="130" t="s">
        <v>2456</v>
      </c>
    </row>
    <row r="50" spans="1:105" ht="12" customHeight="1" x14ac:dyDescent="0.25">
      <c r="A50" s="97" t="s">
        <v>138</v>
      </c>
      <c r="B50" s="98">
        <v>683.64663953409422</v>
      </c>
      <c r="C50" s="98">
        <v>711.93787670163204</v>
      </c>
      <c r="D50" s="98">
        <v>685.29576661520593</v>
      </c>
      <c r="E50" s="98">
        <v>674.37615533113262</v>
      </c>
      <c r="F50" s="98">
        <v>678.74314682147201</v>
      </c>
      <c r="G50" s="98">
        <v>699.94349962071783</v>
      </c>
      <c r="H50" s="98">
        <v>694.79591206716202</v>
      </c>
      <c r="I50" s="98">
        <v>707.10092308535491</v>
      </c>
      <c r="J50" s="98">
        <v>738.34335713969256</v>
      </c>
      <c r="K50" s="98">
        <v>714.81418760817996</v>
      </c>
      <c r="L50" s="98">
        <v>733.25725245589206</v>
      </c>
      <c r="M50" s="98">
        <v>745.05786626949237</v>
      </c>
      <c r="N50" s="98">
        <v>714.59319467329624</v>
      </c>
      <c r="O50" s="98">
        <v>803.21405998358409</v>
      </c>
      <c r="P50" s="98">
        <v>828.43339478898019</v>
      </c>
      <c r="Q50" s="98">
        <v>971.60243784417833</v>
      </c>
      <c r="R50" s="98">
        <v>848.48412210784829</v>
      </c>
      <c r="S50" s="98">
        <v>845.30984034358596</v>
      </c>
      <c r="T50" s="98">
        <v>896.80256087347641</v>
      </c>
      <c r="U50" s="98">
        <v>856.31202192906642</v>
      </c>
      <c r="V50" s="98">
        <v>944.3027557594645</v>
      </c>
      <c r="W50" s="98">
        <v>949.16403076567269</v>
      </c>
      <c r="X50" s="98">
        <v>916.28385884194415</v>
      </c>
      <c r="Y50" s="98">
        <v>892.6404853523959</v>
      </c>
      <c r="DA50" s="63" t="s">
        <v>2457</v>
      </c>
    </row>
    <row r="51" spans="1:105" ht="12" customHeight="1" x14ac:dyDescent="0.25">
      <c r="A51" s="97" t="s">
        <v>137</v>
      </c>
      <c r="B51" s="98">
        <v>683.64663953409422</v>
      </c>
      <c r="C51" s="98">
        <v>711.93670551445769</v>
      </c>
      <c r="D51" s="98">
        <v>685.29218883714577</v>
      </c>
      <c r="E51" s="98">
        <v>674.37443172819349</v>
      </c>
      <c r="F51" s="98">
        <v>678.7418097884165</v>
      </c>
      <c r="G51" s="98">
        <v>699.94220869290962</v>
      </c>
      <c r="H51" s="98">
        <v>694.79305030314868</v>
      </c>
      <c r="I51" s="98">
        <v>707.07661714336473</v>
      </c>
      <c r="J51" s="98">
        <v>738.2987316270146</v>
      </c>
      <c r="K51" s="98">
        <v>714.79308291891721</v>
      </c>
      <c r="L51" s="98">
        <v>733.24129134277212</v>
      </c>
      <c r="M51" s="98">
        <v>745.01864576577202</v>
      </c>
      <c r="N51" s="98">
        <v>714.57747953774481</v>
      </c>
      <c r="O51" s="98">
        <v>803.20502891655019</v>
      </c>
      <c r="P51" s="98">
        <v>828.4271561546368</v>
      </c>
      <c r="Q51" s="98">
        <v>971.88801268979353</v>
      </c>
      <c r="R51" s="98">
        <v>848.6617196299552</v>
      </c>
      <c r="S51" s="98">
        <v>845.36275782448604</v>
      </c>
      <c r="T51" s="98">
        <v>896.87883390620334</v>
      </c>
      <c r="U51" s="98">
        <v>856.32799236047231</v>
      </c>
      <c r="V51" s="98">
        <v>944.38657007348365</v>
      </c>
      <c r="W51" s="98">
        <v>949.23185770641544</v>
      </c>
      <c r="X51" s="98">
        <v>916.33346936867747</v>
      </c>
      <c r="Y51" s="98">
        <v>892.6975590292044</v>
      </c>
      <c r="DA51" s="63" t="s">
        <v>2458</v>
      </c>
    </row>
    <row r="52" spans="1:105" ht="12" customHeight="1" x14ac:dyDescent="0.25">
      <c r="A52" s="100" t="s">
        <v>211</v>
      </c>
      <c r="B52" s="101">
        <v>78.248903142346094</v>
      </c>
      <c r="C52" s="101">
        <v>157.8841259720771</v>
      </c>
      <c r="D52" s="101">
        <v>61.297418978185512</v>
      </c>
      <c r="E52" s="101">
        <v>35.487770961313352</v>
      </c>
      <c r="F52" s="101">
        <v>46.985214554044937</v>
      </c>
      <c r="G52" s="101">
        <v>46.784129831272878</v>
      </c>
      <c r="H52" s="101">
        <v>63.551896681898555</v>
      </c>
      <c r="I52" s="101">
        <v>52.780246808931423</v>
      </c>
      <c r="J52" s="101">
        <v>52.337041047649564</v>
      </c>
      <c r="K52" s="101">
        <v>47.296383119053843</v>
      </c>
      <c r="L52" s="101">
        <v>48.071806691372238</v>
      </c>
      <c r="M52" s="101">
        <v>75.067652650736676</v>
      </c>
      <c r="N52" s="101">
        <v>38.575500166202261</v>
      </c>
      <c r="O52" s="101">
        <v>33.095906789657256</v>
      </c>
      <c r="P52" s="101">
        <v>71.165796341592994</v>
      </c>
      <c r="Q52" s="101">
        <v>26.515000637841613</v>
      </c>
      <c r="R52" s="101">
        <v>29.149548234073261</v>
      </c>
      <c r="S52" s="101">
        <v>46.242596706687323</v>
      </c>
      <c r="T52" s="101">
        <v>59.098197788482544</v>
      </c>
      <c r="U52" s="101">
        <v>70.420511516851846</v>
      </c>
      <c r="V52" s="101">
        <v>66.706630815331422</v>
      </c>
      <c r="W52" s="101">
        <v>73.744090464837427</v>
      </c>
      <c r="X52" s="101">
        <v>75.503926518543466</v>
      </c>
      <c r="Y52" s="101">
        <v>59.111113889946274</v>
      </c>
      <c r="DA52" s="131" t="s">
        <v>2459</v>
      </c>
    </row>
    <row r="53" spans="1:105" ht="12" customHeight="1" x14ac:dyDescent="0.25">
      <c r="A53" s="103" t="s">
        <v>52</v>
      </c>
      <c r="B53" s="104">
        <v>605.39773639174825</v>
      </c>
      <c r="C53" s="104">
        <v>554.05257954238061</v>
      </c>
      <c r="D53" s="104">
        <v>623.99476985896024</v>
      </c>
      <c r="E53" s="104">
        <v>638.88666076688014</v>
      </c>
      <c r="F53" s="104">
        <v>631.75659523437162</v>
      </c>
      <c r="G53" s="104">
        <v>653.1580788616368</v>
      </c>
      <c r="H53" s="104">
        <v>631.24115362125031</v>
      </c>
      <c r="I53" s="104">
        <v>654.29637033443328</v>
      </c>
      <c r="J53" s="104">
        <v>685.96169057936504</v>
      </c>
      <c r="K53" s="104">
        <v>667.49669979986334</v>
      </c>
      <c r="L53" s="104">
        <v>685.1694846513999</v>
      </c>
      <c r="M53" s="104">
        <v>669.95099311503532</v>
      </c>
      <c r="N53" s="104">
        <v>676.00197937154269</v>
      </c>
      <c r="O53" s="104">
        <v>770.10912212689288</v>
      </c>
      <c r="P53" s="104">
        <v>757.26135981304378</v>
      </c>
      <c r="Q53" s="104">
        <v>945.37301205195206</v>
      </c>
      <c r="R53" s="104">
        <v>819.51217139588186</v>
      </c>
      <c r="S53" s="104">
        <v>799.1201611177986</v>
      </c>
      <c r="T53" s="104">
        <v>837.78063611772086</v>
      </c>
      <c r="U53" s="104">
        <v>785.90748084362042</v>
      </c>
      <c r="V53" s="104">
        <v>877.67993925815222</v>
      </c>
      <c r="W53" s="104">
        <v>875.48776724157801</v>
      </c>
      <c r="X53" s="104">
        <v>840.82954285013409</v>
      </c>
      <c r="Y53" s="104">
        <v>833.5864451392581</v>
      </c>
      <c r="DA53" s="132" t="s">
        <v>2460</v>
      </c>
    </row>
    <row r="54" spans="1:105" ht="12" customHeight="1" x14ac:dyDescent="0.25">
      <c r="A54" s="106" t="s">
        <v>122</v>
      </c>
      <c r="B54" s="101">
        <v>621.86504031785091</v>
      </c>
      <c r="C54" s="101">
        <v>756.53624691320613</v>
      </c>
      <c r="D54" s="101">
        <v>699.23176545624244</v>
      </c>
      <c r="E54" s="101">
        <v>650.83873526302796</v>
      </c>
      <c r="F54" s="101">
        <v>656.4756262023202</v>
      </c>
      <c r="G54" s="101">
        <v>676.64512435444237</v>
      </c>
      <c r="H54" s="101">
        <v>725.69683949166597</v>
      </c>
      <c r="I54" s="101">
        <v>718.22411164519644</v>
      </c>
      <c r="J54" s="101">
        <v>716.51892897313473</v>
      </c>
      <c r="K54" s="101">
        <v>696.88077217825401</v>
      </c>
      <c r="L54" s="101">
        <v>740.10427897316083</v>
      </c>
      <c r="M54" s="101">
        <v>775.97394374030375</v>
      </c>
      <c r="N54" s="101">
        <v>764.22092720362889</v>
      </c>
      <c r="O54" s="101">
        <v>758.2246651000753</v>
      </c>
      <c r="P54" s="101">
        <v>805.3423616590477</v>
      </c>
      <c r="Q54" s="101">
        <v>764.76303860094583</v>
      </c>
      <c r="R54" s="101">
        <v>805.05752859596601</v>
      </c>
      <c r="S54" s="101">
        <v>853.71199731663421</v>
      </c>
      <c r="T54" s="101">
        <v>882.45573464673123</v>
      </c>
      <c r="U54" s="101">
        <v>904.63921546825395</v>
      </c>
      <c r="V54" s="101">
        <v>915.62087564079036</v>
      </c>
      <c r="W54" s="101">
        <v>930.95380849572757</v>
      </c>
      <c r="X54" s="101">
        <v>930.24551960765871</v>
      </c>
      <c r="Y54" s="101">
        <v>892.17090774608164</v>
      </c>
      <c r="DA54" s="131" t="s">
        <v>2461</v>
      </c>
    </row>
    <row r="55" spans="1:105" ht="12" customHeight="1" x14ac:dyDescent="0.25">
      <c r="A55" s="107" t="s">
        <v>121</v>
      </c>
      <c r="B55" s="104">
        <v>621.86504031785068</v>
      </c>
      <c r="C55" s="104">
        <v>756.4590521040484</v>
      </c>
      <c r="D55" s="104">
        <v>699.11821816444592</v>
      </c>
      <c r="E55" s="104">
        <v>650.87837452352528</v>
      </c>
      <c r="F55" s="104">
        <v>656.57574970701171</v>
      </c>
      <c r="G55" s="104">
        <v>676.68957333204605</v>
      </c>
      <c r="H55" s="104">
        <v>725.79320567231809</v>
      </c>
      <c r="I55" s="104">
        <v>718.6389339473335</v>
      </c>
      <c r="J55" s="104">
        <v>717.25409368753526</v>
      </c>
      <c r="K55" s="104">
        <v>697.57558718481198</v>
      </c>
      <c r="L55" s="104">
        <v>740.63592688904271</v>
      </c>
      <c r="M55" s="104">
        <v>775.91360930937014</v>
      </c>
      <c r="N55" s="104">
        <v>763.95901977936785</v>
      </c>
      <c r="O55" s="104">
        <v>758.04381538661892</v>
      </c>
      <c r="P55" s="104">
        <v>805.74010191632408</v>
      </c>
      <c r="Q55" s="104">
        <v>766.72454351646115</v>
      </c>
      <c r="R55" s="104">
        <v>809.41579571823706</v>
      </c>
      <c r="S55" s="104">
        <v>858.86178368125115</v>
      </c>
      <c r="T55" s="104">
        <v>885.03202534237903</v>
      </c>
      <c r="U55" s="104">
        <v>904.0428471431859</v>
      </c>
      <c r="V55" s="104">
        <v>913.63398063362081</v>
      </c>
      <c r="W55" s="104">
        <v>929.84844959899317</v>
      </c>
      <c r="X55" s="104">
        <v>930.90831025470516</v>
      </c>
      <c r="Y55" s="104">
        <v>892.73118109421671</v>
      </c>
      <c r="DA55" s="132" t="s">
        <v>2462</v>
      </c>
    </row>
    <row r="56" spans="1:105" ht="12" customHeight="1" x14ac:dyDescent="0.25">
      <c r="A56" s="108" t="s">
        <v>53</v>
      </c>
      <c r="B56" s="98">
        <v>69.324390803150436</v>
      </c>
      <c r="C56" s="98">
        <v>166.86246839771715</v>
      </c>
      <c r="D56" s="98">
        <v>62.261062495015622</v>
      </c>
      <c r="E56" s="98">
        <v>33.399946898858019</v>
      </c>
      <c r="F56" s="98">
        <v>45.059332972995627</v>
      </c>
      <c r="G56" s="98">
        <v>44.81095163099689</v>
      </c>
      <c r="H56" s="98">
        <v>66.957350677236491</v>
      </c>
      <c r="I56" s="98">
        <v>53.782374763229789</v>
      </c>
      <c r="J56" s="98">
        <v>50.231680000785531</v>
      </c>
      <c r="K56" s="98">
        <v>45.489184707632084</v>
      </c>
      <c r="L56" s="98">
        <v>47.90828271375954</v>
      </c>
      <c r="M56" s="98">
        <v>75.966923706590421</v>
      </c>
      <c r="N56" s="98">
        <v>49.226672122856428</v>
      </c>
      <c r="O56" s="98">
        <v>28.880716656700098</v>
      </c>
      <c r="P56" s="98">
        <v>68.994873304685314</v>
      </c>
      <c r="Q56" s="98">
        <v>10.034824662408447</v>
      </c>
      <c r="R56" s="98">
        <v>20.695571680912398</v>
      </c>
      <c r="S56" s="98">
        <v>47.203817548542737</v>
      </c>
      <c r="T56" s="98">
        <v>57.660810395748321</v>
      </c>
      <c r="U56" s="98">
        <v>77.361322280840369</v>
      </c>
      <c r="V56" s="98">
        <v>64.316728228081516</v>
      </c>
      <c r="W56" s="98">
        <v>69.355785706536821</v>
      </c>
      <c r="X56" s="98">
        <v>75.489621581578831</v>
      </c>
      <c r="Y56" s="98">
        <v>59.571177651193373</v>
      </c>
      <c r="DA56" s="63" t="s">
        <v>2463</v>
      </c>
    </row>
    <row r="57" spans="1:105" ht="12" customHeight="1" x14ac:dyDescent="0.25">
      <c r="A57" s="108" t="s">
        <v>52</v>
      </c>
      <c r="B57" s="98">
        <v>552.54064951470025</v>
      </c>
      <c r="C57" s="98">
        <v>589.59658370633122</v>
      </c>
      <c r="D57" s="98">
        <v>636.8571556694302</v>
      </c>
      <c r="E57" s="98">
        <v>617.47842762466723</v>
      </c>
      <c r="F57" s="98">
        <v>611.51641673401616</v>
      </c>
      <c r="G57" s="98">
        <v>631.87862170104927</v>
      </c>
      <c r="H57" s="98">
        <v>658.83585499508183</v>
      </c>
      <c r="I57" s="98">
        <v>664.85655918410373</v>
      </c>
      <c r="J57" s="98">
        <v>667.02241368674981</v>
      </c>
      <c r="K57" s="98">
        <v>652.08640247717983</v>
      </c>
      <c r="L57" s="98">
        <v>692.7276441752831</v>
      </c>
      <c r="M57" s="98">
        <v>699.94668560277978</v>
      </c>
      <c r="N57" s="98">
        <v>714.73234765651148</v>
      </c>
      <c r="O57" s="98">
        <v>729.16309872991883</v>
      </c>
      <c r="P57" s="98">
        <v>736.74522861163894</v>
      </c>
      <c r="Q57" s="98">
        <v>756.6897188540529</v>
      </c>
      <c r="R57" s="98">
        <v>788.72022403732478</v>
      </c>
      <c r="S57" s="98">
        <v>811.65796613270834</v>
      </c>
      <c r="T57" s="98">
        <v>827.37121494663074</v>
      </c>
      <c r="U57" s="98">
        <v>826.68152486234544</v>
      </c>
      <c r="V57" s="98">
        <v>849.31725240553942</v>
      </c>
      <c r="W57" s="98">
        <v>860.49266389245633</v>
      </c>
      <c r="X57" s="98">
        <v>855.41868867312633</v>
      </c>
      <c r="Y57" s="98">
        <v>833.16000344302336</v>
      </c>
      <c r="DA57" s="63" t="s">
        <v>2464</v>
      </c>
    </row>
    <row r="58" spans="1:105" ht="12" customHeight="1" x14ac:dyDescent="0.25">
      <c r="A58" s="121" t="s">
        <v>54</v>
      </c>
      <c r="B58" s="122">
        <v>382.78723971742363</v>
      </c>
      <c r="C58" s="122">
        <v>426.39274836696575</v>
      </c>
      <c r="D58" s="122">
        <v>424.35502396965808</v>
      </c>
      <c r="E58" s="122">
        <v>433.34174608057174</v>
      </c>
      <c r="F58" s="122">
        <v>431.96701312764532</v>
      </c>
      <c r="G58" s="122">
        <v>444.47292451519081</v>
      </c>
      <c r="H58" s="122">
        <v>509.40228483674844</v>
      </c>
      <c r="I58" s="122">
        <v>506.56144558464803</v>
      </c>
      <c r="J58" s="122">
        <v>500.40457552102652</v>
      </c>
      <c r="K58" s="122">
        <v>482.44644710336627</v>
      </c>
      <c r="L58" s="122">
        <v>502.9304987006318</v>
      </c>
      <c r="M58" s="122">
        <v>469.31846208274226</v>
      </c>
      <c r="N58" s="122">
        <v>454.31579668933671</v>
      </c>
      <c r="O58" s="122">
        <v>402.17293781763993</v>
      </c>
      <c r="P58" s="122">
        <v>450.12763388879421</v>
      </c>
      <c r="Q58" s="122">
        <v>445.56859307466692</v>
      </c>
      <c r="R58" s="122">
        <v>452.32045585977841</v>
      </c>
      <c r="S58" s="122">
        <v>465.65568972776998</v>
      </c>
      <c r="T58" s="122">
        <v>506.66035897957215</v>
      </c>
      <c r="U58" s="122">
        <v>478.41786811412618</v>
      </c>
      <c r="V58" s="122">
        <v>477.65299661853231</v>
      </c>
      <c r="W58" s="122">
        <v>488.40033741297975</v>
      </c>
      <c r="X58" s="122">
        <v>501.95366002194697</v>
      </c>
      <c r="Y58" s="122">
        <v>475.38126866463563</v>
      </c>
      <c r="DA58" s="130" t="s">
        <v>2465</v>
      </c>
    </row>
    <row r="59" spans="1:105" ht="12" customHeight="1" x14ac:dyDescent="0.25">
      <c r="A59" s="97" t="s">
        <v>50</v>
      </c>
      <c r="B59" s="98">
        <v>397.90509677520248</v>
      </c>
      <c r="C59" s="98">
        <v>409.15959037831885</v>
      </c>
      <c r="D59" s="98">
        <v>422.42267137021878</v>
      </c>
      <c r="E59" s="98">
        <v>431.19440328210254</v>
      </c>
      <c r="F59" s="98">
        <v>443.30271588428371</v>
      </c>
      <c r="G59" s="98">
        <v>460.82396549181891</v>
      </c>
      <c r="H59" s="98">
        <v>478.64150841350465</v>
      </c>
      <c r="I59" s="98">
        <v>497.53759623514145</v>
      </c>
      <c r="J59" s="98">
        <v>502.81862443982448</v>
      </c>
      <c r="K59" s="98">
        <v>492.45216716628948</v>
      </c>
      <c r="L59" s="98">
        <v>488.840682374202</v>
      </c>
      <c r="M59" s="98">
        <v>465.01014449214136</v>
      </c>
      <c r="N59" s="98">
        <v>449.82170649032793</v>
      </c>
      <c r="O59" s="98">
        <v>438.63313293371692</v>
      </c>
      <c r="P59" s="98">
        <v>437.57182087818512</v>
      </c>
      <c r="Q59" s="98">
        <v>445.02859253558034</v>
      </c>
      <c r="R59" s="98">
        <v>458.9210311342519</v>
      </c>
      <c r="S59" s="98">
        <v>479.04015712705166</v>
      </c>
      <c r="T59" s="98">
        <v>511.20609657683701</v>
      </c>
      <c r="U59" s="98">
        <v>463.27883601932842</v>
      </c>
      <c r="V59" s="98">
        <v>452.7151782250728</v>
      </c>
      <c r="W59" s="98">
        <v>483.89251041110117</v>
      </c>
      <c r="X59" s="98">
        <v>547.35454936244264</v>
      </c>
      <c r="Y59" s="98">
        <v>456.59042829161217</v>
      </c>
      <c r="DA59" s="63" t="s">
        <v>2466</v>
      </c>
    </row>
    <row r="60" spans="1:105" ht="12" customHeight="1" x14ac:dyDescent="0.25">
      <c r="A60" s="109" t="s">
        <v>120</v>
      </c>
      <c r="B60" s="33">
        <v>375.59035191196307</v>
      </c>
      <c r="C60" s="33">
        <v>434.03879258688272</v>
      </c>
      <c r="D60" s="33">
        <v>425.18494202951968</v>
      </c>
      <c r="E60" s="33">
        <v>434.22772277089433</v>
      </c>
      <c r="F60" s="33">
        <v>427.47436242877745</v>
      </c>
      <c r="G60" s="33">
        <v>438.38984790822707</v>
      </c>
      <c r="H60" s="33">
        <v>519.84637419648197</v>
      </c>
      <c r="I60" s="33">
        <v>509.47311125361421</v>
      </c>
      <c r="J60" s="33">
        <v>499.65089651108821</v>
      </c>
      <c r="K60" s="33">
        <v>479.37354588510505</v>
      </c>
      <c r="L60" s="33">
        <v>507.18592902665273</v>
      </c>
      <c r="M60" s="33">
        <v>470.64056288913986</v>
      </c>
      <c r="N60" s="33">
        <v>455.68954119200578</v>
      </c>
      <c r="O60" s="33">
        <v>391.11351316869445</v>
      </c>
      <c r="P60" s="33">
        <v>453.90125283231788</v>
      </c>
      <c r="Q60" s="33">
        <v>445.72394304311206</v>
      </c>
      <c r="R60" s="33">
        <v>450.44950206685269</v>
      </c>
      <c r="S60" s="33">
        <v>461.9190509289711</v>
      </c>
      <c r="T60" s="33">
        <v>505.44482165264304</v>
      </c>
      <c r="U60" s="33">
        <v>482.17663301438989</v>
      </c>
      <c r="V60" s="33">
        <v>483.47706283664655</v>
      </c>
      <c r="W60" s="33">
        <v>489.4190902103968</v>
      </c>
      <c r="X60" s="33">
        <v>491.98609916379445</v>
      </c>
      <c r="Y60" s="33">
        <v>479.45677056125948</v>
      </c>
      <c r="DA60" s="60" t="s">
        <v>2467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3575.4720796139618</v>
      </c>
      <c r="C62" s="117">
        <f t="shared" si="21"/>
        <v>3860.6448931277773</v>
      </c>
      <c r="D62" s="117">
        <f t="shared" si="21"/>
        <v>4021.7371515377959</v>
      </c>
      <c r="E62" s="117">
        <f t="shared" si="21"/>
        <v>4413.3769128637223</v>
      </c>
      <c r="F62" s="117">
        <f t="shared" si="21"/>
        <v>4356.5449656319479</v>
      </c>
      <c r="G62" s="117">
        <f t="shared" si="21"/>
        <v>4534.7794292048038</v>
      </c>
      <c r="H62" s="117">
        <f t="shared" si="21"/>
        <v>4934.7983685273539</v>
      </c>
      <c r="I62" s="117">
        <f t="shared" si="21"/>
        <v>4853.9152497207324</v>
      </c>
      <c r="J62" s="117">
        <f t="shared" si="21"/>
        <v>4567.5755028915937</v>
      </c>
      <c r="K62" s="117">
        <f t="shared" si="21"/>
        <v>4729.3000928985894</v>
      </c>
      <c r="L62" s="117">
        <f t="shared" si="21"/>
        <v>5360.7319538788406</v>
      </c>
      <c r="M62" s="117">
        <f t="shared" si="21"/>
        <v>4476.2794133233683</v>
      </c>
      <c r="N62" s="117">
        <f t="shared" si="21"/>
        <v>4709.3864168599175</v>
      </c>
      <c r="O62" s="117">
        <f t="shared" si="21"/>
        <v>4440.8820911245057</v>
      </c>
      <c r="P62" s="117">
        <f t="shared" si="21"/>
        <v>4254.0834061770547</v>
      </c>
      <c r="Q62" s="117">
        <f t="shared" si="21"/>
        <v>4649.4676049565369</v>
      </c>
      <c r="R62" s="117">
        <f t="shared" ref="R62:V62" si="22">R63+R66+R68+R77</f>
        <v>4491.118933232533</v>
      </c>
      <c r="S62" s="117">
        <f t="shared" si="22"/>
        <v>4442.296073233576</v>
      </c>
      <c r="T62" s="117">
        <f t="shared" si="22"/>
        <v>4763.0550165164123</v>
      </c>
      <c r="U62" s="117">
        <f t="shared" si="22"/>
        <v>4583.2781934819232</v>
      </c>
      <c r="V62" s="117">
        <f t="shared" si="22"/>
        <v>4714.8852730099261</v>
      </c>
      <c r="W62" s="117">
        <f t="shared" ref="W62:Y62" si="23">W63+W66+W68+W77</f>
        <v>5154.0728424854169</v>
      </c>
      <c r="X62" s="117">
        <f t="shared" si="23"/>
        <v>4664.6806135040897</v>
      </c>
      <c r="Y62" s="117">
        <f t="shared" si="23"/>
        <v>4582.937594707304</v>
      </c>
      <c r="DA62" s="129" t="s">
        <v>2468</v>
      </c>
    </row>
    <row r="63" spans="1:105" ht="12.95" customHeight="1" x14ac:dyDescent="0.25">
      <c r="A63" s="121" t="s">
        <v>57</v>
      </c>
      <c r="B63" s="122">
        <f t="shared" ref="B63:Q63" si="24">SUM(B64:B65)</f>
        <v>2504.4712090952971</v>
      </c>
      <c r="C63" s="122">
        <f t="shared" si="24"/>
        <v>2676.8432425171527</v>
      </c>
      <c r="D63" s="122">
        <f t="shared" si="24"/>
        <v>2853.5044524448213</v>
      </c>
      <c r="E63" s="122">
        <f t="shared" si="24"/>
        <v>3149.9574735704346</v>
      </c>
      <c r="F63" s="122">
        <f t="shared" si="24"/>
        <v>3162.3008180559882</v>
      </c>
      <c r="G63" s="122">
        <f t="shared" si="24"/>
        <v>3263.0838632999689</v>
      </c>
      <c r="H63" s="122">
        <f t="shared" si="24"/>
        <v>3483.6935965828584</v>
      </c>
      <c r="I63" s="122">
        <f t="shared" si="24"/>
        <v>3465.6534983360179</v>
      </c>
      <c r="J63" s="122">
        <f t="shared" si="24"/>
        <v>3177.6537895090446</v>
      </c>
      <c r="K63" s="122">
        <f t="shared" si="24"/>
        <v>3270.975561022909</v>
      </c>
      <c r="L63" s="122">
        <f t="shared" si="24"/>
        <v>3794.3133435922555</v>
      </c>
      <c r="M63" s="122">
        <f t="shared" si="24"/>
        <v>3038.9450700022749</v>
      </c>
      <c r="N63" s="122">
        <f t="shared" si="24"/>
        <v>3226.0485458332246</v>
      </c>
      <c r="O63" s="122">
        <f t="shared" si="24"/>
        <v>3033.1670075097491</v>
      </c>
      <c r="P63" s="122">
        <f t="shared" si="24"/>
        <v>2884.5459019110754</v>
      </c>
      <c r="Q63" s="122">
        <f t="shared" si="24"/>
        <v>3113.3240289423388</v>
      </c>
      <c r="R63" s="122">
        <f t="shared" ref="R63:V63" si="25">SUM(R64:R65)</f>
        <v>2866.8746806534164</v>
      </c>
      <c r="S63" s="122">
        <f t="shared" si="25"/>
        <v>2801.7734923669791</v>
      </c>
      <c r="T63" s="122">
        <f t="shared" si="25"/>
        <v>3105.4372516355488</v>
      </c>
      <c r="U63" s="122">
        <f t="shared" si="25"/>
        <v>2943.131202302513</v>
      </c>
      <c r="V63" s="122">
        <f t="shared" si="25"/>
        <v>3042.8155776574972</v>
      </c>
      <c r="W63" s="122">
        <f t="shared" ref="W63:Y63" si="26">SUM(W64:W65)</f>
        <v>3317.1473412352952</v>
      </c>
      <c r="X63" s="122">
        <f t="shared" si="26"/>
        <v>2991.8832919493962</v>
      </c>
      <c r="Y63" s="122">
        <f t="shared" si="26"/>
        <v>2951.7287605376923</v>
      </c>
      <c r="DA63" s="130" t="s">
        <v>2469</v>
      </c>
    </row>
    <row r="64" spans="1:105" ht="12" customHeight="1" x14ac:dyDescent="0.25">
      <c r="A64" s="97" t="s">
        <v>212</v>
      </c>
      <c r="B64" s="98">
        <v>2450.5575414248219</v>
      </c>
      <c r="C64" s="98">
        <v>2619.1678674033756</v>
      </c>
      <c r="D64" s="98">
        <v>2793.9641010215614</v>
      </c>
      <c r="E64" s="98">
        <v>3088.4362929598119</v>
      </c>
      <c r="F64" s="98">
        <v>3100.6771560851375</v>
      </c>
      <c r="G64" s="98">
        <v>3201.6067732640372</v>
      </c>
      <c r="H64" s="98">
        <v>3420.657937182516</v>
      </c>
      <c r="I64" s="98">
        <v>3403.4404074342929</v>
      </c>
      <c r="J64" s="98">
        <v>3121.980235632745</v>
      </c>
      <c r="K64" s="98">
        <v>3215.7731266604937</v>
      </c>
      <c r="L64" s="98">
        <v>3730.65236665053</v>
      </c>
      <c r="M64" s="98">
        <v>2987.5712685077274</v>
      </c>
      <c r="N64" s="98">
        <v>3172.1905879649548</v>
      </c>
      <c r="O64" s="98">
        <v>2981.7832570696773</v>
      </c>
      <c r="P64" s="98">
        <v>2835.0464976486369</v>
      </c>
      <c r="Q64" s="98">
        <v>3062.1455353342367</v>
      </c>
      <c r="R64" s="98">
        <v>2819.7549820561912</v>
      </c>
      <c r="S64" s="98">
        <v>2756.4680241882038</v>
      </c>
      <c r="T64" s="98">
        <v>3054.8032599130484</v>
      </c>
      <c r="U64" s="98">
        <v>2895.6986314708342</v>
      </c>
      <c r="V64" s="98">
        <v>2993.7920292042463</v>
      </c>
      <c r="W64" s="98">
        <v>3263.5037785580898</v>
      </c>
      <c r="X64" s="98">
        <v>2942.7939908891758</v>
      </c>
      <c r="Y64" s="98">
        <v>2903.396726852764</v>
      </c>
      <c r="DA64" s="63" t="s">
        <v>2470</v>
      </c>
    </row>
    <row r="65" spans="1:105" ht="12" customHeight="1" x14ac:dyDescent="0.25">
      <c r="A65" s="97" t="s">
        <v>53</v>
      </c>
      <c r="B65" s="98">
        <v>53.913667670475249</v>
      </c>
      <c r="C65" s="98">
        <v>57.675375113776973</v>
      </c>
      <c r="D65" s="98">
        <v>59.540351423259864</v>
      </c>
      <c r="E65" s="98">
        <v>61.521180610622729</v>
      </c>
      <c r="F65" s="98">
        <v>61.623661970850463</v>
      </c>
      <c r="G65" s="98">
        <v>61.477090035931838</v>
      </c>
      <c r="H65" s="98">
        <v>63.035659400342276</v>
      </c>
      <c r="I65" s="98">
        <v>62.213090901725138</v>
      </c>
      <c r="J65" s="98">
        <v>55.673553876299749</v>
      </c>
      <c r="K65" s="98">
        <v>55.202434362415346</v>
      </c>
      <c r="L65" s="98">
        <v>63.660976941725337</v>
      </c>
      <c r="M65" s="98">
        <v>51.373801494547266</v>
      </c>
      <c r="N65" s="98">
        <v>53.857957868269629</v>
      </c>
      <c r="O65" s="98">
        <v>51.383750440071701</v>
      </c>
      <c r="P65" s="98">
        <v>49.499404262438468</v>
      </c>
      <c r="Q65" s="98">
        <v>51.178493608102272</v>
      </c>
      <c r="R65" s="98">
        <v>47.119698597224975</v>
      </c>
      <c r="S65" s="98">
        <v>45.305468178775442</v>
      </c>
      <c r="T65" s="98">
        <v>50.633991722500333</v>
      </c>
      <c r="U65" s="98">
        <v>47.432570831678696</v>
      </c>
      <c r="V65" s="98">
        <v>49.023548453250704</v>
      </c>
      <c r="W65" s="98">
        <v>53.643562677205594</v>
      </c>
      <c r="X65" s="98">
        <v>49.089301060220443</v>
      </c>
      <c r="Y65" s="98">
        <v>48.332033684928462</v>
      </c>
      <c r="DA65" s="63" t="s">
        <v>2471</v>
      </c>
    </row>
    <row r="66" spans="1:105" ht="12.95" customHeight="1" x14ac:dyDescent="0.25">
      <c r="A66" s="121" t="s">
        <v>92</v>
      </c>
      <c r="B66" s="122">
        <f t="shared" ref="B66:Y66" si="27">B67</f>
        <v>39.823993142589778</v>
      </c>
      <c r="C66" s="122">
        <f t="shared" si="27"/>
        <v>54.131190809323272</v>
      </c>
      <c r="D66" s="122">
        <f t="shared" si="27"/>
        <v>45.688441676020723</v>
      </c>
      <c r="E66" s="122">
        <f t="shared" si="27"/>
        <v>105.51760600817748</v>
      </c>
      <c r="F66" s="122">
        <f t="shared" si="27"/>
        <v>115.50413708178505</v>
      </c>
      <c r="G66" s="122">
        <f t="shared" si="27"/>
        <v>181.25739148828535</v>
      </c>
      <c r="H66" s="122">
        <f t="shared" si="27"/>
        <v>201.27190728883434</v>
      </c>
      <c r="I66" s="122">
        <f t="shared" si="27"/>
        <v>138.48230146546879</v>
      </c>
      <c r="J66" s="122">
        <f t="shared" si="27"/>
        <v>167.55625036634072</v>
      </c>
      <c r="K66" s="122">
        <f t="shared" si="27"/>
        <v>269.34948335170549</v>
      </c>
      <c r="L66" s="122">
        <f t="shared" si="27"/>
        <v>261.63907858713873</v>
      </c>
      <c r="M66" s="122">
        <f t="shared" si="27"/>
        <v>261.82222160544541</v>
      </c>
      <c r="N66" s="122">
        <f t="shared" si="27"/>
        <v>247.58416215727709</v>
      </c>
      <c r="O66" s="122">
        <f t="shared" si="27"/>
        <v>231.30418273104786</v>
      </c>
      <c r="P66" s="122">
        <f t="shared" si="27"/>
        <v>177.55642398808121</v>
      </c>
      <c r="Q66" s="122">
        <f t="shared" si="27"/>
        <v>278.53811971212036</v>
      </c>
      <c r="R66" s="122">
        <f t="shared" si="27"/>
        <v>260.1332358309005</v>
      </c>
      <c r="S66" s="122">
        <f t="shared" si="27"/>
        <v>306.92947792303374</v>
      </c>
      <c r="T66" s="122">
        <f t="shared" si="27"/>
        <v>261.75170909615616</v>
      </c>
      <c r="U66" s="122">
        <f t="shared" si="27"/>
        <v>274.24164730997319</v>
      </c>
      <c r="V66" s="122">
        <f t="shared" si="27"/>
        <v>292.29250015709169</v>
      </c>
      <c r="W66" s="122">
        <f t="shared" si="27"/>
        <v>309.28167831951544</v>
      </c>
      <c r="X66" s="122">
        <f t="shared" si="27"/>
        <v>300.50095155173193</v>
      </c>
      <c r="Y66" s="122">
        <f t="shared" si="27"/>
        <v>286.47898423299642</v>
      </c>
      <c r="DA66" s="130" t="s">
        <v>2472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39.823993142589778</v>
      </c>
      <c r="C67" s="98">
        <f>IF(RES_hhdet_tes!C67=0,0,RES_hhdet_tes!C67*1000*11630/RES_hhdet_num!C62)</f>
        <v>54.131190809323272</v>
      </c>
      <c r="D67" s="98">
        <f>IF(RES_hhdet_tes!D67=0,0,RES_hhdet_tes!D67*1000*11630/RES_hhdet_num!D62)</f>
        <v>45.688441676020723</v>
      </c>
      <c r="E67" s="98">
        <f>IF(RES_hhdet_tes!E67=0,0,RES_hhdet_tes!E67*1000*11630/RES_hhdet_num!E62)</f>
        <v>105.51760600817748</v>
      </c>
      <c r="F67" s="98">
        <f>IF(RES_hhdet_tes!F67=0,0,RES_hhdet_tes!F67*1000*11630/RES_hhdet_num!F62)</f>
        <v>115.50413708178505</v>
      </c>
      <c r="G67" s="98">
        <f>IF(RES_hhdet_tes!G67=0,0,RES_hhdet_tes!G67*1000*11630/RES_hhdet_num!G62)</f>
        <v>181.25739148828535</v>
      </c>
      <c r="H67" s="98">
        <f>IF(RES_hhdet_tes!H67=0,0,RES_hhdet_tes!H67*1000*11630/RES_hhdet_num!H62)</f>
        <v>201.27190728883434</v>
      </c>
      <c r="I67" s="98">
        <f>IF(RES_hhdet_tes!I67=0,0,RES_hhdet_tes!I67*1000*11630/RES_hhdet_num!I62)</f>
        <v>138.48230146546879</v>
      </c>
      <c r="J67" s="98">
        <f>IF(RES_hhdet_tes!J67=0,0,RES_hhdet_tes!J67*1000*11630/RES_hhdet_num!J62)</f>
        <v>167.55625036634072</v>
      </c>
      <c r="K67" s="98">
        <f>IF(RES_hhdet_tes!K67=0,0,RES_hhdet_tes!K67*1000*11630/RES_hhdet_num!K62)</f>
        <v>269.34948335170549</v>
      </c>
      <c r="L67" s="98">
        <f>IF(RES_hhdet_tes!L67=0,0,RES_hhdet_tes!L67*1000*11630/RES_hhdet_num!L62)</f>
        <v>261.63907858713873</v>
      </c>
      <c r="M67" s="98">
        <f>IF(RES_hhdet_tes!M67=0,0,RES_hhdet_tes!M67*1000*11630/RES_hhdet_num!M62)</f>
        <v>261.82222160544541</v>
      </c>
      <c r="N67" s="98">
        <f>IF(RES_hhdet_tes!N67=0,0,RES_hhdet_tes!N67*1000*11630/RES_hhdet_num!N62)</f>
        <v>247.58416215727709</v>
      </c>
      <c r="O67" s="98">
        <f>IF(RES_hhdet_tes!O67=0,0,RES_hhdet_tes!O67*1000*11630/RES_hhdet_num!O62)</f>
        <v>231.30418273104786</v>
      </c>
      <c r="P67" s="98">
        <f>IF(RES_hhdet_tes!P67=0,0,RES_hhdet_tes!P67*1000*11630/RES_hhdet_num!P62)</f>
        <v>177.55642398808121</v>
      </c>
      <c r="Q67" s="98">
        <f>IF(RES_hhdet_tes!Q67=0,0,RES_hhdet_tes!Q67*1000*11630/RES_hhdet_num!Q62)</f>
        <v>278.53811971212036</v>
      </c>
      <c r="R67" s="98">
        <f>IF(RES_hhdet_tes!R67=0,0,RES_hhdet_tes!R67*1000*11630/RES_hhdet_num!R62)</f>
        <v>260.1332358309005</v>
      </c>
      <c r="S67" s="98">
        <f>IF(RES_hhdet_tes!S67=0,0,RES_hhdet_tes!S67*1000*11630/RES_hhdet_num!S62)</f>
        <v>306.92947792303374</v>
      </c>
      <c r="T67" s="98">
        <f>IF(RES_hhdet_tes!T67=0,0,RES_hhdet_tes!T67*1000*11630/RES_hhdet_num!T62)</f>
        <v>261.75170909615616</v>
      </c>
      <c r="U67" s="98">
        <f>IF(RES_hhdet_tes!U67=0,0,RES_hhdet_tes!U67*1000*11630/RES_hhdet_num!U62)</f>
        <v>274.24164730997319</v>
      </c>
      <c r="V67" s="98">
        <f>IF(RES_hhdet_tes!V67=0,0,RES_hhdet_tes!V67*1000*11630/RES_hhdet_num!V62)</f>
        <v>292.29250015709169</v>
      </c>
      <c r="W67" s="98">
        <f>IF(RES_hhdet_tes!W67=0,0,RES_hhdet_tes!W67*1000*11630/RES_hhdet_num!W62)</f>
        <v>309.28167831951544</v>
      </c>
      <c r="X67" s="98">
        <f>IF(RES_hhdet_tes!X67=0,0,RES_hhdet_tes!X67*1000*11630/RES_hhdet_num!X62)</f>
        <v>300.50095155173193</v>
      </c>
      <c r="Y67" s="98">
        <f>IF(RES_hhdet_tes!Y67=0,0,RES_hhdet_tes!Y67*1000*11630/RES_hhdet_num!Y62)</f>
        <v>286.47898423299642</v>
      </c>
      <c r="DA67" s="63" t="s">
        <v>2473</v>
      </c>
    </row>
    <row r="68" spans="1:105" ht="12" customHeight="1" x14ac:dyDescent="0.25">
      <c r="A68" s="121" t="s">
        <v>55</v>
      </c>
      <c r="B68" s="122">
        <v>658.05599647364352</v>
      </c>
      <c r="C68" s="122">
        <v>707.16875532960944</v>
      </c>
      <c r="D68" s="122">
        <v>699.33978313951673</v>
      </c>
      <c r="E68" s="122">
        <v>702.24706749512927</v>
      </c>
      <c r="F68" s="122">
        <v>655.15181170538517</v>
      </c>
      <c r="G68" s="122">
        <v>662.46822687312863</v>
      </c>
      <c r="H68" s="122">
        <v>725.47634041158096</v>
      </c>
      <c r="I68" s="122">
        <v>733.51024547858367</v>
      </c>
      <c r="J68" s="122">
        <v>719.24527808551602</v>
      </c>
      <c r="K68" s="122">
        <v>694.9349981791288</v>
      </c>
      <c r="L68" s="122">
        <v>790.53589242879059</v>
      </c>
      <c r="M68" s="122">
        <v>727.28511580286829</v>
      </c>
      <c r="N68" s="122">
        <v>771.4078792541859</v>
      </c>
      <c r="O68" s="122">
        <v>775.73369201521302</v>
      </c>
      <c r="P68" s="122">
        <v>770.3852010710483</v>
      </c>
      <c r="Q68" s="122">
        <v>811.74630191749895</v>
      </c>
      <c r="R68" s="122">
        <v>888.58795904858039</v>
      </c>
      <c r="S68" s="122">
        <v>868.10413407788167</v>
      </c>
      <c r="T68" s="122">
        <v>889.04122417976237</v>
      </c>
      <c r="U68" s="122">
        <v>891.77510258147549</v>
      </c>
      <c r="V68" s="122">
        <v>902.59022830211268</v>
      </c>
      <c r="W68" s="122">
        <v>1014.492767747828</v>
      </c>
      <c r="X68" s="122">
        <v>892.90810040238114</v>
      </c>
      <c r="Y68" s="122">
        <v>871.11898212976314</v>
      </c>
      <c r="DA68" s="130" t="s">
        <v>2474</v>
      </c>
    </row>
    <row r="69" spans="1:105" ht="12" customHeight="1" x14ac:dyDescent="0.25">
      <c r="A69" s="97" t="s">
        <v>134</v>
      </c>
      <c r="B69" s="98">
        <v>658.94436712029176</v>
      </c>
      <c r="C69" s="98">
        <v>705.96143096886442</v>
      </c>
      <c r="D69" s="98">
        <v>699.34154728009025</v>
      </c>
      <c r="E69" s="98">
        <v>703.5818113780922</v>
      </c>
      <c r="F69" s="98">
        <v>655.14234290057607</v>
      </c>
      <c r="G69" s="98">
        <v>662.36237392581768</v>
      </c>
      <c r="H69" s="98">
        <v>725.52655722388067</v>
      </c>
      <c r="I69" s="98">
        <v>733.82739752886698</v>
      </c>
      <c r="J69" s="98">
        <v>719.46220867710304</v>
      </c>
      <c r="K69" s="98">
        <v>694.96523179051042</v>
      </c>
      <c r="L69" s="98">
        <v>793.05219488120804</v>
      </c>
      <c r="M69" s="98">
        <v>724.33179636793443</v>
      </c>
      <c r="N69" s="98">
        <v>771.84465595051449</v>
      </c>
      <c r="O69" s="98">
        <v>776.16592360213997</v>
      </c>
      <c r="P69" s="98">
        <v>769.66562537098423</v>
      </c>
      <c r="Q69" s="98">
        <v>812.26184828483611</v>
      </c>
      <c r="R69" s="98">
        <v>890.07072535343571</v>
      </c>
      <c r="S69" s="98">
        <v>868.47669446389887</v>
      </c>
      <c r="T69" s="98">
        <v>889.56152142610517</v>
      </c>
      <c r="U69" s="98">
        <v>891.32706948657119</v>
      </c>
      <c r="V69" s="98">
        <v>902.19855990983046</v>
      </c>
      <c r="W69" s="98">
        <v>1014.733349455447</v>
      </c>
      <c r="X69" s="98">
        <v>892.86366891677142</v>
      </c>
      <c r="Y69" s="98">
        <v>870.91115306483232</v>
      </c>
      <c r="DA69" s="63" t="s">
        <v>2475</v>
      </c>
    </row>
    <row r="70" spans="1:105" ht="12" customHeight="1" x14ac:dyDescent="0.25">
      <c r="A70" s="97" t="s">
        <v>133</v>
      </c>
      <c r="B70" s="98">
        <v>658.94436712029176</v>
      </c>
      <c r="C70" s="98">
        <v>705.96752114650644</v>
      </c>
      <c r="D70" s="98">
        <v>699.33669182916731</v>
      </c>
      <c r="E70" s="98">
        <v>703.5754434429781</v>
      </c>
      <c r="F70" s="98">
        <v>655.13421060966323</v>
      </c>
      <c r="G70" s="98">
        <v>662.35572631448531</v>
      </c>
      <c r="H70" s="98">
        <v>725.49814280744442</v>
      </c>
      <c r="I70" s="98">
        <v>733.77518326050824</v>
      </c>
      <c r="J70" s="98">
        <v>719.39636084315032</v>
      </c>
      <c r="K70" s="98">
        <v>694.92556218183438</v>
      </c>
      <c r="L70" s="98">
        <v>793.01707432833439</v>
      </c>
      <c r="M70" s="98">
        <v>724.21578268192513</v>
      </c>
      <c r="N70" s="98">
        <v>771.79345114962769</v>
      </c>
      <c r="O70" s="98">
        <v>776.15991693603826</v>
      </c>
      <c r="P70" s="98">
        <v>769.60677437136155</v>
      </c>
      <c r="Q70" s="98">
        <v>812.3746574207737</v>
      </c>
      <c r="R70" s="98">
        <v>890.18940818008366</v>
      </c>
      <c r="S70" s="98">
        <v>868.4792601803324</v>
      </c>
      <c r="T70" s="98">
        <v>889.53927544534668</v>
      </c>
      <c r="U70" s="98">
        <v>891.28588124430337</v>
      </c>
      <c r="V70" s="98">
        <v>902.16261682684342</v>
      </c>
      <c r="W70" s="98">
        <v>1014.7132716680353</v>
      </c>
      <c r="X70" s="98">
        <v>892.86549245393201</v>
      </c>
      <c r="Y70" s="98">
        <v>870.93302482001502</v>
      </c>
      <c r="DA70" s="63" t="s">
        <v>2476</v>
      </c>
    </row>
    <row r="71" spans="1:105" ht="12" customHeight="1" x14ac:dyDescent="0.25">
      <c r="A71" s="100" t="s">
        <v>212</v>
      </c>
      <c r="B71" s="101">
        <v>75.248405892728172</v>
      </c>
      <c r="C71" s="101">
        <v>156.14240047547375</v>
      </c>
      <c r="D71" s="101">
        <v>62.365381763765605</v>
      </c>
      <c r="E71" s="101">
        <v>37.344508991577499</v>
      </c>
      <c r="F71" s="101">
        <v>45.155817296661311</v>
      </c>
      <c r="G71" s="101">
        <v>43.95908073561931</v>
      </c>
      <c r="H71" s="101">
        <v>66.625220428059691</v>
      </c>
      <c r="I71" s="101">
        <v>55.212210862152389</v>
      </c>
      <c r="J71" s="101">
        <v>50.572200281156576</v>
      </c>
      <c r="K71" s="101">
        <v>45.421050176551979</v>
      </c>
      <c r="L71" s="101">
        <v>54.166839073521921</v>
      </c>
      <c r="M71" s="101">
        <v>75.785303346580022</v>
      </c>
      <c r="N71" s="101">
        <v>51.854285244313779</v>
      </c>
      <c r="O71" s="101">
        <v>31.448138636641293</v>
      </c>
      <c r="P71" s="101">
        <v>64.47492140099331</v>
      </c>
      <c r="Q71" s="101">
        <v>15.466179366804337</v>
      </c>
      <c r="R71" s="101">
        <v>29.766018990339042</v>
      </c>
      <c r="S71" s="101">
        <v>48.516499987254477</v>
      </c>
      <c r="T71" s="101">
        <v>58.323890606385625</v>
      </c>
      <c r="U71" s="101">
        <v>74.691322576194338</v>
      </c>
      <c r="V71" s="101">
        <v>62.084823632500061</v>
      </c>
      <c r="W71" s="101">
        <v>81.50864596473896</v>
      </c>
      <c r="X71" s="101">
        <v>74.826085490881127</v>
      </c>
      <c r="Y71" s="101">
        <v>57.726909235844467</v>
      </c>
      <c r="DA71" s="131" t="s">
        <v>2477</v>
      </c>
    </row>
    <row r="72" spans="1:105" ht="12" customHeight="1" x14ac:dyDescent="0.25">
      <c r="A72" s="103" t="s">
        <v>52</v>
      </c>
      <c r="B72" s="104">
        <v>583.69596122756354</v>
      </c>
      <c r="C72" s="104">
        <v>549.82512067103255</v>
      </c>
      <c r="D72" s="104">
        <v>636.97131006540167</v>
      </c>
      <c r="E72" s="104">
        <v>666.23093445140046</v>
      </c>
      <c r="F72" s="104">
        <v>609.97839331300179</v>
      </c>
      <c r="G72" s="104">
        <v>618.39664557886601</v>
      </c>
      <c r="H72" s="104">
        <v>658.87292237938482</v>
      </c>
      <c r="I72" s="104">
        <v>678.5629723983559</v>
      </c>
      <c r="J72" s="104">
        <v>668.82416056199372</v>
      </c>
      <c r="K72" s="104">
        <v>649.50451200528244</v>
      </c>
      <c r="L72" s="104">
        <v>738.85023525481256</v>
      </c>
      <c r="M72" s="104">
        <v>648.43047933534524</v>
      </c>
      <c r="N72" s="104">
        <v>719.93916590531387</v>
      </c>
      <c r="O72" s="104">
        <v>744.71177829939688</v>
      </c>
      <c r="P72" s="104">
        <v>705.1318529703683</v>
      </c>
      <c r="Q72" s="104">
        <v>796.90847805396936</v>
      </c>
      <c r="R72" s="104">
        <v>860.42338918974474</v>
      </c>
      <c r="S72" s="104">
        <v>819.96276019307788</v>
      </c>
      <c r="T72" s="104">
        <v>831.21538483896109</v>
      </c>
      <c r="U72" s="104">
        <v>816.59455866810902</v>
      </c>
      <c r="V72" s="104">
        <v>840.07779319434337</v>
      </c>
      <c r="W72" s="104">
        <v>933.20462570329619</v>
      </c>
      <c r="X72" s="104">
        <v>818.03940696305085</v>
      </c>
      <c r="Y72" s="104">
        <v>813.20611558417067</v>
      </c>
      <c r="DA72" s="132" t="s">
        <v>2478</v>
      </c>
    </row>
    <row r="73" spans="1:105" ht="12" customHeight="1" x14ac:dyDescent="0.25">
      <c r="A73" s="106" t="s">
        <v>122</v>
      </c>
      <c r="B73" s="101">
        <v>621.8650403178508</v>
      </c>
      <c r="C73" s="101">
        <v>756.47719637630973</v>
      </c>
      <c r="D73" s="101">
        <v>699.07964484109175</v>
      </c>
      <c r="E73" s="101">
        <v>649.75720845885007</v>
      </c>
      <c r="F73" s="101">
        <v>655.42956618418248</v>
      </c>
      <c r="G73" s="101">
        <v>675.05081693848604</v>
      </c>
      <c r="H73" s="101">
        <v>722.87658929477459</v>
      </c>
      <c r="I73" s="101">
        <v>715.65678333189237</v>
      </c>
      <c r="J73" s="101">
        <v>713.02412195611669</v>
      </c>
      <c r="K73" s="101">
        <v>693.69629156766257</v>
      </c>
      <c r="L73" s="101">
        <v>736.7001270200409</v>
      </c>
      <c r="M73" s="101">
        <v>772.73596077759657</v>
      </c>
      <c r="N73" s="101">
        <v>761.53974397887532</v>
      </c>
      <c r="O73" s="101">
        <v>756.58073944674163</v>
      </c>
      <c r="P73" s="101">
        <v>805.04610617233243</v>
      </c>
      <c r="Q73" s="101">
        <v>766.45106117153227</v>
      </c>
      <c r="R73" s="101">
        <v>805.60486178212511</v>
      </c>
      <c r="S73" s="101">
        <v>853.24784040937743</v>
      </c>
      <c r="T73" s="101">
        <v>878.65003002167884</v>
      </c>
      <c r="U73" s="101">
        <v>900.09933000983483</v>
      </c>
      <c r="V73" s="101">
        <v>912.30631412057869</v>
      </c>
      <c r="W73" s="101">
        <v>923.94436605344765</v>
      </c>
      <c r="X73" s="101">
        <v>924.22594306853887</v>
      </c>
      <c r="Y73" s="101">
        <v>875.46956189096079</v>
      </c>
      <c r="DA73" s="131" t="s">
        <v>2479</v>
      </c>
    </row>
    <row r="74" spans="1:105" ht="12" customHeight="1" x14ac:dyDescent="0.25">
      <c r="A74" s="107" t="s">
        <v>121</v>
      </c>
      <c r="B74" s="104">
        <v>621.86504031785068</v>
      </c>
      <c r="C74" s="104">
        <v>756.41010436008435</v>
      </c>
      <c r="D74" s="104">
        <v>698.97190838782387</v>
      </c>
      <c r="E74" s="104">
        <v>649.73863003530744</v>
      </c>
      <c r="F74" s="104">
        <v>655.55377473981912</v>
      </c>
      <c r="G74" s="104">
        <v>675.23152542549167</v>
      </c>
      <c r="H74" s="104">
        <v>723.06680415226492</v>
      </c>
      <c r="I74" s="104">
        <v>716.40752567378718</v>
      </c>
      <c r="J74" s="104">
        <v>713.59925621260277</v>
      </c>
      <c r="K74" s="104">
        <v>694.53237365955363</v>
      </c>
      <c r="L74" s="104">
        <v>737.52299679424914</v>
      </c>
      <c r="M74" s="104">
        <v>772.9198669542385</v>
      </c>
      <c r="N74" s="104">
        <v>761.51036222875848</v>
      </c>
      <c r="O74" s="104">
        <v>756.44448534058847</v>
      </c>
      <c r="P74" s="104">
        <v>806.94768944501652</v>
      </c>
      <c r="Q74" s="104">
        <v>769.99204286750137</v>
      </c>
      <c r="R74" s="104">
        <v>807.86353687578958</v>
      </c>
      <c r="S74" s="104">
        <v>856.88512869487897</v>
      </c>
      <c r="T74" s="104">
        <v>881.51257577244496</v>
      </c>
      <c r="U74" s="104">
        <v>900.21772943871349</v>
      </c>
      <c r="V74" s="104">
        <v>910.51590990107206</v>
      </c>
      <c r="W74" s="104">
        <v>922.8566686583747</v>
      </c>
      <c r="X74" s="104">
        <v>925.19898662758897</v>
      </c>
      <c r="Y74" s="104">
        <v>876.16740055307196</v>
      </c>
      <c r="DA74" s="132" t="s">
        <v>2480</v>
      </c>
    </row>
    <row r="75" spans="1:105" ht="12" customHeight="1" x14ac:dyDescent="0.25">
      <c r="A75" s="108" t="s">
        <v>53</v>
      </c>
      <c r="B75" s="98">
        <v>69.324390803150408</v>
      </c>
      <c r="C75" s="98">
        <v>166.85167132766077</v>
      </c>
      <c r="D75" s="98">
        <v>62.248032649834649</v>
      </c>
      <c r="E75" s="98">
        <v>33.341460694868516</v>
      </c>
      <c r="F75" s="98">
        <v>44.98919710465546</v>
      </c>
      <c r="G75" s="98">
        <v>44.714398474584918</v>
      </c>
      <c r="H75" s="98">
        <v>66.705829140194766</v>
      </c>
      <c r="I75" s="98">
        <v>53.615377916345253</v>
      </c>
      <c r="J75" s="98">
        <v>49.975719626196636</v>
      </c>
      <c r="K75" s="98">
        <v>45.290735529222758</v>
      </c>
      <c r="L75" s="98">
        <v>47.706921789133624</v>
      </c>
      <c r="M75" s="98">
        <v>75.6738171102363</v>
      </c>
      <c r="N75" s="98">
        <v>49.068889755917688</v>
      </c>
      <c r="O75" s="98">
        <v>28.819783770022003</v>
      </c>
      <c r="P75" s="98">
        <v>69.098278048160665</v>
      </c>
      <c r="Q75" s="98">
        <v>10.077589411951807</v>
      </c>
      <c r="R75" s="98">
        <v>20.655882704849478</v>
      </c>
      <c r="S75" s="98">
        <v>47.095178809334705</v>
      </c>
      <c r="T75" s="98">
        <v>57.431514383244306</v>
      </c>
      <c r="U75" s="98">
        <v>77.033996906348577</v>
      </c>
      <c r="V75" s="98">
        <v>64.097226641940637</v>
      </c>
      <c r="W75" s="98">
        <v>68.834280873320424</v>
      </c>
      <c r="X75" s="98">
        <v>75.026638626813053</v>
      </c>
      <c r="Y75" s="98">
        <v>58.465890937691995</v>
      </c>
      <c r="DA75" s="63" t="s">
        <v>2481</v>
      </c>
    </row>
    <row r="76" spans="1:105" ht="12" customHeight="1" x14ac:dyDescent="0.25">
      <c r="A76" s="108" t="s">
        <v>52</v>
      </c>
      <c r="B76" s="98">
        <v>552.54064951470014</v>
      </c>
      <c r="C76" s="98">
        <v>589.55843303242352</v>
      </c>
      <c r="D76" s="98">
        <v>636.72387573798937</v>
      </c>
      <c r="E76" s="98">
        <v>616.39716934043895</v>
      </c>
      <c r="F76" s="98">
        <v>610.56457763516357</v>
      </c>
      <c r="G76" s="98">
        <v>630.5171269509068</v>
      </c>
      <c r="H76" s="98">
        <v>656.36097501207018</v>
      </c>
      <c r="I76" s="98">
        <v>662.79214775744185</v>
      </c>
      <c r="J76" s="98">
        <v>663.6235365864062</v>
      </c>
      <c r="K76" s="98">
        <v>649.24163813033078</v>
      </c>
      <c r="L76" s="98">
        <v>689.81607500511552</v>
      </c>
      <c r="M76" s="98">
        <v>697.24604984400219</v>
      </c>
      <c r="N76" s="98">
        <v>712.44147247284081</v>
      </c>
      <c r="O76" s="98">
        <v>727.62470157056646</v>
      </c>
      <c r="P76" s="98">
        <v>737.849411396856</v>
      </c>
      <c r="Q76" s="98">
        <v>759.91445345554951</v>
      </c>
      <c r="R76" s="98">
        <v>787.20765417094015</v>
      </c>
      <c r="S76" s="98">
        <v>809.78994988554416</v>
      </c>
      <c r="T76" s="98">
        <v>824.08106138920061</v>
      </c>
      <c r="U76" s="98">
        <v>823.18373253236496</v>
      </c>
      <c r="V76" s="98">
        <v>846.4186832591314</v>
      </c>
      <c r="W76" s="98">
        <v>854.02238778505421</v>
      </c>
      <c r="X76" s="98">
        <v>850.17234800077586</v>
      </c>
      <c r="Y76" s="98">
        <v>817.70150961538002</v>
      </c>
      <c r="DA76" s="63" t="s">
        <v>2482</v>
      </c>
    </row>
    <row r="77" spans="1:105" ht="12" customHeight="1" x14ac:dyDescent="0.25">
      <c r="A77" s="121" t="s">
        <v>54</v>
      </c>
      <c r="B77" s="122">
        <v>373.12088090243168</v>
      </c>
      <c r="C77" s="122">
        <v>422.50170447169137</v>
      </c>
      <c r="D77" s="122">
        <v>423.20447427743682</v>
      </c>
      <c r="E77" s="122">
        <v>455.65476578998079</v>
      </c>
      <c r="F77" s="122">
        <v>423.58819878878978</v>
      </c>
      <c r="G77" s="122">
        <v>427.96994754342074</v>
      </c>
      <c r="H77" s="122">
        <v>524.35652424408033</v>
      </c>
      <c r="I77" s="122">
        <v>516.26920444066241</v>
      </c>
      <c r="J77" s="122">
        <v>503.12018493069235</v>
      </c>
      <c r="K77" s="122">
        <v>494.04005034484527</v>
      </c>
      <c r="L77" s="122">
        <v>514.24363927065576</v>
      </c>
      <c r="M77" s="122">
        <v>448.22700591277925</v>
      </c>
      <c r="N77" s="122">
        <v>464.3458296152296</v>
      </c>
      <c r="O77" s="122">
        <v>400.67720886849594</v>
      </c>
      <c r="P77" s="122">
        <v>421.59587920684993</v>
      </c>
      <c r="Q77" s="122">
        <v>445.85915438457886</v>
      </c>
      <c r="R77" s="122">
        <v>475.52305769963522</v>
      </c>
      <c r="S77" s="122">
        <v>465.48896886568133</v>
      </c>
      <c r="T77" s="122">
        <v>506.82483160494513</v>
      </c>
      <c r="U77" s="122">
        <v>474.13024128796138</v>
      </c>
      <c r="V77" s="122">
        <v>477.18696689322525</v>
      </c>
      <c r="W77" s="122">
        <v>513.15105518277835</v>
      </c>
      <c r="X77" s="122">
        <v>479.3882696005806</v>
      </c>
      <c r="Y77" s="122">
        <v>473.61086780685179</v>
      </c>
      <c r="DA77" s="130" t="s">
        <v>2483</v>
      </c>
    </row>
    <row r="78" spans="1:105" ht="12" customHeight="1" x14ac:dyDescent="0.25">
      <c r="A78" s="97" t="s">
        <v>189</v>
      </c>
      <c r="B78" s="98">
        <v>372.48036654041118</v>
      </c>
      <c r="C78" s="98">
        <v>419.55524283463689</v>
      </c>
      <c r="D78" s="98">
        <v>422.75952161381065</v>
      </c>
      <c r="E78" s="98">
        <v>460.75553117552676</v>
      </c>
      <c r="F78" s="98">
        <v>422.65824359717061</v>
      </c>
      <c r="G78" s="98">
        <v>425.82667497215874</v>
      </c>
      <c r="H78" s="98">
        <v>525.33004741305137</v>
      </c>
      <c r="I78" s="98">
        <v>517.70874602366155</v>
      </c>
      <c r="J78" s="98">
        <v>503.94845443690258</v>
      </c>
      <c r="K78" s="98">
        <v>497.63971121705021</v>
      </c>
      <c r="L78" s="98">
        <v>516.34693025836316</v>
      </c>
      <c r="M78" s="98">
        <v>440.78250268538841</v>
      </c>
      <c r="N78" s="98">
        <v>467.06797091485907</v>
      </c>
      <c r="O78" s="98">
        <v>403.41051070870344</v>
      </c>
      <c r="P78" s="98">
        <v>412.42676249755664</v>
      </c>
      <c r="Q78" s="98">
        <v>445.88855691690674</v>
      </c>
      <c r="R78" s="98">
        <v>481.31909518897106</v>
      </c>
      <c r="S78" s="98">
        <v>466.44889191038533</v>
      </c>
      <c r="T78" s="98">
        <v>507.25898289864426</v>
      </c>
      <c r="U78" s="98">
        <v>471.53604373835316</v>
      </c>
      <c r="V78" s="98">
        <v>475.28469521083707</v>
      </c>
      <c r="W78" s="98">
        <v>518.72181511624467</v>
      </c>
      <c r="X78" s="98">
        <v>476.93433497486706</v>
      </c>
      <c r="Y78" s="98">
        <v>472.27267381056157</v>
      </c>
      <c r="DA78" s="63" t="s">
        <v>2484</v>
      </c>
    </row>
    <row r="79" spans="1:105" ht="12" customHeight="1" x14ac:dyDescent="0.25">
      <c r="A79" s="109" t="s">
        <v>120</v>
      </c>
      <c r="B79" s="33">
        <v>375.59035191196307</v>
      </c>
      <c r="C79" s="33">
        <v>434.03879258688266</v>
      </c>
      <c r="D79" s="33">
        <v>425.18494202951956</v>
      </c>
      <c r="E79" s="33">
        <v>434.22772277089433</v>
      </c>
      <c r="F79" s="33">
        <v>427.47436242877728</v>
      </c>
      <c r="G79" s="33">
        <v>438.38984790822707</v>
      </c>
      <c r="H79" s="33">
        <v>519.84637419648152</v>
      </c>
      <c r="I79" s="33">
        <v>509.47311125361449</v>
      </c>
      <c r="J79" s="33">
        <v>499.6508965110886</v>
      </c>
      <c r="K79" s="33">
        <v>479.37354588510561</v>
      </c>
      <c r="L79" s="33">
        <v>507.18592902665358</v>
      </c>
      <c r="M79" s="33">
        <v>470.64056288914031</v>
      </c>
      <c r="N79" s="33">
        <v>455.68954119200538</v>
      </c>
      <c r="O79" s="33">
        <v>391.11351316869286</v>
      </c>
      <c r="P79" s="33">
        <v>453.90125283231794</v>
      </c>
      <c r="Q79" s="33">
        <v>445.72394304311234</v>
      </c>
      <c r="R79" s="33">
        <v>450.4495020668536</v>
      </c>
      <c r="S79" s="33">
        <v>461.91905092897173</v>
      </c>
      <c r="T79" s="33">
        <v>505.44482165264333</v>
      </c>
      <c r="U79" s="33">
        <v>482.17663301439069</v>
      </c>
      <c r="V79" s="33">
        <v>483.47706283664638</v>
      </c>
      <c r="W79" s="33">
        <v>489.41909021039561</v>
      </c>
      <c r="X79" s="33">
        <v>491.98609916379201</v>
      </c>
      <c r="Y79" s="33">
        <v>479.45677056125908</v>
      </c>
      <c r="DA79" s="60" t="s">
        <v>2485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3711.4297255466431</v>
      </c>
      <c r="C81" s="117">
        <f t="shared" si="28"/>
        <v>3881.860127604532</v>
      </c>
      <c r="D81" s="117">
        <f t="shared" si="28"/>
        <v>3999.746037127823</v>
      </c>
      <c r="E81" s="117">
        <f t="shared" si="28"/>
        <v>4178.9414997138783</v>
      </c>
      <c r="F81" s="117">
        <f t="shared" si="28"/>
        <v>4355.9608056811521</v>
      </c>
      <c r="G81" s="117">
        <f t="shared" si="28"/>
        <v>4541.1349029465509</v>
      </c>
      <c r="H81" s="117">
        <f t="shared" si="28"/>
        <v>4678.7194638010751</v>
      </c>
      <c r="I81" s="117">
        <f t="shared" si="28"/>
        <v>4569.7537655389187</v>
      </c>
      <c r="J81" s="117">
        <f t="shared" si="28"/>
        <v>4500.8465964046663</v>
      </c>
      <c r="K81" s="117">
        <f t="shared" si="28"/>
        <v>4953.2524846427914</v>
      </c>
      <c r="L81" s="117">
        <f t="shared" si="28"/>
        <v>4994.2612311921048</v>
      </c>
      <c r="M81" s="117">
        <f t="shared" si="28"/>
        <v>4829.9038881030274</v>
      </c>
      <c r="N81" s="117">
        <f t="shared" si="28"/>
        <v>4722.6002614617428</v>
      </c>
      <c r="O81" s="117">
        <f t="shared" si="28"/>
        <v>4574.3155305341616</v>
      </c>
      <c r="P81" s="117">
        <f t="shared" si="28"/>
        <v>4620.1219725729325</v>
      </c>
      <c r="Q81" s="117">
        <f t="shared" si="28"/>
        <v>4829.0042295879011</v>
      </c>
      <c r="R81" s="117">
        <f t="shared" ref="R81:V81" si="29">R82+R85+R87+R100</f>
        <v>4188.4760531732209</v>
      </c>
      <c r="S81" s="117">
        <f t="shared" si="29"/>
        <v>4497.4722724639369</v>
      </c>
      <c r="T81" s="117">
        <f t="shared" si="29"/>
        <v>4683.2775159394596</v>
      </c>
      <c r="U81" s="117">
        <f t="shared" si="29"/>
        <v>4648.7550491644861</v>
      </c>
      <c r="V81" s="117">
        <f t="shared" si="29"/>
        <v>4652.192641668913</v>
      </c>
      <c r="W81" s="117">
        <f t="shared" ref="W81:Y81" si="30">W82+W85+W87+W100</f>
        <v>4669.3169708838714</v>
      </c>
      <c r="X81" s="117">
        <f t="shared" si="30"/>
        <v>4713.9641245611228</v>
      </c>
      <c r="Y81" s="117">
        <f t="shared" si="30"/>
        <v>4639.3605192501955</v>
      </c>
      <c r="DA81" s="129" t="s">
        <v>2486</v>
      </c>
    </row>
    <row r="82" spans="1:105" ht="12.95" customHeight="1" x14ac:dyDescent="0.25">
      <c r="A82" s="121" t="s">
        <v>57</v>
      </c>
      <c r="B82" s="122">
        <f t="shared" ref="B82:Q82" si="31">SUM(B83:B84)</f>
        <v>2598.1116242639873</v>
      </c>
      <c r="C82" s="122">
        <f t="shared" si="31"/>
        <v>2692.943437377106</v>
      </c>
      <c r="D82" s="122">
        <f t="shared" si="31"/>
        <v>2829.9565961420426</v>
      </c>
      <c r="E82" s="122">
        <f t="shared" si="31"/>
        <v>2987.860549272446</v>
      </c>
      <c r="F82" s="122">
        <f t="shared" si="31"/>
        <v>3175.9340657633238</v>
      </c>
      <c r="G82" s="122">
        <f t="shared" si="31"/>
        <v>3282.5577585896649</v>
      </c>
      <c r="H82" s="122">
        <f t="shared" si="31"/>
        <v>3322.5881531944988</v>
      </c>
      <c r="I82" s="122">
        <f t="shared" si="31"/>
        <v>3251.0538455553533</v>
      </c>
      <c r="J82" s="122">
        <f t="shared" si="31"/>
        <v>3148.6482298593392</v>
      </c>
      <c r="K82" s="122">
        <f t="shared" si="31"/>
        <v>3536.4847572840949</v>
      </c>
      <c r="L82" s="122">
        <f t="shared" si="31"/>
        <v>3484.9589021452898</v>
      </c>
      <c r="M82" s="122">
        <f t="shared" si="31"/>
        <v>3314.9131523533638</v>
      </c>
      <c r="N82" s="122">
        <f t="shared" si="31"/>
        <v>3215.3253539714406</v>
      </c>
      <c r="O82" s="122">
        <f t="shared" si="31"/>
        <v>3103.026217751858</v>
      </c>
      <c r="P82" s="122">
        <f t="shared" si="31"/>
        <v>3117.6377307495354</v>
      </c>
      <c r="Q82" s="122">
        <f t="shared" si="31"/>
        <v>3216.4887659711721</v>
      </c>
      <c r="R82" s="122">
        <f t="shared" ref="R82:V82" si="32">SUM(R83:R84)</f>
        <v>2570.9375968927989</v>
      </c>
      <c r="S82" s="122">
        <f t="shared" si="32"/>
        <v>2795.5149122849484</v>
      </c>
      <c r="T82" s="122">
        <f t="shared" si="32"/>
        <v>3012.1289593636661</v>
      </c>
      <c r="U82" s="122">
        <f t="shared" si="32"/>
        <v>3048.0533172835517</v>
      </c>
      <c r="V82" s="122">
        <f t="shared" si="32"/>
        <v>3075.6359282284006</v>
      </c>
      <c r="W82" s="122">
        <f t="shared" ref="W82:Y82" si="33">SUM(W83:W84)</f>
        <v>3061.5299348020549</v>
      </c>
      <c r="X82" s="122">
        <f t="shared" si="33"/>
        <v>3051.2721340405328</v>
      </c>
      <c r="Y82" s="122">
        <f t="shared" si="33"/>
        <v>3068.1486022755157</v>
      </c>
      <c r="DA82" s="130" t="s">
        <v>2487</v>
      </c>
    </row>
    <row r="83" spans="1:105" ht="12" customHeight="1" x14ac:dyDescent="0.25">
      <c r="A83" s="97" t="s">
        <v>199</v>
      </c>
      <c r="B83" s="98">
        <v>2575.4471005003816</v>
      </c>
      <c r="C83" s="98">
        <v>2669.4305635352757</v>
      </c>
      <c r="D83" s="98">
        <v>2806.0375398920437</v>
      </c>
      <c r="E83" s="98">
        <v>2964.2416523589486</v>
      </c>
      <c r="F83" s="98">
        <v>3150.8854598348198</v>
      </c>
      <c r="G83" s="98">
        <v>3257.5373322781966</v>
      </c>
      <c r="H83" s="98">
        <v>3298.2759880369999</v>
      </c>
      <c r="I83" s="98">
        <v>3227.4553745307571</v>
      </c>
      <c r="J83" s="98">
        <v>3126.3476550354394</v>
      </c>
      <c r="K83" s="98">
        <v>3512.3672323266596</v>
      </c>
      <c r="L83" s="98">
        <v>3461.3328114095702</v>
      </c>
      <c r="M83" s="98">
        <v>3292.2678262910013</v>
      </c>
      <c r="N83" s="98">
        <v>3193.6365258025648</v>
      </c>
      <c r="O83" s="98">
        <v>3081.7834142059651</v>
      </c>
      <c r="P83" s="98">
        <v>3096.0153810524075</v>
      </c>
      <c r="Q83" s="98">
        <v>3195.1283370447704</v>
      </c>
      <c r="R83" s="98">
        <v>2553.8669729853659</v>
      </c>
      <c r="S83" s="98">
        <v>2777.2560556972312</v>
      </c>
      <c r="T83" s="98">
        <v>2992.2898318407942</v>
      </c>
      <c r="U83" s="98">
        <v>3028.2120422796247</v>
      </c>
      <c r="V83" s="98">
        <v>3055.6215239713329</v>
      </c>
      <c r="W83" s="98">
        <v>3041.5319667573467</v>
      </c>
      <c r="X83" s="98">
        <v>3031.047543957256</v>
      </c>
      <c r="Y83" s="98">
        <v>3047.853893572641</v>
      </c>
      <c r="DA83" s="63" t="s">
        <v>2488</v>
      </c>
    </row>
    <row r="84" spans="1:105" ht="12" customHeight="1" x14ac:dyDescent="0.25">
      <c r="A84" s="97" t="s">
        <v>53</v>
      </c>
      <c r="B84" s="98">
        <v>22.664523763605956</v>
      </c>
      <c r="C84" s="98">
        <v>23.512873841830285</v>
      </c>
      <c r="D84" s="98">
        <v>23.919056249999041</v>
      </c>
      <c r="E84" s="98">
        <v>23.61889691349753</v>
      </c>
      <c r="F84" s="98">
        <v>25.048605928504113</v>
      </c>
      <c r="G84" s="98">
        <v>25.020426311468199</v>
      </c>
      <c r="H84" s="98">
        <v>24.312165157498988</v>
      </c>
      <c r="I84" s="98">
        <v>23.598471024595984</v>
      </c>
      <c r="J84" s="98">
        <v>22.300574823899542</v>
      </c>
      <c r="K84" s="98">
        <v>24.117524957435336</v>
      </c>
      <c r="L84" s="98">
        <v>23.626090735719668</v>
      </c>
      <c r="M84" s="98">
        <v>22.645326062362507</v>
      </c>
      <c r="N84" s="98">
        <v>21.688828168875659</v>
      </c>
      <c r="O84" s="98">
        <v>21.242803545893139</v>
      </c>
      <c r="P84" s="98">
        <v>21.622349697127813</v>
      </c>
      <c r="Q84" s="98">
        <v>21.360428926401578</v>
      </c>
      <c r="R84" s="98">
        <v>17.070623907432765</v>
      </c>
      <c r="S84" s="98">
        <v>18.258856587717315</v>
      </c>
      <c r="T84" s="98">
        <v>19.839127522871799</v>
      </c>
      <c r="U84" s="98">
        <v>19.84127500392712</v>
      </c>
      <c r="V84" s="98">
        <v>20.014404257067984</v>
      </c>
      <c r="W84" s="98">
        <v>19.997968044708134</v>
      </c>
      <c r="X84" s="98">
        <v>20.224590083276809</v>
      </c>
      <c r="Y84" s="98">
        <v>20.294708702874875</v>
      </c>
      <c r="DA84" s="63" t="s">
        <v>2489</v>
      </c>
    </row>
    <row r="85" spans="1:105" ht="12.95" customHeight="1" x14ac:dyDescent="0.25">
      <c r="A85" s="121" t="s">
        <v>92</v>
      </c>
      <c r="B85" s="122">
        <f t="shared" ref="B85:Y85" si="34">B86</f>
        <v>39.823829697832942</v>
      </c>
      <c r="C85" s="122">
        <f t="shared" si="34"/>
        <v>53.342140089439901</v>
      </c>
      <c r="D85" s="122">
        <f t="shared" si="34"/>
        <v>45.084513795449972</v>
      </c>
      <c r="E85" s="122">
        <f t="shared" si="34"/>
        <v>91.219520130286085</v>
      </c>
      <c r="F85" s="122">
        <f t="shared" si="34"/>
        <v>79.229243382008107</v>
      </c>
      <c r="G85" s="122">
        <f t="shared" si="34"/>
        <v>116.5734300470794</v>
      </c>
      <c r="H85" s="122">
        <f t="shared" si="34"/>
        <v>142.13524354428904</v>
      </c>
      <c r="I85" s="122">
        <f t="shared" si="34"/>
        <v>102.21854126054234</v>
      </c>
      <c r="J85" s="122">
        <f t="shared" si="34"/>
        <v>136.02466986293547</v>
      </c>
      <c r="K85" s="122">
        <f t="shared" si="34"/>
        <v>232.81472908466782</v>
      </c>
      <c r="L85" s="122">
        <f t="shared" si="34"/>
        <v>269.03983015299559</v>
      </c>
      <c r="M85" s="122">
        <f t="shared" si="34"/>
        <v>275.20807713548174</v>
      </c>
      <c r="N85" s="122">
        <f t="shared" si="34"/>
        <v>283.25362088298635</v>
      </c>
      <c r="O85" s="122">
        <f t="shared" si="34"/>
        <v>277.74462810575551</v>
      </c>
      <c r="P85" s="122">
        <f t="shared" si="34"/>
        <v>232.43289829941324</v>
      </c>
      <c r="Q85" s="122">
        <f t="shared" si="34"/>
        <v>370.93399492656494</v>
      </c>
      <c r="R85" s="122">
        <f t="shared" si="34"/>
        <v>350.10935241610542</v>
      </c>
      <c r="S85" s="122">
        <f t="shared" si="34"/>
        <v>365.72803792156083</v>
      </c>
      <c r="T85" s="122">
        <f t="shared" si="34"/>
        <v>272.81975584890125</v>
      </c>
      <c r="U85" s="122">
        <f t="shared" si="34"/>
        <v>227.54167493273982</v>
      </c>
      <c r="V85" s="122">
        <f t="shared" si="34"/>
        <v>202.12484896400707</v>
      </c>
      <c r="W85" s="122">
        <f t="shared" si="34"/>
        <v>190.20486636110374</v>
      </c>
      <c r="X85" s="122">
        <f t="shared" si="34"/>
        <v>197.24600924856583</v>
      </c>
      <c r="Y85" s="122">
        <f t="shared" si="34"/>
        <v>216.54395085646806</v>
      </c>
      <c r="DA85" s="130" t="s">
        <v>2490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39.823829697832942</v>
      </c>
      <c r="C86" s="98">
        <f>IF(RES_hhdet_tes!C86=0,0,RES_hhdet_tes!C86*1000*11630/RES_hhdet_num!C81)</f>
        <v>53.342140089439901</v>
      </c>
      <c r="D86" s="98">
        <f>IF(RES_hhdet_tes!D86=0,0,RES_hhdet_tes!D86*1000*11630/RES_hhdet_num!D81)</f>
        <v>45.084513795449972</v>
      </c>
      <c r="E86" s="98">
        <f>IF(RES_hhdet_tes!E86=0,0,RES_hhdet_tes!E86*1000*11630/RES_hhdet_num!E81)</f>
        <v>91.219520130286085</v>
      </c>
      <c r="F86" s="98">
        <f>IF(RES_hhdet_tes!F86=0,0,RES_hhdet_tes!F86*1000*11630/RES_hhdet_num!F81)</f>
        <v>79.229243382008107</v>
      </c>
      <c r="G86" s="98">
        <f>IF(RES_hhdet_tes!G86=0,0,RES_hhdet_tes!G86*1000*11630/RES_hhdet_num!G81)</f>
        <v>116.5734300470794</v>
      </c>
      <c r="H86" s="98">
        <f>IF(RES_hhdet_tes!H86=0,0,RES_hhdet_tes!H86*1000*11630/RES_hhdet_num!H81)</f>
        <v>142.13524354428904</v>
      </c>
      <c r="I86" s="98">
        <f>IF(RES_hhdet_tes!I86=0,0,RES_hhdet_tes!I86*1000*11630/RES_hhdet_num!I81)</f>
        <v>102.21854126054234</v>
      </c>
      <c r="J86" s="98">
        <f>IF(RES_hhdet_tes!J86=0,0,RES_hhdet_tes!J86*1000*11630/RES_hhdet_num!J81)</f>
        <v>136.02466986293547</v>
      </c>
      <c r="K86" s="98">
        <f>IF(RES_hhdet_tes!K86=0,0,RES_hhdet_tes!K86*1000*11630/RES_hhdet_num!K81)</f>
        <v>232.81472908466782</v>
      </c>
      <c r="L86" s="98">
        <f>IF(RES_hhdet_tes!L86=0,0,RES_hhdet_tes!L86*1000*11630/RES_hhdet_num!L81)</f>
        <v>269.03983015299559</v>
      </c>
      <c r="M86" s="98">
        <f>IF(RES_hhdet_tes!M86=0,0,RES_hhdet_tes!M86*1000*11630/RES_hhdet_num!M81)</f>
        <v>275.20807713548174</v>
      </c>
      <c r="N86" s="98">
        <f>IF(RES_hhdet_tes!N86=0,0,RES_hhdet_tes!N86*1000*11630/RES_hhdet_num!N81)</f>
        <v>283.25362088298635</v>
      </c>
      <c r="O86" s="98">
        <f>IF(RES_hhdet_tes!O86=0,0,RES_hhdet_tes!O86*1000*11630/RES_hhdet_num!O81)</f>
        <v>277.74462810575551</v>
      </c>
      <c r="P86" s="98">
        <f>IF(RES_hhdet_tes!P86=0,0,RES_hhdet_tes!P86*1000*11630/RES_hhdet_num!P81)</f>
        <v>232.43289829941324</v>
      </c>
      <c r="Q86" s="98">
        <f>IF(RES_hhdet_tes!Q86=0,0,RES_hhdet_tes!Q86*1000*11630/RES_hhdet_num!Q81)</f>
        <v>370.93399492656494</v>
      </c>
      <c r="R86" s="98">
        <f>IF(RES_hhdet_tes!R86=0,0,RES_hhdet_tes!R86*1000*11630/RES_hhdet_num!R81)</f>
        <v>350.10935241610542</v>
      </c>
      <c r="S86" s="98">
        <f>IF(RES_hhdet_tes!S86=0,0,RES_hhdet_tes!S86*1000*11630/RES_hhdet_num!S81)</f>
        <v>365.72803792156083</v>
      </c>
      <c r="T86" s="98">
        <f>IF(RES_hhdet_tes!T86=0,0,RES_hhdet_tes!T86*1000*11630/RES_hhdet_num!T81)</f>
        <v>272.81975584890125</v>
      </c>
      <c r="U86" s="98">
        <f>IF(RES_hhdet_tes!U86=0,0,RES_hhdet_tes!U86*1000*11630/RES_hhdet_num!U81)</f>
        <v>227.54167493273982</v>
      </c>
      <c r="V86" s="98">
        <f>IF(RES_hhdet_tes!V86=0,0,RES_hhdet_tes!V86*1000*11630/RES_hhdet_num!V81)</f>
        <v>202.12484896400707</v>
      </c>
      <c r="W86" s="98">
        <f>IF(RES_hhdet_tes!W86=0,0,RES_hhdet_tes!W86*1000*11630/RES_hhdet_num!W81)</f>
        <v>190.20486636110374</v>
      </c>
      <c r="X86" s="98">
        <f>IF(RES_hhdet_tes!X86=0,0,RES_hhdet_tes!X86*1000*11630/RES_hhdet_num!X81)</f>
        <v>197.24600924856583</v>
      </c>
      <c r="Y86" s="98">
        <f>IF(RES_hhdet_tes!Y86=0,0,RES_hhdet_tes!Y86*1000*11630/RES_hhdet_num!Y81)</f>
        <v>216.54395085646806</v>
      </c>
      <c r="DA86" s="63" t="s">
        <v>2491</v>
      </c>
    </row>
    <row r="87" spans="1:105" ht="12" customHeight="1" x14ac:dyDescent="0.25">
      <c r="A87" s="121" t="s">
        <v>55</v>
      </c>
      <c r="B87" s="122">
        <v>691.21159177995139</v>
      </c>
      <c r="C87" s="122">
        <v>708.83339624854955</v>
      </c>
      <c r="D87" s="122">
        <v>700.57892331298763</v>
      </c>
      <c r="E87" s="122">
        <v>665.51254975643496</v>
      </c>
      <c r="F87" s="122">
        <v>669.31136897994645</v>
      </c>
      <c r="G87" s="122">
        <v>697.98986738988765</v>
      </c>
      <c r="H87" s="122">
        <v>703.59726588705439</v>
      </c>
      <c r="I87" s="122">
        <v>710.09742212142066</v>
      </c>
      <c r="J87" s="122">
        <v>716.15314490803519</v>
      </c>
      <c r="K87" s="122">
        <v>701.3551509896738</v>
      </c>
      <c r="L87" s="122">
        <v>738.03510696215199</v>
      </c>
      <c r="M87" s="122">
        <v>769.33073738177461</v>
      </c>
      <c r="N87" s="122">
        <v>767.40574161019254</v>
      </c>
      <c r="O87" s="122">
        <v>786.15793534849411</v>
      </c>
      <c r="P87" s="122">
        <v>817.09587848418766</v>
      </c>
      <c r="Q87" s="122">
        <v>792.00376293670286</v>
      </c>
      <c r="R87" s="122">
        <v>817.58339297351836</v>
      </c>
      <c r="S87" s="122">
        <v>871.27015099553535</v>
      </c>
      <c r="T87" s="122">
        <v>893.62831776822111</v>
      </c>
      <c r="U87" s="122">
        <v>894.38464750521439</v>
      </c>
      <c r="V87" s="122">
        <v>896.17534239863585</v>
      </c>
      <c r="W87" s="122">
        <v>929.16413751921073</v>
      </c>
      <c r="X87" s="122">
        <v>964.38004670193072</v>
      </c>
      <c r="Y87" s="122">
        <v>878.83567450834914</v>
      </c>
      <c r="DA87" s="130" t="s">
        <v>2492</v>
      </c>
    </row>
    <row r="88" spans="1:105" ht="12" customHeight="1" x14ac:dyDescent="0.25">
      <c r="A88" s="97" t="s">
        <v>132</v>
      </c>
      <c r="B88" s="98">
        <v>671.34725900107014</v>
      </c>
      <c r="C88" s="98">
        <v>711.08595871396085</v>
      </c>
      <c r="D88" s="98">
        <v>703.327041154771</v>
      </c>
      <c r="E88" s="98">
        <v>667.97462160933821</v>
      </c>
      <c r="F88" s="98">
        <v>656.7709312892772</v>
      </c>
      <c r="G88" s="98">
        <v>678.81861350944132</v>
      </c>
      <c r="H88" s="98">
        <v>691.78184611339645</v>
      </c>
      <c r="I88" s="98">
        <v>694.68899883848007</v>
      </c>
      <c r="J88" s="98">
        <v>718.48971429326571</v>
      </c>
      <c r="K88" s="98">
        <v>710.88747845943408</v>
      </c>
      <c r="L88" s="98">
        <v>731.12661002349728</v>
      </c>
      <c r="M88" s="98">
        <v>812.9140893724574</v>
      </c>
      <c r="N88" s="98">
        <v>845.11828794696009</v>
      </c>
      <c r="O88" s="98">
        <v>910.7082264171803</v>
      </c>
      <c r="P88" s="98">
        <v>930.08031265803777</v>
      </c>
      <c r="Q88" s="98">
        <v>903.46663732678576</v>
      </c>
      <c r="R88" s="98">
        <v>747.38647915202773</v>
      </c>
      <c r="S88" s="98">
        <v>838.55179937375692</v>
      </c>
      <c r="T88" s="98">
        <v>856.65068666590753</v>
      </c>
      <c r="U88" s="98">
        <v>906.02411111251286</v>
      </c>
      <c r="V88" s="98">
        <v>914.47972824288331</v>
      </c>
      <c r="W88" s="98">
        <v>922.29353566445741</v>
      </c>
      <c r="X88" s="98">
        <v>922.11033532267834</v>
      </c>
      <c r="Y88" s="98">
        <v>905.02082722212856</v>
      </c>
      <c r="DA88" s="63" t="s">
        <v>2493</v>
      </c>
    </row>
    <row r="89" spans="1:105" ht="12" customHeight="1" x14ac:dyDescent="0.25">
      <c r="A89" s="97" t="s">
        <v>131</v>
      </c>
      <c r="B89" s="98">
        <v>671.34725900107014</v>
      </c>
      <c r="C89" s="98">
        <v>711.0728040109218</v>
      </c>
      <c r="D89" s="98">
        <v>703.30095513996321</v>
      </c>
      <c r="E89" s="98">
        <v>667.97433465263236</v>
      </c>
      <c r="F89" s="98">
        <v>656.77702367879408</v>
      </c>
      <c r="G89" s="98">
        <v>678.82577475256915</v>
      </c>
      <c r="H89" s="98">
        <v>691.7908062228795</v>
      </c>
      <c r="I89" s="98">
        <v>694.7303784538816</v>
      </c>
      <c r="J89" s="98">
        <v>718.5443079792766</v>
      </c>
      <c r="K89" s="98">
        <v>710.98851807415201</v>
      </c>
      <c r="L89" s="98">
        <v>731.2147556802604</v>
      </c>
      <c r="M89" s="98">
        <v>812.92665871077634</v>
      </c>
      <c r="N89" s="98">
        <v>845.14423623242089</v>
      </c>
      <c r="O89" s="98">
        <v>910.72860590163691</v>
      </c>
      <c r="P89" s="98">
        <v>930.09255122568868</v>
      </c>
      <c r="Q89" s="98">
        <v>903.54703496666104</v>
      </c>
      <c r="R89" s="98">
        <v>747.39066348139602</v>
      </c>
      <c r="S89" s="98">
        <v>838.49115946832183</v>
      </c>
      <c r="T89" s="98">
        <v>856.56642813165251</v>
      </c>
      <c r="U89" s="98">
        <v>905.97600604704485</v>
      </c>
      <c r="V89" s="98">
        <v>914.44734462410497</v>
      </c>
      <c r="W89" s="98">
        <v>922.26909927713757</v>
      </c>
      <c r="X89" s="98">
        <v>922.0592298013247</v>
      </c>
      <c r="Y89" s="98">
        <v>904.96001353123359</v>
      </c>
      <c r="DA89" s="63" t="s">
        <v>2494</v>
      </c>
    </row>
    <row r="90" spans="1:105" ht="12" customHeight="1" x14ac:dyDescent="0.25">
      <c r="A90" s="100" t="s">
        <v>199</v>
      </c>
      <c r="B90" s="101">
        <v>76.755561432858897</v>
      </c>
      <c r="C90" s="101">
        <v>157.48652212899574</v>
      </c>
      <c r="D90" s="101">
        <v>62.748019845040119</v>
      </c>
      <c r="E90" s="101">
        <v>35.101834924417943</v>
      </c>
      <c r="F90" s="101">
        <v>45.264299021508982</v>
      </c>
      <c r="G90" s="101">
        <v>45.189362801459161</v>
      </c>
      <c r="H90" s="101">
        <v>63.272794700007836</v>
      </c>
      <c r="I90" s="101">
        <v>51.702152894195251</v>
      </c>
      <c r="J90" s="101">
        <v>50.477007270758172</v>
      </c>
      <c r="K90" s="101">
        <v>46.935652931150848</v>
      </c>
      <c r="L90" s="101">
        <v>47.822665807391004</v>
      </c>
      <c r="M90" s="101">
        <v>82.01321010134744</v>
      </c>
      <c r="N90" s="101">
        <v>57.334365951950019</v>
      </c>
      <c r="O90" s="101">
        <v>41.020109626635325</v>
      </c>
      <c r="P90" s="101">
        <v>83.006029734186555</v>
      </c>
      <c r="Q90" s="101">
        <v>20.311269829735345</v>
      </c>
      <c r="R90" s="101">
        <v>23.58372770595269</v>
      </c>
      <c r="S90" s="101">
        <v>45.956485045724527</v>
      </c>
      <c r="T90" s="101">
        <v>55.019985007838997</v>
      </c>
      <c r="U90" s="101">
        <v>76.344006613592782</v>
      </c>
      <c r="V90" s="101">
        <v>63.261599195610437</v>
      </c>
      <c r="W90" s="101">
        <v>70.498827199816489</v>
      </c>
      <c r="X90" s="101">
        <v>76.108473177799496</v>
      </c>
      <c r="Y90" s="101">
        <v>60.456212536548378</v>
      </c>
      <c r="DA90" s="131" t="s">
        <v>2495</v>
      </c>
    </row>
    <row r="91" spans="1:105" ht="12" customHeight="1" x14ac:dyDescent="0.25">
      <c r="A91" s="103" t="s">
        <v>52</v>
      </c>
      <c r="B91" s="104">
        <v>594.5916975682112</v>
      </c>
      <c r="C91" s="104">
        <v>553.58628188192597</v>
      </c>
      <c r="D91" s="104">
        <v>640.55293529492303</v>
      </c>
      <c r="E91" s="104">
        <v>632.87249972821439</v>
      </c>
      <c r="F91" s="104">
        <v>611.51272465728505</v>
      </c>
      <c r="G91" s="104">
        <v>633.63641195111006</v>
      </c>
      <c r="H91" s="104">
        <v>628.51801152287169</v>
      </c>
      <c r="I91" s="104">
        <v>643.02822555968646</v>
      </c>
      <c r="J91" s="104">
        <v>668.06730070851836</v>
      </c>
      <c r="K91" s="104">
        <v>664.05286514300121</v>
      </c>
      <c r="L91" s="104">
        <v>683.39208987286929</v>
      </c>
      <c r="M91" s="104">
        <v>730.91344860942888</v>
      </c>
      <c r="N91" s="104">
        <v>787.80987028047082</v>
      </c>
      <c r="O91" s="104">
        <v>869.70849627500172</v>
      </c>
      <c r="P91" s="104">
        <v>847.08652149150203</v>
      </c>
      <c r="Q91" s="104">
        <v>883.23576513692581</v>
      </c>
      <c r="R91" s="104">
        <v>723.80693577544332</v>
      </c>
      <c r="S91" s="104">
        <v>792.53467442259728</v>
      </c>
      <c r="T91" s="104">
        <v>801.54644312381356</v>
      </c>
      <c r="U91" s="104">
        <v>829.63199943345228</v>
      </c>
      <c r="V91" s="104">
        <v>851.18574542849433</v>
      </c>
      <c r="W91" s="104">
        <v>851.77027207732101</v>
      </c>
      <c r="X91" s="104">
        <v>845.95075662352531</v>
      </c>
      <c r="Y91" s="104">
        <v>844.50380099468521</v>
      </c>
      <c r="DA91" s="132" t="s">
        <v>2496</v>
      </c>
    </row>
    <row r="92" spans="1:105" ht="12" customHeight="1" x14ac:dyDescent="0.25">
      <c r="A92" s="106" t="s">
        <v>124</v>
      </c>
      <c r="B92" s="101">
        <v>703.8580668901526</v>
      </c>
      <c r="C92" s="101">
        <v>698.52574265690532</v>
      </c>
      <c r="D92" s="101">
        <v>700.64756774254488</v>
      </c>
      <c r="E92" s="101">
        <v>668.96152895099351</v>
      </c>
      <c r="F92" s="101">
        <v>674.37368741246121</v>
      </c>
      <c r="G92" s="101">
        <v>709.36954729527395</v>
      </c>
      <c r="H92" s="101">
        <v>692.62902957387337</v>
      </c>
      <c r="I92" s="101">
        <v>707.18025600575004</v>
      </c>
      <c r="J92" s="101">
        <v>716.49468618693857</v>
      </c>
      <c r="K92" s="101">
        <v>705.36110152400943</v>
      </c>
      <c r="L92" s="101">
        <v>738.93556965266862</v>
      </c>
      <c r="M92" s="101">
        <v>754.12852283874406</v>
      </c>
      <c r="N92" s="101">
        <v>756.58159734280946</v>
      </c>
      <c r="O92" s="101">
        <v>795.26363150195459</v>
      </c>
      <c r="P92" s="101">
        <v>808.01230514268616</v>
      </c>
      <c r="Q92" s="101">
        <v>796.84924156302441</v>
      </c>
      <c r="R92" s="101">
        <v>837.16381472667922</v>
      </c>
      <c r="S92" s="101">
        <v>887.99328312387559</v>
      </c>
      <c r="T92" s="101">
        <v>905.18663790697917</v>
      </c>
      <c r="U92" s="101">
        <v>872.47912072924066</v>
      </c>
      <c r="V92" s="101">
        <v>860.17406426942614</v>
      </c>
      <c r="W92" s="101">
        <v>923.75100154126926</v>
      </c>
      <c r="X92" s="101">
        <v>1020.3060794143067</v>
      </c>
      <c r="Y92" s="101">
        <v>852.95147271286135</v>
      </c>
      <c r="DA92" s="131" t="s">
        <v>2497</v>
      </c>
    </row>
    <row r="93" spans="1:105" ht="12" customHeight="1" x14ac:dyDescent="0.25">
      <c r="A93" s="107" t="s">
        <v>123</v>
      </c>
      <c r="B93" s="104">
        <v>703.85806689015249</v>
      </c>
      <c r="C93" s="104">
        <v>698.5175032114289</v>
      </c>
      <c r="D93" s="104">
        <v>700.62805987089769</v>
      </c>
      <c r="E93" s="104">
        <v>668.98897777548927</v>
      </c>
      <c r="F93" s="104">
        <v>674.41565629830495</v>
      </c>
      <c r="G93" s="104">
        <v>709.41034098916919</v>
      </c>
      <c r="H93" s="104">
        <v>692.66282723271161</v>
      </c>
      <c r="I93" s="104">
        <v>706.92642079327595</v>
      </c>
      <c r="J93" s="104">
        <v>716.04422175971308</v>
      </c>
      <c r="K93" s="104">
        <v>705.00857658652058</v>
      </c>
      <c r="L93" s="104">
        <v>738.71598682202455</v>
      </c>
      <c r="M93" s="104">
        <v>754.09564964829883</v>
      </c>
      <c r="N93" s="104">
        <v>756.58946731112769</v>
      </c>
      <c r="O93" s="104">
        <v>795.26426899629666</v>
      </c>
      <c r="P93" s="104">
        <v>808.02227006910016</v>
      </c>
      <c r="Q93" s="104">
        <v>797.28113056957534</v>
      </c>
      <c r="R93" s="104">
        <v>837.84911120386289</v>
      </c>
      <c r="S93" s="104">
        <v>888.68226583318938</v>
      </c>
      <c r="T93" s="104">
        <v>905.48338991877233</v>
      </c>
      <c r="U93" s="104">
        <v>872.42721664780333</v>
      </c>
      <c r="V93" s="104">
        <v>860.06089909295895</v>
      </c>
      <c r="W93" s="104">
        <v>923.45454486374967</v>
      </c>
      <c r="X93" s="104">
        <v>1019.5232658672459</v>
      </c>
      <c r="Y93" s="104">
        <v>852.52339312256072</v>
      </c>
      <c r="DA93" s="132" t="s">
        <v>2498</v>
      </c>
    </row>
    <row r="94" spans="1:105" ht="12" customHeight="1" x14ac:dyDescent="0.25">
      <c r="A94" s="108" t="s">
        <v>50</v>
      </c>
      <c r="B94" s="98">
        <v>80.714843641081799</v>
      </c>
      <c r="C94" s="98">
        <v>154.75048064076222</v>
      </c>
      <c r="D94" s="98">
        <v>62.48839608618183</v>
      </c>
      <c r="E94" s="98">
        <v>35.164291084482826</v>
      </c>
      <c r="F94" s="98">
        <v>46.657299774613115</v>
      </c>
      <c r="G94" s="98">
        <v>47.515609562036474</v>
      </c>
      <c r="H94" s="98">
        <v>63.331792120771304</v>
      </c>
      <c r="I94" s="98">
        <v>52.764464469357264</v>
      </c>
      <c r="J94" s="98">
        <v>50.253962764855821</v>
      </c>
      <c r="K94" s="98">
        <v>46.378890902014575</v>
      </c>
      <c r="L94" s="98">
        <v>48.618666328359048</v>
      </c>
      <c r="M94" s="98">
        <v>74.860027326638573</v>
      </c>
      <c r="N94" s="98">
        <v>49.229535365665903</v>
      </c>
      <c r="O94" s="98">
        <v>32.633019013652763</v>
      </c>
      <c r="P94" s="98">
        <v>68.916163179615083</v>
      </c>
      <c r="Q94" s="98">
        <v>14.18976921391406</v>
      </c>
      <c r="R94" s="98">
        <v>25.350594225582313</v>
      </c>
      <c r="S94" s="98">
        <v>50.319095846427501</v>
      </c>
      <c r="T94" s="98">
        <v>59.851062289933694</v>
      </c>
      <c r="U94" s="98">
        <v>72.574600439583349</v>
      </c>
      <c r="V94" s="98">
        <v>57.036631687293642</v>
      </c>
      <c r="W94" s="98">
        <v>70.646764683672785</v>
      </c>
      <c r="X94" s="98">
        <v>88.548007445931376</v>
      </c>
      <c r="Y94" s="98">
        <v>54.945087824135335</v>
      </c>
      <c r="DA94" s="63" t="s">
        <v>2499</v>
      </c>
    </row>
    <row r="95" spans="1:105" ht="12" customHeight="1" x14ac:dyDescent="0.25">
      <c r="A95" s="108" t="s">
        <v>52</v>
      </c>
      <c r="B95" s="98">
        <v>623.14322324907073</v>
      </c>
      <c r="C95" s="98">
        <v>543.76702257066665</v>
      </c>
      <c r="D95" s="98">
        <v>638.13966378471594</v>
      </c>
      <c r="E95" s="98">
        <v>633.82468669100638</v>
      </c>
      <c r="F95" s="98">
        <v>627.75835652369187</v>
      </c>
      <c r="G95" s="98">
        <v>661.8947314271328</v>
      </c>
      <c r="H95" s="98">
        <v>629.33103511194031</v>
      </c>
      <c r="I95" s="98">
        <v>654.16195632391873</v>
      </c>
      <c r="J95" s="98">
        <v>665.79025899485737</v>
      </c>
      <c r="K95" s="98">
        <v>658.62968568450594</v>
      </c>
      <c r="L95" s="98">
        <v>690.09732049366551</v>
      </c>
      <c r="M95" s="98">
        <v>679.23562232166034</v>
      </c>
      <c r="N95" s="98">
        <v>707.35993194546188</v>
      </c>
      <c r="O95" s="98">
        <v>762.63124998264368</v>
      </c>
      <c r="P95" s="98">
        <v>739.1061068894852</v>
      </c>
      <c r="Q95" s="98">
        <v>783.09136135566132</v>
      </c>
      <c r="R95" s="98">
        <v>812.49851697828069</v>
      </c>
      <c r="S95" s="98">
        <v>838.36316998676193</v>
      </c>
      <c r="T95" s="98">
        <v>845.63232762883842</v>
      </c>
      <c r="U95" s="98">
        <v>799.85261620821996</v>
      </c>
      <c r="V95" s="98">
        <v>803.02426740566523</v>
      </c>
      <c r="W95" s="98">
        <v>852.80778018007686</v>
      </c>
      <c r="X95" s="98">
        <v>930.97525842131461</v>
      </c>
      <c r="Y95" s="98">
        <v>797.57830529842533</v>
      </c>
      <c r="DA95" s="63" t="s">
        <v>2500</v>
      </c>
    </row>
    <row r="96" spans="1:105" ht="12" customHeight="1" x14ac:dyDescent="0.25">
      <c r="A96" s="106" t="s">
        <v>122</v>
      </c>
      <c r="B96" s="101">
        <v>621.8650403178508</v>
      </c>
      <c r="C96" s="101">
        <v>756.5125107301825</v>
      </c>
      <c r="D96" s="101">
        <v>699.2852964546862</v>
      </c>
      <c r="E96" s="101">
        <v>651.06477208991691</v>
      </c>
      <c r="F96" s="101">
        <v>656.81427575846965</v>
      </c>
      <c r="G96" s="101">
        <v>676.83201832124246</v>
      </c>
      <c r="H96" s="101">
        <v>725.49369671207342</v>
      </c>
      <c r="I96" s="101">
        <v>717.49466311361039</v>
      </c>
      <c r="J96" s="101">
        <v>715.236944322819</v>
      </c>
      <c r="K96" s="101">
        <v>695.32278345722511</v>
      </c>
      <c r="L96" s="101">
        <v>738.45740035570248</v>
      </c>
      <c r="M96" s="101">
        <v>774.45669908708396</v>
      </c>
      <c r="N96" s="101">
        <v>763.09160791984334</v>
      </c>
      <c r="O96" s="101">
        <v>757.6498372439321</v>
      </c>
      <c r="P96" s="101">
        <v>805.85038381434128</v>
      </c>
      <c r="Q96" s="101">
        <v>767.11610701215488</v>
      </c>
      <c r="R96" s="101">
        <v>808.3631605084754</v>
      </c>
      <c r="S96" s="101">
        <v>857.98204228905104</v>
      </c>
      <c r="T96" s="101">
        <v>887.60095588409592</v>
      </c>
      <c r="U96" s="101">
        <v>909.7640706487723</v>
      </c>
      <c r="V96" s="101">
        <v>920.1563303718691</v>
      </c>
      <c r="W96" s="101">
        <v>934.3719651151348</v>
      </c>
      <c r="X96" s="101">
        <v>932.28246356380589</v>
      </c>
      <c r="Y96" s="101">
        <v>892.15052736765267</v>
      </c>
      <c r="DA96" s="131" t="s">
        <v>2501</v>
      </c>
    </row>
    <row r="97" spans="1:105" ht="12" customHeight="1" x14ac:dyDescent="0.25">
      <c r="A97" s="107" t="s">
        <v>121</v>
      </c>
      <c r="B97" s="104">
        <v>621.86504031785068</v>
      </c>
      <c r="C97" s="104">
        <v>756.43732793849085</v>
      </c>
      <c r="D97" s="104">
        <v>699.16342182703158</v>
      </c>
      <c r="E97" s="104">
        <v>651.16859879729554</v>
      </c>
      <c r="F97" s="104">
        <v>656.97634356277069</v>
      </c>
      <c r="G97" s="104">
        <v>676.94506725114911</v>
      </c>
      <c r="H97" s="104">
        <v>725.55483627564774</v>
      </c>
      <c r="I97" s="104">
        <v>717.37225482405893</v>
      </c>
      <c r="J97" s="104">
        <v>715.38350908483983</v>
      </c>
      <c r="K97" s="104">
        <v>695.75065357824883</v>
      </c>
      <c r="L97" s="104">
        <v>738.87365859923716</v>
      </c>
      <c r="M97" s="104">
        <v>774.29342473654629</v>
      </c>
      <c r="N97" s="104">
        <v>762.73359867116665</v>
      </c>
      <c r="O97" s="104">
        <v>757.52419364807145</v>
      </c>
      <c r="P97" s="104">
        <v>807.5954414470948</v>
      </c>
      <c r="Q97" s="104">
        <v>770.55059506564305</v>
      </c>
      <c r="R97" s="104">
        <v>814.32066149802529</v>
      </c>
      <c r="S97" s="104">
        <v>864.58801304364636</v>
      </c>
      <c r="T97" s="104">
        <v>891.23926985489481</v>
      </c>
      <c r="U97" s="104">
        <v>909.7949523524976</v>
      </c>
      <c r="V97" s="104">
        <v>918.56473866273723</v>
      </c>
      <c r="W97" s="104">
        <v>933.22273402248982</v>
      </c>
      <c r="X97" s="104">
        <v>932.35503557390678</v>
      </c>
      <c r="Y97" s="104">
        <v>892.17727524818633</v>
      </c>
      <c r="DA97" s="132" t="s">
        <v>2502</v>
      </c>
    </row>
    <row r="98" spans="1:105" ht="12" customHeight="1" x14ac:dyDescent="0.25">
      <c r="A98" s="108" t="s">
        <v>53</v>
      </c>
      <c r="B98" s="98">
        <v>69.324390803150422</v>
      </c>
      <c r="C98" s="98">
        <v>166.85767640285803</v>
      </c>
      <c r="D98" s="98">
        <v>62.265088177637146</v>
      </c>
      <c r="E98" s="98">
        <v>33.414839812360924</v>
      </c>
      <c r="F98" s="98">
        <v>45.086824838087587</v>
      </c>
      <c r="G98" s="98">
        <v>44.827870652808599</v>
      </c>
      <c r="H98" s="98">
        <v>66.935360138941505</v>
      </c>
      <c r="I98" s="98">
        <v>53.687577490086611</v>
      </c>
      <c r="J98" s="98">
        <v>50.100676764967197</v>
      </c>
      <c r="K98" s="98">
        <v>45.370180052891925</v>
      </c>
      <c r="L98" s="98">
        <v>47.794289799859015</v>
      </c>
      <c r="M98" s="98">
        <v>75.808297235347212</v>
      </c>
      <c r="N98" s="98">
        <v>49.147710553526068</v>
      </c>
      <c r="O98" s="98">
        <v>28.860919584426608</v>
      </c>
      <c r="P98" s="98">
        <v>69.153744528245113</v>
      </c>
      <c r="Q98" s="98">
        <v>10.084899694921793</v>
      </c>
      <c r="R98" s="98">
        <v>20.820981886480205</v>
      </c>
      <c r="S98" s="98">
        <v>47.518536274185678</v>
      </c>
      <c r="T98" s="98">
        <v>58.065219206579542</v>
      </c>
      <c r="U98" s="98">
        <v>77.85354504030029</v>
      </c>
      <c r="V98" s="98">
        <v>64.663836841420519</v>
      </c>
      <c r="W98" s="98">
        <v>69.607467738689266</v>
      </c>
      <c r="X98" s="98">
        <v>75.606940060397832</v>
      </c>
      <c r="Y98" s="98">
        <v>59.534215994364708</v>
      </c>
      <c r="DA98" s="63" t="s">
        <v>2503</v>
      </c>
    </row>
    <row r="99" spans="1:105" ht="12" customHeight="1" x14ac:dyDescent="0.25">
      <c r="A99" s="108" t="s">
        <v>52</v>
      </c>
      <c r="B99" s="98">
        <v>552.54064951470025</v>
      </c>
      <c r="C99" s="98">
        <v>589.57965153563271</v>
      </c>
      <c r="D99" s="98">
        <v>636.89833364939443</v>
      </c>
      <c r="E99" s="98">
        <v>617.75375898493473</v>
      </c>
      <c r="F99" s="98">
        <v>611.88951872468328</v>
      </c>
      <c r="G99" s="98">
        <v>632.11719659834046</v>
      </c>
      <c r="H99" s="98">
        <v>658.61947613670623</v>
      </c>
      <c r="I99" s="98">
        <v>663.68467733397233</v>
      </c>
      <c r="J99" s="98">
        <v>665.28283231987245</v>
      </c>
      <c r="K99" s="98">
        <v>650.38047352535693</v>
      </c>
      <c r="L99" s="98">
        <v>691.07936879937813</v>
      </c>
      <c r="M99" s="98">
        <v>698.48512750119903</v>
      </c>
      <c r="N99" s="98">
        <v>713.58588811764059</v>
      </c>
      <c r="O99" s="98">
        <v>728.66327406364485</v>
      </c>
      <c r="P99" s="98">
        <v>738.44169691884974</v>
      </c>
      <c r="Q99" s="98">
        <v>760.46569537072128</v>
      </c>
      <c r="R99" s="98">
        <v>793.49967961154493</v>
      </c>
      <c r="S99" s="98">
        <v>817.06947676946072</v>
      </c>
      <c r="T99" s="98">
        <v>833.17405064831519</v>
      </c>
      <c r="U99" s="98">
        <v>831.94140731219738</v>
      </c>
      <c r="V99" s="98">
        <v>853.90090182131667</v>
      </c>
      <c r="W99" s="98">
        <v>863.61526628380057</v>
      </c>
      <c r="X99" s="98">
        <v>856.74809551350893</v>
      </c>
      <c r="Y99" s="98">
        <v>832.64305925382155</v>
      </c>
      <c r="DA99" s="63" t="s">
        <v>2504</v>
      </c>
    </row>
    <row r="100" spans="1:105" ht="12" customHeight="1" x14ac:dyDescent="0.25">
      <c r="A100" s="121" t="s">
        <v>54</v>
      </c>
      <c r="B100" s="122">
        <v>382.28267980487141</v>
      </c>
      <c r="C100" s="122">
        <v>426.74115388943682</v>
      </c>
      <c r="D100" s="122">
        <v>424.1260038773429</v>
      </c>
      <c r="E100" s="122">
        <v>434.34888055471163</v>
      </c>
      <c r="F100" s="122">
        <v>431.4861275558734</v>
      </c>
      <c r="G100" s="122">
        <v>444.01384691991956</v>
      </c>
      <c r="H100" s="122">
        <v>510.39880117523273</v>
      </c>
      <c r="I100" s="122">
        <v>506.38395660160285</v>
      </c>
      <c r="J100" s="122">
        <v>500.02055177435693</v>
      </c>
      <c r="K100" s="122">
        <v>482.59784728435454</v>
      </c>
      <c r="L100" s="122">
        <v>502.22739193166797</v>
      </c>
      <c r="M100" s="122">
        <v>470.45192123240753</v>
      </c>
      <c r="N100" s="122">
        <v>456.61554499712327</v>
      </c>
      <c r="O100" s="122">
        <v>407.38674932805407</v>
      </c>
      <c r="P100" s="122">
        <v>452.95546503979614</v>
      </c>
      <c r="Q100" s="122">
        <v>449.57770575346103</v>
      </c>
      <c r="R100" s="122">
        <v>449.8457108907981</v>
      </c>
      <c r="S100" s="122">
        <v>464.95917126189249</v>
      </c>
      <c r="T100" s="122">
        <v>504.70048295867133</v>
      </c>
      <c r="U100" s="122">
        <v>478.77540944298045</v>
      </c>
      <c r="V100" s="122">
        <v>478.25652207786931</v>
      </c>
      <c r="W100" s="122">
        <v>488.4180322015028</v>
      </c>
      <c r="X100" s="122">
        <v>501.06593457009359</v>
      </c>
      <c r="Y100" s="122">
        <v>475.8322916098623</v>
      </c>
      <c r="DA100" s="130" t="s">
        <v>2505</v>
      </c>
    </row>
    <row r="101" spans="1:105" ht="12" customHeight="1" x14ac:dyDescent="0.25">
      <c r="A101" s="97" t="s">
        <v>202</v>
      </c>
      <c r="B101" s="98">
        <v>377.15487002475521</v>
      </c>
      <c r="C101" s="98">
        <v>430.34029403569355</v>
      </c>
      <c r="D101" s="98">
        <v>422.01318216874779</v>
      </c>
      <c r="E101" s="98">
        <v>443.47759210307038</v>
      </c>
      <c r="F101" s="98">
        <v>426.94618682958361</v>
      </c>
      <c r="G101" s="98">
        <v>440.2203079671342</v>
      </c>
      <c r="H101" s="98">
        <v>516.20154807975837</v>
      </c>
      <c r="I101" s="98">
        <v>503.20813007051152</v>
      </c>
      <c r="J101" s="98">
        <v>496.4206897188381</v>
      </c>
      <c r="K101" s="98">
        <v>486.08220989802248</v>
      </c>
      <c r="L101" s="98">
        <v>492.3463911837228</v>
      </c>
      <c r="M101" s="98">
        <v>484.96031206054698</v>
      </c>
      <c r="N101" s="98">
        <v>488.84389023114346</v>
      </c>
      <c r="O101" s="98">
        <v>485.77894503284858</v>
      </c>
      <c r="P101" s="98">
        <v>496.47421480153866</v>
      </c>
      <c r="Q101" s="98">
        <v>510.90623444193454</v>
      </c>
      <c r="R101" s="98">
        <v>411.01544148564847</v>
      </c>
      <c r="S101" s="98">
        <v>452.54504137801257</v>
      </c>
      <c r="T101" s="98">
        <v>474.64299634060859</v>
      </c>
      <c r="U101" s="98">
        <v>483.7053971823953</v>
      </c>
      <c r="V101" s="98">
        <v>485.75087717840387</v>
      </c>
      <c r="W101" s="98">
        <v>488.34688289950896</v>
      </c>
      <c r="X101" s="98">
        <v>489.53497106542039</v>
      </c>
      <c r="Y101" s="98">
        <v>482.38954372709594</v>
      </c>
      <c r="DA101" s="63" t="s">
        <v>2506</v>
      </c>
    </row>
    <row r="102" spans="1:105" ht="12" customHeight="1" x14ac:dyDescent="0.25">
      <c r="A102" s="97" t="s">
        <v>50</v>
      </c>
      <c r="B102" s="98">
        <v>397.90509677520248</v>
      </c>
      <c r="C102" s="98">
        <v>409.1595903783188</v>
      </c>
      <c r="D102" s="98">
        <v>422.42267137021889</v>
      </c>
      <c r="E102" s="98">
        <v>431.1944032821026</v>
      </c>
      <c r="F102" s="98">
        <v>443.30271588428371</v>
      </c>
      <c r="G102" s="98">
        <v>460.82396549181885</v>
      </c>
      <c r="H102" s="98">
        <v>478.64150841350488</v>
      </c>
      <c r="I102" s="98">
        <v>497.53759623514162</v>
      </c>
      <c r="J102" s="98">
        <v>502.81862443982425</v>
      </c>
      <c r="K102" s="98">
        <v>492.45216716628897</v>
      </c>
      <c r="L102" s="98">
        <v>488.84068237420126</v>
      </c>
      <c r="M102" s="98">
        <v>465.01014449214227</v>
      </c>
      <c r="N102" s="98">
        <v>449.8217064903281</v>
      </c>
      <c r="O102" s="98">
        <v>438.63313293371647</v>
      </c>
      <c r="P102" s="98">
        <v>437.57182087818575</v>
      </c>
      <c r="Q102" s="98">
        <v>445.02859253558063</v>
      </c>
      <c r="R102" s="98">
        <v>458.92103113425151</v>
      </c>
      <c r="S102" s="98">
        <v>479.04015712705149</v>
      </c>
      <c r="T102" s="98">
        <v>511.20609657683747</v>
      </c>
      <c r="U102" s="98">
        <v>463.27883601932814</v>
      </c>
      <c r="V102" s="98">
        <v>452.71517822507269</v>
      </c>
      <c r="W102" s="98">
        <v>483.89251041110128</v>
      </c>
      <c r="X102" s="98">
        <v>547.35454936244344</v>
      </c>
      <c r="Y102" s="98">
        <v>456.5904282916128</v>
      </c>
      <c r="DA102" s="63" t="s">
        <v>2507</v>
      </c>
    </row>
    <row r="103" spans="1:105" ht="12" customHeight="1" x14ac:dyDescent="0.25">
      <c r="A103" s="109" t="s">
        <v>120</v>
      </c>
      <c r="B103" s="33">
        <v>375.59035191196307</v>
      </c>
      <c r="C103" s="33">
        <v>434.03879258688266</v>
      </c>
      <c r="D103" s="33">
        <v>425.18494202951962</v>
      </c>
      <c r="E103" s="33">
        <v>434.22772277089445</v>
      </c>
      <c r="F103" s="33">
        <v>427.47436242877734</v>
      </c>
      <c r="G103" s="33">
        <v>438.3898479082269</v>
      </c>
      <c r="H103" s="33">
        <v>519.84637419648152</v>
      </c>
      <c r="I103" s="33">
        <v>509.47311125361409</v>
      </c>
      <c r="J103" s="33">
        <v>499.65089651108838</v>
      </c>
      <c r="K103" s="33">
        <v>479.37354588510544</v>
      </c>
      <c r="L103" s="33">
        <v>507.18592902665324</v>
      </c>
      <c r="M103" s="33">
        <v>470.64056288913969</v>
      </c>
      <c r="N103" s="33">
        <v>455.68954119200487</v>
      </c>
      <c r="O103" s="33">
        <v>391.11351316869332</v>
      </c>
      <c r="P103" s="33">
        <v>453.90125283231794</v>
      </c>
      <c r="Q103" s="33">
        <v>445.72394304311194</v>
      </c>
      <c r="R103" s="33">
        <v>450.4495020668528</v>
      </c>
      <c r="S103" s="33">
        <v>461.91905092897173</v>
      </c>
      <c r="T103" s="33">
        <v>505.44482165264304</v>
      </c>
      <c r="U103" s="33">
        <v>482.17663301439035</v>
      </c>
      <c r="V103" s="33">
        <v>483.47706283664724</v>
      </c>
      <c r="W103" s="33">
        <v>489.41909021039612</v>
      </c>
      <c r="X103" s="33">
        <v>491.9860991637932</v>
      </c>
      <c r="Y103" s="33">
        <v>479.45677056125896</v>
      </c>
      <c r="DA103" s="60" t="s">
        <v>2508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3690.3314178710943</v>
      </c>
      <c r="C105" s="117">
        <f t="shared" si="35"/>
        <v>3890.1595883841842</v>
      </c>
      <c r="D105" s="117">
        <f t="shared" si="35"/>
        <v>4004.631955888734</v>
      </c>
      <c r="E105" s="117">
        <f t="shared" si="35"/>
        <v>4204.8012940677663</v>
      </c>
      <c r="F105" s="117">
        <f t="shared" si="35"/>
        <v>4354.5350964156123</v>
      </c>
      <c r="G105" s="117">
        <f t="shared" si="35"/>
        <v>4528.0249122307505</v>
      </c>
      <c r="H105" s="117">
        <f t="shared" si="35"/>
        <v>4669.5993511928036</v>
      </c>
      <c r="I105" s="117">
        <f t="shared" si="35"/>
        <v>4641.0940403190107</v>
      </c>
      <c r="J105" s="117">
        <f t="shared" si="35"/>
        <v>4666.7746289329325</v>
      </c>
      <c r="K105" s="117">
        <f t="shared" si="35"/>
        <v>4769.1171746706768</v>
      </c>
      <c r="L105" s="117">
        <f t="shared" si="35"/>
        <v>4840.0884436977049</v>
      </c>
      <c r="M105" s="117">
        <f t="shared" si="35"/>
        <v>4775.4046621240605</v>
      </c>
      <c r="N105" s="117">
        <f t="shared" si="35"/>
        <v>4682.2785846184042</v>
      </c>
      <c r="O105" s="117">
        <f t="shared" si="35"/>
        <v>4487.483780128131</v>
      </c>
      <c r="P105" s="117">
        <f t="shared" si="35"/>
        <v>4439.2794709377631</v>
      </c>
      <c r="Q105" s="117">
        <f t="shared" si="35"/>
        <v>4432.7181796959403</v>
      </c>
      <c r="R105" s="117">
        <f t="shared" ref="R105:V105" si="36">R106+R109+R111+R120</f>
        <v>4379.9246807057443</v>
      </c>
      <c r="S105" s="117">
        <f t="shared" si="36"/>
        <v>4477.0596328616421</v>
      </c>
      <c r="T105" s="117">
        <f t="shared" si="36"/>
        <v>4612.7625851466937</v>
      </c>
      <c r="U105" s="117">
        <f t="shared" si="36"/>
        <v>4618.2219078266562</v>
      </c>
      <c r="V105" s="117">
        <f t="shared" si="36"/>
        <v>4616.7242648280599</v>
      </c>
      <c r="W105" s="117">
        <f t="shared" ref="W105:Y105" si="37">W106+W109+W111+W120</f>
        <v>4643.1017382830769</v>
      </c>
      <c r="X105" s="117">
        <f t="shared" si="37"/>
        <v>4626.391954860188</v>
      </c>
      <c r="Y105" s="117">
        <f t="shared" si="37"/>
        <v>4556.9402054804923</v>
      </c>
      <c r="DA105" s="129" t="s">
        <v>2509</v>
      </c>
    </row>
    <row r="106" spans="1:105" ht="12.95" customHeight="1" x14ac:dyDescent="0.25">
      <c r="A106" s="121" t="s">
        <v>57</v>
      </c>
      <c r="B106" s="122">
        <f t="shared" ref="B106:Q106" si="38">SUM(B107:B108)</f>
        <v>2603.2228416946664</v>
      </c>
      <c r="C106" s="122">
        <f t="shared" si="38"/>
        <v>2683.9502158953442</v>
      </c>
      <c r="D106" s="122">
        <f t="shared" si="38"/>
        <v>2834.8806249518834</v>
      </c>
      <c r="E106" s="122">
        <f t="shared" si="38"/>
        <v>3014.9696490890838</v>
      </c>
      <c r="F106" s="122">
        <f t="shared" si="38"/>
        <v>3184.2450441226483</v>
      </c>
      <c r="G106" s="122">
        <f t="shared" si="38"/>
        <v>3298.3509338426452</v>
      </c>
      <c r="H106" s="122">
        <f t="shared" si="38"/>
        <v>3339.0233273032786</v>
      </c>
      <c r="I106" s="122">
        <f t="shared" si="38"/>
        <v>3333.5964071595977</v>
      </c>
      <c r="J106" s="122">
        <f t="shared" si="38"/>
        <v>3317.5154499033069</v>
      </c>
      <c r="K106" s="122">
        <f t="shared" si="38"/>
        <v>3372.7608628970866</v>
      </c>
      <c r="L106" s="122">
        <f t="shared" si="38"/>
        <v>3433.1589687246446</v>
      </c>
      <c r="M106" s="122">
        <f t="shared" si="38"/>
        <v>3320.0698150228754</v>
      </c>
      <c r="N106" s="122">
        <f t="shared" si="38"/>
        <v>3235.0555055428481</v>
      </c>
      <c r="O106" s="122">
        <f t="shared" si="38"/>
        <v>3095.607731095969</v>
      </c>
      <c r="P106" s="122">
        <f t="shared" si="38"/>
        <v>3007.302575336766</v>
      </c>
      <c r="Q106" s="122">
        <f t="shared" si="38"/>
        <v>2954.041457705117</v>
      </c>
      <c r="R106" s="122">
        <f t="shared" ref="R106:V106" si="39">SUM(R107:R108)</f>
        <v>2826.7208842267464</v>
      </c>
      <c r="S106" s="122">
        <f t="shared" si="39"/>
        <v>2877.6048403176937</v>
      </c>
      <c r="T106" s="122">
        <f t="shared" si="39"/>
        <v>3038.571896453846</v>
      </c>
      <c r="U106" s="122">
        <f t="shared" si="39"/>
        <v>3055.5066731284546</v>
      </c>
      <c r="V106" s="122">
        <f t="shared" si="39"/>
        <v>3081.6170950207484</v>
      </c>
      <c r="W106" s="122">
        <f t="shared" ref="W106:Y106" si="40">SUM(W107:W108)</f>
        <v>3067.450901042243</v>
      </c>
      <c r="X106" s="122">
        <f t="shared" si="40"/>
        <v>3055.4278752167643</v>
      </c>
      <c r="Y106" s="122">
        <f t="shared" si="40"/>
        <v>3043.8890549312014</v>
      </c>
      <c r="DA106" s="130" t="s">
        <v>2510</v>
      </c>
    </row>
    <row r="107" spans="1:105" ht="12" customHeight="1" x14ac:dyDescent="0.25">
      <c r="A107" s="97" t="s">
        <v>197</v>
      </c>
      <c r="B107" s="98">
        <v>2591.818543590321</v>
      </c>
      <c r="C107" s="98">
        <v>2672.1816628601841</v>
      </c>
      <c r="D107" s="98">
        <v>2822.8494433193964</v>
      </c>
      <c r="E107" s="98">
        <v>3003.0057655859341</v>
      </c>
      <c r="F107" s="98">
        <v>3171.6382518840978</v>
      </c>
      <c r="G107" s="98">
        <v>3285.7324404808583</v>
      </c>
      <c r="H107" s="98">
        <v>3326.7622561097774</v>
      </c>
      <c r="I107" s="98">
        <v>3321.4535243528326</v>
      </c>
      <c r="J107" s="98">
        <v>3305.725402088598</v>
      </c>
      <c r="K107" s="98">
        <v>3361.2210200395161</v>
      </c>
      <c r="L107" s="98">
        <v>3421.4819288521385</v>
      </c>
      <c r="M107" s="98">
        <v>3308.6906710651106</v>
      </c>
      <c r="N107" s="98">
        <v>3224.107622829124</v>
      </c>
      <c r="O107" s="98">
        <v>3084.9753283544146</v>
      </c>
      <c r="P107" s="98">
        <v>2996.8377253107001</v>
      </c>
      <c r="Q107" s="98">
        <v>2944.2000102841112</v>
      </c>
      <c r="R107" s="98">
        <v>2817.3051321823582</v>
      </c>
      <c r="S107" s="98">
        <v>2868.1765371634183</v>
      </c>
      <c r="T107" s="98">
        <v>3028.5321877930401</v>
      </c>
      <c r="U107" s="98">
        <v>3045.5293030515436</v>
      </c>
      <c r="V107" s="98">
        <v>3071.557701693021</v>
      </c>
      <c r="W107" s="98">
        <v>3057.3997519490181</v>
      </c>
      <c r="X107" s="98">
        <v>3045.2681368970548</v>
      </c>
      <c r="Y107" s="98">
        <v>3033.7885290181343</v>
      </c>
      <c r="DA107" s="63" t="s">
        <v>2511</v>
      </c>
    </row>
    <row r="108" spans="1:105" ht="12" customHeight="1" x14ac:dyDescent="0.25">
      <c r="A108" s="97" t="s">
        <v>53</v>
      </c>
      <c r="B108" s="98">
        <v>11.404298104345534</v>
      </c>
      <c r="C108" s="98">
        <v>11.768553035159979</v>
      </c>
      <c r="D108" s="98">
        <v>12.031181632486792</v>
      </c>
      <c r="E108" s="98">
        <v>11.963883503149708</v>
      </c>
      <c r="F108" s="98">
        <v>12.606792238550499</v>
      </c>
      <c r="G108" s="98">
        <v>12.61849336178706</v>
      </c>
      <c r="H108" s="98">
        <v>12.261071193501277</v>
      </c>
      <c r="I108" s="98">
        <v>12.142882806765133</v>
      </c>
      <c r="J108" s="98">
        <v>11.79004781470897</v>
      </c>
      <c r="K108" s="98">
        <v>11.539842857570555</v>
      </c>
      <c r="L108" s="98">
        <v>11.677039872506015</v>
      </c>
      <c r="M108" s="98">
        <v>11.379143957764953</v>
      </c>
      <c r="N108" s="98">
        <v>10.947882713724017</v>
      </c>
      <c r="O108" s="98">
        <v>10.632402741554278</v>
      </c>
      <c r="P108" s="98">
        <v>10.464850026065816</v>
      </c>
      <c r="Q108" s="98">
        <v>9.8414474210059542</v>
      </c>
      <c r="R108" s="98">
        <v>9.4157520443882525</v>
      </c>
      <c r="S108" s="98">
        <v>9.4283031542756106</v>
      </c>
      <c r="T108" s="98">
        <v>10.039708660806106</v>
      </c>
      <c r="U108" s="98">
        <v>9.9773700769109457</v>
      </c>
      <c r="V108" s="98">
        <v>10.059393327727378</v>
      </c>
      <c r="W108" s="98">
        <v>10.05114909322484</v>
      </c>
      <c r="X108" s="98">
        <v>10.159738319709364</v>
      </c>
      <c r="Y108" s="98">
        <v>10.100525913067182</v>
      </c>
      <c r="DA108" s="63" t="s">
        <v>2512</v>
      </c>
    </row>
    <row r="109" spans="1:105" ht="12.95" customHeight="1" x14ac:dyDescent="0.25">
      <c r="A109" s="121" t="s">
        <v>92</v>
      </c>
      <c r="B109" s="122">
        <f t="shared" ref="B109:Y109" si="41">B110</f>
        <v>40.677853054914863</v>
      </c>
      <c r="C109" s="122">
        <f t="shared" si="41"/>
        <v>54.17165489173901</v>
      </c>
      <c r="D109" s="122">
        <f t="shared" si="41"/>
        <v>43.832342727277791</v>
      </c>
      <c r="E109" s="122">
        <f t="shared" si="41"/>
        <v>90.671276732379752</v>
      </c>
      <c r="F109" s="122">
        <f t="shared" si="41"/>
        <v>78.729085427196424</v>
      </c>
      <c r="G109" s="122">
        <f t="shared" si="41"/>
        <v>106.46455113262493</v>
      </c>
      <c r="H109" s="122">
        <f t="shared" si="41"/>
        <v>126.64399064921346</v>
      </c>
      <c r="I109" s="122">
        <f t="shared" si="41"/>
        <v>91.755581290129783</v>
      </c>
      <c r="J109" s="122">
        <f t="shared" si="41"/>
        <v>123.31955624766383</v>
      </c>
      <c r="K109" s="122">
        <f t="shared" si="41"/>
        <v>215.07643624473647</v>
      </c>
      <c r="L109" s="122">
        <f t="shared" si="41"/>
        <v>225.04018166716349</v>
      </c>
      <c r="M109" s="122">
        <f t="shared" si="41"/>
        <v>233.82487337099084</v>
      </c>
      <c r="N109" s="122">
        <f t="shared" si="41"/>
        <v>228.42721085194196</v>
      </c>
      <c r="O109" s="122">
        <f t="shared" si="41"/>
        <v>217.81461607682374</v>
      </c>
      <c r="P109" s="122">
        <f t="shared" si="41"/>
        <v>175.03811571228357</v>
      </c>
      <c r="Q109" s="122">
        <f t="shared" si="41"/>
        <v>263.37408386108325</v>
      </c>
      <c r="R109" s="122">
        <f t="shared" si="41"/>
        <v>233.68854157535969</v>
      </c>
      <c r="S109" s="122">
        <f t="shared" si="41"/>
        <v>247.62191185227115</v>
      </c>
      <c r="T109" s="122">
        <f t="shared" si="41"/>
        <v>198.58852880000754</v>
      </c>
      <c r="U109" s="122">
        <f t="shared" si="41"/>
        <v>172.43408870049745</v>
      </c>
      <c r="V109" s="122">
        <f t="shared" si="41"/>
        <v>152.59876147033938</v>
      </c>
      <c r="W109" s="122">
        <f t="shared" si="41"/>
        <v>151.33994148416761</v>
      </c>
      <c r="X109" s="122">
        <f t="shared" si="41"/>
        <v>140.86918332774135</v>
      </c>
      <c r="Y109" s="122">
        <f t="shared" si="41"/>
        <v>151.69935264982203</v>
      </c>
      <c r="DA109" s="130" t="s">
        <v>2513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40.677853054914863</v>
      </c>
      <c r="C110" s="98">
        <f>IF(RES_hhdet_tes!C110=0,0,RES_hhdet_tes!C110*1000*11630/RES_hhdet_num!C105)</f>
        <v>54.17165489173901</v>
      </c>
      <c r="D110" s="98">
        <f>IF(RES_hhdet_tes!D110=0,0,RES_hhdet_tes!D110*1000*11630/RES_hhdet_num!D105)</f>
        <v>43.832342727277791</v>
      </c>
      <c r="E110" s="98">
        <f>IF(RES_hhdet_tes!E110=0,0,RES_hhdet_tes!E110*1000*11630/RES_hhdet_num!E105)</f>
        <v>90.671276732379752</v>
      </c>
      <c r="F110" s="98">
        <f>IF(RES_hhdet_tes!F110=0,0,RES_hhdet_tes!F110*1000*11630/RES_hhdet_num!F105)</f>
        <v>78.729085427196424</v>
      </c>
      <c r="G110" s="98">
        <f>IF(RES_hhdet_tes!G110=0,0,RES_hhdet_tes!G110*1000*11630/RES_hhdet_num!G105)</f>
        <v>106.46455113262493</v>
      </c>
      <c r="H110" s="98">
        <f>IF(RES_hhdet_tes!H110=0,0,RES_hhdet_tes!H110*1000*11630/RES_hhdet_num!H105)</f>
        <v>126.64399064921346</v>
      </c>
      <c r="I110" s="98">
        <f>IF(RES_hhdet_tes!I110=0,0,RES_hhdet_tes!I110*1000*11630/RES_hhdet_num!I105)</f>
        <v>91.755581290129783</v>
      </c>
      <c r="J110" s="98">
        <f>IF(RES_hhdet_tes!J110=0,0,RES_hhdet_tes!J110*1000*11630/RES_hhdet_num!J105)</f>
        <v>123.31955624766383</v>
      </c>
      <c r="K110" s="98">
        <f>IF(RES_hhdet_tes!K110=0,0,RES_hhdet_tes!K110*1000*11630/RES_hhdet_num!K105)</f>
        <v>215.07643624473647</v>
      </c>
      <c r="L110" s="98">
        <f>IF(RES_hhdet_tes!L110=0,0,RES_hhdet_tes!L110*1000*11630/RES_hhdet_num!L105)</f>
        <v>225.04018166716349</v>
      </c>
      <c r="M110" s="98">
        <f>IF(RES_hhdet_tes!M110=0,0,RES_hhdet_tes!M110*1000*11630/RES_hhdet_num!M105)</f>
        <v>233.82487337099084</v>
      </c>
      <c r="N110" s="98">
        <f>IF(RES_hhdet_tes!N110=0,0,RES_hhdet_tes!N110*1000*11630/RES_hhdet_num!N105)</f>
        <v>228.42721085194196</v>
      </c>
      <c r="O110" s="98">
        <f>IF(RES_hhdet_tes!O110=0,0,RES_hhdet_tes!O110*1000*11630/RES_hhdet_num!O105)</f>
        <v>217.81461607682374</v>
      </c>
      <c r="P110" s="98">
        <f>IF(RES_hhdet_tes!P110=0,0,RES_hhdet_tes!P110*1000*11630/RES_hhdet_num!P105)</f>
        <v>175.03811571228357</v>
      </c>
      <c r="Q110" s="98">
        <f>IF(RES_hhdet_tes!Q110=0,0,RES_hhdet_tes!Q110*1000*11630/RES_hhdet_num!Q105)</f>
        <v>263.37408386108325</v>
      </c>
      <c r="R110" s="98">
        <f>IF(RES_hhdet_tes!R110=0,0,RES_hhdet_tes!R110*1000*11630/RES_hhdet_num!R105)</f>
        <v>233.68854157535969</v>
      </c>
      <c r="S110" s="98">
        <f>IF(RES_hhdet_tes!S110=0,0,RES_hhdet_tes!S110*1000*11630/RES_hhdet_num!S105)</f>
        <v>247.62191185227115</v>
      </c>
      <c r="T110" s="98">
        <f>IF(RES_hhdet_tes!T110=0,0,RES_hhdet_tes!T110*1000*11630/RES_hhdet_num!T105)</f>
        <v>198.58852880000754</v>
      </c>
      <c r="U110" s="98">
        <f>IF(RES_hhdet_tes!U110=0,0,RES_hhdet_tes!U110*1000*11630/RES_hhdet_num!U105)</f>
        <v>172.43408870049745</v>
      </c>
      <c r="V110" s="98">
        <f>IF(RES_hhdet_tes!V110=0,0,RES_hhdet_tes!V110*1000*11630/RES_hhdet_num!V105)</f>
        <v>152.59876147033938</v>
      </c>
      <c r="W110" s="98">
        <f>IF(RES_hhdet_tes!W110=0,0,RES_hhdet_tes!W110*1000*11630/RES_hhdet_num!W105)</f>
        <v>151.33994148416761</v>
      </c>
      <c r="X110" s="98">
        <f>IF(RES_hhdet_tes!X110=0,0,RES_hhdet_tes!X110*1000*11630/RES_hhdet_num!X105)</f>
        <v>140.86918332774135</v>
      </c>
      <c r="Y110" s="98">
        <f>IF(RES_hhdet_tes!Y110=0,0,RES_hhdet_tes!Y110*1000*11630/RES_hhdet_num!Y105)</f>
        <v>151.69935264982203</v>
      </c>
      <c r="DA110" s="63" t="s">
        <v>2514</v>
      </c>
    </row>
    <row r="111" spans="1:105" ht="12" customHeight="1" x14ac:dyDescent="0.25">
      <c r="A111" s="121" t="s">
        <v>55</v>
      </c>
      <c r="B111" s="122">
        <v>663.6709752695532</v>
      </c>
      <c r="C111" s="122">
        <v>725.70942156245917</v>
      </c>
      <c r="D111" s="122">
        <v>701.57939625251174</v>
      </c>
      <c r="E111" s="122">
        <v>665.8344431612652</v>
      </c>
      <c r="F111" s="122">
        <v>659.47929028562237</v>
      </c>
      <c r="G111" s="122">
        <v>678.5336913286626</v>
      </c>
      <c r="H111" s="122">
        <v>694.48688729972685</v>
      </c>
      <c r="I111" s="122">
        <v>709.13805480280212</v>
      </c>
      <c r="J111" s="122">
        <v>725.56467417287615</v>
      </c>
      <c r="K111" s="122">
        <v>698.91693049376272</v>
      </c>
      <c r="L111" s="122">
        <v>678.87669053193486</v>
      </c>
      <c r="M111" s="122">
        <v>752.21863552604918</v>
      </c>
      <c r="N111" s="122">
        <v>764.38421103330779</v>
      </c>
      <c r="O111" s="122">
        <v>773.03957353776832</v>
      </c>
      <c r="P111" s="122">
        <v>806.22210507234706</v>
      </c>
      <c r="Q111" s="122">
        <v>769.70871997828056</v>
      </c>
      <c r="R111" s="122">
        <v>867.54695280478097</v>
      </c>
      <c r="S111" s="122">
        <v>886.87621414691728</v>
      </c>
      <c r="T111" s="122">
        <v>869.12510981627747</v>
      </c>
      <c r="U111" s="122">
        <v>911.28061331861761</v>
      </c>
      <c r="V111" s="122">
        <v>904.07215852491106</v>
      </c>
      <c r="W111" s="122">
        <v>935.76321646898032</v>
      </c>
      <c r="X111" s="122">
        <v>930.16660142667297</v>
      </c>
      <c r="Y111" s="122">
        <v>885.04262101095469</v>
      </c>
      <c r="DA111" s="130" t="s">
        <v>2515</v>
      </c>
    </row>
    <row r="112" spans="1:105" ht="12" customHeight="1" x14ac:dyDescent="0.25">
      <c r="A112" s="97" t="s">
        <v>130</v>
      </c>
      <c r="B112" s="98">
        <v>683.46076696266675</v>
      </c>
      <c r="C112" s="98">
        <v>711.06583535230857</v>
      </c>
      <c r="D112" s="98">
        <v>702.66596457384537</v>
      </c>
      <c r="E112" s="98">
        <v>672.70983087561331</v>
      </c>
      <c r="F112" s="98">
        <v>660.77861922830641</v>
      </c>
      <c r="G112" s="98">
        <v>679.45440260413693</v>
      </c>
      <c r="H112" s="98">
        <v>681.73585978018457</v>
      </c>
      <c r="I112" s="98">
        <v>705.49713012132327</v>
      </c>
      <c r="J112" s="98">
        <v>729.98198027431317</v>
      </c>
      <c r="K112" s="98">
        <v>700.17986485961694</v>
      </c>
      <c r="L112" s="98">
        <v>653.80322752333586</v>
      </c>
      <c r="M112" s="98">
        <v>742.26353006055297</v>
      </c>
      <c r="N112" s="98">
        <v>764.81633963068009</v>
      </c>
      <c r="O112" s="98">
        <v>779.67781655048464</v>
      </c>
      <c r="P112" s="98">
        <v>805.96302527213447</v>
      </c>
      <c r="Q112" s="98">
        <v>769.84841723391025</v>
      </c>
      <c r="R112" s="98">
        <v>893.82163594495103</v>
      </c>
      <c r="S112" s="98">
        <v>898.79925350255257</v>
      </c>
      <c r="T112" s="98">
        <v>859.03591124162017</v>
      </c>
      <c r="U112" s="98">
        <v>912.30651935574565</v>
      </c>
      <c r="V112" s="98">
        <v>895.79698925256446</v>
      </c>
      <c r="W112" s="98">
        <v>936.51864924047436</v>
      </c>
      <c r="X112" s="98">
        <v>926.45088408744402</v>
      </c>
      <c r="Y112" s="98">
        <v>877.46227396815834</v>
      </c>
      <c r="DA112" s="63" t="s">
        <v>2516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765.26201406103519</v>
      </c>
      <c r="O113" s="98">
        <v>779.9810676004571</v>
      </c>
      <c r="P113" s="98">
        <v>806.58948087473209</v>
      </c>
      <c r="Q113" s="98">
        <v>898.45390516378268</v>
      </c>
      <c r="R113" s="98">
        <v>1081.9493097787047</v>
      </c>
      <c r="S113" s="98">
        <v>1063.7095719178697</v>
      </c>
      <c r="T113" s="98">
        <v>982.71128495357709</v>
      </c>
      <c r="U113" s="98">
        <v>1007.6847549990459</v>
      </c>
      <c r="V113" s="98">
        <v>1040.0661354516562</v>
      </c>
      <c r="W113" s="98">
        <v>1042.3541111598367</v>
      </c>
      <c r="X113" s="98">
        <v>1041.9948349937299</v>
      </c>
      <c r="Y113" s="98">
        <v>1059.0461964174374</v>
      </c>
      <c r="DA113" s="63" t="s">
        <v>2517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49.754673626245399</v>
      </c>
      <c r="O114" s="101">
        <v>30.591420707802165</v>
      </c>
      <c r="P114" s="101">
        <v>68.846444174372337</v>
      </c>
      <c r="Q114" s="101">
        <v>7.769962467227054</v>
      </c>
      <c r="R114" s="101">
        <v>9.0259569811933442</v>
      </c>
      <c r="S114" s="101">
        <v>9.0768278771728035</v>
      </c>
      <c r="T114" s="101">
        <v>8.6802417765905542</v>
      </c>
      <c r="U114" s="101">
        <v>9.2258733310090815</v>
      </c>
      <c r="V114" s="101">
        <v>9.0737811672642259</v>
      </c>
      <c r="W114" s="101">
        <v>9.4923718702785873</v>
      </c>
      <c r="X114" s="101">
        <v>9.4135506866683034</v>
      </c>
      <c r="Y114" s="101">
        <v>8.9477353365589476</v>
      </c>
      <c r="DA114" s="131" t="s">
        <v>2518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715.50734043478985</v>
      </c>
      <c r="O115" s="104">
        <v>749.38964689265481</v>
      </c>
      <c r="P115" s="104">
        <v>737.74303670035988</v>
      </c>
      <c r="Q115" s="104">
        <v>890.68394269655562</v>
      </c>
      <c r="R115" s="104">
        <v>1072.9233527975116</v>
      </c>
      <c r="S115" s="104">
        <v>1054.6327440406969</v>
      </c>
      <c r="T115" s="104">
        <v>974.03104317698649</v>
      </c>
      <c r="U115" s="104">
        <v>998.45888166803684</v>
      </c>
      <c r="V115" s="104">
        <v>1030.9923542843921</v>
      </c>
      <c r="W115" s="104">
        <v>1032.8617392895583</v>
      </c>
      <c r="X115" s="104">
        <v>1032.5812843070617</v>
      </c>
      <c r="Y115" s="104">
        <v>1050.0984610808785</v>
      </c>
      <c r="DA115" s="132" t="s">
        <v>2519</v>
      </c>
    </row>
    <row r="116" spans="1:105" ht="12" customHeight="1" x14ac:dyDescent="0.25">
      <c r="A116" s="106" t="s">
        <v>122</v>
      </c>
      <c r="B116" s="101">
        <v>621.8650403178508</v>
      </c>
      <c r="C116" s="101">
        <v>756.49805172250217</v>
      </c>
      <c r="D116" s="101">
        <v>699.25370879612581</v>
      </c>
      <c r="E116" s="101">
        <v>650.89131655152755</v>
      </c>
      <c r="F116" s="101">
        <v>656.59146906598937</v>
      </c>
      <c r="G116" s="101">
        <v>676.53632508766987</v>
      </c>
      <c r="H116" s="101">
        <v>724.86846156611728</v>
      </c>
      <c r="I116" s="101">
        <v>717.26570514300954</v>
      </c>
      <c r="J116" s="101">
        <v>715.5936895828288</v>
      </c>
      <c r="K116" s="101">
        <v>695.89993903153584</v>
      </c>
      <c r="L116" s="101">
        <v>739.21941647044196</v>
      </c>
      <c r="M116" s="101">
        <v>775.4647685361266</v>
      </c>
      <c r="N116" s="101">
        <v>764.12977518840785</v>
      </c>
      <c r="O116" s="101">
        <v>758.82467740579307</v>
      </c>
      <c r="P116" s="101">
        <v>806.36756493085591</v>
      </c>
      <c r="Q116" s="101">
        <v>766.19047820331639</v>
      </c>
      <c r="R116" s="101">
        <v>807.12648962249045</v>
      </c>
      <c r="S116" s="101">
        <v>855.83905606430881</v>
      </c>
      <c r="T116" s="101">
        <v>884.81868294248773</v>
      </c>
      <c r="U116" s="101">
        <v>907.40704078973363</v>
      </c>
      <c r="V116" s="101">
        <v>917.55270688206883</v>
      </c>
      <c r="W116" s="101">
        <v>933.32761576580651</v>
      </c>
      <c r="X116" s="101">
        <v>931.72103863998177</v>
      </c>
      <c r="Y116" s="101">
        <v>894.82767931140438</v>
      </c>
      <c r="DA116" s="131" t="s">
        <v>2520</v>
      </c>
    </row>
    <row r="117" spans="1:105" ht="12" customHeight="1" x14ac:dyDescent="0.25">
      <c r="A117" s="107" t="s">
        <v>121</v>
      </c>
      <c r="B117" s="104">
        <v>621.86504031785057</v>
      </c>
      <c r="C117" s="104">
        <v>756.5012322662609</v>
      </c>
      <c r="D117" s="104">
        <v>699.2960164963099</v>
      </c>
      <c r="E117" s="104">
        <v>650.98730956159989</v>
      </c>
      <c r="F117" s="104">
        <v>656.55463687701194</v>
      </c>
      <c r="G117" s="104">
        <v>676.18811845409789</v>
      </c>
      <c r="H117" s="104">
        <v>724.47054884646377</v>
      </c>
      <c r="I117" s="104">
        <v>716.71963066715114</v>
      </c>
      <c r="J117" s="104">
        <v>715.19464975654739</v>
      </c>
      <c r="K117" s="104">
        <v>695.90726453215007</v>
      </c>
      <c r="L117" s="104">
        <v>738.95426547513227</v>
      </c>
      <c r="M117" s="104">
        <v>773.91357586736626</v>
      </c>
      <c r="N117" s="104">
        <v>762.03229827555845</v>
      </c>
      <c r="O117" s="104">
        <v>756.37199654660719</v>
      </c>
      <c r="P117" s="104">
        <v>807.25749677992553</v>
      </c>
      <c r="Q117" s="104">
        <v>769.45461382298856</v>
      </c>
      <c r="R117" s="104">
        <v>812.5636193975547</v>
      </c>
      <c r="S117" s="104">
        <v>862.99809434200597</v>
      </c>
      <c r="T117" s="104">
        <v>889.92978181501815</v>
      </c>
      <c r="U117" s="104">
        <v>908.78956012158335</v>
      </c>
      <c r="V117" s="104">
        <v>919.01800950136078</v>
      </c>
      <c r="W117" s="104">
        <v>933.49499979023517</v>
      </c>
      <c r="X117" s="104">
        <v>936.81311440465993</v>
      </c>
      <c r="Y117" s="104">
        <v>896.76818984354543</v>
      </c>
      <c r="DA117" s="132" t="s">
        <v>2521</v>
      </c>
    </row>
    <row r="118" spans="1:105" ht="12" customHeight="1" x14ac:dyDescent="0.25">
      <c r="A118" s="108" t="s">
        <v>53</v>
      </c>
      <c r="B118" s="98">
        <v>69.324390803150393</v>
      </c>
      <c r="C118" s="98">
        <v>166.87177265016103</v>
      </c>
      <c r="D118" s="98">
        <v>62.276896602558644</v>
      </c>
      <c r="E118" s="98">
        <v>33.405536920941302</v>
      </c>
      <c r="F118" s="98">
        <v>45.05788404644391</v>
      </c>
      <c r="G118" s="98">
        <v>44.777744868004817</v>
      </c>
      <c r="H118" s="98">
        <v>66.835330250175147</v>
      </c>
      <c r="I118" s="98">
        <v>53.638735609514455</v>
      </c>
      <c r="J118" s="98">
        <v>50.087450320632612</v>
      </c>
      <c r="K118" s="98">
        <v>45.380392716207723</v>
      </c>
      <c r="L118" s="98">
        <v>47.799503882593669</v>
      </c>
      <c r="M118" s="98">
        <v>75.771107592429715</v>
      </c>
      <c r="N118" s="98">
        <v>49.102521369629557</v>
      </c>
      <c r="O118" s="98">
        <v>28.817022018950016</v>
      </c>
      <c r="P118" s="98">
        <v>69.12480659969988</v>
      </c>
      <c r="Q118" s="98">
        <v>10.070555586993711</v>
      </c>
      <c r="R118" s="98">
        <v>20.776056903635759</v>
      </c>
      <c r="S118" s="98">
        <v>47.431152909673266</v>
      </c>
      <c r="T118" s="98">
        <v>57.979904619738861</v>
      </c>
      <c r="U118" s="98">
        <v>77.767510984901136</v>
      </c>
      <c r="V118" s="98">
        <v>64.695745568503114</v>
      </c>
      <c r="W118" s="98">
        <v>69.627775570843099</v>
      </c>
      <c r="X118" s="98">
        <v>75.968456527924431</v>
      </c>
      <c r="Y118" s="98">
        <v>59.840563744654339</v>
      </c>
      <c r="DA118" s="63" t="s">
        <v>2522</v>
      </c>
    </row>
    <row r="119" spans="1:105" ht="12" customHeight="1" x14ac:dyDescent="0.25">
      <c r="A119" s="108" t="s">
        <v>52</v>
      </c>
      <c r="B119" s="98">
        <v>552.54064951470014</v>
      </c>
      <c r="C119" s="98">
        <v>589.62945961610001</v>
      </c>
      <c r="D119" s="98">
        <v>637.01911989375117</v>
      </c>
      <c r="E119" s="98">
        <v>617.58177264065864</v>
      </c>
      <c r="F119" s="98">
        <v>611.49675283056797</v>
      </c>
      <c r="G119" s="98">
        <v>631.4103735860931</v>
      </c>
      <c r="H119" s="98">
        <v>657.63521859628861</v>
      </c>
      <c r="I119" s="98">
        <v>663.08089505763667</v>
      </c>
      <c r="J119" s="98">
        <v>665.10719943591482</v>
      </c>
      <c r="K119" s="98">
        <v>650.52687181594229</v>
      </c>
      <c r="L119" s="98">
        <v>691.15476159253853</v>
      </c>
      <c r="M119" s="98">
        <v>698.1424682749365</v>
      </c>
      <c r="N119" s="98">
        <v>712.92977690592875</v>
      </c>
      <c r="O119" s="98">
        <v>727.55497452765724</v>
      </c>
      <c r="P119" s="98">
        <v>738.13269018022561</v>
      </c>
      <c r="Q119" s="98">
        <v>759.38405823599487</v>
      </c>
      <c r="R119" s="98">
        <v>791.78756249391893</v>
      </c>
      <c r="S119" s="98">
        <v>815.56694143233256</v>
      </c>
      <c r="T119" s="98">
        <v>831.94987719527921</v>
      </c>
      <c r="U119" s="98">
        <v>831.02204913668231</v>
      </c>
      <c r="V119" s="98">
        <v>854.32226393285782</v>
      </c>
      <c r="W119" s="98">
        <v>863.86722421939191</v>
      </c>
      <c r="X119" s="98">
        <v>860.84465787673548</v>
      </c>
      <c r="Y119" s="98">
        <v>836.92762609889121</v>
      </c>
      <c r="DA119" s="63" t="s">
        <v>2523</v>
      </c>
    </row>
    <row r="120" spans="1:105" ht="12" customHeight="1" x14ac:dyDescent="0.25">
      <c r="A120" s="121" t="s">
        <v>54</v>
      </c>
      <c r="B120" s="122">
        <v>382.75974785195967</v>
      </c>
      <c r="C120" s="122">
        <v>426.32829603464194</v>
      </c>
      <c r="D120" s="122">
        <v>424.3395919570612</v>
      </c>
      <c r="E120" s="122">
        <v>433.32592508503745</v>
      </c>
      <c r="F120" s="122">
        <v>432.08167658014531</v>
      </c>
      <c r="G120" s="122">
        <v>444.67573592681788</v>
      </c>
      <c r="H120" s="122">
        <v>509.4451459405845</v>
      </c>
      <c r="I120" s="122">
        <v>506.60399706648144</v>
      </c>
      <c r="J120" s="122">
        <v>500.37494860908532</v>
      </c>
      <c r="K120" s="122">
        <v>482.36294503509043</v>
      </c>
      <c r="L120" s="122">
        <v>503.01260277396267</v>
      </c>
      <c r="M120" s="122">
        <v>469.29133820414523</v>
      </c>
      <c r="N120" s="122">
        <v>454.41165719030596</v>
      </c>
      <c r="O120" s="122">
        <v>401.02185941757</v>
      </c>
      <c r="P120" s="122">
        <v>450.71667481636717</v>
      </c>
      <c r="Q120" s="122">
        <v>445.59391815145983</v>
      </c>
      <c r="R120" s="122">
        <v>451.96830209885729</v>
      </c>
      <c r="S120" s="122">
        <v>464.95666654476003</v>
      </c>
      <c r="T120" s="122">
        <v>506.47705007656253</v>
      </c>
      <c r="U120" s="122">
        <v>479.00053267908675</v>
      </c>
      <c r="V120" s="122">
        <v>478.43624981206079</v>
      </c>
      <c r="W120" s="122">
        <v>488.54767928768626</v>
      </c>
      <c r="X120" s="122">
        <v>499.92829488900907</v>
      </c>
      <c r="Y120" s="122">
        <v>476.30917688851451</v>
      </c>
      <c r="DA120" s="130" t="s">
        <v>2524</v>
      </c>
    </row>
    <row r="121" spans="1:105" ht="12" customHeight="1" x14ac:dyDescent="0.25">
      <c r="A121" s="97" t="s">
        <v>50</v>
      </c>
      <c r="B121" s="98">
        <v>397.90509677520248</v>
      </c>
      <c r="C121" s="98">
        <v>409.15959037831885</v>
      </c>
      <c r="D121" s="98">
        <v>422.42267137021889</v>
      </c>
      <c r="E121" s="98">
        <v>431.19440328210271</v>
      </c>
      <c r="F121" s="98">
        <v>443.30271588428366</v>
      </c>
      <c r="G121" s="98">
        <v>460.82396549181897</v>
      </c>
      <c r="H121" s="98">
        <v>478.64150841350477</v>
      </c>
      <c r="I121" s="98">
        <v>497.53759623514134</v>
      </c>
      <c r="J121" s="98">
        <v>502.81862443982368</v>
      </c>
      <c r="K121" s="98">
        <v>492.45216716628914</v>
      </c>
      <c r="L121" s="98">
        <v>488.84068237420115</v>
      </c>
      <c r="M121" s="98">
        <v>465.0101444921421</v>
      </c>
      <c r="N121" s="98">
        <v>449.82170649032787</v>
      </c>
      <c r="O121" s="98">
        <v>438.63313293371613</v>
      </c>
      <c r="P121" s="98">
        <v>437.57182087818558</v>
      </c>
      <c r="Q121" s="98">
        <v>445.02859253558091</v>
      </c>
      <c r="R121" s="98">
        <v>458.92103113425043</v>
      </c>
      <c r="S121" s="98">
        <v>479.04015712705137</v>
      </c>
      <c r="T121" s="98">
        <v>511.20609657683872</v>
      </c>
      <c r="U121" s="98">
        <v>463.27883601932825</v>
      </c>
      <c r="V121" s="98">
        <v>452.71517822507229</v>
      </c>
      <c r="W121" s="98">
        <v>483.89251041110106</v>
      </c>
      <c r="X121" s="98">
        <v>547.35454936244423</v>
      </c>
      <c r="Y121" s="98">
        <v>456.59042829161325</v>
      </c>
      <c r="DA121" s="63" t="s">
        <v>2525</v>
      </c>
    </row>
    <row r="122" spans="1:105" ht="12" customHeight="1" x14ac:dyDescent="0.25">
      <c r="A122" s="109" t="s">
        <v>120</v>
      </c>
      <c r="B122" s="33">
        <v>375.59035191196307</v>
      </c>
      <c r="C122" s="33">
        <v>434.03879258688266</v>
      </c>
      <c r="D122" s="33">
        <v>425.18494202951962</v>
      </c>
      <c r="E122" s="33">
        <v>434.22772277089445</v>
      </c>
      <c r="F122" s="33">
        <v>427.47436242877734</v>
      </c>
      <c r="G122" s="33">
        <v>438.38984790822678</v>
      </c>
      <c r="H122" s="33">
        <v>519.84637419648163</v>
      </c>
      <c r="I122" s="33">
        <v>509.47311125361438</v>
      </c>
      <c r="J122" s="33">
        <v>499.65089651108866</v>
      </c>
      <c r="K122" s="33">
        <v>479.37354588510561</v>
      </c>
      <c r="L122" s="33">
        <v>507.18592902665313</v>
      </c>
      <c r="M122" s="33">
        <v>470.64056288914009</v>
      </c>
      <c r="N122" s="33">
        <v>455.6895411920043</v>
      </c>
      <c r="O122" s="33">
        <v>391.11351316869286</v>
      </c>
      <c r="P122" s="33">
        <v>453.90125283231845</v>
      </c>
      <c r="Q122" s="33">
        <v>445.723943043112</v>
      </c>
      <c r="R122" s="33">
        <v>450.44950206685394</v>
      </c>
      <c r="S122" s="33">
        <v>461.91905092897167</v>
      </c>
      <c r="T122" s="33">
        <v>505.44482165264429</v>
      </c>
      <c r="U122" s="33">
        <v>482.17663301439154</v>
      </c>
      <c r="V122" s="33">
        <v>483.47706283664655</v>
      </c>
      <c r="W122" s="33">
        <v>489.41909021039675</v>
      </c>
      <c r="X122" s="33">
        <v>491.98609916379263</v>
      </c>
      <c r="Y122" s="33">
        <v>479.45677056125925</v>
      </c>
      <c r="DA122" s="60" t="s">
        <v>2526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2527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2528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2529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2530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2531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0</v>
      </c>
      <c r="C129" s="98">
        <f>IF(RES_hhdet_tes!C129=0,0,RES_hhdet_tes!C129*1000*11630/RES_hhdet_num!C124)</f>
        <v>0</v>
      </c>
      <c r="D129" s="98">
        <f>IF(RES_hhdet_tes!D129=0,0,RES_hhdet_tes!D129*1000*11630/RES_hhdet_num!D124)</f>
        <v>0</v>
      </c>
      <c r="E129" s="98">
        <f>IF(RES_hhdet_tes!E129=0,0,RES_hhdet_tes!E129*1000*11630/RES_hhdet_num!E124)</f>
        <v>0</v>
      </c>
      <c r="F129" s="98">
        <f>IF(RES_hhdet_tes!F129=0,0,RES_hhdet_tes!F129*1000*11630/RES_hhdet_num!F124)</f>
        <v>0</v>
      </c>
      <c r="G129" s="98">
        <f>IF(RES_hhdet_tes!G129=0,0,RES_hhdet_tes!G129*1000*11630/RES_hhdet_num!G124)</f>
        <v>0</v>
      </c>
      <c r="H129" s="98">
        <f>IF(RES_hhdet_tes!H129=0,0,RES_hhdet_tes!H129*1000*11630/RES_hhdet_num!H124)</f>
        <v>0</v>
      </c>
      <c r="I129" s="98">
        <f>IF(RES_hhdet_tes!I129=0,0,RES_hhdet_tes!I129*1000*11630/RES_hhdet_num!I124)</f>
        <v>0</v>
      </c>
      <c r="J129" s="98">
        <f>IF(RES_hhdet_tes!J129=0,0,RES_hhdet_tes!J129*1000*11630/RES_hhdet_num!J124)</f>
        <v>0</v>
      </c>
      <c r="K129" s="98">
        <f>IF(RES_hhdet_tes!K129=0,0,RES_hhdet_tes!K129*1000*11630/RES_hhdet_num!K124)</f>
        <v>0</v>
      </c>
      <c r="L129" s="98">
        <f>IF(RES_hhdet_tes!L129=0,0,RES_hhdet_tes!L129*1000*11630/RES_hhdet_num!L124)</f>
        <v>0</v>
      </c>
      <c r="M129" s="98">
        <f>IF(RES_hhdet_tes!M129=0,0,RES_hhdet_tes!M129*1000*11630/RES_hhdet_num!M124)</f>
        <v>0</v>
      </c>
      <c r="N129" s="98">
        <f>IF(RES_hhdet_tes!N129=0,0,RES_hhdet_tes!N129*1000*11630/RES_hhdet_num!N124)</f>
        <v>0</v>
      </c>
      <c r="O129" s="98">
        <f>IF(RES_hhdet_tes!O129=0,0,RES_hhdet_tes!O129*1000*11630/RES_hhdet_num!O124)</f>
        <v>0</v>
      </c>
      <c r="P129" s="98">
        <f>IF(RES_hhdet_tes!P129=0,0,RES_hhdet_tes!P129*1000*11630/RES_hhdet_num!P124)</f>
        <v>0</v>
      </c>
      <c r="Q129" s="98">
        <f>IF(RES_hhdet_tes!Q129=0,0,RES_hhdet_tes!Q129*1000*11630/RES_hhdet_num!Q124)</f>
        <v>0</v>
      </c>
      <c r="R129" s="98">
        <f>IF(RES_hhdet_tes!R129=0,0,RES_hhdet_tes!R129*1000*11630/RES_hhdet_num!R124)</f>
        <v>0</v>
      </c>
      <c r="S129" s="98">
        <f>IF(RES_hhdet_tes!S129=0,0,RES_hhdet_tes!S129*1000*11630/RES_hhdet_num!S124)</f>
        <v>0</v>
      </c>
      <c r="T129" s="98">
        <f>IF(RES_hhdet_tes!T129=0,0,RES_hhdet_tes!T129*1000*11630/RES_hhdet_num!T124)</f>
        <v>0</v>
      </c>
      <c r="U129" s="98">
        <f>IF(RES_hhdet_tes!U129=0,0,RES_hhdet_tes!U129*1000*11630/RES_hhdet_num!U124)</f>
        <v>0</v>
      </c>
      <c r="V129" s="98">
        <f>IF(RES_hhdet_tes!V129=0,0,RES_hhdet_tes!V129*1000*11630/RES_hhdet_num!V124)</f>
        <v>0</v>
      </c>
      <c r="W129" s="98">
        <f>IF(RES_hhdet_tes!W129=0,0,RES_hhdet_tes!W129*1000*11630/RES_hhdet_num!W124)</f>
        <v>0</v>
      </c>
      <c r="X129" s="98">
        <f>IF(RES_hhdet_tes!X129=0,0,RES_hhdet_tes!X129*1000*11630/RES_hhdet_num!X124)</f>
        <v>0</v>
      </c>
      <c r="Y129" s="98">
        <f>IF(RES_hhdet_tes!Y129=0,0,RES_hhdet_tes!Y129*1000*11630/RES_hhdet_num!Y124)</f>
        <v>0</v>
      </c>
      <c r="DA129" s="63" t="s">
        <v>2532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2533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2534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2535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2536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2537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2538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2539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2540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2541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2542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2543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2544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3530.3185556648009</v>
      </c>
      <c r="C143" s="117">
        <f t="shared" si="49"/>
        <v>4420.5520387668439</v>
      </c>
      <c r="D143" s="117">
        <f t="shared" si="49"/>
        <v>4156.1673648762217</v>
      </c>
      <c r="E143" s="117">
        <f t="shared" si="49"/>
        <v>4608.0093362541274</v>
      </c>
      <c r="F143" s="117">
        <f t="shared" si="49"/>
        <v>4609.6178093888529</v>
      </c>
      <c r="G143" s="117">
        <f t="shared" si="49"/>
        <v>4883.7468200254179</v>
      </c>
      <c r="H143" s="117">
        <f t="shared" si="49"/>
        <v>5194.2514071520645</v>
      </c>
      <c r="I143" s="117">
        <f t="shared" si="49"/>
        <v>4992.7566032213681</v>
      </c>
      <c r="J143" s="117">
        <f t="shared" si="49"/>
        <v>4753.5366780570166</v>
      </c>
      <c r="K143" s="117">
        <f t="shared" si="49"/>
        <v>4869.5081624056938</v>
      </c>
      <c r="L143" s="117">
        <f t="shared" si="49"/>
        <v>5406.5518947550036</v>
      </c>
      <c r="M143" s="117">
        <f t="shared" si="49"/>
        <v>4998.7017284812446</v>
      </c>
      <c r="N143" s="117">
        <f t="shared" si="49"/>
        <v>4926.0436926008924</v>
      </c>
      <c r="O143" s="117">
        <f t="shared" si="49"/>
        <v>4647.9528880929201</v>
      </c>
      <c r="P143" s="117">
        <f t="shared" si="49"/>
        <v>4544.7454946410453</v>
      </c>
      <c r="Q143" s="117">
        <f t="shared" si="49"/>
        <v>4779.411502330845</v>
      </c>
      <c r="R143" s="117">
        <f t="shared" ref="R143:V143" si="50">R144+R146+R148+R157</f>
        <v>4807.3717171744265</v>
      </c>
      <c r="S143" s="117">
        <f t="shared" si="50"/>
        <v>5096.9430666390399</v>
      </c>
      <c r="T143" s="117">
        <f t="shared" si="50"/>
        <v>5186.4126054224434</v>
      </c>
      <c r="U143" s="117">
        <f t="shared" si="50"/>
        <v>5167.6171767417218</v>
      </c>
      <c r="V143" s="117">
        <f t="shared" si="50"/>
        <v>5200.584202732869</v>
      </c>
      <c r="W143" s="117">
        <f t="shared" ref="W143:Y143" si="51">W144+W146+W148+W157</f>
        <v>5199.4520503148706</v>
      </c>
      <c r="X143" s="117">
        <f t="shared" si="51"/>
        <v>5211.2670367926657</v>
      </c>
      <c r="Y143" s="117">
        <f t="shared" si="51"/>
        <v>5169.9920019210185</v>
      </c>
      <c r="DA143" s="129" t="s">
        <v>2545</v>
      </c>
    </row>
    <row r="144" spans="1:105" ht="12.95" customHeight="1" x14ac:dyDescent="0.25">
      <c r="A144" s="121" t="s">
        <v>57</v>
      </c>
      <c r="B144" s="122">
        <f t="shared" ref="B144:Y144" si="52">B145</f>
        <v>2056.7612398204037</v>
      </c>
      <c r="C144" s="122">
        <f t="shared" si="52"/>
        <v>2890.3056837048202</v>
      </c>
      <c r="D144" s="122">
        <f t="shared" si="52"/>
        <v>2756.6918262260901</v>
      </c>
      <c r="E144" s="122">
        <f t="shared" si="52"/>
        <v>2953.3285740007368</v>
      </c>
      <c r="F144" s="122">
        <f t="shared" si="52"/>
        <v>3121.0183274715637</v>
      </c>
      <c r="G144" s="122">
        <f t="shared" si="52"/>
        <v>3327.0684588402441</v>
      </c>
      <c r="H144" s="122">
        <f t="shared" si="52"/>
        <v>3512.6795199987837</v>
      </c>
      <c r="I144" s="122">
        <f t="shared" si="52"/>
        <v>3482.2846120209433</v>
      </c>
      <c r="J144" s="122">
        <f t="shared" si="52"/>
        <v>3216.6972785845546</v>
      </c>
      <c r="K144" s="122">
        <f t="shared" si="52"/>
        <v>3238.9691267485937</v>
      </c>
      <c r="L144" s="122">
        <f t="shared" si="52"/>
        <v>3756.2985898850843</v>
      </c>
      <c r="M144" s="122">
        <f t="shared" si="52"/>
        <v>3327.4312310810578</v>
      </c>
      <c r="N144" s="122">
        <f t="shared" si="52"/>
        <v>3210.0505437214824</v>
      </c>
      <c r="O144" s="122">
        <f t="shared" si="52"/>
        <v>2948.1676319171329</v>
      </c>
      <c r="P144" s="122">
        <f t="shared" si="52"/>
        <v>2864.6214425129569</v>
      </c>
      <c r="Q144" s="122">
        <f t="shared" si="52"/>
        <v>2889.7255531518972</v>
      </c>
      <c r="R144" s="122">
        <f t="shared" si="52"/>
        <v>2835.2723039760222</v>
      </c>
      <c r="S144" s="122">
        <f t="shared" si="52"/>
        <v>2911.8944358604704</v>
      </c>
      <c r="T144" s="122">
        <f t="shared" si="52"/>
        <v>3053.5436549395677</v>
      </c>
      <c r="U144" s="122">
        <f t="shared" si="52"/>
        <v>3069.8581556164586</v>
      </c>
      <c r="V144" s="122">
        <f t="shared" si="52"/>
        <v>3079.6956267948967</v>
      </c>
      <c r="W144" s="122">
        <f t="shared" si="52"/>
        <v>3059.2511822129804</v>
      </c>
      <c r="X144" s="122">
        <f t="shared" si="52"/>
        <v>3033.6226824344949</v>
      </c>
      <c r="Y144" s="122">
        <f t="shared" si="52"/>
        <v>3130.1149312789526</v>
      </c>
      <c r="DA144" s="130" t="s">
        <v>2546</v>
      </c>
    </row>
    <row r="145" spans="1:105" ht="12" customHeight="1" x14ac:dyDescent="0.25">
      <c r="A145" s="97" t="s">
        <v>53</v>
      </c>
      <c r="B145" s="98">
        <v>2056.7612398204037</v>
      </c>
      <c r="C145" s="98">
        <v>2890.3056837048202</v>
      </c>
      <c r="D145" s="98">
        <v>2756.6918262260901</v>
      </c>
      <c r="E145" s="98">
        <v>2953.3285740007368</v>
      </c>
      <c r="F145" s="98">
        <v>3121.0183274715637</v>
      </c>
      <c r="G145" s="98">
        <v>3327.0684588402441</v>
      </c>
      <c r="H145" s="98">
        <v>3512.6795199987837</v>
      </c>
      <c r="I145" s="98">
        <v>3482.2846120209433</v>
      </c>
      <c r="J145" s="98">
        <v>3216.6972785845546</v>
      </c>
      <c r="K145" s="98">
        <v>3238.9691267485937</v>
      </c>
      <c r="L145" s="98">
        <v>3756.2985898850843</v>
      </c>
      <c r="M145" s="98">
        <v>3327.4312310810578</v>
      </c>
      <c r="N145" s="98">
        <v>3210.0505437214824</v>
      </c>
      <c r="O145" s="98">
        <v>2948.1676319171329</v>
      </c>
      <c r="P145" s="98">
        <v>2864.6214425129569</v>
      </c>
      <c r="Q145" s="98">
        <v>2889.7255531518972</v>
      </c>
      <c r="R145" s="98">
        <v>2835.2723039760222</v>
      </c>
      <c r="S145" s="98">
        <v>2911.8944358604704</v>
      </c>
      <c r="T145" s="98">
        <v>3053.5436549395677</v>
      </c>
      <c r="U145" s="98">
        <v>3069.8581556164586</v>
      </c>
      <c r="V145" s="98">
        <v>3079.6956267948967</v>
      </c>
      <c r="W145" s="98">
        <v>3059.2511822129804</v>
      </c>
      <c r="X145" s="98">
        <v>3033.6226824344949</v>
      </c>
      <c r="Y145" s="98">
        <v>3130.1149312789526</v>
      </c>
      <c r="DA145" s="63" t="s">
        <v>2547</v>
      </c>
    </row>
    <row r="146" spans="1:105" ht="12.95" customHeight="1" x14ac:dyDescent="0.25">
      <c r="A146" s="121" t="s">
        <v>92</v>
      </c>
      <c r="B146" s="122">
        <f t="shared" ref="B146:Y146" si="53">B147</f>
        <v>398.23855370426213</v>
      </c>
      <c r="C146" s="122">
        <f t="shared" si="53"/>
        <v>391.06584783953548</v>
      </c>
      <c r="D146" s="122">
        <f t="shared" si="53"/>
        <v>275.10696561520888</v>
      </c>
      <c r="E146" s="122">
        <f t="shared" si="53"/>
        <v>557.39642617945594</v>
      </c>
      <c r="F146" s="122">
        <f t="shared" si="53"/>
        <v>388.04551718679289</v>
      </c>
      <c r="G146" s="122">
        <f t="shared" si="53"/>
        <v>415.02485522173833</v>
      </c>
      <c r="H146" s="122">
        <f t="shared" si="53"/>
        <v>467.8543425732766</v>
      </c>
      <c r="I146" s="122">
        <f t="shared" si="53"/>
        <v>293.0306627840323</v>
      </c>
      <c r="J146" s="122">
        <f t="shared" si="53"/>
        <v>320.75858640723737</v>
      </c>
      <c r="K146" s="122">
        <f t="shared" si="53"/>
        <v>447.35377915016733</v>
      </c>
      <c r="L146" s="122">
        <f t="shared" si="53"/>
        <v>407.79815070321769</v>
      </c>
      <c r="M146" s="122">
        <f t="shared" si="53"/>
        <v>436.02551039018641</v>
      </c>
      <c r="N146" s="122">
        <f t="shared" si="53"/>
        <v>500.17918529583193</v>
      </c>
      <c r="O146" s="122">
        <f t="shared" si="53"/>
        <v>520.98845029388144</v>
      </c>
      <c r="P146" s="122">
        <f t="shared" si="53"/>
        <v>422.54741324024411</v>
      </c>
      <c r="Q146" s="122">
        <f t="shared" si="53"/>
        <v>663.67403371579076</v>
      </c>
      <c r="R146" s="122">
        <f t="shared" si="53"/>
        <v>699.39164944168374</v>
      </c>
      <c r="S146" s="122">
        <f t="shared" si="53"/>
        <v>850.07201375848172</v>
      </c>
      <c r="T146" s="122">
        <f t="shared" si="53"/>
        <v>735.49477685800809</v>
      </c>
      <c r="U146" s="122">
        <f t="shared" si="53"/>
        <v>732.67501484451009</v>
      </c>
      <c r="V146" s="122">
        <f t="shared" si="53"/>
        <v>755.44228254804761</v>
      </c>
      <c r="W146" s="122">
        <f t="shared" si="53"/>
        <v>727.98182485788254</v>
      </c>
      <c r="X146" s="122">
        <f t="shared" si="53"/>
        <v>711.46328848205542</v>
      </c>
      <c r="Y146" s="122">
        <f t="shared" si="53"/>
        <v>690.51952028243034</v>
      </c>
      <c r="DA146" s="130" t="s">
        <v>2548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398.23855370426213</v>
      </c>
      <c r="C147" s="98">
        <f>IF(RES_hhdet_tes!C147=0,0,RES_hhdet_tes!C147*1000*11630/RES_hhdet_num!C143)</f>
        <v>391.06584783953548</v>
      </c>
      <c r="D147" s="98">
        <f>IF(RES_hhdet_tes!D147=0,0,RES_hhdet_tes!D147*1000*11630/RES_hhdet_num!D143)</f>
        <v>275.10696561520888</v>
      </c>
      <c r="E147" s="98">
        <f>IF(RES_hhdet_tes!E147=0,0,RES_hhdet_tes!E147*1000*11630/RES_hhdet_num!E143)</f>
        <v>557.39642617945594</v>
      </c>
      <c r="F147" s="98">
        <f>IF(RES_hhdet_tes!F147=0,0,RES_hhdet_tes!F147*1000*11630/RES_hhdet_num!F143)</f>
        <v>388.04551718679289</v>
      </c>
      <c r="G147" s="98">
        <f>IF(RES_hhdet_tes!G147=0,0,RES_hhdet_tes!G147*1000*11630/RES_hhdet_num!G143)</f>
        <v>415.02485522173833</v>
      </c>
      <c r="H147" s="98">
        <f>IF(RES_hhdet_tes!H147=0,0,RES_hhdet_tes!H147*1000*11630/RES_hhdet_num!H143)</f>
        <v>467.8543425732766</v>
      </c>
      <c r="I147" s="98">
        <f>IF(RES_hhdet_tes!I147=0,0,RES_hhdet_tes!I147*1000*11630/RES_hhdet_num!I143)</f>
        <v>293.0306627840323</v>
      </c>
      <c r="J147" s="98">
        <f>IF(RES_hhdet_tes!J147=0,0,RES_hhdet_tes!J147*1000*11630/RES_hhdet_num!J143)</f>
        <v>320.75858640723737</v>
      </c>
      <c r="K147" s="98">
        <f>IF(RES_hhdet_tes!K147=0,0,RES_hhdet_tes!K147*1000*11630/RES_hhdet_num!K143)</f>
        <v>447.35377915016733</v>
      </c>
      <c r="L147" s="98">
        <f>IF(RES_hhdet_tes!L147=0,0,RES_hhdet_tes!L147*1000*11630/RES_hhdet_num!L143)</f>
        <v>407.79815070321769</v>
      </c>
      <c r="M147" s="98">
        <f>IF(RES_hhdet_tes!M147=0,0,RES_hhdet_tes!M147*1000*11630/RES_hhdet_num!M143)</f>
        <v>436.02551039018641</v>
      </c>
      <c r="N147" s="98">
        <f>IF(RES_hhdet_tes!N147=0,0,RES_hhdet_tes!N147*1000*11630/RES_hhdet_num!N143)</f>
        <v>500.17918529583193</v>
      </c>
      <c r="O147" s="98">
        <f>IF(RES_hhdet_tes!O147=0,0,RES_hhdet_tes!O147*1000*11630/RES_hhdet_num!O143)</f>
        <v>520.98845029388144</v>
      </c>
      <c r="P147" s="98">
        <f>IF(RES_hhdet_tes!P147=0,0,RES_hhdet_tes!P147*1000*11630/RES_hhdet_num!P143)</f>
        <v>422.54741324024411</v>
      </c>
      <c r="Q147" s="98">
        <f>IF(RES_hhdet_tes!Q147=0,0,RES_hhdet_tes!Q147*1000*11630/RES_hhdet_num!Q143)</f>
        <v>663.67403371579076</v>
      </c>
      <c r="R147" s="98">
        <f>IF(RES_hhdet_tes!R147=0,0,RES_hhdet_tes!R147*1000*11630/RES_hhdet_num!R143)</f>
        <v>699.39164944168374</v>
      </c>
      <c r="S147" s="98">
        <f>IF(RES_hhdet_tes!S147=0,0,RES_hhdet_tes!S147*1000*11630/RES_hhdet_num!S143)</f>
        <v>850.07201375848172</v>
      </c>
      <c r="T147" s="98">
        <f>IF(RES_hhdet_tes!T147=0,0,RES_hhdet_tes!T147*1000*11630/RES_hhdet_num!T143)</f>
        <v>735.49477685800809</v>
      </c>
      <c r="U147" s="98">
        <f>IF(RES_hhdet_tes!U147=0,0,RES_hhdet_tes!U147*1000*11630/RES_hhdet_num!U143)</f>
        <v>732.67501484451009</v>
      </c>
      <c r="V147" s="98">
        <f>IF(RES_hhdet_tes!V147=0,0,RES_hhdet_tes!V147*1000*11630/RES_hhdet_num!V143)</f>
        <v>755.44228254804761</v>
      </c>
      <c r="W147" s="98">
        <f>IF(RES_hhdet_tes!W147=0,0,RES_hhdet_tes!W147*1000*11630/RES_hhdet_num!W143)</f>
        <v>727.98182485788254</v>
      </c>
      <c r="X147" s="98">
        <f>IF(RES_hhdet_tes!X147=0,0,RES_hhdet_tes!X147*1000*11630/RES_hhdet_num!X143)</f>
        <v>711.46328848205542</v>
      </c>
      <c r="Y147" s="98">
        <f>IF(RES_hhdet_tes!Y147=0,0,RES_hhdet_tes!Y147*1000*11630/RES_hhdet_num!Y143)</f>
        <v>690.51952028243034</v>
      </c>
      <c r="DA147" s="63" t="s">
        <v>2549</v>
      </c>
    </row>
    <row r="148" spans="1:105" ht="12" customHeight="1" x14ac:dyDescent="0.25">
      <c r="A148" s="121" t="s">
        <v>55</v>
      </c>
      <c r="B148" s="122">
        <v>692.53145325389005</v>
      </c>
      <c r="C148" s="122">
        <v>712.19233322940056</v>
      </c>
      <c r="D148" s="122">
        <v>699.95344868255154</v>
      </c>
      <c r="E148" s="122">
        <v>663.88638885646128</v>
      </c>
      <c r="F148" s="122">
        <v>668.81091752030534</v>
      </c>
      <c r="G148" s="122">
        <v>697.46539138871515</v>
      </c>
      <c r="H148" s="122">
        <v>703.88680570981796</v>
      </c>
      <c r="I148" s="122">
        <v>710.76828865823484</v>
      </c>
      <c r="J148" s="122">
        <v>715.70885216989461</v>
      </c>
      <c r="K148" s="122">
        <v>700.85369268983413</v>
      </c>
      <c r="L148" s="122">
        <v>739.4406860576247</v>
      </c>
      <c r="M148" s="122">
        <v>765.91448867623308</v>
      </c>
      <c r="N148" s="122">
        <v>761.48994619416987</v>
      </c>
      <c r="O148" s="122">
        <v>776.67954550119703</v>
      </c>
      <c r="P148" s="122">
        <v>807.4341817188191</v>
      </c>
      <c r="Q148" s="122">
        <v>780.44143224760262</v>
      </c>
      <c r="R148" s="122">
        <v>820.41556867881854</v>
      </c>
      <c r="S148" s="122">
        <v>869.35851181634825</v>
      </c>
      <c r="T148" s="122">
        <v>890.72899277192255</v>
      </c>
      <c r="U148" s="122">
        <v>886.60923614978174</v>
      </c>
      <c r="V148" s="122">
        <v>887.75528969636116</v>
      </c>
      <c r="W148" s="122">
        <v>923.81842475858946</v>
      </c>
      <c r="X148" s="122">
        <v>964.22475571104997</v>
      </c>
      <c r="Y148" s="122">
        <v>873.98727507106889</v>
      </c>
      <c r="DA148" s="130" t="s">
        <v>2550</v>
      </c>
    </row>
    <row r="149" spans="1:105" ht="12" customHeight="1" x14ac:dyDescent="0.25">
      <c r="A149" s="97" t="s">
        <v>124</v>
      </c>
      <c r="B149" s="98">
        <v>703.85806689015249</v>
      </c>
      <c r="C149" s="98">
        <v>698.43244358675565</v>
      </c>
      <c r="D149" s="98">
        <v>700.33416170842554</v>
      </c>
      <c r="E149" s="98">
        <v>668.33040648110727</v>
      </c>
      <c r="F149" s="98">
        <v>673.48564560937712</v>
      </c>
      <c r="G149" s="98">
        <v>708.31604608078101</v>
      </c>
      <c r="H149" s="98">
        <v>691.59921704717942</v>
      </c>
      <c r="I149" s="98">
        <v>706.39464478047205</v>
      </c>
      <c r="J149" s="98">
        <v>716.08882458012738</v>
      </c>
      <c r="K149" s="98">
        <v>705.51288998086602</v>
      </c>
      <c r="L149" s="98">
        <v>739.47979673473276</v>
      </c>
      <c r="M149" s="98">
        <v>755.20276672680689</v>
      </c>
      <c r="N149" s="98">
        <v>758.03147832487105</v>
      </c>
      <c r="O149" s="98">
        <v>796.85951177863274</v>
      </c>
      <c r="P149" s="98">
        <v>808.00228949039115</v>
      </c>
      <c r="Q149" s="98">
        <v>794.8107041386404</v>
      </c>
      <c r="R149" s="98">
        <v>833.48017843793195</v>
      </c>
      <c r="S149" s="98">
        <v>883.00841156249044</v>
      </c>
      <c r="T149" s="98">
        <v>899.12589945976606</v>
      </c>
      <c r="U149" s="98">
        <v>865.97296369295657</v>
      </c>
      <c r="V149" s="98">
        <v>853.8758203113731</v>
      </c>
      <c r="W149" s="98">
        <v>917.95963577806504</v>
      </c>
      <c r="X149" s="98">
        <v>1015.6732473321631</v>
      </c>
      <c r="Y149" s="98">
        <v>850.88847109030769</v>
      </c>
      <c r="DA149" s="63" t="s">
        <v>2551</v>
      </c>
    </row>
    <row r="150" spans="1:105" ht="12" customHeight="1" x14ac:dyDescent="0.25">
      <c r="A150" s="97" t="s">
        <v>123</v>
      </c>
      <c r="B150" s="98">
        <v>703.85806689015249</v>
      </c>
      <c r="C150" s="98">
        <v>698.51750321142902</v>
      </c>
      <c r="D150" s="98">
        <v>700.41350911934023</v>
      </c>
      <c r="E150" s="98">
        <v>668.15224366832467</v>
      </c>
      <c r="F150" s="98">
        <v>673.32389577287586</v>
      </c>
      <c r="G150" s="98">
        <v>708.20212020363829</v>
      </c>
      <c r="H150" s="98">
        <v>691.54800006446328</v>
      </c>
      <c r="I150" s="98">
        <v>706.47638115675943</v>
      </c>
      <c r="J150" s="98">
        <v>716.47660078499916</v>
      </c>
      <c r="K150" s="98">
        <v>706.00649238885956</v>
      </c>
      <c r="L150" s="98">
        <v>739.91924084495849</v>
      </c>
      <c r="M150" s="98">
        <v>755.47582446186311</v>
      </c>
      <c r="N150" s="98">
        <v>758.17462885184773</v>
      </c>
      <c r="O150" s="98">
        <v>796.76983496771857</v>
      </c>
      <c r="P150" s="98">
        <v>807.61620029897313</v>
      </c>
      <c r="Q150" s="98">
        <v>793.40262065121033</v>
      </c>
      <c r="R150" s="98">
        <v>832.47540349108078</v>
      </c>
      <c r="S150" s="98">
        <v>882.3505177192809</v>
      </c>
      <c r="T150" s="98">
        <v>898.54760374758212</v>
      </c>
      <c r="U150" s="98">
        <v>865.39776405509599</v>
      </c>
      <c r="V150" s="98">
        <v>853.36644393073789</v>
      </c>
      <c r="W150" s="98">
        <v>917.96017115055361</v>
      </c>
      <c r="X150" s="98">
        <v>1016.326637586983</v>
      </c>
      <c r="Y150" s="98">
        <v>851.19635108788702</v>
      </c>
      <c r="DA150" s="63" t="s">
        <v>2552</v>
      </c>
    </row>
    <row r="151" spans="1:105" ht="12" customHeight="1" x14ac:dyDescent="0.25">
      <c r="A151" s="100" t="s">
        <v>50</v>
      </c>
      <c r="B151" s="101">
        <v>80.714843641081799</v>
      </c>
      <c r="C151" s="101">
        <v>154.75048064076222</v>
      </c>
      <c r="D151" s="101">
        <v>62.469260494686431</v>
      </c>
      <c r="E151" s="101">
        <v>35.12030955013455</v>
      </c>
      <c r="F151" s="101">
        <v>46.581769798935191</v>
      </c>
      <c r="G151" s="101">
        <v>47.434684117631512</v>
      </c>
      <c r="H151" s="101">
        <v>63.22986084960413</v>
      </c>
      <c r="I151" s="101">
        <v>52.730873844205441</v>
      </c>
      <c r="J151" s="101">
        <v>50.28430832002789</v>
      </c>
      <c r="K151" s="101">
        <v>46.444538653918755</v>
      </c>
      <c r="L151" s="101">
        <v>48.697858611852112</v>
      </c>
      <c r="M151" s="101">
        <v>74.997039023108627</v>
      </c>
      <c r="N151" s="101">
        <v>49.332678178909781</v>
      </c>
      <c r="O151" s="101">
        <v>32.69479868223226</v>
      </c>
      <c r="P151" s="101">
        <v>68.881529517181519</v>
      </c>
      <c r="Q151" s="101">
        <v>14.120740663600596</v>
      </c>
      <c r="R151" s="101">
        <v>25.188003274667647</v>
      </c>
      <c r="S151" s="101">
        <v>49.960578688531506</v>
      </c>
      <c r="T151" s="101">
        <v>59.392617469428806</v>
      </c>
      <c r="U151" s="101">
        <v>71.989841386347237</v>
      </c>
      <c r="V151" s="101">
        <v>56.592675714132575</v>
      </c>
      <c r="W151" s="101">
        <v>70.226430267691612</v>
      </c>
      <c r="X151" s="101">
        <v>88.27037271778029</v>
      </c>
      <c r="Y151" s="101">
        <v>54.859560034834132</v>
      </c>
      <c r="DA151" s="131" t="s">
        <v>2553</v>
      </c>
    </row>
    <row r="152" spans="1:105" ht="12" customHeight="1" x14ac:dyDescent="0.25">
      <c r="A152" s="103" t="s">
        <v>52</v>
      </c>
      <c r="B152" s="104">
        <v>623.14322324907073</v>
      </c>
      <c r="C152" s="104">
        <v>543.76702257066677</v>
      </c>
      <c r="D152" s="104">
        <v>637.94424862465394</v>
      </c>
      <c r="E152" s="104">
        <v>633.03193411819018</v>
      </c>
      <c r="F152" s="104">
        <v>626.7421259739408</v>
      </c>
      <c r="G152" s="104">
        <v>660.76743608600668</v>
      </c>
      <c r="H152" s="104">
        <v>628.31813921485912</v>
      </c>
      <c r="I152" s="104">
        <v>653.74550731255397</v>
      </c>
      <c r="J152" s="104">
        <v>666.19229246497139</v>
      </c>
      <c r="K152" s="104">
        <v>659.56195373494063</v>
      </c>
      <c r="L152" s="104">
        <v>691.22138223310628</v>
      </c>
      <c r="M152" s="104">
        <v>680.47878543875447</v>
      </c>
      <c r="N152" s="104">
        <v>708.84195067293808</v>
      </c>
      <c r="O152" s="104">
        <v>764.07503628548614</v>
      </c>
      <c r="P152" s="104">
        <v>738.73467078179169</v>
      </c>
      <c r="Q152" s="104">
        <v>779.28187998760973</v>
      </c>
      <c r="R152" s="104">
        <v>807.28740021641295</v>
      </c>
      <c r="S152" s="104">
        <v>832.38993903074925</v>
      </c>
      <c r="T152" s="104">
        <v>839.15498627815327</v>
      </c>
      <c r="U152" s="104">
        <v>793.40792266874882</v>
      </c>
      <c r="V152" s="104">
        <v>796.77376821660539</v>
      </c>
      <c r="W152" s="104">
        <v>847.73374088286209</v>
      </c>
      <c r="X152" s="104">
        <v>928.05626486920255</v>
      </c>
      <c r="Y152" s="104">
        <v>796.33679105305282</v>
      </c>
      <c r="DA152" s="132" t="s">
        <v>2554</v>
      </c>
    </row>
    <row r="153" spans="1:105" ht="12" customHeight="1" x14ac:dyDescent="0.25">
      <c r="A153" s="106" t="s">
        <v>122</v>
      </c>
      <c r="B153" s="101">
        <v>621.8650403178508</v>
      </c>
      <c r="C153" s="101">
        <v>756.30029695888811</v>
      </c>
      <c r="D153" s="101">
        <v>698.9094659455053</v>
      </c>
      <c r="E153" s="101">
        <v>650.55648634962552</v>
      </c>
      <c r="F153" s="101">
        <v>656.0604649379851</v>
      </c>
      <c r="G153" s="101">
        <v>675.86099378319204</v>
      </c>
      <c r="H153" s="101">
        <v>724.42036766226727</v>
      </c>
      <c r="I153" s="101">
        <v>716.78143473183013</v>
      </c>
      <c r="J153" s="101">
        <v>715.00419900071142</v>
      </c>
      <c r="K153" s="101">
        <v>695.5712030833264</v>
      </c>
      <c r="L153" s="101">
        <v>739.03123737450699</v>
      </c>
      <c r="M153" s="101">
        <v>775.55443841849285</v>
      </c>
      <c r="N153" s="101">
        <v>764.5335805540152</v>
      </c>
      <c r="O153" s="101">
        <v>759.17896858279471</v>
      </c>
      <c r="P153" s="101">
        <v>806.61548442168385</v>
      </c>
      <c r="Q153" s="101">
        <v>765.85082771325801</v>
      </c>
      <c r="R153" s="101">
        <v>805.62822891525445</v>
      </c>
      <c r="S153" s="101">
        <v>853.77669152870419</v>
      </c>
      <c r="T153" s="101">
        <v>881.81813363564197</v>
      </c>
      <c r="U153" s="101">
        <v>902.886589249287</v>
      </c>
      <c r="V153" s="101">
        <v>913.45119042881811</v>
      </c>
      <c r="W153" s="101">
        <v>928.40980708523716</v>
      </c>
      <c r="X153" s="101">
        <v>927.39002296974877</v>
      </c>
      <c r="Y153" s="101">
        <v>889.33622213372519</v>
      </c>
      <c r="DA153" s="131" t="s">
        <v>2555</v>
      </c>
    </row>
    <row r="154" spans="1:105" ht="12" customHeight="1" x14ac:dyDescent="0.25">
      <c r="A154" s="107" t="s">
        <v>121</v>
      </c>
      <c r="B154" s="104">
        <v>621.86504031785068</v>
      </c>
      <c r="C154" s="104">
        <v>756.23976973479091</v>
      </c>
      <c r="D154" s="104">
        <v>698.78818359406046</v>
      </c>
      <c r="E154" s="104">
        <v>650.57157074222926</v>
      </c>
      <c r="F154" s="104">
        <v>656.11261637954283</v>
      </c>
      <c r="G154" s="104">
        <v>675.92155372115326</v>
      </c>
      <c r="H154" s="104">
        <v>724.44003257675104</v>
      </c>
      <c r="I154" s="104">
        <v>717.01545022671598</v>
      </c>
      <c r="J154" s="104">
        <v>715.88564062413161</v>
      </c>
      <c r="K154" s="104">
        <v>696.74799987858034</v>
      </c>
      <c r="L154" s="104">
        <v>740.06228466194068</v>
      </c>
      <c r="M154" s="104">
        <v>775.68769885249174</v>
      </c>
      <c r="N154" s="104">
        <v>764.28884379205635</v>
      </c>
      <c r="O154" s="104">
        <v>759.01837531558169</v>
      </c>
      <c r="P154" s="104">
        <v>807.30778496535265</v>
      </c>
      <c r="Q154" s="104">
        <v>768.01684319817252</v>
      </c>
      <c r="R154" s="104">
        <v>810.01065103461372</v>
      </c>
      <c r="S154" s="104">
        <v>859.08157740361457</v>
      </c>
      <c r="T154" s="104">
        <v>884.8179974056535</v>
      </c>
      <c r="U154" s="104">
        <v>902.83658512339719</v>
      </c>
      <c r="V154" s="104">
        <v>911.88631571550843</v>
      </c>
      <c r="W154" s="104">
        <v>927.50231589434929</v>
      </c>
      <c r="X154" s="104">
        <v>928.1329702253546</v>
      </c>
      <c r="Y154" s="104">
        <v>889.96705124175958</v>
      </c>
      <c r="DA154" s="132" t="s">
        <v>2556</v>
      </c>
    </row>
    <row r="155" spans="1:105" ht="12" customHeight="1" x14ac:dyDescent="0.25">
      <c r="A155" s="108" t="s">
        <v>53</v>
      </c>
      <c r="B155" s="98">
        <v>69.324390803150422</v>
      </c>
      <c r="C155" s="98">
        <v>166.8140983011354</v>
      </c>
      <c r="D155" s="98">
        <v>62.231670751990798</v>
      </c>
      <c r="E155" s="98">
        <v>33.384203204790509</v>
      </c>
      <c r="F155" s="98">
        <v>45.027549163096126</v>
      </c>
      <c r="G155" s="98">
        <v>44.760092727606548</v>
      </c>
      <c r="H155" s="98">
        <v>66.832515001208122</v>
      </c>
      <c r="I155" s="98">
        <v>53.66087451357776</v>
      </c>
      <c r="J155" s="98">
        <v>50.135842699915514</v>
      </c>
      <c r="K155" s="98">
        <v>45.435217406415646</v>
      </c>
      <c r="L155" s="98">
        <v>47.871176474384939</v>
      </c>
      <c r="M155" s="98">
        <v>75.944805622519652</v>
      </c>
      <c r="N155" s="98">
        <v>49.247924753050512</v>
      </c>
      <c r="O155" s="98">
        <v>28.917846422291507</v>
      </c>
      <c r="P155" s="98">
        <v>69.129112736348574</v>
      </c>
      <c r="Q155" s="98">
        <v>10.051738169125992</v>
      </c>
      <c r="R155" s="98">
        <v>20.710781256639709</v>
      </c>
      <c r="S155" s="98">
        <v>47.21589760957928</v>
      </c>
      <c r="T155" s="98">
        <v>57.646866240140973</v>
      </c>
      <c r="U155" s="98">
        <v>77.2580992697158</v>
      </c>
      <c r="V155" s="98">
        <v>64.193698555417413</v>
      </c>
      <c r="W155" s="98">
        <v>69.180791656131603</v>
      </c>
      <c r="X155" s="98">
        <v>75.264562500821029</v>
      </c>
      <c r="Y155" s="98">
        <v>59.386729662841674</v>
      </c>
      <c r="DA155" s="63" t="s">
        <v>2557</v>
      </c>
    </row>
    <row r="156" spans="1:105" ht="12" customHeight="1" x14ac:dyDescent="0.25">
      <c r="A156" s="108" t="s">
        <v>52</v>
      </c>
      <c r="B156" s="98">
        <v>552.54064951470025</v>
      </c>
      <c r="C156" s="98">
        <v>589.42567143365534</v>
      </c>
      <c r="D156" s="98">
        <v>636.55651284206965</v>
      </c>
      <c r="E156" s="98">
        <v>617.18736753743883</v>
      </c>
      <c r="F156" s="98">
        <v>611.08506721644653</v>
      </c>
      <c r="G156" s="98">
        <v>631.16146099354671</v>
      </c>
      <c r="H156" s="98">
        <v>657.60751757554294</v>
      </c>
      <c r="I156" s="98">
        <v>663.35457571313816</v>
      </c>
      <c r="J156" s="98">
        <v>665.74979792421607</v>
      </c>
      <c r="K156" s="98">
        <v>651.3127824721646</v>
      </c>
      <c r="L156" s="98">
        <v>692.19110818755564</v>
      </c>
      <c r="M156" s="98">
        <v>699.74289322997197</v>
      </c>
      <c r="N156" s="98">
        <v>715.04091903900587</v>
      </c>
      <c r="O156" s="98">
        <v>730.10052889329006</v>
      </c>
      <c r="P156" s="98">
        <v>738.17867222900406</v>
      </c>
      <c r="Q156" s="98">
        <v>757.96510502904653</v>
      </c>
      <c r="R156" s="98">
        <v>789.29986977797398</v>
      </c>
      <c r="S156" s="98">
        <v>811.86567979403526</v>
      </c>
      <c r="T156" s="98">
        <v>827.17113116551263</v>
      </c>
      <c r="U156" s="98">
        <v>825.57848585368129</v>
      </c>
      <c r="V156" s="98">
        <v>847.69261716009112</v>
      </c>
      <c r="W156" s="98">
        <v>858.32152423821765</v>
      </c>
      <c r="X156" s="98">
        <v>852.86840772453377</v>
      </c>
      <c r="Y156" s="98">
        <v>830.58032157891796</v>
      </c>
      <c r="DA156" s="63" t="s">
        <v>2558</v>
      </c>
    </row>
    <row r="157" spans="1:105" ht="12" customHeight="1" x14ac:dyDescent="0.25">
      <c r="A157" s="121" t="s">
        <v>54</v>
      </c>
      <c r="B157" s="122">
        <v>382.78730888624523</v>
      </c>
      <c r="C157" s="122">
        <v>426.98817399308808</v>
      </c>
      <c r="D157" s="122">
        <v>424.41512435237115</v>
      </c>
      <c r="E157" s="122">
        <v>433.39794721747307</v>
      </c>
      <c r="F157" s="122">
        <v>431.7430472101907</v>
      </c>
      <c r="G157" s="122">
        <v>444.1881145747202</v>
      </c>
      <c r="H157" s="122">
        <v>509.83073887018566</v>
      </c>
      <c r="I157" s="122">
        <v>506.67303975815764</v>
      </c>
      <c r="J157" s="122">
        <v>500.37196089532972</v>
      </c>
      <c r="K157" s="122">
        <v>482.3315638170987</v>
      </c>
      <c r="L157" s="122">
        <v>503.01446810907652</v>
      </c>
      <c r="M157" s="122">
        <v>469.33049833376714</v>
      </c>
      <c r="N157" s="122">
        <v>454.32401738940803</v>
      </c>
      <c r="O157" s="122">
        <v>402.1172603807089</v>
      </c>
      <c r="P157" s="122">
        <v>450.14245716902525</v>
      </c>
      <c r="Q157" s="122">
        <v>445.57048321555391</v>
      </c>
      <c r="R157" s="122">
        <v>452.29219507790157</v>
      </c>
      <c r="S157" s="122">
        <v>465.61810520373933</v>
      </c>
      <c r="T157" s="122">
        <v>506.64518085294577</v>
      </c>
      <c r="U157" s="122">
        <v>478.47477013097171</v>
      </c>
      <c r="V157" s="122">
        <v>477.69100369356448</v>
      </c>
      <c r="W157" s="122">
        <v>488.40061848541745</v>
      </c>
      <c r="X157" s="122">
        <v>501.95631016506519</v>
      </c>
      <c r="Y157" s="122">
        <v>475.37027528856697</v>
      </c>
      <c r="DA157" s="130" t="s">
        <v>2559</v>
      </c>
    </row>
    <row r="158" spans="1:105" ht="12" customHeight="1" x14ac:dyDescent="0.25">
      <c r="A158" s="97" t="s">
        <v>50</v>
      </c>
      <c r="B158" s="98">
        <v>397.90509677520259</v>
      </c>
      <c r="C158" s="98">
        <v>409.1595903783188</v>
      </c>
      <c r="D158" s="98">
        <v>422.42267137021895</v>
      </c>
      <c r="E158" s="98">
        <v>431.1944032821026</v>
      </c>
      <c r="F158" s="98">
        <v>443.30271588428371</v>
      </c>
      <c r="G158" s="98">
        <v>460.82396549181885</v>
      </c>
      <c r="H158" s="98">
        <v>478.64150841350488</v>
      </c>
      <c r="I158" s="98">
        <v>497.53759623514168</v>
      </c>
      <c r="J158" s="98">
        <v>502.81862443982362</v>
      </c>
      <c r="K158" s="98">
        <v>492.45216716628948</v>
      </c>
      <c r="L158" s="98">
        <v>488.84068237420058</v>
      </c>
      <c r="M158" s="98">
        <v>465.01014449214273</v>
      </c>
      <c r="N158" s="98">
        <v>449.82170649032855</v>
      </c>
      <c r="O158" s="98">
        <v>438.63313293371488</v>
      </c>
      <c r="P158" s="98">
        <v>437.57182087818626</v>
      </c>
      <c r="Q158" s="98">
        <v>445.02859253558228</v>
      </c>
      <c r="R158" s="98">
        <v>458.92103113424895</v>
      </c>
      <c r="S158" s="98">
        <v>479.0401571270516</v>
      </c>
      <c r="T158" s="98">
        <v>511.20609657683696</v>
      </c>
      <c r="U158" s="98">
        <v>463.27883601932854</v>
      </c>
      <c r="V158" s="98">
        <v>452.7151782250715</v>
      </c>
      <c r="W158" s="98">
        <v>483.89251041110072</v>
      </c>
      <c r="X158" s="98">
        <v>547.35454936244219</v>
      </c>
      <c r="Y158" s="98">
        <v>456.59042829161416</v>
      </c>
      <c r="DA158" s="63" t="s">
        <v>2560</v>
      </c>
    </row>
    <row r="159" spans="1:105" ht="12" customHeight="1" x14ac:dyDescent="0.25">
      <c r="A159" s="109" t="s">
        <v>120</v>
      </c>
      <c r="B159" s="33">
        <v>375.59035191196313</v>
      </c>
      <c r="C159" s="33">
        <v>434.03879258688283</v>
      </c>
      <c r="D159" s="33">
        <v>425.1849420295195</v>
      </c>
      <c r="E159" s="33">
        <v>434.22772277089433</v>
      </c>
      <c r="F159" s="33">
        <v>427.4743624287774</v>
      </c>
      <c r="G159" s="33">
        <v>438.38984790822695</v>
      </c>
      <c r="H159" s="33">
        <v>519.84637419648141</v>
      </c>
      <c r="I159" s="33">
        <v>509.47311125361415</v>
      </c>
      <c r="J159" s="33">
        <v>499.65089651108838</v>
      </c>
      <c r="K159" s="33">
        <v>479.37354588510573</v>
      </c>
      <c r="L159" s="33">
        <v>507.18592902665364</v>
      </c>
      <c r="M159" s="33">
        <v>470.64056288914094</v>
      </c>
      <c r="N159" s="33">
        <v>455.68954119200447</v>
      </c>
      <c r="O159" s="33">
        <v>391.11351316869275</v>
      </c>
      <c r="P159" s="33">
        <v>453.90125283231714</v>
      </c>
      <c r="Q159" s="33">
        <v>445.72394304311103</v>
      </c>
      <c r="R159" s="33">
        <v>450.44950206685326</v>
      </c>
      <c r="S159" s="33">
        <v>461.91905092897258</v>
      </c>
      <c r="T159" s="33">
        <v>505.44482165264321</v>
      </c>
      <c r="U159" s="33">
        <v>482.17663301438995</v>
      </c>
      <c r="V159" s="33">
        <v>483.47706283664667</v>
      </c>
      <c r="W159" s="33">
        <v>489.41909021039669</v>
      </c>
      <c r="X159" s="33">
        <v>491.98609916379206</v>
      </c>
      <c r="Y159" s="33">
        <v>479.45677056125788</v>
      </c>
      <c r="DA159" s="60" t="s">
        <v>2561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3285.7394896349324</v>
      </c>
      <c r="C161" s="117">
        <f t="shared" si="54"/>
        <v>4456.7941420128345</v>
      </c>
      <c r="D161" s="117">
        <f t="shared" si="54"/>
        <v>4141.3197151747163</v>
      </c>
      <c r="E161" s="117">
        <f t="shared" si="54"/>
        <v>4402.4489162677437</v>
      </c>
      <c r="F161" s="117">
        <f t="shared" si="54"/>
        <v>4481.0975175764943</v>
      </c>
      <c r="G161" s="117">
        <f t="shared" si="54"/>
        <v>4696.7874538489796</v>
      </c>
      <c r="H161" s="117">
        <f t="shared" si="54"/>
        <v>5278.8378776055524</v>
      </c>
      <c r="I161" s="117">
        <f t="shared" si="54"/>
        <v>4955.0287537712666</v>
      </c>
      <c r="J161" s="117">
        <f t="shared" si="54"/>
        <v>4671.3628484728106</v>
      </c>
      <c r="K161" s="117">
        <f t="shared" si="54"/>
        <v>4613.7666981747161</v>
      </c>
      <c r="L161" s="117">
        <f t="shared" si="54"/>
        <v>5522.5492827005628</v>
      </c>
      <c r="M161" s="117">
        <f t="shared" si="54"/>
        <v>5440.3905195302113</v>
      </c>
      <c r="N161" s="117">
        <f t="shared" si="54"/>
        <v>5135.0701494825216</v>
      </c>
      <c r="O161" s="117">
        <f t="shared" si="54"/>
        <v>4510.933319980325</v>
      </c>
      <c r="P161" s="117">
        <f t="shared" si="54"/>
        <v>4820.9185470186048</v>
      </c>
      <c r="Q161" s="117">
        <f t="shared" si="54"/>
        <v>4073.0235246419338</v>
      </c>
      <c r="R161" s="117">
        <f t="shared" ref="R161:V161" si="55">R162+R164+R166+R175</f>
        <v>4044.4718628426772</v>
      </c>
      <c r="S161" s="117">
        <f t="shared" si="55"/>
        <v>4661.4118475123314</v>
      </c>
      <c r="T161" s="117">
        <f t="shared" si="55"/>
        <v>5658.3255624590392</v>
      </c>
      <c r="U161" s="117">
        <f t="shared" si="55"/>
        <v>5329.9944463916072</v>
      </c>
      <c r="V161" s="117">
        <f t="shared" si="55"/>
        <v>5182.4337555204147</v>
      </c>
      <c r="W161" s="117">
        <f t="shared" ref="W161:Y161" si="56">W162+W164+W166+W175</f>
        <v>4491.0571498343379</v>
      </c>
      <c r="X161" s="117">
        <f t="shared" si="56"/>
        <v>5154.9719532808622</v>
      </c>
      <c r="Y161" s="117">
        <f t="shared" si="56"/>
        <v>5018.2273643638382</v>
      </c>
      <c r="DA161" s="129" t="s">
        <v>2562</v>
      </c>
    </row>
    <row r="162" spans="1:105" ht="12.95" customHeight="1" x14ac:dyDescent="0.25">
      <c r="A162" s="121" t="s">
        <v>57</v>
      </c>
      <c r="B162" s="122">
        <f t="shared" ref="B162:Y162" si="57">B163</f>
        <v>2011.3009328862086</v>
      </c>
      <c r="C162" s="122">
        <f t="shared" si="57"/>
        <v>3086.825534993583</v>
      </c>
      <c r="D162" s="122">
        <f t="shared" si="57"/>
        <v>2831.3648216099659</v>
      </c>
      <c r="E162" s="122">
        <f t="shared" si="57"/>
        <v>2892.5752315276295</v>
      </c>
      <c r="F162" s="122">
        <f t="shared" si="57"/>
        <v>3071.5861205168931</v>
      </c>
      <c r="G162" s="122">
        <f t="shared" si="57"/>
        <v>3211.8079692435831</v>
      </c>
      <c r="H162" s="122">
        <f t="shared" si="57"/>
        <v>3675.4217698908619</v>
      </c>
      <c r="I162" s="122">
        <f t="shared" si="57"/>
        <v>3486.2260612838759</v>
      </c>
      <c r="J162" s="122">
        <f t="shared" si="57"/>
        <v>3182.8361020412462</v>
      </c>
      <c r="K162" s="122">
        <f t="shared" si="57"/>
        <v>3046.5934469493072</v>
      </c>
      <c r="L162" s="122">
        <f t="shared" si="57"/>
        <v>3921.148162036026</v>
      </c>
      <c r="M162" s="122">
        <f t="shared" si="57"/>
        <v>3831.3234447520099</v>
      </c>
      <c r="N162" s="122">
        <f t="shared" si="57"/>
        <v>3525.4679317667783</v>
      </c>
      <c r="O162" s="122">
        <f t="shared" si="57"/>
        <v>2918.6529414763704</v>
      </c>
      <c r="P162" s="122">
        <f t="shared" si="57"/>
        <v>3211.244805200839</v>
      </c>
      <c r="Q162" s="122">
        <f t="shared" si="57"/>
        <v>2278.6969035065495</v>
      </c>
      <c r="R162" s="122">
        <f t="shared" si="57"/>
        <v>2224.0470513345722</v>
      </c>
      <c r="S162" s="122">
        <f t="shared" si="57"/>
        <v>2707.5823001337244</v>
      </c>
      <c r="T162" s="122">
        <f t="shared" si="57"/>
        <v>3744.0544729503376</v>
      </c>
      <c r="U162" s="122">
        <f t="shared" si="57"/>
        <v>3444.7108658394932</v>
      </c>
      <c r="V162" s="122">
        <f t="shared" si="57"/>
        <v>3279.7087254399225</v>
      </c>
      <c r="W162" s="122">
        <f t="shared" si="57"/>
        <v>2544.698953780312</v>
      </c>
      <c r="X162" s="122">
        <f t="shared" si="57"/>
        <v>3141.5384029395104</v>
      </c>
      <c r="Y162" s="122">
        <f t="shared" si="57"/>
        <v>3144.8623806230639</v>
      </c>
      <c r="DA162" s="130" t="s">
        <v>2563</v>
      </c>
    </row>
    <row r="163" spans="1:105" ht="12" customHeight="1" x14ac:dyDescent="0.25">
      <c r="A163" s="97" t="s">
        <v>53</v>
      </c>
      <c r="B163" s="33">
        <v>2011.3009328862086</v>
      </c>
      <c r="C163" s="33">
        <v>3086.825534993583</v>
      </c>
      <c r="D163" s="33">
        <v>2831.3648216099659</v>
      </c>
      <c r="E163" s="33">
        <v>2892.5752315276295</v>
      </c>
      <c r="F163" s="33">
        <v>3071.5861205168931</v>
      </c>
      <c r="G163" s="33">
        <v>3211.8079692435831</v>
      </c>
      <c r="H163" s="33">
        <v>3675.4217698908619</v>
      </c>
      <c r="I163" s="33">
        <v>3486.2260612838759</v>
      </c>
      <c r="J163" s="33">
        <v>3182.8361020412462</v>
      </c>
      <c r="K163" s="33">
        <v>3046.5934469493072</v>
      </c>
      <c r="L163" s="33">
        <v>3921.148162036026</v>
      </c>
      <c r="M163" s="33">
        <v>3831.3234447520099</v>
      </c>
      <c r="N163" s="33">
        <v>3525.4679317667783</v>
      </c>
      <c r="O163" s="33">
        <v>2918.6529414763704</v>
      </c>
      <c r="P163" s="33">
        <v>3211.244805200839</v>
      </c>
      <c r="Q163" s="33">
        <v>2278.6969035065495</v>
      </c>
      <c r="R163" s="33">
        <v>2224.0470513345722</v>
      </c>
      <c r="S163" s="33">
        <v>2707.5823001337244</v>
      </c>
      <c r="T163" s="33">
        <v>3744.0544729503376</v>
      </c>
      <c r="U163" s="33">
        <v>3444.7108658394932</v>
      </c>
      <c r="V163" s="33">
        <v>3279.7087254399225</v>
      </c>
      <c r="W163" s="33">
        <v>2544.698953780312</v>
      </c>
      <c r="X163" s="33">
        <v>3141.5384029395104</v>
      </c>
      <c r="Y163" s="33">
        <v>3144.8623806230639</v>
      </c>
      <c r="DA163" s="60" t="s">
        <v>2564</v>
      </c>
    </row>
    <row r="164" spans="1:105" ht="12.95" customHeight="1" x14ac:dyDescent="0.25">
      <c r="A164" s="121" t="s">
        <v>92</v>
      </c>
      <c r="B164" s="122">
        <f t="shared" ref="B164:Y164" si="58">B165</f>
        <v>199.11967698220701</v>
      </c>
      <c r="C164" s="122">
        <f t="shared" si="58"/>
        <v>231.28268298340512</v>
      </c>
      <c r="D164" s="122">
        <f t="shared" si="58"/>
        <v>185.44091040106935</v>
      </c>
      <c r="E164" s="122">
        <f t="shared" si="58"/>
        <v>412.33437281781073</v>
      </c>
      <c r="F164" s="122">
        <f t="shared" si="58"/>
        <v>308.64813407798437</v>
      </c>
      <c r="G164" s="122">
        <f t="shared" si="58"/>
        <v>343.08427470873204</v>
      </c>
      <c r="H164" s="122">
        <f t="shared" si="58"/>
        <v>389.03365026026569</v>
      </c>
      <c r="I164" s="122">
        <f t="shared" si="58"/>
        <v>250.9910274344393</v>
      </c>
      <c r="J164" s="122">
        <f t="shared" si="58"/>
        <v>272.15337261370871</v>
      </c>
      <c r="K164" s="122">
        <f t="shared" si="58"/>
        <v>383.76859093384343</v>
      </c>
      <c r="L164" s="122">
        <f t="shared" si="58"/>
        <v>358.7671362085261</v>
      </c>
      <c r="M164" s="122">
        <f t="shared" si="58"/>
        <v>373.61338800054352</v>
      </c>
      <c r="N164" s="122">
        <f t="shared" si="58"/>
        <v>393.50156741584448</v>
      </c>
      <c r="O164" s="122">
        <f t="shared" si="58"/>
        <v>412.8208502855789</v>
      </c>
      <c r="P164" s="122">
        <f t="shared" si="58"/>
        <v>349.6886528926716</v>
      </c>
      <c r="Q164" s="122">
        <f t="shared" si="58"/>
        <v>564.15745974876677</v>
      </c>
      <c r="R164" s="122">
        <f t="shared" si="58"/>
        <v>542.58178232226828</v>
      </c>
      <c r="S164" s="122">
        <f t="shared" si="58"/>
        <v>613.78615229380898</v>
      </c>
      <c r="T164" s="122">
        <f t="shared" si="58"/>
        <v>512.92002216163667</v>
      </c>
      <c r="U164" s="122">
        <f t="shared" si="58"/>
        <v>516.47006809859465</v>
      </c>
      <c r="V164" s="122">
        <f t="shared" si="58"/>
        <v>534.37442087708428</v>
      </c>
      <c r="W164" s="122">
        <f t="shared" si="58"/>
        <v>532.8131296743137</v>
      </c>
      <c r="X164" s="122">
        <f t="shared" si="58"/>
        <v>547.22336665266937</v>
      </c>
      <c r="Y164" s="122">
        <f t="shared" si="58"/>
        <v>524.70873616498852</v>
      </c>
      <c r="DA164" s="130" t="s">
        <v>2565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199.11967698220701</v>
      </c>
      <c r="C165" s="98">
        <f>IF(RES_hhdet_tes!C165=0,0,RES_hhdet_tes!C165*1000*11630/RES_hhdet_num!C161)</f>
        <v>231.28268298340512</v>
      </c>
      <c r="D165" s="98">
        <f>IF(RES_hhdet_tes!D165=0,0,RES_hhdet_tes!D165*1000*11630/RES_hhdet_num!D161)</f>
        <v>185.44091040106935</v>
      </c>
      <c r="E165" s="98">
        <f>IF(RES_hhdet_tes!E165=0,0,RES_hhdet_tes!E165*1000*11630/RES_hhdet_num!E161)</f>
        <v>412.33437281781073</v>
      </c>
      <c r="F165" s="98">
        <f>IF(RES_hhdet_tes!F165=0,0,RES_hhdet_tes!F165*1000*11630/RES_hhdet_num!F161)</f>
        <v>308.64813407798437</v>
      </c>
      <c r="G165" s="98">
        <f>IF(RES_hhdet_tes!G165=0,0,RES_hhdet_tes!G165*1000*11630/RES_hhdet_num!G161)</f>
        <v>343.08427470873204</v>
      </c>
      <c r="H165" s="98">
        <f>IF(RES_hhdet_tes!H165=0,0,RES_hhdet_tes!H165*1000*11630/RES_hhdet_num!H161)</f>
        <v>389.03365026026569</v>
      </c>
      <c r="I165" s="98">
        <f>IF(RES_hhdet_tes!I165=0,0,RES_hhdet_tes!I165*1000*11630/RES_hhdet_num!I161)</f>
        <v>250.9910274344393</v>
      </c>
      <c r="J165" s="98">
        <f>IF(RES_hhdet_tes!J165=0,0,RES_hhdet_tes!J165*1000*11630/RES_hhdet_num!J161)</f>
        <v>272.15337261370871</v>
      </c>
      <c r="K165" s="98">
        <f>IF(RES_hhdet_tes!K165=0,0,RES_hhdet_tes!K165*1000*11630/RES_hhdet_num!K161)</f>
        <v>383.76859093384343</v>
      </c>
      <c r="L165" s="98">
        <f>IF(RES_hhdet_tes!L165=0,0,RES_hhdet_tes!L165*1000*11630/RES_hhdet_num!L161)</f>
        <v>358.7671362085261</v>
      </c>
      <c r="M165" s="98">
        <f>IF(RES_hhdet_tes!M165=0,0,RES_hhdet_tes!M165*1000*11630/RES_hhdet_num!M161)</f>
        <v>373.61338800054352</v>
      </c>
      <c r="N165" s="98">
        <f>IF(RES_hhdet_tes!N165=0,0,RES_hhdet_tes!N165*1000*11630/RES_hhdet_num!N161)</f>
        <v>393.50156741584448</v>
      </c>
      <c r="O165" s="98">
        <f>IF(RES_hhdet_tes!O165=0,0,RES_hhdet_tes!O165*1000*11630/RES_hhdet_num!O161)</f>
        <v>412.8208502855789</v>
      </c>
      <c r="P165" s="98">
        <f>IF(RES_hhdet_tes!P165=0,0,RES_hhdet_tes!P165*1000*11630/RES_hhdet_num!P161)</f>
        <v>349.6886528926716</v>
      </c>
      <c r="Q165" s="98">
        <f>IF(RES_hhdet_tes!Q165=0,0,RES_hhdet_tes!Q165*1000*11630/RES_hhdet_num!Q161)</f>
        <v>564.15745974876677</v>
      </c>
      <c r="R165" s="98">
        <f>IF(RES_hhdet_tes!R165=0,0,RES_hhdet_tes!R165*1000*11630/RES_hhdet_num!R161)</f>
        <v>542.58178232226828</v>
      </c>
      <c r="S165" s="98">
        <f>IF(RES_hhdet_tes!S165=0,0,RES_hhdet_tes!S165*1000*11630/RES_hhdet_num!S161)</f>
        <v>613.78615229380898</v>
      </c>
      <c r="T165" s="98">
        <f>IF(RES_hhdet_tes!T165=0,0,RES_hhdet_tes!T165*1000*11630/RES_hhdet_num!T161)</f>
        <v>512.92002216163667</v>
      </c>
      <c r="U165" s="98">
        <f>IF(RES_hhdet_tes!U165=0,0,RES_hhdet_tes!U165*1000*11630/RES_hhdet_num!U161)</f>
        <v>516.47006809859465</v>
      </c>
      <c r="V165" s="98">
        <f>IF(RES_hhdet_tes!V165=0,0,RES_hhdet_tes!V165*1000*11630/RES_hhdet_num!V161)</f>
        <v>534.37442087708428</v>
      </c>
      <c r="W165" s="98">
        <f>IF(RES_hhdet_tes!W165=0,0,RES_hhdet_tes!W165*1000*11630/RES_hhdet_num!W161)</f>
        <v>532.8131296743137</v>
      </c>
      <c r="X165" s="98">
        <f>IF(RES_hhdet_tes!X165=0,0,RES_hhdet_tes!X165*1000*11630/RES_hhdet_num!X161)</f>
        <v>547.22336665266937</v>
      </c>
      <c r="Y165" s="98">
        <f>IF(RES_hhdet_tes!Y165=0,0,RES_hhdet_tes!Y165*1000*11630/RES_hhdet_num!Y161)</f>
        <v>524.70873616498852</v>
      </c>
      <c r="DA165" s="63" t="s">
        <v>2566</v>
      </c>
    </row>
    <row r="166" spans="1:105" ht="12" customHeight="1" x14ac:dyDescent="0.25">
      <c r="A166" s="121" t="s">
        <v>55</v>
      </c>
      <c r="B166" s="122">
        <v>692.53163263729618</v>
      </c>
      <c r="C166" s="122">
        <v>711.77094320467563</v>
      </c>
      <c r="D166" s="122">
        <v>700.10518187225898</v>
      </c>
      <c r="E166" s="122">
        <v>664.14568530829376</v>
      </c>
      <c r="F166" s="122">
        <v>669.11876388432654</v>
      </c>
      <c r="G166" s="122">
        <v>697.72735324409962</v>
      </c>
      <c r="H166" s="122">
        <v>704.42158010344565</v>
      </c>
      <c r="I166" s="122">
        <v>711.10924274784122</v>
      </c>
      <c r="J166" s="122">
        <v>716.00587806062742</v>
      </c>
      <c r="K166" s="122">
        <v>701.08275952905683</v>
      </c>
      <c r="L166" s="122">
        <v>739.60832752802094</v>
      </c>
      <c r="M166" s="122">
        <v>766.11362336965658</v>
      </c>
      <c r="N166" s="122">
        <v>761.76833284941677</v>
      </c>
      <c r="O166" s="122">
        <v>777.29699684486832</v>
      </c>
      <c r="P166" s="122">
        <v>809.914509040589</v>
      </c>
      <c r="Q166" s="122">
        <v>784.60713208435209</v>
      </c>
      <c r="R166" s="122">
        <v>825.45123512428859</v>
      </c>
      <c r="S166" s="122">
        <v>874.27192140985142</v>
      </c>
      <c r="T166" s="122">
        <v>894.6887475428581</v>
      </c>
      <c r="U166" s="122">
        <v>890.33128096025996</v>
      </c>
      <c r="V166" s="122">
        <v>890.62268538988803</v>
      </c>
      <c r="W166" s="122">
        <v>925.14084340672036</v>
      </c>
      <c r="X166" s="122">
        <v>964.23597058640587</v>
      </c>
      <c r="Y166" s="122">
        <v>873.29871198941851</v>
      </c>
      <c r="DA166" s="130" t="s">
        <v>2567</v>
      </c>
    </row>
    <row r="167" spans="1:105" ht="12" customHeight="1" x14ac:dyDescent="0.25">
      <c r="A167" s="97" t="s">
        <v>124</v>
      </c>
      <c r="B167" s="98">
        <v>703.85806689015249</v>
      </c>
      <c r="C167" s="98">
        <v>698.44468352451395</v>
      </c>
      <c r="D167" s="98">
        <v>700.47075224647676</v>
      </c>
      <c r="E167" s="98">
        <v>668.60107702720745</v>
      </c>
      <c r="F167" s="98">
        <v>673.82027980043165</v>
      </c>
      <c r="G167" s="98">
        <v>708.65032209520302</v>
      </c>
      <c r="H167" s="98">
        <v>691.84883299332375</v>
      </c>
      <c r="I167" s="98">
        <v>706.66220702153191</v>
      </c>
      <c r="J167" s="98">
        <v>716.36439481206548</v>
      </c>
      <c r="K167" s="98">
        <v>705.73554564069423</v>
      </c>
      <c r="L167" s="98">
        <v>739.64126667070423</v>
      </c>
      <c r="M167" s="98">
        <v>755.41610963085157</v>
      </c>
      <c r="N167" s="98">
        <v>758.30549264261833</v>
      </c>
      <c r="O167" s="98">
        <v>797.61684144347032</v>
      </c>
      <c r="P167" s="98">
        <v>810.74556018366718</v>
      </c>
      <c r="Q167" s="98">
        <v>799.53862815595221</v>
      </c>
      <c r="R167" s="98">
        <v>838.98863028364894</v>
      </c>
      <c r="S167" s="98">
        <v>888.35879928557301</v>
      </c>
      <c r="T167" s="98">
        <v>903.60320937749077</v>
      </c>
      <c r="U167" s="98">
        <v>869.47241091484261</v>
      </c>
      <c r="V167" s="98">
        <v>856.31053320333626</v>
      </c>
      <c r="W167" s="98">
        <v>919.40517205834237</v>
      </c>
      <c r="X167" s="98">
        <v>1016.3805640518443</v>
      </c>
      <c r="Y167" s="98">
        <v>850.11114648105467</v>
      </c>
      <c r="DA167" s="63" t="s">
        <v>2568</v>
      </c>
    </row>
    <row r="168" spans="1:105" ht="12" customHeight="1" x14ac:dyDescent="0.25">
      <c r="A168" s="97" t="s">
        <v>123</v>
      </c>
      <c r="B168" s="98">
        <v>703.85806689015237</v>
      </c>
      <c r="C168" s="98">
        <v>698.51750321142913</v>
      </c>
      <c r="D168" s="98">
        <v>700.53511435395683</v>
      </c>
      <c r="E168" s="98">
        <v>668.49645361971739</v>
      </c>
      <c r="F168" s="98">
        <v>673.68803353829094</v>
      </c>
      <c r="G168" s="98">
        <v>708.52480770070429</v>
      </c>
      <c r="H168" s="98">
        <v>691.76907849257452</v>
      </c>
      <c r="I168" s="98">
        <v>706.76775725502466</v>
      </c>
      <c r="J168" s="98">
        <v>716.77373658229681</v>
      </c>
      <c r="K168" s="98">
        <v>706.23457905381622</v>
      </c>
      <c r="L168" s="98">
        <v>740.06589570830306</v>
      </c>
      <c r="M168" s="98">
        <v>755.59491346175264</v>
      </c>
      <c r="N168" s="98">
        <v>758.39829120788556</v>
      </c>
      <c r="O168" s="98">
        <v>797.84911752251514</v>
      </c>
      <c r="P168" s="98">
        <v>811.03077779019054</v>
      </c>
      <c r="Q168" s="98">
        <v>800.03667963437158</v>
      </c>
      <c r="R168" s="98">
        <v>839.18928459434687</v>
      </c>
      <c r="S168" s="98">
        <v>888.4002327799376</v>
      </c>
      <c r="T168" s="98">
        <v>903.95968202745019</v>
      </c>
      <c r="U168" s="98">
        <v>870.2151154653036</v>
      </c>
      <c r="V168" s="98">
        <v>856.85889401505312</v>
      </c>
      <c r="W168" s="98">
        <v>919.66632493391512</v>
      </c>
      <c r="X168" s="98">
        <v>1016.711176260713</v>
      </c>
      <c r="Y168" s="98">
        <v>850.55640603764118</v>
      </c>
      <c r="DA168" s="63" t="s">
        <v>2569</v>
      </c>
    </row>
    <row r="169" spans="1:105" ht="12" customHeight="1" x14ac:dyDescent="0.25">
      <c r="A169" s="100" t="s">
        <v>50</v>
      </c>
      <c r="B169" s="101">
        <v>80.714843641081799</v>
      </c>
      <c r="C169" s="101">
        <v>154.75048064076219</v>
      </c>
      <c r="D169" s="101">
        <v>62.480106357851355</v>
      </c>
      <c r="E169" s="101">
        <v>35.138402372777463</v>
      </c>
      <c r="F169" s="101">
        <v>46.60696151078465</v>
      </c>
      <c r="G169" s="101">
        <v>47.456297410017072</v>
      </c>
      <c r="H169" s="101">
        <v>63.250074570481061</v>
      </c>
      <c r="I169" s="101">
        <v>52.752621940374887</v>
      </c>
      <c r="J169" s="101">
        <v>50.305162131621834</v>
      </c>
      <c r="K169" s="101">
        <v>46.459543303367788</v>
      </c>
      <c r="L169" s="101">
        <v>48.707510716305748</v>
      </c>
      <c r="M169" s="101">
        <v>75.008861138499697</v>
      </c>
      <c r="N169" s="101">
        <v>49.347231373663718</v>
      </c>
      <c r="O169" s="101">
        <v>32.739086159370189</v>
      </c>
      <c r="P169" s="101">
        <v>69.172758593768862</v>
      </c>
      <c r="Q169" s="101">
        <v>14.238811645482864</v>
      </c>
      <c r="R169" s="101">
        <v>25.39114352182165</v>
      </c>
      <c r="S169" s="101">
        <v>50.303126530076774</v>
      </c>
      <c r="T169" s="101">
        <v>59.750347536984727</v>
      </c>
      <c r="U169" s="101">
        <v>72.390582384680812</v>
      </c>
      <c r="V169" s="101">
        <v>56.824284416906252</v>
      </c>
      <c r="W169" s="101">
        <v>70.356955636284795</v>
      </c>
      <c r="X169" s="101">
        <v>88.303770811266489</v>
      </c>
      <c r="Y169" s="101">
        <v>54.818315610021685</v>
      </c>
      <c r="DA169" s="131" t="s">
        <v>2570</v>
      </c>
    </row>
    <row r="170" spans="1:105" ht="12" customHeight="1" x14ac:dyDescent="0.25">
      <c r="A170" s="103" t="s">
        <v>52</v>
      </c>
      <c r="B170" s="104">
        <v>623.14322324907062</v>
      </c>
      <c r="C170" s="104">
        <v>543.76702257066677</v>
      </c>
      <c r="D170" s="104">
        <v>638.05500799610547</v>
      </c>
      <c r="E170" s="104">
        <v>633.35805124693991</v>
      </c>
      <c r="F170" s="104">
        <v>627.08107202750637</v>
      </c>
      <c r="G170" s="104">
        <v>661.06851029068719</v>
      </c>
      <c r="H170" s="104">
        <v>628.51900392209348</v>
      </c>
      <c r="I170" s="104">
        <v>654.01513531464968</v>
      </c>
      <c r="J170" s="104">
        <v>666.46857445067496</v>
      </c>
      <c r="K170" s="104">
        <v>659.77503575044841</v>
      </c>
      <c r="L170" s="104">
        <v>691.35838499199724</v>
      </c>
      <c r="M170" s="104">
        <v>680.58605232325294</v>
      </c>
      <c r="N170" s="104">
        <v>709.05105983422175</v>
      </c>
      <c r="O170" s="104">
        <v>765.11003136314514</v>
      </c>
      <c r="P170" s="104">
        <v>741.85801919642176</v>
      </c>
      <c r="Q170" s="104">
        <v>785.7978679888887</v>
      </c>
      <c r="R170" s="104">
        <v>813.79814107252537</v>
      </c>
      <c r="S170" s="104">
        <v>838.09710624986076</v>
      </c>
      <c r="T170" s="104">
        <v>844.20933449046549</v>
      </c>
      <c r="U170" s="104">
        <v>797.82453308062281</v>
      </c>
      <c r="V170" s="104">
        <v>800.03460959814686</v>
      </c>
      <c r="W170" s="104">
        <v>849.30936929763038</v>
      </c>
      <c r="X170" s="104">
        <v>928.40740544944651</v>
      </c>
      <c r="Y170" s="104">
        <v>795.73809042761945</v>
      </c>
      <c r="DA170" s="132" t="s">
        <v>2571</v>
      </c>
    </row>
    <row r="171" spans="1:105" ht="12" customHeight="1" x14ac:dyDescent="0.25">
      <c r="A171" s="106" t="s">
        <v>122</v>
      </c>
      <c r="B171" s="101">
        <v>621.86504031785091</v>
      </c>
      <c r="C171" s="101">
        <v>756.32016401025635</v>
      </c>
      <c r="D171" s="101">
        <v>699.04136614489721</v>
      </c>
      <c r="E171" s="101">
        <v>650.75451541630571</v>
      </c>
      <c r="F171" s="101">
        <v>656.34684064461965</v>
      </c>
      <c r="G171" s="101">
        <v>676.15996086412849</v>
      </c>
      <c r="H171" s="101">
        <v>724.6883481842342</v>
      </c>
      <c r="I171" s="101">
        <v>717.10342014231708</v>
      </c>
      <c r="J171" s="101">
        <v>715.33012298783524</v>
      </c>
      <c r="K171" s="101">
        <v>695.82899214055738</v>
      </c>
      <c r="L171" s="101">
        <v>739.2222135024416</v>
      </c>
      <c r="M171" s="101">
        <v>775.80143955242841</v>
      </c>
      <c r="N171" s="101">
        <v>764.84182308584946</v>
      </c>
      <c r="O171" s="101">
        <v>759.83836932190457</v>
      </c>
      <c r="P171" s="101">
        <v>808.38444941097123</v>
      </c>
      <c r="Q171" s="101">
        <v>769.55524490153891</v>
      </c>
      <c r="R171" s="101">
        <v>810.28136681158003</v>
      </c>
      <c r="S171" s="101">
        <v>858.55193093300807</v>
      </c>
      <c r="T171" s="101">
        <v>885.58059849573283</v>
      </c>
      <c r="U171" s="101">
        <v>905.74854611629871</v>
      </c>
      <c r="V171" s="101">
        <v>915.32876987188956</v>
      </c>
      <c r="W171" s="101">
        <v>929.45157071286576</v>
      </c>
      <c r="X171" s="101">
        <v>927.91124488225034</v>
      </c>
      <c r="Y171" s="101">
        <v>888.46559872495322</v>
      </c>
      <c r="DA171" s="131" t="s">
        <v>2572</v>
      </c>
    </row>
    <row r="172" spans="1:105" ht="12" customHeight="1" x14ac:dyDescent="0.25">
      <c r="A172" s="107" t="s">
        <v>121</v>
      </c>
      <c r="B172" s="104">
        <v>621.86504031785068</v>
      </c>
      <c r="C172" s="104">
        <v>756.25947581178468</v>
      </c>
      <c r="D172" s="104">
        <v>698.92420220488918</v>
      </c>
      <c r="E172" s="104">
        <v>650.80839959639934</v>
      </c>
      <c r="F172" s="104">
        <v>656.42519601267747</v>
      </c>
      <c r="G172" s="104">
        <v>676.21964390489745</v>
      </c>
      <c r="H172" s="104">
        <v>724.69178021516143</v>
      </c>
      <c r="I172" s="104">
        <v>717.37439257084873</v>
      </c>
      <c r="J172" s="104">
        <v>716.24046311434165</v>
      </c>
      <c r="K172" s="104">
        <v>697.00567857740566</v>
      </c>
      <c r="L172" s="104">
        <v>740.22308967156584</v>
      </c>
      <c r="M172" s="104">
        <v>775.8647777806591</v>
      </c>
      <c r="N172" s="104">
        <v>764.55288413777578</v>
      </c>
      <c r="O172" s="104">
        <v>759.80447495605188</v>
      </c>
      <c r="P172" s="104">
        <v>810.42732214165494</v>
      </c>
      <c r="Q172" s="104">
        <v>773.23907345165549</v>
      </c>
      <c r="R172" s="104">
        <v>815.84677841569612</v>
      </c>
      <c r="S172" s="104">
        <v>864.31549712079072</v>
      </c>
      <c r="T172" s="104">
        <v>888.99437377887011</v>
      </c>
      <c r="U172" s="104">
        <v>906.0603712024506</v>
      </c>
      <c r="V172" s="104">
        <v>914.12022611125553</v>
      </c>
      <c r="W172" s="104">
        <v>928.65500982251206</v>
      </c>
      <c r="X172" s="104">
        <v>928.57650332320156</v>
      </c>
      <c r="Y172" s="104">
        <v>888.9917195828308</v>
      </c>
      <c r="DA172" s="132" t="s">
        <v>2573</v>
      </c>
    </row>
    <row r="173" spans="1:105" ht="12" customHeight="1" x14ac:dyDescent="0.25">
      <c r="A173" s="108" t="s">
        <v>53</v>
      </c>
      <c r="B173" s="98">
        <v>69.324390803150408</v>
      </c>
      <c r="C173" s="98">
        <v>166.81844513873418</v>
      </c>
      <c r="D173" s="98">
        <v>62.243784101363254</v>
      </c>
      <c r="E173" s="98">
        <v>33.396356122237165</v>
      </c>
      <c r="F173" s="98">
        <v>45.049000807900669</v>
      </c>
      <c r="G173" s="98">
        <v>44.779832509822562</v>
      </c>
      <c r="H173" s="98">
        <v>66.855739736264155</v>
      </c>
      <c r="I173" s="98">
        <v>53.687737477381411</v>
      </c>
      <c r="J173" s="98">
        <v>50.160692094212685</v>
      </c>
      <c r="K173" s="98">
        <v>45.452020738042194</v>
      </c>
      <c r="L173" s="98">
        <v>47.881578200230528</v>
      </c>
      <c r="M173" s="98">
        <v>75.962142786431897</v>
      </c>
      <c r="N173" s="98">
        <v>49.264938528906882</v>
      </c>
      <c r="O173" s="98">
        <v>28.947796038025469</v>
      </c>
      <c r="P173" s="98">
        <v>69.396236181906758</v>
      </c>
      <c r="Q173" s="98">
        <v>10.12008626804046</v>
      </c>
      <c r="R173" s="98">
        <v>20.860002451967297</v>
      </c>
      <c r="S173" s="98">
        <v>47.503558553502479</v>
      </c>
      <c r="T173" s="98">
        <v>57.91896175680229</v>
      </c>
      <c r="U173" s="98">
        <v>77.533967116703508</v>
      </c>
      <c r="V173" s="98">
        <v>64.350958257721416</v>
      </c>
      <c r="W173" s="98">
        <v>69.266769100199511</v>
      </c>
      <c r="X173" s="98">
        <v>75.300529679700418</v>
      </c>
      <c r="Y173" s="98">
        <v>59.321646626925357</v>
      </c>
      <c r="DA173" s="63" t="s">
        <v>2574</v>
      </c>
    </row>
    <row r="174" spans="1:105" ht="12" customHeight="1" x14ac:dyDescent="0.25">
      <c r="A174" s="115" t="s">
        <v>52</v>
      </c>
      <c r="B174" s="33">
        <v>552.54064951470014</v>
      </c>
      <c r="C174" s="33">
        <v>589.44103067305059</v>
      </c>
      <c r="D174" s="33">
        <v>636.68041810352599</v>
      </c>
      <c r="E174" s="33">
        <v>617.41204347416203</v>
      </c>
      <c r="F174" s="33">
        <v>611.37619520477688</v>
      </c>
      <c r="G174" s="33">
        <v>631.4398113950748</v>
      </c>
      <c r="H174" s="33">
        <v>657.83604047889742</v>
      </c>
      <c r="I174" s="33">
        <v>663.68665509346738</v>
      </c>
      <c r="J174" s="33">
        <v>666.07977102012899</v>
      </c>
      <c r="K174" s="33">
        <v>651.5536578393635</v>
      </c>
      <c r="L174" s="33">
        <v>692.34151147133525</v>
      </c>
      <c r="M174" s="33">
        <v>699.90263499422724</v>
      </c>
      <c r="N174" s="33">
        <v>715.28794560886877</v>
      </c>
      <c r="O174" s="33">
        <v>730.85667891802632</v>
      </c>
      <c r="P174" s="33">
        <v>741.03108595974822</v>
      </c>
      <c r="Q174" s="33">
        <v>763.1189871836151</v>
      </c>
      <c r="R174" s="33">
        <v>794.98677596372897</v>
      </c>
      <c r="S174" s="33">
        <v>816.81193856728817</v>
      </c>
      <c r="T174" s="33">
        <v>831.07541202206789</v>
      </c>
      <c r="U174" s="33">
        <v>828.52640408574723</v>
      </c>
      <c r="V174" s="33">
        <v>849.76926785353419</v>
      </c>
      <c r="W174" s="33">
        <v>859.38824072231239</v>
      </c>
      <c r="X174" s="33">
        <v>853.27597364350117</v>
      </c>
      <c r="Y174" s="33">
        <v>829.67007295590543</v>
      </c>
      <c r="DA174" s="60" t="s">
        <v>2575</v>
      </c>
    </row>
    <row r="175" spans="1:105" ht="12" customHeight="1" x14ac:dyDescent="0.25">
      <c r="A175" s="121" t="s">
        <v>54</v>
      </c>
      <c r="B175" s="122">
        <v>382.78724712922076</v>
      </c>
      <c r="C175" s="122">
        <v>426.91498083117028</v>
      </c>
      <c r="D175" s="122">
        <v>424.40880129142238</v>
      </c>
      <c r="E175" s="122">
        <v>433.39362661401009</v>
      </c>
      <c r="F175" s="122">
        <v>431.74449909728997</v>
      </c>
      <c r="G175" s="122">
        <v>444.16785665256407</v>
      </c>
      <c r="H175" s="122">
        <v>509.96087735097893</v>
      </c>
      <c r="I175" s="122">
        <v>506.70242230511059</v>
      </c>
      <c r="J175" s="122">
        <v>500.3674957572286</v>
      </c>
      <c r="K175" s="122">
        <v>482.32190076250811</v>
      </c>
      <c r="L175" s="122">
        <v>503.02565692798993</v>
      </c>
      <c r="M175" s="122">
        <v>469.3400634080021</v>
      </c>
      <c r="N175" s="122">
        <v>454.33231745048187</v>
      </c>
      <c r="O175" s="122">
        <v>402.16253137350697</v>
      </c>
      <c r="P175" s="122">
        <v>450.07057988450555</v>
      </c>
      <c r="Q175" s="122">
        <v>445.56202930226539</v>
      </c>
      <c r="R175" s="122">
        <v>452.39179406154852</v>
      </c>
      <c r="S175" s="122">
        <v>465.771473674947</v>
      </c>
      <c r="T175" s="122">
        <v>506.66231980420611</v>
      </c>
      <c r="U175" s="122">
        <v>478.48223149325878</v>
      </c>
      <c r="V175" s="122">
        <v>477.72792381351951</v>
      </c>
      <c r="W175" s="122">
        <v>488.40422297299205</v>
      </c>
      <c r="X175" s="122">
        <v>501.97421310227679</v>
      </c>
      <c r="Y175" s="122">
        <v>475.35753558636651</v>
      </c>
      <c r="DA175" s="130" t="s">
        <v>2576</v>
      </c>
    </row>
    <row r="176" spans="1:105" ht="12" customHeight="1" x14ac:dyDescent="0.25">
      <c r="A176" s="97" t="s">
        <v>50</v>
      </c>
      <c r="B176" s="98">
        <v>397.90509677520248</v>
      </c>
      <c r="C176" s="98">
        <v>409.15959037831885</v>
      </c>
      <c r="D176" s="98">
        <v>422.42267137021889</v>
      </c>
      <c r="E176" s="98">
        <v>431.19440328210266</v>
      </c>
      <c r="F176" s="98">
        <v>443.30271588428366</v>
      </c>
      <c r="G176" s="98">
        <v>460.82396549181874</v>
      </c>
      <c r="H176" s="98">
        <v>478.64150841350482</v>
      </c>
      <c r="I176" s="98">
        <v>497.53759623514162</v>
      </c>
      <c r="J176" s="98">
        <v>502.81862443982425</v>
      </c>
      <c r="K176" s="98">
        <v>492.45216716629</v>
      </c>
      <c r="L176" s="98">
        <v>488.84068237420149</v>
      </c>
      <c r="M176" s="98">
        <v>465.01014449214136</v>
      </c>
      <c r="N176" s="98">
        <v>449.82170649032798</v>
      </c>
      <c r="O176" s="98">
        <v>438.63313293371687</v>
      </c>
      <c r="P176" s="98">
        <v>437.57182087818495</v>
      </c>
      <c r="Q176" s="98">
        <v>445.02859253558006</v>
      </c>
      <c r="R176" s="98">
        <v>458.92103113424986</v>
      </c>
      <c r="S176" s="98">
        <v>479.04015712705188</v>
      </c>
      <c r="T176" s="98">
        <v>511.2060965768365</v>
      </c>
      <c r="U176" s="98">
        <v>463.27883601932933</v>
      </c>
      <c r="V176" s="98">
        <v>452.7151782250728</v>
      </c>
      <c r="W176" s="98">
        <v>483.89251041110094</v>
      </c>
      <c r="X176" s="98">
        <v>547.35454936244344</v>
      </c>
      <c r="Y176" s="98">
        <v>456.59042829161308</v>
      </c>
      <c r="DA176" s="63" t="s">
        <v>2577</v>
      </c>
    </row>
    <row r="177" spans="1:105" ht="12" customHeight="1" x14ac:dyDescent="0.25">
      <c r="A177" s="109" t="s">
        <v>120</v>
      </c>
      <c r="B177" s="33">
        <v>375.59035191196307</v>
      </c>
      <c r="C177" s="33">
        <v>434.03879258688278</v>
      </c>
      <c r="D177" s="33">
        <v>425.18494202951956</v>
      </c>
      <c r="E177" s="33">
        <v>434.22772277089422</v>
      </c>
      <c r="F177" s="33">
        <v>427.47436242877717</v>
      </c>
      <c r="G177" s="33">
        <v>438.38984790822707</v>
      </c>
      <c r="H177" s="33">
        <v>519.84637419648152</v>
      </c>
      <c r="I177" s="33">
        <v>509.47311125361432</v>
      </c>
      <c r="J177" s="33">
        <v>499.65089651108838</v>
      </c>
      <c r="K177" s="33">
        <v>479.37354588510533</v>
      </c>
      <c r="L177" s="33">
        <v>507.18592902665284</v>
      </c>
      <c r="M177" s="33">
        <v>470.64056288914003</v>
      </c>
      <c r="N177" s="33">
        <v>455.68954119200612</v>
      </c>
      <c r="O177" s="33">
        <v>391.11351316869434</v>
      </c>
      <c r="P177" s="33">
        <v>453.90125283231839</v>
      </c>
      <c r="Q177" s="33">
        <v>445.72394304311268</v>
      </c>
      <c r="R177" s="33">
        <v>450.44950206685286</v>
      </c>
      <c r="S177" s="33">
        <v>461.91905092897156</v>
      </c>
      <c r="T177" s="33">
        <v>505.44482165264276</v>
      </c>
      <c r="U177" s="33">
        <v>482.17663301439069</v>
      </c>
      <c r="V177" s="33">
        <v>483.47706283664604</v>
      </c>
      <c r="W177" s="33">
        <v>489.41909021039589</v>
      </c>
      <c r="X177" s="33">
        <v>491.98609916379365</v>
      </c>
      <c r="Y177" s="33">
        <v>479.45677056125857</v>
      </c>
      <c r="DA177" s="60" t="s">
        <v>2578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2006.628973555584</v>
      </c>
      <c r="C3" s="117">
        <f t="shared" si="0"/>
        <v>2080.6223711088905</v>
      </c>
      <c r="D3" s="117">
        <f t="shared" si="0"/>
        <v>2224.7955649917249</v>
      </c>
      <c r="E3" s="117">
        <f t="shared" si="0"/>
        <v>2028.5951369288071</v>
      </c>
      <c r="F3" s="117">
        <f t="shared" si="0"/>
        <v>2421.7215685069991</v>
      </c>
      <c r="G3" s="117">
        <f t="shared" si="0"/>
        <v>2479.745424305383</v>
      </c>
      <c r="H3" s="117">
        <f t="shared" si="0"/>
        <v>2510.6222548534074</v>
      </c>
      <c r="I3" s="117">
        <f t="shared" si="0"/>
        <v>2153.2456683367031</v>
      </c>
      <c r="J3" s="117">
        <f t="shared" si="0"/>
        <v>2256.2240851248557</v>
      </c>
      <c r="K3" s="117">
        <f t="shared" si="0"/>
        <v>2491.604101922635</v>
      </c>
      <c r="L3" s="117">
        <f t="shared" si="0"/>
        <v>2318.0185830698074</v>
      </c>
      <c r="M3" s="117">
        <f t="shared" si="0"/>
        <v>2306.1752365271354</v>
      </c>
      <c r="N3" s="117">
        <f t="shared" si="0"/>
        <v>2299.8174151011353</v>
      </c>
      <c r="O3" s="117">
        <f t="shared" si="0"/>
        <v>1872.9242986481929</v>
      </c>
      <c r="P3" s="117">
        <f t="shared" si="0"/>
        <v>1863.424954314178</v>
      </c>
      <c r="Q3" s="117">
        <f t="shared" si="0"/>
        <v>1700.0427126517361</v>
      </c>
      <c r="R3" s="117">
        <f t="shared" ref="R3:V3" si="1">R4+R7+R9+R19</f>
        <v>1462.3416083771356</v>
      </c>
      <c r="S3" s="117">
        <f t="shared" si="1"/>
        <v>2273.8449275304511</v>
      </c>
      <c r="T3" s="117">
        <f t="shared" si="1"/>
        <v>2554.8527138360573</v>
      </c>
      <c r="U3" s="117">
        <f t="shared" si="1"/>
        <v>1748.0964704116443</v>
      </c>
      <c r="V3" s="117">
        <f t="shared" si="1"/>
        <v>1960.6808287252495</v>
      </c>
      <c r="W3" s="117">
        <f t="shared" ref="W3:Y3" si="2">W4+W7+W9+W19</f>
        <v>1567.6013163752975</v>
      </c>
      <c r="X3" s="117">
        <f t="shared" si="2"/>
        <v>1886.997658298681</v>
      </c>
      <c r="Y3" s="117">
        <f t="shared" si="2"/>
        <v>1768.9471601016376</v>
      </c>
      <c r="DA3" s="129" t="s">
        <v>2580</v>
      </c>
    </row>
    <row r="4" spans="1:105" ht="12.95" customHeight="1" x14ac:dyDescent="0.25">
      <c r="A4" s="121" t="s">
        <v>57</v>
      </c>
      <c r="B4" s="122">
        <f t="shared" ref="B4:Q4" si="3">SUM(B5:B6)</f>
        <v>1524.0024236809286</v>
      </c>
      <c r="C4" s="122">
        <f t="shared" si="3"/>
        <v>1607.780166072386</v>
      </c>
      <c r="D4" s="122">
        <f t="shared" si="3"/>
        <v>1764.002093306766</v>
      </c>
      <c r="E4" s="122">
        <f t="shared" si="3"/>
        <v>1584.4612292098564</v>
      </c>
      <c r="F4" s="122">
        <f t="shared" si="3"/>
        <v>1987.3727090480836</v>
      </c>
      <c r="G4" s="122">
        <f t="shared" si="3"/>
        <v>2049.9431269404149</v>
      </c>
      <c r="H4" s="122">
        <f t="shared" si="3"/>
        <v>2100.6004190782514</v>
      </c>
      <c r="I4" s="122">
        <f t="shared" si="3"/>
        <v>1768.06514802788</v>
      </c>
      <c r="J4" s="122">
        <f t="shared" si="3"/>
        <v>1873.3375505505223</v>
      </c>
      <c r="K4" s="122">
        <f t="shared" si="3"/>
        <v>2113.9179820848194</v>
      </c>
      <c r="L4" s="122">
        <f t="shared" si="3"/>
        <v>1943.275665707939</v>
      </c>
      <c r="M4" s="122">
        <f t="shared" si="3"/>
        <v>1927.1357054421362</v>
      </c>
      <c r="N4" s="122">
        <f t="shared" si="3"/>
        <v>1935.0747103105227</v>
      </c>
      <c r="O4" s="122">
        <f t="shared" si="3"/>
        <v>1517.613742327781</v>
      </c>
      <c r="P4" s="122">
        <f t="shared" si="3"/>
        <v>1497.6253210886375</v>
      </c>
      <c r="Q4" s="122">
        <f t="shared" si="3"/>
        <v>1350.1359886082439</v>
      </c>
      <c r="R4" s="122">
        <f t="shared" ref="R4:V4" si="4">SUM(R5:R6)</f>
        <v>1146.3415168940476</v>
      </c>
      <c r="S4" s="122">
        <f t="shared" si="4"/>
        <v>1964.7861635620641</v>
      </c>
      <c r="T4" s="122">
        <f t="shared" si="4"/>
        <v>2264.7652877856062</v>
      </c>
      <c r="U4" s="122">
        <f t="shared" si="4"/>
        <v>1468.5779563777771</v>
      </c>
      <c r="V4" s="122">
        <f t="shared" si="4"/>
        <v>1700.6709024785891</v>
      </c>
      <c r="W4" s="122">
        <f t="shared" ref="W4:Y4" si="5">SUM(W5:W6)</f>
        <v>1407.0774030862067</v>
      </c>
      <c r="X4" s="122">
        <f t="shared" si="5"/>
        <v>1703.5511758614862</v>
      </c>
      <c r="Y4" s="122">
        <f t="shared" si="5"/>
        <v>1628.1651321658619</v>
      </c>
      <c r="DA4" s="130" t="s">
        <v>2581</v>
      </c>
    </row>
    <row r="5" spans="1:105" ht="12" customHeight="1" x14ac:dyDescent="0.25">
      <c r="A5" s="97" t="s">
        <v>51</v>
      </c>
      <c r="B5" s="98">
        <v>1524.0024236809286</v>
      </c>
      <c r="C5" s="98">
        <v>1607.780166072386</v>
      </c>
      <c r="D5" s="98">
        <v>1764.002093306766</v>
      </c>
      <c r="E5" s="98">
        <v>1584.4612292098564</v>
      </c>
      <c r="F5" s="98">
        <v>1987.3727090480836</v>
      </c>
      <c r="G5" s="98">
        <v>2049.9431269404149</v>
      </c>
      <c r="H5" s="98">
        <v>2100.6004190782514</v>
      </c>
      <c r="I5" s="98">
        <v>1768.06514802788</v>
      </c>
      <c r="J5" s="98">
        <v>1873.3375505505223</v>
      </c>
      <c r="K5" s="98">
        <v>2113.9179820848194</v>
      </c>
      <c r="L5" s="98">
        <v>1943.275665707939</v>
      </c>
      <c r="M5" s="98">
        <v>1927.1357054421362</v>
      </c>
      <c r="N5" s="98">
        <v>1935.0747103105227</v>
      </c>
      <c r="O5" s="98">
        <v>1517.613742327781</v>
      </c>
      <c r="P5" s="98">
        <v>1497.6253210886375</v>
      </c>
      <c r="Q5" s="98">
        <v>1350.1359886082439</v>
      </c>
      <c r="R5" s="98">
        <v>1146.3415168940476</v>
      </c>
      <c r="S5" s="98">
        <v>1964.7861635620641</v>
      </c>
      <c r="T5" s="98">
        <v>2264.7652877856062</v>
      </c>
      <c r="U5" s="98">
        <v>1468.5779563777771</v>
      </c>
      <c r="V5" s="98">
        <v>1700.6709024785891</v>
      </c>
      <c r="W5" s="98">
        <v>1407.0774030862067</v>
      </c>
      <c r="X5" s="98">
        <v>1703.5511758614862</v>
      </c>
      <c r="Y5" s="98">
        <v>1628.1651321658619</v>
      </c>
      <c r="DA5" s="63" t="s">
        <v>2582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2583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2584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2585</v>
      </c>
    </row>
    <row r="9" spans="1:105" ht="12" customHeight="1" x14ac:dyDescent="0.25">
      <c r="A9" s="121" t="s">
        <v>55</v>
      </c>
      <c r="B9" s="122">
        <v>310.15350143572795</v>
      </c>
      <c r="C9" s="122">
        <v>303.65763442518465</v>
      </c>
      <c r="D9" s="122">
        <v>290.59902547111142</v>
      </c>
      <c r="E9" s="122">
        <v>276.03290404609271</v>
      </c>
      <c r="F9" s="122">
        <v>269.58847902020557</v>
      </c>
      <c r="G9" s="122">
        <v>265.89210190181291</v>
      </c>
      <c r="H9" s="122">
        <v>246.2831424651456</v>
      </c>
      <c r="I9" s="122">
        <v>227.85884113494581</v>
      </c>
      <c r="J9" s="122">
        <v>223.39692616847557</v>
      </c>
      <c r="K9" s="122">
        <v>210.97989577367437</v>
      </c>
      <c r="L9" s="122">
        <v>210.75200035249276</v>
      </c>
      <c r="M9" s="122">
        <v>199.2584185871996</v>
      </c>
      <c r="N9" s="122">
        <v>191.30200794240287</v>
      </c>
      <c r="O9" s="122">
        <v>193.61954618802292</v>
      </c>
      <c r="P9" s="122">
        <v>198.94708961000092</v>
      </c>
      <c r="Q9" s="122">
        <v>189.65574266898332</v>
      </c>
      <c r="R9" s="122">
        <v>181.2761921634808</v>
      </c>
      <c r="S9" s="122">
        <v>179.59410609218037</v>
      </c>
      <c r="T9" s="122">
        <v>168.98555047772646</v>
      </c>
      <c r="U9" s="122">
        <v>162.51083329760135</v>
      </c>
      <c r="V9" s="122">
        <v>154.39886133077795</v>
      </c>
      <c r="W9" s="122">
        <v>125.24795226366598</v>
      </c>
      <c r="X9" s="122">
        <v>139.79207609415892</v>
      </c>
      <c r="Y9" s="122">
        <v>107.89615147954181</v>
      </c>
      <c r="DA9" s="130" t="s">
        <v>2586</v>
      </c>
    </row>
    <row r="10" spans="1:105" ht="12" customHeight="1" x14ac:dyDescent="0.25">
      <c r="A10" s="97" t="s">
        <v>143</v>
      </c>
      <c r="B10" s="98">
        <v>425.67562861672639</v>
      </c>
      <c r="C10" s="98">
        <v>455.14545481146456</v>
      </c>
      <c r="D10" s="98">
        <v>433.58319325795742</v>
      </c>
      <c r="E10" s="98">
        <v>415.26943838510408</v>
      </c>
      <c r="F10" s="98">
        <v>426.61819449804489</v>
      </c>
      <c r="G10" s="98">
        <v>448.28113639290865</v>
      </c>
      <c r="H10" s="98">
        <v>452.16339226606016</v>
      </c>
      <c r="I10" s="98">
        <v>413.64379617267707</v>
      </c>
      <c r="J10" s="98">
        <v>440.85328724815389</v>
      </c>
      <c r="K10" s="98">
        <v>446.81139559262562</v>
      </c>
      <c r="L10" s="98">
        <v>457.0548813099598</v>
      </c>
      <c r="M10" s="98">
        <v>437.65306146098823</v>
      </c>
      <c r="N10" s="98">
        <v>435.20549351855982</v>
      </c>
      <c r="O10" s="98">
        <v>430.81461707969817</v>
      </c>
      <c r="P10" s="98">
        <v>458.23091949554504</v>
      </c>
      <c r="Q10" s="98">
        <v>460.70429703184107</v>
      </c>
      <c r="R10" s="98">
        <v>444.57332287528862</v>
      </c>
      <c r="S10" s="98">
        <v>518.25381071762126</v>
      </c>
      <c r="T10" s="98">
        <v>500.88542783571381</v>
      </c>
      <c r="U10" s="98">
        <v>574.45342297566219</v>
      </c>
      <c r="V10" s="98">
        <v>600.01961884749369</v>
      </c>
      <c r="W10" s="98">
        <v>26.512019075427869</v>
      </c>
      <c r="X10" s="98">
        <v>244.52242296938658</v>
      </c>
      <c r="Y10" s="98">
        <v>0</v>
      </c>
      <c r="DA10" s="63" t="s">
        <v>2587</v>
      </c>
    </row>
    <row r="11" spans="1:105" ht="12" customHeight="1" x14ac:dyDescent="0.25">
      <c r="A11" s="97" t="s">
        <v>124</v>
      </c>
      <c r="B11" s="98">
        <v>297.46839978123319</v>
      </c>
      <c r="C11" s="98">
        <v>293.61734423206599</v>
      </c>
      <c r="D11" s="98">
        <v>292.66814738541348</v>
      </c>
      <c r="E11" s="98">
        <v>277.42404212045079</v>
      </c>
      <c r="F11" s="98">
        <v>276.8863590132695</v>
      </c>
      <c r="G11" s="98">
        <v>288.9232307294389</v>
      </c>
      <c r="H11" s="98">
        <v>279.37607555094769</v>
      </c>
      <c r="I11" s="98">
        <v>283.98190576324447</v>
      </c>
      <c r="J11" s="98">
        <v>287.0390668391064</v>
      </c>
      <c r="K11" s="98">
        <v>281.17461098195741</v>
      </c>
      <c r="L11" s="98">
        <v>293.21374303443747</v>
      </c>
      <c r="M11" s="98">
        <v>296.83487812487937</v>
      </c>
      <c r="N11" s="98">
        <v>294.3902058030605</v>
      </c>
      <c r="O11" s="98">
        <v>304.90304962682171</v>
      </c>
      <c r="P11" s="98">
        <v>303.81810733306679</v>
      </c>
      <c r="Q11" s="98">
        <v>289.34472348792093</v>
      </c>
      <c r="R11" s="98">
        <v>289.6484448522524</v>
      </c>
      <c r="S11" s="98">
        <v>292.87049699279896</v>
      </c>
      <c r="T11" s="98">
        <v>291.43916504936624</v>
      </c>
      <c r="U11" s="98">
        <v>276.18093587759722</v>
      </c>
      <c r="V11" s="98">
        <v>269.57738784075224</v>
      </c>
      <c r="W11" s="98">
        <v>288.27616196194703</v>
      </c>
      <c r="X11" s="98">
        <v>314.97235954921712</v>
      </c>
      <c r="Y11" s="98">
        <v>258.17932624005243</v>
      </c>
      <c r="DA11" s="63" t="s">
        <v>2588</v>
      </c>
    </row>
    <row r="12" spans="1:105" ht="12" customHeight="1" x14ac:dyDescent="0.25">
      <c r="A12" s="97" t="s">
        <v>123</v>
      </c>
      <c r="B12" s="98">
        <v>34.112154858988326</v>
      </c>
      <c r="C12" s="98">
        <v>65.401506364731944</v>
      </c>
      <c r="D12" s="98">
        <v>26.2903714285771</v>
      </c>
      <c r="E12" s="98">
        <v>14.605050895584505</v>
      </c>
      <c r="F12" s="98">
        <v>19.130615347927495</v>
      </c>
      <c r="G12" s="98">
        <v>19.320075222722405</v>
      </c>
      <c r="H12" s="98">
        <v>25.511206067185817</v>
      </c>
      <c r="I12" s="98">
        <v>21.141458961593987</v>
      </c>
      <c r="J12" s="98">
        <v>20.026253128257022</v>
      </c>
      <c r="K12" s="98">
        <v>18.366907415224706</v>
      </c>
      <c r="L12" s="98">
        <v>19.187720280941722</v>
      </c>
      <c r="M12" s="98">
        <v>29.474827795014978</v>
      </c>
      <c r="N12" s="98">
        <v>19.210281185007805</v>
      </c>
      <c r="O12" s="98">
        <v>12.511522602756143</v>
      </c>
      <c r="P12" s="98">
        <v>25.872442143895476</v>
      </c>
      <c r="Q12" s="98">
        <v>5.0014852090640414</v>
      </c>
      <c r="R12" s="98">
        <v>8.4794885826890383</v>
      </c>
      <c r="S12" s="98">
        <v>16.244190052483866</v>
      </c>
      <c r="T12" s="98">
        <v>19.109088120672887</v>
      </c>
      <c r="U12" s="98">
        <v>23.04485281885249</v>
      </c>
      <c r="V12" s="98">
        <v>17.985244109384041</v>
      </c>
      <c r="W12" s="98">
        <v>22.210305228229995</v>
      </c>
      <c r="X12" s="98">
        <v>27.459086416844549</v>
      </c>
      <c r="Y12" s="98">
        <v>16.786373835821202</v>
      </c>
      <c r="DA12" s="63" t="s">
        <v>2589</v>
      </c>
    </row>
    <row r="13" spans="1:105" ht="12" customHeight="1" x14ac:dyDescent="0.25">
      <c r="A13" s="100" t="s">
        <v>50</v>
      </c>
      <c r="B13" s="101">
        <v>34.112154858988326</v>
      </c>
      <c r="C13" s="101">
        <v>65.401506364731944</v>
      </c>
      <c r="D13" s="101">
        <v>26.2903714285771</v>
      </c>
      <c r="E13" s="101">
        <v>14.605050895584505</v>
      </c>
      <c r="F13" s="101">
        <v>19.130615347927495</v>
      </c>
      <c r="G13" s="101">
        <v>19.320075222722405</v>
      </c>
      <c r="H13" s="101">
        <v>25.511206067185817</v>
      </c>
      <c r="I13" s="101">
        <v>21.141458961593987</v>
      </c>
      <c r="J13" s="101">
        <v>20.026253128257022</v>
      </c>
      <c r="K13" s="101">
        <v>18.366907415224706</v>
      </c>
      <c r="L13" s="101">
        <v>19.187720280941722</v>
      </c>
      <c r="M13" s="101">
        <v>29.474827795014978</v>
      </c>
      <c r="N13" s="101">
        <v>19.210281185007805</v>
      </c>
      <c r="O13" s="101">
        <v>12.511522602756143</v>
      </c>
      <c r="P13" s="101">
        <v>25.872442143895476</v>
      </c>
      <c r="Q13" s="101">
        <v>5.0014852090640414</v>
      </c>
      <c r="R13" s="101">
        <v>8.4794885826890383</v>
      </c>
      <c r="S13" s="101">
        <v>16.244190052483866</v>
      </c>
      <c r="T13" s="101">
        <v>19.109088120672887</v>
      </c>
      <c r="U13" s="101">
        <v>23.04485281885249</v>
      </c>
      <c r="V13" s="101">
        <v>17.985244109384041</v>
      </c>
      <c r="W13" s="101">
        <v>22.210305228229995</v>
      </c>
      <c r="X13" s="101">
        <v>27.459086416844549</v>
      </c>
      <c r="Y13" s="101">
        <v>16.786373835821202</v>
      </c>
      <c r="DA13" s="131" t="s">
        <v>2590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2591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2592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2593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2594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2595</v>
      </c>
    </row>
    <row r="19" spans="1:105" ht="12" customHeight="1" x14ac:dyDescent="0.25">
      <c r="A19" s="121" t="s">
        <v>54</v>
      </c>
      <c r="B19" s="122">
        <v>172.47304843892738</v>
      </c>
      <c r="C19" s="122">
        <v>169.18457061131977</v>
      </c>
      <c r="D19" s="122">
        <v>170.19444621384727</v>
      </c>
      <c r="E19" s="122">
        <v>168.10100367285796</v>
      </c>
      <c r="F19" s="122">
        <v>164.76038043871003</v>
      </c>
      <c r="G19" s="122">
        <v>163.91019546315516</v>
      </c>
      <c r="H19" s="122">
        <v>163.73869331001023</v>
      </c>
      <c r="I19" s="122">
        <v>157.32167917387719</v>
      </c>
      <c r="J19" s="122">
        <v>159.48960840585787</v>
      </c>
      <c r="K19" s="122">
        <v>166.70622406414125</v>
      </c>
      <c r="L19" s="122">
        <v>163.99091700937581</v>
      </c>
      <c r="M19" s="122">
        <v>179.78111249779991</v>
      </c>
      <c r="N19" s="122">
        <v>173.44069684820977</v>
      </c>
      <c r="O19" s="122">
        <v>161.69101013238893</v>
      </c>
      <c r="P19" s="122">
        <v>166.85254361553962</v>
      </c>
      <c r="Q19" s="122">
        <v>160.25098137450883</v>
      </c>
      <c r="R19" s="122">
        <v>134.72389931960723</v>
      </c>
      <c r="S19" s="122">
        <v>129.46465787620696</v>
      </c>
      <c r="T19" s="122">
        <v>121.10187557272454</v>
      </c>
      <c r="U19" s="122">
        <v>117.00768073626593</v>
      </c>
      <c r="V19" s="122">
        <v>105.61106491588255</v>
      </c>
      <c r="W19" s="122">
        <v>35.275961025425076</v>
      </c>
      <c r="X19" s="122">
        <v>43.65440634303598</v>
      </c>
      <c r="Y19" s="122">
        <v>32.885876456233802</v>
      </c>
      <c r="DA19" s="130" t="s">
        <v>2596</v>
      </c>
    </row>
    <row r="20" spans="1:105" ht="12" customHeight="1" x14ac:dyDescent="0.25">
      <c r="A20" s="97" t="s">
        <v>51</v>
      </c>
      <c r="B20" s="98">
        <v>240.81441244470872</v>
      </c>
      <c r="C20" s="98">
        <v>252.02971229558131</v>
      </c>
      <c r="D20" s="98">
        <v>259.7934675925178</v>
      </c>
      <c r="E20" s="98">
        <v>260.23709301055436</v>
      </c>
      <c r="F20" s="98">
        <v>270.91928418070967</v>
      </c>
      <c r="G20" s="98">
        <v>283.57306687322705</v>
      </c>
      <c r="H20" s="98">
        <v>304.11147587009191</v>
      </c>
      <c r="I20" s="98">
        <v>292.16026900896026</v>
      </c>
      <c r="J20" s="98">
        <v>301.58812474451287</v>
      </c>
      <c r="K20" s="98">
        <v>311.42517761423272</v>
      </c>
      <c r="L20" s="98">
        <v>290.97420706284123</v>
      </c>
      <c r="M20" s="98">
        <v>304.54645306074349</v>
      </c>
      <c r="N20" s="98">
        <v>280.97567810612361</v>
      </c>
      <c r="O20" s="98">
        <v>250.43572182683153</v>
      </c>
      <c r="P20" s="98">
        <v>266.72914075498471</v>
      </c>
      <c r="Q20" s="98">
        <v>277.94157637470863</v>
      </c>
      <c r="R20" s="98">
        <v>266.58983084743642</v>
      </c>
      <c r="S20" s="98">
        <v>308.56935478546694</v>
      </c>
      <c r="T20" s="98">
        <v>316.24180037254143</v>
      </c>
      <c r="U20" s="98">
        <v>347.8509421858663</v>
      </c>
      <c r="V20" s="98">
        <v>368.55095313957099</v>
      </c>
      <c r="W20" s="98">
        <v>16.808429848818353</v>
      </c>
      <c r="X20" s="98">
        <v>201.85936528411844</v>
      </c>
      <c r="Y20" s="98">
        <v>0</v>
      </c>
      <c r="DA20" s="63" t="s">
        <v>2597</v>
      </c>
    </row>
    <row r="21" spans="1:105" ht="12" customHeight="1" x14ac:dyDescent="0.25">
      <c r="A21" s="97" t="s">
        <v>50</v>
      </c>
      <c r="B21" s="98">
        <v>160.21599281200241</v>
      </c>
      <c r="C21" s="98">
        <v>164.38325431310864</v>
      </c>
      <c r="D21" s="98">
        <v>169.35776344241037</v>
      </c>
      <c r="E21" s="98">
        <v>172.53879383718569</v>
      </c>
      <c r="F21" s="98">
        <v>176.86463652296823</v>
      </c>
      <c r="G21" s="98">
        <v>183.4426387703223</v>
      </c>
      <c r="H21" s="98">
        <v>190.10334850570865</v>
      </c>
      <c r="I21" s="98">
        <v>197.39549928628114</v>
      </c>
      <c r="J21" s="98">
        <v>199.34307342969535</v>
      </c>
      <c r="K21" s="98">
        <v>195.01048826973965</v>
      </c>
      <c r="L21" s="98">
        <v>193.4303928754247</v>
      </c>
      <c r="M21" s="98">
        <v>183.81987092182294</v>
      </c>
      <c r="N21" s="98">
        <v>177.56929314851124</v>
      </c>
      <c r="O21" s="98">
        <v>172.96051887772859</v>
      </c>
      <c r="P21" s="98">
        <v>172.38250669425176</v>
      </c>
      <c r="Q21" s="98">
        <v>175.03597667204679</v>
      </c>
      <c r="R21" s="98">
        <v>179.65834054522816</v>
      </c>
      <c r="S21" s="98">
        <v>186.09331392647829</v>
      </c>
      <c r="T21" s="98">
        <v>197.83505327302245</v>
      </c>
      <c r="U21" s="98">
        <v>178.82618688886785</v>
      </c>
      <c r="V21" s="98">
        <v>174.45459180520095</v>
      </c>
      <c r="W21" s="98">
        <v>185.86074477286923</v>
      </c>
      <c r="X21" s="98">
        <v>208.55033433761182</v>
      </c>
      <c r="Y21" s="98">
        <v>172.02778410039491</v>
      </c>
      <c r="DA21" s="63" t="s">
        <v>2598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2599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1665.5579051457166</v>
      </c>
      <c r="C24" s="117">
        <f t="shared" si="7"/>
        <v>1585.862652649532</v>
      </c>
      <c r="D24" s="117">
        <f t="shared" si="7"/>
        <v>1680.0323898160896</v>
      </c>
      <c r="E24" s="117">
        <f t="shared" si="7"/>
        <v>1759.8449296166627</v>
      </c>
      <c r="F24" s="117">
        <f t="shared" si="7"/>
        <v>1877.6222073719825</v>
      </c>
      <c r="G24" s="117">
        <f t="shared" si="7"/>
        <v>1910.8847545726762</v>
      </c>
      <c r="H24" s="117">
        <f t="shared" si="7"/>
        <v>1806.4997785698845</v>
      </c>
      <c r="I24" s="117">
        <f t="shared" si="7"/>
        <v>1821.8444259666721</v>
      </c>
      <c r="J24" s="117">
        <f t="shared" si="7"/>
        <v>1800.6095463094396</v>
      </c>
      <c r="K24" s="117">
        <f t="shared" si="7"/>
        <v>1732.1348804839281</v>
      </c>
      <c r="L24" s="117">
        <f t="shared" si="7"/>
        <v>1855.5984578414536</v>
      </c>
      <c r="M24" s="117">
        <f t="shared" si="7"/>
        <v>1587.2592449220731</v>
      </c>
      <c r="N24" s="117">
        <f t="shared" si="7"/>
        <v>1589.5331481453136</v>
      </c>
      <c r="O24" s="117">
        <f t="shared" si="7"/>
        <v>1459.8334810663671</v>
      </c>
      <c r="P24" s="117">
        <f t="shared" si="7"/>
        <v>1318.7008358507035</v>
      </c>
      <c r="Q24" s="117">
        <f t="shared" si="7"/>
        <v>1346.0179675684315</v>
      </c>
      <c r="R24" s="117">
        <f t="shared" ref="R24:V24" si="8">R25+R28+R30+R39</f>
        <v>1473.7087253411805</v>
      </c>
      <c r="S24" s="117">
        <f t="shared" si="8"/>
        <v>1235.0158176253783</v>
      </c>
      <c r="T24" s="117">
        <f t="shared" si="8"/>
        <v>1479.5446715327223</v>
      </c>
      <c r="U24" s="117">
        <f t="shared" si="8"/>
        <v>1271.5966835395393</v>
      </c>
      <c r="V24" s="117">
        <f t="shared" si="8"/>
        <v>1198.6558820011555</v>
      </c>
      <c r="W24" s="117">
        <f t="shared" ref="W24:Y24" si="9">W25+W28+W30+W39</f>
        <v>1234.9990088298289</v>
      </c>
      <c r="X24" s="117">
        <f t="shared" si="9"/>
        <v>1317.5749992482531</v>
      </c>
      <c r="Y24" s="117">
        <f t="shared" si="9"/>
        <v>1113.8360867766269</v>
      </c>
      <c r="DA24" s="129" t="s">
        <v>2600</v>
      </c>
    </row>
    <row r="25" spans="1:105" ht="12.95" customHeight="1" x14ac:dyDescent="0.25">
      <c r="A25" s="121" t="s">
        <v>57</v>
      </c>
      <c r="B25" s="122">
        <f t="shared" ref="B25:Q25" si="10">SUM(B26:B27)</f>
        <v>1357.9455238012615</v>
      </c>
      <c r="C25" s="122">
        <f t="shared" si="10"/>
        <v>1287.5914640943049</v>
      </c>
      <c r="D25" s="122">
        <f t="shared" si="10"/>
        <v>1387.7949434796267</v>
      </c>
      <c r="E25" s="122">
        <f t="shared" si="10"/>
        <v>1482.5244550243256</v>
      </c>
      <c r="F25" s="122">
        <f t="shared" si="10"/>
        <v>1608.3006740901087</v>
      </c>
      <c r="G25" s="122">
        <f t="shared" si="10"/>
        <v>1652.5287783471019</v>
      </c>
      <c r="H25" s="122">
        <f t="shared" si="10"/>
        <v>1577.1502167610968</v>
      </c>
      <c r="I25" s="122">
        <f t="shared" si="10"/>
        <v>1604.532059787073</v>
      </c>
      <c r="J25" s="122">
        <f t="shared" si="10"/>
        <v>1590.7388850572736</v>
      </c>
      <c r="K25" s="122">
        <f t="shared" si="10"/>
        <v>1533.8323859923121</v>
      </c>
      <c r="L25" s="122">
        <f t="shared" si="10"/>
        <v>1660.9990164449282</v>
      </c>
      <c r="M25" s="122">
        <f t="shared" si="10"/>
        <v>1401.6858332084091</v>
      </c>
      <c r="N25" s="122">
        <f t="shared" si="10"/>
        <v>1414.6198051059616</v>
      </c>
      <c r="O25" s="122">
        <f t="shared" si="10"/>
        <v>1282.2251077681583</v>
      </c>
      <c r="P25" s="122">
        <f t="shared" si="10"/>
        <v>1138.1941631069265</v>
      </c>
      <c r="Q25" s="122">
        <f t="shared" si="10"/>
        <v>1168.7832302792517</v>
      </c>
      <c r="R25" s="122">
        <f t="shared" ref="R25:V25" si="11">SUM(R26:R27)</f>
        <v>1290.176881330483</v>
      </c>
      <c r="S25" s="122">
        <f t="shared" si="11"/>
        <v>1047.3538833607131</v>
      </c>
      <c r="T25" s="122">
        <f t="shared" si="11"/>
        <v>1296.9299743399831</v>
      </c>
      <c r="U25" s="122">
        <f t="shared" si="11"/>
        <v>1109.7377776330716</v>
      </c>
      <c r="V25" s="122">
        <f t="shared" si="11"/>
        <v>1050.6081433721922</v>
      </c>
      <c r="W25" s="122">
        <f t="shared" ref="W25:Y25" si="12">SUM(W26:W27)</f>
        <v>1084.1489233195314</v>
      </c>
      <c r="X25" s="122">
        <f t="shared" si="12"/>
        <v>1153.7000761302882</v>
      </c>
      <c r="Y25" s="122">
        <f t="shared" si="12"/>
        <v>981.00780774578323</v>
      </c>
      <c r="DA25" s="130" t="s">
        <v>2601</v>
      </c>
    </row>
    <row r="26" spans="1:105" ht="12" customHeight="1" x14ac:dyDescent="0.25">
      <c r="A26" s="97" t="s">
        <v>74</v>
      </c>
      <c r="B26" s="98">
        <v>1357.9455238012615</v>
      </c>
      <c r="C26" s="98">
        <v>1287.5914640943049</v>
      </c>
      <c r="D26" s="98">
        <v>1387.7949434796267</v>
      </c>
      <c r="E26" s="98">
        <v>1482.5244550243256</v>
      </c>
      <c r="F26" s="98">
        <v>1608.3006740901087</v>
      </c>
      <c r="G26" s="98">
        <v>1652.5287783471019</v>
      </c>
      <c r="H26" s="98">
        <v>1577.1502167610968</v>
      </c>
      <c r="I26" s="98">
        <v>1604.532059787073</v>
      </c>
      <c r="J26" s="98">
        <v>1590.7388850572736</v>
      </c>
      <c r="K26" s="98">
        <v>1533.8323859923121</v>
      </c>
      <c r="L26" s="98">
        <v>1660.9990164449282</v>
      </c>
      <c r="M26" s="98">
        <v>1401.6858332084091</v>
      </c>
      <c r="N26" s="98">
        <v>1414.6198051059616</v>
      </c>
      <c r="O26" s="98">
        <v>1282.2251077681583</v>
      </c>
      <c r="P26" s="98">
        <v>1138.1941631069265</v>
      </c>
      <c r="Q26" s="98">
        <v>1168.7832302792517</v>
      </c>
      <c r="R26" s="98">
        <v>1290.176881330483</v>
      </c>
      <c r="S26" s="98">
        <v>1047.3538833607131</v>
      </c>
      <c r="T26" s="98">
        <v>1296.9299743399831</v>
      </c>
      <c r="U26" s="98">
        <v>1109.7377776330716</v>
      </c>
      <c r="V26" s="98">
        <v>1050.6081433721922</v>
      </c>
      <c r="W26" s="98">
        <v>1084.1489233195314</v>
      </c>
      <c r="X26" s="98">
        <v>1153.7000761302882</v>
      </c>
      <c r="Y26" s="98">
        <v>981.00780774578323</v>
      </c>
      <c r="DA26" s="63" t="s">
        <v>2602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2603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2604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2605</v>
      </c>
    </row>
    <row r="30" spans="1:105" ht="12" customHeight="1" x14ac:dyDescent="0.25">
      <c r="A30" s="121" t="s">
        <v>55</v>
      </c>
      <c r="B30" s="122">
        <v>255.93993199548521</v>
      </c>
      <c r="C30" s="122">
        <v>246.6771939308662</v>
      </c>
      <c r="D30" s="122">
        <v>240.0501498960335</v>
      </c>
      <c r="E30" s="122">
        <v>225.47374856840938</v>
      </c>
      <c r="F30" s="122">
        <v>217.7899106695819</v>
      </c>
      <c r="G30" s="122">
        <v>207.85452280136769</v>
      </c>
      <c r="H30" s="122">
        <v>181.64574223754255</v>
      </c>
      <c r="I30" s="122">
        <v>170.18263059113588</v>
      </c>
      <c r="J30" s="122">
        <v>163.36799666484211</v>
      </c>
      <c r="K30" s="122">
        <v>153.32002062251647</v>
      </c>
      <c r="L30" s="122">
        <v>150.61977517925683</v>
      </c>
      <c r="M30" s="122">
        <v>143.52281891594359</v>
      </c>
      <c r="N30" s="122">
        <v>134.30768642137443</v>
      </c>
      <c r="O30" s="122">
        <v>137.79357718442458</v>
      </c>
      <c r="P30" s="122">
        <v>140.62167122278413</v>
      </c>
      <c r="Q30" s="122">
        <v>137.44214636279523</v>
      </c>
      <c r="R30" s="122">
        <v>142.98202255998345</v>
      </c>
      <c r="S30" s="122">
        <v>146.09648937661299</v>
      </c>
      <c r="T30" s="122">
        <v>140.25827419468015</v>
      </c>
      <c r="U30" s="122">
        <v>125.77708788345612</v>
      </c>
      <c r="V30" s="122">
        <v>114.97409281859328</v>
      </c>
      <c r="W30" s="122">
        <v>116.77549375564301</v>
      </c>
      <c r="X30" s="122">
        <v>126.47756371251288</v>
      </c>
      <c r="Y30" s="122">
        <v>102.12737369309203</v>
      </c>
      <c r="DA30" s="130" t="s">
        <v>2606</v>
      </c>
    </row>
    <row r="31" spans="1:105" ht="12" customHeight="1" x14ac:dyDescent="0.25">
      <c r="A31" s="97" t="s">
        <v>141</v>
      </c>
      <c r="B31" s="98">
        <v>297.46839978123313</v>
      </c>
      <c r="C31" s="98">
        <v>294.58599762635947</v>
      </c>
      <c r="D31" s="98">
        <v>294.08888060954251</v>
      </c>
      <c r="E31" s="98">
        <v>278.90807068375005</v>
      </c>
      <c r="F31" s="98">
        <v>278.86209441053342</v>
      </c>
      <c r="G31" s="98">
        <v>290.72880574279384</v>
      </c>
      <c r="H31" s="98">
        <v>280.26384403344866</v>
      </c>
      <c r="I31" s="98">
        <v>284.16327825109693</v>
      </c>
      <c r="J31" s="98">
        <v>287.41271160306763</v>
      </c>
      <c r="K31" s="98">
        <v>282.23200068413934</v>
      </c>
      <c r="L31" s="98">
        <v>294.10421823393398</v>
      </c>
      <c r="M31" s="98">
        <v>297.32359655499687</v>
      </c>
      <c r="N31" s="98">
        <v>293.14068005069612</v>
      </c>
      <c r="O31" s="98">
        <v>300.75577525791232</v>
      </c>
      <c r="P31" s="98">
        <v>300.98157347248895</v>
      </c>
      <c r="Q31" s="98">
        <v>289.87197872834429</v>
      </c>
      <c r="R31" s="98">
        <v>296.53543116050849</v>
      </c>
      <c r="S31" s="98">
        <v>305.03940557760768</v>
      </c>
      <c r="T31" s="98">
        <v>301.70828485994116</v>
      </c>
      <c r="U31" s="98">
        <v>282.79768958539404</v>
      </c>
      <c r="V31" s="98">
        <v>269.45438770492694</v>
      </c>
      <c r="W31" s="98">
        <v>281.43365670802399</v>
      </c>
      <c r="X31" s="98">
        <v>305.48133001537036</v>
      </c>
      <c r="Y31" s="98">
        <v>252.63286233819161</v>
      </c>
      <c r="DA31" s="63" t="s">
        <v>2607</v>
      </c>
    </row>
    <row r="32" spans="1:105" ht="12" customHeight="1" x14ac:dyDescent="0.25">
      <c r="A32" s="97" t="s">
        <v>140</v>
      </c>
      <c r="B32" s="98">
        <v>34.112154858988319</v>
      </c>
      <c r="C32" s="98">
        <v>65.401506364731958</v>
      </c>
      <c r="D32" s="98">
        <v>26.332079801970671</v>
      </c>
      <c r="E32" s="98">
        <v>14.659143622339611</v>
      </c>
      <c r="F32" s="98">
        <v>19.261753653698076</v>
      </c>
      <c r="G32" s="98">
        <v>19.439007477378595</v>
      </c>
      <c r="H32" s="98">
        <v>25.606210875475217</v>
      </c>
      <c r="I32" s="98">
        <v>21.155167728345411</v>
      </c>
      <c r="J32" s="98">
        <v>20.065272461599093</v>
      </c>
      <c r="K32" s="98">
        <v>18.445499186838671</v>
      </c>
      <c r="L32" s="98">
        <v>19.238050704998944</v>
      </c>
      <c r="M32" s="98">
        <v>29.508106088225333</v>
      </c>
      <c r="N32" s="98">
        <v>19.088134489854859</v>
      </c>
      <c r="O32" s="98">
        <v>12.291821822608977</v>
      </c>
      <c r="P32" s="98">
        <v>25.523977953034969</v>
      </c>
      <c r="Q32" s="98">
        <v>5.0322874192503209</v>
      </c>
      <c r="R32" s="98">
        <v>8.697450544205056</v>
      </c>
      <c r="S32" s="98">
        <v>16.812315595023033</v>
      </c>
      <c r="T32" s="98">
        <v>19.680128887840493</v>
      </c>
      <c r="U32" s="98">
        <v>23.623321208663668</v>
      </c>
      <c r="V32" s="98">
        <v>18.063679556403944</v>
      </c>
      <c r="W32" s="98">
        <v>21.623138002290695</v>
      </c>
      <c r="X32" s="98">
        <v>26.482267749828452</v>
      </c>
      <c r="Y32" s="98">
        <v>16.233919718059553</v>
      </c>
      <c r="DA32" s="63" t="s">
        <v>2608</v>
      </c>
    </row>
    <row r="33" spans="1:105" ht="12" customHeight="1" x14ac:dyDescent="0.25">
      <c r="A33" s="100" t="s">
        <v>50</v>
      </c>
      <c r="B33" s="101">
        <v>34.112154858988319</v>
      </c>
      <c r="C33" s="101">
        <v>65.401506364731958</v>
      </c>
      <c r="D33" s="101">
        <v>26.332079801970671</v>
      </c>
      <c r="E33" s="101">
        <v>14.659143622339611</v>
      </c>
      <c r="F33" s="101">
        <v>19.261753653698076</v>
      </c>
      <c r="G33" s="101">
        <v>19.439007477378595</v>
      </c>
      <c r="H33" s="101">
        <v>25.606210875475217</v>
      </c>
      <c r="I33" s="101">
        <v>21.155167728345411</v>
      </c>
      <c r="J33" s="101">
        <v>20.065272461599093</v>
      </c>
      <c r="K33" s="101">
        <v>18.445499186838671</v>
      </c>
      <c r="L33" s="101">
        <v>19.238050704998944</v>
      </c>
      <c r="M33" s="101">
        <v>29.508106088225333</v>
      </c>
      <c r="N33" s="101">
        <v>19.088134489854859</v>
      </c>
      <c r="O33" s="101">
        <v>12.291821822608977</v>
      </c>
      <c r="P33" s="101">
        <v>25.523977953034969</v>
      </c>
      <c r="Q33" s="101">
        <v>5.0322874192503209</v>
      </c>
      <c r="R33" s="101">
        <v>8.697450544205056</v>
      </c>
      <c r="S33" s="101">
        <v>16.812315595023033</v>
      </c>
      <c r="T33" s="101">
        <v>19.680128887840493</v>
      </c>
      <c r="U33" s="101">
        <v>23.623321208663668</v>
      </c>
      <c r="V33" s="101">
        <v>18.063679556403944</v>
      </c>
      <c r="W33" s="101">
        <v>21.623138002290695</v>
      </c>
      <c r="X33" s="101">
        <v>26.482267749828452</v>
      </c>
      <c r="Y33" s="101">
        <v>16.233919718059553</v>
      </c>
      <c r="DA33" s="131" t="s">
        <v>2609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2610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2611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2612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2613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2614</v>
      </c>
    </row>
    <row r="39" spans="1:105" ht="12" customHeight="1" x14ac:dyDescent="0.25">
      <c r="A39" s="121" t="s">
        <v>54</v>
      </c>
      <c r="B39" s="122">
        <v>51.672449348969884</v>
      </c>
      <c r="C39" s="122">
        <v>51.593994624360889</v>
      </c>
      <c r="D39" s="122">
        <v>52.187296440429577</v>
      </c>
      <c r="E39" s="122">
        <v>51.846726023927857</v>
      </c>
      <c r="F39" s="122">
        <v>51.53162261229199</v>
      </c>
      <c r="G39" s="122">
        <v>50.50145342420668</v>
      </c>
      <c r="H39" s="122">
        <v>47.703819571245027</v>
      </c>
      <c r="I39" s="122">
        <v>47.129735588463248</v>
      </c>
      <c r="J39" s="122">
        <v>46.502664587323856</v>
      </c>
      <c r="K39" s="122">
        <v>44.9824738690996</v>
      </c>
      <c r="L39" s="122">
        <v>43.979666217268573</v>
      </c>
      <c r="M39" s="122">
        <v>42.050592797720427</v>
      </c>
      <c r="N39" s="122">
        <v>40.60565661797748</v>
      </c>
      <c r="O39" s="122">
        <v>39.814796113784261</v>
      </c>
      <c r="P39" s="122">
        <v>39.885001520993093</v>
      </c>
      <c r="Q39" s="122">
        <v>39.792590926384406</v>
      </c>
      <c r="R39" s="122">
        <v>40.549821450714077</v>
      </c>
      <c r="S39" s="122">
        <v>41.565444888052355</v>
      </c>
      <c r="T39" s="122">
        <v>42.356422998059159</v>
      </c>
      <c r="U39" s="122">
        <v>36.081818023011742</v>
      </c>
      <c r="V39" s="122">
        <v>33.073645810369918</v>
      </c>
      <c r="W39" s="122">
        <v>34.074591754654449</v>
      </c>
      <c r="X39" s="122">
        <v>37.3973594054522</v>
      </c>
      <c r="Y39" s="122">
        <v>30.700905337751781</v>
      </c>
      <c r="DA39" s="130" t="s">
        <v>2615</v>
      </c>
    </row>
    <row r="40" spans="1:105" ht="12" customHeight="1" x14ac:dyDescent="0.25">
      <c r="A40" s="97" t="s">
        <v>50</v>
      </c>
      <c r="B40" s="98">
        <v>160.21599281200238</v>
      </c>
      <c r="C40" s="98">
        <v>164.64486483571508</v>
      </c>
      <c r="D40" s="98">
        <v>169.73107113864705</v>
      </c>
      <c r="E40" s="98">
        <v>172.93860298958495</v>
      </c>
      <c r="F40" s="98">
        <v>177.35770006676975</v>
      </c>
      <c r="G40" s="98">
        <v>183.84518673303472</v>
      </c>
      <c r="H40" s="98">
        <v>190.26063010882677</v>
      </c>
      <c r="I40" s="98">
        <v>197.36599307108452</v>
      </c>
      <c r="J40" s="98">
        <v>199.34496159286681</v>
      </c>
      <c r="K40" s="98">
        <v>195.08094522854071</v>
      </c>
      <c r="L40" s="98">
        <v>193.4235525708996</v>
      </c>
      <c r="M40" s="98">
        <v>183.73514339024473</v>
      </c>
      <c r="N40" s="98">
        <v>177.45940218738326</v>
      </c>
      <c r="O40" s="98">
        <v>172.83745840985645</v>
      </c>
      <c r="P40" s="98">
        <v>172.33343903076411</v>
      </c>
      <c r="Q40" s="98">
        <v>175.11745960036504</v>
      </c>
      <c r="R40" s="98">
        <v>180.23399161115043</v>
      </c>
      <c r="S40" s="98">
        <v>187.36150419607171</v>
      </c>
      <c r="T40" s="98">
        <v>198.90625205531441</v>
      </c>
      <c r="U40" s="98">
        <v>179.20788917006928</v>
      </c>
      <c r="V40" s="98">
        <v>173.40410334510221</v>
      </c>
      <c r="W40" s="98">
        <v>183.45279452515723</v>
      </c>
      <c r="X40" s="98">
        <v>205.91175442360489</v>
      </c>
      <c r="Y40" s="98">
        <v>170.67765761744405</v>
      </c>
      <c r="DA40" s="63" t="s">
        <v>2616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2617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1831.4774059542526</v>
      </c>
      <c r="C43" s="117">
        <f t="shared" si="14"/>
        <v>1870.3245402527082</v>
      </c>
      <c r="D43" s="117">
        <f t="shared" si="14"/>
        <v>1841.1730996758922</v>
      </c>
      <c r="E43" s="117">
        <f t="shared" si="14"/>
        <v>2014.7315664870612</v>
      </c>
      <c r="F43" s="117">
        <f t="shared" si="14"/>
        <v>2221.0342359618357</v>
      </c>
      <c r="G43" s="117">
        <f t="shared" si="14"/>
        <v>2241.6324998624982</v>
      </c>
      <c r="H43" s="117">
        <f t="shared" si="14"/>
        <v>2099.9121660051196</v>
      </c>
      <c r="I43" s="117">
        <f t="shared" si="14"/>
        <v>2132.2714300349712</v>
      </c>
      <c r="J43" s="117">
        <f t="shared" si="14"/>
        <v>2111.3264828832184</v>
      </c>
      <c r="K43" s="117">
        <f t="shared" si="14"/>
        <v>2098.110545951633</v>
      </c>
      <c r="L43" s="117">
        <f t="shared" si="14"/>
        <v>2229.6942197677354</v>
      </c>
      <c r="M43" s="117">
        <f t="shared" si="14"/>
        <v>1939.2328313732855</v>
      </c>
      <c r="N43" s="117">
        <f t="shared" si="14"/>
        <v>1780.8340427973876</v>
      </c>
      <c r="O43" s="117">
        <f t="shared" si="14"/>
        <v>1708.8779922096471</v>
      </c>
      <c r="P43" s="117">
        <f t="shared" si="14"/>
        <v>1577.229833377171</v>
      </c>
      <c r="Q43" s="117">
        <f t="shared" si="14"/>
        <v>1720.5673953612118</v>
      </c>
      <c r="R43" s="117">
        <f t="shared" ref="R43:V43" si="15">R44+R47+R49+R58</f>
        <v>1454.394518010153</v>
      </c>
      <c r="S43" s="117">
        <f t="shared" si="15"/>
        <v>1454.5412832149971</v>
      </c>
      <c r="T43" s="117">
        <f t="shared" si="15"/>
        <v>1590.8041870280188</v>
      </c>
      <c r="U43" s="117">
        <f t="shared" si="15"/>
        <v>1430.6942971741744</v>
      </c>
      <c r="V43" s="117">
        <f t="shared" si="15"/>
        <v>1537.4290860742287</v>
      </c>
      <c r="W43" s="117">
        <f t="shared" ref="W43:Y43" si="16">W44+W47+W49+W58</f>
        <v>1506.5353602668924</v>
      </c>
      <c r="X43" s="117">
        <f t="shared" si="16"/>
        <v>1443.2270292636347</v>
      </c>
      <c r="Y43" s="117">
        <f t="shared" si="16"/>
        <v>1411.2019550504886</v>
      </c>
      <c r="DA43" s="129" t="s">
        <v>2618</v>
      </c>
    </row>
    <row r="44" spans="1:105" ht="12.95" customHeight="1" x14ac:dyDescent="0.25">
      <c r="A44" s="121" t="s">
        <v>57</v>
      </c>
      <c r="B44" s="122">
        <f t="shared" ref="B44:Q44" si="17">SUM(B45:B46)</f>
        <v>1631.4185124864882</v>
      </c>
      <c r="C44" s="122">
        <f t="shared" si="17"/>
        <v>1666.5255282497558</v>
      </c>
      <c r="D44" s="122">
        <f t="shared" si="17"/>
        <v>1646.1293801963627</v>
      </c>
      <c r="E44" s="122">
        <f t="shared" si="17"/>
        <v>1826.2205891241952</v>
      </c>
      <c r="F44" s="122">
        <f t="shared" si="17"/>
        <v>2034.5750036919314</v>
      </c>
      <c r="G44" s="122">
        <f t="shared" si="17"/>
        <v>2050.3599258022737</v>
      </c>
      <c r="H44" s="122">
        <f t="shared" si="17"/>
        <v>1906.7519145399433</v>
      </c>
      <c r="I44" s="122">
        <f t="shared" si="17"/>
        <v>1934.1650834943657</v>
      </c>
      <c r="J44" s="122">
        <f t="shared" si="17"/>
        <v>1907.4397248085224</v>
      </c>
      <c r="K44" s="122">
        <f t="shared" si="17"/>
        <v>1902.539937442883</v>
      </c>
      <c r="L44" s="122">
        <f t="shared" si="17"/>
        <v>2035.4429956748322</v>
      </c>
      <c r="M44" s="122">
        <f t="shared" si="17"/>
        <v>1748.9244619429658</v>
      </c>
      <c r="N44" s="122">
        <f t="shared" si="17"/>
        <v>1605.585700425326</v>
      </c>
      <c r="O44" s="122">
        <f t="shared" si="17"/>
        <v>1530.5421623126974</v>
      </c>
      <c r="P44" s="122">
        <f t="shared" si="17"/>
        <v>1406.4464204902367</v>
      </c>
      <c r="Q44" s="122">
        <f t="shared" si="17"/>
        <v>1544.2737848884949</v>
      </c>
      <c r="R44" s="122">
        <f t="shared" ref="R44:V44" si="18">SUM(R45:R46)</f>
        <v>1299.6450602476175</v>
      </c>
      <c r="S44" s="122">
        <f t="shared" si="18"/>
        <v>1298.7828504046417</v>
      </c>
      <c r="T44" s="122">
        <f t="shared" si="18"/>
        <v>1428.0832773284828</v>
      </c>
      <c r="U44" s="122">
        <f t="shared" si="18"/>
        <v>1280.585900367131</v>
      </c>
      <c r="V44" s="122">
        <f t="shared" si="18"/>
        <v>1380.9472410889011</v>
      </c>
      <c r="W44" s="122">
        <f t="shared" ref="W44:Y44" si="19">SUM(W45:W46)</f>
        <v>1351.7341353196657</v>
      </c>
      <c r="X44" s="122">
        <f t="shared" si="19"/>
        <v>1290.8848486625311</v>
      </c>
      <c r="Y44" s="122">
        <f t="shared" si="19"/>
        <v>1267.4210220506677</v>
      </c>
      <c r="DA44" s="130" t="s">
        <v>2619</v>
      </c>
    </row>
    <row r="45" spans="1:105" ht="12" customHeight="1" x14ac:dyDescent="0.25">
      <c r="A45" s="97" t="s">
        <v>211</v>
      </c>
      <c r="B45" s="98">
        <v>1631.4185124864882</v>
      </c>
      <c r="C45" s="98">
        <v>1666.5255282497558</v>
      </c>
      <c r="D45" s="98">
        <v>1646.1293801963627</v>
      </c>
      <c r="E45" s="98">
        <v>1826.2205891241952</v>
      </c>
      <c r="F45" s="98">
        <v>2034.5750036919314</v>
      </c>
      <c r="G45" s="98">
        <v>2050.3599258022737</v>
      </c>
      <c r="H45" s="98">
        <v>1906.7519145399433</v>
      </c>
      <c r="I45" s="98">
        <v>1934.1650834943657</v>
      </c>
      <c r="J45" s="98">
        <v>1907.4397248085224</v>
      </c>
      <c r="K45" s="98">
        <v>1902.539937442883</v>
      </c>
      <c r="L45" s="98">
        <v>2035.4429956748322</v>
      </c>
      <c r="M45" s="98">
        <v>1748.9244619429658</v>
      </c>
      <c r="N45" s="98">
        <v>1605.585700425326</v>
      </c>
      <c r="O45" s="98">
        <v>1530.5421623126974</v>
      </c>
      <c r="P45" s="98">
        <v>1406.4464204902367</v>
      </c>
      <c r="Q45" s="98">
        <v>1544.2737848884949</v>
      </c>
      <c r="R45" s="98">
        <v>1299.6450602476175</v>
      </c>
      <c r="S45" s="98">
        <v>1298.7828504046417</v>
      </c>
      <c r="T45" s="98">
        <v>1428.0832773284828</v>
      </c>
      <c r="U45" s="98">
        <v>1280.585900367131</v>
      </c>
      <c r="V45" s="98">
        <v>1380.9472410889011</v>
      </c>
      <c r="W45" s="98">
        <v>1351.7341353196657</v>
      </c>
      <c r="X45" s="98">
        <v>1290.8848486625311</v>
      </c>
      <c r="Y45" s="98">
        <v>1267.4210220506677</v>
      </c>
      <c r="DA45" s="63" t="s">
        <v>2620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2621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2622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2623</v>
      </c>
    </row>
    <row r="49" spans="1:105" ht="12" customHeight="1" x14ac:dyDescent="0.25">
      <c r="A49" s="121" t="s">
        <v>55</v>
      </c>
      <c r="B49" s="122">
        <v>148.38648887720299</v>
      </c>
      <c r="C49" s="122">
        <v>153.22110200550429</v>
      </c>
      <c r="D49" s="122">
        <v>144.09184756877076</v>
      </c>
      <c r="E49" s="122">
        <v>138.06067034086337</v>
      </c>
      <c r="F49" s="122">
        <v>136.1764627744291</v>
      </c>
      <c r="G49" s="122">
        <v>141.45700841586103</v>
      </c>
      <c r="H49" s="122">
        <v>144.93258952906277</v>
      </c>
      <c r="I49" s="122">
        <v>149.93847852205658</v>
      </c>
      <c r="J49" s="122">
        <v>156.44174821934863</v>
      </c>
      <c r="K49" s="122">
        <v>149.73827077095066</v>
      </c>
      <c r="L49" s="122">
        <v>149.4023166250237</v>
      </c>
      <c r="M49" s="122">
        <v>147.1930784616082</v>
      </c>
      <c r="N49" s="122">
        <v>133.72317731744255</v>
      </c>
      <c r="O49" s="122">
        <v>138.12149427402284</v>
      </c>
      <c r="P49" s="122">
        <v>130.96811011443089</v>
      </c>
      <c r="Q49" s="122">
        <v>137.18372451729832</v>
      </c>
      <c r="R49" s="122">
        <v>114.95854624269109</v>
      </c>
      <c r="S49" s="122">
        <v>114.84657431213493</v>
      </c>
      <c r="T49" s="122">
        <v>120.6944667800411</v>
      </c>
      <c r="U49" s="122">
        <v>114.42537198761892</v>
      </c>
      <c r="V49" s="122">
        <v>123.59926073858499</v>
      </c>
      <c r="W49" s="122">
        <v>120.92700117337895</v>
      </c>
      <c r="X49" s="122">
        <v>115.23012118567708</v>
      </c>
      <c r="Y49" s="122">
        <v>113.35963565704745</v>
      </c>
      <c r="DA49" s="130" t="s">
        <v>2624</v>
      </c>
    </row>
    <row r="50" spans="1:105" ht="12" customHeight="1" x14ac:dyDescent="0.25">
      <c r="A50" s="97" t="s">
        <v>138</v>
      </c>
      <c r="B50" s="98">
        <v>377.34403504637243</v>
      </c>
      <c r="C50" s="98">
        <v>392.22981876141705</v>
      </c>
      <c r="D50" s="98">
        <v>376.59316385361888</v>
      </c>
      <c r="E50" s="98">
        <v>369.26084257621955</v>
      </c>
      <c r="F50" s="98">
        <v>369.72050373066759</v>
      </c>
      <c r="G50" s="98">
        <v>379.72094719585834</v>
      </c>
      <c r="H50" s="98">
        <v>376.48561192758507</v>
      </c>
      <c r="I50" s="98">
        <v>381.17411411786196</v>
      </c>
      <c r="J50" s="98">
        <v>394.41193960521286</v>
      </c>
      <c r="K50" s="98">
        <v>378.35445484414078</v>
      </c>
      <c r="L50" s="98">
        <v>383.92347585347176</v>
      </c>
      <c r="M50" s="98">
        <v>383.77034604946579</v>
      </c>
      <c r="N50" s="98">
        <v>358.75656373562828</v>
      </c>
      <c r="O50" s="98">
        <v>389.10992021874853</v>
      </c>
      <c r="P50" s="98">
        <v>398.04468753069153</v>
      </c>
      <c r="Q50" s="98">
        <v>463.14169688418434</v>
      </c>
      <c r="R50" s="98">
        <v>399.17197720719747</v>
      </c>
      <c r="S50" s="98">
        <v>387.7216084478095</v>
      </c>
      <c r="T50" s="98">
        <v>400.22927269726347</v>
      </c>
      <c r="U50" s="98">
        <v>371.46368578966559</v>
      </c>
      <c r="V50" s="98">
        <v>397.29020135809242</v>
      </c>
      <c r="W50" s="98">
        <v>391.78895511923321</v>
      </c>
      <c r="X50" s="98">
        <v>372.11762495282466</v>
      </c>
      <c r="Y50" s="98">
        <v>353.75774267225381</v>
      </c>
      <c r="DA50" s="63" t="s">
        <v>2625</v>
      </c>
    </row>
    <row r="51" spans="1:105" ht="12" customHeight="1" x14ac:dyDescent="0.25">
      <c r="A51" s="97" t="s">
        <v>137</v>
      </c>
      <c r="B51" s="98">
        <v>43.190085553273768</v>
      </c>
      <c r="C51" s="98">
        <v>87.155075391325681</v>
      </c>
      <c r="D51" s="98">
        <v>33.84834981143139</v>
      </c>
      <c r="E51" s="98">
        <v>19.439992352907431</v>
      </c>
      <c r="F51" s="98">
        <v>25.541172982970199</v>
      </c>
      <c r="G51" s="98">
        <v>25.327764483805495</v>
      </c>
      <c r="H51" s="98">
        <v>34.379371227543807</v>
      </c>
      <c r="I51" s="98">
        <v>28.084583107042949</v>
      </c>
      <c r="J51" s="98">
        <v>27.348294919508447</v>
      </c>
      <c r="K51" s="98">
        <v>24.423043343623775</v>
      </c>
      <c r="L51" s="98">
        <v>24.675584741003775</v>
      </c>
      <c r="M51" s="98">
        <v>38.385986936073195</v>
      </c>
      <c r="N51" s="98">
        <v>19.573473038873548</v>
      </c>
      <c r="O51" s="98">
        <v>16.091714784551669</v>
      </c>
      <c r="P51" s="98">
        <v>34.055601304130001</v>
      </c>
      <c r="Q51" s="98">
        <v>12.0794790297206</v>
      </c>
      <c r="R51" s="98">
        <v>13.212576852979314</v>
      </c>
      <c r="S51" s="98">
        <v>20.731647609874141</v>
      </c>
      <c r="T51" s="98">
        <v>25.634130109199798</v>
      </c>
      <c r="U51" s="98">
        <v>29.995235975756099</v>
      </c>
      <c r="V51" s="98">
        <v>27.373792266445019</v>
      </c>
      <c r="W51" s="98">
        <v>29.764134398958134</v>
      </c>
      <c r="X51" s="98">
        <v>30.100659227765437</v>
      </c>
      <c r="Y51" s="98">
        <v>23.051696176318497</v>
      </c>
      <c r="DA51" s="63" t="s">
        <v>2626</v>
      </c>
    </row>
    <row r="52" spans="1:105" ht="12" customHeight="1" x14ac:dyDescent="0.25">
      <c r="A52" s="100" t="s">
        <v>211</v>
      </c>
      <c r="B52" s="101">
        <v>43.190085553273768</v>
      </c>
      <c r="C52" s="101">
        <v>87.155075391325681</v>
      </c>
      <c r="D52" s="101">
        <v>33.84834981143139</v>
      </c>
      <c r="E52" s="101">
        <v>19.439992352907431</v>
      </c>
      <c r="F52" s="101">
        <v>25.541172982970199</v>
      </c>
      <c r="G52" s="101">
        <v>25.327764483805495</v>
      </c>
      <c r="H52" s="101">
        <v>34.379371227543807</v>
      </c>
      <c r="I52" s="101">
        <v>28.084583107042949</v>
      </c>
      <c r="J52" s="101">
        <v>27.348294919508447</v>
      </c>
      <c r="K52" s="101">
        <v>24.423043343623775</v>
      </c>
      <c r="L52" s="101">
        <v>24.675584741003775</v>
      </c>
      <c r="M52" s="101">
        <v>38.385986936073195</v>
      </c>
      <c r="N52" s="101">
        <v>19.573473038873548</v>
      </c>
      <c r="O52" s="101">
        <v>16.091714784551669</v>
      </c>
      <c r="P52" s="101">
        <v>34.055601304130001</v>
      </c>
      <c r="Q52" s="101">
        <v>12.0794790297206</v>
      </c>
      <c r="R52" s="101">
        <v>13.212576852979314</v>
      </c>
      <c r="S52" s="101">
        <v>20.731647609874141</v>
      </c>
      <c r="T52" s="101">
        <v>25.634130109199798</v>
      </c>
      <c r="U52" s="101">
        <v>29.995235975756099</v>
      </c>
      <c r="V52" s="101">
        <v>27.373792266445019</v>
      </c>
      <c r="W52" s="101">
        <v>29.764134398958134</v>
      </c>
      <c r="X52" s="101">
        <v>30.100659227765437</v>
      </c>
      <c r="Y52" s="101">
        <v>23.051696176318497</v>
      </c>
      <c r="DA52" s="131" t="s">
        <v>2627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2628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2629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2630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2631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2632</v>
      </c>
    </row>
    <row r="58" spans="1:105" ht="12" customHeight="1" x14ac:dyDescent="0.25">
      <c r="A58" s="121" t="s">
        <v>54</v>
      </c>
      <c r="B58" s="122">
        <v>51.672404590561342</v>
      </c>
      <c r="C58" s="122">
        <v>50.577909997448181</v>
      </c>
      <c r="D58" s="122">
        <v>50.951871910758562</v>
      </c>
      <c r="E58" s="122">
        <v>50.450307022002505</v>
      </c>
      <c r="F58" s="122">
        <v>50.282769495475264</v>
      </c>
      <c r="G58" s="122">
        <v>49.815565644363687</v>
      </c>
      <c r="H58" s="122">
        <v>48.227661936113734</v>
      </c>
      <c r="I58" s="122">
        <v>48.16786801854925</v>
      </c>
      <c r="J58" s="122">
        <v>47.445009855347344</v>
      </c>
      <c r="K58" s="122">
        <v>45.832337737799129</v>
      </c>
      <c r="L58" s="122">
        <v>44.848907467879563</v>
      </c>
      <c r="M58" s="122">
        <v>43.115290968711733</v>
      </c>
      <c r="N58" s="122">
        <v>41.525165054618959</v>
      </c>
      <c r="O58" s="122">
        <v>40.214335622926846</v>
      </c>
      <c r="P58" s="122">
        <v>39.815302772503422</v>
      </c>
      <c r="Q58" s="122">
        <v>39.109885955418541</v>
      </c>
      <c r="R58" s="122">
        <v>39.7909115198444</v>
      </c>
      <c r="S58" s="122">
        <v>40.911858498220404</v>
      </c>
      <c r="T58" s="122">
        <v>42.026442919494805</v>
      </c>
      <c r="U58" s="122">
        <v>35.683024819424325</v>
      </c>
      <c r="V58" s="122">
        <v>32.882584246742624</v>
      </c>
      <c r="W58" s="122">
        <v>33.874223773847717</v>
      </c>
      <c r="X58" s="122">
        <v>37.112059415426536</v>
      </c>
      <c r="Y58" s="122">
        <v>30.42129734277335</v>
      </c>
      <c r="DA58" s="130" t="s">
        <v>2633</v>
      </c>
    </row>
    <row r="59" spans="1:105" ht="12" customHeight="1" x14ac:dyDescent="0.25">
      <c r="A59" s="97" t="s">
        <v>50</v>
      </c>
      <c r="B59" s="98">
        <v>160.21599281200238</v>
      </c>
      <c r="C59" s="98">
        <v>164.57373432856201</v>
      </c>
      <c r="D59" s="98">
        <v>169.58645391932896</v>
      </c>
      <c r="E59" s="98">
        <v>172.72677845468348</v>
      </c>
      <c r="F59" s="98">
        <v>177.15453562786183</v>
      </c>
      <c r="G59" s="98">
        <v>183.71760366775979</v>
      </c>
      <c r="H59" s="98">
        <v>190.27167124459353</v>
      </c>
      <c r="I59" s="98">
        <v>197.44997451831367</v>
      </c>
      <c r="J59" s="98">
        <v>199.4123238356554</v>
      </c>
      <c r="K59" s="98">
        <v>195.06770479370644</v>
      </c>
      <c r="L59" s="98">
        <v>193.34455191527064</v>
      </c>
      <c r="M59" s="98">
        <v>183.61468829569213</v>
      </c>
      <c r="N59" s="98">
        <v>177.37126811206312</v>
      </c>
      <c r="O59" s="98">
        <v>172.79108078074165</v>
      </c>
      <c r="P59" s="98">
        <v>172.29118442724723</v>
      </c>
      <c r="Q59" s="98">
        <v>175.05686882846359</v>
      </c>
      <c r="R59" s="98">
        <v>180.17006343676226</v>
      </c>
      <c r="S59" s="98">
        <v>187.45624392008051</v>
      </c>
      <c r="T59" s="98">
        <v>199.19247758261065</v>
      </c>
      <c r="U59" s="98">
        <v>179.40216456738736</v>
      </c>
      <c r="V59" s="98">
        <v>173.68110602564107</v>
      </c>
      <c r="W59" s="98">
        <v>183.76253915573096</v>
      </c>
      <c r="X59" s="98">
        <v>206.15246224773873</v>
      </c>
      <c r="Y59" s="98">
        <v>170.68420404927778</v>
      </c>
      <c r="DA59" s="63" t="s">
        <v>2634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2635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1419.4221648563957</v>
      </c>
      <c r="C62" s="117">
        <f t="shared" si="21"/>
        <v>1511.9955152828556</v>
      </c>
      <c r="D62" s="117">
        <f t="shared" si="21"/>
        <v>1572.3961363419817</v>
      </c>
      <c r="E62" s="117">
        <f t="shared" si="21"/>
        <v>1679.8772742467631</v>
      </c>
      <c r="F62" s="117">
        <f t="shared" si="21"/>
        <v>1636.0389408956228</v>
      </c>
      <c r="G62" s="117">
        <f t="shared" si="21"/>
        <v>1673.2678398392295</v>
      </c>
      <c r="H62" s="117">
        <f t="shared" si="21"/>
        <v>1788.0633229760324</v>
      </c>
      <c r="I62" s="117">
        <f t="shared" si="21"/>
        <v>1762.8151330447777</v>
      </c>
      <c r="J62" s="117">
        <f t="shared" si="21"/>
        <v>1614.9893906150257</v>
      </c>
      <c r="K62" s="117">
        <f t="shared" si="21"/>
        <v>1625.349177843332</v>
      </c>
      <c r="L62" s="117">
        <f t="shared" si="21"/>
        <v>1833.4177407637285</v>
      </c>
      <c r="M62" s="117">
        <f t="shared" si="21"/>
        <v>1481.4520948038664</v>
      </c>
      <c r="N62" s="117">
        <f t="shared" si="21"/>
        <v>1558.052845664206</v>
      </c>
      <c r="O62" s="117">
        <f t="shared" si="21"/>
        <v>1456.6122719581113</v>
      </c>
      <c r="P62" s="117">
        <f t="shared" si="21"/>
        <v>1384.0570287306734</v>
      </c>
      <c r="Q62" s="117">
        <f t="shared" si="21"/>
        <v>1471.2981628150258</v>
      </c>
      <c r="R62" s="117">
        <f t="shared" ref="R62:V62" si="22">R63+R66+R68+R77</f>
        <v>1371.5908839032575</v>
      </c>
      <c r="S62" s="117">
        <f t="shared" si="22"/>
        <v>1287.8153607972019</v>
      </c>
      <c r="T62" s="117">
        <f t="shared" si="22"/>
        <v>1347.1476014496625</v>
      </c>
      <c r="U62" s="117">
        <f t="shared" si="22"/>
        <v>1255.0985271038514</v>
      </c>
      <c r="V62" s="117">
        <f t="shared" si="22"/>
        <v>1264.5184944943719</v>
      </c>
      <c r="W62" s="117">
        <f t="shared" ref="W62:Y62" si="23">W63+W66+W68+W77</f>
        <v>1380.5434141998119</v>
      </c>
      <c r="X62" s="117">
        <f t="shared" si="23"/>
        <v>1221.3599030261626</v>
      </c>
      <c r="Y62" s="117">
        <f t="shared" si="23"/>
        <v>1167.4006315438955</v>
      </c>
      <c r="DA62" s="129" t="s">
        <v>2636</v>
      </c>
    </row>
    <row r="63" spans="1:105" ht="12.95" customHeight="1" x14ac:dyDescent="0.25">
      <c r="A63" s="121" t="s">
        <v>57</v>
      </c>
      <c r="B63" s="122">
        <f t="shared" ref="B63:Q63" si="24">SUM(B64:B65)</f>
        <v>1056.6329070064269</v>
      </c>
      <c r="C63" s="122">
        <f t="shared" si="24"/>
        <v>1119.3531047048159</v>
      </c>
      <c r="D63" s="122">
        <f t="shared" si="24"/>
        <v>1177.9351094079602</v>
      </c>
      <c r="E63" s="122">
        <f t="shared" si="24"/>
        <v>1283.0841188690654</v>
      </c>
      <c r="F63" s="122">
        <f t="shared" si="24"/>
        <v>1273.010857034463</v>
      </c>
      <c r="G63" s="122">
        <f t="shared" si="24"/>
        <v>1300.9540226222539</v>
      </c>
      <c r="H63" s="122">
        <f t="shared" si="24"/>
        <v>1370.9599806894469</v>
      </c>
      <c r="I63" s="122">
        <f t="shared" si="24"/>
        <v>1347.5429463623291</v>
      </c>
      <c r="J63" s="122">
        <f t="shared" si="24"/>
        <v>1219.9646553464202</v>
      </c>
      <c r="K63" s="122">
        <f t="shared" si="24"/>
        <v>1243.5777370311473</v>
      </c>
      <c r="L63" s="122">
        <f t="shared" si="24"/>
        <v>1425.236165981813</v>
      </c>
      <c r="M63" s="122">
        <f t="shared" si="24"/>
        <v>1126.8857479158012</v>
      </c>
      <c r="N63" s="122">
        <f t="shared" si="24"/>
        <v>1178.5222908657242</v>
      </c>
      <c r="O63" s="122">
        <f t="shared" si="24"/>
        <v>1089.3289732804974</v>
      </c>
      <c r="P63" s="122">
        <f t="shared" si="24"/>
        <v>1019.0741734113166</v>
      </c>
      <c r="Q63" s="122">
        <f t="shared" si="24"/>
        <v>1079.1701110317583</v>
      </c>
      <c r="R63" s="122">
        <f t="shared" ref="R63:V63" si="25">SUM(R64:R65)</f>
        <v>955.94461244557954</v>
      </c>
      <c r="S63" s="122">
        <f t="shared" si="25"/>
        <v>897.94919345397614</v>
      </c>
      <c r="T63" s="122">
        <f t="shared" si="25"/>
        <v>959.13351319661876</v>
      </c>
      <c r="U63" s="122">
        <f t="shared" si="25"/>
        <v>882.72428968334486</v>
      </c>
      <c r="V63" s="122">
        <f t="shared" si="25"/>
        <v>890.12551512921084</v>
      </c>
      <c r="W63" s="122">
        <f t="shared" ref="W63:Y63" si="26">SUM(W64:W65)</f>
        <v>951.48242991120549</v>
      </c>
      <c r="X63" s="122">
        <f t="shared" si="26"/>
        <v>838.6451564635147</v>
      </c>
      <c r="Y63" s="122">
        <f t="shared" si="26"/>
        <v>809.61551117519116</v>
      </c>
      <c r="DA63" s="130" t="s">
        <v>2637</v>
      </c>
    </row>
    <row r="64" spans="1:105" ht="12" customHeight="1" x14ac:dyDescent="0.25">
      <c r="A64" s="97" t="s">
        <v>212</v>
      </c>
      <c r="B64" s="98">
        <v>1056.6329070064269</v>
      </c>
      <c r="C64" s="98">
        <v>1119.3531047048159</v>
      </c>
      <c r="D64" s="98">
        <v>1177.9351094079602</v>
      </c>
      <c r="E64" s="98">
        <v>1283.0841188690654</v>
      </c>
      <c r="F64" s="98">
        <v>1273.010857034463</v>
      </c>
      <c r="G64" s="98">
        <v>1300.9540226222539</v>
      </c>
      <c r="H64" s="98">
        <v>1370.9599806894469</v>
      </c>
      <c r="I64" s="98">
        <v>1347.5429463623291</v>
      </c>
      <c r="J64" s="98">
        <v>1219.9646553464202</v>
      </c>
      <c r="K64" s="98">
        <v>1243.5777370311473</v>
      </c>
      <c r="L64" s="98">
        <v>1425.236165981813</v>
      </c>
      <c r="M64" s="98">
        <v>1126.8857479158012</v>
      </c>
      <c r="N64" s="98">
        <v>1178.5222908657242</v>
      </c>
      <c r="O64" s="98">
        <v>1089.3289732804974</v>
      </c>
      <c r="P64" s="98">
        <v>1019.0741734113166</v>
      </c>
      <c r="Q64" s="98">
        <v>1079.1701110317583</v>
      </c>
      <c r="R64" s="98">
        <v>955.94461244557954</v>
      </c>
      <c r="S64" s="98">
        <v>897.94919345397614</v>
      </c>
      <c r="T64" s="98">
        <v>959.13351319661876</v>
      </c>
      <c r="U64" s="98">
        <v>882.72428968334486</v>
      </c>
      <c r="V64" s="98">
        <v>890.12551512921084</v>
      </c>
      <c r="W64" s="98">
        <v>951.48242991120549</v>
      </c>
      <c r="X64" s="98">
        <v>838.6451564635147</v>
      </c>
      <c r="Y64" s="98">
        <v>809.61551117519116</v>
      </c>
      <c r="DA64" s="63" t="s">
        <v>2638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2639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2640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2641</v>
      </c>
    </row>
    <row r="68" spans="1:105" ht="12" customHeight="1" x14ac:dyDescent="0.25">
      <c r="A68" s="121" t="s">
        <v>55</v>
      </c>
      <c r="B68" s="122">
        <v>257.26794662807333</v>
      </c>
      <c r="C68" s="122">
        <v>273.33256214599692</v>
      </c>
      <c r="D68" s="122">
        <v>271.51907859256488</v>
      </c>
      <c r="E68" s="122">
        <v>264.53286271122806</v>
      </c>
      <c r="F68" s="122">
        <v>242.10507309269136</v>
      </c>
      <c r="G68" s="122">
        <v>247.38274049101875</v>
      </c>
      <c r="H68" s="122">
        <v>264.5838009984185</v>
      </c>
      <c r="I68" s="122">
        <v>264.65789789095953</v>
      </c>
      <c r="J68" s="122">
        <v>251.74626875629093</v>
      </c>
      <c r="K68" s="122">
        <v>241.18617313366437</v>
      </c>
      <c r="L68" s="122">
        <v>268.24014022607906</v>
      </c>
      <c r="M68" s="122">
        <v>238.28161094704194</v>
      </c>
      <c r="N68" s="122">
        <v>254.80127128557453</v>
      </c>
      <c r="O68" s="122">
        <v>257.26833974539664</v>
      </c>
      <c r="P68" s="122">
        <v>252.43069073416081</v>
      </c>
      <c r="Q68" s="122">
        <v>263.99872898238402</v>
      </c>
      <c r="R68" s="122">
        <v>279.29315377826515</v>
      </c>
      <c r="S68" s="122">
        <v>262.26920179108583</v>
      </c>
      <c r="T68" s="122">
        <v>254.87939702556787</v>
      </c>
      <c r="U68" s="122">
        <v>250.26054148386041</v>
      </c>
      <c r="V68" s="122">
        <v>250.54778155678122</v>
      </c>
      <c r="W68" s="122">
        <v>287.76641966066887</v>
      </c>
      <c r="X68" s="122">
        <v>249.58603538936859</v>
      </c>
      <c r="Y68" s="122">
        <v>230.53799666445266</v>
      </c>
      <c r="DA68" s="130" t="s">
        <v>2642</v>
      </c>
    </row>
    <row r="69" spans="1:105" ht="12" customHeight="1" x14ac:dyDescent="0.25">
      <c r="A69" s="97" t="s">
        <v>134</v>
      </c>
      <c r="B69" s="98">
        <v>264.00409661201837</v>
      </c>
      <c r="C69" s="98">
        <v>280.36912181958047</v>
      </c>
      <c r="D69" s="98">
        <v>273.65377556262672</v>
      </c>
      <c r="E69" s="98">
        <v>271.74489159068634</v>
      </c>
      <c r="F69" s="98">
        <v>250.15143868378013</v>
      </c>
      <c r="G69" s="98">
        <v>249.88313737501747</v>
      </c>
      <c r="H69" s="98">
        <v>270.2528597453599</v>
      </c>
      <c r="I69" s="98">
        <v>270.05284083434799</v>
      </c>
      <c r="J69" s="98">
        <v>261.68951819706257</v>
      </c>
      <c r="K69" s="98">
        <v>250.11291052150634</v>
      </c>
      <c r="L69" s="98">
        <v>282.31864151259981</v>
      </c>
      <c r="M69" s="98">
        <v>255.02362997028351</v>
      </c>
      <c r="N69" s="98">
        <v>267.41176337581561</v>
      </c>
      <c r="O69" s="98">
        <v>264.53707422024621</v>
      </c>
      <c r="P69" s="98">
        <v>259.02892072327779</v>
      </c>
      <c r="Q69" s="98">
        <v>268.95145819276229</v>
      </c>
      <c r="R69" s="98">
        <v>286.56664656951915</v>
      </c>
      <c r="S69" s="98">
        <v>271.59285715649264</v>
      </c>
      <c r="T69" s="98">
        <v>271.36385001299573</v>
      </c>
      <c r="U69" s="98">
        <v>265.64361271432585</v>
      </c>
      <c r="V69" s="98">
        <v>263.55142871462294</v>
      </c>
      <c r="W69" s="98">
        <v>291.03819259699077</v>
      </c>
      <c r="X69" s="98">
        <v>252.01528522605184</v>
      </c>
      <c r="Y69" s="98">
        <v>242.76923503378779</v>
      </c>
      <c r="DA69" s="63" t="s">
        <v>2643</v>
      </c>
    </row>
    <row r="70" spans="1:105" ht="12" customHeight="1" x14ac:dyDescent="0.25">
      <c r="A70" s="97" t="s">
        <v>133</v>
      </c>
      <c r="B70" s="98">
        <v>30.148049532651392</v>
      </c>
      <c r="C70" s="98">
        <v>62.739974043167614</v>
      </c>
      <c r="D70" s="98">
        <v>24.634536978545238</v>
      </c>
      <c r="E70" s="98">
        <v>14.346839798690011</v>
      </c>
      <c r="F70" s="98">
        <v>17.181989163265385</v>
      </c>
      <c r="G70" s="98">
        <v>16.55189444927921</v>
      </c>
      <c r="H70" s="98">
        <v>24.630073155399728</v>
      </c>
      <c r="I70" s="98">
        <v>19.890861992898948</v>
      </c>
      <c r="J70" s="98">
        <v>17.82519059367031</v>
      </c>
      <c r="K70" s="98">
        <v>15.759547500827393</v>
      </c>
      <c r="L70" s="98">
        <v>18.595405945519321</v>
      </c>
      <c r="M70" s="98">
        <v>25.939827833674109</v>
      </c>
      <c r="N70" s="98">
        <v>17.689525832995152</v>
      </c>
      <c r="O70" s="98">
        <v>10.592158528737126</v>
      </c>
      <c r="P70" s="98">
        <v>21.49253024719642</v>
      </c>
      <c r="Q70" s="98">
        <v>4.9749668434189758</v>
      </c>
      <c r="R70" s="98">
        <v>9.287394650857042</v>
      </c>
      <c r="S70" s="98">
        <v>14.945736441299619</v>
      </c>
      <c r="T70" s="98">
        <v>17.652190429229371</v>
      </c>
      <c r="U70" s="98">
        <v>22.21824544702714</v>
      </c>
      <c r="V70" s="98">
        <v>18.173666189487779</v>
      </c>
      <c r="W70" s="98">
        <v>23.238091728366687</v>
      </c>
      <c r="X70" s="98">
        <v>21.106837154265637</v>
      </c>
      <c r="Y70" s="98">
        <v>16.076206290436556</v>
      </c>
      <c r="DA70" s="63" t="s">
        <v>2644</v>
      </c>
    </row>
    <row r="71" spans="1:105" ht="12" customHeight="1" x14ac:dyDescent="0.25">
      <c r="A71" s="100" t="s">
        <v>212</v>
      </c>
      <c r="B71" s="101">
        <v>30.148049532651392</v>
      </c>
      <c r="C71" s="101">
        <v>62.739974043167614</v>
      </c>
      <c r="D71" s="101">
        <v>24.634536978545238</v>
      </c>
      <c r="E71" s="101">
        <v>14.346839798690011</v>
      </c>
      <c r="F71" s="101">
        <v>17.181989163265385</v>
      </c>
      <c r="G71" s="101">
        <v>16.55189444927921</v>
      </c>
      <c r="H71" s="101">
        <v>24.630073155399728</v>
      </c>
      <c r="I71" s="101">
        <v>19.890861992898948</v>
      </c>
      <c r="J71" s="101">
        <v>17.82519059367031</v>
      </c>
      <c r="K71" s="101">
        <v>15.759547500827393</v>
      </c>
      <c r="L71" s="101">
        <v>18.595405945519321</v>
      </c>
      <c r="M71" s="101">
        <v>25.939827833674109</v>
      </c>
      <c r="N71" s="101">
        <v>17.689525832995152</v>
      </c>
      <c r="O71" s="101">
        <v>10.592158528737126</v>
      </c>
      <c r="P71" s="101">
        <v>21.49253024719642</v>
      </c>
      <c r="Q71" s="101">
        <v>4.9749668434189758</v>
      </c>
      <c r="R71" s="101">
        <v>9.287394650857042</v>
      </c>
      <c r="S71" s="101">
        <v>14.945736441299619</v>
      </c>
      <c r="T71" s="101">
        <v>17.652190429229371</v>
      </c>
      <c r="U71" s="101">
        <v>22.21824544702714</v>
      </c>
      <c r="V71" s="101">
        <v>18.173666189487779</v>
      </c>
      <c r="W71" s="101">
        <v>23.238091728366687</v>
      </c>
      <c r="X71" s="101">
        <v>21.106837154265637</v>
      </c>
      <c r="Y71" s="101">
        <v>16.076206290436556</v>
      </c>
      <c r="DA71" s="131" t="s">
        <v>2645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2646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2647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2648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2649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2650</v>
      </c>
    </row>
    <row r="77" spans="1:105" ht="12" customHeight="1" x14ac:dyDescent="0.25">
      <c r="A77" s="121" t="s">
        <v>54</v>
      </c>
      <c r="B77" s="122">
        <v>105.52131122189546</v>
      </c>
      <c r="C77" s="122">
        <v>119.30984843204277</v>
      </c>
      <c r="D77" s="122">
        <v>122.94194834145654</v>
      </c>
      <c r="E77" s="122">
        <v>132.2602926664697</v>
      </c>
      <c r="F77" s="122">
        <v>120.92301076846853</v>
      </c>
      <c r="G77" s="122">
        <v>124.93107672595691</v>
      </c>
      <c r="H77" s="122">
        <v>152.51954128816715</v>
      </c>
      <c r="I77" s="122">
        <v>150.61428879148909</v>
      </c>
      <c r="J77" s="122">
        <v>143.27846651231468</v>
      </c>
      <c r="K77" s="122">
        <v>140.5852676785203</v>
      </c>
      <c r="L77" s="122">
        <v>139.94143455583639</v>
      </c>
      <c r="M77" s="122">
        <v>116.28473594102326</v>
      </c>
      <c r="N77" s="122">
        <v>124.72928351290722</v>
      </c>
      <c r="O77" s="122">
        <v>110.01495893221718</v>
      </c>
      <c r="P77" s="122">
        <v>112.55216458519617</v>
      </c>
      <c r="Q77" s="122">
        <v>128.12932280088327</v>
      </c>
      <c r="R77" s="122">
        <v>136.35311767941292</v>
      </c>
      <c r="S77" s="122">
        <v>127.59696555214008</v>
      </c>
      <c r="T77" s="122">
        <v>133.13469122747586</v>
      </c>
      <c r="U77" s="122">
        <v>122.11369593664618</v>
      </c>
      <c r="V77" s="122">
        <v>123.84519780837995</v>
      </c>
      <c r="W77" s="122">
        <v>141.29456462793749</v>
      </c>
      <c r="X77" s="122">
        <v>133.12871117327936</v>
      </c>
      <c r="Y77" s="122">
        <v>127.24712370425173</v>
      </c>
      <c r="DA77" s="130" t="s">
        <v>2651</v>
      </c>
    </row>
    <row r="78" spans="1:105" ht="12" customHeight="1" x14ac:dyDescent="0.25">
      <c r="A78" s="97" t="s">
        <v>189</v>
      </c>
      <c r="B78" s="98">
        <v>132.89070129612006</v>
      </c>
      <c r="C78" s="98">
        <v>149.78043926205538</v>
      </c>
      <c r="D78" s="98">
        <v>150.56337632401679</v>
      </c>
      <c r="E78" s="98">
        <v>163.74521207949243</v>
      </c>
      <c r="F78" s="98">
        <v>149.85977001690731</v>
      </c>
      <c r="G78" s="98">
        <v>150.62818904666076</v>
      </c>
      <c r="H78" s="98">
        <v>185.44113050312785</v>
      </c>
      <c r="I78" s="98">
        <v>182.51725506075221</v>
      </c>
      <c r="J78" s="98">
        <v>177.48524621910809</v>
      </c>
      <c r="K78" s="98">
        <v>175.08969159629805</v>
      </c>
      <c r="L78" s="98">
        <v>181.64583271503659</v>
      </c>
      <c r="M78" s="98">
        <v>154.90788232168256</v>
      </c>
      <c r="N78" s="98">
        <v>163.95287650372515</v>
      </c>
      <c r="O78" s="98">
        <v>141.45720669277472</v>
      </c>
      <c r="P78" s="98">
        <v>144.49743613443658</v>
      </c>
      <c r="Q78" s="98">
        <v>155.99182689957934</v>
      </c>
      <c r="R78" s="98">
        <v>167.87269126651267</v>
      </c>
      <c r="S78" s="98">
        <v>161.90679279166932</v>
      </c>
      <c r="T78" s="98">
        <v>175.01888078440038</v>
      </c>
      <c r="U78" s="98">
        <v>161.48377156096942</v>
      </c>
      <c r="V78" s="98">
        <v>161.29887338180995</v>
      </c>
      <c r="W78" s="98">
        <v>174.46156535298758</v>
      </c>
      <c r="X78" s="98">
        <v>159.06088880638103</v>
      </c>
      <c r="Y78" s="98">
        <v>156.37544556315393</v>
      </c>
      <c r="DA78" s="63" t="s">
        <v>2652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2653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287.03503847164103</v>
      </c>
      <c r="C81" s="117">
        <f t="shared" si="28"/>
        <v>272.69906921424842</v>
      </c>
      <c r="D81" s="117">
        <f t="shared" si="28"/>
        <v>265.99453741500679</v>
      </c>
      <c r="E81" s="117">
        <f t="shared" si="28"/>
        <v>251.25197273586363</v>
      </c>
      <c r="F81" s="117">
        <f t="shared" si="28"/>
        <v>243.46401378115436</v>
      </c>
      <c r="G81" s="117">
        <f t="shared" si="28"/>
        <v>231.57355011292074</v>
      </c>
      <c r="H81" s="117">
        <f t="shared" si="28"/>
        <v>203.8578438835612</v>
      </c>
      <c r="I81" s="117">
        <f t="shared" si="28"/>
        <v>189.26947671560248</v>
      </c>
      <c r="J81" s="117">
        <f t="shared" si="28"/>
        <v>177.70755072348058</v>
      </c>
      <c r="K81" s="117">
        <f t="shared" si="28"/>
        <v>165.88889516290851</v>
      </c>
      <c r="L81" s="117">
        <f t="shared" si="28"/>
        <v>165.85656845639534</v>
      </c>
      <c r="M81" s="117">
        <f t="shared" si="28"/>
        <v>164.64022182639255</v>
      </c>
      <c r="N81" s="117">
        <f t="shared" si="28"/>
        <v>160.04498750594865</v>
      </c>
      <c r="O81" s="117">
        <f t="shared" si="28"/>
        <v>164.54686464048314</v>
      </c>
      <c r="P81" s="117">
        <f t="shared" si="28"/>
        <v>167.4920754106063</v>
      </c>
      <c r="Q81" s="117">
        <f t="shared" si="28"/>
        <v>164.86758116802548</v>
      </c>
      <c r="R81" s="117">
        <f t="shared" ref="R81:V81" si="29">R82+R85+R87+R100</f>
        <v>171.85712849258283</v>
      </c>
      <c r="S81" s="117">
        <f t="shared" si="29"/>
        <v>177.39614506055264</v>
      </c>
      <c r="T81" s="117">
        <f t="shared" si="29"/>
        <v>173.11361019263992</v>
      </c>
      <c r="U81" s="117">
        <f t="shared" si="29"/>
        <v>147.428513416377</v>
      </c>
      <c r="V81" s="117">
        <f t="shared" si="29"/>
        <v>133.51820881047601</v>
      </c>
      <c r="W81" s="117">
        <f t="shared" ref="W81:Y81" si="30">W82+W85+W87+W100</f>
        <v>135.46108806946262</v>
      </c>
      <c r="X81" s="117">
        <f t="shared" si="30"/>
        <v>146.92490995798207</v>
      </c>
      <c r="Y81" s="117">
        <f t="shared" si="30"/>
        <v>119.70772800785306</v>
      </c>
      <c r="DA81" s="129" t="s">
        <v>2654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2655</v>
      </c>
    </row>
    <row r="83" spans="1:105" ht="12" customHeight="1" x14ac:dyDescent="0.25">
      <c r="A83" s="97" t="s">
        <v>199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2656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2657</v>
      </c>
    </row>
    <row r="85" spans="1:105" ht="12.95" customHeight="1" x14ac:dyDescent="0.25">
      <c r="A85" s="121" t="s">
        <v>92</v>
      </c>
      <c r="B85" s="122">
        <f t="shared" ref="B85:Y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2658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2659</v>
      </c>
    </row>
    <row r="87" spans="1:105" ht="12" customHeight="1" x14ac:dyDescent="0.25">
      <c r="A87" s="121" t="s">
        <v>55</v>
      </c>
      <c r="B87" s="122">
        <v>239.99156154615659</v>
      </c>
      <c r="C87" s="122">
        <v>226.68891585424143</v>
      </c>
      <c r="D87" s="122">
        <v>219.646155495871</v>
      </c>
      <c r="E87" s="122">
        <v>205.39398377908583</v>
      </c>
      <c r="F87" s="122">
        <v>197.91831518182923</v>
      </c>
      <c r="G87" s="122">
        <v>187.03571240435272</v>
      </c>
      <c r="H87" s="122">
        <v>161.92355904070121</v>
      </c>
      <c r="I87" s="122">
        <v>147.83759779162574</v>
      </c>
      <c r="J87" s="122">
        <v>136.97991121039163</v>
      </c>
      <c r="K87" s="122">
        <v>125.79311098684974</v>
      </c>
      <c r="L87" s="122">
        <v>125.70012350416106</v>
      </c>
      <c r="M87" s="122">
        <v>125.01328270960747</v>
      </c>
      <c r="N87" s="122">
        <v>121.43693368659031</v>
      </c>
      <c r="O87" s="122">
        <v>126.94039763417057</v>
      </c>
      <c r="P87" s="122">
        <v>129.95903904362265</v>
      </c>
      <c r="Q87" s="122">
        <v>127.24211923963985</v>
      </c>
      <c r="R87" s="122">
        <v>133.34132661790522</v>
      </c>
      <c r="S87" s="122">
        <v>137.86392420761237</v>
      </c>
      <c r="T87" s="122">
        <v>132.89010354421004</v>
      </c>
      <c r="U87" s="122">
        <v>114.30991015883797</v>
      </c>
      <c r="V87" s="122">
        <v>103.37407065034456</v>
      </c>
      <c r="W87" s="122">
        <v>104.43426243182695</v>
      </c>
      <c r="X87" s="122">
        <v>112.72643291190595</v>
      </c>
      <c r="Y87" s="122">
        <v>91.439578475019971</v>
      </c>
      <c r="DA87" s="130" t="s">
        <v>2660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2661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2662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2663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2664</v>
      </c>
    </row>
    <row r="92" spans="1:105" ht="12" customHeight="1" x14ac:dyDescent="0.25">
      <c r="A92" s="106" t="s">
        <v>124</v>
      </c>
      <c r="B92" s="101">
        <v>297.46839978123319</v>
      </c>
      <c r="C92" s="101">
        <v>294.1876440345855</v>
      </c>
      <c r="D92" s="101">
        <v>293.67644673631503</v>
      </c>
      <c r="E92" s="101">
        <v>278.57027204237215</v>
      </c>
      <c r="F92" s="101">
        <v>278.6267619424392</v>
      </c>
      <c r="G92" s="101">
        <v>290.42318195574933</v>
      </c>
      <c r="H92" s="101">
        <v>279.87536478455144</v>
      </c>
      <c r="I92" s="101">
        <v>283.60709566923146</v>
      </c>
      <c r="J92" s="101">
        <v>286.32942499941726</v>
      </c>
      <c r="K92" s="101">
        <v>280.14721975169789</v>
      </c>
      <c r="L92" s="101">
        <v>291.50933140653569</v>
      </c>
      <c r="M92" s="101">
        <v>294.32673595042746</v>
      </c>
      <c r="N92" s="101">
        <v>291.15540749282638</v>
      </c>
      <c r="O92" s="101">
        <v>300.07481293750413</v>
      </c>
      <c r="P92" s="101">
        <v>299.38510640569706</v>
      </c>
      <c r="Q92" s="101">
        <v>290.00935362329403</v>
      </c>
      <c r="R92" s="101">
        <v>299.17433867203852</v>
      </c>
      <c r="S92" s="101">
        <v>309.45333457325501</v>
      </c>
      <c r="T92" s="101">
        <v>306.50491588180046</v>
      </c>
      <c r="U92" s="101">
        <v>284.50108699890694</v>
      </c>
      <c r="V92" s="101">
        <v>269.97127846201863</v>
      </c>
      <c r="W92" s="101">
        <v>280.91865633767253</v>
      </c>
      <c r="X92" s="101">
        <v>304.67400318855539</v>
      </c>
      <c r="Y92" s="101">
        <v>252.11689383840729</v>
      </c>
      <c r="DA92" s="131" t="s">
        <v>2665</v>
      </c>
    </row>
    <row r="93" spans="1:105" ht="12" customHeight="1" x14ac:dyDescent="0.25">
      <c r="A93" s="107" t="s">
        <v>123</v>
      </c>
      <c r="B93" s="104">
        <v>34.112154858988326</v>
      </c>
      <c r="C93" s="104">
        <v>65.401506364731958</v>
      </c>
      <c r="D93" s="104">
        <v>26.32953030601918</v>
      </c>
      <c r="E93" s="104">
        <v>14.656971866534292</v>
      </c>
      <c r="F93" s="104">
        <v>19.259574454310712</v>
      </c>
      <c r="G93" s="104">
        <v>19.424676609696196</v>
      </c>
      <c r="H93" s="104">
        <v>25.570113474142506</v>
      </c>
      <c r="I93" s="104">
        <v>21.075933779507224</v>
      </c>
      <c r="J93" s="104">
        <v>19.946832385457864</v>
      </c>
      <c r="K93" s="104">
        <v>18.293762564217754</v>
      </c>
      <c r="L93" s="104">
        <v>19.095568483525415</v>
      </c>
      <c r="M93" s="104">
        <v>29.345115282739172</v>
      </c>
      <c r="N93" s="104">
        <v>19.026638704607773</v>
      </c>
      <c r="O93" s="104">
        <v>12.263854132181351</v>
      </c>
      <c r="P93" s="104">
        <v>25.359896285207803</v>
      </c>
      <c r="Q93" s="104">
        <v>5.0529833846080185</v>
      </c>
      <c r="R93" s="104">
        <v>8.8049523973702808</v>
      </c>
      <c r="S93" s="104">
        <v>17.050658019952795</v>
      </c>
      <c r="T93" s="104">
        <v>19.961168314690823</v>
      </c>
      <c r="U93" s="104">
        <v>23.884427357911836</v>
      </c>
      <c r="V93" s="104">
        <v>18.144575752121604</v>
      </c>
      <c r="W93" s="104">
        <v>21.565979315892065</v>
      </c>
      <c r="X93" s="104">
        <v>26.393797406963589</v>
      </c>
      <c r="Y93" s="104">
        <v>16.195648043150232</v>
      </c>
      <c r="DA93" s="132" t="s">
        <v>2666</v>
      </c>
    </row>
    <row r="94" spans="1:105" ht="12" customHeight="1" x14ac:dyDescent="0.25">
      <c r="A94" s="108" t="s">
        <v>50</v>
      </c>
      <c r="B94" s="98">
        <v>34.112154858988326</v>
      </c>
      <c r="C94" s="98">
        <v>65.401506364731958</v>
      </c>
      <c r="D94" s="98">
        <v>26.32953030601918</v>
      </c>
      <c r="E94" s="98">
        <v>14.656971866534292</v>
      </c>
      <c r="F94" s="98">
        <v>19.259574454310712</v>
      </c>
      <c r="G94" s="98">
        <v>19.424676609696196</v>
      </c>
      <c r="H94" s="98">
        <v>25.570113474142506</v>
      </c>
      <c r="I94" s="98">
        <v>21.075933779507224</v>
      </c>
      <c r="J94" s="98">
        <v>19.946832385457864</v>
      </c>
      <c r="K94" s="98">
        <v>18.293762564217754</v>
      </c>
      <c r="L94" s="98">
        <v>19.095568483525415</v>
      </c>
      <c r="M94" s="98">
        <v>29.345115282739172</v>
      </c>
      <c r="N94" s="98">
        <v>19.026638704607773</v>
      </c>
      <c r="O94" s="98">
        <v>12.263854132181351</v>
      </c>
      <c r="P94" s="98">
        <v>25.359896285207803</v>
      </c>
      <c r="Q94" s="98">
        <v>5.0529833846080185</v>
      </c>
      <c r="R94" s="98">
        <v>8.8049523973702808</v>
      </c>
      <c r="S94" s="98">
        <v>17.050658019952795</v>
      </c>
      <c r="T94" s="98">
        <v>19.961168314690823</v>
      </c>
      <c r="U94" s="98">
        <v>23.884427357911836</v>
      </c>
      <c r="V94" s="98">
        <v>18.144575752121604</v>
      </c>
      <c r="W94" s="98">
        <v>21.565979315892065</v>
      </c>
      <c r="X94" s="98">
        <v>26.393797406963589</v>
      </c>
      <c r="Y94" s="98">
        <v>16.195648043150232</v>
      </c>
      <c r="DA94" s="63" t="s">
        <v>2667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2668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2669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2670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2671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2672</v>
      </c>
    </row>
    <row r="100" spans="1:105" ht="12" customHeight="1" x14ac:dyDescent="0.25">
      <c r="A100" s="121" t="s">
        <v>54</v>
      </c>
      <c r="B100" s="122">
        <v>47.043476925484434</v>
      </c>
      <c r="C100" s="122">
        <v>46.010153360007017</v>
      </c>
      <c r="D100" s="122">
        <v>46.34838191913579</v>
      </c>
      <c r="E100" s="122">
        <v>45.85798895677781</v>
      </c>
      <c r="F100" s="122">
        <v>45.545698599325142</v>
      </c>
      <c r="G100" s="122">
        <v>44.53783770856802</v>
      </c>
      <c r="H100" s="122">
        <v>41.934284842859988</v>
      </c>
      <c r="I100" s="122">
        <v>41.431878923976733</v>
      </c>
      <c r="J100" s="122">
        <v>40.727639513088953</v>
      </c>
      <c r="K100" s="122">
        <v>40.095784176058757</v>
      </c>
      <c r="L100" s="122">
        <v>40.156444952234281</v>
      </c>
      <c r="M100" s="122">
        <v>39.626939116785074</v>
      </c>
      <c r="N100" s="122">
        <v>38.608053819358361</v>
      </c>
      <c r="O100" s="122">
        <v>37.60646700631257</v>
      </c>
      <c r="P100" s="122">
        <v>37.533036366983659</v>
      </c>
      <c r="Q100" s="122">
        <v>37.625461928385619</v>
      </c>
      <c r="R100" s="122">
        <v>38.515801874677614</v>
      </c>
      <c r="S100" s="122">
        <v>39.53222085294027</v>
      </c>
      <c r="T100" s="122">
        <v>40.22350664842989</v>
      </c>
      <c r="U100" s="122">
        <v>33.118603257539043</v>
      </c>
      <c r="V100" s="122">
        <v>30.144138160131444</v>
      </c>
      <c r="W100" s="122">
        <v>31.026825637635671</v>
      </c>
      <c r="X100" s="122">
        <v>34.198477046076121</v>
      </c>
      <c r="Y100" s="122">
        <v>28.268149532833089</v>
      </c>
      <c r="DA100" s="130" t="s">
        <v>2673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2674</v>
      </c>
    </row>
    <row r="102" spans="1:105" ht="12" customHeight="1" x14ac:dyDescent="0.25">
      <c r="A102" s="97" t="s">
        <v>50</v>
      </c>
      <c r="B102" s="98">
        <v>160.21599281200236</v>
      </c>
      <c r="C102" s="98">
        <v>164.58284272514078</v>
      </c>
      <c r="D102" s="98">
        <v>169.66545670085307</v>
      </c>
      <c r="E102" s="98">
        <v>172.88051014043077</v>
      </c>
      <c r="F102" s="98">
        <v>177.31518146207435</v>
      </c>
      <c r="G102" s="98">
        <v>183.78934275528306</v>
      </c>
      <c r="H102" s="98">
        <v>190.20759705070043</v>
      </c>
      <c r="I102" s="98">
        <v>197.30113843365439</v>
      </c>
      <c r="J102" s="98">
        <v>199.21343583526584</v>
      </c>
      <c r="K102" s="98">
        <v>194.85034580349188</v>
      </c>
      <c r="L102" s="98">
        <v>193.19296874209363</v>
      </c>
      <c r="M102" s="98">
        <v>183.54118205168163</v>
      </c>
      <c r="N102" s="98">
        <v>177.36695970862871</v>
      </c>
      <c r="O102" s="98">
        <v>172.82288872311111</v>
      </c>
      <c r="P102" s="98">
        <v>172.32042050762098</v>
      </c>
      <c r="Q102" s="98">
        <v>175.13961741139457</v>
      </c>
      <c r="R102" s="98">
        <v>180.3812700223032</v>
      </c>
      <c r="S102" s="98">
        <v>187.71598755123824</v>
      </c>
      <c r="T102" s="98">
        <v>199.38802010665589</v>
      </c>
      <c r="U102" s="98">
        <v>179.0860647408669</v>
      </c>
      <c r="V102" s="98">
        <v>173.0388921236372</v>
      </c>
      <c r="W102" s="98">
        <v>182.89417499014198</v>
      </c>
      <c r="X102" s="98">
        <v>205.34049600272883</v>
      </c>
      <c r="Y102" s="98">
        <v>170.37866406735287</v>
      </c>
      <c r="DA102" s="63" t="s">
        <v>2675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2676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51.47501777092446</v>
      </c>
      <c r="C105" s="117">
        <f t="shared" si="35"/>
        <v>51.005018604316909</v>
      </c>
      <c r="D105" s="117">
        <f t="shared" si="35"/>
        <v>51.914467491996383</v>
      </c>
      <c r="E105" s="117">
        <f t="shared" si="35"/>
        <v>51.395631569777251</v>
      </c>
      <c r="F105" s="117">
        <f t="shared" si="35"/>
        <v>51.609552203004178</v>
      </c>
      <c r="G105" s="117">
        <f t="shared" si="35"/>
        <v>51.50626606795975</v>
      </c>
      <c r="H105" s="117">
        <f t="shared" si="35"/>
        <v>48.02418757388844</v>
      </c>
      <c r="I105" s="117">
        <f t="shared" si="35"/>
        <v>47.444358976462503</v>
      </c>
      <c r="J105" s="117">
        <f t="shared" si="35"/>
        <v>45.560531609706246</v>
      </c>
      <c r="K105" s="117">
        <f t="shared" si="35"/>
        <v>44.578374641458254</v>
      </c>
      <c r="L105" s="117">
        <f t="shared" si="35"/>
        <v>43.970977021803868</v>
      </c>
      <c r="M105" s="117">
        <f t="shared" si="35"/>
        <v>44.006057517592559</v>
      </c>
      <c r="N105" s="117">
        <f t="shared" si="35"/>
        <v>38.63868224719846</v>
      </c>
      <c r="O105" s="117">
        <f t="shared" si="35"/>
        <v>36.042922989207682</v>
      </c>
      <c r="P105" s="117">
        <f t="shared" si="35"/>
        <v>33.607664030015471</v>
      </c>
      <c r="Q105" s="117">
        <f t="shared" si="35"/>
        <v>32.743751627097971</v>
      </c>
      <c r="R105" s="117">
        <f t="shared" ref="R105:V105" si="36">R106+R109+R111+R120</f>
        <v>32.297555787950813</v>
      </c>
      <c r="S105" s="117">
        <f t="shared" si="36"/>
        <v>33.261060310051079</v>
      </c>
      <c r="T105" s="117">
        <f t="shared" si="36"/>
        <v>35.648475678196768</v>
      </c>
      <c r="U105" s="117">
        <f t="shared" si="36"/>
        <v>30.130443806793089</v>
      </c>
      <c r="V105" s="117">
        <f t="shared" si="36"/>
        <v>28.48530760930436</v>
      </c>
      <c r="W105" s="117">
        <f t="shared" ref="W105:Y105" si="37">W106+W109+W111+W120</f>
        <v>29.044645936911227</v>
      </c>
      <c r="X105" s="117">
        <f t="shared" si="37"/>
        <v>29.622123591383072</v>
      </c>
      <c r="Y105" s="117">
        <f t="shared" si="37"/>
        <v>23.552873854736568</v>
      </c>
      <c r="DA105" s="129" t="s">
        <v>2677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2678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2679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2680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2681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2682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2683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2684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2685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2686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2687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2688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2689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2690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2691</v>
      </c>
    </row>
    <row r="120" spans="1:105" ht="12" customHeight="1" x14ac:dyDescent="0.25">
      <c r="A120" s="121" t="s">
        <v>54</v>
      </c>
      <c r="B120" s="122">
        <v>51.47501777092446</v>
      </c>
      <c r="C120" s="122">
        <v>51.005018604316909</v>
      </c>
      <c r="D120" s="122">
        <v>51.914467491996383</v>
      </c>
      <c r="E120" s="122">
        <v>51.395631569777251</v>
      </c>
      <c r="F120" s="122">
        <v>51.609552203004178</v>
      </c>
      <c r="G120" s="122">
        <v>51.50626606795975</v>
      </c>
      <c r="H120" s="122">
        <v>48.02418757388844</v>
      </c>
      <c r="I120" s="122">
        <v>47.444358976462503</v>
      </c>
      <c r="J120" s="122">
        <v>45.560531609706246</v>
      </c>
      <c r="K120" s="122">
        <v>44.578374641458254</v>
      </c>
      <c r="L120" s="122">
        <v>43.970977021803868</v>
      </c>
      <c r="M120" s="122">
        <v>44.006057517592559</v>
      </c>
      <c r="N120" s="122">
        <v>38.63868224719846</v>
      </c>
      <c r="O120" s="122">
        <v>36.042922989207682</v>
      </c>
      <c r="P120" s="122">
        <v>33.607664030015471</v>
      </c>
      <c r="Q120" s="122">
        <v>32.743751627097971</v>
      </c>
      <c r="R120" s="122">
        <v>32.297555787950813</v>
      </c>
      <c r="S120" s="122">
        <v>33.261060310051079</v>
      </c>
      <c r="T120" s="122">
        <v>35.648475678196768</v>
      </c>
      <c r="U120" s="122">
        <v>30.130443806793089</v>
      </c>
      <c r="V120" s="122">
        <v>28.48530760930436</v>
      </c>
      <c r="W120" s="122">
        <v>29.044645936911227</v>
      </c>
      <c r="X120" s="122">
        <v>29.622123591383072</v>
      </c>
      <c r="Y120" s="122">
        <v>23.552873854736568</v>
      </c>
      <c r="DA120" s="130" t="s">
        <v>2692</v>
      </c>
    </row>
    <row r="121" spans="1:105" ht="12" customHeight="1" x14ac:dyDescent="0.25">
      <c r="A121" s="97" t="s">
        <v>50</v>
      </c>
      <c r="B121" s="98">
        <v>160.21599281200238</v>
      </c>
      <c r="C121" s="98">
        <v>164.57619336326255</v>
      </c>
      <c r="D121" s="98">
        <v>169.63600645272058</v>
      </c>
      <c r="E121" s="98">
        <v>172.87621528015984</v>
      </c>
      <c r="F121" s="98">
        <v>177.30378418128853</v>
      </c>
      <c r="G121" s="98">
        <v>183.82408751840808</v>
      </c>
      <c r="H121" s="98">
        <v>190.24966615809652</v>
      </c>
      <c r="I121" s="98">
        <v>197.36853334208402</v>
      </c>
      <c r="J121" s="98">
        <v>199.32732579246485</v>
      </c>
      <c r="K121" s="98">
        <v>195.03038905637985</v>
      </c>
      <c r="L121" s="98">
        <v>193.28908649167951</v>
      </c>
      <c r="M121" s="98">
        <v>183.64066310226127</v>
      </c>
      <c r="N121" s="98">
        <v>177.42252052285005</v>
      </c>
      <c r="O121" s="98">
        <v>172.85891637681235</v>
      </c>
      <c r="P121" s="98">
        <v>172.32866023901548</v>
      </c>
      <c r="Q121" s="98">
        <v>175.10788913621957</v>
      </c>
      <c r="R121" s="98">
        <v>180.14858895057012</v>
      </c>
      <c r="S121" s="98">
        <v>187.4714308384697</v>
      </c>
      <c r="T121" s="98">
        <v>198.96823634342383</v>
      </c>
      <c r="U121" s="98">
        <v>179.27614065041888</v>
      </c>
      <c r="V121" s="98">
        <v>173.83341566703686</v>
      </c>
      <c r="W121" s="98">
        <v>184.20420186304224</v>
      </c>
      <c r="X121" s="98">
        <v>206.50851875135629</v>
      </c>
      <c r="Y121" s="98">
        <v>171.10470123882152</v>
      </c>
      <c r="DA121" s="63" t="s">
        <v>2693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2694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2695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2696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2697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2698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2699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2700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2701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2702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2703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2704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2705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2706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2707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2708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2709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2710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2711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2712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307.61208785031886</v>
      </c>
      <c r="C143" s="117">
        <f t="shared" si="49"/>
        <v>269.00474123576589</v>
      </c>
      <c r="D143" s="117">
        <f t="shared" si="49"/>
        <v>260.13657634395832</v>
      </c>
      <c r="E143" s="117">
        <f t="shared" si="49"/>
        <v>252.27131990009485</v>
      </c>
      <c r="F143" s="117">
        <f t="shared" si="49"/>
        <v>247.89273699710651</v>
      </c>
      <c r="G143" s="117">
        <f t="shared" si="49"/>
        <v>237.89108936575761</v>
      </c>
      <c r="H143" s="117">
        <f t="shared" si="49"/>
        <v>220.05972042755786</v>
      </c>
      <c r="I143" s="117">
        <f t="shared" si="49"/>
        <v>210.53809818525838</v>
      </c>
      <c r="J143" s="117">
        <f t="shared" si="49"/>
        <v>200.02272326529913</v>
      </c>
      <c r="K143" s="117">
        <f t="shared" si="49"/>
        <v>187.02467007068185</v>
      </c>
      <c r="L143" s="117">
        <f t="shared" si="49"/>
        <v>186.2889958521111</v>
      </c>
      <c r="M143" s="117">
        <f t="shared" si="49"/>
        <v>182.33554937804462</v>
      </c>
      <c r="N143" s="117">
        <f t="shared" si="49"/>
        <v>175.50844374676183</v>
      </c>
      <c r="O143" s="117">
        <f t="shared" si="49"/>
        <v>179.35531630536906</v>
      </c>
      <c r="P143" s="117">
        <f t="shared" si="49"/>
        <v>181.97639013216352</v>
      </c>
      <c r="Q143" s="117">
        <f t="shared" si="49"/>
        <v>175.00380242793514</v>
      </c>
      <c r="R143" s="117">
        <f t="shared" ref="R143:V143" si="50">R144+R146+R148+R157</f>
        <v>179.19934767758798</v>
      </c>
      <c r="S143" s="117">
        <f t="shared" si="50"/>
        <v>182.87977618433811</v>
      </c>
      <c r="T143" s="117">
        <f t="shared" si="50"/>
        <v>178.02391302776181</v>
      </c>
      <c r="U143" s="117">
        <f t="shared" si="50"/>
        <v>155.58796304642658</v>
      </c>
      <c r="V143" s="117">
        <f t="shared" si="50"/>
        <v>144.57443719843354</v>
      </c>
      <c r="W143" s="117">
        <f t="shared" ref="W143:Y143" si="51">W144+W146+W148+W157</f>
        <v>149.03463265734979</v>
      </c>
      <c r="X143" s="117">
        <f t="shared" si="51"/>
        <v>162.07466291347558</v>
      </c>
      <c r="Y143" s="117">
        <f t="shared" si="51"/>
        <v>131.34417958799546</v>
      </c>
      <c r="DA143" s="129" t="s">
        <v>2713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2714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2715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2716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2717</v>
      </c>
    </row>
    <row r="148" spans="1:105" ht="12" customHeight="1" x14ac:dyDescent="0.25">
      <c r="A148" s="121" t="s">
        <v>55</v>
      </c>
      <c r="B148" s="122">
        <v>255.9391866396308</v>
      </c>
      <c r="C148" s="122">
        <v>222.45390963810848</v>
      </c>
      <c r="D148" s="122">
        <v>213.02745044174367</v>
      </c>
      <c r="E148" s="122">
        <v>205.19027673375638</v>
      </c>
      <c r="F148" s="122">
        <v>200.27483075714301</v>
      </c>
      <c r="G148" s="122">
        <v>190.53623346312199</v>
      </c>
      <c r="H148" s="122">
        <v>173.87343613062896</v>
      </c>
      <c r="I148" s="122">
        <v>164.24659634554376</v>
      </c>
      <c r="J148" s="122">
        <v>154.66470572749995</v>
      </c>
      <c r="K148" s="122">
        <v>142.93740529699051</v>
      </c>
      <c r="L148" s="122">
        <v>142.34958168525313</v>
      </c>
      <c r="M148" s="122">
        <v>139.62059695993037</v>
      </c>
      <c r="N148" s="122">
        <v>134.22512238249195</v>
      </c>
      <c r="O148" s="122">
        <v>139.33186273750994</v>
      </c>
      <c r="P148" s="122">
        <v>142.317931768557</v>
      </c>
      <c r="Q148" s="122">
        <v>136.37967293518821</v>
      </c>
      <c r="R148" s="122">
        <v>140.06331326187055</v>
      </c>
      <c r="S148" s="122">
        <v>142.50013400679592</v>
      </c>
      <c r="T148" s="122">
        <v>136.69381285064537</v>
      </c>
      <c r="U148" s="122">
        <v>120.60852796378173</v>
      </c>
      <c r="V148" s="122">
        <v>112.01268916245628</v>
      </c>
      <c r="W148" s="122">
        <v>115.24075240765524</v>
      </c>
      <c r="X148" s="122">
        <v>125.02252554398757</v>
      </c>
      <c r="Y148" s="122">
        <v>100.8717489448658</v>
      </c>
      <c r="DA148" s="130" t="s">
        <v>2718</v>
      </c>
    </row>
    <row r="149" spans="1:105" ht="12" customHeight="1" x14ac:dyDescent="0.25">
      <c r="A149" s="97" t="s">
        <v>124</v>
      </c>
      <c r="B149" s="98">
        <v>297.46839978123319</v>
      </c>
      <c r="C149" s="98">
        <v>292.18027500021572</v>
      </c>
      <c r="D149" s="98">
        <v>289.9151624492095</v>
      </c>
      <c r="E149" s="98">
        <v>274.0718765861975</v>
      </c>
      <c r="F149" s="98">
        <v>274.25008305482487</v>
      </c>
      <c r="G149" s="98">
        <v>286.81109656994931</v>
      </c>
      <c r="H149" s="98">
        <v>278.40071014955862</v>
      </c>
      <c r="I149" s="98">
        <v>283.36468171168764</v>
      </c>
      <c r="J149" s="98">
        <v>286.40668603345404</v>
      </c>
      <c r="K149" s="98">
        <v>280.69680758535003</v>
      </c>
      <c r="L149" s="98">
        <v>292.04208297994467</v>
      </c>
      <c r="M149" s="98">
        <v>295.24169236755637</v>
      </c>
      <c r="N149" s="98">
        <v>292.43845532643076</v>
      </c>
      <c r="O149" s="98">
        <v>301.17476137515371</v>
      </c>
      <c r="P149" s="98">
        <v>296.20443496498399</v>
      </c>
      <c r="Q149" s="98">
        <v>282.17886568553075</v>
      </c>
      <c r="R149" s="98">
        <v>286.24028904369203</v>
      </c>
      <c r="S149" s="98">
        <v>294.73490054590798</v>
      </c>
      <c r="T149" s="98">
        <v>292.94263586375979</v>
      </c>
      <c r="U149" s="98">
        <v>275.89485840887892</v>
      </c>
      <c r="V149" s="98">
        <v>266.14930341780467</v>
      </c>
      <c r="W149" s="98">
        <v>280.05607764098431</v>
      </c>
      <c r="X149" s="98">
        <v>304.24136723199308</v>
      </c>
      <c r="Y149" s="98">
        <v>251.72881419685297</v>
      </c>
      <c r="DA149" s="63" t="s">
        <v>2719</v>
      </c>
    </row>
    <row r="150" spans="1:105" ht="12" customHeight="1" x14ac:dyDescent="0.25">
      <c r="A150" s="97" t="s">
        <v>123</v>
      </c>
      <c r="B150" s="98">
        <v>34.112154858988319</v>
      </c>
      <c r="C150" s="98">
        <v>65.401506364731958</v>
      </c>
      <c r="D150" s="98">
        <v>26.123153159695143</v>
      </c>
      <c r="E150" s="98">
        <v>14.391742795305399</v>
      </c>
      <c r="F150" s="98">
        <v>18.931262653825275</v>
      </c>
      <c r="G150" s="98">
        <v>19.173231601255196</v>
      </c>
      <c r="H150" s="98">
        <v>25.435182463765592</v>
      </c>
      <c r="I150" s="98">
        <v>21.077617990727155</v>
      </c>
      <c r="J150" s="98">
        <v>19.986028771568911</v>
      </c>
      <c r="K150" s="98">
        <v>18.35047184896089</v>
      </c>
      <c r="L150" s="98">
        <v>19.140823959207324</v>
      </c>
      <c r="M150" s="98">
        <v>29.412874308175528</v>
      </c>
      <c r="N150" s="98">
        <v>19.096199804663666</v>
      </c>
      <c r="O150" s="98">
        <v>12.294732788204122</v>
      </c>
      <c r="P150" s="98">
        <v>25.04959379662894</v>
      </c>
      <c r="Q150" s="98">
        <v>4.8781210934259507</v>
      </c>
      <c r="R150" s="98">
        <v>8.4288243563578362</v>
      </c>
      <c r="S150" s="98">
        <v>16.38311653505507</v>
      </c>
      <c r="T150" s="98">
        <v>19.260544691075445</v>
      </c>
      <c r="U150" s="98">
        <v>23.162964302374782</v>
      </c>
      <c r="V150" s="98">
        <v>17.852469687218452</v>
      </c>
      <c r="W150" s="98">
        <v>21.513409092204963</v>
      </c>
      <c r="X150" s="98">
        <v>26.379228523746605</v>
      </c>
      <c r="Y150" s="98">
        <v>16.1970803059072</v>
      </c>
      <c r="DA150" s="63" t="s">
        <v>2720</v>
      </c>
    </row>
    <row r="151" spans="1:105" ht="12" customHeight="1" x14ac:dyDescent="0.25">
      <c r="A151" s="100" t="s">
        <v>50</v>
      </c>
      <c r="B151" s="101">
        <v>34.112154858988319</v>
      </c>
      <c r="C151" s="101">
        <v>65.401506364731958</v>
      </c>
      <c r="D151" s="101">
        <v>26.123153159695143</v>
      </c>
      <c r="E151" s="101">
        <v>14.391742795305399</v>
      </c>
      <c r="F151" s="101">
        <v>18.931262653825275</v>
      </c>
      <c r="G151" s="101">
        <v>19.173231601255196</v>
      </c>
      <c r="H151" s="101">
        <v>25.435182463765592</v>
      </c>
      <c r="I151" s="101">
        <v>21.077617990727155</v>
      </c>
      <c r="J151" s="101">
        <v>19.986028771568911</v>
      </c>
      <c r="K151" s="101">
        <v>18.35047184896089</v>
      </c>
      <c r="L151" s="101">
        <v>19.140823959207324</v>
      </c>
      <c r="M151" s="101">
        <v>29.412874308175528</v>
      </c>
      <c r="N151" s="101">
        <v>19.096199804663666</v>
      </c>
      <c r="O151" s="101">
        <v>12.294732788204122</v>
      </c>
      <c r="P151" s="101">
        <v>25.04959379662894</v>
      </c>
      <c r="Q151" s="101">
        <v>4.8781210934259507</v>
      </c>
      <c r="R151" s="101">
        <v>8.4288243563578362</v>
      </c>
      <c r="S151" s="101">
        <v>16.38311653505507</v>
      </c>
      <c r="T151" s="101">
        <v>19.260544691075445</v>
      </c>
      <c r="U151" s="101">
        <v>23.162964302374782</v>
      </c>
      <c r="V151" s="101">
        <v>17.852469687218452</v>
      </c>
      <c r="W151" s="101">
        <v>21.513409092204963</v>
      </c>
      <c r="X151" s="101">
        <v>26.379228523746605</v>
      </c>
      <c r="Y151" s="101">
        <v>16.1970803059072</v>
      </c>
      <c r="DA151" s="131" t="s">
        <v>2721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2722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2723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2724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2725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2726</v>
      </c>
    </row>
    <row r="157" spans="1:105" ht="12" customHeight="1" x14ac:dyDescent="0.25">
      <c r="A157" s="121" t="s">
        <v>54</v>
      </c>
      <c r="B157" s="122">
        <v>51.672901210688032</v>
      </c>
      <c r="C157" s="122">
        <v>46.550831597657378</v>
      </c>
      <c r="D157" s="122">
        <v>47.109125902214672</v>
      </c>
      <c r="E157" s="122">
        <v>47.081043166338489</v>
      </c>
      <c r="F157" s="122">
        <v>47.61790623996351</v>
      </c>
      <c r="G157" s="122">
        <v>47.354855902635627</v>
      </c>
      <c r="H157" s="122">
        <v>46.186284296928918</v>
      </c>
      <c r="I157" s="122">
        <v>46.291501839714613</v>
      </c>
      <c r="J157" s="122">
        <v>45.358017537799185</v>
      </c>
      <c r="K157" s="122">
        <v>44.087264773691338</v>
      </c>
      <c r="L157" s="122">
        <v>43.939414166857958</v>
      </c>
      <c r="M157" s="122">
        <v>42.714952418114251</v>
      </c>
      <c r="N157" s="122">
        <v>41.283321364269895</v>
      </c>
      <c r="O157" s="122">
        <v>40.023453567859107</v>
      </c>
      <c r="P157" s="122">
        <v>39.65845836360652</v>
      </c>
      <c r="Q157" s="122">
        <v>38.624129492746924</v>
      </c>
      <c r="R157" s="122">
        <v>39.136034415717418</v>
      </c>
      <c r="S157" s="122">
        <v>40.379642177542202</v>
      </c>
      <c r="T157" s="122">
        <v>41.330100177116435</v>
      </c>
      <c r="U157" s="122">
        <v>34.979435082644862</v>
      </c>
      <c r="V157" s="122">
        <v>32.561748035977253</v>
      </c>
      <c r="W157" s="122">
        <v>33.793880249694567</v>
      </c>
      <c r="X157" s="122">
        <v>37.052137369488001</v>
      </c>
      <c r="Y157" s="122">
        <v>30.472430643129648</v>
      </c>
      <c r="DA157" s="130" t="s">
        <v>2727</v>
      </c>
    </row>
    <row r="158" spans="1:105" ht="12" customHeight="1" x14ac:dyDescent="0.25">
      <c r="A158" s="97" t="s">
        <v>50</v>
      </c>
      <c r="B158" s="98">
        <v>160.21599281200238</v>
      </c>
      <c r="C158" s="98">
        <v>164.26183559471204</v>
      </c>
      <c r="D158" s="98">
        <v>169.037630763436</v>
      </c>
      <c r="E158" s="98">
        <v>172.1090061044421</v>
      </c>
      <c r="F158" s="98">
        <v>176.56798039038168</v>
      </c>
      <c r="G158" s="98">
        <v>183.22103252217127</v>
      </c>
      <c r="H158" s="98">
        <v>190.01287321961658</v>
      </c>
      <c r="I158" s="98">
        <v>197.32100281442959</v>
      </c>
      <c r="J158" s="98">
        <v>199.26356381853782</v>
      </c>
      <c r="K158" s="98">
        <v>194.92804051728734</v>
      </c>
      <c r="L158" s="98">
        <v>193.23671168984245</v>
      </c>
      <c r="M158" s="98">
        <v>183.58107082228656</v>
      </c>
      <c r="N158" s="98">
        <v>177.39984117529275</v>
      </c>
      <c r="O158" s="98">
        <v>172.84105664939216</v>
      </c>
      <c r="P158" s="98">
        <v>172.28925306545858</v>
      </c>
      <c r="Q158" s="98">
        <v>175.01197852990163</v>
      </c>
      <c r="R158" s="98">
        <v>179.92256504339682</v>
      </c>
      <c r="S158" s="98">
        <v>186.89753937328507</v>
      </c>
      <c r="T158" s="98">
        <v>198.36901296278157</v>
      </c>
      <c r="U158" s="98">
        <v>178.5680031950204</v>
      </c>
      <c r="V158" s="98">
        <v>173.11622834542052</v>
      </c>
      <c r="W158" s="98">
        <v>183.3772812216248</v>
      </c>
      <c r="X158" s="98">
        <v>205.76489528998857</v>
      </c>
      <c r="Y158" s="98">
        <v>170.51115500617234</v>
      </c>
      <c r="DA158" s="63" t="s">
        <v>2728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2729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307.61233959730583</v>
      </c>
      <c r="C161" s="117">
        <f t="shared" si="54"/>
        <v>271.88597728457125</v>
      </c>
      <c r="D161" s="117">
        <f t="shared" si="54"/>
        <v>264.77745603936268</v>
      </c>
      <c r="E161" s="117">
        <f t="shared" si="54"/>
        <v>253.85353006682317</v>
      </c>
      <c r="F161" s="117">
        <f t="shared" si="54"/>
        <v>248.75769648365716</v>
      </c>
      <c r="G161" s="117">
        <f t="shared" si="54"/>
        <v>237.89508864428342</v>
      </c>
      <c r="H161" s="117">
        <f t="shared" si="54"/>
        <v>217.31232044922535</v>
      </c>
      <c r="I161" s="117">
        <f t="shared" si="54"/>
        <v>208.87012887014535</v>
      </c>
      <c r="J161" s="117">
        <f t="shared" si="54"/>
        <v>199.53313557490569</v>
      </c>
      <c r="K161" s="117">
        <f t="shared" si="54"/>
        <v>186.71917469271139</v>
      </c>
      <c r="L161" s="117">
        <f t="shared" si="54"/>
        <v>186.58054627639709</v>
      </c>
      <c r="M161" s="117">
        <f t="shared" si="54"/>
        <v>182.56606343774484</v>
      </c>
      <c r="N161" s="117">
        <f t="shared" si="54"/>
        <v>175.91503650336711</v>
      </c>
      <c r="O161" s="117">
        <f t="shared" si="54"/>
        <v>180.26293950756298</v>
      </c>
      <c r="P161" s="117">
        <f t="shared" si="54"/>
        <v>182.51823371631187</v>
      </c>
      <c r="Q161" s="117">
        <f t="shared" si="54"/>
        <v>180.70568545509309</v>
      </c>
      <c r="R161" s="117">
        <f t="shared" ref="R161:V161" si="55">R162+R164+R166+R175</f>
        <v>185.86091427696167</v>
      </c>
      <c r="S161" s="117">
        <f t="shared" si="55"/>
        <v>187.68338059672391</v>
      </c>
      <c r="T161" s="117">
        <f t="shared" si="55"/>
        <v>176.71978713067429</v>
      </c>
      <c r="U161" s="117">
        <f t="shared" si="55"/>
        <v>151.84353912197525</v>
      </c>
      <c r="V161" s="117">
        <f t="shared" si="55"/>
        <v>140.78471996908129</v>
      </c>
      <c r="W161" s="117">
        <f t="shared" ref="W161:Y161" si="56">W162+W164+W166+W175</f>
        <v>146.34791171145673</v>
      </c>
      <c r="X161" s="117">
        <f t="shared" si="56"/>
        <v>160.49664749509557</v>
      </c>
      <c r="Y161" s="117">
        <f t="shared" si="56"/>
        <v>130.49047930009667</v>
      </c>
      <c r="DA161" s="129" t="s">
        <v>2730</v>
      </c>
    </row>
    <row r="162" spans="1:105" ht="12.95" customHeight="1" x14ac:dyDescent="0.25">
      <c r="A162" s="121" t="s">
        <v>57</v>
      </c>
      <c r="B162" s="122">
        <f t="shared" ref="B162:Y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2731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2732</v>
      </c>
    </row>
    <row r="164" spans="1:105" ht="12.95" customHeight="1" x14ac:dyDescent="0.25">
      <c r="A164" s="121" t="s">
        <v>92</v>
      </c>
      <c r="B164" s="122">
        <f t="shared" ref="B164:Y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2733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2734</v>
      </c>
    </row>
    <row r="166" spans="1:105" ht="12" customHeight="1" x14ac:dyDescent="0.25">
      <c r="A166" s="121" t="s">
        <v>55</v>
      </c>
      <c r="B166" s="122">
        <v>255.93988179132899</v>
      </c>
      <c r="C166" s="122">
        <v>224.84007549944224</v>
      </c>
      <c r="D166" s="122">
        <v>217.22119382198724</v>
      </c>
      <c r="E166" s="122">
        <v>206.45483766556865</v>
      </c>
      <c r="F166" s="122">
        <v>201.06145834218154</v>
      </c>
      <c r="G166" s="122">
        <v>190.66744910990994</v>
      </c>
      <c r="H166" s="122">
        <v>171.7163357652579</v>
      </c>
      <c r="I166" s="122">
        <v>163.06221463762557</v>
      </c>
      <c r="J166" s="122">
        <v>154.45387666590847</v>
      </c>
      <c r="K166" s="122">
        <v>142.77708269365459</v>
      </c>
      <c r="L166" s="122">
        <v>142.75654036219953</v>
      </c>
      <c r="M166" s="122">
        <v>140.15516537289272</v>
      </c>
      <c r="N166" s="122">
        <v>134.87409686862867</v>
      </c>
      <c r="O166" s="122">
        <v>140.06156864694358</v>
      </c>
      <c r="P166" s="122">
        <v>142.07901130472735</v>
      </c>
      <c r="Q166" s="122">
        <v>139.91038594197803</v>
      </c>
      <c r="R166" s="122">
        <v>144.54797580440419</v>
      </c>
      <c r="S166" s="122">
        <v>145.59690635683393</v>
      </c>
      <c r="T166" s="122">
        <v>134.87955033286434</v>
      </c>
      <c r="U166" s="122">
        <v>117.04583529964628</v>
      </c>
      <c r="V166" s="122">
        <v>108.54062455099105</v>
      </c>
      <c r="W166" s="122">
        <v>112.73070747400048</v>
      </c>
      <c r="X166" s="122">
        <v>123.35758921396508</v>
      </c>
      <c r="Y166" s="122">
        <v>99.890234127269977</v>
      </c>
      <c r="DA166" s="130" t="s">
        <v>2735</v>
      </c>
    </row>
    <row r="167" spans="1:105" ht="12" customHeight="1" x14ac:dyDescent="0.25">
      <c r="A167" s="97" t="s">
        <v>124</v>
      </c>
      <c r="B167" s="98">
        <v>297.46839978123313</v>
      </c>
      <c r="C167" s="98">
        <v>292.43828213578377</v>
      </c>
      <c r="D167" s="98">
        <v>291.18325607589003</v>
      </c>
      <c r="E167" s="98">
        <v>275.61863990063006</v>
      </c>
      <c r="F167" s="98">
        <v>275.61227124493462</v>
      </c>
      <c r="G167" s="98">
        <v>287.78245761727709</v>
      </c>
      <c r="H167" s="98">
        <v>278.71146403517099</v>
      </c>
      <c r="I167" s="98">
        <v>283.50902669882475</v>
      </c>
      <c r="J167" s="98">
        <v>286.55635307707496</v>
      </c>
      <c r="K167" s="98">
        <v>280.74009387496352</v>
      </c>
      <c r="L167" s="98">
        <v>292.19817797451498</v>
      </c>
      <c r="M167" s="98">
        <v>295.79525528986096</v>
      </c>
      <c r="N167" s="98">
        <v>293.34937524506768</v>
      </c>
      <c r="O167" s="98">
        <v>304.63268666187003</v>
      </c>
      <c r="P167" s="98">
        <v>304.97123207662958</v>
      </c>
      <c r="Q167" s="98">
        <v>295.34760953974586</v>
      </c>
      <c r="R167" s="98">
        <v>298.94636103315077</v>
      </c>
      <c r="S167" s="98">
        <v>303.76129273007905</v>
      </c>
      <c r="T167" s="98">
        <v>296.072420149859</v>
      </c>
      <c r="U167" s="98">
        <v>275.785261547338</v>
      </c>
      <c r="V167" s="98">
        <v>264.61596320048443</v>
      </c>
      <c r="W167" s="98">
        <v>279.11431198356991</v>
      </c>
      <c r="X167" s="98">
        <v>304.61318323303897</v>
      </c>
      <c r="Y167" s="98">
        <v>251.95665098464602</v>
      </c>
      <c r="DA167" s="63" t="s">
        <v>2736</v>
      </c>
    </row>
    <row r="168" spans="1:105" ht="12" customHeight="1" x14ac:dyDescent="0.25">
      <c r="A168" s="97" t="s">
        <v>123</v>
      </c>
      <c r="B168" s="98">
        <v>34.112154858988319</v>
      </c>
      <c r="C168" s="98">
        <v>65.401506364731944</v>
      </c>
      <c r="D168" s="98">
        <v>26.238605454670815</v>
      </c>
      <c r="E168" s="98">
        <v>14.498834416468366</v>
      </c>
      <c r="F168" s="98">
        <v>19.035882862763756</v>
      </c>
      <c r="G168" s="98">
        <v>19.235719627880368</v>
      </c>
      <c r="H168" s="98">
        <v>25.451928587751926</v>
      </c>
      <c r="I168" s="98">
        <v>21.085293013749816</v>
      </c>
      <c r="J168" s="98">
        <v>19.995379967647402</v>
      </c>
      <c r="K168" s="98">
        <v>18.353103951979197</v>
      </c>
      <c r="L168" s="98">
        <v>19.145171806444054</v>
      </c>
      <c r="M168" s="98">
        <v>29.416926091964275</v>
      </c>
      <c r="N168" s="98">
        <v>19.13616793846019</v>
      </c>
      <c r="O168" s="98">
        <v>12.494214349541686</v>
      </c>
      <c r="P168" s="98">
        <v>25.956758222150484</v>
      </c>
      <c r="Q168" s="98">
        <v>5.1506222004747526</v>
      </c>
      <c r="R168" s="98">
        <v>8.7417413603530552</v>
      </c>
      <c r="S168" s="98">
        <v>16.664697559844395</v>
      </c>
      <c r="T168" s="98">
        <v>19.35189322966977</v>
      </c>
      <c r="U168" s="98">
        <v>23.184083677128633</v>
      </c>
      <c r="V168" s="98">
        <v>17.760362048605124</v>
      </c>
      <c r="W168" s="98">
        <v>21.422586487767461</v>
      </c>
      <c r="X168" s="98">
        <v>26.384060898465201</v>
      </c>
      <c r="Y168" s="98">
        <v>16.225232494003588</v>
      </c>
      <c r="DA168" s="63" t="s">
        <v>2737</v>
      </c>
    </row>
    <row r="169" spans="1:105" ht="12" customHeight="1" x14ac:dyDescent="0.25">
      <c r="A169" s="100" t="s">
        <v>50</v>
      </c>
      <c r="B169" s="101">
        <v>34.112154858988319</v>
      </c>
      <c r="C169" s="101">
        <v>65.401506364731944</v>
      </c>
      <c r="D169" s="101">
        <v>26.238605454670815</v>
      </c>
      <c r="E169" s="101">
        <v>14.498834416468366</v>
      </c>
      <c r="F169" s="101">
        <v>19.035882862763756</v>
      </c>
      <c r="G169" s="101">
        <v>19.235719627880368</v>
      </c>
      <c r="H169" s="101">
        <v>25.451928587751926</v>
      </c>
      <c r="I169" s="101">
        <v>21.085293013749816</v>
      </c>
      <c r="J169" s="101">
        <v>19.995379967647402</v>
      </c>
      <c r="K169" s="101">
        <v>18.353103951979197</v>
      </c>
      <c r="L169" s="101">
        <v>19.145171806444054</v>
      </c>
      <c r="M169" s="101">
        <v>29.416926091964275</v>
      </c>
      <c r="N169" s="101">
        <v>19.13616793846019</v>
      </c>
      <c r="O169" s="101">
        <v>12.494214349541686</v>
      </c>
      <c r="P169" s="101">
        <v>25.956758222150484</v>
      </c>
      <c r="Q169" s="101">
        <v>5.1506222004747526</v>
      </c>
      <c r="R169" s="101">
        <v>8.7417413603530552</v>
      </c>
      <c r="S169" s="101">
        <v>16.664697559844395</v>
      </c>
      <c r="T169" s="101">
        <v>19.35189322966977</v>
      </c>
      <c r="U169" s="101">
        <v>23.184083677128633</v>
      </c>
      <c r="V169" s="101">
        <v>17.760362048605124</v>
      </c>
      <c r="W169" s="101">
        <v>21.422586487767461</v>
      </c>
      <c r="X169" s="101">
        <v>26.384060898465201</v>
      </c>
      <c r="Y169" s="101">
        <v>16.225232494003588</v>
      </c>
      <c r="DA169" s="131" t="s">
        <v>2738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2739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2740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2741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2742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2743</v>
      </c>
    </row>
    <row r="175" spans="1:105" ht="12" customHeight="1" x14ac:dyDescent="0.25">
      <c r="A175" s="121" t="s">
        <v>54</v>
      </c>
      <c r="B175" s="122">
        <v>51.672457805976869</v>
      </c>
      <c r="C175" s="122">
        <v>47.04590178512899</v>
      </c>
      <c r="D175" s="122">
        <v>47.556262217375455</v>
      </c>
      <c r="E175" s="122">
        <v>47.398692401254536</v>
      </c>
      <c r="F175" s="122">
        <v>47.696238141475625</v>
      </c>
      <c r="G175" s="122">
        <v>47.227639534373473</v>
      </c>
      <c r="H175" s="122">
        <v>45.595984683967473</v>
      </c>
      <c r="I175" s="122">
        <v>45.807914232519778</v>
      </c>
      <c r="J175" s="122">
        <v>45.079258908997211</v>
      </c>
      <c r="K175" s="122">
        <v>43.9420919990568</v>
      </c>
      <c r="L175" s="122">
        <v>43.824005914197549</v>
      </c>
      <c r="M175" s="122">
        <v>42.410898064852113</v>
      </c>
      <c r="N175" s="122">
        <v>41.040939634738429</v>
      </c>
      <c r="O175" s="122">
        <v>40.201370860619399</v>
      </c>
      <c r="P175" s="122">
        <v>40.439222411584531</v>
      </c>
      <c r="Q175" s="122">
        <v>40.795299513115069</v>
      </c>
      <c r="R175" s="122">
        <v>41.312938472557477</v>
      </c>
      <c r="S175" s="122">
        <v>42.086474239889981</v>
      </c>
      <c r="T175" s="122">
        <v>41.840236797809958</v>
      </c>
      <c r="U175" s="122">
        <v>34.797703822328977</v>
      </c>
      <c r="V175" s="122">
        <v>32.244095418090247</v>
      </c>
      <c r="W175" s="122">
        <v>33.617204237456249</v>
      </c>
      <c r="X175" s="122">
        <v>37.139058281130488</v>
      </c>
      <c r="Y175" s="122">
        <v>30.600245172826678</v>
      </c>
      <c r="DA175" s="130" t="s">
        <v>2744</v>
      </c>
    </row>
    <row r="176" spans="1:105" ht="12" customHeight="1" x14ac:dyDescent="0.25">
      <c r="A176" s="97" t="s">
        <v>50</v>
      </c>
      <c r="B176" s="98">
        <v>160.21599281200238</v>
      </c>
      <c r="C176" s="98">
        <v>164.303120819816</v>
      </c>
      <c r="D176" s="98">
        <v>169.25186546853197</v>
      </c>
      <c r="E176" s="98">
        <v>172.37266497072983</v>
      </c>
      <c r="F176" s="98">
        <v>176.79830281971414</v>
      </c>
      <c r="G176" s="98">
        <v>183.3694730123126</v>
      </c>
      <c r="H176" s="98">
        <v>190.05381909563059</v>
      </c>
      <c r="I176" s="98">
        <v>197.33036022770185</v>
      </c>
      <c r="J176" s="98">
        <v>199.27292447194097</v>
      </c>
      <c r="K176" s="98">
        <v>194.92293277290057</v>
      </c>
      <c r="L176" s="98">
        <v>193.24750370362321</v>
      </c>
      <c r="M176" s="98">
        <v>183.61491423944318</v>
      </c>
      <c r="N176" s="98">
        <v>177.43680898754548</v>
      </c>
      <c r="O176" s="98">
        <v>172.89806405579066</v>
      </c>
      <c r="P176" s="98">
        <v>172.38473230272979</v>
      </c>
      <c r="Q176" s="98">
        <v>175.1984240061069</v>
      </c>
      <c r="R176" s="98">
        <v>180.19111445943582</v>
      </c>
      <c r="S176" s="98">
        <v>187.0425554196238</v>
      </c>
      <c r="T176" s="98">
        <v>197.99053228625203</v>
      </c>
      <c r="U176" s="98">
        <v>177.99904503264764</v>
      </c>
      <c r="V176" s="98">
        <v>172.52829313500234</v>
      </c>
      <c r="W176" s="98">
        <v>183.06646918935803</v>
      </c>
      <c r="X176" s="98">
        <v>205.87791764576272</v>
      </c>
      <c r="Y176" s="98">
        <v>170.69421097904763</v>
      </c>
      <c r="DA176" s="63" t="s">
        <v>2745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2746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66.356232958458762</v>
      </c>
      <c r="C3" s="118">
        <f t="shared" si="0"/>
        <v>69.85309692993377</v>
      </c>
      <c r="D3" s="118">
        <f t="shared" si="0"/>
        <v>73.898141697903029</v>
      </c>
      <c r="E3" s="118">
        <f t="shared" si="0"/>
        <v>68.290756894910146</v>
      </c>
      <c r="F3" s="118">
        <f t="shared" si="0"/>
        <v>79.575514138200305</v>
      </c>
      <c r="G3" s="118">
        <f t="shared" si="0"/>
        <v>82.066544676330594</v>
      </c>
      <c r="H3" s="118">
        <f t="shared" si="0"/>
        <v>83.757236139745771</v>
      </c>
      <c r="I3" s="118">
        <f t="shared" si="0"/>
        <v>72.903210770751699</v>
      </c>
      <c r="J3" s="118">
        <f t="shared" si="0"/>
        <v>75.791351443077517</v>
      </c>
      <c r="K3" s="118">
        <f t="shared" si="0"/>
        <v>82.521241568528325</v>
      </c>
      <c r="L3" s="118">
        <f t="shared" si="0"/>
        <v>77.60707421370924</v>
      </c>
      <c r="M3" s="118">
        <f t="shared" si="0"/>
        <v>75.743789332775762</v>
      </c>
      <c r="N3" s="118">
        <f t="shared" si="0"/>
        <v>75.597016714417649</v>
      </c>
      <c r="O3" s="118">
        <f t="shared" si="0"/>
        <v>62.43441777583206</v>
      </c>
      <c r="P3" s="118">
        <f t="shared" si="0"/>
        <v>62.06238645704223</v>
      </c>
      <c r="Q3" s="118">
        <f t="shared" si="0"/>
        <v>57.209310254313465</v>
      </c>
      <c r="R3" s="118">
        <f t="shared" ref="R3:V3" si="1">R4+R7+R9+R19</f>
        <v>50.986019944211861</v>
      </c>
      <c r="S3" s="118">
        <f t="shared" si="1"/>
        <v>71.634764174365898</v>
      </c>
      <c r="T3" s="118">
        <f t="shared" si="1"/>
        <v>78.191628859189365</v>
      </c>
      <c r="U3" s="118">
        <f t="shared" si="1"/>
        <v>57.844632867230807</v>
      </c>
      <c r="V3" s="118">
        <f t="shared" si="1"/>
        <v>62.761452771450863</v>
      </c>
      <c r="W3" s="118">
        <f t="shared" ref="W3:Y3" si="2">W4+W7+W9+W19</f>
        <v>52.460474263862658</v>
      </c>
      <c r="X3" s="118">
        <f t="shared" si="2"/>
        <v>61.14747451905086</v>
      </c>
      <c r="Y3" s="118">
        <f t="shared" si="2"/>
        <v>56.635102869121681</v>
      </c>
      <c r="DA3" s="129" t="s">
        <v>2748</v>
      </c>
    </row>
    <row r="4" spans="1:105" ht="12.95" customHeight="1" x14ac:dyDescent="0.25">
      <c r="A4" s="121" t="s">
        <v>57</v>
      </c>
      <c r="B4" s="123">
        <f t="shared" ref="B4:Q4" si="3">SUM(B5:B6)</f>
        <v>46.153873778444854</v>
      </c>
      <c r="C4" s="123">
        <f t="shared" si="3"/>
        <v>48.846859680457115</v>
      </c>
      <c r="D4" s="123">
        <f t="shared" si="3"/>
        <v>53.313849197927063</v>
      </c>
      <c r="E4" s="123">
        <f t="shared" si="3"/>
        <v>48.074967970725936</v>
      </c>
      <c r="F4" s="123">
        <f t="shared" si="3"/>
        <v>59.426138992067877</v>
      </c>
      <c r="G4" s="123">
        <f t="shared" si="3"/>
        <v>61.105232447825287</v>
      </c>
      <c r="H4" s="123">
        <f t="shared" si="3"/>
        <v>62.202555592089745</v>
      </c>
      <c r="I4" s="123">
        <f t="shared" si="3"/>
        <v>52.212979560345325</v>
      </c>
      <c r="J4" s="123">
        <f t="shared" si="3"/>
        <v>55.0043642463488</v>
      </c>
      <c r="K4" s="123">
        <f t="shared" si="3"/>
        <v>61.858980162666647</v>
      </c>
      <c r="L4" s="123">
        <f t="shared" si="3"/>
        <v>56.680123594925746</v>
      </c>
      <c r="M4" s="123">
        <f t="shared" si="3"/>
        <v>54.966739691665246</v>
      </c>
      <c r="N4" s="123">
        <f t="shared" si="3"/>
        <v>55.586004133862438</v>
      </c>
      <c r="O4" s="123">
        <f t="shared" si="3"/>
        <v>43.388084952583185</v>
      </c>
      <c r="P4" s="123">
        <f t="shared" si="3"/>
        <v>42.39538677308645</v>
      </c>
      <c r="Q4" s="123">
        <f t="shared" si="3"/>
        <v>38.010794058831237</v>
      </c>
      <c r="R4" s="123">
        <f t="shared" ref="R4:V4" si="4">SUM(R5:R6)</f>
        <v>32.172624688211087</v>
      </c>
      <c r="S4" s="123">
        <f t="shared" si="4"/>
        <v>52.349437777329811</v>
      </c>
      <c r="T4" s="123">
        <f t="shared" si="4"/>
        <v>58.812102389784762</v>
      </c>
      <c r="U4" s="123">
        <f t="shared" si="4"/>
        <v>38.649107086265218</v>
      </c>
      <c r="V4" s="123">
        <f t="shared" si="4"/>
        <v>43.840791096153538</v>
      </c>
      <c r="W4" s="123">
        <f t="shared" ref="W4:Y4" si="5">SUM(W5:W6)</f>
        <v>35.067514282880872</v>
      </c>
      <c r="X4" s="123">
        <f t="shared" si="5"/>
        <v>42.327452852462358</v>
      </c>
      <c r="Y4" s="123">
        <f t="shared" si="5"/>
        <v>39.923233795678208</v>
      </c>
      <c r="DA4" s="130" t="s">
        <v>2749</v>
      </c>
    </row>
    <row r="5" spans="1:105" ht="12" customHeight="1" x14ac:dyDescent="0.25">
      <c r="A5" s="97" t="s">
        <v>51</v>
      </c>
      <c r="B5" s="99">
        <v>45.922300432370953</v>
      </c>
      <c r="C5" s="99">
        <v>48.600077979382441</v>
      </c>
      <c r="D5" s="99">
        <v>53.051764245760403</v>
      </c>
      <c r="E5" s="99">
        <v>47.852830213830082</v>
      </c>
      <c r="F5" s="99">
        <v>59.149509716850581</v>
      </c>
      <c r="G5" s="99">
        <v>60.828336599837186</v>
      </c>
      <c r="H5" s="99">
        <v>61.930114727160451</v>
      </c>
      <c r="I5" s="99">
        <v>51.984947866535883</v>
      </c>
      <c r="J5" s="99">
        <v>54.767916929649488</v>
      </c>
      <c r="K5" s="99">
        <v>61.600530926357578</v>
      </c>
      <c r="L5" s="99">
        <v>56.443135369267495</v>
      </c>
      <c r="M5" s="99">
        <v>54.73302207369764</v>
      </c>
      <c r="N5" s="99">
        <v>55.350398853580586</v>
      </c>
      <c r="O5" s="99">
        <v>43.199530683836436</v>
      </c>
      <c r="P5" s="99">
        <v>42.208377949368661</v>
      </c>
      <c r="Q5" s="99">
        <v>37.848788171116588</v>
      </c>
      <c r="R5" s="99">
        <v>32.033049641444777</v>
      </c>
      <c r="S5" s="99">
        <v>52.119471724980755</v>
      </c>
      <c r="T5" s="99">
        <v>58.547281728088379</v>
      </c>
      <c r="U5" s="99">
        <v>38.47541174036332</v>
      </c>
      <c r="V5" s="99">
        <v>43.642128420285133</v>
      </c>
      <c r="W5" s="99">
        <v>34.907112433467248</v>
      </c>
      <c r="X5" s="99">
        <v>42.130172584009955</v>
      </c>
      <c r="Y5" s="99">
        <v>39.73494936704305</v>
      </c>
      <c r="DA5" s="63" t="s">
        <v>2750</v>
      </c>
    </row>
    <row r="6" spans="1:105" ht="12" customHeight="1" x14ac:dyDescent="0.25">
      <c r="A6" s="97" t="s">
        <v>53</v>
      </c>
      <c r="B6" s="99">
        <v>0.23157334607389859</v>
      </c>
      <c r="C6" s="99">
        <v>0.24678170107467612</v>
      </c>
      <c r="D6" s="99">
        <v>0.26208495216666261</v>
      </c>
      <c r="E6" s="99">
        <v>0.22213775689585355</v>
      </c>
      <c r="F6" s="99">
        <v>0.27662927521729774</v>
      </c>
      <c r="G6" s="99">
        <v>0.27689584798810379</v>
      </c>
      <c r="H6" s="99">
        <v>0.27244086492929159</v>
      </c>
      <c r="I6" s="99">
        <v>0.22803169380944097</v>
      </c>
      <c r="J6" s="99">
        <v>0.23644731669931374</v>
      </c>
      <c r="K6" s="99">
        <v>0.25844923630907074</v>
      </c>
      <c r="L6" s="99">
        <v>0.23698822565825475</v>
      </c>
      <c r="M6" s="99">
        <v>0.23371761796760698</v>
      </c>
      <c r="N6" s="99">
        <v>0.23560528028185154</v>
      </c>
      <c r="O6" s="99">
        <v>0.1885542687467523</v>
      </c>
      <c r="P6" s="99">
        <v>0.18700882371778796</v>
      </c>
      <c r="Q6" s="99">
        <v>0.16200588771464744</v>
      </c>
      <c r="R6" s="99">
        <v>0.13957504676631266</v>
      </c>
      <c r="S6" s="99">
        <v>0.22996605234905448</v>
      </c>
      <c r="T6" s="99">
        <v>0.26482066169638258</v>
      </c>
      <c r="U6" s="99">
        <v>0.17369534590190039</v>
      </c>
      <c r="V6" s="99">
        <v>0.19866267586840666</v>
      </c>
      <c r="W6" s="99">
        <v>0.16040184941362398</v>
      </c>
      <c r="X6" s="99">
        <v>0.19728026845240593</v>
      </c>
      <c r="Y6" s="99">
        <v>0.18828442863515657</v>
      </c>
      <c r="DA6" s="63" t="s">
        <v>2751</v>
      </c>
    </row>
    <row r="7" spans="1:105" ht="12.95" customHeight="1" x14ac:dyDescent="0.25">
      <c r="A7" s="121" t="s">
        <v>92</v>
      </c>
      <c r="B7" s="123">
        <f t="shared" ref="B7:Y7" si="6">B8</f>
        <v>0.24671884719299941</v>
      </c>
      <c r="C7" s="123">
        <f t="shared" si="6"/>
        <v>0.30844838896774346</v>
      </c>
      <c r="D7" s="123">
        <f t="shared" si="6"/>
        <v>0.24648069837391154</v>
      </c>
      <c r="E7" s="123">
        <f t="shared" si="6"/>
        <v>0.51259593825065974</v>
      </c>
      <c r="F7" s="123">
        <f t="shared" si="6"/>
        <v>0.45538435056850418</v>
      </c>
      <c r="G7" s="123">
        <f t="shared" si="6"/>
        <v>0.70218824484874087</v>
      </c>
      <c r="H7" s="123">
        <f t="shared" si="6"/>
        <v>0.80170154478593658</v>
      </c>
      <c r="I7" s="123">
        <f t="shared" si="6"/>
        <v>0.52259176382885941</v>
      </c>
      <c r="J7" s="123">
        <f t="shared" si="6"/>
        <v>0.59730635260104636</v>
      </c>
      <c r="K7" s="123">
        <f t="shared" si="6"/>
        <v>0.91093710295702424</v>
      </c>
      <c r="L7" s="123">
        <f t="shared" si="6"/>
        <v>0.93257870164919732</v>
      </c>
      <c r="M7" s="123">
        <f t="shared" si="6"/>
        <v>0.87362406714545982</v>
      </c>
      <c r="N7" s="123">
        <f t="shared" si="6"/>
        <v>0.80160368326026987</v>
      </c>
      <c r="O7" s="123">
        <f t="shared" si="6"/>
        <v>0.68321550999342662</v>
      </c>
      <c r="P7" s="123">
        <f t="shared" si="6"/>
        <v>0.52564260775189064</v>
      </c>
      <c r="Q7" s="123">
        <f t="shared" si="6"/>
        <v>0.71809486140326206</v>
      </c>
      <c r="R7" s="123">
        <f t="shared" si="6"/>
        <v>0.66201144872080786</v>
      </c>
      <c r="S7" s="123">
        <f t="shared" si="6"/>
        <v>0.70831145970725007</v>
      </c>
      <c r="T7" s="123">
        <f t="shared" si="6"/>
        <v>0.68960511458918117</v>
      </c>
      <c r="U7" s="123">
        <f t="shared" si="6"/>
        <v>0.78272988191939097</v>
      </c>
      <c r="V7" s="123">
        <f t="shared" si="6"/>
        <v>0.85512382966771916</v>
      </c>
      <c r="W7" s="123">
        <f t="shared" si="6"/>
        <v>0.92114152844610864</v>
      </c>
      <c r="X7" s="123">
        <f t="shared" si="6"/>
        <v>0.92550294196297322</v>
      </c>
      <c r="Y7" s="123">
        <f t="shared" si="6"/>
        <v>0.83000169607216068</v>
      </c>
      <c r="DA7" s="130" t="s">
        <v>2752</v>
      </c>
    </row>
    <row r="8" spans="1:105" ht="12" customHeight="1" x14ac:dyDescent="0.25">
      <c r="A8" s="97" t="s">
        <v>53</v>
      </c>
      <c r="B8" s="99">
        <f>RES_hhdet_fech!B8/RES_summary!B$19</f>
        <v>0.24671884719299941</v>
      </c>
      <c r="C8" s="99">
        <f>RES_hhdet_fech!C8/RES_summary!C$19</f>
        <v>0.30844838896774346</v>
      </c>
      <c r="D8" s="99">
        <f>RES_hhdet_fech!D8/RES_summary!D$19</f>
        <v>0.24648069837391154</v>
      </c>
      <c r="E8" s="99">
        <f>RES_hhdet_fech!E8/RES_summary!E$19</f>
        <v>0.51259593825065974</v>
      </c>
      <c r="F8" s="99">
        <f>RES_hhdet_fech!F8/RES_summary!F$19</f>
        <v>0.45538435056850418</v>
      </c>
      <c r="G8" s="99">
        <f>RES_hhdet_fech!G8/RES_summary!G$19</f>
        <v>0.70218824484874087</v>
      </c>
      <c r="H8" s="99">
        <f>RES_hhdet_fech!H8/RES_summary!H$19</f>
        <v>0.80170154478593658</v>
      </c>
      <c r="I8" s="99">
        <f>RES_hhdet_fech!I8/RES_summary!I$19</f>
        <v>0.52259176382885941</v>
      </c>
      <c r="J8" s="99">
        <f>RES_hhdet_fech!J8/RES_summary!J$19</f>
        <v>0.59730635260104636</v>
      </c>
      <c r="K8" s="99">
        <f>RES_hhdet_fech!K8/RES_summary!K$19</f>
        <v>0.91093710295702424</v>
      </c>
      <c r="L8" s="99">
        <f>RES_hhdet_fech!L8/RES_summary!L$19</f>
        <v>0.93257870164919732</v>
      </c>
      <c r="M8" s="99">
        <f>RES_hhdet_fech!M8/RES_summary!M$19</f>
        <v>0.87362406714545982</v>
      </c>
      <c r="N8" s="99">
        <f>RES_hhdet_fech!N8/RES_summary!N$19</f>
        <v>0.80160368326026987</v>
      </c>
      <c r="O8" s="99">
        <f>RES_hhdet_fech!O8/RES_summary!O$19</f>
        <v>0.68321550999342662</v>
      </c>
      <c r="P8" s="99">
        <f>RES_hhdet_fech!P8/RES_summary!P$19</f>
        <v>0.52564260775189064</v>
      </c>
      <c r="Q8" s="99">
        <f>RES_hhdet_fech!Q8/RES_summary!Q$19</f>
        <v>0.71809486140326206</v>
      </c>
      <c r="R8" s="99">
        <f>RES_hhdet_fech!R8/RES_summary!R$19</f>
        <v>0.66201144872080786</v>
      </c>
      <c r="S8" s="99">
        <f>RES_hhdet_fech!S8/RES_summary!S$19</f>
        <v>0.70831145970725007</v>
      </c>
      <c r="T8" s="99">
        <f>RES_hhdet_fech!T8/RES_summary!T$19</f>
        <v>0.68960511458918117</v>
      </c>
      <c r="U8" s="99">
        <f>RES_hhdet_fech!U8/RES_summary!U$19</f>
        <v>0.78272988191939097</v>
      </c>
      <c r="V8" s="99">
        <f>RES_hhdet_fech!V8/RES_summary!V$19</f>
        <v>0.85512382966771916</v>
      </c>
      <c r="W8" s="99">
        <f>RES_hhdet_fech!W8/RES_summary!W$19</f>
        <v>0.92114152844610864</v>
      </c>
      <c r="X8" s="99">
        <f>RES_hhdet_fech!X8/RES_summary!X$19</f>
        <v>0.92550294196297322</v>
      </c>
      <c r="Y8" s="99">
        <f>RES_hhdet_fech!Y8/RES_summary!Y$19</f>
        <v>0.83000169607216068</v>
      </c>
      <c r="DA8" s="63" t="s">
        <v>2753</v>
      </c>
    </row>
    <row r="9" spans="1:105" ht="12" customHeight="1" x14ac:dyDescent="0.25">
      <c r="A9" s="121" t="s">
        <v>55</v>
      </c>
      <c r="B9" s="123">
        <v>13.129209105080633</v>
      </c>
      <c r="C9" s="123">
        <v>13.478643296054337</v>
      </c>
      <c r="D9" s="123">
        <v>13.045839262866414</v>
      </c>
      <c r="E9" s="123">
        <v>12.355152575410045</v>
      </c>
      <c r="F9" s="123">
        <v>12.316657675848065</v>
      </c>
      <c r="G9" s="123">
        <v>12.683671439107236</v>
      </c>
      <c r="H9" s="123">
        <v>12.521226934443074</v>
      </c>
      <c r="I9" s="123">
        <v>12.156643755859305</v>
      </c>
      <c r="J9" s="123">
        <v>12.164138617548867</v>
      </c>
      <c r="K9" s="123">
        <v>11.754551926161191</v>
      </c>
      <c r="L9" s="123">
        <v>12.124901810586596</v>
      </c>
      <c r="M9" s="123">
        <v>12.13799569213958</v>
      </c>
      <c r="N9" s="123">
        <v>11.855610591389313</v>
      </c>
      <c r="O9" s="123">
        <v>11.817331098948637</v>
      </c>
      <c r="P9" s="123">
        <v>12.149126893928898</v>
      </c>
      <c r="Q9" s="123">
        <v>11.487322767328578</v>
      </c>
      <c r="R9" s="123">
        <v>11.457723718025054</v>
      </c>
      <c r="S9" s="123">
        <v>11.713112977752823</v>
      </c>
      <c r="T9" s="123">
        <v>11.603398144971965</v>
      </c>
      <c r="U9" s="123">
        <v>11.4828568005143</v>
      </c>
      <c r="V9" s="123">
        <v>11.273344153731889</v>
      </c>
      <c r="W9" s="123">
        <v>10.951801494971958</v>
      </c>
      <c r="X9" s="123">
        <v>11.681238743632207</v>
      </c>
      <c r="Y9" s="123">
        <v>10.234786155628479</v>
      </c>
      <c r="DA9" s="130" t="s">
        <v>2754</v>
      </c>
    </row>
    <row r="10" spans="1:105" ht="12" customHeight="1" x14ac:dyDescent="0.25">
      <c r="A10" s="97" t="s">
        <v>143</v>
      </c>
      <c r="B10" s="99">
        <v>12.826753947583169</v>
      </c>
      <c r="C10" s="99">
        <v>13.758164867673065</v>
      </c>
      <c r="D10" s="99">
        <v>13.039867377098934</v>
      </c>
      <c r="E10" s="99">
        <v>12.541687711692822</v>
      </c>
      <c r="F10" s="99">
        <v>12.697294737902544</v>
      </c>
      <c r="G10" s="99">
        <v>13.301927988882184</v>
      </c>
      <c r="H10" s="99">
        <v>13.330727016967247</v>
      </c>
      <c r="I10" s="99">
        <v>12.162024234987936</v>
      </c>
      <c r="J10" s="99">
        <v>12.888556153200666</v>
      </c>
      <c r="K10" s="99">
        <v>13.02028717562049</v>
      </c>
      <c r="L10" s="99">
        <v>13.275322174923872</v>
      </c>
      <c r="M10" s="99">
        <v>12.429884727847911</v>
      </c>
      <c r="N10" s="99">
        <v>12.44851039661209</v>
      </c>
      <c r="O10" s="99">
        <v>12.263324158513043</v>
      </c>
      <c r="P10" s="99">
        <v>12.914567860067571</v>
      </c>
      <c r="Q10" s="99">
        <v>12.91506892269123</v>
      </c>
      <c r="R10" s="99">
        <v>12.423033721670949</v>
      </c>
      <c r="S10" s="99">
        <v>13.747610470286867</v>
      </c>
      <c r="T10" s="99">
        <v>12.948573706578157</v>
      </c>
      <c r="U10" s="99">
        <v>15.050159154754523</v>
      </c>
      <c r="V10" s="99">
        <v>15.397531187408868</v>
      </c>
      <c r="W10" s="99">
        <v>0.657716504205341</v>
      </c>
      <c r="X10" s="99">
        <v>6.047233582607773</v>
      </c>
      <c r="Y10" s="99">
        <v>0</v>
      </c>
      <c r="DA10" s="63" t="s">
        <v>2755</v>
      </c>
    </row>
    <row r="11" spans="1:105" ht="12" customHeight="1" x14ac:dyDescent="0.25">
      <c r="A11" s="97" t="s">
        <v>124</v>
      </c>
      <c r="B11" s="99">
        <v>13.770006078980625</v>
      </c>
      <c r="C11" s="99">
        <v>13.588805696075248</v>
      </c>
      <c r="D11" s="99">
        <v>13.535107829050027</v>
      </c>
      <c r="E11" s="99">
        <v>12.808612784248503</v>
      </c>
      <c r="F11" s="99">
        <v>12.760474900302601</v>
      </c>
      <c r="G11" s="99">
        <v>13.284072038886585</v>
      </c>
      <c r="H11" s="99">
        <v>12.796882830782206</v>
      </c>
      <c r="I11" s="99">
        <v>12.951186773046395</v>
      </c>
      <c r="J11" s="99">
        <v>13.022918130079756</v>
      </c>
      <c r="K11" s="99">
        <v>12.702122767218583</v>
      </c>
      <c r="L11" s="99">
        <v>13.18432439740033</v>
      </c>
      <c r="M11" s="99">
        <v>13.270063689205378</v>
      </c>
      <c r="N11" s="99">
        <v>13.077292649298009</v>
      </c>
      <c r="O11" s="99">
        <v>13.465256345909978</v>
      </c>
      <c r="P11" s="99">
        <v>13.346195973136661</v>
      </c>
      <c r="Q11" s="99">
        <v>12.641564035395707</v>
      </c>
      <c r="R11" s="99">
        <v>12.580366908719347</v>
      </c>
      <c r="S11" s="99">
        <v>12.647937793124434</v>
      </c>
      <c r="T11" s="99">
        <v>12.514821005531568</v>
      </c>
      <c r="U11" s="99">
        <v>11.783267004061614</v>
      </c>
      <c r="V11" s="99">
        <v>11.42228547115041</v>
      </c>
      <c r="W11" s="99">
        <v>12.135945318850279</v>
      </c>
      <c r="X11" s="99">
        <v>13.166722560541906</v>
      </c>
      <c r="Y11" s="99">
        <v>10.695175959322624</v>
      </c>
      <c r="DA11" s="63" t="s">
        <v>2756</v>
      </c>
    </row>
    <row r="12" spans="1:105" ht="12" customHeight="1" x14ac:dyDescent="0.25">
      <c r="A12" s="97" t="s">
        <v>123</v>
      </c>
      <c r="B12" s="99">
        <v>8.1316644289032389</v>
      </c>
      <c r="C12" s="99">
        <v>8.7435107552630136</v>
      </c>
      <c r="D12" s="99">
        <v>7.9193115917555916</v>
      </c>
      <c r="E12" s="99">
        <v>7.3192071233469269</v>
      </c>
      <c r="F12" s="99">
        <v>7.44766647421923</v>
      </c>
      <c r="G12" s="99">
        <v>7.7945930561573995</v>
      </c>
      <c r="H12" s="99">
        <v>7.7110505683200534</v>
      </c>
      <c r="I12" s="99">
        <v>7.7450186391159646</v>
      </c>
      <c r="J12" s="99">
        <v>7.7796478658401451</v>
      </c>
      <c r="K12" s="99">
        <v>7.6009695639063857</v>
      </c>
      <c r="L12" s="99">
        <v>7.92763855266832</v>
      </c>
      <c r="M12" s="99">
        <v>8.232063708816673</v>
      </c>
      <c r="N12" s="99">
        <v>8.0130560632331136</v>
      </c>
      <c r="O12" s="99">
        <v>8.2296301603042981</v>
      </c>
      <c r="P12" s="99">
        <v>8.539055038012032</v>
      </c>
      <c r="Q12" s="99">
        <v>7.9858628341838198</v>
      </c>
      <c r="R12" s="99">
        <v>8.3569455738731886</v>
      </c>
      <c r="S12" s="99">
        <v>8.8810596372936335</v>
      </c>
      <c r="T12" s="99">
        <v>9.0184598950060089</v>
      </c>
      <c r="U12" s="99">
        <v>8.6858818593015865</v>
      </c>
      <c r="V12" s="99">
        <v>8.4490203544242597</v>
      </c>
      <c r="W12" s="99">
        <v>9.076328765177875</v>
      </c>
      <c r="X12" s="99">
        <v>10.019835366833192</v>
      </c>
      <c r="Y12" s="99">
        <v>8.2418497697048334</v>
      </c>
      <c r="DA12" s="63" t="s">
        <v>2757</v>
      </c>
    </row>
    <row r="13" spans="1:105" ht="12" customHeight="1" x14ac:dyDescent="0.25">
      <c r="A13" s="100" t="s">
        <v>50</v>
      </c>
      <c r="B13" s="102">
        <v>1.5790738785055713</v>
      </c>
      <c r="C13" s="102">
        <v>3.0268251507599899</v>
      </c>
      <c r="D13" s="102">
        <v>1.2158583546946733</v>
      </c>
      <c r="E13" s="102">
        <v>0.67431229170311868</v>
      </c>
      <c r="F13" s="102">
        <v>0.88164594978430666</v>
      </c>
      <c r="G13" s="102">
        <v>0.88829572619479158</v>
      </c>
      <c r="H13" s="102">
        <v>1.1685464271409391</v>
      </c>
      <c r="I13" s="102">
        <v>0.96417052674677073</v>
      </c>
      <c r="J13" s="102">
        <v>0.90858801142818202</v>
      </c>
      <c r="K13" s="102">
        <v>0.82972894326256219</v>
      </c>
      <c r="L13" s="102">
        <v>0.86277377728779014</v>
      </c>
      <c r="M13" s="102">
        <v>1.3176781803372137</v>
      </c>
      <c r="N13" s="102">
        <v>0.85335199330547407</v>
      </c>
      <c r="O13" s="102">
        <v>0.55253910818522101</v>
      </c>
      <c r="P13" s="102">
        <v>1.136530953296764</v>
      </c>
      <c r="Q13" s="102">
        <v>0.2185164974854191</v>
      </c>
      <c r="R13" s="102">
        <v>0.36829155986989287</v>
      </c>
      <c r="S13" s="102">
        <v>0.70152339478755477</v>
      </c>
      <c r="T13" s="102">
        <v>0.82057199610986475</v>
      </c>
      <c r="U13" s="102">
        <v>0.9832092608817441</v>
      </c>
      <c r="V13" s="102">
        <v>0.76205424398231159</v>
      </c>
      <c r="W13" s="102">
        <v>0.93501678366438712</v>
      </c>
      <c r="X13" s="102">
        <v>1.1478663497139094</v>
      </c>
      <c r="Y13" s="102">
        <v>0.69538186696695115</v>
      </c>
      <c r="DA13" s="131" t="s">
        <v>2758</v>
      </c>
    </row>
    <row r="14" spans="1:105" ht="12" customHeight="1" x14ac:dyDescent="0.25">
      <c r="A14" s="103" t="s">
        <v>52</v>
      </c>
      <c r="B14" s="105">
        <v>6.5525905503976691</v>
      </c>
      <c r="C14" s="105">
        <v>5.7166856045030237</v>
      </c>
      <c r="D14" s="105">
        <v>6.7034532370609181</v>
      </c>
      <c r="E14" s="105">
        <v>6.6448948316438079</v>
      </c>
      <c r="F14" s="105">
        <v>6.5660205244349221</v>
      </c>
      <c r="G14" s="105">
        <v>6.9062973299626087</v>
      </c>
      <c r="H14" s="105">
        <v>6.5425041411791129</v>
      </c>
      <c r="I14" s="105">
        <v>6.7808481123691946</v>
      </c>
      <c r="J14" s="105">
        <v>6.8710598544119623</v>
      </c>
      <c r="K14" s="105">
        <v>6.7712406206438231</v>
      </c>
      <c r="L14" s="105">
        <v>7.0648647753805305</v>
      </c>
      <c r="M14" s="105">
        <v>6.9143855284794586</v>
      </c>
      <c r="N14" s="105">
        <v>7.1597040699276402</v>
      </c>
      <c r="O14" s="105">
        <v>7.6770910521190778</v>
      </c>
      <c r="P14" s="105">
        <v>7.4025240847152673</v>
      </c>
      <c r="Q14" s="105">
        <v>7.7673463366984032</v>
      </c>
      <c r="R14" s="105">
        <v>7.9886540140032976</v>
      </c>
      <c r="S14" s="105">
        <v>8.1795362425060762</v>
      </c>
      <c r="T14" s="105">
        <v>8.197887898896143</v>
      </c>
      <c r="U14" s="105">
        <v>7.7026725984198432</v>
      </c>
      <c r="V14" s="105">
        <v>7.6869661104419462</v>
      </c>
      <c r="W14" s="105">
        <v>8.1413119815134873</v>
      </c>
      <c r="X14" s="105">
        <v>8.8719690171192855</v>
      </c>
      <c r="Y14" s="105">
        <v>7.5464679027378834</v>
      </c>
      <c r="DA14" s="132" t="s">
        <v>2759</v>
      </c>
    </row>
    <row r="15" spans="1:105" ht="12" customHeight="1" x14ac:dyDescent="0.25">
      <c r="A15" s="106" t="s">
        <v>122</v>
      </c>
      <c r="B15" s="102">
        <v>10.784113730938202</v>
      </c>
      <c r="C15" s="102">
        <v>12.940869713928972</v>
      </c>
      <c r="D15" s="102">
        <v>11.886348545126181</v>
      </c>
      <c r="E15" s="102">
        <v>11.00961547407266</v>
      </c>
      <c r="F15" s="102">
        <v>11.019674637440211</v>
      </c>
      <c r="G15" s="102">
        <v>11.268228455026941</v>
      </c>
      <c r="H15" s="102">
        <v>11.987533680795567</v>
      </c>
      <c r="I15" s="102">
        <v>11.789739878925573</v>
      </c>
      <c r="J15" s="102">
        <v>11.674964413694072</v>
      </c>
      <c r="K15" s="102">
        <v>11.273913732211344</v>
      </c>
      <c r="L15" s="102">
        <v>11.898571506421844</v>
      </c>
      <c r="M15" s="102">
        <v>12.365217627616259</v>
      </c>
      <c r="N15" s="102">
        <v>12.046386534398412</v>
      </c>
      <c r="O15" s="102">
        <v>11.812372415589705</v>
      </c>
      <c r="P15" s="102">
        <v>12.419852226496262</v>
      </c>
      <c r="Q15" s="102">
        <v>11.5448070371336</v>
      </c>
      <c r="R15" s="102">
        <v>11.812597553781218</v>
      </c>
      <c r="S15" s="102">
        <v>12.082293737695425</v>
      </c>
      <c r="T15" s="102">
        <v>12.179427274012305</v>
      </c>
      <c r="U15" s="102">
        <v>12.230457424707406</v>
      </c>
      <c r="V15" s="102">
        <v>12.203564917688754</v>
      </c>
      <c r="W15" s="102">
        <v>12.285984146114963</v>
      </c>
      <c r="X15" s="102">
        <v>12.080027721624074</v>
      </c>
      <c r="Y15" s="102">
        <v>11.168225892711346</v>
      </c>
      <c r="DA15" s="131" t="s">
        <v>2760</v>
      </c>
    </row>
    <row r="16" spans="1:105" ht="12" customHeight="1" x14ac:dyDescent="0.25">
      <c r="A16" s="107" t="s">
        <v>121</v>
      </c>
      <c r="B16" s="105">
        <v>7.0123708541816967</v>
      </c>
      <c r="C16" s="105">
        <v>9.0570065697728435</v>
      </c>
      <c r="D16" s="105">
        <v>7.7493753099936713</v>
      </c>
      <c r="E16" s="105">
        <v>7.0416180584090551</v>
      </c>
      <c r="F16" s="105">
        <v>7.1556835612951888</v>
      </c>
      <c r="G16" s="105">
        <v>7.3421289733334287</v>
      </c>
      <c r="H16" s="105">
        <v>7.9545166839993815</v>
      </c>
      <c r="I16" s="105">
        <v>7.7640726549102244</v>
      </c>
      <c r="J16" s="105">
        <v>7.6826056145610027</v>
      </c>
      <c r="K16" s="105">
        <v>7.4198697103522404</v>
      </c>
      <c r="L16" s="105">
        <v>7.8425440234062069</v>
      </c>
      <c r="M16" s="105">
        <v>8.3199771590998886</v>
      </c>
      <c r="N16" s="105">
        <v>7.9983470714111506</v>
      </c>
      <c r="O16" s="105">
        <v>7.7847726583041919</v>
      </c>
      <c r="P16" s="105">
        <v>8.4583176020536897</v>
      </c>
      <c r="Q16" s="105">
        <v>7.7067510494012499</v>
      </c>
      <c r="R16" s="105">
        <v>8.1112912240879549</v>
      </c>
      <c r="S16" s="105">
        <v>8.6340558592746852</v>
      </c>
      <c r="T16" s="105">
        <v>8.8690231689330954</v>
      </c>
      <c r="U16" s="105">
        <v>9.0655464360904396</v>
      </c>
      <c r="V16" s="105">
        <v>9.0451147213640581</v>
      </c>
      <c r="W16" s="105">
        <v>9.1641929778280744</v>
      </c>
      <c r="X16" s="105">
        <v>9.1291177102726522</v>
      </c>
      <c r="Y16" s="105">
        <v>8.6091615078455686</v>
      </c>
      <c r="DA16" s="132" t="s">
        <v>2761</v>
      </c>
    </row>
    <row r="17" spans="1:105" ht="12" customHeight="1" x14ac:dyDescent="0.25">
      <c r="A17" s="108" t="s">
        <v>53</v>
      </c>
      <c r="B17" s="99">
        <v>1.2021935086864863</v>
      </c>
      <c r="C17" s="99">
        <v>2.8594715584742243</v>
      </c>
      <c r="D17" s="99">
        <v>1.0600695758479215</v>
      </c>
      <c r="E17" s="99">
        <v>0.56518919207600571</v>
      </c>
      <c r="F17" s="99">
        <v>0.75564334118035914</v>
      </c>
      <c r="G17" s="99">
        <v>0.74579679359893036</v>
      </c>
      <c r="H17" s="99">
        <v>1.1051427827416536</v>
      </c>
      <c r="I17" s="99">
        <v>0.88136688127670881</v>
      </c>
      <c r="J17" s="99">
        <v>0.81575280019866037</v>
      </c>
      <c r="K17" s="99">
        <v>0.73341623902020736</v>
      </c>
      <c r="L17" s="99">
        <v>0.76806858025853542</v>
      </c>
      <c r="M17" s="99">
        <v>1.2095262360262098</v>
      </c>
      <c r="N17" s="99">
        <v>0.77635941566119537</v>
      </c>
      <c r="O17" s="99">
        <v>0.45056810513083795</v>
      </c>
      <c r="P17" s="99">
        <v>1.0628740399562882</v>
      </c>
      <c r="Q17" s="99">
        <v>0.15054647813778127</v>
      </c>
      <c r="R17" s="99">
        <v>0.29866207079538731</v>
      </c>
      <c r="S17" s="99">
        <v>0.65805224787215155</v>
      </c>
      <c r="T17" s="99">
        <v>0.79057002472183546</v>
      </c>
      <c r="U17" s="99">
        <v>1.046398582606999</v>
      </c>
      <c r="V17" s="99">
        <v>0.85999462861065845</v>
      </c>
      <c r="W17" s="99">
        <v>0.91851052924290066</v>
      </c>
      <c r="X17" s="99">
        <v>0.98118478290736255</v>
      </c>
      <c r="Y17" s="99">
        <v>0.74741132744832184</v>
      </c>
      <c r="DA17" s="63" t="s">
        <v>2762</v>
      </c>
    </row>
    <row r="18" spans="1:105" ht="12" customHeight="1" x14ac:dyDescent="0.25">
      <c r="A18" s="108" t="s">
        <v>52</v>
      </c>
      <c r="B18" s="99">
        <v>5.8101773454952106</v>
      </c>
      <c r="C18" s="99">
        <v>6.1975350112986227</v>
      </c>
      <c r="D18" s="99">
        <v>6.6893057341457505</v>
      </c>
      <c r="E18" s="99">
        <v>6.4764288663330509</v>
      </c>
      <c r="F18" s="99">
        <v>6.4000402201148292</v>
      </c>
      <c r="G18" s="99">
        <v>6.5963321797344987</v>
      </c>
      <c r="H18" s="99">
        <v>6.8493739012577288</v>
      </c>
      <c r="I18" s="99">
        <v>6.8827057736335151</v>
      </c>
      <c r="J18" s="99">
        <v>6.86685281436234</v>
      </c>
      <c r="K18" s="99">
        <v>6.686453471332034</v>
      </c>
      <c r="L18" s="99">
        <v>7.0744754431476693</v>
      </c>
      <c r="M18" s="99">
        <v>7.110450923073679</v>
      </c>
      <c r="N18" s="99">
        <v>7.2219876557499534</v>
      </c>
      <c r="O18" s="99">
        <v>7.3342045531733557</v>
      </c>
      <c r="P18" s="99">
        <v>7.3954435620974026</v>
      </c>
      <c r="Q18" s="99">
        <v>7.5562045712634678</v>
      </c>
      <c r="R18" s="99">
        <v>7.8126291532925682</v>
      </c>
      <c r="S18" s="99">
        <v>7.9760036114025343</v>
      </c>
      <c r="T18" s="99">
        <v>8.078453144211263</v>
      </c>
      <c r="U18" s="99">
        <v>8.0191478534834388</v>
      </c>
      <c r="V18" s="99">
        <v>8.1851200927534009</v>
      </c>
      <c r="W18" s="99">
        <v>8.2456824485851747</v>
      </c>
      <c r="X18" s="99">
        <v>8.1479329273652876</v>
      </c>
      <c r="Y18" s="99">
        <v>7.8617501803972454</v>
      </c>
      <c r="DA18" s="63" t="s">
        <v>2763</v>
      </c>
    </row>
    <row r="19" spans="1:105" ht="12" customHeight="1" x14ac:dyDescent="0.25">
      <c r="A19" s="121" t="s">
        <v>54</v>
      </c>
      <c r="B19" s="123">
        <v>6.8264312277402732</v>
      </c>
      <c r="C19" s="123">
        <v>7.2191455644545721</v>
      </c>
      <c r="D19" s="123">
        <v>7.291972538735652</v>
      </c>
      <c r="E19" s="123">
        <v>7.348040410523506</v>
      </c>
      <c r="F19" s="123">
        <v>7.3773331197158516</v>
      </c>
      <c r="G19" s="123">
        <v>7.5754525445493259</v>
      </c>
      <c r="H19" s="123">
        <v>8.2317520684270065</v>
      </c>
      <c r="I19" s="123">
        <v>8.010995690718218</v>
      </c>
      <c r="J19" s="123">
        <v>8.0255422265788017</v>
      </c>
      <c r="K19" s="123">
        <v>7.9967723767434622</v>
      </c>
      <c r="L19" s="123">
        <v>7.8694701065476886</v>
      </c>
      <c r="M19" s="123">
        <v>7.7654298818254821</v>
      </c>
      <c r="N19" s="123">
        <v>7.3537983059056327</v>
      </c>
      <c r="O19" s="123">
        <v>6.545786214306812</v>
      </c>
      <c r="P19" s="123">
        <v>6.9922301822749864</v>
      </c>
      <c r="Q19" s="123">
        <v>6.9930985667503878</v>
      </c>
      <c r="R19" s="123">
        <v>6.6936600892549016</v>
      </c>
      <c r="S19" s="123">
        <v>6.8639019595760109</v>
      </c>
      <c r="T19" s="123">
        <v>7.0865232098434472</v>
      </c>
      <c r="U19" s="123">
        <v>6.9299390985318956</v>
      </c>
      <c r="V19" s="123">
        <v>6.7921936918977117</v>
      </c>
      <c r="W19" s="123">
        <v>5.5200169575637199</v>
      </c>
      <c r="X19" s="123">
        <v>6.2132799809933195</v>
      </c>
      <c r="Y19" s="123">
        <v>5.6470812217428401</v>
      </c>
      <c r="DA19" s="130" t="s">
        <v>2764</v>
      </c>
    </row>
    <row r="20" spans="1:105" ht="12" customHeight="1" x14ac:dyDescent="0.25">
      <c r="A20" s="97" t="s">
        <v>51</v>
      </c>
      <c r="B20" s="99">
        <v>7.2563872766163708</v>
      </c>
      <c r="C20" s="99">
        <v>7.6183696808554293</v>
      </c>
      <c r="D20" s="99">
        <v>7.8132003627447082</v>
      </c>
      <c r="E20" s="99">
        <v>7.8595052990882603</v>
      </c>
      <c r="F20" s="99">
        <v>8.0632801080400558</v>
      </c>
      <c r="G20" s="99">
        <v>8.4145153764132559</v>
      </c>
      <c r="H20" s="99">
        <v>8.9658453932638622</v>
      </c>
      <c r="I20" s="99">
        <v>8.5901452047989846</v>
      </c>
      <c r="J20" s="99">
        <v>8.817072693664981</v>
      </c>
      <c r="K20" s="99">
        <v>9.0750712409154382</v>
      </c>
      <c r="L20" s="99">
        <v>8.4514497083614266</v>
      </c>
      <c r="M20" s="99">
        <v>8.6494934896220741</v>
      </c>
      <c r="N20" s="99">
        <v>8.0369588669956613</v>
      </c>
      <c r="O20" s="99">
        <v>7.128760993421646</v>
      </c>
      <c r="P20" s="99">
        <v>7.5173704828341545</v>
      </c>
      <c r="Q20" s="99">
        <v>7.791623908193583</v>
      </c>
      <c r="R20" s="99">
        <v>7.4495123482730774</v>
      </c>
      <c r="S20" s="99">
        <v>8.1853547526922448</v>
      </c>
      <c r="T20" s="99">
        <v>8.1752832756953637</v>
      </c>
      <c r="U20" s="99">
        <v>9.1133794884714288</v>
      </c>
      <c r="V20" s="99">
        <v>9.4576487449123885</v>
      </c>
      <c r="W20" s="99">
        <v>0.41698754402269517</v>
      </c>
      <c r="X20" s="99">
        <v>4.992142306977045</v>
      </c>
      <c r="Y20" s="99">
        <v>0</v>
      </c>
      <c r="DA20" s="63" t="s">
        <v>2765</v>
      </c>
    </row>
    <row r="21" spans="1:105" ht="12" customHeight="1" x14ac:dyDescent="0.25">
      <c r="A21" s="97" t="s">
        <v>50</v>
      </c>
      <c r="B21" s="99">
        <v>7.4165027162336372</v>
      </c>
      <c r="C21" s="99">
        <v>7.6077661842205488</v>
      </c>
      <c r="D21" s="99">
        <v>7.8323371038430194</v>
      </c>
      <c r="E21" s="99">
        <v>7.9660817556766474</v>
      </c>
      <c r="F21" s="99">
        <v>8.1509134763634936</v>
      </c>
      <c r="G21" s="99">
        <v>8.43430008129185</v>
      </c>
      <c r="H21" s="99">
        <v>8.7077258557999588</v>
      </c>
      <c r="I21" s="99">
        <v>9.0023551766242846</v>
      </c>
      <c r="J21" s="99">
        <v>9.0441644535046741</v>
      </c>
      <c r="K21" s="99">
        <v>8.8096402240827523</v>
      </c>
      <c r="L21" s="99">
        <v>8.6975767970284767</v>
      </c>
      <c r="M21" s="99">
        <v>8.2177047720378749</v>
      </c>
      <c r="N21" s="99">
        <v>7.8879173500273021</v>
      </c>
      <c r="O21" s="99">
        <v>7.6383549697541087</v>
      </c>
      <c r="P21" s="99">
        <v>7.572460828214858</v>
      </c>
      <c r="Q21" s="99">
        <v>7.6473781202029834</v>
      </c>
      <c r="R21" s="99">
        <v>7.8031416444286963</v>
      </c>
      <c r="S21" s="99">
        <v>8.0366465124561444</v>
      </c>
      <c r="T21" s="99">
        <v>8.4953245042144445</v>
      </c>
      <c r="U21" s="99">
        <v>7.6296240387991103</v>
      </c>
      <c r="V21" s="99">
        <v>7.391829727681591</v>
      </c>
      <c r="W21" s="99">
        <v>7.8244271747383376</v>
      </c>
      <c r="X21" s="99">
        <v>8.717985273569747</v>
      </c>
      <c r="Y21" s="99">
        <v>7.1263158349688966</v>
      </c>
      <c r="DA21" s="63" t="s">
        <v>2766</v>
      </c>
    </row>
    <row r="22" spans="1:105" ht="12" customHeight="1" x14ac:dyDescent="0.25">
      <c r="A22" s="109" t="s">
        <v>120</v>
      </c>
      <c r="B22" s="110">
        <v>5.4237336232817652</v>
      </c>
      <c r="C22" s="110">
        <v>6.233831792060518</v>
      </c>
      <c r="D22" s="110">
        <v>6.0832575749947431</v>
      </c>
      <c r="E22" s="110">
        <v>6.1844424797402224</v>
      </c>
      <c r="F22" s="110">
        <v>6.0519080889524099</v>
      </c>
      <c r="G22" s="110">
        <v>6.1714342353829581</v>
      </c>
      <c r="H22" s="110">
        <v>7.2664386907148399</v>
      </c>
      <c r="I22" s="110">
        <v>7.0795915889781256</v>
      </c>
      <c r="J22" s="110">
        <v>6.8965172921480722</v>
      </c>
      <c r="K22" s="110">
        <v>6.5744619762011185</v>
      </c>
      <c r="L22" s="110">
        <v>6.9148145141392749</v>
      </c>
      <c r="M22" s="110">
        <v>6.3683141852521263</v>
      </c>
      <c r="N22" s="110">
        <v>6.1062644265612658</v>
      </c>
      <c r="O22" s="110">
        <v>5.1888902268215293</v>
      </c>
      <c r="P22" s="110">
        <v>5.9539908034463851</v>
      </c>
      <c r="Q22" s="110">
        <v>5.7524818724017406</v>
      </c>
      <c r="R22" s="110">
        <v>5.6890245468792111</v>
      </c>
      <c r="S22" s="110">
        <v>5.7019442666152278</v>
      </c>
      <c r="T22" s="110">
        <v>6.1505786744499993</v>
      </c>
      <c r="U22" s="110">
        <v>5.7935409680891539</v>
      </c>
      <c r="V22" s="110">
        <v>5.7467639155036307</v>
      </c>
      <c r="W22" s="110">
        <v>5.7397042642678446</v>
      </c>
      <c r="X22" s="110">
        <v>5.6261573501484756</v>
      </c>
      <c r="Y22" s="110">
        <v>5.2974674528649333</v>
      </c>
      <c r="DA22" s="60" t="s">
        <v>2767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83.059458272453341</v>
      </c>
      <c r="C24" s="118">
        <f t="shared" si="7"/>
        <v>80.604900024490533</v>
      </c>
      <c r="D24" s="118">
        <f t="shared" si="7"/>
        <v>84.870332597241926</v>
      </c>
      <c r="E24" s="118">
        <f t="shared" si="7"/>
        <v>88.666031570833425</v>
      </c>
      <c r="F24" s="118">
        <f t="shared" si="7"/>
        <v>94.160506816434975</v>
      </c>
      <c r="G24" s="118">
        <f t="shared" si="7"/>
        <v>96.5568549020186</v>
      </c>
      <c r="H24" s="118">
        <f t="shared" si="7"/>
        <v>93.36305262220796</v>
      </c>
      <c r="I24" s="118">
        <f t="shared" si="7"/>
        <v>93.867530429403743</v>
      </c>
      <c r="J24" s="118">
        <f t="shared" si="7"/>
        <v>92.671989601833033</v>
      </c>
      <c r="K24" s="118">
        <f t="shared" si="7"/>
        <v>89.331581395439471</v>
      </c>
      <c r="L24" s="118">
        <f t="shared" si="7"/>
        <v>95.427760224112802</v>
      </c>
      <c r="M24" s="118">
        <f t="shared" si="7"/>
        <v>83.028388996263303</v>
      </c>
      <c r="N24" s="118">
        <f t="shared" si="7"/>
        <v>82.497316804559759</v>
      </c>
      <c r="O24" s="118">
        <f t="shared" si="7"/>
        <v>75.337632787561375</v>
      </c>
      <c r="P24" s="118">
        <f t="shared" si="7"/>
        <v>69.384372330053182</v>
      </c>
      <c r="Q24" s="118">
        <f t="shared" si="7"/>
        <v>69.916132186063066</v>
      </c>
      <c r="R24" s="118">
        <f t="shared" ref="R24:V24" si="8">R25+R28+R30+R39</f>
        <v>75.162221159023417</v>
      </c>
      <c r="S24" s="118">
        <f t="shared" si="8"/>
        <v>64.727399205386263</v>
      </c>
      <c r="T24" s="118">
        <f t="shared" si="8"/>
        <v>75.468712655949673</v>
      </c>
      <c r="U24" s="118">
        <f t="shared" si="8"/>
        <v>66.067454404134125</v>
      </c>
      <c r="V24" s="118">
        <f t="shared" si="8"/>
        <v>62.563970785191167</v>
      </c>
      <c r="W24" s="118">
        <f t="shared" ref="W24:Y24" si="9">W25+W28+W30+W39</f>
        <v>63.831886735197763</v>
      </c>
      <c r="X24" s="118">
        <f t="shared" si="9"/>
        <v>66.809002755692219</v>
      </c>
      <c r="Y24" s="118">
        <f t="shared" si="9"/>
        <v>57.372462309320603</v>
      </c>
      <c r="DA24" s="129" t="s">
        <v>2768</v>
      </c>
    </row>
    <row r="25" spans="1:105" ht="12.95" customHeight="1" x14ac:dyDescent="0.25">
      <c r="A25" s="121" t="s">
        <v>57</v>
      </c>
      <c r="B25" s="123">
        <f t="shared" ref="B25:Q25" si="10">SUM(B26:B27)</f>
        <v>63.475136432406984</v>
      </c>
      <c r="C25" s="123">
        <f t="shared" si="10"/>
        <v>60.174083206258778</v>
      </c>
      <c r="D25" s="123">
        <f t="shared" si="10"/>
        <v>64.792408375094922</v>
      </c>
      <c r="E25" s="123">
        <f t="shared" si="10"/>
        <v>69.059893257135883</v>
      </c>
      <c r="F25" s="123">
        <f t="shared" si="10"/>
        <v>74.786549986613778</v>
      </c>
      <c r="G25" s="123">
        <f t="shared" si="10"/>
        <v>76.646440556398616</v>
      </c>
      <c r="H25" s="123">
        <f t="shared" si="10"/>
        <v>72.856281598363637</v>
      </c>
      <c r="I25" s="123">
        <f t="shared" si="10"/>
        <v>73.802117312471992</v>
      </c>
      <c r="J25" s="123">
        <f t="shared" si="10"/>
        <v>72.78386077067006</v>
      </c>
      <c r="K25" s="123">
        <f t="shared" si="10"/>
        <v>69.865120259680978</v>
      </c>
      <c r="L25" s="123">
        <f t="shared" si="10"/>
        <v>75.312273562922428</v>
      </c>
      <c r="M25" s="123">
        <f t="shared" si="10"/>
        <v>63.204213825760824</v>
      </c>
      <c r="N25" s="123">
        <f t="shared" si="10"/>
        <v>63.395989059132432</v>
      </c>
      <c r="O25" s="123">
        <f t="shared" si="10"/>
        <v>57.15527722187953</v>
      </c>
      <c r="P25" s="123">
        <f t="shared" si="10"/>
        <v>50.473150880238755</v>
      </c>
      <c r="Q25" s="123">
        <f t="shared" si="10"/>
        <v>51.532448609534455</v>
      </c>
      <c r="R25" s="123">
        <f t="shared" ref="R25:V25" si="11">SUM(R26:R27)</f>
        <v>56.556583909415103</v>
      </c>
      <c r="S25" s="123">
        <f t="shared" si="11"/>
        <v>45.653273572159705</v>
      </c>
      <c r="T25" s="123">
        <f t="shared" si="11"/>
        <v>56.226945612268189</v>
      </c>
      <c r="U25" s="123">
        <f t="shared" si="11"/>
        <v>47.80353146904941</v>
      </c>
      <c r="V25" s="123">
        <f t="shared" si="11"/>
        <v>44.956742529663856</v>
      </c>
      <c r="W25" s="123">
        <f t="shared" ref="W25:Y25" si="12">SUM(W26:W27)</f>
        <v>46.109822195956866</v>
      </c>
      <c r="X25" s="123">
        <f t="shared" si="12"/>
        <v>48.746823932004141</v>
      </c>
      <c r="Y25" s="123">
        <f t="shared" si="12"/>
        <v>41.085420780973038</v>
      </c>
      <c r="DA25" s="130" t="s">
        <v>2769</v>
      </c>
    </row>
    <row r="26" spans="1:105" ht="12" customHeight="1" x14ac:dyDescent="0.25">
      <c r="A26" s="97" t="s">
        <v>74</v>
      </c>
      <c r="B26" s="99">
        <v>62.860183237680452</v>
      </c>
      <c r="C26" s="99">
        <v>59.590588108015872</v>
      </c>
      <c r="D26" s="99">
        <v>64.181751148582038</v>
      </c>
      <c r="E26" s="99">
        <v>68.447858889392933</v>
      </c>
      <c r="F26" s="99">
        <v>74.119506851123219</v>
      </c>
      <c r="G26" s="99">
        <v>75.979737878721522</v>
      </c>
      <c r="H26" s="99">
        <v>72.241713935715893</v>
      </c>
      <c r="I26" s="99">
        <v>73.175769187801691</v>
      </c>
      <c r="J26" s="99">
        <v>72.17157752971363</v>
      </c>
      <c r="K26" s="99">
        <v>69.291203793860106</v>
      </c>
      <c r="L26" s="99">
        <v>74.686642003682607</v>
      </c>
      <c r="M26" s="99">
        <v>62.662650684557434</v>
      </c>
      <c r="N26" s="99">
        <v>62.839716859463707</v>
      </c>
      <c r="O26" s="99">
        <v>56.626162940619814</v>
      </c>
      <c r="P26" s="99">
        <v>49.998871000971477</v>
      </c>
      <c r="Q26" s="99">
        <v>51.064515263879052</v>
      </c>
      <c r="R26" s="99">
        <v>56.036546485046721</v>
      </c>
      <c r="S26" s="99">
        <v>45.231141067989917</v>
      </c>
      <c r="T26" s="99">
        <v>55.692056634955811</v>
      </c>
      <c r="U26" s="99">
        <v>47.346991915980176</v>
      </c>
      <c r="V26" s="99">
        <v>44.51540326891763</v>
      </c>
      <c r="W26" s="99">
        <v>45.640860351932275</v>
      </c>
      <c r="X26" s="99">
        <v>48.227878923166074</v>
      </c>
      <c r="Y26" s="99">
        <v>40.638618413447603</v>
      </c>
      <c r="DA26" s="63" t="s">
        <v>2770</v>
      </c>
    </row>
    <row r="27" spans="1:105" ht="12" customHeight="1" x14ac:dyDescent="0.25">
      <c r="A27" s="97" t="s">
        <v>53</v>
      </c>
      <c r="B27" s="99">
        <v>0.61495319472653309</v>
      </c>
      <c r="C27" s="99">
        <v>0.58349509824290846</v>
      </c>
      <c r="D27" s="99">
        <v>0.61065722651289156</v>
      </c>
      <c r="E27" s="99">
        <v>0.61203436774295439</v>
      </c>
      <c r="F27" s="99">
        <v>0.66704313549056127</v>
      </c>
      <c r="G27" s="99">
        <v>0.66670267767708769</v>
      </c>
      <c r="H27" s="99">
        <v>0.61456766264773866</v>
      </c>
      <c r="I27" s="99">
        <v>0.62634812467029866</v>
      </c>
      <c r="J27" s="99">
        <v>0.61228324095642472</v>
      </c>
      <c r="K27" s="99">
        <v>0.57391646582087041</v>
      </c>
      <c r="L27" s="99">
        <v>0.62563155923981628</v>
      </c>
      <c r="M27" s="99">
        <v>0.54156314120338778</v>
      </c>
      <c r="N27" s="99">
        <v>0.55627219966872354</v>
      </c>
      <c r="O27" s="99">
        <v>0.52911428125971771</v>
      </c>
      <c r="P27" s="99">
        <v>0.47427987926727633</v>
      </c>
      <c r="Q27" s="99">
        <v>0.46793334565540018</v>
      </c>
      <c r="R27" s="99">
        <v>0.52003742436838407</v>
      </c>
      <c r="S27" s="99">
        <v>0.42213250416978471</v>
      </c>
      <c r="T27" s="99">
        <v>0.53488897731237472</v>
      </c>
      <c r="U27" s="99">
        <v>0.45653955306923527</v>
      </c>
      <c r="V27" s="99">
        <v>0.44133926074622826</v>
      </c>
      <c r="W27" s="99">
        <v>0.46896184402458918</v>
      </c>
      <c r="X27" s="99">
        <v>0.51894500883806383</v>
      </c>
      <c r="Y27" s="99">
        <v>0.44680236752543623</v>
      </c>
      <c r="DA27" s="63" t="s">
        <v>2771</v>
      </c>
    </row>
    <row r="28" spans="1:105" ht="12.95" customHeight="1" x14ac:dyDescent="0.25">
      <c r="A28" s="121" t="s">
        <v>92</v>
      </c>
      <c r="B28" s="123">
        <f t="shared" ref="B28:Y28" si="13">B29</f>
        <v>0.2467245180615357</v>
      </c>
      <c r="C28" s="123">
        <f t="shared" si="13"/>
        <v>0.30905195578271299</v>
      </c>
      <c r="D28" s="123">
        <f t="shared" si="13"/>
        <v>0.24693064889083671</v>
      </c>
      <c r="E28" s="123">
        <f t="shared" si="13"/>
        <v>0.45274961376266221</v>
      </c>
      <c r="F28" s="123">
        <f t="shared" si="13"/>
        <v>0.3653721296616636</v>
      </c>
      <c r="G28" s="123">
        <f t="shared" si="13"/>
        <v>0.50337348453188957</v>
      </c>
      <c r="H28" s="123">
        <f t="shared" si="13"/>
        <v>0.5740282882917721</v>
      </c>
      <c r="I28" s="123">
        <f t="shared" si="13"/>
        <v>0.37940388234701544</v>
      </c>
      <c r="J28" s="123">
        <f t="shared" si="13"/>
        <v>0.48464941338668133</v>
      </c>
      <c r="K28" s="123">
        <f t="shared" si="13"/>
        <v>0.81111878663479786</v>
      </c>
      <c r="L28" s="123">
        <f t="shared" si="13"/>
        <v>0.84533134254731002</v>
      </c>
      <c r="M28" s="123">
        <f t="shared" si="13"/>
        <v>0.88303074708822116</v>
      </c>
      <c r="N28" s="123">
        <f t="shared" si="13"/>
        <v>0.86005445179337481</v>
      </c>
      <c r="O28" s="123">
        <f t="shared" si="13"/>
        <v>0.80412799241034794</v>
      </c>
      <c r="P28" s="123">
        <f t="shared" si="13"/>
        <v>0.64571481673919828</v>
      </c>
      <c r="Q28" s="123">
        <f t="shared" si="13"/>
        <v>0.9113540945388463</v>
      </c>
      <c r="R28" s="123">
        <f t="shared" si="13"/>
        <v>0.81097114240029444</v>
      </c>
      <c r="S28" s="123">
        <f t="shared" si="13"/>
        <v>0.85067145163121294</v>
      </c>
      <c r="T28" s="123">
        <f t="shared" si="13"/>
        <v>0.69020908236762479</v>
      </c>
      <c r="U28" s="123">
        <f t="shared" si="13"/>
        <v>0.691769903723224</v>
      </c>
      <c r="V28" s="123">
        <f t="shared" si="13"/>
        <v>0.63338909654386322</v>
      </c>
      <c r="W28" s="123">
        <f t="shared" si="13"/>
        <v>0.60413633013112589</v>
      </c>
      <c r="X28" s="123">
        <f t="shared" si="13"/>
        <v>0.60052777005417779</v>
      </c>
      <c r="Y28" s="123">
        <f t="shared" si="13"/>
        <v>0.64339391307725247</v>
      </c>
      <c r="DA28" s="130" t="s">
        <v>2772</v>
      </c>
    </row>
    <row r="29" spans="1:105" ht="12" customHeight="1" x14ac:dyDescent="0.25">
      <c r="A29" s="97" t="s">
        <v>53</v>
      </c>
      <c r="B29" s="99">
        <f>RES_hhdet_fech!B29/RES_summary!B$19</f>
        <v>0.2467245180615357</v>
      </c>
      <c r="C29" s="99">
        <f>RES_hhdet_fech!C29/RES_summary!C$19</f>
        <v>0.30905195578271299</v>
      </c>
      <c r="D29" s="99">
        <f>RES_hhdet_fech!D29/RES_summary!D$19</f>
        <v>0.24693064889083671</v>
      </c>
      <c r="E29" s="99">
        <f>RES_hhdet_fech!E29/RES_summary!E$19</f>
        <v>0.45274961376266221</v>
      </c>
      <c r="F29" s="99">
        <f>RES_hhdet_fech!F29/RES_summary!F$19</f>
        <v>0.3653721296616636</v>
      </c>
      <c r="G29" s="99">
        <f>RES_hhdet_fech!G29/RES_summary!G$19</f>
        <v>0.50337348453188957</v>
      </c>
      <c r="H29" s="99">
        <f>RES_hhdet_fech!H29/RES_summary!H$19</f>
        <v>0.5740282882917721</v>
      </c>
      <c r="I29" s="99">
        <f>RES_hhdet_fech!I29/RES_summary!I$19</f>
        <v>0.37940388234701544</v>
      </c>
      <c r="J29" s="99">
        <f>RES_hhdet_fech!J29/RES_summary!J$19</f>
        <v>0.48464941338668133</v>
      </c>
      <c r="K29" s="99">
        <f>RES_hhdet_fech!K29/RES_summary!K$19</f>
        <v>0.81111878663479786</v>
      </c>
      <c r="L29" s="99">
        <f>RES_hhdet_fech!L29/RES_summary!L$19</f>
        <v>0.84533134254731002</v>
      </c>
      <c r="M29" s="99">
        <f>RES_hhdet_fech!M29/RES_summary!M$19</f>
        <v>0.88303074708822116</v>
      </c>
      <c r="N29" s="99">
        <f>RES_hhdet_fech!N29/RES_summary!N$19</f>
        <v>0.86005445179337481</v>
      </c>
      <c r="O29" s="99">
        <f>RES_hhdet_fech!O29/RES_summary!O$19</f>
        <v>0.80412799241034794</v>
      </c>
      <c r="P29" s="99">
        <f>RES_hhdet_fech!P29/RES_summary!P$19</f>
        <v>0.64571481673919828</v>
      </c>
      <c r="Q29" s="99">
        <f>RES_hhdet_fech!Q29/RES_summary!Q$19</f>
        <v>0.9113540945388463</v>
      </c>
      <c r="R29" s="99">
        <f>RES_hhdet_fech!R29/RES_summary!R$19</f>
        <v>0.81097114240029444</v>
      </c>
      <c r="S29" s="99">
        <f>RES_hhdet_fech!S29/RES_summary!S$19</f>
        <v>0.85067145163121294</v>
      </c>
      <c r="T29" s="99">
        <f>RES_hhdet_fech!T29/RES_summary!T$19</f>
        <v>0.69020908236762479</v>
      </c>
      <c r="U29" s="99">
        <f>RES_hhdet_fech!U29/RES_summary!U$19</f>
        <v>0.691769903723224</v>
      </c>
      <c r="V29" s="99">
        <f>RES_hhdet_fech!V29/RES_summary!V$19</f>
        <v>0.63338909654386322</v>
      </c>
      <c r="W29" s="99">
        <f>RES_hhdet_fech!W29/RES_summary!W$19</f>
        <v>0.60413633013112589</v>
      </c>
      <c r="X29" s="99">
        <f>RES_hhdet_fech!X29/RES_summary!X$19</f>
        <v>0.60052777005417779</v>
      </c>
      <c r="Y29" s="99">
        <f>RES_hhdet_fech!Y29/RES_summary!Y$19</f>
        <v>0.64339391307725247</v>
      </c>
      <c r="DA29" s="63" t="s">
        <v>2773</v>
      </c>
    </row>
    <row r="30" spans="1:105" ht="12" customHeight="1" x14ac:dyDescent="0.25">
      <c r="A30" s="121" t="s">
        <v>55</v>
      </c>
      <c r="B30" s="123">
        <v>13.271160943425846</v>
      </c>
      <c r="C30" s="123">
        <v>13.438197965664507</v>
      </c>
      <c r="D30" s="123">
        <v>13.18722205306584</v>
      </c>
      <c r="E30" s="123">
        <v>12.412533588332201</v>
      </c>
      <c r="F30" s="123">
        <v>12.322780872745591</v>
      </c>
      <c r="G30" s="123">
        <v>12.596322380169523</v>
      </c>
      <c r="H30" s="123">
        <v>12.29859890075355</v>
      </c>
      <c r="I30" s="123">
        <v>12.149649159406023</v>
      </c>
      <c r="J30" s="123">
        <v>12.006061484741508</v>
      </c>
      <c r="K30" s="123">
        <v>11.561461713229455</v>
      </c>
      <c r="L30" s="123">
        <v>11.950184178576665</v>
      </c>
      <c r="M30" s="123">
        <v>12.154801681200585</v>
      </c>
      <c r="N30" s="123">
        <v>11.737198808320407</v>
      </c>
      <c r="O30" s="123">
        <v>11.638602890865638</v>
      </c>
      <c r="P30" s="123">
        <v>11.938882862659868</v>
      </c>
      <c r="Q30" s="123">
        <v>11.268390045772327</v>
      </c>
      <c r="R30" s="123">
        <v>11.568949348473836</v>
      </c>
      <c r="S30" s="123">
        <v>11.90824533642839</v>
      </c>
      <c r="T30" s="123">
        <v>11.825087512722801</v>
      </c>
      <c r="U30" s="123">
        <v>11.381880080508207</v>
      </c>
      <c r="V30" s="123">
        <v>10.979809324311786</v>
      </c>
      <c r="W30" s="123">
        <v>11.127591543754479</v>
      </c>
      <c r="X30" s="123">
        <v>11.399228746873657</v>
      </c>
      <c r="Y30" s="123">
        <v>10.075509011471638</v>
      </c>
      <c r="DA30" s="130" t="s">
        <v>2774</v>
      </c>
    </row>
    <row r="31" spans="1:105" ht="12" customHeight="1" x14ac:dyDescent="0.25">
      <c r="A31" s="97" t="s">
        <v>141</v>
      </c>
      <c r="B31" s="99">
        <v>13.770006078980625</v>
      </c>
      <c r="C31" s="99">
        <v>13.633635618491187</v>
      </c>
      <c r="D31" s="99">
        <v>13.600812886319469</v>
      </c>
      <c r="E31" s="99">
        <v>12.87713008751745</v>
      </c>
      <c r="F31" s="99">
        <v>12.851527858044074</v>
      </c>
      <c r="G31" s="99">
        <v>13.367088515230369</v>
      </c>
      <c r="H31" s="99">
        <v>12.837547262154946</v>
      </c>
      <c r="I31" s="99">
        <v>12.959458387955648</v>
      </c>
      <c r="J31" s="99">
        <v>13.039870335312248</v>
      </c>
      <c r="K31" s="99">
        <v>12.749890571583993</v>
      </c>
      <c r="L31" s="99">
        <v>13.224364518905217</v>
      </c>
      <c r="M31" s="99">
        <v>13.291911946171391</v>
      </c>
      <c r="N31" s="99">
        <v>13.021786679281346</v>
      </c>
      <c r="O31" s="99">
        <v>13.282102675972812</v>
      </c>
      <c r="P31" s="99">
        <v>13.221592021384012</v>
      </c>
      <c r="Q31" s="99">
        <v>12.664599986438677</v>
      </c>
      <c r="R31" s="99">
        <v>12.87949095441337</v>
      </c>
      <c r="S31" s="99">
        <v>13.173465630073691</v>
      </c>
      <c r="T31" s="99">
        <v>12.955791924083076</v>
      </c>
      <c r="U31" s="99">
        <v>12.065570977691564</v>
      </c>
      <c r="V31" s="99">
        <v>11.41707382237067</v>
      </c>
      <c r="W31" s="99">
        <v>11.847887267014146</v>
      </c>
      <c r="X31" s="99">
        <v>12.769971071411497</v>
      </c>
      <c r="Y31" s="99">
        <v>10.465411600392983</v>
      </c>
      <c r="DA31" s="63" t="s">
        <v>2775</v>
      </c>
    </row>
    <row r="32" spans="1:105" ht="12" customHeight="1" x14ac:dyDescent="0.25">
      <c r="A32" s="97" t="s">
        <v>140</v>
      </c>
      <c r="B32" s="99">
        <v>8.1316644289032389</v>
      </c>
      <c r="C32" s="99">
        <v>8.7435107552630136</v>
      </c>
      <c r="D32" s="99">
        <v>7.9218657164108919</v>
      </c>
      <c r="E32" s="99">
        <v>7.3246382813089674</v>
      </c>
      <c r="F32" s="99">
        <v>7.4600397910253307</v>
      </c>
      <c r="G32" s="99">
        <v>7.8080783808211702</v>
      </c>
      <c r="H32" s="99">
        <v>7.7241765708750396</v>
      </c>
      <c r="I32" s="99">
        <v>7.7509420391507122</v>
      </c>
      <c r="J32" s="99">
        <v>7.7850503199641965</v>
      </c>
      <c r="K32" s="99">
        <v>7.6076677345575705</v>
      </c>
      <c r="L32" s="99">
        <v>7.9298303836889446</v>
      </c>
      <c r="M32" s="99">
        <v>8.2304837234365813</v>
      </c>
      <c r="N32" s="99">
        <v>7.9970409125530288</v>
      </c>
      <c r="O32" s="99">
        <v>8.2029334153534226</v>
      </c>
      <c r="P32" s="99">
        <v>8.5098407013984882</v>
      </c>
      <c r="Q32" s="99">
        <v>7.9960456301157672</v>
      </c>
      <c r="R32" s="99">
        <v>8.3920120838615588</v>
      </c>
      <c r="S32" s="99">
        <v>8.9409004862317438</v>
      </c>
      <c r="T32" s="99">
        <v>9.0792082329574875</v>
      </c>
      <c r="U32" s="99">
        <v>8.7442668161907964</v>
      </c>
      <c r="V32" s="99">
        <v>8.4785776114143214</v>
      </c>
      <c r="W32" s="99">
        <v>9.0530132449276746</v>
      </c>
      <c r="X32" s="99">
        <v>9.938355379934217</v>
      </c>
      <c r="Y32" s="99">
        <v>8.1736144013518963</v>
      </c>
      <c r="DA32" s="63" t="s">
        <v>2776</v>
      </c>
    </row>
    <row r="33" spans="1:105" ht="12" customHeight="1" x14ac:dyDescent="0.25">
      <c r="A33" s="100" t="s">
        <v>50</v>
      </c>
      <c r="B33" s="102">
        <v>1.5790738785055709</v>
      </c>
      <c r="C33" s="102">
        <v>3.0268251507599904</v>
      </c>
      <c r="D33" s="102">
        <v>1.2177872538123244</v>
      </c>
      <c r="E33" s="102">
        <v>0.67680974212650147</v>
      </c>
      <c r="F33" s="102">
        <v>0.88768953772131132</v>
      </c>
      <c r="G33" s="102">
        <v>0.89376397682528352</v>
      </c>
      <c r="H33" s="102">
        <v>1.1728981433630348</v>
      </c>
      <c r="I33" s="102">
        <v>0.9647957243210622</v>
      </c>
      <c r="J33" s="102">
        <v>0.91035831255548094</v>
      </c>
      <c r="K33" s="102">
        <v>0.83327934323661179</v>
      </c>
      <c r="L33" s="102">
        <v>0.86503687938853702</v>
      </c>
      <c r="M33" s="102">
        <v>1.3191658932136758</v>
      </c>
      <c r="N33" s="102">
        <v>0.84792603806928568</v>
      </c>
      <c r="O33" s="102">
        <v>0.54283659019565433</v>
      </c>
      <c r="P33" s="102">
        <v>1.1212235332694698</v>
      </c>
      <c r="Q33" s="102">
        <v>0.21986225595582654</v>
      </c>
      <c r="R33" s="102">
        <v>0.37775835141235858</v>
      </c>
      <c r="S33" s="102">
        <v>0.72605852753224087</v>
      </c>
      <c r="T33" s="102">
        <v>0.84509331597692361</v>
      </c>
      <c r="U33" s="102">
        <v>1.007889630179847</v>
      </c>
      <c r="V33" s="102">
        <v>0.76537763870059505</v>
      </c>
      <c r="W33" s="102">
        <v>0.91029802336688825</v>
      </c>
      <c r="X33" s="102">
        <v>1.1070326067182812</v>
      </c>
      <c r="Y33" s="102">
        <v>0.67249624678596331</v>
      </c>
      <c r="DA33" s="131" t="s">
        <v>2777</v>
      </c>
    </row>
    <row r="34" spans="1:105" ht="12" customHeight="1" x14ac:dyDescent="0.25">
      <c r="A34" s="103" t="s">
        <v>52</v>
      </c>
      <c r="B34" s="105">
        <v>6.5525905503976682</v>
      </c>
      <c r="C34" s="105">
        <v>5.7166856045030237</v>
      </c>
      <c r="D34" s="105">
        <v>6.7040784625985692</v>
      </c>
      <c r="E34" s="105">
        <v>6.6478285391824654</v>
      </c>
      <c r="F34" s="105">
        <v>6.5723502533040188</v>
      </c>
      <c r="G34" s="105">
        <v>6.9143144039958857</v>
      </c>
      <c r="H34" s="105">
        <v>6.5512784275120053</v>
      </c>
      <c r="I34" s="105">
        <v>6.7861463148296499</v>
      </c>
      <c r="J34" s="105">
        <v>6.8746920074087159</v>
      </c>
      <c r="K34" s="105">
        <v>6.7743883913209588</v>
      </c>
      <c r="L34" s="105">
        <v>7.0647935043004075</v>
      </c>
      <c r="M34" s="105">
        <v>6.911317830222905</v>
      </c>
      <c r="N34" s="105">
        <v>7.1491148744837432</v>
      </c>
      <c r="O34" s="105">
        <v>7.660096825157769</v>
      </c>
      <c r="P34" s="105">
        <v>7.3886171681290191</v>
      </c>
      <c r="Q34" s="105">
        <v>7.77618337415994</v>
      </c>
      <c r="R34" s="105">
        <v>8.0142537324492</v>
      </c>
      <c r="S34" s="105">
        <v>8.2148419586995036</v>
      </c>
      <c r="T34" s="105">
        <v>8.2341149169805643</v>
      </c>
      <c r="U34" s="105">
        <v>7.7363771860109489</v>
      </c>
      <c r="V34" s="105">
        <v>7.7131999727137277</v>
      </c>
      <c r="W34" s="105">
        <v>8.1427152215607848</v>
      </c>
      <c r="X34" s="105">
        <v>8.8313227732159358</v>
      </c>
      <c r="Y34" s="105">
        <v>7.5011181545659342</v>
      </c>
      <c r="DA34" s="132" t="s">
        <v>2778</v>
      </c>
    </row>
    <row r="35" spans="1:105" ht="12" customHeight="1" x14ac:dyDescent="0.25">
      <c r="A35" s="106" t="s">
        <v>122</v>
      </c>
      <c r="B35" s="102">
        <v>10.784113730938202</v>
      </c>
      <c r="C35" s="102">
        <v>13.029733937689677</v>
      </c>
      <c r="D35" s="102">
        <v>11.959941647757518</v>
      </c>
      <c r="E35" s="102">
        <v>11.067775451710048</v>
      </c>
      <c r="F35" s="102">
        <v>11.072577852716474</v>
      </c>
      <c r="G35" s="102">
        <v>11.300834122620275</v>
      </c>
      <c r="H35" s="102">
        <v>12.004129672276196</v>
      </c>
      <c r="I35" s="102">
        <v>11.794545963156606</v>
      </c>
      <c r="J35" s="102">
        <v>11.684971827843118</v>
      </c>
      <c r="K35" s="102">
        <v>11.298289240605424</v>
      </c>
      <c r="L35" s="102">
        <v>11.918153571159619</v>
      </c>
      <c r="M35" s="102">
        <v>12.376889368686591</v>
      </c>
      <c r="N35" s="102">
        <v>12.015843915911924</v>
      </c>
      <c r="O35" s="102">
        <v>11.72868443528181</v>
      </c>
      <c r="P35" s="102">
        <v>12.346546287447348</v>
      </c>
      <c r="Q35" s="102">
        <v>11.550187129810885</v>
      </c>
      <c r="R35" s="102">
        <v>11.955735518731771</v>
      </c>
      <c r="S35" s="102">
        <v>12.397234246205961</v>
      </c>
      <c r="T35" s="102">
        <v>12.455564457147448</v>
      </c>
      <c r="U35" s="102">
        <v>12.390948850769899</v>
      </c>
      <c r="V35" s="102">
        <v>12.11870973137877</v>
      </c>
      <c r="W35" s="102">
        <v>12.014012221598014</v>
      </c>
      <c r="X35" s="102">
        <v>11.767659590634143</v>
      </c>
      <c r="Y35" s="102">
        <v>11.028243704351985</v>
      </c>
      <c r="DA35" s="131" t="s">
        <v>2779</v>
      </c>
    </row>
    <row r="36" spans="1:105" ht="12" customHeight="1" x14ac:dyDescent="0.25">
      <c r="A36" s="107" t="s">
        <v>121</v>
      </c>
      <c r="B36" s="105">
        <v>7.0123708541816967</v>
      </c>
      <c r="C36" s="105">
        <v>9.0760884830680073</v>
      </c>
      <c r="D36" s="105">
        <v>7.7580913700887759</v>
      </c>
      <c r="E36" s="105">
        <v>7.0476080757012847</v>
      </c>
      <c r="F36" s="105">
        <v>7.1654866549751528</v>
      </c>
      <c r="G36" s="105">
        <v>7.3518619527562539</v>
      </c>
      <c r="H36" s="105">
        <v>7.9649713939104894</v>
      </c>
      <c r="I36" s="105">
        <v>7.7673514923312919</v>
      </c>
      <c r="J36" s="105">
        <v>7.6849439459384508</v>
      </c>
      <c r="K36" s="105">
        <v>7.4226851089902146</v>
      </c>
      <c r="L36" s="105">
        <v>7.8423096460295101</v>
      </c>
      <c r="M36" s="105">
        <v>8.3174344924815635</v>
      </c>
      <c r="N36" s="105">
        <v>7.9866207296867238</v>
      </c>
      <c r="O36" s="105">
        <v>7.7662760886044344</v>
      </c>
      <c r="P36" s="105">
        <v>8.4385975570108549</v>
      </c>
      <c r="Q36" s="105">
        <v>7.7070153360364166</v>
      </c>
      <c r="R36" s="105">
        <v>8.1349230766746814</v>
      </c>
      <c r="S36" s="105">
        <v>8.6826994375221922</v>
      </c>
      <c r="T36" s="105">
        <v>8.9179095393813572</v>
      </c>
      <c r="U36" s="105">
        <v>9.1090381758155274</v>
      </c>
      <c r="V36" s="105">
        <v>9.0596007466854633</v>
      </c>
      <c r="W36" s="105">
        <v>9.1416060166260031</v>
      </c>
      <c r="X36" s="105">
        <v>9.0745429978624568</v>
      </c>
      <c r="Y36" s="105">
        <v>8.5662576724565866</v>
      </c>
      <c r="DA36" s="132" t="s">
        <v>2780</v>
      </c>
    </row>
    <row r="37" spans="1:105" ht="12" customHeight="1" x14ac:dyDescent="0.25">
      <c r="A37" s="108" t="s">
        <v>53</v>
      </c>
      <c r="B37" s="99">
        <v>1.2021935086864866</v>
      </c>
      <c r="C37" s="99">
        <v>2.8772457731090704</v>
      </c>
      <c r="D37" s="99">
        <v>1.066465188386853</v>
      </c>
      <c r="E37" s="99">
        <v>0.56797418135203592</v>
      </c>
      <c r="F37" s="99">
        <v>0.75918454853427597</v>
      </c>
      <c r="G37" s="99">
        <v>0.74797334833173734</v>
      </c>
      <c r="H37" s="99">
        <v>1.1068009272796147</v>
      </c>
      <c r="I37" s="99">
        <v>0.88137861411401164</v>
      </c>
      <c r="J37" s="99">
        <v>0.81634942672947841</v>
      </c>
      <c r="K37" s="99">
        <v>0.73477883511438669</v>
      </c>
      <c r="L37" s="99">
        <v>0.76883330102135017</v>
      </c>
      <c r="M37" s="99">
        <v>1.2099334709719107</v>
      </c>
      <c r="N37" s="99">
        <v>0.77385412879581317</v>
      </c>
      <c r="O37" s="99">
        <v>0.446901897710753</v>
      </c>
      <c r="P37" s="99">
        <v>1.056220254835506</v>
      </c>
      <c r="Q37" s="99">
        <v>0.1506871469283198</v>
      </c>
      <c r="R37" s="99">
        <v>0.30321865857814767</v>
      </c>
      <c r="S37" s="99">
        <v>0.67418732712290008</v>
      </c>
      <c r="T37" s="99">
        <v>0.8057908158903444</v>
      </c>
      <c r="U37" s="99">
        <v>1.0581662132390492</v>
      </c>
      <c r="V37" s="99">
        <v>0.85495096655513392</v>
      </c>
      <c r="W37" s="99">
        <v>0.89722599723348062</v>
      </c>
      <c r="X37" s="99">
        <v>0.95292847441320117</v>
      </c>
      <c r="Y37" s="99">
        <v>0.73499383062913937</v>
      </c>
      <c r="DA37" s="63" t="s">
        <v>2781</v>
      </c>
    </row>
    <row r="38" spans="1:105" ht="12" customHeight="1" x14ac:dyDescent="0.25">
      <c r="A38" s="108" t="s">
        <v>52</v>
      </c>
      <c r="B38" s="99">
        <v>5.8101773454952097</v>
      </c>
      <c r="C38" s="99">
        <v>6.1988427099589396</v>
      </c>
      <c r="D38" s="99">
        <v>6.6916261817019222</v>
      </c>
      <c r="E38" s="99">
        <v>6.4796338943492495</v>
      </c>
      <c r="F38" s="99">
        <v>6.4063021064408776</v>
      </c>
      <c r="G38" s="99">
        <v>6.6038886044245162</v>
      </c>
      <c r="H38" s="99">
        <v>6.8581704666308738</v>
      </c>
      <c r="I38" s="99">
        <v>6.88597287821728</v>
      </c>
      <c r="J38" s="99">
        <v>6.8685945192089717</v>
      </c>
      <c r="K38" s="99">
        <v>6.6879062738758286</v>
      </c>
      <c r="L38" s="99">
        <v>7.0734763450081592</v>
      </c>
      <c r="M38" s="99">
        <v>7.1075010215096528</v>
      </c>
      <c r="N38" s="99">
        <v>7.2127666008909088</v>
      </c>
      <c r="O38" s="99">
        <v>7.3193741908936829</v>
      </c>
      <c r="P38" s="99">
        <v>7.3823773021753487</v>
      </c>
      <c r="Q38" s="99">
        <v>7.5563281891080969</v>
      </c>
      <c r="R38" s="99">
        <v>7.8317044180965354</v>
      </c>
      <c r="S38" s="99">
        <v>8.0085121103992929</v>
      </c>
      <c r="T38" s="99">
        <v>8.1121187234910117</v>
      </c>
      <c r="U38" s="99">
        <v>8.050871962576478</v>
      </c>
      <c r="V38" s="99">
        <v>8.2046497801303282</v>
      </c>
      <c r="W38" s="99">
        <v>8.2443800193925227</v>
      </c>
      <c r="X38" s="99">
        <v>8.1216145234492547</v>
      </c>
      <c r="Y38" s="99">
        <v>7.8312638418274485</v>
      </c>
      <c r="DA38" s="63" t="s">
        <v>2782</v>
      </c>
    </row>
    <row r="39" spans="1:105" ht="12" customHeight="1" x14ac:dyDescent="0.25">
      <c r="A39" s="121" t="s">
        <v>54</v>
      </c>
      <c r="B39" s="123">
        <v>6.0664363785589792</v>
      </c>
      <c r="C39" s="123">
        <v>6.6835668967845416</v>
      </c>
      <c r="D39" s="123">
        <v>6.6437715201903282</v>
      </c>
      <c r="E39" s="123">
        <v>6.7408551116026825</v>
      </c>
      <c r="F39" s="123">
        <v>6.6858038274139364</v>
      </c>
      <c r="G39" s="123">
        <v>6.8107184809185686</v>
      </c>
      <c r="H39" s="123">
        <v>7.6341438347990076</v>
      </c>
      <c r="I39" s="123">
        <v>7.5363600751787061</v>
      </c>
      <c r="J39" s="123">
        <v>7.3974179330347907</v>
      </c>
      <c r="K39" s="123">
        <v>7.0938806358942452</v>
      </c>
      <c r="L39" s="123">
        <v>7.3199711400664018</v>
      </c>
      <c r="M39" s="123">
        <v>6.7863427422136819</v>
      </c>
      <c r="N39" s="123">
        <v>6.5040744853135566</v>
      </c>
      <c r="O39" s="123">
        <v>5.7396246824058661</v>
      </c>
      <c r="P39" s="123">
        <v>6.3266237704153605</v>
      </c>
      <c r="Q39" s="123">
        <v>6.2039394362174463</v>
      </c>
      <c r="R39" s="123">
        <v>6.2257167587341744</v>
      </c>
      <c r="S39" s="123">
        <v>6.3152088451669437</v>
      </c>
      <c r="T39" s="123">
        <v>6.7264704485910567</v>
      </c>
      <c r="U39" s="123">
        <v>6.1902729508532799</v>
      </c>
      <c r="V39" s="123">
        <v>5.9940298346716565</v>
      </c>
      <c r="W39" s="123">
        <v>5.9903366653552927</v>
      </c>
      <c r="X39" s="123">
        <v>6.0624223067602463</v>
      </c>
      <c r="Y39" s="123">
        <v>5.56813860379867</v>
      </c>
      <c r="DA39" s="130" t="s">
        <v>2783</v>
      </c>
    </row>
    <row r="40" spans="1:105" ht="12" customHeight="1" x14ac:dyDescent="0.25">
      <c r="A40" s="97" t="s">
        <v>50</v>
      </c>
      <c r="B40" s="99">
        <v>7.4165027162336381</v>
      </c>
      <c r="C40" s="99">
        <v>7.6198736929545623</v>
      </c>
      <c r="D40" s="99">
        <v>7.8496015720371739</v>
      </c>
      <c r="E40" s="99">
        <v>7.984540864633245</v>
      </c>
      <c r="F40" s="99">
        <v>8.1736366072441751</v>
      </c>
      <c r="G40" s="99">
        <v>8.4528083754234036</v>
      </c>
      <c r="H40" s="99">
        <v>8.7149301743607737</v>
      </c>
      <c r="I40" s="99">
        <v>9.0010095257351885</v>
      </c>
      <c r="J40" s="99">
        <v>9.0442501191761444</v>
      </c>
      <c r="K40" s="99">
        <v>8.8128231321603003</v>
      </c>
      <c r="L40" s="99">
        <v>8.6972692234717162</v>
      </c>
      <c r="M40" s="99">
        <v>8.213917010480424</v>
      </c>
      <c r="N40" s="99">
        <v>7.8830358144671662</v>
      </c>
      <c r="O40" s="99">
        <v>7.6329203217636294</v>
      </c>
      <c r="P40" s="99">
        <v>7.5703053719170166</v>
      </c>
      <c r="Q40" s="99">
        <v>7.6509381355497617</v>
      </c>
      <c r="R40" s="99">
        <v>7.8281440283510122</v>
      </c>
      <c r="S40" s="99">
        <v>8.0914147182138461</v>
      </c>
      <c r="T40" s="99">
        <v>8.5413233356325087</v>
      </c>
      <c r="U40" s="99">
        <v>7.6459093768191435</v>
      </c>
      <c r="V40" s="99">
        <v>7.3473193955224083</v>
      </c>
      <c r="W40" s="99">
        <v>7.7230564879015873</v>
      </c>
      <c r="X40" s="99">
        <v>8.6076852785756834</v>
      </c>
      <c r="Y40" s="99">
        <v>7.0703863362255515</v>
      </c>
      <c r="DA40" s="63" t="s">
        <v>2784</v>
      </c>
    </row>
    <row r="41" spans="1:105" ht="12" customHeight="1" x14ac:dyDescent="0.25">
      <c r="A41" s="109" t="s">
        <v>120</v>
      </c>
      <c r="B41" s="110">
        <v>5.4237336232817643</v>
      </c>
      <c r="C41" s="110">
        <v>6.2562565389072882</v>
      </c>
      <c r="D41" s="110">
        <v>6.1084049256252468</v>
      </c>
      <c r="E41" s="110">
        <v>6.2083583321900901</v>
      </c>
      <c r="F41" s="110">
        <v>6.0764672028326983</v>
      </c>
      <c r="G41" s="110">
        <v>6.1888075424147475</v>
      </c>
      <c r="H41" s="110">
        <v>7.2724800437595132</v>
      </c>
      <c r="I41" s="110">
        <v>7.0768934824189653</v>
      </c>
      <c r="J41" s="110">
        <v>6.8963649765945751</v>
      </c>
      <c r="K41" s="110">
        <v>6.5787369091096544</v>
      </c>
      <c r="L41" s="110">
        <v>6.9146477008290521</v>
      </c>
      <c r="M41" s="110">
        <v>6.3626526222087731</v>
      </c>
      <c r="N41" s="110">
        <v>6.0949250682617322</v>
      </c>
      <c r="O41" s="110">
        <v>5.1729454522430549</v>
      </c>
      <c r="P41" s="110">
        <v>5.9521063846299258</v>
      </c>
      <c r="Q41" s="110">
        <v>5.7784461187086</v>
      </c>
      <c r="R41" s="110">
        <v>5.7605377796409361</v>
      </c>
      <c r="S41" s="110">
        <v>5.8088248751448885</v>
      </c>
      <c r="T41" s="110">
        <v>6.2354403591576002</v>
      </c>
      <c r="U41" s="110">
        <v>5.8233096980479777</v>
      </c>
      <c r="V41" s="110">
        <v>5.6750811160488945</v>
      </c>
      <c r="W41" s="110">
        <v>5.5950867595228395</v>
      </c>
      <c r="X41" s="110">
        <v>5.4975678079613912</v>
      </c>
      <c r="Y41" s="110">
        <v>5.2386527093486022</v>
      </c>
      <c r="DA41" s="60" t="s">
        <v>2785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83.11280082152372</v>
      </c>
      <c r="C43" s="118">
        <f t="shared" si="14"/>
        <v>86.745348925240208</v>
      </c>
      <c r="D43" s="118">
        <f t="shared" si="14"/>
        <v>84.806651532676568</v>
      </c>
      <c r="E43" s="118">
        <f t="shared" si="14"/>
        <v>91.389518746636043</v>
      </c>
      <c r="F43" s="118">
        <f t="shared" si="14"/>
        <v>99.474490438218979</v>
      </c>
      <c r="G43" s="118">
        <f t="shared" si="14"/>
        <v>100.54566791332293</v>
      </c>
      <c r="H43" s="118">
        <f t="shared" si="14"/>
        <v>95.687092872756836</v>
      </c>
      <c r="I43" s="118">
        <f t="shared" si="14"/>
        <v>95.964959481684318</v>
      </c>
      <c r="J43" s="118">
        <f t="shared" si="14"/>
        <v>94.48070126673646</v>
      </c>
      <c r="K43" s="118">
        <f t="shared" si="14"/>
        <v>93.302203899351724</v>
      </c>
      <c r="L43" s="118">
        <f t="shared" si="14"/>
        <v>98.57979546993225</v>
      </c>
      <c r="M43" s="118">
        <f t="shared" si="14"/>
        <v>86.867620368695057</v>
      </c>
      <c r="N43" s="118">
        <f t="shared" si="14"/>
        <v>79.975542725830337</v>
      </c>
      <c r="O43" s="118">
        <f t="shared" si="14"/>
        <v>76.163969908652703</v>
      </c>
      <c r="P43" s="118">
        <f t="shared" si="14"/>
        <v>71.998585508201529</v>
      </c>
      <c r="Q43" s="118">
        <f t="shared" si="14"/>
        <v>77.055489457817373</v>
      </c>
      <c r="R43" s="118">
        <f t="shared" ref="R43:V43" si="15">R44+R47+R49+R58</f>
        <v>67.13014779396326</v>
      </c>
      <c r="S43" s="118">
        <f t="shared" si="15"/>
        <v>67.313436531916736</v>
      </c>
      <c r="T43" s="118">
        <f t="shared" si="15"/>
        <v>72.292898513088744</v>
      </c>
      <c r="U43" s="118">
        <f t="shared" si="15"/>
        <v>65.620036900295645</v>
      </c>
      <c r="V43" s="118">
        <f t="shared" si="15"/>
        <v>68.897328165523049</v>
      </c>
      <c r="W43" s="118">
        <f t="shared" ref="W43:Y43" si="16">W44+W47+W49+W58</f>
        <v>67.346827334343743</v>
      </c>
      <c r="X43" s="118">
        <f t="shared" si="16"/>
        <v>64.467623098477389</v>
      </c>
      <c r="Y43" s="118">
        <f t="shared" si="16"/>
        <v>62.012195989428157</v>
      </c>
      <c r="DA43" s="129" t="s">
        <v>2786</v>
      </c>
    </row>
    <row r="44" spans="1:105" ht="12.95" customHeight="1" x14ac:dyDescent="0.25">
      <c r="A44" s="121" t="s">
        <v>57</v>
      </c>
      <c r="B44" s="123">
        <f t="shared" ref="B44:Q44" si="17">SUM(B45:B46)</f>
        <v>64.760533263903113</v>
      </c>
      <c r="C44" s="123">
        <f t="shared" si="17"/>
        <v>66.136679408731183</v>
      </c>
      <c r="D44" s="123">
        <f t="shared" si="17"/>
        <v>65.245020648063232</v>
      </c>
      <c r="E44" s="123">
        <f t="shared" si="17"/>
        <v>72.220498400313133</v>
      </c>
      <c r="F44" s="123">
        <f t="shared" si="17"/>
        <v>80.417314114376978</v>
      </c>
      <c r="G44" s="123">
        <f t="shared" si="17"/>
        <v>80.85608352065843</v>
      </c>
      <c r="H44" s="123">
        <f t="shared" si="17"/>
        <v>74.701408276571328</v>
      </c>
      <c r="I44" s="123">
        <f t="shared" si="17"/>
        <v>75.461950136253662</v>
      </c>
      <c r="J44" s="123">
        <f t="shared" si="17"/>
        <v>74.016442106612203</v>
      </c>
      <c r="K44" s="123">
        <f t="shared" si="17"/>
        <v>73.520360062958972</v>
      </c>
      <c r="L44" s="123">
        <f t="shared" si="17"/>
        <v>78.329690834581015</v>
      </c>
      <c r="M44" s="123">
        <f t="shared" si="17"/>
        <v>66.950114158513301</v>
      </c>
      <c r="N44" s="123">
        <f t="shared" si="17"/>
        <v>61.072056531564918</v>
      </c>
      <c r="O44" s="123">
        <f t="shared" si="17"/>
        <v>58.005222301382268</v>
      </c>
      <c r="P44" s="123">
        <f t="shared" si="17"/>
        <v>53.102867851132643</v>
      </c>
      <c r="Q44" s="123">
        <f t="shared" si="17"/>
        <v>57.991078136563097</v>
      </c>
      <c r="R44" s="123">
        <f t="shared" ref="R44:V44" si="18">SUM(R45:R46)</f>
        <v>48.521127334317129</v>
      </c>
      <c r="S44" s="123">
        <f t="shared" si="18"/>
        <v>48.212204259468891</v>
      </c>
      <c r="T44" s="123">
        <f t="shared" si="18"/>
        <v>52.745786410312704</v>
      </c>
      <c r="U44" s="123">
        <f t="shared" si="18"/>
        <v>46.969575140346159</v>
      </c>
      <c r="V44" s="123">
        <f t="shared" si="18"/>
        <v>50.312766934397061</v>
      </c>
      <c r="W44" s="123">
        <f t="shared" ref="W44:Y44" si="19">SUM(W45:W46)</f>
        <v>48.939174948724336</v>
      </c>
      <c r="X44" s="123">
        <f t="shared" si="19"/>
        <v>46.424087609879152</v>
      </c>
      <c r="Y44" s="123">
        <f t="shared" si="19"/>
        <v>45.174223057756116</v>
      </c>
      <c r="DA44" s="130" t="s">
        <v>2787</v>
      </c>
    </row>
    <row r="45" spans="1:105" ht="12" customHeight="1" x14ac:dyDescent="0.25">
      <c r="A45" s="97" t="s">
        <v>211</v>
      </c>
      <c r="B45" s="99">
        <v>64.16389097304274</v>
      </c>
      <c r="C45" s="99">
        <v>65.523208377421241</v>
      </c>
      <c r="D45" s="99">
        <v>64.653603055452805</v>
      </c>
      <c r="E45" s="99">
        <v>71.601183266633683</v>
      </c>
      <c r="F45" s="99">
        <v>79.721692260126574</v>
      </c>
      <c r="G45" s="99">
        <v>80.174996166404085</v>
      </c>
      <c r="H45" s="99">
        <v>74.094345581549845</v>
      </c>
      <c r="I45" s="99">
        <v>74.848093449848378</v>
      </c>
      <c r="J45" s="99">
        <v>73.421287789094734</v>
      </c>
      <c r="K45" s="99">
        <v>72.94249453247933</v>
      </c>
      <c r="L45" s="99">
        <v>77.706759244401169</v>
      </c>
      <c r="M45" s="99">
        <v>66.399811593996432</v>
      </c>
      <c r="N45" s="99">
        <v>60.557913511108907</v>
      </c>
      <c r="O45" s="99">
        <v>57.485878028713877</v>
      </c>
      <c r="P45" s="99">
        <v>52.610003826153722</v>
      </c>
      <c r="Q45" s="99">
        <v>57.460526396575609</v>
      </c>
      <c r="R45" s="99">
        <v>48.068386309409391</v>
      </c>
      <c r="S45" s="99">
        <v>47.761945353172607</v>
      </c>
      <c r="T45" s="99">
        <v>52.241573628493285</v>
      </c>
      <c r="U45" s="99">
        <v>46.518922745613857</v>
      </c>
      <c r="V45" s="99">
        <v>49.822228567885226</v>
      </c>
      <c r="W45" s="99">
        <v>48.454163642244431</v>
      </c>
      <c r="X45" s="99">
        <v>45.951965107122099</v>
      </c>
      <c r="Y45" s="99">
        <v>44.709390343947717</v>
      </c>
      <c r="DA45" s="63" t="s">
        <v>2788</v>
      </c>
    </row>
    <row r="46" spans="1:105" ht="12" customHeight="1" x14ac:dyDescent="0.25">
      <c r="A46" s="97" t="s">
        <v>53</v>
      </c>
      <c r="B46" s="99">
        <v>0.5966422908603769</v>
      </c>
      <c r="C46" s="99">
        <v>0.61347103130994707</v>
      </c>
      <c r="D46" s="99">
        <v>0.59141759261043159</v>
      </c>
      <c r="E46" s="99">
        <v>0.6193151336794489</v>
      </c>
      <c r="F46" s="99">
        <v>0.69562185425041101</v>
      </c>
      <c r="G46" s="99">
        <v>0.68108735425434963</v>
      </c>
      <c r="H46" s="99">
        <v>0.60706269502147825</v>
      </c>
      <c r="I46" s="99">
        <v>0.61385668640528634</v>
      </c>
      <c r="J46" s="99">
        <v>0.59515431751746306</v>
      </c>
      <c r="K46" s="99">
        <v>0.57786553047963496</v>
      </c>
      <c r="L46" s="99">
        <v>0.62293159017984279</v>
      </c>
      <c r="M46" s="99">
        <v>0.55030256451686665</v>
      </c>
      <c r="N46" s="99">
        <v>0.51414302045601334</v>
      </c>
      <c r="O46" s="99">
        <v>0.51934427266839411</v>
      </c>
      <c r="P46" s="99">
        <v>0.49286402497891796</v>
      </c>
      <c r="Q46" s="99">
        <v>0.53055173998748884</v>
      </c>
      <c r="R46" s="99">
        <v>0.45274102490773466</v>
      </c>
      <c r="S46" s="99">
        <v>0.45025890629628323</v>
      </c>
      <c r="T46" s="99">
        <v>0.5042127818194162</v>
      </c>
      <c r="U46" s="99">
        <v>0.45065239473230029</v>
      </c>
      <c r="V46" s="99">
        <v>0.49053836651183236</v>
      </c>
      <c r="W46" s="99">
        <v>0.48501130647990193</v>
      </c>
      <c r="X46" s="99">
        <v>0.4721225027570557</v>
      </c>
      <c r="Y46" s="99">
        <v>0.46483271380839886</v>
      </c>
      <c r="DA46" s="63" t="s">
        <v>2789</v>
      </c>
    </row>
    <row r="47" spans="1:105" ht="12.95" customHeight="1" x14ac:dyDescent="0.25">
      <c r="A47" s="121" t="s">
        <v>92</v>
      </c>
      <c r="B47" s="123">
        <f t="shared" ref="B47:Y47" si="20">B48</f>
        <v>0.24672378182980875</v>
      </c>
      <c r="C47" s="123">
        <f t="shared" si="20"/>
        <v>0.30848687565975319</v>
      </c>
      <c r="D47" s="123">
        <f t="shared" si="20"/>
        <v>0.24580474799335467</v>
      </c>
      <c r="E47" s="123">
        <f t="shared" si="20"/>
        <v>0.49074526978745714</v>
      </c>
      <c r="F47" s="123">
        <f t="shared" si="20"/>
        <v>0.45316000786848243</v>
      </c>
      <c r="G47" s="123">
        <f t="shared" si="20"/>
        <v>0.65232012665794115</v>
      </c>
      <c r="H47" s="123">
        <f t="shared" si="20"/>
        <v>0.73482165449607173</v>
      </c>
      <c r="I47" s="123">
        <f t="shared" si="20"/>
        <v>0.44684259776586366</v>
      </c>
      <c r="J47" s="123">
        <f t="shared" si="20"/>
        <v>0.51844431018213</v>
      </c>
      <c r="K47" s="123">
        <f t="shared" si="20"/>
        <v>0.78532670975149288</v>
      </c>
      <c r="L47" s="123">
        <f t="shared" si="20"/>
        <v>0.77042071268783241</v>
      </c>
      <c r="M47" s="123">
        <f t="shared" si="20"/>
        <v>0.7378347680262537</v>
      </c>
      <c r="N47" s="123">
        <f t="shared" si="20"/>
        <v>0.69949957016010023</v>
      </c>
      <c r="O47" s="123">
        <f t="shared" si="20"/>
        <v>0.631546628722777</v>
      </c>
      <c r="P47" s="123">
        <f t="shared" si="20"/>
        <v>0.54397719429297453</v>
      </c>
      <c r="Q47" s="123">
        <f t="shared" si="20"/>
        <v>0.90151449887277557</v>
      </c>
      <c r="R47" s="123">
        <f t="shared" si="20"/>
        <v>0.97089616816886604</v>
      </c>
      <c r="S47" s="123">
        <f t="shared" si="20"/>
        <v>1.14804084155395</v>
      </c>
      <c r="T47" s="123">
        <f t="shared" si="20"/>
        <v>0.92196761772955471</v>
      </c>
      <c r="U47" s="123">
        <f t="shared" si="20"/>
        <v>0.86311331679813363</v>
      </c>
      <c r="V47" s="123">
        <f t="shared" si="20"/>
        <v>0.79288043879395897</v>
      </c>
      <c r="W47" s="123">
        <f t="shared" si="20"/>
        <v>0.73013684786993105</v>
      </c>
      <c r="X47" s="123">
        <f t="shared" si="20"/>
        <v>0.66453514596753482</v>
      </c>
      <c r="Y47" s="123">
        <f t="shared" si="20"/>
        <v>0.59983725770859553</v>
      </c>
      <c r="DA47" s="130" t="s">
        <v>2790</v>
      </c>
    </row>
    <row r="48" spans="1:105" ht="12" customHeight="1" x14ac:dyDescent="0.25">
      <c r="A48" s="97" t="s">
        <v>53</v>
      </c>
      <c r="B48" s="99">
        <f>RES_hhdet_fech!B48/RES_summary!B$19</f>
        <v>0.24672378182980875</v>
      </c>
      <c r="C48" s="99">
        <f>RES_hhdet_fech!C48/RES_summary!C$19</f>
        <v>0.30848687565975319</v>
      </c>
      <c r="D48" s="99">
        <f>RES_hhdet_fech!D48/RES_summary!D$19</f>
        <v>0.24580474799335467</v>
      </c>
      <c r="E48" s="99">
        <f>RES_hhdet_fech!E48/RES_summary!E$19</f>
        <v>0.49074526978745714</v>
      </c>
      <c r="F48" s="99">
        <f>RES_hhdet_fech!F48/RES_summary!F$19</f>
        <v>0.45316000786848243</v>
      </c>
      <c r="G48" s="99">
        <f>RES_hhdet_fech!G48/RES_summary!G$19</f>
        <v>0.65232012665794115</v>
      </c>
      <c r="H48" s="99">
        <f>RES_hhdet_fech!H48/RES_summary!H$19</f>
        <v>0.73482165449607173</v>
      </c>
      <c r="I48" s="99">
        <f>RES_hhdet_fech!I48/RES_summary!I$19</f>
        <v>0.44684259776586366</v>
      </c>
      <c r="J48" s="99">
        <f>RES_hhdet_fech!J48/RES_summary!J$19</f>
        <v>0.51844431018213</v>
      </c>
      <c r="K48" s="99">
        <f>RES_hhdet_fech!K48/RES_summary!K$19</f>
        <v>0.78532670975149288</v>
      </c>
      <c r="L48" s="99">
        <f>RES_hhdet_fech!L48/RES_summary!L$19</f>
        <v>0.77042071268783241</v>
      </c>
      <c r="M48" s="99">
        <f>RES_hhdet_fech!M48/RES_summary!M$19</f>
        <v>0.7378347680262537</v>
      </c>
      <c r="N48" s="99">
        <f>RES_hhdet_fech!N48/RES_summary!N$19</f>
        <v>0.69949957016010023</v>
      </c>
      <c r="O48" s="99">
        <f>RES_hhdet_fech!O48/RES_summary!O$19</f>
        <v>0.631546628722777</v>
      </c>
      <c r="P48" s="99">
        <f>RES_hhdet_fech!P48/RES_summary!P$19</f>
        <v>0.54397719429297453</v>
      </c>
      <c r="Q48" s="99">
        <f>RES_hhdet_fech!Q48/RES_summary!Q$19</f>
        <v>0.90151449887277557</v>
      </c>
      <c r="R48" s="99">
        <f>RES_hhdet_fech!R48/RES_summary!R$19</f>
        <v>0.97089616816886604</v>
      </c>
      <c r="S48" s="99">
        <f>RES_hhdet_fech!S48/RES_summary!S$19</f>
        <v>1.14804084155395</v>
      </c>
      <c r="T48" s="99">
        <f>RES_hhdet_fech!T48/RES_summary!T$19</f>
        <v>0.92196761772955471</v>
      </c>
      <c r="U48" s="99">
        <f>RES_hhdet_fech!U48/RES_summary!U$19</f>
        <v>0.86311331679813363</v>
      </c>
      <c r="V48" s="99">
        <f>RES_hhdet_fech!V48/RES_summary!V$19</f>
        <v>0.79288043879395897</v>
      </c>
      <c r="W48" s="99">
        <f>RES_hhdet_fech!W48/RES_summary!W$19</f>
        <v>0.73013684786993105</v>
      </c>
      <c r="X48" s="99">
        <f>RES_hhdet_fech!X48/RES_summary!X$19</f>
        <v>0.66453514596753482</v>
      </c>
      <c r="Y48" s="99">
        <f>RES_hhdet_fech!Y48/RES_summary!Y$19</f>
        <v>0.59983725770859553</v>
      </c>
      <c r="DA48" s="63" t="s">
        <v>2791</v>
      </c>
    </row>
    <row r="49" spans="1:105" ht="12" customHeight="1" x14ac:dyDescent="0.25">
      <c r="A49" s="121" t="s">
        <v>55</v>
      </c>
      <c r="B49" s="123">
        <v>12.039107953937618</v>
      </c>
      <c r="C49" s="123">
        <v>13.630399824133391</v>
      </c>
      <c r="D49" s="123">
        <v>12.693200903508201</v>
      </c>
      <c r="E49" s="123">
        <v>11.962955691259189</v>
      </c>
      <c r="F49" s="123">
        <v>11.942398379203311</v>
      </c>
      <c r="G49" s="123">
        <v>12.239775637123994</v>
      </c>
      <c r="H49" s="123">
        <v>12.61043471290332</v>
      </c>
      <c r="I49" s="123">
        <v>12.504578815797057</v>
      </c>
      <c r="J49" s="123">
        <v>12.534653876179263</v>
      </c>
      <c r="K49" s="123">
        <v>11.894138308386029</v>
      </c>
      <c r="L49" s="123">
        <v>12.156878875150458</v>
      </c>
      <c r="M49" s="123">
        <v>12.390618331082566</v>
      </c>
      <c r="N49" s="123">
        <v>11.697354660294877</v>
      </c>
      <c r="O49" s="123">
        <v>11.787305175699222</v>
      </c>
      <c r="P49" s="123">
        <v>12.036126265868944</v>
      </c>
      <c r="Q49" s="123">
        <v>11.980616941245961</v>
      </c>
      <c r="R49" s="123">
        <v>11.433677542391104</v>
      </c>
      <c r="S49" s="123">
        <v>11.646792053454602</v>
      </c>
      <c r="T49" s="123">
        <v>11.889819195359825</v>
      </c>
      <c r="U49" s="123">
        <v>11.593586667139773</v>
      </c>
      <c r="V49" s="123">
        <v>11.785091708401776</v>
      </c>
      <c r="W49" s="123">
        <v>11.673544207233032</v>
      </c>
      <c r="X49" s="123">
        <v>11.307159670506424</v>
      </c>
      <c r="Y49" s="123">
        <v>10.669408823586576</v>
      </c>
      <c r="DA49" s="130" t="s">
        <v>2792</v>
      </c>
    </row>
    <row r="50" spans="1:105" ht="12" customHeight="1" x14ac:dyDescent="0.25">
      <c r="A50" s="97" t="s">
        <v>138</v>
      </c>
      <c r="B50" s="99">
        <v>14.840987360834536</v>
      </c>
      <c r="C50" s="99">
        <v>15.421399619082772</v>
      </c>
      <c r="D50" s="99">
        <v>14.791124696580383</v>
      </c>
      <c r="E50" s="99">
        <v>14.477721596146896</v>
      </c>
      <c r="F50" s="99">
        <v>14.486929293434997</v>
      </c>
      <c r="G50" s="99">
        <v>14.848185970967499</v>
      </c>
      <c r="H50" s="99">
        <v>14.629829304969808</v>
      </c>
      <c r="I50" s="99">
        <v>14.750631141894468</v>
      </c>
      <c r="J50" s="99">
        <v>15.181728758488735</v>
      </c>
      <c r="K50" s="99">
        <v>14.505933468551154</v>
      </c>
      <c r="L50" s="99">
        <v>14.656980897924088</v>
      </c>
      <c r="M50" s="99">
        <v>14.570256879326754</v>
      </c>
      <c r="N50" s="99">
        <v>13.531229726628499</v>
      </c>
      <c r="O50" s="99">
        <v>14.614641768285766</v>
      </c>
      <c r="P50" s="99">
        <v>14.889392321586289</v>
      </c>
      <c r="Q50" s="99">
        <v>17.232932372215373</v>
      </c>
      <c r="R50" s="99">
        <v>14.763686941287325</v>
      </c>
      <c r="S50" s="99">
        <v>14.258225129134557</v>
      </c>
      <c r="T50" s="99">
        <v>14.641027837680562</v>
      </c>
      <c r="U50" s="99">
        <v>13.493894081682773</v>
      </c>
      <c r="V50" s="99">
        <v>14.333554991019211</v>
      </c>
      <c r="W50" s="99">
        <v>14.044038430739109</v>
      </c>
      <c r="X50" s="99">
        <v>13.24636828396735</v>
      </c>
      <c r="Y50" s="99">
        <v>12.479115249908894</v>
      </c>
      <c r="DA50" s="63" t="s">
        <v>2793</v>
      </c>
    </row>
    <row r="51" spans="1:105" ht="12" customHeight="1" x14ac:dyDescent="0.25">
      <c r="A51" s="97" t="s">
        <v>137</v>
      </c>
      <c r="B51" s="99">
        <v>8.0646613169261787</v>
      </c>
      <c r="C51" s="99">
        <v>9.2515171375241128</v>
      </c>
      <c r="D51" s="99">
        <v>7.884830527334584</v>
      </c>
      <c r="E51" s="99">
        <v>7.4627894963151702</v>
      </c>
      <c r="F51" s="99">
        <v>7.6145285906328457</v>
      </c>
      <c r="G51" s="99">
        <v>7.812187813731553</v>
      </c>
      <c r="H51" s="99">
        <v>7.9040818352476032</v>
      </c>
      <c r="I51" s="99">
        <v>7.8651838544960162</v>
      </c>
      <c r="J51" s="99">
        <v>8.1223603167944436</v>
      </c>
      <c r="K51" s="99">
        <v>7.7862200635639773</v>
      </c>
      <c r="L51" s="99">
        <v>7.9405108257228427</v>
      </c>
      <c r="M51" s="99">
        <v>8.2608747237130977</v>
      </c>
      <c r="N51" s="99">
        <v>7.5596656478426594</v>
      </c>
      <c r="O51" s="99">
        <v>8.3300760894617625</v>
      </c>
      <c r="P51" s="99">
        <v>8.8304093432500981</v>
      </c>
      <c r="Q51" s="99">
        <v>9.8319998983054706</v>
      </c>
      <c r="R51" s="99">
        <v>8.5742238776061619</v>
      </c>
      <c r="S51" s="99">
        <v>8.6018878903150178</v>
      </c>
      <c r="T51" s="99">
        <v>9.1099360306028423</v>
      </c>
      <c r="U51" s="99">
        <v>8.7064636307865371</v>
      </c>
      <c r="V51" s="99">
        <v>9.4352823538282919</v>
      </c>
      <c r="W51" s="99">
        <v>9.4392623299511076</v>
      </c>
      <c r="X51" s="99">
        <v>9.0559520840238665</v>
      </c>
      <c r="Y51" s="99">
        <v>8.6573745626214293</v>
      </c>
      <c r="DA51" s="63" t="s">
        <v>2794</v>
      </c>
    </row>
    <row r="52" spans="1:105" ht="12" customHeight="1" x14ac:dyDescent="0.25">
      <c r="A52" s="100" t="s">
        <v>211</v>
      </c>
      <c r="B52" s="102">
        <v>1.6986713828157556</v>
      </c>
      <c r="C52" s="102">
        <v>3.4266982828719397</v>
      </c>
      <c r="D52" s="102">
        <v>1.3294324243999249</v>
      </c>
      <c r="E52" s="102">
        <v>0.76218966287638446</v>
      </c>
      <c r="F52" s="102">
        <v>1.0007915799693574</v>
      </c>
      <c r="G52" s="102">
        <v>0.99038875801190318</v>
      </c>
      <c r="H52" s="102">
        <v>1.3359456954968538</v>
      </c>
      <c r="I52" s="102">
        <v>1.0868139016852987</v>
      </c>
      <c r="J52" s="102">
        <v>1.0526922584816327</v>
      </c>
      <c r="K52" s="102">
        <v>0.93636809955915346</v>
      </c>
      <c r="L52" s="102">
        <v>0.94203557985090325</v>
      </c>
      <c r="M52" s="102">
        <v>1.4573655728808648</v>
      </c>
      <c r="N52" s="102">
        <v>0.73825314157078514</v>
      </c>
      <c r="O52" s="102">
        <v>0.60439129097875677</v>
      </c>
      <c r="P52" s="102">
        <v>1.2738951792331592</v>
      </c>
      <c r="Q52" s="102">
        <v>0.44946254377701528</v>
      </c>
      <c r="R52" s="102">
        <v>0.48867746105291637</v>
      </c>
      <c r="S52" s="102">
        <v>0.76239366720583357</v>
      </c>
      <c r="T52" s="102">
        <v>0.93773753727255993</v>
      </c>
      <c r="U52" s="102">
        <v>1.0896153586359369</v>
      </c>
      <c r="V52" s="102">
        <v>0.98759988397039289</v>
      </c>
      <c r="W52" s="102">
        <v>1.0669229999846199</v>
      </c>
      <c r="X52" s="102">
        <v>1.0715010281271402</v>
      </c>
      <c r="Y52" s="102">
        <v>0.81316884011405421</v>
      </c>
      <c r="DA52" s="131" t="s">
        <v>2795</v>
      </c>
    </row>
    <row r="53" spans="1:105" ht="12" customHeight="1" x14ac:dyDescent="0.25">
      <c r="A53" s="103" t="s">
        <v>52</v>
      </c>
      <c r="B53" s="105">
        <v>6.3659899341104236</v>
      </c>
      <c r="C53" s="105">
        <v>5.8248188546521735</v>
      </c>
      <c r="D53" s="105">
        <v>6.5553981029346602</v>
      </c>
      <c r="E53" s="105">
        <v>6.7005998334387842</v>
      </c>
      <c r="F53" s="105">
        <v>6.6137370106634892</v>
      </c>
      <c r="G53" s="105">
        <v>6.8217990557196497</v>
      </c>
      <c r="H53" s="105">
        <v>6.5681361397507487</v>
      </c>
      <c r="I53" s="105">
        <v>6.7783699528107171</v>
      </c>
      <c r="J53" s="105">
        <v>7.0696680583128115</v>
      </c>
      <c r="K53" s="105">
        <v>6.8498519640048254</v>
      </c>
      <c r="L53" s="105">
        <v>6.9984752458719406</v>
      </c>
      <c r="M53" s="105">
        <v>6.8035091508322312</v>
      </c>
      <c r="N53" s="105">
        <v>6.8214125062718738</v>
      </c>
      <c r="O53" s="105">
        <v>7.7256847984830053</v>
      </c>
      <c r="P53" s="105">
        <v>7.5565141640169378</v>
      </c>
      <c r="Q53" s="105">
        <v>9.3825373545284556</v>
      </c>
      <c r="R53" s="105">
        <v>8.085546416553246</v>
      </c>
      <c r="S53" s="105">
        <v>7.8394942231091846</v>
      </c>
      <c r="T53" s="105">
        <v>8.1721984933302814</v>
      </c>
      <c r="U53" s="105">
        <v>7.6168482721505999</v>
      </c>
      <c r="V53" s="105">
        <v>8.4476824698578987</v>
      </c>
      <c r="W53" s="105">
        <v>8.3723393299664863</v>
      </c>
      <c r="X53" s="105">
        <v>7.9844510558967281</v>
      </c>
      <c r="Y53" s="105">
        <v>7.8442057225073762</v>
      </c>
      <c r="DA53" s="132" t="s">
        <v>2796</v>
      </c>
    </row>
    <row r="54" spans="1:105" ht="12" customHeight="1" x14ac:dyDescent="0.25">
      <c r="A54" s="106" t="s">
        <v>122</v>
      </c>
      <c r="B54" s="102">
        <v>10.784113730938202</v>
      </c>
      <c r="C54" s="102">
        <v>13.058939653122362</v>
      </c>
      <c r="D54" s="102">
        <v>11.993087247778941</v>
      </c>
      <c r="E54" s="102">
        <v>11.080176548328934</v>
      </c>
      <c r="F54" s="102">
        <v>11.090428164014646</v>
      </c>
      <c r="G54" s="102">
        <v>11.339510604014714</v>
      </c>
      <c r="H54" s="102">
        <v>12.038367643477093</v>
      </c>
      <c r="I54" s="102">
        <v>11.821218975121843</v>
      </c>
      <c r="J54" s="102">
        <v>11.716818620090301</v>
      </c>
      <c r="K54" s="102">
        <v>11.315353887155817</v>
      </c>
      <c r="L54" s="102">
        <v>11.910454915347437</v>
      </c>
      <c r="M54" s="102">
        <v>12.331886171952682</v>
      </c>
      <c r="N54" s="102">
        <v>11.972379277002652</v>
      </c>
      <c r="O54" s="102">
        <v>11.688998191370823</v>
      </c>
      <c r="P54" s="102">
        <v>12.244614158150929</v>
      </c>
      <c r="Q54" s="102">
        <v>11.380170271812529</v>
      </c>
      <c r="R54" s="102">
        <v>11.773349684688771</v>
      </c>
      <c r="S54" s="102">
        <v>12.264047349361745</v>
      </c>
      <c r="T54" s="102">
        <v>12.407760061892439</v>
      </c>
      <c r="U54" s="102">
        <v>12.389148582509717</v>
      </c>
      <c r="V54" s="102">
        <v>12.181886364354671</v>
      </c>
      <c r="W54" s="102">
        <v>12.069826873425987</v>
      </c>
      <c r="X54" s="102">
        <v>11.796106568869435</v>
      </c>
      <c r="Y54" s="102">
        <v>11.030564920971345</v>
      </c>
      <c r="DA54" s="131" t="s">
        <v>2797</v>
      </c>
    </row>
    <row r="55" spans="1:105" ht="12" customHeight="1" x14ac:dyDescent="0.25">
      <c r="A55" s="107" t="s">
        <v>121</v>
      </c>
      <c r="B55" s="105">
        <v>7.0123708541816985</v>
      </c>
      <c r="C55" s="105">
        <v>9.0812240007160572</v>
      </c>
      <c r="D55" s="105">
        <v>7.7597551520793964</v>
      </c>
      <c r="E55" s="105">
        <v>7.0441925496468176</v>
      </c>
      <c r="F55" s="105">
        <v>7.1619376311977136</v>
      </c>
      <c r="G55" s="105">
        <v>7.3496725595136558</v>
      </c>
      <c r="H55" s="105">
        <v>7.9650578134883547</v>
      </c>
      <c r="I55" s="105">
        <v>7.7717990178577487</v>
      </c>
      <c r="J55" s="105">
        <v>7.6935347748091987</v>
      </c>
      <c r="K55" s="105">
        <v>7.427180176978089</v>
      </c>
      <c r="L55" s="105">
        <v>7.8439183543856323</v>
      </c>
      <c r="M55" s="105">
        <v>8.3155043105835613</v>
      </c>
      <c r="N55" s="105">
        <v>7.984572984944025</v>
      </c>
      <c r="O55" s="105">
        <v>7.7600949471080778</v>
      </c>
      <c r="P55" s="105">
        <v>8.391989947191199</v>
      </c>
      <c r="Q55" s="105">
        <v>7.6576540065272667</v>
      </c>
      <c r="R55" s="105">
        <v>8.0801100063556817</v>
      </c>
      <c r="S55" s="105">
        <v>8.6312090898861982</v>
      </c>
      <c r="T55" s="105">
        <v>8.8750175494160413</v>
      </c>
      <c r="U55" s="105">
        <v>9.0717068462789889</v>
      </c>
      <c r="V55" s="105">
        <v>9.0347655006686196</v>
      </c>
      <c r="W55" s="105">
        <v>9.1316159179503078</v>
      </c>
      <c r="X55" s="105">
        <v>9.0791765579528114</v>
      </c>
      <c r="Y55" s="105">
        <v>8.5760078573255303</v>
      </c>
      <c r="DA55" s="132" t="s">
        <v>2798</v>
      </c>
    </row>
    <row r="56" spans="1:105" ht="12" customHeight="1" x14ac:dyDescent="0.25">
      <c r="A56" s="108" t="s">
        <v>53</v>
      </c>
      <c r="B56" s="99">
        <v>1.2021935086864866</v>
      </c>
      <c r="C56" s="99">
        <v>2.8827269189991958</v>
      </c>
      <c r="D56" s="99">
        <v>1.0692308211473027</v>
      </c>
      <c r="E56" s="99">
        <v>0.5681208089604225</v>
      </c>
      <c r="F56" s="99">
        <v>0.76009111548121433</v>
      </c>
      <c r="G56" s="99">
        <v>0.75012319412521011</v>
      </c>
      <c r="H56" s="99">
        <v>1.1097956612472328</v>
      </c>
      <c r="I56" s="99">
        <v>0.88402777529507037</v>
      </c>
      <c r="J56" s="99">
        <v>0.81905895934915696</v>
      </c>
      <c r="K56" s="99">
        <v>0.73546870327581049</v>
      </c>
      <c r="L56" s="99">
        <v>0.76824236692030423</v>
      </c>
      <c r="M56" s="99">
        <v>1.2073818814322137</v>
      </c>
      <c r="N56" s="99">
        <v>0.77233940616994501</v>
      </c>
      <c r="O56" s="99">
        <v>0.44517800142322339</v>
      </c>
      <c r="P56" s="99">
        <v>1.0402009206783327</v>
      </c>
      <c r="Q56" s="99">
        <v>0.14774049892056756</v>
      </c>
      <c r="R56" s="99">
        <v>0.29836593504351688</v>
      </c>
      <c r="S56" s="99">
        <v>0.6687170314485098</v>
      </c>
      <c r="T56" s="99">
        <v>0.80435859083202521</v>
      </c>
      <c r="U56" s="99">
        <v>1.0596852053760741</v>
      </c>
      <c r="V56" s="99">
        <v>0.86007431363006415</v>
      </c>
      <c r="W56" s="99">
        <v>0.90267561447429723</v>
      </c>
      <c r="X56" s="99">
        <v>0.9561881233905184</v>
      </c>
      <c r="Y56" s="99">
        <v>0.73581503163698669</v>
      </c>
      <c r="DA56" s="63" t="s">
        <v>2799</v>
      </c>
    </row>
    <row r="57" spans="1:105" ht="12" customHeight="1" x14ac:dyDescent="0.25">
      <c r="A57" s="108" t="s">
        <v>52</v>
      </c>
      <c r="B57" s="99">
        <v>5.8101773454952106</v>
      </c>
      <c r="C57" s="99">
        <v>6.1984970817168632</v>
      </c>
      <c r="D57" s="99">
        <v>6.6905243309320941</v>
      </c>
      <c r="E57" s="99">
        <v>6.476071740686395</v>
      </c>
      <c r="F57" s="99">
        <v>6.4018465157164988</v>
      </c>
      <c r="G57" s="99">
        <v>6.5995493653884463</v>
      </c>
      <c r="H57" s="99">
        <v>6.8552621522411217</v>
      </c>
      <c r="I57" s="99">
        <v>6.8877712425626765</v>
      </c>
      <c r="J57" s="99">
        <v>6.874475815460042</v>
      </c>
      <c r="K57" s="99">
        <v>6.6917114737022789</v>
      </c>
      <c r="L57" s="99">
        <v>7.0756759874653286</v>
      </c>
      <c r="M57" s="99">
        <v>7.1081224291513481</v>
      </c>
      <c r="N57" s="99">
        <v>7.2122335787740823</v>
      </c>
      <c r="O57" s="99">
        <v>7.3149169456848551</v>
      </c>
      <c r="P57" s="99">
        <v>7.3517890265128667</v>
      </c>
      <c r="Q57" s="99">
        <v>7.5099135076067007</v>
      </c>
      <c r="R57" s="99">
        <v>7.7817440713121675</v>
      </c>
      <c r="S57" s="99">
        <v>7.9624920584376877</v>
      </c>
      <c r="T57" s="99">
        <v>8.0706589585840174</v>
      </c>
      <c r="U57" s="99">
        <v>8.0120216409029137</v>
      </c>
      <c r="V57" s="99">
        <v>8.1746911870385546</v>
      </c>
      <c r="W57" s="99">
        <v>8.2289403034760102</v>
      </c>
      <c r="X57" s="99">
        <v>8.1229884345622914</v>
      </c>
      <c r="Y57" s="99">
        <v>7.8401928256885443</v>
      </c>
      <c r="DA57" s="63" t="s">
        <v>2800</v>
      </c>
    </row>
    <row r="58" spans="1:105" ht="12" customHeight="1" x14ac:dyDescent="0.25">
      <c r="A58" s="121" t="s">
        <v>54</v>
      </c>
      <c r="B58" s="123">
        <v>6.0664358218531751</v>
      </c>
      <c r="C58" s="123">
        <v>6.6697828167158848</v>
      </c>
      <c r="D58" s="123">
        <v>6.6226252331117728</v>
      </c>
      <c r="E58" s="123">
        <v>6.7153193852762767</v>
      </c>
      <c r="F58" s="123">
        <v>6.6616179367702086</v>
      </c>
      <c r="G58" s="123">
        <v>6.7974886288825678</v>
      </c>
      <c r="H58" s="123">
        <v>7.6404282287861118</v>
      </c>
      <c r="I58" s="123">
        <v>7.5515879318677284</v>
      </c>
      <c r="J58" s="123">
        <v>7.4111609737628585</v>
      </c>
      <c r="K58" s="123">
        <v>7.1023788182552394</v>
      </c>
      <c r="L58" s="123">
        <v>7.3228050475129445</v>
      </c>
      <c r="M58" s="123">
        <v>6.7890531110729269</v>
      </c>
      <c r="N58" s="123">
        <v>6.50663196381044</v>
      </c>
      <c r="O58" s="123">
        <v>5.7398958028484408</v>
      </c>
      <c r="P58" s="123">
        <v>6.3156141969069628</v>
      </c>
      <c r="Q58" s="123">
        <v>6.1822798811355471</v>
      </c>
      <c r="R58" s="123">
        <v>6.2044467490861708</v>
      </c>
      <c r="S58" s="123">
        <v>6.306399377439293</v>
      </c>
      <c r="T58" s="123">
        <v>6.7353252896866538</v>
      </c>
      <c r="U58" s="123">
        <v>6.1937617760115806</v>
      </c>
      <c r="V58" s="123">
        <v>6.0065890839302485</v>
      </c>
      <c r="W58" s="123">
        <v>6.0039713305164542</v>
      </c>
      <c r="X58" s="123">
        <v>6.0718406721242824</v>
      </c>
      <c r="Y58" s="123">
        <v>5.5687268503768719</v>
      </c>
      <c r="DA58" s="130" t="s">
        <v>2801</v>
      </c>
    </row>
    <row r="59" spans="1:105" ht="12" customHeight="1" x14ac:dyDescent="0.25">
      <c r="A59" s="97" t="s">
        <v>50</v>
      </c>
      <c r="B59" s="99">
        <v>7.4165027162336372</v>
      </c>
      <c r="C59" s="99">
        <v>7.6165817258424227</v>
      </c>
      <c r="D59" s="99">
        <v>7.8429134179797719</v>
      </c>
      <c r="E59" s="99">
        <v>7.9747609680351745</v>
      </c>
      <c r="F59" s="99">
        <v>8.1642736515082639</v>
      </c>
      <c r="G59" s="99">
        <v>8.4469423790278366</v>
      </c>
      <c r="H59" s="99">
        <v>8.71543591602261</v>
      </c>
      <c r="I59" s="99">
        <v>9.0048395564042636</v>
      </c>
      <c r="J59" s="99">
        <v>9.0473063337275459</v>
      </c>
      <c r="K59" s="99">
        <v>8.8122249927046479</v>
      </c>
      <c r="L59" s="99">
        <v>8.693716967494078</v>
      </c>
      <c r="M59" s="99">
        <v>8.2085320409428135</v>
      </c>
      <c r="N59" s="99">
        <v>7.8791207552273637</v>
      </c>
      <c r="O59" s="99">
        <v>7.6308721734571074</v>
      </c>
      <c r="P59" s="99">
        <v>7.5684492013804592</v>
      </c>
      <c r="Q59" s="99">
        <v>7.648290905236685</v>
      </c>
      <c r="R59" s="99">
        <v>7.8253674213852191</v>
      </c>
      <c r="S59" s="99">
        <v>8.0955061584514443</v>
      </c>
      <c r="T59" s="99">
        <v>8.5536142754611326</v>
      </c>
      <c r="U59" s="99">
        <v>7.6541981418334473</v>
      </c>
      <c r="V59" s="99">
        <v>7.3590562986756423</v>
      </c>
      <c r="W59" s="99">
        <v>7.7360962199205883</v>
      </c>
      <c r="X59" s="99">
        <v>8.6177475365562159</v>
      </c>
      <c r="Y59" s="99">
        <v>7.0706575246331873</v>
      </c>
      <c r="DA59" s="63" t="s">
        <v>2802</v>
      </c>
    </row>
    <row r="60" spans="1:105" ht="12" customHeight="1" x14ac:dyDescent="0.25">
      <c r="A60" s="109" t="s">
        <v>120</v>
      </c>
      <c r="B60" s="110">
        <v>5.4237336232817652</v>
      </c>
      <c r="C60" s="110">
        <v>6.2497050613027518</v>
      </c>
      <c r="D60" s="110">
        <v>6.0985287492963316</v>
      </c>
      <c r="E60" s="110">
        <v>6.1956837286205788</v>
      </c>
      <c r="F60" s="110">
        <v>6.0660741586817863</v>
      </c>
      <c r="G60" s="110">
        <v>6.1838424679977981</v>
      </c>
      <c r="H60" s="110">
        <v>7.2754349596495578</v>
      </c>
      <c r="I60" s="110">
        <v>7.0826768608109401</v>
      </c>
      <c r="J60" s="110">
        <v>6.9003476238712871</v>
      </c>
      <c r="K60" s="110">
        <v>6.5772603500727538</v>
      </c>
      <c r="L60" s="110">
        <v>6.9087598943729187</v>
      </c>
      <c r="M60" s="110">
        <v>6.3534551779169322</v>
      </c>
      <c r="N60" s="110">
        <v>6.0870923353891353</v>
      </c>
      <c r="O60" s="110">
        <v>5.1663083435081161</v>
      </c>
      <c r="P60" s="110">
        <v>5.9390776952884687</v>
      </c>
      <c r="Q60" s="110">
        <v>5.7605307348854593</v>
      </c>
      <c r="R60" s="110">
        <v>5.7449916934643035</v>
      </c>
      <c r="S60" s="110">
        <v>5.8069214666870952</v>
      </c>
      <c r="T60" s="110">
        <v>6.2491119775318067</v>
      </c>
      <c r="U60" s="110">
        <v>5.8311601964293427</v>
      </c>
      <c r="V60" s="110">
        <v>5.6907291120502892</v>
      </c>
      <c r="W60" s="110">
        <v>5.6125172938329584</v>
      </c>
      <c r="X60" s="110">
        <v>5.5128982818090631</v>
      </c>
      <c r="Y60" s="110">
        <v>5.242976581095844</v>
      </c>
      <c r="DA60" s="60" t="s">
        <v>2803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76.457016189333089</v>
      </c>
      <c r="C62" s="118">
        <f t="shared" si="21"/>
        <v>81.360372479841615</v>
      </c>
      <c r="D62" s="118">
        <f t="shared" si="21"/>
        <v>84.009739038407233</v>
      </c>
      <c r="E62" s="118">
        <f t="shared" si="21"/>
        <v>89.996820126796422</v>
      </c>
      <c r="F62" s="118">
        <f t="shared" si="21"/>
        <v>87.620420428087257</v>
      </c>
      <c r="G62" s="118">
        <f t="shared" si="21"/>
        <v>89.275964713061555</v>
      </c>
      <c r="H62" s="118">
        <f t="shared" si="21"/>
        <v>95.283900634754033</v>
      </c>
      <c r="I62" s="118">
        <f t="shared" si="21"/>
        <v>93.209387355093895</v>
      </c>
      <c r="J62" s="118">
        <f t="shared" si="21"/>
        <v>85.484053661144301</v>
      </c>
      <c r="K62" s="118">
        <f t="shared" si="21"/>
        <v>85.936472783381859</v>
      </c>
      <c r="L62" s="118">
        <f t="shared" si="21"/>
        <v>96.462917875883207</v>
      </c>
      <c r="M62" s="118">
        <f t="shared" si="21"/>
        <v>78.253050880517563</v>
      </c>
      <c r="N62" s="118">
        <f t="shared" si="21"/>
        <v>81.20312869705576</v>
      </c>
      <c r="O62" s="118">
        <f t="shared" si="21"/>
        <v>75.079103553937443</v>
      </c>
      <c r="P62" s="118">
        <f t="shared" si="21"/>
        <v>71.04383273869432</v>
      </c>
      <c r="Q62" s="118">
        <f t="shared" si="21"/>
        <v>74.881530029966385</v>
      </c>
      <c r="R62" s="118">
        <f t="shared" ref="R62:V62" si="22">R63+R66+R68+R77</f>
        <v>69.567247880789495</v>
      </c>
      <c r="S62" s="118">
        <f t="shared" si="22"/>
        <v>65.445622374603971</v>
      </c>
      <c r="T62" s="118">
        <f t="shared" si="22"/>
        <v>68.381323080550445</v>
      </c>
      <c r="U62" s="118">
        <f t="shared" si="22"/>
        <v>63.427854949961414</v>
      </c>
      <c r="V62" s="118">
        <f t="shared" si="22"/>
        <v>63.346955182756908</v>
      </c>
      <c r="W62" s="118">
        <f t="shared" ref="W62:Y62" si="23">W63+W66+W68+W77</f>
        <v>67.874043535284571</v>
      </c>
      <c r="X62" s="118">
        <f t="shared" si="23"/>
        <v>59.660212784289435</v>
      </c>
      <c r="Y62" s="118">
        <f t="shared" si="23"/>
        <v>57.054679312209224</v>
      </c>
      <c r="DA62" s="129" t="s">
        <v>2804</v>
      </c>
    </row>
    <row r="63" spans="1:105" ht="12.95" customHeight="1" x14ac:dyDescent="0.25">
      <c r="A63" s="121" t="s">
        <v>57</v>
      </c>
      <c r="B63" s="123">
        <f t="shared" ref="B63:Q63" si="24">SUM(B64:B65)</f>
        <v>55.854692039652377</v>
      </c>
      <c r="C63" s="123">
        <f t="shared" si="24"/>
        <v>58.99342886363133</v>
      </c>
      <c r="D63" s="123">
        <f t="shared" si="24"/>
        <v>62.008353633676023</v>
      </c>
      <c r="E63" s="123">
        <f t="shared" si="24"/>
        <v>67.378644039417566</v>
      </c>
      <c r="F63" s="123">
        <f t="shared" si="24"/>
        <v>66.742610086392332</v>
      </c>
      <c r="G63" s="123">
        <f t="shared" si="24"/>
        <v>68.038364893087959</v>
      </c>
      <c r="H63" s="123">
        <f t="shared" si="24"/>
        <v>71.38868629953447</v>
      </c>
      <c r="I63" s="123">
        <f t="shared" si="24"/>
        <v>69.860098926749785</v>
      </c>
      <c r="J63" s="123">
        <f t="shared" si="24"/>
        <v>62.918439481774108</v>
      </c>
      <c r="K63" s="123">
        <f t="shared" si="24"/>
        <v>63.832908329066186</v>
      </c>
      <c r="L63" s="123">
        <f t="shared" si="24"/>
        <v>72.742657242044032</v>
      </c>
      <c r="M63" s="123">
        <f t="shared" si="24"/>
        <v>57.185873179801604</v>
      </c>
      <c r="N63" s="123">
        <f t="shared" si="24"/>
        <v>59.428122904421528</v>
      </c>
      <c r="O63" s="123">
        <f t="shared" si="24"/>
        <v>54.625587658724626</v>
      </c>
      <c r="P63" s="123">
        <f t="shared" si="24"/>
        <v>50.845873448541681</v>
      </c>
      <c r="Q63" s="123">
        <f t="shared" si="24"/>
        <v>53.540375644103264</v>
      </c>
      <c r="R63" s="123">
        <f t="shared" ref="R63:V63" si="25">SUM(R64:R65)</f>
        <v>47.165375634976449</v>
      </c>
      <c r="S63" s="123">
        <f t="shared" si="25"/>
        <v>44.073838754329074</v>
      </c>
      <c r="T63" s="123">
        <f t="shared" si="25"/>
        <v>46.832430231603915</v>
      </c>
      <c r="U63" s="123">
        <f t="shared" si="25"/>
        <v>42.83134105857274</v>
      </c>
      <c r="V63" s="123">
        <f t="shared" si="25"/>
        <v>42.906190972331977</v>
      </c>
      <c r="W63" s="123">
        <f t="shared" ref="W63:Y63" si="26">SUM(W64:W65)</f>
        <v>45.579017568303797</v>
      </c>
      <c r="X63" s="123">
        <f t="shared" si="26"/>
        <v>39.914498833054473</v>
      </c>
      <c r="Y63" s="123">
        <f t="shared" si="26"/>
        <v>38.206402125200938</v>
      </c>
      <c r="DA63" s="130" t="s">
        <v>2805</v>
      </c>
    </row>
    <row r="64" spans="1:105" ht="12" customHeight="1" x14ac:dyDescent="0.25">
      <c r="A64" s="97" t="s">
        <v>212</v>
      </c>
      <c r="B64" s="99">
        <v>55.28776909780786</v>
      </c>
      <c r="C64" s="99">
        <v>58.387080973888914</v>
      </c>
      <c r="D64" s="99">
        <v>61.382850463422976</v>
      </c>
      <c r="E64" s="99">
        <v>66.733414082577212</v>
      </c>
      <c r="F64" s="99">
        <v>66.097483946066035</v>
      </c>
      <c r="G64" s="99">
        <v>67.396277826682166</v>
      </c>
      <c r="H64" s="99">
        <v>70.732793079922203</v>
      </c>
      <c r="I64" s="99">
        <v>69.215584658965923</v>
      </c>
      <c r="J64" s="99">
        <v>62.344655914940219</v>
      </c>
      <c r="K64" s="99">
        <v>63.266420878943045</v>
      </c>
      <c r="L64" s="99">
        <v>72.092409702953219</v>
      </c>
      <c r="M64" s="99">
        <v>56.664160200534212</v>
      </c>
      <c r="N64" s="99">
        <v>58.884652088394589</v>
      </c>
      <c r="O64" s="99">
        <v>54.110109204752362</v>
      </c>
      <c r="P64" s="99">
        <v>50.35193176701727</v>
      </c>
      <c r="Q64" s="99">
        <v>53.032444783051638</v>
      </c>
      <c r="R64" s="99">
        <v>46.700478927593906</v>
      </c>
      <c r="S64" s="99">
        <v>43.629384999632215</v>
      </c>
      <c r="T64" s="99">
        <v>46.338516893163167</v>
      </c>
      <c r="U64" s="99">
        <v>42.371634663113674</v>
      </c>
      <c r="V64" s="99">
        <v>42.434338589299507</v>
      </c>
      <c r="W64" s="99">
        <v>45.066021126312435</v>
      </c>
      <c r="X64" s="99">
        <v>39.448350699920468</v>
      </c>
      <c r="Y64" s="99">
        <v>37.751588569363427</v>
      </c>
      <c r="DA64" s="63" t="s">
        <v>2806</v>
      </c>
    </row>
    <row r="65" spans="1:105" ht="12" customHeight="1" x14ac:dyDescent="0.25">
      <c r="A65" s="97" t="s">
        <v>53</v>
      </c>
      <c r="B65" s="99">
        <v>0.56692294184451475</v>
      </c>
      <c r="C65" s="99">
        <v>0.60634788974241649</v>
      </c>
      <c r="D65" s="99">
        <v>0.62550317025304802</v>
      </c>
      <c r="E65" s="99">
        <v>0.64522995684036033</v>
      </c>
      <c r="F65" s="99">
        <v>0.64512614032629234</v>
      </c>
      <c r="G65" s="99">
        <v>0.64208706640579261</v>
      </c>
      <c r="H65" s="99">
        <v>0.65589321961227276</v>
      </c>
      <c r="I65" s="99">
        <v>0.64451426778386134</v>
      </c>
      <c r="J65" s="99">
        <v>0.57378356683389065</v>
      </c>
      <c r="K65" s="99">
        <v>0.56648745012314383</v>
      </c>
      <c r="L65" s="99">
        <v>0.6502475390908069</v>
      </c>
      <c r="M65" s="99">
        <v>0.52171297926738869</v>
      </c>
      <c r="N65" s="99">
        <v>0.54347081602693881</v>
      </c>
      <c r="O65" s="99">
        <v>0.51547845397226166</v>
      </c>
      <c r="P65" s="99">
        <v>0.49394168152441076</v>
      </c>
      <c r="Q65" s="99">
        <v>0.50793086105162411</v>
      </c>
      <c r="R65" s="99">
        <v>0.46489670738254013</v>
      </c>
      <c r="S65" s="99">
        <v>0.44445375469686221</v>
      </c>
      <c r="T65" s="99">
        <v>0.49391333844074581</v>
      </c>
      <c r="U65" s="99">
        <v>0.45970639545906233</v>
      </c>
      <c r="V65" s="99">
        <v>0.47185238303247301</v>
      </c>
      <c r="W65" s="99">
        <v>0.51299644199136141</v>
      </c>
      <c r="X65" s="99">
        <v>0.46614813313400577</v>
      </c>
      <c r="Y65" s="99">
        <v>0.4548135558375096</v>
      </c>
      <c r="DA65" s="63" t="s">
        <v>2807</v>
      </c>
    </row>
    <row r="66" spans="1:105" ht="12.95" customHeight="1" x14ac:dyDescent="0.25">
      <c r="A66" s="121" t="s">
        <v>92</v>
      </c>
      <c r="B66" s="123">
        <f t="shared" ref="B66:Y66" si="27">B67</f>
        <v>0.2467245997795986</v>
      </c>
      <c r="C66" s="123">
        <f t="shared" si="27"/>
        <v>0.30844480044507266</v>
      </c>
      <c r="D66" s="123">
        <f t="shared" si="27"/>
        <v>0.24419989266786835</v>
      </c>
      <c r="E66" s="123">
        <f t="shared" si="27"/>
        <v>0.52641878856488655</v>
      </c>
      <c r="F66" s="123">
        <f t="shared" si="27"/>
        <v>0.53552051466487449</v>
      </c>
      <c r="G66" s="123">
        <f t="shared" si="27"/>
        <v>0.79623743094251387</v>
      </c>
      <c r="H66" s="123">
        <f t="shared" si="27"/>
        <v>0.8576417894691245</v>
      </c>
      <c r="I66" s="123">
        <f t="shared" si="27"/>
        <v>0.57121865592583987</v>
      </c>
      <c r="J66" s="123">
        <f t="shared" si="27"/>
        <v>0.67270646383478316</v>
      </c>
      <c r="K66" s="123">
        <f t="shared" si="27"/>
        <v>1.0486450676368886</v>
      </c>
      <c r="L66" s="123">
        <f t="shared" si="27"/>
        <v>0.9868793638546135</v>
      </c>
      <c r="M66" s="123">
        <f t="shared" si="27"/>
        <v>0.95224725266876908</v>
      </c>
      <c r="N66" s="123">
        <f t="shared" si="27"/>
        <v>0.86185355002122754</v>
      </c>
      <c r="O66" s="123">
        <f t="shared" si="27"/>
        <v>0.77071291395377028</v>
      </c>
      <c r="P66" s="123">
        <f t="shared" si="27"/>
        <v>0.5702003149497078</v>
      </c>
      <c r="Q66" s="123">
        <f t="shared" si="27"/>
        <v>0.85299080540111749</v>
      </c>
      <c r="R66" s="123">
        <f t="shared" si="27"/>
        <v>0.76014883907968334</v>
      </c>
      <c r="S66" s="123">
        <f t="shared" si="27"/>
        <v>0.85835375246943491</v>
      </c>
      <c r="T66" s="123">
        <f t="shared" si="27"/>
        <v>0.70886271004685564</v>
      </c>
      <c r="U66" s="123">
        <f t="shared" si="27"/>
        <v>0.72620559338087776</v>
      </c>
      <c r="V66" s="123">
        <f t="shared" si="27"/>
        <v>0.76202280863738714</v>
      </c>
      <c r="W66" s="123">
        <f t="shared" si="27"/>
        <v>0.79731291473132615</v>
      </c>
      <c r="X66" s="123">
        <f t="shared" si="27"/>
        <v>0.7666942270873871</v>
      </c>
      <c r="Y66" s="123">
        <f t="shared" si="27"/>
        <v>0.72147538344783935</v>
      </c>
      <c r="DA66" s="130" t="s">
        <v>2808</v>
      </c>
    </row>
    <row r="67" spans="1:105" ht="12" customHeight="1" x14ac:dyDescent="0.25">
      <c r="A67" s="97" t="s">
        <v>53</v>
      </c>
      <c r="B67" s="99">
        <f>RES_hhdet_fech!B67/RES_summary!B$19</f>
        <v>0.2467245997795986</v>
      </c>
      <c r="C67" s="99">
        <f>RES_hhdet_fech!C67/RES_summary!C$19</f>
        <v>0.30844480044507266</v>
      </c>
      <c r="D67" s="99">
        <f>RES_hhdet_fech!D67/RES_summary!D$19</f>
        <v>0.24419989266786835</v>
      </c>
      <c r="E67" s="99">
        <f>RES_hhdet_fech!E67/RES_summary!E$19</f>
        <v>0.52641878856488655</v>
      </c>
      <c r="F67" s="99">
        <f>RES_hhdet_fech!F67/RES_summary!F$19</f>
        <v>0.53552051466487449</v>
      </c>
      <c r="G67" s="99">
        <f>RES_hhdet_fech!G67/RES_summary!G$19</f>
        <v>0.79623743094251387</v>
      </c>
      <c r="H67" s="99">
        <f>RES_hhdet_fech!H67/RES_summary!H$19</f>
        <v>0.8576417894691245</v>
      </c>
      <c r="I67" s="99">
        <f>RES_hhdet_fech!I67/RES_summary!I$19</f>
        <v>0.57121865592583987</v>
      </c>
      <c r="J67" s="99">
        <f>RES_hhdet_fech!J67/RES_summary!J$19</f>
        <v>0.67270646383478316</v>
      </c>
      <c r="K67" s="99">
        <f>RES_hhdet_fech!K67/RES_summary!K$19</f>
        <v>1.0486450676368886</v>
      </c>
      <c r="L67" s="99">
        <f>RES_hhdet_fech!L67/RES_summary!L$19</f>
        <v>0.9868793638546135</v>
      </c>
      <c r="M67" s="99">
        <f>RES_hhdet_fech!M67/RES_summary!M$19</f>
        <v>0.95224725266876908</v>
      </c>
      <c r="N67" s="99">
        <f>RES_hhdet_fech!N67/RES_summary!N$19</f>
        <v>0.86185355002122754</v>
      </c>
      <c r="O67" s="99">
        <f>RES_hhdet_fech!O67/RES_summary!O$19</f>
        <v>0.77071291395377028</v>
      </c>
      <c r="P67" s="99">
        <f>RES_hhdet_fech!P67/RES_summary!P$19</f>
        <v>0.5702003149497078</v>
      </c>
      <c r="Q67" s="99">
        <f>RES_hhdet_fech!Q67/RES_summary!Q$19</f>
        <v>0.85299080540111749</v>
      </c>
      <c r="R67" s="99">
        <f>RES_hhdet_fech!R67/RES_summary!R$19</f>
        <v>0.76014883907968334</v>
      </c>
      <c r="S67" s="99">
        <f>RES_hhdet_fech!S67/RES_summary!S$19</f>
        <v>0.85835375246943491</v>
      </c>
      <c r="T67" s="99">
        <f>RES_hhdet_fech!T67/RES_summary!T$19</f>
        <v>0.70886271004685564</v>
      </c>
      <c r="U67" s="99">
        <f>RES_hhdet_fech!U67/RES_summary!U$19</f>
        <v>0.72620559338087776</v>
      </c>
      <c r="V67" s="99">
        <f>RES_hhdet_fech!V67/RES_summary!V$19</f>
        <v>0.76202280863738714</v>
      </c>
      <c r="W67" s="99">
        <f>RES_hhdet_fech!W67/RES_summary!W$19</f>
        <v>0.79731291473132615</v>
      </c>
      <c r="X67" s="99">
        <f>RES_hhdet_fech!X67/RES_summary!X$19</f>
        <v>0.7666942270873871</v>
      </c>
      <c r="Y67" s="99">
        <f>RES_hhdet_fech!Y67/RES_summary!Y$19</f>
        <v>0.72147538344783935</v>
      </c>
      <c r="DA67" s="63" t="s">
        <v>2809</v>
      </c>
    </row>
    <row r="68" spans="1:105" ht="12" customHeight="1" x14ac:dyDescent="0.25">
      <c r="A68" s="121" t="s">
        <v>55</v>
      </c>
      <c r="B68" s="123">
        <v>13.717211249800251</v>
      </c>
      <c r="C68" s="123">
        <v>14.564437481943443</v>
      </c>
      <c r="D68" s="123">
        <v>14.231692927856553</v>
      </c>
      <c r="E68" s="123">
        <v>14.022898684805938</v>
      </c>
      <c r="F68" s="123">
        <v>12.893687865482292</v>
      </c>
      <c r="G68" s="123">
        <v>12.914329938025634</v>
      </c>
      <c r="H68" s="123">
        <v>13.877896689993316</v>
      </c>
      <c r="I68" s="123">
        <v>13.804774033888567</v>
      </c>
      <c r="J68" s="123">
        <v>13.24284537879274</v>
      </c>
      <c r="K68" s="123">
        <v>12.608153546233851</v>
      </c>
      <c r="L68" s="123">
        <v>14.071331464042744</v>
      </c>
      <c r="M68" s="123">
        <v>12.685673349251896</v>
      </c>
      <c r="N68" s="123">
        <v>13.222803029577591</v>
      </c>
      <c r="O68" s="123">
        <v>13.063363187031678</v>
      </c>
      <c r="P68" s="123">
        <v>12.748583140515251</v>
      </c>
      <c r="Q68" s="123">
        <v>13.156193724632386</v>
      </c>
      <c r="R68" s="123">
        <v>13.900587790898097</v>
      </c>
      <c r="S68" s="123">
        <v>13.096284124486116</v>
      </c>
      <c r="T68" s="123">
        <v>12.943980193516849</v>
      </c>
      <c r="U68" s="123">
        <v>12.611804027798366</v>
      </c>
      <c r="V68" s="123">
        <v>12.455743315427254</v>
      </c>
      <c r="W68" s="123">
        <v>13.741223119122276</v>
      </c>
      <c r="X68" s="123">
        <v>11.824713547928409</v>
      </c>
      <c r="Y68" s="123">
        <v>11.217061265085313</v>
      </c>
      <c r="DA68" s="130" t="s">
        <v>2810</v>
      </c>
    </row>
    <row r="69" spans="1:105" ht="12" customHeight="1" x14ac:dyDescent="0.25">
      <c r="A69" s="97" t="s">
        <v>134</v>
      </c>
      <c r="B69" s="99">
        <v>13.813877494799478</v>
      </c>
      <c r="C69" s="99">
        <v>14.624459921942931</v>
      </c>
      <c r="D69" s="99">
        <v>14.260249694530678</v>
      </c>
      <c r="E69" s="99">
        <v>14.1334960885732</v>
      </c>
      <c r="F69" s="99">
        <v>12.988405095777482</v>
      </c>
      <c r="G69" s="99">
        <v>12.945264058436052</v>
      </c>
      <c r="H69" s="99">
        <v>13.943324296025477</v>
      </c>
      <c r="I69" s="99">
        <v>13.871072026032609</v>
      </c>
      <c r="J69" s="99">
        <v>13.373291510572146</v>
      </c>
      <c r="K69" s="99">
        <v>12.724374354021354</v>
      </c>
      <c r="L69" s="99">
        <v>14.280462183393157</v>
      </c>
      <c r="M69" s="99">
        <v>12.823571378273948</v>
      </c>
      <c r="N69" s="99">
        <v>13.361180159911868</v>
      </c>
      <c r="O69" s="99">
        <v>13.140318788782803</v>
      </c>
      <c r="P69" s="99">
        <v>12.798486000565514</v>
      </c>
      <c r="Q69" s="99">
        <v>13.216779458701243</v>
      </c>
      <c r="R69" s="99">
        <v>13.999555481811916</v>
      </c>
      <c r="S69" s="99">
        <v>13.196102200895922</v>
      </c>
      <c r="T69" s="99">
        <v>13.110373243149573</v>
      </c>
      <c r="U69" s="99">
        <v>12.751154851033718</v>
      </c>
      <c r="V69" s="99">
        <v>12.564105142123157</v>
      </c>
      <c r="W69" s="99">
        <v>13.784735191971736</v>
      </c>
      <c r="X69" s="99">
        <v>11.85434301589541</v>
      </c>
      <c r="Y69" s="99">
        <v>11.320094726188449</v>
      </c>
      <c r="DA69" s="63" t="s">
        <v>2811</v>
      </c>
    </row>
    <row r="70" spans="1:105" ht="12" customHeight="1" x14ac:dyDescent="0.25">
      <c r="A70" s="97" t="s">
        <v>133</v>
      </c>
      <c r="B70" s="99">
        <v>7.7152684883087508</v>
      </c>
      <c r="C70" s="99">
        <v>9.0529831079573384</v>
      </c>
      <c r="D70" s="99">
        <v>7.9754429393911694</v>
      </c>
      <c r="E70" s="99">
        <v>7.7335661911007971</v>
      </c>
      <c r="F70" s="99">
        <v>7.2778713802296764</v>
      </c>
      <c r="G70" s="99">
        <v>7.3162145511725312</v>
      </c>
      <c r="H70" s="99">
        <v>8.1264025638040014</v>
      </c>
      <c r="I70" s="99">
        <v>8.0514467152547908</v>
      </c>
      <c r="J70" s="99">
        <v>7.8039774395976709</v>
      </c>
      <c r="K70" s="99">
        <v>7.4669755303718048</v>
      </c>
      <c r="L70" s="99">
        <v>8.4873898656639994</v>
      </c>
      <c r="M70" s="99">
        <v>7.8893178525760579</v>
      </c>
      <c r="N70" s="99">
        <v>8.1486285742299298</v>
      </c>
      <c r="O70" s="99">
        <v>7.9970433287132474</v>
      </c>
      <c r="P70" s="99">
        <v>8.0982622592050113</v>
      </c>
      <c r="Q70" s="99">
        <v>8.1535515725522707</v>
      </c>
      <c r="R70" s="99">
        <v>8.9429027784193913</v>
      </c>
      <c r="S70" s="99">
        <v>8.7701439976445723</v>
      </c>
      <c r="T70" s="99">
        <v>8.960985648530233</v>
      </c>
      <c r="U70" s="99">
        <v>8.9807585565511872</v>
      </c>
      <c r="V70" s="99">
        <v>8.9521418846109206</v>
      </c>
      <c r="W70" s="99">
        <v>10.024938086601027</v>
      </c>
      <c r="X70" s="99">
        <v>8.7608651507041202</v>
      </c>
      <c r="Y70" s="99">
        <v>8.4020409334477861</v>
      </c>
      <c r="DA70" s="63" t="s">
        <v>2812</v>
      </c>
    </row>
    <row r="71" spans="1:105" ht="12" customHeight="1" x14ac:dyDescent="0.25">
      <c r="A71" s="100" t="s">
        <v>212</v>
      </c>
      <c r="B71" s="102">
        <v>1.5774810629670897</v>
      </c>
      <c r="C71" s="102">
        <v>3.2726080173996017</v>
      </c>
      <c r="D71" s="102">
        <v>1.2837193556016158</v>
      </c>
      <c r="E71" s="102">
        <v>0.74618147554211933</v>
      </c>
      <c r="F71" s="102">
        <v>0.89212613278573849</v>
      </c>
      <c r="G71" s="102">
        <v>0.85747540455966487</v>
      </c>
      <c r="H71" s="102">
        <v>1.2707547212050041</v>
      </c>
      <c r="I71" s="102">
        <v>1.0216799738560025</v>
      </c>
      <c r="J71" s="102">
        <v>0.91093243505898058</v>
      </c>
      <c r="K71" s="102">
        <v>0.80175941990514121</v>
      </c>
      <c r="L71" s="102">
        <v>0.9406073575838646</v>
      </c>
      <c r="M71" s="102">
        <v>1.3043545564935224</v>
      </c>
      <c r="N71" s="102">
        <v>0.88385394350022373</v>
      </c>
      <c r="O71" s="102">
        <v>0.52614303737649071</v>
      </c>
      <c r="P71" s="102">
        <v>1.0619348863339291</v>
      </c>
      <c r="Q71" s="102">
        <v>0.24447920835102263</v>
      </c>
      <c r="R71" s="102">
        <v>0.45371433923875903</v>
      </c>
      <c r="S71" s="102">
        <v>0.72618060582279009</v>
      </c>
      <c r="T71" s="102">
        <v>0.85282842602382969</v>
      </c>
      <c r="U71" s="102">
        <v>1.066497648177932</v>
      </c>
      <c r="V71" s="102">
        <v>0.8663806299066521</v>
      </c>
      <c r="W71" s="102">
        <v>1.1006491553012607</v>
      </c>
      <c r="X71" s="102">
        <v>0.99282742863346607</v>
      </c>
      <c r="Y71" s="102">
        <v>0.74961795723482216</v>
      </c>
      <c r="DA71" s="131" t="s">
        <v>2813</v>
      </c>
    </row>
    <row r="72" spans="1:105" ht="12" customHeight="1" x14ac:dyDescent="0.25">
      <c r="A72" s="103" t="s">
        <v>52</v>
      </c>
      <c r="B72" s="105">
        <v>6.13778742534166</v>
      </c>
      <c r="C72" s="105">
        <v>5.7803750905577385</v>
      </c>
      <c r="D72" s="105">
        <v>6.6917235837895541</v>
      </c>
      <c r="E72" s="105">
        <v>6.9873847155586768</v>
      </c>
      <c r="F72" s="105">
        <v>6.3857452474439356</v>
      </c>
      <c r="G72" s="105">
        <v>6.4587391466128663</v>
      </c>
      <c r="H72" s="105">
        <v>6.855647842598998</v>
      </c>
      <c r="I72" s="105">
        <v>7.0297667413987872</v>
      </c>
      <c r="J72" s="105">
        <v>6.8930450045386893</v>
      </c>
      <c r="K72" s="105">
        <v>6.6652161104666643</v>
      </c>
      <c r="L72" s="105">
        <v>7.5467825080801347</v>
      </c>
      <c r="M72" s="105">
        <v>6.5849632960825355</v>
      </c>
      <c r="N72" s="105">
        <v>7.2647746307297068</v>
      </c>
      <c r="O72" s="105">
        <v>7.470900291336755</v>
      </c>
      <c r="P72" s="105">
        <v>7.0363273728710816</v>
      </c>
      <c r="Q72" s="105">
        <v>7.9090723642012488</v>
      </c>
      <c r="R72" s="105">
        <v>8.4891884391806336</v>
      </c>
      <c r="S72" s="105">
        <v>8.0439633918217819</v>
      </c>
      <c r="T72" s="105">
        <v>8.1081572225064047</v>
      </c>
      <c r="U72" s="105">
        <v>7.9142609083732545</v>
      </c>
      <c r="V72" s="105">
        <v>8.0857612547042681</v>
      </c>
      <c r="W72" s="105">
        <v>8.9242889312997669</v>
      </c>
      <c r="X72" s="105">
        <v>7.7680377220706536</v>
      </c>
      <c r="Y72" s="105">
        <v>7.6524229762129643</v>
      </c>
      <c r="DA72" s="132" t="s">
        <v>2814</v>
      </c>
    </row>
    <row r="73" spans="1:105" ht="12" customHeight="1" x14ac:dyDescent="0.25">
      <c r="A73" s="106" t="s">
        <v>122</v>
      </c>
      <c r="B73" s="102">
        <v>10.784113730938204</v>
      </c>
      <c r="C73" s="102">
        <v>13.035017286352579</v>
      </c>
      <c r="D73" s="102">
        <v>11.856971259456076</v>
      </c>
      <c r="E73" s="102">
        <v>10.886700691725618</v>
      </c>
      <c r="F73" s="102">
        <v>10.946392732180707</v>
      </c>
      <c r="G73" s="102">
        <v>11.200889893954573</v>
      </c>
      <c r="H73" s="102">
        <v>11.9084793357215</v>
      </c>
      <c r="I73" s="102">
        <v>11.7359548822314</v>
      </c>
      <c r="J73" s="102">
        <v>11.591510122812746</v>
      </c>
      <c r="K73" s="102">
        <v>11.219628048414183</v>
      </c>
      <c r="L73" s="102">
        <v>11.810090412901168</v>
      </c>
      <c r="M73" s="102">
        <v>12.235994395890534</v>
      </c>
      <c r="N73" s="102">
        <v>11.923436589113754</v>
      </c>
      <c r="O73" s="102">
        <v>11.728103287271527</v>
      </c>
      <c r="P73" s="102">
        <v>12.410877182230905</v>
      </c>
      <c r="Q73" s="102">
        <v>11.745115065821413</v>
      </c>
      <c r="R73" s="102">
        <v>11.975540329666515</v>
      </c>
      <c r="S73" s="102">
        <v>12.260043415370808</v>
      </c>
      <c r="T73" s="102">
        <v>11.911476747180245</v>
      </c>
      <c r="U73" s="102">
        <v>11.879073725357564</v>
      </c>
      <c r="V73" s="102">
        <v>11.917895105872725</v>
      </c>
      <c r="W73" s="102">
        <v>11.805128279403899</v>
      </c>
      <c r="X73" s="102">
        <v>11.725824912096552</v>
      </c>
      <c r="Y73" s="102">
        <v>10.427183874511307</v>
      </c>
      <c r="DA73" s="131" t="s">
        <v>2815</v>
      </c>
    </row>
    <row r="74" spans="1:105" ht="12" customHeight="1" x14ac:dyDescent="0.25">
      <c r="A74" s="107" t="s">
        <v>121</v>
      </c>
      <c r="B74" s="105">
        <v>7.0123708541816958</v>
      </c>
      <c r="C74" s="105">
        <v>9.0763605167863197</v>
      </c>
      <c r="D74" s="105">
        <v>7.7466724708320536</v>
      </c>
      <c r="E74" s="105">
        <v>7.0227698886814913</v>
      </c>
      <c r="F74" s="105">
        <v>7.1426350011508504</v>
      </c>
      <c r="G74" s="105">
        <v>7.3272912288979715</v>
      </c>
      <c r="H74" s="105">
        <v>7.9283935948562219</v>
      </c>
      <c r="I74" s="105">
        <v>7.7455945199906928</v>
      </c>
      <c r="J74" s="105">
        <v>7.6496618500813494</v>
      </c>
      <c r="K74" s="105">
        <v>7.3932794395029671</v>
      </c>
      <c r="L74" s="105">
        <v>7.809578098670956</v>
      </c>
      <c r="M74" s="105">
        <v>8.2817957088774588</v>
      </c>
      <c r="N74" s="105">
        <v>7.9603402845285069</v>
      </c>
      <c r="O74" s="105">
        <v>7.746742319934576</v>
      </c>
      <c r="P74" s="105">
        <v>8.4290268555972503</v>
      </c>
      <c r="Q74" s="105">
        <v>7.6963472400581434</v>
      </c>
      <c r="R74" s="105">
        <v>8.0605832242943585</v>
      </c>
      <c r="S74" s="105">
        <v>8.5947904599665197</v>
      </c>
      <c r="T74" s="105">
        <v>8.8087184463638142</v>
      </c>
      <c r="U74" s="105">
        <v>8.9976140859241589</v>
      </c>
      <c r="V74" s="105">
        <v>8.9849697045904069</v>
      </c>
      <c r="W74" s="105">
        <v>9.0465521796139914</v>
      </c>
      <c r="X74" s="105">
        <v>9.0250463918249508</v>
      </c>
      <c r="Y74" s="105">
        <v>8.3908723523970075</v>
      </c>
      <c r="DA74" s="132" t="s">
        <v>2816</v>
      </c>
    </row>
    <row r="75" spans="1:105" ht="12" customHeight="1" x14ac:dyDescent="0.25">
      <c r="A75" s="108" t="s">
        <v>53</v>
      </c>
      <c r="B75" s="99">
        <v>1.2021935086864863</v>
      </c>
      <c r="C75" s="99">
        <v>2.878264517517044</v>
      </c>
      <c r="D75" s="99">
        <v>1.057548316715422</v>
      </c>
      <c r="E75" s="99">
        <v>0.55803831132000936</v>
      </c>
      <c r="F75" s="99">
        <v>0.75075310396586359</v>
      </c>
      <c r="G75" s="99">
        <v>0.74196176509457179</v>
      </c>
      <c r="H75" s="99">
        <v>1.0988828508759718</v>
      </c>
      <c r="I75" s="99">
        <v>0.87921013668503956</v>
      </c>
      <c r="J75" s="99">
        <v>0.81021558977056773</v>
      </c>
      <c r="K75" s="99">
        <v>0.73076094106818845</v>
      </c>
      <c r="L75" s="99">
        <v>0.76364153367046261</v>
      </c>
      <c r="M75" s="99">
        <v>1.2010988679956012</v>
      </c>
      <c r="N75" s="99">
        <v>0.77122350881871171</v>
      </c>
      <c r="O75" s="99">
        <v>0.44725847484098907</v>
      </c>
      <c r="P75" s="99">
        <v>1.0662194762422212</v>
      </c>
      <c r="Q75" s="99">
        <v>0.15442923002619202</v>
      </c>
      <c r="R75" s="99">
        <v>0.2937626090208022</v>
      </c>
      <c r="S75" s="99">
        <v>0.65062393414689623</v>
      </c>
      <c r="T75" s="99">
        <v>0.77015355487288961</v>
      </c>
      <c r="U75" s="99">
        <v>1.0194923048830633</v>
      </c>
      <c r="V75" s="99">
        <v>0.83817728869897234</v>
      </c>
      <c r="W75" s="99">
        <v>0.87948749468651388</v>
      </c>
      <c r="X75" s="99">
        <v>0.95187679471567255</v>
      </c>
      <c r="Y75" s="99">
        <v>0.69614687019901855</v>
      </c>
      <c r="DA75" s="63" t="s">
        <v>2817</v>
      </c>
    </row>
    <row r="76" spans="1:105" ht="12" customHeight="1" x14ac:dyDescent="0.25">
      <c r="A76" s="108" t="s">
        <v>52</v>
      </c>
      <c r="B76" s="99">
        <v>5.8101773454952097</v>
      </c>
      <c r="C76" s="99">
        <v>6.1980959992692757</v>
      </c>
      <c r="D76" s="99">
        <v>6.689124154116632</v>
      </c>
      <c r="E76" s="99">
        <v>6.4647315773614826</v>
      </c>
      <c r="F76" s="99">
        <v>6.3918818971849856</v>
      </c>
      <c r="G76" s="99">
        <v>6.5853294638034017</v>
      </c>
      <c r="H76" s="99">
        <v>6.8295107439802498</v>
      </c>
      <c r="I76" s="99">
        <v>6.866384383305653</v>
      </c>
      <c r="J76" s="99">
        <v>6.8394462603107806</v>
      </c>
      <c r="K76" s="99">
        <v>6.6625184984347801</v>
      </c>
      <c r="L76" s="99">
        <v>7.0459365650004928</v>
      </c>
      <c r="M76" s="99">
        <v>7.0806968408818589</v>
      </c>
      <c r="N76" s="99">
        <v>7.1891167757097971</v>
      </c>
      <c r="O76" s="99">
        <v>7.2994838450935866</v>
      </c>
      <c r="P76" s="99">
        <v>7.3628073793550302</v>
      </c>
      <c r="Q76" s="99">
        <v>7.5419180100319503</v>
      </c>
      <c r="R76" s="99">
        <v>7.7668206152735566</v>
      </c>
      <c r="S76" s="99">
        <v>7.9441665258196226</v>
      </c>
      <c r="T76" s="99">
        <v>8.0385648914909247</v>
      </c>
      <c r="U76" s="99">
        <v>7.9781217810410956</v>
      </c>
      <c r="V76" s="99">
        <v>8.1467924158914347</v>
      </c>
      <c r="W76" s="99">
        <v>8.1670646849274782</v>
      </c>
      <c r="X76" s="99">
        <v>8.0731695971092776</v>
      </c>
      <c r="Y76" s="99">
        <v>7.6947254821979874</v>
      </c>
      <c r="DA76" s="63" t="s">
        <v>2818</v>
      </c>
    </row>
    <row r="77" spans="1:105" ht="12" customHeight="1" x14ac:dyDescent="0.25">
      <c r="A77" s="121" t="s">
        <v>54</v>
      </c>
      <c r="B77" s="123">
        <v>6.6383883001008552</v>
      </c>
      <c r="C77" s="123">
        <v>7.494061333821767</v>
      </c>
      <c r="D77" s="123">
        <v>7.5254925842067832</v>
      </c>
      <c r="E77" s="123">
        <v>8.068858614008029</v>
      </c>
      <c r="F77" s="123">
        <v>7.4486019615477508</v>
      </c>
      <c r="G77" s="123">
        <v>7.5270324510054509</v>
      </c>
      <c r="H77" s="123">
        <v>9.1596758557571185</v>
      </c>
      <c r="I77" s="123">
        <v>8.9732957385296981</v>
      </c>
      <c r="J77" s="123">
        <v>8.6500623367426588</v>
      </c>
      <c r="K77" s="123">
        <v>8.4467658404449431</v>
      </c>
      <c r="L77" s="123">
        <v>8.6620498059418249</v>
      </c>
      <c r="M77" s="123">
        <v>7.4292570987952846</v>
      </c>
      <c r="N77" s="123">
        <v>7.6903492130354136</v>
      </c>
      <c r="O77" s="123">
        <v>6.6194397942273628</v>
      </c>
      <c r="P77" s="123">
        <v>6.8791758346876763</v>
      </c>
      <c r="Q77" s="123">
        <v>7.3319698558296071</v>
      </c>
      <c r="R77" s="123">
        <v>7.7411356158352618</v>
      </c>
      <c r="S77" s="123">
        <v>7.4171457433193382</v>
      </c>
      <c r="T77" s="123">
        <v>7.896049945382825</v>
      </c>
      <c r="U77" s="123">
        <v>7.2585042702094338</v>
      </c>
      <c r="V77" s="123">
        <v>7.2229980863602838</v>
      </c>
      <c r="W77" s="123">
        <v>7.7564899331271704</v>
      </c>
      <c r="X77" s="123">
        <v>7.1543061762191664</v>
      </c>
      <c r="Y77" s="123">
        <v>6.909740538475134</v>
      </c>
      <c r="DA77" s="130" t="s">
        <v>2819</v>
      </c>
    </row>
    <row r="78" spans="1:105" ht="12" customHeight="1" x14ac:dyDescent="0.25">
      <c r="A78" s="97" t="s">
        <v>189</v>
      </c>
      <c r="B78" s="99">
        <v>6.9534370544272202</v>
      </c>
      <c r="C78" s="99">
        <v>7.8127648895961919</v>
      </c>
      <c r="D78" s="99">
        <v>7.8459408674984727</v>
      </c>
      <c r="E78" s="99">
        <v>8.5164151601936275</v>
      </c>
      <c r="F78" s="99">
        <v>7.781044197791565</v>
      </c>
      <c r="G78" s="99">
        <v>7.8033343999785867</v>
      </c>
      <c r="H78" s="99">
        <v>9.5675798689530343</v>
      </c>
      <c r="I78" s="99">
        <v>9.3748689446093447</v>
      </c>
      <c r="J78" s="99">
        <v>9.0701452349590053</v>
      </c>
      <c r="K78" s="99">
        <v>8.9076040767190747</v>
      </c>
      <c r="L78" s="99">
        <v>9.1881514835862159</v>
      </c>
      <c r="M78" s="99">
        <v>7.7893655824788874</v>
      </c>
      <c r="N78" s="99">
        <v>8.1918756790942595</v>
      </c>
      <c r="O78" s="99">
        <v>7.0265870914041368</v>
      </c>
      <c r="P78" s="99">
        <v>7.1395441417132988</v>
      </c>
      <c r="Q78" s="99">
        <v>7.6657311596131095</v>
      </c>
      <c r="R78" s="99">
        <v>8.2010348496593029</v>
      </c>
      <c r="S78" s="99">
        <v>7.8666965216506686</v>
      </c>
      <c r="T78" s="99">
        <v>8.4556688430382305</v>
      </c>
      <c r="U78" s="99">
        <v>7.7513799637909777</v>
      </c>
      <c r="V78" s="99">
        <v>7.6894897301789022</v>
      </c>
      <c r="W78" s="99">
        <v>8.2631989228229941</v>
      </c>
      <c r="X78" s="99">
        <v>7.4819364017255303</v>
      </c>
      <c r="Y78" s="99">
        <v>7.2916358466032953</v>
      </c>
      <c r="DA78" s="63" t="s">
        <v>2820</v>
      </c>
    </row>
    <row r="79" spans="1:105" ht="12" customHeight="1" x14ac:dyDescent="0.25">
      <c r="A79" s="109" t="s">
        <v>120</v>
      </c>
      <c r="B79" s="110">
        <v>5.423733623281767</v>
      </c>
      <c r="C79" s="110">
        <v>6.2461540271886768</v>
      </c>
      <c r="D79" s="110">
        <v>6.0991891970166003</v>
      </c>
      <c r="E79" s="110">
        <v>6.1887852046786698</v>
      </c>
      <c r="F79" s="110">
        <v>6.0593684344597625</v>
      </c>
      <c r="G79" s="110">
        <v>6.1837414400974637</v>
      </c>
      <c r="H79" s="110">
        <v>7.2699331529968347</v>
      </c>
      <c r="I79" s="110">
        <v>7.0774637860734133</v>
      </c>
      <c r="J79" s="110">
        <v>6.8905037351905465</v>
      </c>
      <c r="K79" s="110">
        <v>6.5691206156621682</v>
      </c>
      <c r="L79" s="110">
        <v>6.8966862773580564</v>
      </c>
      <c r="M79" s="110">
        <v>6.3450595680565858</v>
      </c>
      <c r="N79" s="110">
        <v>6.0955173273148953</v>
      </c>
      <c r="O79" s="110">
        <v>5.1948503844824474</v>
      </c>
      <c r="P79" s="110">
        <v>5.9618251557320798</v>
      </c>
      <c r="Q79" s="110">
        <v>5.7971254039656692</v>
      </c>
      <c r="R79" s="110">
        <v>5.7516196670552082</v>
      </c>
      <c r="S79" s="110">
        <v>5.745283195711016</v>
      </c>
      <c r="T79" s="110">
        <v>6.1172238553338785</v>
      </c>
      <c r="U79" s="110">
        <v>5.7297575856743359</v>
      </c>
      <c r="V79" s="110">
        <v>5.6804859291380483</v>
      </c>
      <c r="W79" s="110">
        <v>5.5978616421445739</v>
      </c>
      <c r="X79" s="110">
        <v>5.4723421591519221</v>
      </c>
      <c r="Y79" s="110">
        <v>5.2414302337877468</v>
      </c>
      <c r="DA79" s="60" t="s">
        <v>2821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84.205264194684233</v>
      </c>
      <c r="C81" s="118">
        <f t="shared" si="28"/>
        <v>86.67188658554241</v>
      </c>
      <c r="D81" s="118">
        <f t="shared" si="28"/>
        <v>88.881850346736996</v>
      </c>
      <c r="E81" s="118">
        <f t="shared" si="28"/>
        <v>91.33561621307804</v>
      </c>
      <c r="F81" s="118">
        <f t="shared" si="28"/>
        <v>94.131913927813045</v>
      </c>
      <c r="G81" s="118">
        <f t="shared" si="28"/>
        <v>95.14722707109496</v>
      </c>
      <c r="H81" s="118">
        <f t="shared" si="28"/>
        <v>94.034082205624713</v>
      </c>
      <c r="I81" s="118">
        <f t="shared" si="28"/>
        <v>88.604102890334474</v>
      </c>
      <c r="J81" s="118">
        <f t="shared" si="28"/>
        <v>82.923624933328213</v>
      </c>
      <c r="K81" s="118">
        <f t="shared" si="28"/>
        <v>86.710180666577273</v>
      </c>
      <c r="L81" s="118">
        <f t="shared" si="28"/>
        <v>83.637304761150048</v>
      </c>
      <c r="M81" s="118">
        <f t="shared" si="28"/>
        <v>77.594508374346489</v>
      </c>
      <c r="N81" s="118">
        <f t="shared" si="28"/>
        <v>72.839949704246052</v>
      </c>
      <c r="O81" s="118">
        <f t="shared" si="28"/>
        <v>68.391022236511404</v>
      </c>
      <c r="P81" s="118">
        <f t="shared" si="28"/>
        <v>68.800897416452756</v>
      </c>
      <c r="Q81" s="118">
        <f t="shared" si="28"/>
        <v>69.683348962775156</v>
      </c>
      <c r="R81" s="118">
        <f t="shared" ref="R81:V81" si="29">R82+R85+R87+R100</f>
        <v>59.125606273821269</v>
      </c>
      <c r="S81" s="118">
        <f t="shared" si="29"/>
        <v>62.870423265173962</v>
      </c>
      <c r="T81" s="118">
        <f t="shared" si="29"/>
        <v>65.869191140822551</v>
      </c>
      <c r="U81" s="118">
        <f t="shared" si="29"/>
        <v>64.490669405955032</v>
      </c>
      <c r="V81" s="118">
        <f t="shared" si="29"/>
        <v>63.18778232787637</v>
      </c>
      <c r="W81" s="118">
        <f t="shared" ref="W81:Y81" si="30">W82+W85+W87+W100</f>
        <v>61.808563577244655</v>
      </c>
      <c r="X81" s="118">
        <f t="shared" si="30"/>
        <v>60.673353457368862</v>
      </c>
      <c r="Y81" s="118">
        <f t="shared" si="30"/>
        <v>57.914476171903189</v>
      </c>
      <c r="DA81" s="129" t="s">
        <v>2822</v>
      </c>
    </row>
    <row r="82" spans="1:105" ht="12.95" customHeight="1" x14ac:dyDescent="0.25">
      <c r="A82" s="121" t="s">
        <v>57</v>
      </c>
      <c r="B82" s="123">
        <f t="shared" ref="B82:Q82" si="31">SUM(B83:B84)</f>
        <v>64.357903512205638</v>
      </c>
      <c r="C82" s="123">
        <f t="shared" si="31"/>
        <v>65.949436131276215</v>
      </c>
      <c r="D82" s="123">
        <f t="shared" si="31"/>
        <v>68.541466943798014</v>
      </c>
      <c r="E82" s="123">
        <f t="shared" si="31"/>
        <v>71.423233630501358</v>
      </c>
      <c r="F82" s="123">
        <f t="shared" si="31"/>
        <v>74.501768669672089</v>
      </c>
      <c r="G82" s="123">
        <f t="shared" si="31"/>
        <v>74.997210810171211</v>
      </c>
      <c r="H82" s="123">
        <f t="shared" si="31"/>
        <v>73.213614659742021</v>
      </c>
      <c r="I82" s="123">
        <f t="shared" si="31"/>
        <v>68.356608146214583</v>
      </c>
      <c r="J82" s="123">
        <f t="shared" si="31"/>
        <v>62.980650149411936</v>
      </c>
      <c r="K82" s="123">
        <f t="shared" si="31"/>
        <v>67.289720011962004</v>
      </c>
      <c r="L82" s="123">
        <f t="shared" si="31"/>
        <v>63.532538501674814</v>
      </c>
      <c r="M82" s="123">
        <f t="shared" si="31"/>
        <v>57.654511064348306</v>
      </c>
      <c r="N82" s="123">
        <f t="shared" si="31"/>
        <v>53.48571132959237</v>
      </c>
      <c r="O82" s="123">
        <f t="shared" si="31"/>
        <v>49.803834797192671</v>
      </c>
      <c r="P82" s="123">
        <f t="shared" si="31"/>
        <v>49.575384248549071</v>
      </c>
      <c r="Q82" s="123">
        <f t="shared" si="31"/>
        <v>50.753621534860748</v>
      </c>
      <c r="R82" s="123">
        <f t="shared" ref="R82:V82" si="32">SUM(R83:R84)</f>
        <v>40.2064662540011</v>
      </c>
      <c r="S82" s="123">
        <f t="shared" si="32"/>
        <v>43.337156367475849</v>
      </c>
      <c r="T82" s="123">
        <f t="shared" si="32"/>
        <v>46.284867718637742</v>
      </c>
      <c r="U82" s="123">
        <f t="shared" si="32"/>
        <v>46.092366077759145</v>
      </c>
      <c r="V82" s="123">
        <f t="shared" si="32"/>
        <v>45.474635266113559</v>
      </c>
      <c r="W82" s="123">
        <f t="shared" ref="W82:Y82" si="33">SUM(W83:W84)</f>
        <v>44.054857434026836</v>
      </c>
      <c r="X82" s="123">
        <f t="shared" si="33"/>
        <v>42.630694833138328</v>
      </c>
      <c r="Y82" s="123">
        <f t="shared" si="33"/>
        <v>41.535634487332189</v>
      </c>
      <c r="DA82" s="130" t="s">
        <v>2823</v>
      </c>
    </row>
    <row r="83" spans="1:105" ht="12" customHeight="1" x14ac:dyDescent="0.25">
      <c r="A83" s="97" t="s">
        <v>199</v>
      </c>
      <c r="B83" s="99">
        <v>64.119577331799903</v>
      </c>
      <c r="C83" s="99">
        <v>65.702242568899749</v>
      </c>
      <c r="D83" s="99">
        <v>68.290184491541766</v>
      </c>
      <c r="E83" s="99">
        <v>71.175520246511425</v>
      </c>
      <c r="F83" s="99">
        <v>74.239539682520146</v>
      </c>
      <c r="G83" s="99">
        <v>74.735889200427437</v>
      </c>
      <c r="H83" s="99">
        <v>72.960643810660827</v>
      </c>
      <c r="I83" s="99">
        <v>68.112133051780489</v>
      </c>
      <c r="J83" s="99">
        <v>62.750815650372523</v>
      </c>
      <c r="K83" s="99">
        <v>67.042225940836019</v>
      </c>
      <c r="L83" s="99">
        <v>63.291216296184615</v>
      </c>
      <c r="M83" s="99">
        <v>57.424542477582726</v>
      </c>
      <c r="N83" s="99">
        <v>53.266853325870116</v>
      </c>
      <c r="O83" s="99">
        <v>49.590728368874551</v>
      </c>
      <c r="P83" s="99">
        <v>49.359620444377136</v>
      </c>
      <c r="Q83" s="99">
        <v>50.541625825489156</v>
      </c>
      <c r="R83" s="99">
        <v>40.038042493158144</v>
      </c>
      <c r="S83" s="99">
        <v>43.158034118151335</v>
      </c>
      <c r="T83" s="99">
        <v>46.091345356026558</v>
      </c>
      <c r="U83" s="99">
        <v>45.900068657369786</v>
      </c>
      <c r="V83" s="99">
        <v>45.281996327447615</v>
      </c>
      <c r="W83" s="99">
        <v>43.863615727808998</v>
      </c>
      <c r="X83" s="99">
        <v>42.438643720021958</v>
      </c>
      <c r="Y83" s="99">
        <v>41.344657449411287</v>
      </c>
      <c r="DA83" s="63" t="s">
        <v>2824</v>
      </c>
    </row>
    <row r="84" spans="1:105" ht="12" customHeight="1" x14ac:dyDescent="0.25">
      <c r="A84" s="97" t="s">
        <v>53</v>
      </c>
      <c r="B84" s="99">
        <v>0.2383261804057327</v>
      </c>
      <c r="C84" s="99">
        <v>0.24719356237646523</v>
      </c>
      <c r="D84" s="99">
        <v>0.25128245225624563</v>
      </c>
      <c r="E84" s="99">
        <v>0.24771338398992851</v>
      </c>
      <c r="F84" s="99">
        <v>0.26222898715194815</v>
      </c>
      <c r="G84" s="99">
        <v>0.26132160974377866</v>
      </c>
      <c r="H84" s="99">
        <v>0.25297084908119077</v>
      </c>
      <c r="I84" s="99">
        <v>0.24447509443409435</v>
      </c>
      <c r="J84" s="99">
        <v>0.22983449903941336</v>
      </c>
      <c r="K84" s="99">
        <v>0.24749407112597929</v>
      </c>
      <c r="L84" s="99">
        <v>0.24132220549019842</v>
      </c>
      <c r="M84" s="99">
        <v>0.22996858676558216</v>
      </c>
      <c r="N84" s="99">
        <v>0.21885800372225692</v>
      </c>
      <c r="O84" s="99">
        <v>0.21310642831812324</v>
      </c>
      <c r="P84" s="99">
        <v>0.21576380417193353</v>
      </c>
      <c r="Q84" s="99">
        <v>0.21199570937159287</v>
      </c>
      <c r="R84" s="99">
        <v>0.16842376084295549</v>
      </c>
      <c r="S84" s="99">
        <v>0.17912224932451506</v>
      </c>
      <c r="T84" s="99">
        <v>0.19352236261118191</v>
      </c>
      <c r="U84" s="99">
        <v>0.19229742038935821</v>
      </c>
      <c r="V84" s="99">
        <v>0.19263893866594611</v>
      </c>
      <c r="W84" s="99">
        <v>0.19124170621783584</v>
      </c>
      <c r="X84" s="99">
        <v>0.19205111311637146</v>
      </c>
      <c r="Y84" s="99">
        <v>0.19097703792090362</v>
      </c>
      <c r="DA84" s="63" t="s">
        <v>2825</v>
      </c>
    </row>
    <row r="85" spans="1:105" ht="12.95" customHeight="1" x14ac:dyDescent="0.25">
      <c r="A85" s="121" t="s">
        <v>92</v>
      </c>
      <c r="B85" s="123">
        <f t="shared" ref="B85:Y85" si="34">B86</f>
        <v>0.24672358717792214</v>
      </c>
      <c r="C85" s="123">
        <f t="shared" si="34"/>
        <v>0.30848896011454607</v>
      </c>
      <c r="D85" s="123">
        <f t="shared" si="34"/>
        <v>0.24747301760095833</v>
      </c>
      <c r="E85" s="123">
        <f t="shared" si="34"/>
        <v>0.47917379446132752</v>
      </c>
      <c r="F85" s="123">
        <f t="shared" si="34"/>
        <v>0.38982033101390134</v>
      </c>
      <c r="G85" s="123">
        <f t="shared" si="34"/>
        <v>0.53008647782103357</v>
      </c>
      <c r="H85" s="123">
        <f t="shared" si="34"/>
        <v>0.61111800777716752</v>
      </c>
      <c r="I85" s="123">
        <f t="shared" si="34"/>
        <v>0.41882161346902247</v>
      </c>
      <c r="J85" s="123">
        <f t="shared" si="34"/>
        <v>0.53638362184714505</v>
      </c>
      <c r="K85" s="123">
        <f t="shared" si="34"/>
        <v>0.88110338376072594</v>
      </c>
      <c r="L85" s="123">
        <f t="shared" si="34"/>
        <v>0.97982712543890582</v>
      </c>
      <c r="M85" s="123">
        <f t="shared" si="34"/>
        <v>0.9718800645261596</v>
      </c>
      <c r="N85" s="123">
        <f t="shared" si="34"/>
        <v>0.96015072723927231</v>
      </c>
      <c r="O85" s="123">
        <f t="shared" si="34"/>
        <v>0.90612577071514366</v>
      </c>
      <c r="P85" s="123">
        <f t="shared" si="34"/>
        <v>0.73420290799264709</v>
      </c>
      <c r="Q85" s="123">
        <f t="shared" si="34"/>
        <v>1.1381191012908902</v>
      </c>
      <c r="R85" s="123">
        <f t="shared" si="34"/>
        <v>1.0466499130647797</v>
      </c>
      <c r="S85" s="123">
        <f t="shared" si="34"/>
        <v>1.0621073831135583</v>
      </c>
      <c r="T85" s="123">
        <f t="shared" si="34"/>
        <v>0.7673027798032076</v>
      </c>
      <c r="U85" s="123">
        <f t="shared" si="34"/>
        <v>0.62108203459236311</v>
      </c>
      <c r="V85" s="123">
        <f t="shared" si="34"/>
        <v>0.53420804877367756</v>
      </c>
      <c r="W85" s="123">
        <f t="shared" si="34"/>
        <v>0.49122964636212529</v>
      </c>
      <c r="X85" s="123">
        <f t="shared" si="34"/>
        <v>0.50071007270973122</v>
      </c>
      <c r="Y85" s="123">
        <f t="shared" si="34"/>
        <v>0.54077651610567901</v>
      </c>
      <c r="DA85" s="130" t="s">
        <v>2826</v>
      </c>
    </row>
    <row r="86" spans="1:105" ht="12" customHeight="1" x14ac:dyDescent="0.25">
      <c r="A86" s="97" t="s">
        <v>53</v>
      </c>
      <c r="B86" s="99">
        <f>RES_hhdet_fech!B86/RES_summary!B$19</f>
        <v>0.24672358717792214</v>
      </c>
      <c r="C86" s="99">
        <f>RES_hhdet_fech!C86/RES_summary!C$19</f>
        <v>0.30848896011454607</v>
      </c>
      <c r="D86" s="99">
        <f>RES_hhdet_fech!D86/RES_summary!D$19</f>
        <v>0.24747301760095833</v>
      </c>
      <c r="E86" s="99">
        <f>RES_hhdet_fech!E86/RES_summary!E$19</f>
        <v>0.47917379446132752</v>
      </c>
      <c r="F86" s="99">
        <f>RES_hhdet_fech!F86/RES_summary!F$19</f>
        <v>0.38982033101390134</v>
      </c>
      <c r="G86" s="99">
        <f>RES_hhdet_fech!G86/RES_summary!G$19</f>
        <v>0.53008647782103357</v>
      </c>
      <c r="H86" s="99">
        <f>RES_hhdet_fech!H86/RES_summary!H$19</f>
        <v>0.61111800777716752</v>
      </c>
      <c r="I86" s="99">
        <f>RES_hhdet_fech!I86/RES_summary!I$19</f>
        <v>0.41882161346902247</v>
      </c>
      <c r="J86" s="99">
        <f>RES_hhdet_fech!J86/RES_summary!J$19</f>
        <v>0.53638362184714505</v>
      </c>
      <c r="K86" s="99">
        <f>RES_hhdet_fech!K86/RES_summary!K$19</f>
        <v>0.88110338376072594</v>
      </c>
      <c r="L86" s="99">
        <f>RES_hhdet_fech!L86/RES_summary!L$19</f>
        <v>0.97982712543890582</v>
      </c>
      <c r="M86" s="99">
        <f>RES_hhdet_fech!M86/RES_summary!M$19</f>
        <v>0.9718800645261596</v>
      </c>
      <c r="N86" s="99">
        <f>RES_hhdet_fech!N86/RES_summary!N$19</f>
        <v>0.96015072723927231</v>
      </c>
      <c r="O86" s="99">
        <f>RES_hhdet_fech!O86/RES_summary!O$19</f>
        <v>0.90612577071514366</v>
      </c>
      <c r="P86" s="99">
        <f>RES_hhdet_fech!P86/RES_summary!P$19</f>
        <v>0.73420290799264709</v>
      </c>
      <c r="Q86" s="99">
        <f>RES_hhdet_fech!Q86/RES_summary!Q$19</f>
        <v>1.1381191012908902</v>
      </c>
      <c r="R86" s="99">
        <f>RES_hhdet_fech!R86/RES_summary!R$19</f>
        <v>1.0466499130647797</v>
      </c>
      <c r="S86" s="99">
        <f>RES_hhdet_fech!S86/RES_summary!S$19</f>
        <v>1.0621073831135583</v>
      </c>
      <c r="T86" s="99">
        <f>RES_hhdet_fech!T86/RES_summary!T$19</f>
        <v>0.7673027798032076</v>
      </c>
      <c r="U86" s="99">
        <f>RES_hhdet_fech!U86/RES_summary!U$19</f>
        <v>0.62108203459236311</v>
      </c>
      <c r="V86" s="99">
        <f>RES_hhdet_fech!V86/RES_summary!V$19</f>
        <v>0.53420804877367756</v>
      </c>
      <c r="W86" s="99">
        <f>RES_hhdet_fech!W86/RES_summary!W$19</f>
        <v>0.49122964636212529</v>
      </c>
      <c r="X86" s="99">
        <f>RES_hhdet_fech!X86/RES_summary!X$19</f>
        <v>0.50071007270973122</v>
      </c>
      <c r="Y86" s="99">
        <f>RES_hhdet_fech!Y86/RES_summary!Y$19</f>
        <v>0.54077651610567901</v>
      </c>
      <c r="DA86" s="63" t="s">
        <v>2827</v>
      </c>
    </row>
    <row r="87" spans="1:105" ht="12" customHeight="1" x14ac:dyDescent="0.25">
      <c r="A87" s="121" t="s">
        <v>55</v>
      </c>
      <c r="B87" s="123">
        <v>13.446835143436431</v>
      </c>
      <c r="C87" s="123">
        <v>13.617626947206467</v>
      </c>
      <c r="D87" s="123">
        <v>13.346325510172131</v>
      </c>
      <c r="E87" s="123">
        <v>12.55619236299645</v>
      </c>
      <c r="F87" s="123">
        <v>12.443032219798381</v>
      </c>
      <c r="G87" s="123">
        <v>12.69007595893523</v>
      </c>
      <c r="H87" s="123">
        <v>12.406232850845752</v>
      </c>
      <c r="I87" s="123">
        <v>12.159076475290345</v>
      </c>
      <c r="J87" s="123">
        <v>11.899845300471483</v>
      </c>
      <c r="K87" s="123">
        <v>11.341015499837653</v>
      </c>
      <c r="L87" s="123">
        <v>11.706287617898536</v>
      </c>
      <c r="M87" s="123">
        <v>12.05542193273252</v>
      </c>
      <c r="N87" s="123">
        <v>11.747927152700965</v>
      </c>
      <c r="O87" s="123">
        <v>11.76404955057021</v>
      </c>
      <c r="P87" s="123">
        <v>12.023555852510123</v>
      </c>
      <c r="Q87" s="123">
        <v>11.418375541815768</v>
      </c>
      <c r="R87" s="123">
        <v>11.575355143321074</v>
      </c>
      <c r="S87" s="123">
        <v>12.039433866478669</v>
      </c>
      <c r="T87" s="123">
        <v>11.972369684718977</v>
      </c>
      <c r="U87" s="123">
        <v>11.486289546072175</v>
      </c>
      <c r="V87" s="123">
        <v>11.088315698980281</v>
      </c>
      <c r="W87" s="123">
        <v>11.188987493098965</v>
      </c>
      <c r="X87" s="123">
        <v>11.404573696291857</v>
      </c>
      <c r="Y87" s="123">
        <v>10.159987421371005</v>
      </c>
      <c r="DA87" s="130" t="s">
        <v>2828</v>
      </c>
    </row>
    <row r="88" spans="1:105" ht="12" customHeight="1" x14ac:dyDescent="0.25">
      <c r="A88" s="97" t="s">
        <v>132</v>
      </c>
      <c r="B88" s="99">
        <v>16.10507229706878</v>
      </c>
      <c r="C88" s="99">
        <v>16.737785141496047</v>
      </c>
      <c r="D88" s="99">
        <v>16.180066919962513</v>
      </c>
      <c r="E88" s="99">
        <v>14.984828551067054</v>
      </c>
      <c r="F88" s="99">
        <v>14.311259971888603</v>
      </c>
      <c r="G88" s="99">
        <v>14.297589919675101</v>
      </c>
      <c r="H88" s="99">
        <v>13.991051608687059</v>
      </c>
      <c r="I88" s="99">
        <v>13.413448320709117</v>
      </c>
      <c r="J88" s="99">
        <v>13.102439572929182</v>
      </c>
      <c r="K88" s="99">
        <v>12.379318551545207</v>
      </c>
      <c r="L88" s="99">
        <v>12.1900278659671</v>
      </c>
      <c r="M88" s="99">
        <v>12.990599426694599</v>
      </c>
      <c r="N88" s="99">
        <v>12.934767779373779</v>
      </c>
      <c r="O88" s="99">
        <v>13.402349446128484</v>
      </c>
      <c r="P88" s="99">
        <v>13.596299084899078</v>
      </c>
      <c r="Q88" s="99">
        <v>13.102612449013808</v>
      </c>
      <c r="R88" s="99">
        <v>10.644376173923131</v>
      </c>
      <c r="S88" s="99">
        <v>11.704690157090209</v>
      </c>
      <c r="T88" s="99">
        <v>11.764442550231601</v>
      </c>
      <c r="U88" s="99">
        <v>12.297607737637808</v>
      </c>
      <c r="V88" s="99">
        <v>12.233926562663592</v>
      </c>
      <c r="W88" s="99">
        <v>12.109489476163716</v>
      </c>
      <c r="X88" s="99">
        <v>11.79338020346078</v>
      </c>
      <c r="Y88" s="99">
        <v>11.161962259052155</v>
      </c>
      <c r="DA88" s="63" t="s">
        <v>2829</v>
      </c>
    </row>
    <row r="89" spans="1:105" ht="12" customHeight="1" x14ac:dyDescent="0.25">
      <c r="A89" s="97" t="s">
        <v>131</v>
      </c>
      <c r="B89" s="99">
        <v>8.0936634962141127</v>
      </c>
      <c r="C89" s="99">
        <v>9.5970744992913257</v>
      </c>
      <c r="D89" s="99">
        <v>8.2147034564732344</v>
      </c>
      <c r="E89" s="99">
        <v>7.4250566686246762</v>
      </c>
      <c r="F89" s="99">
        <v>7.382008590884638</v>
      </c>
      <c r="G89" s="99">
        <v>7.5629477263373479</v>
      </c>
      <c r="H89" s="99">
        <v>7.806277226435971</v>
      </c>
      <c r="I89" s="99">
        <v>7.615186991368037</v>
      </c>
      <c r="J89" s="99">
        <v>7.7451899611373447</v>
      </c>
      <c r="K89" s="99">
        <v>7.5767049727562243</v>
      </c>
      <c r="L89" s="99">
        <v>7.7363447852958283</v>
      </c>
      <c r="M89" s="99">
        <v>8.6942234208778117</v>
      </c>
      <c r="N89" s="99">
        <v>8.8131153852518977</v>
      </c>
      <c r="O89" s="99">
        <v>9.3251172478082367</v>
      </c>
      <c r="P89" s="99">
        <v>9.6565256810997173</v>
      </c>
      <c r="Q89" s="99">
        <v>9.0565123085371813</v>
      </c>
      <c r="R89" s="99">
        <v>7.4765955157914936</v>
      </c>
      <c r="S89" s="99">
        <v>8.4234487535011393</v>
      </c>
      <c r="T89" s="99">
        <v>8.5862091761113959</v>
      </c>
      <c r="U89" s="99">
        <v>9.0843775296714373</v>
      </c>
      <c r="V89" s="99">
        <v>9.0419768434876957</v>
      </c>
      <c r="W89" s="99">
        <v>9.068371102200059</v>
      </c>
      <c r="X89" s="99">
        <v>8.9989829393622855</v>
      </c>
      <c r="Y89" s="99">
        <v>8.6847483343834213</v>
      </c>
      <c r="DA89" s="63" t="s">
        <v>2830</v>
      </c>
    </row>
    <row r="90" spans="1:105" ht="12" customHeight="1" x14ac:dyDescent="0.25">
      <c r="A90" s="100" t="s">
        <v>199</v>
      </c>
      <c r="B90" s="102">
        <v>1.8413032145504395</v>
      </c>
      <c r="C90" s="102">
        <v>3.7771578858790336</v>
      </c>
      <c r="D90" s="102">
        <v>1.4853529880219154</v>
      </c>
      <c r="E90" s="102">
        <v>0.78753294700451382</v>
      </c>
      <c r="F90" s="102">
        <v>0.98020072680186421</v>
      </c>
      <c r="G90" s="102">
        <v>0.94503941805881797</v>
      </c>
      <c r="H90" s="102">
        <v>1.2664756905484689</v>
      </c>
      <c r="I90" s="102">
        <v>0.95355259973126461</v>
      </c>
      <c r="J90" s="102">
        <v>0.85994531630418802</v>
      </c>
      <c r="K90" s="102">
        <v>0.76219364428575886</v>
      </c>
      <c r="L90" s="102">
        <v>0.75602424951874392</v>
      </c>
      <c r="M90" s="102">
        <v>1.2716262649889287</v>
      </c>
      <c r="N90" s="102">
        <v>0.86346987283544296</v>
      </c>
      <c r="O90" s="102">
        <v>0.60025798341405157</v>
      </c>
      <c r="P90" s="102">
        <v>1.2036695900683614</v>
      </c>
      <c r="Q90" s="102">
        <v>0.2906680823881429</v>
      </c>
      <c r="R90" s="102">
        <v>0.33530490400335761</v>
      </c>
      <c r="S90" s="102">
        <v>0.64855918863406092</v>
      </c>
      <c r="T90" s="102">
        <v>0.7674600281420153</v>
      </c>
      <c r="U90" s="102">
        <v>1.0437605163019896</v>
      </c>
      <c r="V90" s="102">
        <v>0.84930138331147575</v>
      </c>
      <c r="W90" s="102">
        <v>0.92284352792222135</v>
      </c>
      <c r="X90" s="102">
        <v>0.96590124118124687</v>
      </c>
      <c r="Y90" s="102">
        <v>0.7378082334859517</v>
      </c>
      <c r="DA90" s="131" t="s">
        <v>2831</v>
      </c>
    </row>
    <row r="91" spans="1:105" ht="12" customHeight="1" x14ac:dyDescent="0.25">
      <c r="A91" s="103" t="s">
        <v>52</v>
      </c>
      <c r="B91" s="105">
        <v>6.2523602816636741</v>
      </c>
      <c r="C91" s="105">
        <v>5.8199166134122899</v>
      </c>
      <c r="D91" s="105">
        <v>6.7293504684513179</v>
      </c>
      <c r="E91" s="105">
        <v>6.6375237216201626</v>
      </c>
      <c r="F91" s="105">
        <v>6.4018078640827731</v>
      </c>
      <c r="G91" s="105">
        <v>6.6179083082785306</v>
      </c>
      <c r="H91" s="105">
        <v>6.5398015358875021</v>
      </c>
      <c r="I91" s="105">
        <v>6.6616343916367722</v>
      </c>
      <c r="J91" s="105">
        <v>6.8852446448331568</v>
      </c>
      <c r="K91" s="105">
        <v>6.8145113284704655</v>
      </c>
      <c r="L91" s="105">
        <v>6.9803205357770839</v>
      </c>
      <c r="M91" s="105">
        <v>7.4225971558888819</v>
      </c>
      <c r="N91" s="105">
        <v>7.9496455124164571</v>
      </c>
      <c r="O91" s="105">
        <v>8.7248592643941851</v>
      </c>
      <c r="P91" s="105">
        <v>8.4528560910313555</v>
      </c>
      <c r="Q91" s="105">
        <v>8.7658442261490386</v>
      </c>
      <c r="R91" s="105">
        <v>7.1412906117881354</v>
      </c>
      <c r="S91" s="105">
        <v>7.7748895648670766</v>
      </c>
      <c r="T91" s="105">
        <v>7.8187491479693803</v>
      </c>
      <c r="U91" s="105">
        <v>8.0406170133694488</v>
      </c>
      <c r="V91" s="105">
        <v>8.1926754601762202</v>
      </c>
      <c r="W91" s="105">
        <v>8.1455275742778372</v>
      </c>
      <c r="X91" s="105">
        <v>8.0330816981810411</v>
      </c>
      <c r="Y91" s="105">
        <v>7.9469401008974705</v>
      </c>
      <c r="DA91" s="132" t="s">
        <v>2832</v>
      </c>
    </row>
    <row r="92" spans="1:105" ht="12" customHeight="1" x14ac:dyDescent="0.25">
      <c r="A92" s="106" t="s">
        <v>124</v>
      </c>
      <c r="B92" s="102">
        <v>13.770006078980627</v>
      </c>
      <c r="C92" s="102">
        <v>13.61519954969863</v>
      </c>
      <c r="D92" s="102">
        <v>13.581738938585978</v>
      </c>
      <c r="E92" s="102">
        <v>12.86153399150723</v>
      </c>
      <c r="F92" s="102">
        <v>12.840682419276186</v>
      </c>
      <c r="G92" s="102">
        <v>13.353036587340572</v>
      </c>
      <c r="H92" s="102">
        <v>12.819752884377518</v>
      </c>
      <c r="I92" s="102">
        <v>12.934093305351897</v>
      </c>
      <c r="J92" s="102">
        <v>12.990721789415325</v>
      </c>
      <c r="K92" s="102">
        <v>12.655710150193361</v>
      </c>
      <c r="L92" s="102">
        <v>13.107685711994922</v>
      </c>
      <c r="M92" s="102">
        <v>13.157936682410186</v>
      </c>
      <c r="N92" s="102">
        <v>12.933597637268006</v>
      </c>
      <c r="O92" s="102">
        <v>13.25202973240132</v>
      </c>
      <c r="P92" s="102">
        <v>13.151462026417301</v>
      </c>
      <c r="Q92" s="102">
        <v>12.670601939784945</v>
      </c>
      <c r="R92" s="102">
        <v>12.994107225700988</v>
      </c>
      <c r="S92" s="102">
        <v>13.364086057646453</v>
      </c>
      <c r="T92" s="102">
        <v>13.161766226328904</v>
      </c>
      <c r="U92" s="102">
        <v>12.138246473824815</v>
      </c>
      <c r="V92" s="102">
        <v>11.438975042766748</v>
      </c>
      <c r="W92" s="102">
        <v>11.826206610898717</v>
      </c>
      <c r="X92" s="102">
        <v>12.736222559765688</v>
      </c>
      <c r="Y92" s="102">
        <v>10.444037410696902</v>
      </c>
      <c r="DA92" s="131" t="s">
        <v>2833</v>
      </c>
    </row>
    <row r="93" spans="1:105" ht="12" customHeight="1" x14ac:dyDescent="0.25">
      <c r="A93" s="107" t="s">
        <v>123</v>
      </c>
      <c r="B93" s="105">
        <v>8.1316644289032407</v>
      </c>
      <c r="C93" s="105">
        <v>8.7435107552630136</v>
      </c>
      <c r="D93" s="105">
        <v>7.9216671097391158</v>
      </c>
      <c r="E93" s="105">
        <v>7.3242196663002304</v>
      </c>
      <c r="F93" s="105">
        <v>7.4594693346805885</v>
      </c>
      <c r="G93" s="105">
        <v>7.8061526195923934</v>
      </c>
      <c r="H93" s="105">
        <v>7.7195058329082054</v>
      </c>
      <c r="I93" s="105">
        <v>7.738159659038808</v>
      </c>
      <c r="J93" s="105">
        <v>7.7667616699753736</v>
      </c>
      <c r="K93" s="105">
        <v>7.5852832632023288</v>
      </c>
      <c r="L93" s="105">
        <v>7.9074394513221504</v>
      </c>
      <c r="M93" s="105">
        <v>8.2096760897377372</v>
      </c>
      <c r="N93" s="105">
        <v>7.9830341734413599</v>
      </c>
      <c r="O93" s="105">
        <v>8.1922687391329507</v>
      </c>
      <c r="P93" s="105">
        <v>8.4893633305565839</v>
      </c>
      <c r="Q93" s="105">
        <v>7.99270818574196</v>
      </c>
      <c r="R93" s="105">
        <v>8.3987751576717375</v>
      </c>
      <c r="S93" s="105">
        <v>8.9608259102696408</v>
      </c>
      <c r="T93" s="105">
        <v>9.1059500058294152</v>
      </c>
      <c r="U93" s="105">
        <v>8.7710312912965005</v>
      </c>
      <c r="V93" s="105">
        <v>8.497925815861386</v>
      </c>
      <c r="W93" s="105">
        <v>9.0633410613554268</v>
      </c>
      <c r="X93" s="105">
        <v>9.9438019645200129</v>
      </c>
      <c r="Y93" s="105">
        <v>8.1762731611255841</v>
      </c>
      <c r="DA93" s="132" t="s">
        <v>2834</v>
      </c>
    </row>
    <row r="94" spans="1:105" ht="12" customHeight="1" x14ac:dyDescent="0.25">
      <c r="A94" s="108" t="s">
        <v>50</v>
      </c>
      <c r="B94" s="99">
        <v>1.5790738785055713</v>
      </c>
      <c r="C94" s="99">
        <v>3.0268251507599899</v>
      </c>
      <c r="D94" s="99">
        <v>1.2176693465411663</v>
      </c>
      <c r="E94" s="99">
        <v>0.67670947259340841</v>
      </c>
      <c r="F94" s="99">
        <v>0.88758910800283641</v>
      </c>
      <c r="G94" s="99">
        <v>0.89310507418809459</v>
      </c>
      <c r="H94" s="99">
        <v>1.1712446939241752</v>
      </c>
      <c r="I94" s="99">
        <v>0.96118220652523145</v>
      </c>
      <c r="J94" s="99">
        <v>0.90498470459370395</v>
      </c>
      <c r="K94" s="99">
        <v>0.82642460908375603</v>
      </c>
      <c r="L94" s="99">
        <v>0.85863018163512161</v>
      </c>
      <c r="M94" s="99">
        <v>1.3118793560546353</v>
      </c>
      <c r="N94" s="99">
        <v>0.84519429508150257</v>
      </c>
      <c r="O94" s="99">
        <v>0.54160146932207842</v>
      </c>
      <c r="P94" s="99">
        <v>1.1140157137170301</v>
      </c>
      <c r="Q94" s="99">
        <v>0.22076646933905275</v>
      </c>
      <c r="R94" s="99">
        <v>0.38242750389779889</v>
      </c>
      <c r="S94" s="99">
        <v>0.73635160995238003</v>
      </c>
      <c r="T94" s="99">
        <v>0.85716155712060549</v>
      </c>
      <c r="U94" s="99">
        <v>1.0190297310098226</v>
      </c>
      <c r="V94" s="99">
        <v>0.76880529800250608</v>
      </c>
      <c r="W94" s="99">
        <v>0.90789173806077716</v>
      </c>
      <c r="X94" s="99">
        <v>1.1033342997906359</v>
      </c>
      <c r="Y94" s="99">
        <v>0.67091082821905379</v>
      </c>
      <c r="DA94" s="63" t="s">
        <v>2835</v>
      </c>
    </row>
    <row r="95" spans="1:105" ht="12" customHeight="1" x14ac:dyDescent="0.25">
      <c r="A95" s="108" t="s">
        <v>52</v>
      </c>
      <c r="B95" s="99">
        <v>6.5525905503976691</v>
      </c>
      <c r="C95" s="99">
        <v>5.7166856045030228</v>
      </c>
      <c r="D95" s="99">
        <v>6.7039977631979495</v>
      </c>
      <c r="E95" s="99">
        <v>6.6475101937068199</v>
      </c>
      <c r="F95" s="99">
        <v>6.5718802266777514</v>
      </c>
      <c r="G95" s="99">
        <v>6.9130475454042992</v>
      </c>
      <c r="H95" s="99">
        <v>6.5482611389840315</v>
      </c>
      <c r="I95" s="99">
        <v>6.7769774525135764</v>
      </c>
      <c r="J95" s="99">
        <v>6.8617769653816723</v>
      </c>
      <c r="K95" s="99">
        <v>6.7588586541185736</v>
      </c>
      <c r="L95" s="99">
        <v>7.0488092696870304</v>
      </c>
      <c r="M95" s="99">
        <v>6.8977967336831023</v>
      </c>
      <c r="N95" s="99">
        <v>7.1378398783598582</v>
      </c>
      <c r="O95" s="99">
        <v>7.6506672698108718</v>
      </c>
      <c r="P95" s="99">
        <v>7.3753476168395533</v>
      </c>
      <c r="Q95" s="99">
        <v>7.7719417164029068</v>
      </c>
      <c r="R95" s="99">
        <v>8.0163476537739395</v>
      </c>
      <c r="S95" s="99">
        <v>8.2244743003172616</v>
      </c>
      <c r="T95" s="99">
        <v>8.2487884487088063</v>
      </c>
      <c r="U95" s="99">
        <v>7.7520015602866765</v>
      </c>
      <c r="V95" s="99">
        <v>7.7291205178588793</v>
      </c>
      <c r="W95" s="99">
        <v>8.1554493232946506</v>
      </c>
      <c r="X95" s="99">
        <v>8.8404676647293776</v>
      </c>
      <c r="Y95" s="99">
        <v>7.5053623329065298</v>
      </c>
      <c r="DA95" s="63" t="s">
        <v>2836</v>
      </c>
    </row>
    <row r="96" spans="1:105" ht="12" customHeight="1" x14ac:dyDescent="0.25">
      <c r="A96" s="106" t="s">
        <v>122</v>
      </c>
      <c r="B96" s="102">
        <v>10.784113730938202</v>
      </c>
      <c r="C96" s="102">
        <v>12.988257825334191</v>
      </c>
      <c r="D96" s="102">
        <v>11.931806203879866</v>
      </c>
      <c r="E96" s="102">
        <v>11.047551628375986</v>
      </c>
      <c r="F96" s="102">
        <v>11.06294028032123</v>
      </c>
      <c r="G96" s="102">
        <v>11.29277187626346</v>
      </c>
      <c r="H96" s="102">
        <v>11.992681572831646</v>
      </c>
      <c r="I96" s="102">
        <v>11.774053241737587</v>
      </c>
      <c r="J96" s="102">
        <v>11.651751286236735</v>
      </c>
      <c r="K96" s="102">
        <v>11.247474059859728</v>
      </c>
      <c r="L96" s="102">
        <v>11.85756700540253</v>
      </c>
      <c r="M96" s="102">
        <v>12.300982762210186</v>
      </c>
      <c r="N96" s="102">
        <v>11.959847058514818</v>
      </c>
      <c r="O96" s="102">
        <v>11.705357664983373</v>
      </c>
      <c r="P96" s="102">
        <v>12.311842481416859</v>
      </c>
      <c r="Q96" s="102">
        <v>11.551806465796879</v>
      </c>
      <c r="R96" s="102">
        <v>12.003131559561039</v>
      </c>
      <c r="S96" s="102">
        <v>12.498395534206583</v>
      </c>
      <c r="T96" s="102">
        <v>12.582119632874095</v>
      </c>
      <c r="U96" s="102">
        <v>12.388734907374658</v>
      </c>
      <c r="V96" s="102">
        <v>12.102232068981042</v>
      </c>
      <c r="W96" s="102">
        <v>11.993600112064035</v>
      </c>
      <c r="X96" s="102">
        <v>11.764669274346913</v>
      </c>
      <c r="Y96" s="102">
        <v>11.033652268657127</v>
      </c>
      <c r="DA96" s="131" t="s">
        <v>2837</v>
      </c>
    </row>
    <row r="97" spans="1:105" ht="12" customHeight="1" x14ac:dyDescent="0.25">
      <c r="A97" s="107" t="s">
        <v>121</v>
      </c>
      <c r="B97" s="105">
        <v>7.0123708541816967</v>
      </c>
      <c r="C97" s="105">
        <v>9.0674860028731015</v>
      </c>
      <c r="D97" s="105">
        <v>7.7550789120902683</v>
      </c>
      <c r="E97" s="105">
        <v>7.0460807261875624</v>
      </c>
      <c r="F97" s="105">
        <v>7.1645028941850066</v>
      </c>
      <c r="G97" s="105">
        <v>7.3495290001079434</v>
      </c>
      <c r="H97" s="105">
        <v>7.9585819764414341</v>
      </c>
      <c r="I97" s="105">
        <v>7.7548487307442384</v>
      </c>
      <c r="J97" s="105">
        <v>7.6702284134742706</v>
      </c>
      <c r="K97" s="105">
        <v>7.4058046320738713</v>
      </c>
      <c r="L97" s="105">
        <v>7.8245430248786487</v>
      </c>
      <c r="M97" s="105">
        <v>8.2985102138090951</v>
      </c>
      <c r="N97" s="105">
        <v>7.9723738675883506</v>
      </c>
      <c r="O97" s="105">
        <v>7.7560407565367591</v>
      </c>
      <c r="P97" s="105">
        <v>8.4205718011640922</v>
      </c>
      <c r="Q97" s="105">
        <v>7.6980891578554971</v>
      </c>
      <c r="R97" s="105">
        <v>8.1340042328616562</v>
      </c>
      <c r="S97" s="105">
        <v>8.696170095512862</v>
      </c>
      <c r="T97" s="105">
        <v>8.9411602841384337</v>
      </c>
      <c r="U97" s="105">
        <v>9.1226600828926294</v>
      </c>
      <c r="V97" s="105">
        <v>9.0731573477243739</v>
      </c>
      <c r="W97" s="105">
        <v>9.1544234869630028</v>
      </c>
      <c r="X97" s="105">
        <v>9.0878714265629874</v>
      </c>
      <c r="Y97" s="105">
        <v>8.5701949032199511</v>
      </c>
      <c r="DA97" s="132" t="s">
        <v>2838</v>
      </c>
    </row>
    <row r="98" spans="1:105" ht="12" customHeight="1" x14ac:dyDescent="0.25">
      <c r="A98" s="108" t="s">
        <v>53</v>
      </c>
      <c r="B98" s="99">
        <v>1.2021935086864863</v>
      </c>
      <c r="C98" s="99">
        <v>2.8691669310252936</v>
      </c>
      <c r="D98" s="99">
        <v>1.0641219845006726</v>
      </c>
      <c r="E98" s="99">
        <v>0.56712132892600253</v>
      </c>
      <c r="F98" s="99">
        <v>0.75875044624233012</v>
      </c>
      <c r="G98" s="99">
        <v>0.74748787956598906</v>
      </c>
      <c r="H98" s="99">
        <v>1.1055712708802725</v>
      </c>
      <c r="I98" s="99">
        <v>0.87921793260602821</v>
      </c>
      <c r="J98" s="99">
        <v>0.81368109605303585</v>
      </c>
      <c r="K98" s="99">
        <v>0.73159940339812202</v>
      </c>
      <c r="L98" s="99">
        <v>0.76570289288420545</v>
      </c>
      <c r="M98" s="99">
        <v>1.2052302492869038</v>
      </c>
      <c r="N98" s="99">
        <v>0.77170900262729558</v>
      </c>
      <c r="O98" s="99">
        <v>0.44613801950778254</v>
      </c>
      <c r="P98" s="99">
        <v>1.0518541586243781</v>
      </c>
      <c r="Q98" s="99">
        <v>0.15070024079050728</v>
      </c>
      <c r="R98" s="99">
        <v>0.30510465704320672</v>
      </c>
      <c r="S98" s="99">
        <v>0.68059026825230662</v>
      </c>
      <c r="T98" s="99">
        <v>0.81389709870321836</v>
      </c>
      <c r="U98" s="99">
        <v>1.0596607791904453</v>
      </c>
      <c r="V98" s="99">
        <v>0.85434846688235244</v>
      </c>
      <c r="W98" s="99">
        <v>0.89562155915468511</v>
      </c>
      <c r="X98" s="99">
        <v>0.95225904944221973</v>
      </c>
      <c r="Y98" s="99">
        <v>0.73486661988427027</v>
      </c>
      <c r="DA98" s="63" t="s">
        <v>2839</v>
      </c>
    </row>
    <row r="99" spans="1:105" ht="12" customHeight="1" x14ac:dyDescent="0.25">
      <c r="A99" s="108" t="s">
        <v>52</v>
      </c>
      <c r="B99" s="99">
        <v>5.8101773454952106</v>
      </c>
      <c r="C99" s="99">
        <v>6.1983190718478065</v>
      </c>
      <c r="D99" s="99">
        <v>6.690956927589597</v>
      </c>
      <c r="E99" s="99">
        <v>6.4789593972615602</v>
      </c>
      <c r="F99" s="99">
        <v>6.4057524479426782</v>
      </c>
      <c r="G99" s="99">
        <v>6.6020411205419549</v>
      </c>
      <c r="H99" s="99">
        <v>6.8530107055611618</v>
      </c>
      <c r="I99" s="99">
        <v>6.8756307981382108</v>
      </c>
      <c r="J99" s="99">
        <v>6.856547317421235</v>
      </c>
      <c r="K99" s="99">
        <v>6.6742052286757492</v>
      </c>
      <c r="L99" s="99">
        <v>7.0588401319944447</v>
      </c>
      <c r="M99" s="99">
        <v>7.0932799645221918</v>
      </c>
      <c r="N99" s="99">
        <v>7.2006648649610554</v>
      </c>
      <c r="O99" s="99">
        <v>7.3099027370289766</v>
      </c>
      <c r="P99" s="99">
        <v>7.368717642539715</v>
      </c>
      <c r="Q99" s="99">
        <v>7.5473889170649899</v>
      </c>
      <c r="R99" s="99">
        <v>7.8288995758184488</v>
      </c>
      <c r="S99" s="99">
        <v>8.0155798272605558</v>
      </c>
      <c r="T99" s="99">
        <v>8.1272631854352149</v>
      </c>
      <c r="U99" s="99">
        <v>8.0629993037021848</v>
      </c>
      <c r="V99" s="99">
        <v>8.2188088808420208</v>
      </c>
      <c r="W99" s="99">
        <v>8.2588019278083173</v>
      </c>
      <c r="X99" s="99">
        <v>8.1356123771207667</v>
      </c>
      <c r="Y99" s="99">
        <v>7.8353282833356799</v>
      </c>
      <c r="DA99" s="63" t="s">
        <v>2840</v>
      </c>
    </row>
    <row r="100" spans="1:105" ht="12" customHeight="1" x14ac:dyDescent="0.25">
      <c r="A100" s="121" t="s">
        <v>54</v>
      </c>
      <c r="B100" s="123">
        <v>6.1538019518642324</v>
      </c>
      <c r="C100" s="123">
        <v>6.7963345469451868</v>
      </c>
      <c r="D100" s="123">
        <v>6.7465848751658974</v>
      </c>
      <c r="E100" s="123">
        <v>6.8770164251188959</v>
      </c>
      <c r="F100" s="123">
        <v>6.7972927073286655</v>
      </c>
      <c r="G100" s="123">
        <v>6.9298538241674876</v>
      </c>
      <c r="H100" s="123">
        <v>7.8031166872597808</v>
      </c>
      <c r="I100" s="123">
        <v>7.6695966553605182</v>
      </c>
      <c r="J100" s="123">
        <v>7.5067458615976506</v>
      </c>
      <c r="K100" s="123">
        <v>7.1983417710168816</v>
      </c>
      <c r="L100" s="123">
        <v>7.4186515161377882</v>
      </c>
      <c r="M100" s="123">
        <v>6.9126953127395048</v>
      </c>
      <c r="N100" s="123">
        <v>6.6461604947134427</v>
      </c>
      <c r="O100" s="123">
        <v>5.9170121180333863</v>
      </c>
      <c r="P100" s="123">
        <v>6.467754407400915</v>
      </c>
      <c r="Q100" s="123">
        <v>6.3732327848077439</v>
      </c>
      <c r="R100" s="123">
        <v>6.297134963434309</v>
      </c>
      <c r="S100" s="123">
        <v>6.4317256481058909</v>
      </c>
      <c r="T100" s="123">
        <v>6.8446509576626209</v>
      </c>
      <c r="U100" s="123">
        <v>6.290931747531352</v>
      </c>
      <c r="V100" s="123">
        <v>6.090623314008849</v>
      </c>
      <c r="W100" s="123">
        <v>6.0734890037567313</v>
      </c>
      <c r="X100" s="123">
        <v>6.1373748552289458</v>
      </c>
      <c r="Y100" s="123">
        <v>5.6780777470943153</v>
      </c>
      <c r="DA100" s="130" t="s">
        <v>2841</v>
      </c>
    </row>
    <row r="101" spans="1:105" ht="12" customHeight="1" x14ac:dyDescent="0.25">
      <c r="A101" s="97" t="s">
        <v>202</v>
      </c>
      <c r="B101" s="99">
        <v>7.0416962112547852</v>
      </c>
      <c r="C101" s="99">
        <v>8.0193392296312673</v>
      </c>
      <c r="D101" s="99">
        <v>7.8452543697860104</v>
      </c>
      <c r="E101" s="99">
        <v>8.2157051491295849</v>
      </c>
      <c r="F101" s="99">
        <v>7.8804692555319455</v>
      </c>
      <c r="G101" s="99">
        <v>8.0903453886062699</v>
      </c>
      <c r="H101" s="99">
        <v>9.4309023705918165</v>
      </c>
      <c r="I101" s="99">
        <v>9.1440404241965414</v>
      </c>
      <c r="J101" s="99">
        <v>8.9704855825700278</v>
      </c>
      <c r="K101" s="99">
        <v>8.7413085872236724</v>
      </c>
      <c r="L101" s="99">
        <v>8.8079694852568053</v>
      </c>
      <c r="M101" s="99">
        <v>8.6213209681200578</v>
      </c>
      <c r="N101" s="99">
        <v>8.6311494932257808</v>
      </c>
      <c r="O101" s="99">
        <v>8.5234319540610652</v>
      </c>
      <c r="P101" s="99">
        <v>8.6632490388586856</v>
      </c>
      <c r="Q101" s="99">
        <v>8.8639043359012533</v>
      </c>
      <c r="R101" s="99">
        <v>7.083987305594512</v>
      </c>
      <c r="S101" s="99">
        <v>7.7442966327130653</v>
      </c>
      <c r="T101" s="99">
        <v>8.0524518511282448</v>
      </c>
      <c r="U101" s="99">
        <v>8.1185213815013775</v>
      </c>
      <c r="V101" s="99">
        <v>8.0587935707173681</v>
      </c>
      <c r="W101" s="99">
        <v>8.0170416260014079</v>
      </c>
      <c r="X101" s="99">
        <v>7.9578415763453902</v>
      </c>
      <c r="Y101" s="99">
        <v>7.7511848607787464</v>
      </c>
      <c r="DA101" s="63" t="s">
        <v>2842</v>
      </c>
    </row>
    <row r="102" spans="1:105" ht="12" customHeight="1" x14ac:dyDescent="0.25">
      <c r="A102" s="97" t="s">
        <v>50</v>
      </c>
      <c r="B102" s="99">
        <v>7.4165027162336354</v>
      </c>
      <c r="C102" s="99">
        <v>7.6170032684853997</v>
      </c>
      <c r="D102" s="99">
        <v>7.8465670822964269</v>
      </c>
      <c r="E102" s="99">
        <v>7.9818587293551992</v>
      </c>
      <c r="F102" s="99">
        <v>8.1716771116953684</v>
      </c>
      <c r="G102" s="99">
        <v>8.4502407887966093</v>
      </c>
      <c r="H102" s="99">
        <v>8.7125009834228511</v>
      </c>
      <c r="I102" s="99">
        <v>8.9980517861559779</v>
      </c>
      <c r="J102" s="99">
        <v>9.0382828158675856</v>
      </c>
      <c r="K102" s="99">
        <v>8.8024057541588139</v>
      </c>
      <c r="L102" s="99">
        <v>8.6869010464268364</v>
      </c>
      <c r="M102" s="99">
        <v>8.2052459293317561</v>
      </c>
      <c r="N102" s="99">
        <v>7.8789293689262836</v>
      </c>
      <c r="O102" s="99">
        <v>7.6322768891474393</v>
      </c>
      <c r="P102" s="99">
        <v>7.5697334910548939</v>
      </c>
      <c r="Q102" s="99">
        <v>7.6519062174405859</v>
      </c>
      <c r="R102" s="99">
        <v>7.8345408051435834</v>
      </c>
      <c r="S102" s="99">
        <v>8.1067234757393791</v>
      </c>
      <c r="T102" s="99">
        <v>8.5620111554308576</v>
      </c>
      <c r="U102" s="99">
        <v>7.640711734294154</v>
      </c>
      <c r="V102" s="99">
        <v>7.3318450010924652</v>
      </c>
      <c r="W102" s="99">
        <v>7.6995395377491809</v>
      </c>
      <c r="X102" s="99">
        <v>8.5838050842982732</v>
      </c>
      <c r="Y102" s="99">
        <v>7.0580004156505094</v>
      </c>
      <c r="DA102" s="63" t="s">
        <v>2843</v>
      </c>
    </row>
    <row r="103" spans="1:105" ht="12" customHeight="1" x14ac:dyDescent="0.25">
      <c r="A103" s="109" t="s">
        <v>120</v>
      </c>
      <c r="B103" s="110">
        <v>5.4237336232817643</v>
      </c>
      <c r="C103" s="110">
        <v>6.2505235152150789</v>
      </c>
      <c r="D103" s="110">
        <v>6.1031634918663835</v>
      </c>
      <c r="E103" s="110">
        <v>6.2041317738189363</v>
      </c>
      <c r="F103" s="110">
        <v>6.0739210209158028</v>
      </c>
      <c r="G103" s="110">
        <v>6.1861071720089766</v>
      </c>
      <c r="H103" s="110">
        <v>7.2695612469882036</v>
      </c>
      <c r="I103" s="110">
        <v>7.0725659727289099</v>
      </c>
      <c r="J103" s="110">
        <v>6.8879119756341209</v>
      </c>
      <c r="K103" s="110">
        <v>6.5650308393903671</v>
      </c>
      <c r="L103" s="110">
        <v>6.8999580693384877</v>
      </c>
      <c r="M103" s="110">
        <v>6.3489472355689127</v>
      </c>
      <c r="N103" s="110">
        <v>6.0870469920860897</v>
      </c>
      <c r="O103" s="110">
        <v>5.1714590065759074</v>
      </c>
      <c r="P103" s="110">
        <v>5.9480059380021579</v>
      </c>
      <c r="Q103" s="110">
        <v>5.782337847566267</v>
      </c>
      <c r="R103" s="110">
        <v>5.7781515651205835</v>
      </c>
      <c r="S103" s="110">
        <v>5.8392876299799692</v>
      </c>
      <c r="T103" s="110">
        <v>6.2726363270869108</v>
      </c>
      <c r="U103" s="110">
        <v>5.8114346426548682</v>
      </c>
      <c r="V103" s="110">
        <v>5.6514543860174475</v>
      </c>
      <c r="W103" s="110">
        <v>5.5664762385540492</v>
      </c>
      <c r="X103" s="110">
        <v>5.4766400807629259</v>
      </c>
      <c r="Y103" s="110">
        <v>5.2289640983326322</v>
      </c>
      <c r="DA103" s="60" t="s">
        <v>2844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55.116664683547015</v>
      </c>
      <c r="C105" s="118">
        <f t="shared" si="35"/>
        <v>57.84168347886024</v>
      </c>
      <c r="D105" s="118">
        <f t="shared" si="35"/>
        <v>59.331885456811115</v>
      </c>
      <c r="E105" s="118">
        <f t="shared" si="35"/>
        <v>61.443412463907734</v>
      </c>
      <c r="F105" s="118">
        <f t="shared" si="35"/>
        <v>63.289909994070833</v>
      </c>
      <c r="G105" s="118">
        <f t="shared" si="35"/>
        <v>64.982685691858023</v>
      </c>
      <c r="H105" s="118">
        <f t="shared" si="35"/>
        <v>65.956191463984126</v>
      </c>
      <c r="I105" s="118">
        <f t="shared" si="35"/>
        <v>64.997903641493266</v>
      </c>
      <c r="J105" s="118">
        <f t="shared" si="35"/>
        <v>63.991830951934517</v>
      </c>
      <c r="K105" s="118">
        <f t="shared" si="35"/>
        <v>63.544796708512528</v>
      </c>
      <c r="L105" s="118">
        <f t="shared" si="35"/>
        <v>63.409738183829603</v>
      </c>
      <c r="M105" s="118">
        <f t="shared" si="35"/>
        <v>61.440794709979528</v>
      </c>
      <c r="N105" s="118">
        <f t="shared" si="35"/>
        <v>59.043008782983868</v>
      </c>
      <c r="O105" s="118">
        <f t="shared" si="35"/>
        <v>55.617886566633878</v>
      </c>
      <c r="P105" s="118">
        <f t="shared" si="35"/>
        <v>54.902667642421633</v>
      </c>
      <c r="Q105" s="118">
        <f t="shared" si="35"/>
        <v>53.392839196256269</v>
      </c>
      <c r="R105" s="118">
        <f t="shared" ref="R105:V105" si="36">R106+R109+R111+R120</f>
        <v>52.389321064084157</v>
      </c>
      <c r="S105" s="118">
        <f t="shared" si="36"/>
        <v>52.890594544896594</v>
      </c>
      <c r="T105" s="118">
        <f t="shared" si="36"/>
        <v>54.517654231258831</v>
      </c>
      <c r="U105" s="118">
        <f t="shared" si="36"/>
        <v>54.135912859600175</v>
      </c>
      <c r="V105" s="118">
        <f t="shared" si="36"/>
        <v>53.544424176319779</v>
      </c>
      <c r="W105" s="118">
        <f t="shared" ref="W105:Y105" si="37">W106+W109+W111+W120</f>
        <v>53.132523415870928</v>
      </c>
      <c r="X105" s="118">
        <f t="shared" si="37"/>
        <v>52.320076993673581</v>
      </c>
      <c r="Y105" s="118">
        <f t="shared" si="37"/>
        <v>50.616643663743808</v>
      </c>
      <c r="DA105" s="129" t="s">
        <v>2845</v>
      </c>
    </row>
    <row r="106" spans="1:105" ht="12.95" customHeight="1" x14ac:dyDescent="0.25">
      <c r="A106" s="121" t="s">
        <v>57</v>
      </c>
      <c r="B106" s="123">
        <f t="shared" ref="B106:Q106" si="38">SUM(B107:B108)</f>
        <v>38.427084527407793</v>
      </c>
      <c r="C106" s="123">
        <f t="shared" si="38"/>
        <v>39.483599794038533</v>
      </c>
      <c r="D106" s="123">
        <f t="shared" si="38"/>
        <v>41.543826213106733</v>
      </c>
      <c r="E106" s="123">
        <f t="shared" si="38"/>
        <v>43.964129467395495</v>
      </c>
      <c r="F106" s="123">
        <f t="shared" si="38"/>
        <v>46.134402811776546</v>
      </c>
      <c r="G106" s="123">
        <f t="shared" si="38"/>
        <v>47.396676251364532</v>
      </c>
      <c r="H106" s="123">
        <f t="shared" si="38"/>
        <v>47.388525757392486</v>
      </c>
      <c r="I106" s="123">
        <f t="shared" si="38"/>
        <v>46.647708413503196</v>
      </c>
      <c r="J106" s="123">
        <f t="shared" si="38"/>
        <v>45.683961400321614</v>
      </c>
      <c r="K106" s="123">
        <f t="shared" si="38"/>
        <v>45.771876779971635</v>
      </c>
      <c r="L106" s="123">
        <f t="shared" si="38"/>
        <v>45.83186192177682</v>
      </c>
      <c r="M106" s="123">
        <f t="shared" si="38"/>
        <v>43.482093720300774</v>
      </c>
      <c r="N106" s="123">
        <f t="shared" si="38"/>
        <v>41.510760705745291</v>
      </c>
      <c r="O106" s="123">
        <f t="shared" si="38"/>
        <v>39.021724010876717</v>
      </c>
      <c r="P106" s="123">
        <f t="shared" si="38"/>
        <v>37.631727722155574</v>
      </c>
      <c r="Q106" s="123">
        <f t="shared" si="38"/>
        <v>36.64074999737106</v>
      </c>
      <c r="R106" s="123">
        <f t="shared" ref="R106:V106" si="39">SUM(R107:R108)</f>
        <v>34.735807825053094</v>
      </c>
      <c r="S106" s="123">
        <f t="shared" si="39"/>
        <v>35.066855918547297</v>
      </c>
      <c r="T106" s="123">
        <f t="shared" si="39"/>
        <v>36.712280551850924</v>
      </c>
      <c r="U106" s="123">
        <f t="shared" si="39"/>
        <v>36.555590540469971</v>
      </c>
      <c r="V106" s="123">
        <f t="shared" si="39"/>
        <v>36.43062089057959</v>
      </c>
      <c r="W106" s="123">
        <f t="shared" ref="W106:Y106" si="40">SUM(W107:W108)</f>
        <v>35.86652474931838</v>
      </c>
      <c r="X106" s="123">
        <f t="shared" si="40"/>
        <v>35.291074900345038</v>
      </c>
      <c r="Y106" s="123">
        <f t="shared" si="40"/>
        <v>34.639086725746751</v>
      </c>
      <c r="DA106" s="130" t="s">
        <v>2846</v>
      </c>
    </row>
    <row r="107" spans="1:105" ht="12" customHeight="1" x14ac:dyDescent="0.25">
      <c r="A107" s="97" t="s">
        <v>197</v>
      </c>
      <c r="B107" s="99">
        <v>38.307163948631661</v>
      </c>
      <c r="C107" s="99">
        <v>39.359875634739801</v>
      </c>
      <c r="D107" s="99">
        <v>41.417432228638731</v>
      </c>
      <c r="E107" s="99">
        <v>43.838653071140392</v>
      </c>
      <c r="F107" s="99">
        <v>46.002424754020119</v>
      </c>
      <c r="G107" s="99">
        <v>47.264884532198984</v>
      </c>
      <c r="H107" s="99">
        <v>47.260947914350879</v>
      </c>
      <c r="I107" s="99">
        <v>46.52191075407891</v>
      </c>
      <c r="J107" s="99">
        <v>45.562450643108292</v>
      </c>
      <c r="K107" s="99">
        <v>45.653454898206618</v>
      </c>
      <c r="L107" s="99">
        <v>45.71259000975585</v>
      </c>
      <c r="M107" s="99">
        <v>43.36653584988801</v>
      </c>
      <c r="N107" s="99">
        <v>41.40028762084394</v>
      </c>
      <c r="O107" s="99">
        <v>38.915060435713613</v>
      </c>
      <c r="P107" s="99">
        <v>37.527301705402515</v>
      </c>
      <c r="Q107" s="99">
        <v>36.543076648467441</v>
      </c>
      <c r="R107" s="99">
        <v>34.642909265569855</v>
      </c>
      <c r="S107" s="99">
        <v>34.974362784588223</v>
      </c>
      <c r="T107" s="99">
        <v>36.614347407476139</v>
      </c>
      <c r="U107" s="99">
        <v>36.458891990216515</v>
      </c>
      <c r="V107" s="99">
        <v>36.333799080178096</v>
      </c>
      <c r="W107" s="99">
        <v>35.770405038668734</v>
      </c>
      <c r="X107" s="99">
        <v>35.19459882615827</v>
      </c>
      <c r="Y107" s="99">
        <v>34.54403887122654</v>
      </c>
      <c r="DA107" s="63" t="s">
        <v>2847</v>
      </c>
    </row>
    <row r="108" spans="1:105" ht="12" customHeight="1" x14ac:dyDescent="0.25">
      <c r="A108" s="97" t="s">
        <v>53</v>
      </c>
      <c r="B108" s="99">
        <v>0.11992057877613135</v>
      </c>
      <c r="C108" s="99">
        <v>0.12372415929873024</v>
      </c>
      <c r="D108" s="99">
        <v>0.12639398446799935</v>
      </c>
      <c r="E108" s="99">
        <v>0.12547639625510509</v>
      </c>
      <c r="F108" s="99">
        <v>0.13197805775642871</v>
      </c>
      <c r="G108" s="99">
        <v>0.13179171916555096</v>
      </c>
      <c r="H108" s="99">
        <v>0.12757784304160349</v>
      </c>
      <c r="I108" s="99">
        <v>0.12579765942428767</v>
      </c>
      <c r="J108" s="99">
        <v>0.12151075721332147</v>
      </c>
      <c r="K108" s="99">
        <v>0.11842188176501439</v>
      </c>
      <c r="L108" s="99">
        <v>0.11927191202096687</v>
      </c>
      <c r="M108" s="99">
        <v>0.11555787041276601</v>
      </c>
      <c r="N108" s="99">
        <v>0.11047308490135234</v>
      </c>
      <c r="O108" s="99">
        <v>0.10666357516310535</v>
      </c>
      <c r="P108" s="99">
        <v>0.10442601675305664</v>
      </c>
      <c r="Q108" s="99">
        <v>9.7673348903619617E-2</v>
      </c>
      <c r="R108" s="99">
        <v>9.2898559483237345E-2</v>
      </c>
      <c r="S108" s="99">
        <v>9.2493133959074506E-2</v>
      </c>
      <c r="T108" s="99">
        <v>9.7933144374783399E-2</v>
      </c>
      <c r="U108" s="99">
        <v>9.6698550253459054E-2</v>
      </c>
      <c r="V108" s="99">
        <v>9.6821810401494568E-2</v>
      </c>
      <c r="W108" s="99">
        <v>9.6119710649643961E-2</v>
      </c>
      <c r="X108" s="99">
        <v>9.6476074186770525E-2</v>
      </c>
      <c r="Y108" s="99">
        <v>9.5047854520210487E-2</v>
      </c>
      <c r="DA108" s="63" t="s">
        <v>2848</v>
      </c>
    </row>
    <row r="109" spans="1:105" ht="12.95" customHeight="1" x14ac:dyDescent="0.25">
      <c r="A109" s="121" t="s">
        <v>92</v>
      </c>
      <c r="B109" s="123">
        <f t="shared" ref="B109:Y109" si="41">B110</f>
        <v>0.25201458273991983</v>
      </c>
      <c r="C109" s="123">
        <f t="shared" si="41"/>
        <v>0.31508075236393929</v>
      </c>
      <c r="D109" s="123">
        <f t="shared" si="41"/>
        <v>0.24136036417335738</v>
      </c>
      <c r="E109" s="123">
        <f t="shared" si="41"/>
        <v>0.47814453976742505</v>
      </c>
      <c r="F109" s="123">
        <f t="shared" si="41"/>
        <v>0.39151578308151536</v>
      </c>
      <c r="G109" s="123">
        <f t="shared" si="41"/>
        <v>0.48914004657765586</v>
      </c>
      <c r="H109" s="123">
        <f t="shared" si="41"/>
        <v>0.55210515802998494</v>
      </c>
      <c r="I109" s="123">
        <f t="shared" si="41"/>
        <v>0.3795945747880542</v>
      </c>
      <c r="J109" s="123">
        <f t="shared" si="41"/>
        <v>0.49228824783774017</v>
      </c>
      <c r="K109" s="123">
        <f t="shared" si="41"/>
        <v>0.82767513541099569</v>
      </c>
      <c r="L109" s="123">
        <f t="shared" si="41"/>
        <v>0.83054771836151575</v>
      </c>
      <c r="M109" s="123">
        <f t="shared" si="41"/>
        <v>0.83939507901418664</v>
      </c>
      <c r="N109" s="123">
        <f t="shared" si="41"/>
        <v>0.78488871938858884</v>
      </c>
      <c r="O109" s="123">
        <f t="shared" si="41"/>
        <v>0.71683218418921468</v>
      </c>
      <c r="P109" s="123">
        <f t="shared" si="41"/>
        <v>0.55712564038032242</v>
      </c>
      <c r="Q109" s="123">
        <f t="shared" si="41"/>
        <v>0.81123990004695723</v>
      </c>
      <c r="R109" s="123">
        <f t="shared" si="41"/>
        <v>0.69144077318438901</v>
      </c>
      <c r="S109" s="123">
        <f t="shared" si="41"/>
        <v>0.70990537424347122</v>
      </c>
      <c r="T109" s="123">
        <f t="shared" si="41"/>
        <v>0.55147184597227872</v>
      </c>
      <c r="U109" s="123">
        <f t="shared" si="41"/>
        <v>0.46530808764633236</v>
      </c>
      <c r="V109" s="123">
        <f t="shared" si="41"/>
        <v>0.40139086377968519</v>
      </c>
      <c r="W109" s="123">
        <f t="shared" si="41"/>
        <v>0.39103784253339269</v>
      </c>
      <c r="X109" s="123">
        <f t="shared" si="41"/>
        <v>0.35884088511068396</v>
      </c>
      <c r="Y109" s="123">
        <f t="shared" si="41"/>
        <v>0.38066872232510168</v>
      </c>
      <c r="DA109" s="130" t="s">
        <v>2849</v>
      </c>
    </row>
    <row r="110" spans="1:105" ht="12" customHeight="1" x14ac:dyDescent="0.25">
      <c r="A110" s="97" t="s">
        <v>53</v>
      </c>
      <c r="B110" s="99">
        <f>RES_hhdet_fech!B110/RES_summary!B$19</f>
        <v>0.25201458273991983</v>
      </c>
      <c r="C110" s="99">
        <f>RES_hhdet_fech!C110/RES_summary!C$19</f>
        <v>0.31508075236393929</v>
      </c>
      <c r="D110" s="99">
        <f>RES_hhdet_fech!D110/RES_summary!D$19</f>
        <v>0.24136036417335738</v>
      </c>
      <c r="E110" s="99">
        <f>RES_hhdet_fech!E110/RES_summary!E$19</f>
        <v>0.47814453976742505</v>
      </c>
      <c r="F110" s="99">
        <f>RES_hhdet_fech!F110/RES_summary!F$19</f>
        <v>0.39151578308151536</v>
      </c>
      <c r="G110" s="99">
        <f>RES_hhdet_fech!G110/RES_summary!G$19</f>
        <v>0.48914004657765586</v>
      </c>
      <c r="H110" s="99">
        <f>RES_hhdet_fech!H110/RES_summary!H$19</f>
        <v>0.55210515802998494</v>
      </c>
      <c r="I110" s="99">
        <f>RES_hhdet_fech!I110/RES_summary!I$19</f>
        <v>0.3795945747880542</v>
      </c>
      <c r="J110" s="99">
        <f>RES_hhdet_fech!J110/RES_summary!J$19</f>
        <v>0.49228824783774017</v>
      </c>
      <c r="K110" s="99">
        <f>RES_hhdet_fech!K110/RES_summary!K$19</f>
        <v>0.82767513541099569</v>
      </c>
      <c r="L110" s="99">
        <f>RES_hhdet_fech!L110/RES_summary!L$19</f>
        <v>0.83054771836151575</v>
      </c>
      <c r="M110" s="99">
        <f>RES_hhdet_fech!M110/RES_summary!M$19</f>
        <v>0.83939507901418664</v>
      </c>
      <c r="N110" s="99">
        <f>RES_hhdet_fech!N110/RES_summary!N$19</f>
        <v>0.78488871938858884</v>
      </c>
      <c r="O110" s="99">
        <f>RES_hhdet_fech!O110/RES_summary!O$19</f>
        <v>0.71683218418921468</v>
      </c>
      <c r="P110" s="99">
        <f>RES_hhdet_fech!P110/RES_summary!P$19</f>
        <v>0.55712564038032242</v>
      </c>
      <c r="Q110" s="99">
        <f>RES_hhdet_fech!Q110/RES_summary!Q$19</f>
        <v>0.81123990004695723</v>
      </c>
      <c r="R110" s="99">
        <f>RES_hhdet_fech!R110/RES_summary!R$19</f>
        <v>0.69144077318438901</v>
      </c>
      <c r="S110" s="99">
        <f>RES_hhdet_fech!S110/RES_summary!S$19</f>
        <v>0.70990537424347122</v>
      </c>
      <c r="T110" s="99">
        <f>RES_hhdet_fech!T110/RES_summary!T$19</f>
        <v>0.55147184597227872</v>
      </c>
      <c r="U110" s="99">
        <f>RES_hhdet_fech!U110/RES_summary!U$19</f>
        <v>0.46530808764633236</v>
      </c>
      <c r="V110" s="99">
        <f>RES_hhdet_fech!V110/RES_summary!V$19</f>
        <v>0.40139086377968519</v>
      </c>
      <c r="W110" s="99">
        <f>RES_hhdet_fech!W110/RES_summary!W$19</f>
        <v>0.39103784253339269</v>
      </c>
      <c r="X110" s="99">
        <f>RES_hhdet_fech!X110/RES_summary!X$19</f>
        <v>0.35884088511068396</v>
      </c>
      <c r="Y110" s="99">
        <f>RES_hhdet_fech!Y110/RES_summary!Y$19</f>
        <v>0.38066872232510168</v>
      </c>
      <c r="DA110" s="63" t="s">
        <v>2850</v>
      </c>
    </row>
    <row r="111" spans="1:105" ht="12" customHeight="1" x14ac:dyDescent="0.25">
      <c r="A111" s="121" t="s">
        <v>55</v>
      </c>
      <c r="B111" s="123">
        <v>10.373584851980389</v>
      </c>
      <c r="C111" s="123">
        <v>11.368720097856176</v>
      </c>
      <c r="D111" s="123">
        <v>10.910220454474949</v>
      </c>
      <c r="E111" s="123">
        <v>10.268444807039367</v>
      </c>
      <c r="F111" s="123">
        <v>10.079224060044607</v>
      </c>
      <c r="G111" s="123">
        <v>10.274464565949168</v>
      </c>
      <c r="H111" s="123">
        <v>10.379624126778566</v>
      </c>
      <c r="I111" s="123">
        <v>10.431570384168687</v>
      </c>
      <c r="J111" s="123">
        <v>10.43128140959513</v>
      </c>
      <c r="K111" s="123">
        <v>9.8616517364350678</v>
      </c>
      <c r="L111" s="123">
        <v>9.4360665287005432</v>
      </c>
      <c r="M111" s="123">
        <v>10.322078321503216</v>
      </c>
      <c r="N111" s="123">
        <v>10.268207239369088</v>
      </c>
      <c r="O111" s="123">
        <v>10.195156905131483</v>
      </c>
      <c r="P111" s="123">
        <v>10.451477832666027</v>
      </c>
      <c r="Q111" s="123">
        <v>9.8199913183227281</v>
      </c>
      <c r="R111" s="123">
        <v>10.842521565732495</v>
      </c>
      <c r="S111" s="123">
        <v>10.905099051036956</v>
      </c>
      <c r="T111" s="123">
        <v>10.596438785087999</v>
      </c>
      <c r="U111" s="123">
        <v>10.985818427148017</v>
      </c>
      <c r="V111" s="123">
        <v>10.756753503667381</v>
      </c>
      <c r="W111" s="123">
        <v>10.927070659065281</v>
      </c>
      <c r="X111" s="123">
        <v>10.713886471043311</v>
      </c>
      <c r="Y111" s="123">
        <v>10.106936678956394</v>
      </c>
      <c r="DA111" s="130" t="s">
        <v>2851</v>
      </c>
    </row>
    <row r="112" spans="1:105" ht="12" customHeight="1" x14ac:dyDescent="0.25">
      <c r="A112" s="97" t="s">
        <v>130</v>
      </c>
      <c r="B112" s="99">
        <v>10.447067717095496</v>
      </c>
      <c r="C112" s="99">
        <v>10.832374628325974</v>
      </c>
      <c r="D112" s="99">
        <v>10.662053697146154</v>
      </c>
      <c r="E112" s="99">
        <v>10.147012394053259</v>
      </c>
      <c r="F112" s="99">
        <v>9.9010176606973523</v>
      </c>
      <c r="G112" s="99">
        <v>10.096675085137672</v>
      </c>
      <c r="H112" s="99">
        <v>9.9982223226177229</v>
      </c>
      <c r="I112" s="99">
        <v>10.21127143928422</v>
      </c>
      <c r="J112" s="99">
        <v>10.34976396834621</v>
      </c>
      <c r="K112" s="99">
        <v>9.7596338455949603</v>
      </c>
      <c r="L112" s="99">
        <v>8.9592975194285636</v>
      </c>
      <c r="M112" s="99">
        <v>9.9757506379994378</v>
      </c>
      <c r="N112" s="99">
        <v>10.078440858292701</v>
      </c>
      <c r="O112" s="99">
        <v>10.116662632575729</v>
      </c>
      <c r="P112" s="99">
        <v>10.383880785693046</v>
      </c>
      <c r="Q112" s="99">
        <v>9.8207612595289273</v>
      </c>
      <c r="R112" s="99">
        <v>11.306390754679523</v>
      </c>
      <c r="S112" s="99">
        <v>11.278090988705449</v>
      </c>
      <c r="T112" s="99">
        <v>10.683159488972464</v>
      </c>
      <c r="U112" s="99">
        <v>11.234458615090514</v>
      </c>
      <c r="V112" s="99">
        <v>10.893175107544687</v>
      </c>
      <c r="W112" s="99">
        <v>11.289133774930011</v>
      </c>
      <c r="X112" s="99">
        <v>11.023938970169734</v>
      </c>
      <c r="Y112" s="99">
        <v>10.282257996194081</v>
      </c>
      <c r="DA112" s="63" t="s">
        <v>2852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7.8609866602683853</v>
      </c>
      <c r="O113" s="99">
        <v>7.9096032714607158</v>
      </c>
      <c r="P113" s="99">
        <v>8.2387658358108311</v>
      </c>
      <c r="Q113" s="99">
        <v>8.9382088835086382</v>
      </c>
      <c r="R113" s="99">
        <v>10.699459173547726</v>
      </c>
      <c r="S113" s="99">
        <v>10.459787075756658</v>
      </c>
      <c r="T113" s="99">
        <v>9.60935580869738</v>
      </c>
      <c r="U113" s="99">
        <v>9.790998042643519</v>
      </c>
      <c r="V113" s="99">
        <v>10.034808296786549</v>
      </c>
      <c r="W113" s="99">
        <v>9.9931996469975477</v>
      </c>
      <c r="X113" s="99">
        <v>9.9194254983852073</v>
      </c>
      <c r="Y113" s="99">
        <v>9.9891135650008707</v>
      </c>
      <c r="DA113" s="63" t="s">
        <v>2853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0.6409327709163184</v>
      </c>
      <c r="O114" s="102">
        <v>0.39177490559288181</v>
      </c>
      <c r="P114" s="102">
        <v>0.87701994188662247</v>
      </c>
      <c r="Q114" s="102">
        <v>9.8443778208729182E-2</v>
      </c>
      <c r="R114" s="102">
        <v>0.11368403408674714</v>
      </c>
      <c r="S114" s="102">
        <v>0.11367430487629553</v>
      </c>
      <c r="T114" s="102">
        <v>0.10809177806228361</v>
      </c>
      <c r="U114" s="102">
        <v>0.11414676813596752</v>
      </c>
      <c r="V114" s="102">
        <v>0.11149155195200931</v>
      </c>
      <c r="W114" s="102">
        <v>0.11588406837174359</v>
      </c>
      <c r="X114" s="102">
        <v>0.11411502149797824</v>
      </c>
      <c r="Y114" s="102">
        <v>0.10748892290305165</v>
      </c>
      <c r="DA114" s="131" t="s">
        <v>2854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7.2200538893520676</v>
      </c>
      <c r="O115" s="105">
        <v>7.5178283658678327</v>
      </c>
      <c r="P115" s="105">
        <v>7.3617458939242075</v>
      </c>
      <c r="Q115" s="105">
        <v>8.8397651052999091</v>
      </c>
      <c r="R115" s="105">
        <v>10.585775139460981</v>
      </c>
      <c r="S115" s="105">
        <v>10.346112770880366</v>
      </c>
      <c r="T115" s="105">
        <v>9.5012640306350953</v>
      </c>
      <c r="U115" s="105">
        <v>9.6768512745075501</v>
      </c>
      <c r="V115" s="105">
        <v>9.9233167448345387</v>
      </c>
      <c r="W115" s="105">
        <v>9.8773155786258044</v>
      </c>
      <c r="X115" s="105">
        <v>9.8053104768872288</v>
      </c>
      <c r="Y115" s="105">
        <v>9.8816246420978207</v>
      </c>
      <c r="DA115" s="132" t="s">
        <v>2855</v>
      </c>
    </row>
    <row r="116" spans="1:105" ht="12" customHeight="1" x14ac:dyDescent="0.25">
      <c r="A116" s="106" t="s">
        <v>122</v>
      </c>
      <c r="B116" s="102">
        <v>10.784113730938204</v>
      </c>
      <c r="C116" s="102">
        <v>13.056660153510808</v>
      </c>
      <c r="D116" s="102">
        <v>12.014413955627443</v>
      </c>
      <c r="E116" s="102">
        <v>11.112929195507384</v>
      </c>
      <c r="F116" s="102">
        <v>11.138371166455308</v>
      </c>
      <c r="G116" s="102">
        <v>11.361969640629676</v>
      </c>
      <c r="H116" s="102">
        <v>12.019963670391776</v>
      </c>
      <c r="I116" s="102">
        <v>11.785440915129252</v>
      </c>
      <c r="J116" s="102">
        <v>11.683121903839194</v>
      </c>
      <c r="K116" s="102">
        <v>11.296088187189326</v>
      </c>
      <c r="L116" s="102">
        <v>11.893582942923631</v>
      </c>
      <c r="M116" s="102">
        <v>12.339760206971018</v>
      </c>
      <c r="N116" s="102">
        <v>11.986911517674784</v>
      </c>
      <c r="O116" s="102">
        <v>11.733273883252268</v>
      </c>
      <c r="P116" s="102">
        <v>12.33127970337989</v>
      </c>
      <c r="Q116" s="102">
        <v>11.555656696457213</v>
      </c>
      <c r="R116" s="102">
        <v>11.976633666970685</v>
      </c>
      <c r="S116" s="102">
        <v>12.530346835636728</v>
      </c>
      <c r="T116" s="102">
        <v>12.489068608471317</v>
      </c>
      <c r="U116" s="102">
        <v>12.245141993488854</v>
      </c>
      <c r="V116" s="102">
        <v>12.094641903956893</v>
      </c>
      <c r="W116" s="102">
        <v>11.960312540450577</v>
      </c>
      <c r="X116" s="102">
        <v>11.799110413748819</v>
      </c>
      <c r="Y116" s="102">
        <v>11.121603705377822</v>
      </c>
      <c r="DA116" s="131" t="s">
        <v>2856</v>
      </c>
    </row>
    <row r="117" spans="1:105" ht="12" customHeight="1" x14ac:dyDescent="0.25">
      <c r="A117" s="107" t="s">
        <v>121</v>
      </c>
      <c r="B117" s="105">
        <v>7.0123708541816958</v>
      </c>
      <c r="C117" s="105">
        <v>9.0840540318646124</v>
      </c>
      <c r="D117" s="105">
        <v>7.7644168128939226</v>
      </c>
      <c r="E117" s="105">
        <v>7.0473111536200825</v>
      </c>
      <c r="F117" s="105">
        <v>7.1649740465407907</v>
      </c>
      <c r="G117" s="105">
        <v>7.3459306384925256</v>
      </c>
      <c r="H117" s="105">
        <v>7.9511045288387185</v>
      </c>
      <c r="I117" s="105">
        <v>7.7498098155608197</v>
      </c>
      <c r="J117" s="105">
        <v>7.6704015974110673</v>
      </c>
      <c r="K117" s="105">
        <v>7.4099612344299857</v>
      </c>
      <c r="L117" s="105">
        <v>7.8272111779083016</v>
      </c>
      <c r="M117" s="105">
        <v>8.2961839953808241</v>
      </c>
      <c r="N117" s="105">
        <v>7.9653898857052914</v>
      </c>
      <c r="O117" s="105">
        <v>7.7439906900442157</v>
      </c>
      <c r="P117" s="105">
        <v>8.4059528707562805</v>
      </c>
      <c r="Q117" s="105">
        <v>7.6862895602936359</v>
      </c>
      <c r="R117" s="105">
        <v>8.1104084228762154</v>
      </c>
      <c r="S117" s="105">
        <v>8.6680184310313102</v>
      </c>
      <c r="T117" s="105">
        <v>8.9192448082125271</v>
      </c>
      <c r="U117" s="105">
        <v>9.1204988560103821</v>
      </c>
      <c r="V117" s="105">
        <v>9.0962980569468996</v>
      </c>
      <c r="W117" s="105">
        <v>9.1606728802830304</v>
      </c>
      <c r="X117" s="105">
        <v>9.1390255048442786</v>
      </c>
      <c r="Y117" s="105">
        <v>8.6167906601399267</v>
      </c>
      <c r="DA117" s="132" t="s">
        <v>2857</v>
      </c>
    </row>
    <row r="118" spans="1:105" ht="12" customHeight="1" x14ac:dyDescent="0.25">
      <c r="A118" s="108" t="s">
        <v>53</v>
      </c>
      <c r="B118" s="99">
        <v>1.2021935086864863</v>
      </c>
      <c r="C118" s="99">
        <v>2.8852113219056714</v>
      </c>
      <c r="D118" s="99">
        <v>1.0721909613399525</v>
      </c>
      <c r="E118" s="99">
        <v>0.57015553743673064</v>
      </c>
      <c r="F118" s="99">
        <v>0.76333338840771958</v>
      </c>
      <c r="G118" s="99">
        <v>0.75127181132419552</v>
      </c>
      <c r="H118" s="99">
        <v>1.1083351351517161</v>
      </c>
      <c r="I118" s="99">
        <v>0.88043407220437797</v>
      </c>
      <c r="J118" s="99">
        <v>0.81566439009766523</v>
      </c>
      <c r="K118" s="99">
        <v>0.73425366631406674</v>
      </c>
      <c r="L118" s="99">
        <v>0.76760096696482361</v>
      </c>
      <c r="M118" s="99">
        <v>1.2063838155077375</v>
      </c>
      <c r="N118" s="99">
        <v>0.77134571914697758</v>
      </c>
      <c r="O118" s="99">
        <v>0.44520634212573112</v>
      </c>
      <c r="P118" s="99">
        <v>1.0403187260960387</v>
      </c>
      <c r="Q118" s="99">
        <v>0.14963556023097041</v>
      </c>
      <c r="R118" s="99">
        <v>0.29840109455369018</v>
      </c>
      <c r="S118" s="99">
        <v>0.66717871128970196</v>
      </c>
      <c r="T118" s="99">
        <v>0.80392292103270802</v>
      </c>
      <c r="U118" s="99">
        <v>1.0664097763502736</v>
      </c>
      <c r="V118" s="99">
        <v>0.87343355951400892</v>
      </c>
      <c r="W118" s="99">
        <v>0.89946146440122954</v>
      </c>
      <c r="X118" s="99">
        <v>0.96451249445634568</v>
      </c>
      <c r="Y118" s="99">
        <v>0.74114379441781397</v>
      </c>
      <c r="DA118" s="63" t="s">
        <v>2858</v>
      </c>
    </row>
    <row r="119" spans="1:105" ht="12" customHeight="1" x14ac:dyDescent="0.25">
      <c r="A119" s="108" t="s">
        <v>52</v>
      </c>
      <c r="B119" s="99">
        <v>5.8101773454952097</v>
      </c>
      <c r="C119" s="99">
        <v>6.1988427099589396</v>
      </c>
      <c r="D119" s="99">
        <v>6.6922258515539692</v>
      </c>
      <c r="E119" s="99">
        <v>6.477155616183353</v>
      </c>
      <c r="F119" s="99">
        <v>6.4016406581330711</v>
      </c>
      <c r="G119" s="99">
        <v>6.5946588271683302</v>
      </c>
      <c r="H119" s="99">
        <v>6.8427693936870027</v>
      </c>
      <c r="I119" s="99">
        <v>6.8693757433564437</v>
      </c>
      <c r="J119" s="99">
        <v>6.8547372073134003</v>
      </c>
      <c r="K119" s="99">
        <v>6.6757075681159197</v>
      </c>
      <c r="L119" s="99">
        <v>7.059610210943478</v>
      </c>
      <c r="M119" s="99">
        <v>7.0898001798730874</v>
      </c>
      <c r="N119" s="99">
        <v>7.1940441665583128</v>
      </c>
      <c r="O119" s="99">
        <v>7.2987843479184864</v>
      </c>
      <c r="P119" s="99">
        <v>7.3656341446602429</v>
      </c>
      <c r="Q119" s="99">
        <v>7.5366540000626649</v>
      </c>
      <c r="R119" s="99">
        <v>7.812007328322526</v>
      </c>
      <c r="S119" s="99">
        <v>8.0008397197416095</v>
      </c>
      <c r="T119" s="99">
        <v>8.1153218871798209</v>
      </c>
      <c r="U119" s="99">
        <v>8.054089079660109</v>
      </c>
      <c r="V119" s="99">
        <v>8.2228644974328908</v>
      </c>
      <c r="W119" s="99">
        <v>8.2612114158817995</v>
      </c>
      <c r="X119" s="99">
        <v>8.1745130103879315</v>
      </c>
      <c r="Y119" s="99">
        <v>7.8756468657221124</v>
      </c>
      <c r="DA119" s="63" t="s">
        <v>2859</v>
      </c>
    </row>
    <row r="120" spans="1:105" ht="12" customHeight="1" x14ac:dyDescent="0.25">
      <c r="A120" s="121" t="s">
        <v>54</v>
      </c>
      <c r="B120" s="123">
        <v>6.0639807214189112</v>
      </c>
      <c r="C120" s="123">
        <v>6.674282834601593</v>
      </c>
      <c r="D120" s="123">
        <v>6.6364784250560733</v>
      </c>
      <c r="E120" s="123">
        <v>6.7326936497054461</v>
      </c>
      <c r="F120" s="123">
        <v>6.6847673391681619</v>
      </c>
      <c r="G120" s="123">
        <v>6.8224048279666718</v>
      </c>
      <c r="H120" s="123">
        <v>7.6359364217830894</v>
      </c>
      <c r="I120" s="123">
        <v>7.5390302690333355</v>
      </c>
      <c r="J120" s="123">
        <v>7.3842998941800282</v>
      </c>
      <c r="K120" s="123">
        <v>7.0835930566948289</v>
      </c>
      <c r="L120" s="123">
        <v>7.3112620149907235</v>
      </c>
      <c r="M120" s="123">
        <v>6.7972275891613494</v>
      </c>
      <c r="N120" s="123">
        <v>6.4791521184808962</v>
      </c>
      <c r="O120" s="123">
        <v>5.6841734664364632</v>
      </c>
      <c r="P120" s="123">
        <v>6.2623364472197114</v>
      </c>
      <c r="Q120" s="123">
        <v>6.1208579805155257</v>
      </c>
      <c r="R120" s="123">
        <v>6.1195509001141808</v>
      </c>
      <c r="S120" s="123">
        <v>6.2087342010688706</v>
      </c>
      <c r="T120" s="123">
        <v>6.6574630483476289</v>
      </c>
      <c r="U120" s="123">
        <v>6.1291958043358479</v>
      </c>
      <c r="V120" s="123">
        <v>5.9556589182931212</v>
      </c>
      <c r="W120" s="123">
        <v>5.9478901649538729</v>
      </c>
      <c r="X120" s="123">
        <v>5.9562747371745495</v>
      </c>
      <c r="Y120" s="123">
        <v>5.4899515367155569</v>
      </c>
      <c r="DA120" s="130" t="s">
        <v>2860</v>
      </c>
    </row>
    <row r="121" spans="1:105" ht="12" customHeight="1" x14ac:dyDescent="0.25">
      <c r="A121" s="97" t="s">
        <v>50</v>
      </c>
      <c r="B121" s="99">
        <v>7.4165027162336372</v>
      </c>
      <c r="C121" s="99">
        <v>7.6166955316015246</v>
      </c>
      <c r="D121" s="99">
        <v>7.8452050882166935</v>
      </c>
      <c r="E121" s="99">
        <v>7.9816604365116799</v>
      </c>
      <c r="F121" s="99">
        <v>8.1711518611343905</v>
      </c>
      <c r="G121" s="99">
        <v>8.4518382786736304</v>
      </c>
      <c r="H121" s="99">
        <v>8.7144279681765795</v>
      </c>
      <c r="I121" s="99">
        <v>9.0011253765112453</v>
      </c>
      <c r="J121" s="99">
        <v>9.0434499856357089</v>
      </c>
      <c r="K121" s="99">
        <v>8.8105392463457708</v>
      </c>
      <c r="L121" s="99">
        <v>8.6912229706919621</v>
      </c>
      <c r="M121" s="99">
        <v>8.2096932499613278</v>
      </c>
      <c r="N121" s="99">
        <v>7.8813974708300947</v>
      </c>
      <c r="O121" s="99">
        <v>7.6338679574992394</v>
      </c>
      <c r="P121" s="99">
        <v>7.5700954479866995</v>
      </c>
      <c r="Q121" s="99">
        <v>7.6505199988929569</v>
      </c>
      <c r="R121" s="99">
        <v>7.8244347151329512</v>
      </c>
      <c r="S121" s="99">
        <v>8.0961620223948181</v>
      </c>
      <c r="T121" s="99">
        <v>8.5439850309839649</v>
      </c>
      <c r="U121" s="99">
        <v>7.6488213280507757</v>
      </c>
      <c r="V121" s="99">
        <v>7.3655098229046816</v>
      </c>
      <c r="W121" s="99">
        <v>7.7546894828141495</v>
      </c>
      <c r="X121" s="99">
        <v>8.6326316908538132</v>
      </c>
      <c r="Y121" s="99">
        <v>7.0880767792964727</v>
      </c>
      <c r="DA121" s="63" t="s">
        <v>2861</v>
      </c>
    </row>
    <row r="122" spans="1:105" ht="12" customHeight="1" x14ac:dyDescent="0.25">
      <c r="A122" s="109" t="s">
        <v>120</v>
      </c>
      <c r="B122" s="110">
        <v>5.4237336232817652</v>
      </c>
      <c r="C122" s="110">
        <v>6.2510435994219851</v>
      </c>
      <c r="D122" s="110">
        <v>6.1034374742212663</v>
      </c>
      <c r="E122" s="110">
        <v>6.2042846245181948</v>
      </c>
      <c r="F122" s="110">
        <v>6.0744637606124927</v>
      </c>
      <c r="G122" s="110">
        <v>6.1881287196377865</v>
      </c>
      <c r="H122" s="110">
        <v>7.2717704450787934</v>
      </c>
      <c r="I122" s="110">
        <v>7.0763419438820989</v>
      </c>
      <c r="J122" s="110">
        <v>6.8926998670820492</v>
      </c>
      <c r="K122" s="110">
        <v>6.5719052967982545</v>
      </c>
      <c r="L122" s="110">
        <v>6.9048931446001767</v>
      </c>
      <c r="M122" s="110">
        <v>6.3520868960607517</v>
      </c>
      <c r="N122" s="110">
        <v>6.0887542647018558</v>
      </c>
      <c r="O122" s="110">
        <v>5.1705442725543342</v>
      </c>
      <c r="P122" s="110">
        <v>5.9455082356936879</v>
      </c>
      <c r="Q122" s="110">
        <v>5.7690357162887151</v>
      </c>
      <c r="R122" s="110">
        <v>5.747124824017849</v>
      </c>
      <c r="S122" s="110">
        <v>5.8016419258809222</v>
      </c>
      <c r="T122" s="110">
        <v>6.2456841384320834</v>
      </c>
      <c r="U122" s="110">
        <v>5.8222007490399026</v>
      </c>
      <c r="V122" s="110">
        <v>5.6793564797009042</v>
      </c>
      <c r="W122" s="110">
        <v>5.6096715734332285</v>
      </c>
      <c r="X122" s="110">
        <v>5.5080809889507512</v>
      </c>
      <c r="Y122" s="110">
        <v>5.2348517327355042</v>
      </c>
      <c r="DA122" s="60" t="s">
        <v>2862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:Y124" si="44">W125+W128+W130+W139</f>
        <v>0</v>
      </c>
      <c r="X124" s="118">
        <f t="shared" si="44"/>
        <v>0</v>
      </c>
      <c r="Y124" s="118">
        <f t="shared" si="44"/>
        <v>0</v>
      </c>
      <c r="DA124" s="129" t="s">
        <v>2863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2864</v>
      </c>
    </row>
    <row r="126" spans="1:105" ht="12" customHeight="1" x14ac:dyDescent="0.25">
      <c r="A126" s="97" t="s">
        <v>198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2865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2866</v>
      </c>
    </row>
    <row r="128" spans="1:105" ht="12.95" customHeight="1" x14ac:dyDescent="0.25">
      <c r="A128" s="121" t="s">
        <v>92</v>
      </c>
      <c r="B128" s="123">
        <f t="shared" ref="B128:Y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2867</v>
      </c>
    </row>
    <row r="129" spans="1:105" ht="12" customHeight="1" x14ac:dyDescent="0.25">
      <c r="A129" s="97" t="s">
        <v>53</v>
      </c>
      <c r="B129" s="99">
        <f>RES_hhdet_fech!B129/RES_summary!B$19</f>
        <v>0</v>
      </c>
      <c r="C129" s="99">
        <f>RES_hhdet_fech!C129/RES_summary!C$19</f>
        <v>0</v>
      </c>
      <c r="D129" s="99">
        <f>RES_hhdet_fech!D129/RES_summary!D$19</f>
        <v>0</v>
      </c>
      <c r="E129" s="99">
        <f>RES_hhdet_fech!E129/RES_summary!E$19</f>
        <v>0</v>
      </c>
      <c r="F129" s="99">
        <f>RES_hhdet_fech!F129/RES_summary!F$19</f>
        <v>0</v>
      </c>
      <c r="G129" s="99">
        <f>RES_hhdet_fech!G129/RES_summary!G$19</f>
        <v>0</v>
      </c>
      <c r="H129" s="99">
        <f>RES_hhdet_fech!H129/RES_summary!H$19</f>
        <v>0</v>
      </c>
      <c r="I129" s="99">
        <f>RES_hhdet_fech!I129/RES_summary!I$19</f>
        <v>0</v>
      </c>
      <c r="J129" s="99">
        <f>RES_hhdet_fech!J129/RES_summary!J$19</f>
        <v>0</v>
      </c>
      <c r="K129" s="99">
        <f>RES_hhdet_fech!K129/RES_summary!K$19</f>
        <v>0</v>
      </c>
      <c r="L129" s="99">
        <f>RES_hhdet_fech!L129/RES_summary!L$19</f>
        <v>0</v>
      </c>
      <c r="M129" s="99">
        <f>RES_hhdet_fech!M129/RES_summary!M$19</f>
        <v>0</v>
      </c>
      <c r="N129" s="99">
        <f>RES_hhdet_fech!N129/RES_summary!N$19</f>
        <v>0</v>
      </c>
      <c r="O129" s="99">
        <f>RES_hhdet_fech!O129/RES_summary!O$19</f>
        <v>0</v>
      </c>
      <c r="P129" s="99">
        <f>RES_hhdet_fech!P129/RES_summary!P$19</f>
        <v>0</v>
      </c>
      <c r="Q129" s="99">
        <f>RES_hhdet_fech!Q129/RES_summary!Q$19</f>
        <v>0</v>
      </c>
      <c r="R129" s="99">
        <f>RES_hhdet_fech!R129/RES_summary!R$19</f>
        <v>0</v>
      </c>
      <c r="S129" s="99">
        <f>RES_hhdet_fech!S129/RES_summary!S$19</f>
        <v>0</v>
      </c>
      <c r="T129" s="99">
        <f>RES_hhdet_fech!T129/RES_summary!T$19</f>
        <v>0</v>
      </c>
      <c r="U129" s="99">
        <f>RES_hhdet_fech!U129/RES_summary!U$19</f>
        <v>0</v>
      </c>
      <c r="V129" s="99">
        <f>RES_hhdet_fech!V129/RES_summary!V$19</f>
        <v>0</v>
      </c>
      <c r="W129" s="99">
        <f>RES_hhdet_fech!W129/RES_summary!W$19</f>
        <v>0</v>
      </c>
      <c r="X129" s="99">
        <f>RES_hhdet_fech!X129/RES_summary!X$19</f>
        <v>0</v>
      </c>
      <c r="Y129" s="99">
        <f>RES_hhdet_fech!Y129/RES_summary!Y$19</f>
        <v>0</v>
      </c>
      <c r="DA129" s="63" t="s">
        <v>2868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2869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2870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2871</v>
      </c>
    </row>
    <row r="133" spans="1:105" ht="12" customHeight="1" x14ac:dyDescent="0.25">
      <c r="A133" s="100" t="s">
        <v>198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2872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2873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2874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2875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2876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2877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X139" s="123">
        <v>0</v>
      </c>
      <c r="Y139" s="123">
        <v>0</v>
      </c>
      <c r="DA139" s="130" t="s">
        <v>2878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X140" s="99">
        <v>0</v>
      </c>
      <c r="Y140" s="99">
        <v>0</v>
      </c>
      <c r="DA140" s="63" t="s">
        <v>2879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2880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37.262080406769336</v>
      </c>
      <c r="C143" s="118">
        <f t="shared" si="49"/>
        <v>42.972708090621246</v>
      </c>
      <c r="D143" s="118">
        <f t="shared" si="49"/>
        <v>39.93794633039235</v>
      </c>
      <c r="E143" s="118">
        <f t="shared" si="49"/>
        <v>41.071764814954776</v>
      </c>
      <c r="F143" s="118">
        <f t="shared" si="49"/>
        <v>40.265082925559099</v>
      </c>
      <c r="G143" s="118">
        <f t="shared" si="49"/>
        <v>41.134466984843144</v>
      </c>
      <c r="H143" s="118">
        <f t="shared" si="49"/>
        <v>42.288559321712299</v>
      </c>
      <c r="I143" s="118">
        <f t="shared" si="49"/>
        <v>40.407912254662207</v>
      </c>
      <c r="J143" s="118">
        <f t="shared" si="49"/>
        <v>38.099461729687029</v>
      </c>
      <c r="K143" s="118">
        <f t="shared" si="49"/>
        <v>37.354512036639939</v>
      </c>
      <c r="L143" s="118">
        <f t="shared" si="49"/>
        <v>39.858970690976022</v>
      </c>
      <c r="M143" s="118">
        <f t="shared" si="49"/>
        <v>36.828876208356135</v>
      </c>
      <c r="N143" s="118">
        <f t="shared" si="49"/>
        <v>35.12382606715699</v>
      </c>
      <c r="O143" s="118">
        <f t="shared" si="49"/>
        <v>32.39464546298904</v>
      </c>
      <c r="P143" s="118">
        <f t="shared" si="49"/>
        <v>31.589943175917735</v>
      </c>
      <c r="Q143" s="118">
        <f t="shared" si="49"/>
        <v>30.575440764955342</v>
      </c>
      <c r="R143" s="118">
        <f t="shared" ref="R143:V143" si="50">R144+R146+R148+R157</f>
        <v>29.796637438922847</v>
      </c>
      <c r="S143" s="118">
        <f t="shared" si="50"/>
        <v>30.230708934107618</v>
      </c>
      <c r="T143" s="118">
        <f t="shared" si="50"/>
        <v>30.249731692785353</v>
      </c>
      <c r="U143" s="118">
        <f t="shared" si="50"/>
        <v>28.889782233208567</v>
      </c>
      <c r="V143" s="118">
        <f t="shared" si="50"/>
        <v>28.138931175506073</v>
      </c>
      <c r="W143" s="118">
        <f t="shared" ref="W143:Y143" si="51">W144+W146+W148+W157</f>
        <v>27.893149783283778</v>
      </c>
      <c r="X143" s="118">
        <f t="shared" si="51"/>
        <v>27.835496014256737</v>
      </c>
      <c r="Y143" s="118">
        <f t="shared" si="51"/>
        <v>25.994458748560252</v>
      </c>
      <c r="DA143" s="129" t="s">
        <v>2881</v>
      </c>
    </row>
    <row r="144" spans="1:105" ht="12.95" customHeight="1" x14ac:dyDescent="0.25">
      <c r="A144" s="121" t="s">
        <v>57</v>
      </c>
      <c r="B144" s="123">
        <f t="shared" ref="B144:Y144" si="52">B145</f>
        <v>15.457226628074954</v>
      </c>
      <c r="C144" s="123">
        <f t="shared" si="52"/>
        <v>20.848055124614941</v>
      </c>
      <c r="D144" s="123">
        <f t="shared" si="52"/>
        <v>19.050825983789995</v>
      </c>
      <c r="E144" s="123">
        <f t="shared" si="52"/>
        <v>19.539757227624897</v>
      </c>
      <c r="F144" s="123">
        <f t="shared" si="52"/>
        <v>19.789866159425721</v>
      </c>
      <c r="G144" s="123">
        <f t="shared" si="52"/>
        <v>20.195934828602262</v>
      </c>
      <c r="H144" s="123">
        <f t="shared" si="52"/>
        <v>20.481218697754141</v>
      </c>
      <c r="I144" s="123">
        <f t="shared" si="52"/>
        <v>19.62098308463106</v>
      </c>
      <c r="J144" s="123">
        <f t="shared" si="52"/>
        <v>17.581487242928688</v>
      </c>
      <c r="K144" s="123">
        <f t="shared" si="52"/>
        <v>17.190850151819266</v>
      </c>
      <c r="L144" s="123">
        <f t="shared" si="52"/>
        <v>19.265919846228474</v>
      </c>
      <c r="M144" s="123">
        <f t="shared" si="52"/>
        <v>16.454064812871906</v>
      </c>
      <c r="N144" s="123">
        <f t="shared" si="52"/>
        <v>15.22446425972095</v>
      </c>
      <c r="O144" s="123">
        <f t="shared" si="52"/>
        <v>13.307480712406452</v>
      </c>
      <c r="P144" s="123">
        <f t="shared" si="52"/>
        <v>12.190968805495638</v>
      </c>
      <c r="Q144" s="123">
        <f t="shared" si="52"/>
        <v>11.441931041172802</v>
      </c>
      <c r="R144" s="123">
        <f t="shared" si="52"/>
        <v>10.447752120210119</v>
      </c>
      <c r="S144" s="123">
        <f t="shared" si="52"/>
        <v>10.098703327381836</v>
      </c>
      <c r="T144" s="123">
        <f t="shared" si="52"/>
        <v>10.086383744745032</v>
      </c>
      <c r="U144" s="123">
        <f t="shared" si="52"/>
        <v>9.683925874302469</v>
      </c>
      <c r="V144" s="123">
        <f t="shared" si="52"/>
        <v>9.3370650684808627</v>
      </c>
      <c r="W144" s="123">
        <f t="shared" si="52"/>
        <v>8.9640759369386913</v>
      </c>
      <c r="X144" s="123">
        <f t="shared" si="52"/>
        <v>8.6250744375960178</v>
      </c>
      <c r="Y144" s="123">
        <f t="shared" si="52"/>
        <v>8.6667157261185093</v>
      </c>
      <c r="DA144" s="130" t="s">
        <v>2882</v>
      </c>
    </row>
    <row r="145" spans="1:105" ht="12" customHeight="1" x14ac:dyDescent="0.25">
      <c r="A145" s="97" t="s">
        <v>53</v>
      </c>
      <c r="B145" s="99">
        <v>15.457226628074954</v>
      </c>
      <c r="C145" s="99">
        <v>20.848055124614941</v>
      </c>
      <c r="D145" s="99">
        <v>19.050825983789995</v>
      </c>
      <c r="E145" s="99">
        <v>19.539757227624897</v>
      </c>
      <c r="F145" s="99">
        <v>19.789866159425721</v>
      </c>
      <c r="G145" s="99">
        <v>20.195934828602262</v>
      </c>
      <c r="H145" s="99">
        <v>20.481218697754141</v>
      </c>
      <c r="I145" s="99">
        <v>19.62098308463106</v>
      </c>
      <c r="J145" s="99">
        <v>17.581487242928688</v>
      </c>
      <c r="K145" s="99">
        <v>17.190850151819266</v>
      </c>
      <c r="L145" s="99">
        <v>19.265919846228474</v>
      </c>
      <c r="M145" s="99">
        <v>16.454064812871906</v>
      </c>
      <c r="N145" s="99">
        <v>15.22446425972095</v>
      </c>
      <c r="O145" s="99">
        <v>13.307480712406452</v>
      </c>
      <c r="P145" s="99">
        <v>12.190968805495638</v>
      </c>
      <c r="Q145" s="99">
        <v>11.441931041172802</v>
      </c>
      <c r="R145" s="99">
        <v>10.447752120210119</v>
      </c>
      <c r="S145" s="99">
        <v>10.098703327381836</v>
      </c>
      <c r="T145" s="99">
        <v>10.086383744745032</v>
      </c>
      <c r="U145" s="99">
        <v>9.683925874302469</v>
      </c>
      <c r="V145" s="99">
        <v>9.3370650684808627</v>
      </c>
      <c r="W145" s="99">
        <v>8.9640759369386913</v>
      </c>
      <c r="X145" s="99">
        <v>8.6250744375960178</v>
      </c>
      <c r="Y145" s="99">
        <v>8.6667157261185093</v>
      </c>
      <c r="DA145" s="63" t="s">
        <v>2883</v>
      </c>
    </row>
    <row r="146" spans="1:105" ht="12.95" customHeight="1" x14ac:dyDescent="0.25">
      <c r="A146" s="121" t="s">
        <v>92</v>
      </c>
      <c r="B146" s="123">
        <f t="shared" ref="B146:Y146" si="53">B147</f>
        <v>2.4672374622928301</v>
      </c>
      <c r="C146" s="123">
        <f t="shared" si="53"/>
        <v>2.2679700390343127</v>
      </c>
      <c r="D146" s="123">
        <f t="shared" si="53"/>
        <v>1.4912453889405555</v>
      </c>
      <c r="E146" s="123">
        <f t="shared" si="53"/>
        <v>2.8033574115921636</v>
      </c>
      <c r="F146" s="123">
        <f t="shared" si="53"/>
        <v>1.8473269727767045</v>
      </c>
      <c r="G146" s="123">
        <f t="shared" si="53"/>
        <v>1.8702615000274585</v>
      </c>
      <c r="H146" s="123">
        <f t="shared" si="53"/>
        <v>1.9992327555468052</v>
      </c>
      <c r="I146" s="123">
        <f t="shared" si="53"/>
        <v>1.2084611190081396</v>
      </c>
      <c r="J146" s="123">
        <f t="shared" si="53"/>
        <v>1.2925497345764514</v>
      </c>
      <c r="K146" s="123">
        <f t="shared" si="53"/>
        <v>1.7549019855665342</v>
      </c>
      <c r="L146" s="123">
        <f t="shared" si="53"/>
        <v>1.5468375231787788</v>
      </c>
      <c r="M146" s="123">
        <f t="shared" si="53"/>
        <v>1.5710736053793812</v>
      </c>
      <c r="N146" s="123">
        <f t="shared" si="53"/>
        <v>1.6958700666646291</v>
      </c>
      <c r="O146" s="123">
        <f t="shared" si="53"/>
        <v>1.6784361797337746</v>
      </c>
      <c r="P146" s="123">
        <f t="shared" si="53"/>
        <v>1.3027239577838916</v>
      </c>
      <c r="Q146" s="123">
        <f t="shared" si="53"/>
        <v>1.965407157070076</v>
      </c>
      <c r="R146" s="123">
        <f t="shared" si="53"/>
        <v>1.9885478806647028</v>
      </c>
      <c r="S146" s="123">
        <f t="shared" si="53"/>
        <v>2.3468344955297886</v>
      </c>
      <c r="T146" s="123">
        <f t="shared" si="53"/>
        <v>1.984844067760003</v>
      </c>
      <c r="U146" s="123">
        <f t="shared" si="53"/>
        <v>1.9400545270110656</v>
      </c>
      <c r="V146" s="123">
        <f t="shared" si="53"/>
        <v>1.9692247768632556</v>
      </c>
      <c r="W146" s="123">
        <f t="shared" si="53"/>
        <v>1.8751564030356991</v>
      </c>
      <c r="X146" s="123">
        <f t="shared" si="53"/>
        <v>1.8102939926927426</v>
      </c>
      <c r="Y146" s="123">
        <f t="shared" si="53"/>
        <v>1.7320662759471823</v>
      </c>
      <c r="DA146" s="130" t="s">
        <v>2884</v>
      </c>
    </row>
    <row r="147" spans="1:105" ht="12" customHeight="1" x14ac:dyDescent="0.25">
      <c r="A147" s="97" t="s">
        <v>53</v>
      </c>
      <c r="B147" s="99">
        <f>RES_hhdet_fech!B147/RES_summary!B$19</f>
        <v>2.4672374622928301</v>
      </c>
      <c r="C147" s="99">
        <f>RES_hhdet_fech!C147/RES_summary!C$19</f>
        <v>2.2679700390343127</v>
      </c>
      <c r="D147" s="99">
        <f>RES_hhdet_fech!D147/RES_summary!D$19</f>
        <v>1.4912453889405555</v>
      </c>
      <c r="E147" s="99">
        <f>RES_hhdet_fech!E147/RES_summary!E$19</f>
        <v>2.8033574115921636</v>
      </c>
      <c r="F147" s="99">
        <f>RES_hhdet_fech!F147/RES_summary!F$19</f>
        <v>1.8473269727767045</v>
      </c>
      <c r="G147" s="99">
        <f>RES_hhdet_fech!G147/RES_summary!G$19</f>
        <v>1.8702615000274585</v>
      </c>
      <c r="H147" s="99">
        <f>RES_hhdet_fech!H147/RES_summary!H$19</f>
        <v>1.9992327555468052</v>
      </c>
      <c r="I147" s="99">
        <f>RES_hhdet_fech!I147/RES_summary!I$19</f>
        <v>1.2084611190081396</v>
      </c>
      <c r="J147" s="99">
        <f>RES_hhdet_fech!J147/RES_summary!J$19</f>
        <v>1.2925497345764514</v>
      </c>
      <c r="K147" s="99">
        <f>RES_hhdet_fech!K147/RES_summary!K$19</f>
        <v>1.7549019855665342</v>
      </c>
      <c r="L147" s="99">
        <f>RES_hhdet_fech!L147/RES_summary!L$19</f>
        <v>1.5468375231787788</v>
      </c>
      <c r="M147" s="99">
        <f>RES_hhdet_fech!M147/RES_summary!M$19</f>
        <v>1.5710736053793812</v>
      </c>
      <c r="N147" s="99">
        <f>RES_hhdet_fech!N147/RES_summary!N$19</f>
        <v>1.6958700666646291</v>
      </c>
      <c r="O147" s="99">
        <f>RES_hhdet_fech!O147/RES_summary!O$19</f>
        <v>1.6784361797337746</v>
      </c>
      <c r="P147" s="99">
        <f>RES_hhdet_fech!P147/RES_summary!P$19</f>
        <v>1.3027239577838916</v>
      </c>
      <c r="Q147" s="99">
        <f>RES_hhdet_fech!Q147/RES_summary!Q$19</f>
        <v>1.965407157070076</v>
      </c>
      <c r="R147" s="99">
        <f>RES_hhdet_fech!R147/RES_summary!R$19</f>
        <v>1.9885478806647028</v>
      </c>
      <c r="S147" s="99">
        <f>RES_hhdet_fech!S147/RES_summary!S$19</f>
        <v>2.3468344955297886</v>
      </c>
      <c r="T147" s="99">
        <f>RES_hhdet_fech!T147/RES_summary!T$19</f>
        <v>1.984844067760003</v>
      </c>
      <c r="U147" s="99">
        <f>RES_hhdet_fech!U147/RES_summary!U$19</f>
        <v>1.9400545270110656</v>
      </c>
      <c r="V147" s="99">
        <f>RES_hhdet_fech!V147/RES_summary!V$19</f>
        <v>1.9692247768632556</v>
      </c>
      <c r="W147" s="99">
        <f>RES_hhdet_fech!W147/RES_summary!W$19</f>
        <v>1.8751564030356991</v>
      </c>
      <c r="X147" s="99">
        <f>RES_hhdet_fech!X147/RES_summary!X$19</f>
        <v>1.8102939926927426</v>
      </c>
      <c r="Y147" s="99">
        <f>RES_hhdet_fech!Y147/RES_summary!Y$19</f>
        <v>1.7320662759471823</v>
      </c>
      <c r="DA147" s="63" t="s">
        <v>2885</v>
      </c>
    </row>
    <row r="148" spans="1:105" ht="12" customHeight="1" x14ac:dyDescent="0.25">
      <c r="A148" s="121" t="s">
        <v>55</v>
      </c>
      <c r="B148" s="123">
        <v>13.271174317579261</v>
      </c>
      <c r="C148" s="123">
        <v>13.2415407050532</v>
      </c>
      <c r="D148" s="123">
        <v>12.841290846490752</v>
      </c>
      <c r="E148" s="123">
        <v>12.077424193519128</v>
      </c>
      <c r="F148" s="123">
        <v>12.023063604441164</v>
      </c>
      <c r="G148" s="123">
        <v>12.321671669342383</v>
      </c>
      <c r="H148" s="123">
        <v>12.196021472627438</v>
      </c>
      <c r="I148" s="123">
        <v>12.052967105602862</v>
      </c>
      <c r="J148" s="123">
        <v>11.84508330304207</v>
      </c>
      <c r="K148" s="123">
        <v>11.33341687099345</v>
      </c>
      <c r="L148" s="123">
        <v>11.737436845963483</v>
      </c>
      <c r="M148" s="123">
        <v>12.020264460178993</v>
      </c>
      <c r="N148" s="123">
        <v>11.696358634688753</v>
      </c>
      <c r="O148" s="123">
        <v>11.665700930364784</v>
      </c>
      <c r="P148" s="123">
        <v>11.784927401767117</v>
      </c>
      <c r="Q148" s="123">
        <v>11.000888194068105</v>
      </c>
      <c r="R148" s="123">
        <v>11.188609298577532</v>
      </c>
      <c r="S148" s="123">
        <v>11.525745695609306</v>
      </c>
      <c r="T148" s="123">
        <v>11.505495118400757</v>
      </c>
      <c r="U148" s="123">
        <v>11.132143210074567</v>
      </c>
      <c r="V148" s="123">
        <v>10.862135831091646</v>
      </c>
      <c r="W148" s="123">
        <v>11.07075339581931</v>
      </c>
      <c r="X148" s="123">
        <v>11.349047921874087</v>
      </c>
      <c r="Y148" s="123">
        <v>10.039598252656976</v>
      </c>
      <c r="DA148" s="130" t="s">
        <v>2886</v>
      </c>
    </row>
    <row r="149" spans="1:105" ht="12" customHeight="1" x14ac:dyDescent="0.25">
      <c r="A149" s="97" t="s">
        <v>124</v>
      </c>
      <c r="B149" s="99">
        <v>13.770006078980627</v>
      </c>
      <c r="C149" s="99">
        <v>13.522297177600308</v>
      </c>
      <c r="D149" s="99">
        <v>13.407789744399695</v>
      </c>
      <c r="E149" s="99">
        <v>12.653843969012541</v>
      </c>
      <c r="F149" s="99">
        <v>12.638980532295863</v>
      </c>
      <c r="G149" s="99">
        <v>13.18696062884311</v>
      </c>
      <c r="H149" s="99">
        <v>12.752206003197164</v>
      </c>
      <c r="I149" s="99">
        <v>12.923037852955714</v>
      </c>
      <c r="J149" s="99">
        <v>12.994227110596814</v>
      </c>
      <c r="K149" s="99">
        <v>12.680537897300539</v>
      </c>
      <c r="L149" s="99">
        <v>13.131640829154026</v>
      </c>
      <c r="M149" s="99">
        <v>13.198839995406443</v>
      </c>
      <c r="N149" s="99">
        <v>12.990592712757429</v>
      </c>
      <c r="O149" s="99">
        <v>13.300606116594139</v>
      </c>
      <c r="P149" s="99">
        <v>13.011740715049312</v>
      </c>
      <c r="Q149" s="99">
        <v>12.328485403148806</v>
      </c>
      <c r="R149" s="99">
        <v>12.432339700854849</v>
      </c>
      <c r="S149" s="99">
        <v>12.728454131926508</v>
      </c>
      <c r="T149" s="99">
        <v>12.579382225798549</v>
      </c>
      <c r="U149" s="99">
        <v>11.771061501219636</v>
      </c>
      <c r="V149" s="99">
        <v>11.277033826671824</v>
      </c>
      <c r="W149" s="99">
        <v>11.789893487312746</v>
      </c>
      <c r="X149" s="99">
        <v>12.718137170882919</v>
      </c>
      <c r="Y149" s="99">
        <v>10.427961065185041</v>
      </c>
      <c r="DA149" s="63" t="s">
        <v>2887</v>
      </c>
    </row>
    <row r="150" spans="1:105" ht="12" customHeight="1" x14ac:dyDescent="0.25">
      <c r="A150" s="97" t="s">
        <v>123</v>
      </c>
      <c r="B150" s="99">
        <v>8.1316644289032389</v>
      </c>
      <c r="C150" s="99">
        <v>8.7435107552630154</v>
      </c>
      <c r="D150" s="99">
        <v>7.9100697860522606</v>
      </c>
      <c r="E150" s="99">
        <v>7.3036597578425715</v>
      </c>
      <c r="F150" s="99">
        <v>7.4337001671689489</v>
      </c>
      <c r="G150" s="99">
        <v>7.7828178705564248</v>
      </c>
      <c r="H150" s="99">
        <v>7.702785990944351</v>
      </c>
      <c r="I150" s="99">
        <v>7.7339221462624481</v>
      </c>
      <c r="J150" s="99">
        <v>7.7726834469841517</v>
      </c>
      <c r="K150" s="99">
        <v>7.5974120530782798</v>
      </c>
      <c r="L150" s="99">
        <v>7.9209557783810061</v>
      </c>
      <c r="M150" s="99">
        <v>8.2253298832136608</v>
      </c>
      <c r="N150" s="99">
        <v>8.0010789711527828</v>
      </c>
      <c r="O150" s="99">
        <v>8.2081163859008939</v>
      </c>
      <c r="P150" s="99">
        <v>8.4720258227843797</v>
      </c>
      <c r="Q150" s="99">
        <v>7.9472604611588258</v>
      </c>
      <c r="R150" s="99">
        <v>8.3310243029088653</v>
      </c>
      <c r="S150" s="99">
        <v>8.8733990562713068</v>
      </c>
      <c r="T150" s="99">
        <v>9.0126804635419333</v>
      </c>
      <c r="U150" s="99">
        <v>8.6777894506997928</v>
      </c>
      <c r="V150" s="99">
        <v>8.425387818314487</v>
      </c>
      <c r="W150" s="99">
        <v>9.0126046161795674</v>
      </c>
      <c r="X150" s="99">
        <v>9.9154744119281304</v>
      </c>
      <c r="Y150" s="99">
        <v>8.1646496098635275</v>
      </c>
      <c r="DA150" s="63" t="s">
        <v>2888</v>
      </c>
    </row>
    <row r="151" spans="1:105" ht="12" customHeight="1" x14ac:dyDescent="0.25">
      <c r="A151" s="100" t="s">
        <v>50</v>
      </c>
      <c r="B151" s="102">
        <v>1.5790738785055713</v>
      </c>
      <c r="C151" s="102">
        <v>3.0268251507599904</v>
      </c>
      <c r="D151" s="102">
        <v>1.2081249634099573</v>
      </c>
      <c r="E151" s="102">
        <v>0.66446389918697035</v>
      </c>
      <c r="F151" s="102">
        <v>0.87245866060738775</v>
      </c>
      <c r="G151" s="102">
        <v>0.8815441706307181</v>
      </c>
      <c r="H151" s="102">
        <v>1.165064149199194</v>
      </c>
      <c r="I151" s="102">
        <v>0.96125901611637776</v>
      </c>
      <c r="J151" s="102">
        <v>0.90676303857778606</v>
      </c>
      <c r="K151" s="102">
        <v>0.82898646306599444</v>
      </c>
      <c r="L151" s="102">
        <v>0.86066508922838181</v>
      </c>
      <c r="M151" s="102">
        <v>1.3149085370886804</v>
      </c>
      <c r="N151" s="102">
        <v>0.8482843124954873</v>
      </c>
      <c r="O151" s="102">
        <v>0.54296514547904917</v>
      </c>
      <c r="P151" s="102">
        <v>1.1003846702618569</v>
      </c>
      <c r="Q151" s="102">
        <v>0.21312667959377202</v>
      </c>
      <c r="R151" s="102">
        <v>0.36609104898257205</v>
      </c>
      <c r="S151" s="102">
        <v>0.70752308928536356</v>
      </c>
      <c r="T151" s="102">
        <v>0.82707576120395809</v>
      </c>
      <c r="U151" s="102">
        <v>0.98824849048014707</v>
      </c>
      <c r="V151" s="102">
        <v>0.75642844811942456</v>
      </c>
      <c r="W151" s="102">
        <v>0.90567861937720529</v>
      </c>
      <c r="X151" s="102">
        <v>1.1027252798639049</v>
      </c>
      <c r="Y151" s="102">
        <v>0.6709701602439252</v>
      </c>
      <c r="DA151" s="131" t="s">
        <v>2889</v>
      </c>
    </row>
    <row r="152" spans="1:105" ht="12" customHeight="1" x14ac:dyDescent="0.25">
      <c r="A152" s="103" t="s">
        <v>52</v>
      </c>
      <c r="B152" s="105">
        <v>6.5525905503976691</v>
      </c>
      <c r="C152" s="105">
        <v>5.7166856045030237</v>
      </c>
      <c r="D152" s="105">
        <v>6.701944822642302</v>
      </c>
      <c r="E152" s="105">
        <v>6.6391958586556017</v>
      </c>
      <c r="F152" s="105">
        <v>6.5612415065615615</v>
      </c>
      <c r="G152" s="105">
        <v>6.9012736999257065</v>
      </c>
      <c r="H152" s="105">
        <v>6.5377218417451575</v>
      </c>
      <c r="I152" s="105">
        <v>6.7726631301460696</v>
      </c>
      <c r="J152" s="105">
        <v>6.8659204084063656</v>
      </c>
      <c r="K152" s="105">
        <v>6.7684255900122849</v>
      </c>
      <c r="L152" s="105">
        <v>7.0602906891526249</v>
      </c>
      <c r="M152" s="105">
        <v>6.9104213461249779</v>
      </c>
      <c r="N152" s="105">
        <v>7.1527946586572968</v>
      </c>
      <c r="O152" s="105">
        <v>7.6651512404218449</v>
      </c>
      <c r="P152" s="105">
        <v>7.3716411525225221</v>
      </c>
      <c r="Q152" s="105">
        <v>7.7341337815650544</v>
      </c>
      <c r="R152" s="105">
        <v>7.9649332539262927</v>
      </c>
      <c r="S152" s="105">
        <v>8.1658759669859418</v>
      </c>
      <c r="T152" s="105">
        <v>8.1856047023379759</v>
      </c>
      <c r="U152" s="105">
        <v>7.6895409602196461</v>
      </c>
      <c r="V152" s="105">
        <v>7.6689593701950605</v>
      </c>
      <c r="W152" s="105">
        <v>8.1069259968023637</v>
      </c>
      <c r="X152" s="105">
        <v>8.8127491320642246</v>
      </c>
      <c r="Y152" s="105">
        <v>7.4936794496196031</v>
      </c>
      <c r="DA152" s="132" t="s">
        <v>2890</v>
      </c>
    </row>
    <row r="153" spans="1:105" ht="12" customHeight="1" x14ac:dyDescent="0.25">
      <c r="A153" s="106" t="s">
        <v>122</v>
      </c>
      <c r="B153" s="102">
        <v>10.784113730938202</v>
      </c>
      <c r="C153" s="102">
        <v>12.861090601446127</v>
      </c>
      <c r="D153" s="102">
        <v>11.810258588476479</v>
      </c>
      <c r="E153" s="102">
        <v>10.942758020839209</v>
      </c>
      <c r="F153" s="102">
        <v>10.976368971389357</v>
      </c>
      <c r="G153" s="102">
        <v>11.235391239275925</v>
      </c>
      <c r="H153" s="102">
        <v>11.964331501696194</v>
      </c>
      <c r="I153" s="102">
        <v>11.763441738252595</v>
      </c>
      <c r="J153" s="102">
        <v>11.652470148438512</v>
      </c>
      <c r="K153" s="102">
        <v>11.25969777663944</v>
      </c>
      <c r="L153" s="102">
        <v>11.871519421170284</v>
      </c>
      <c r="M153" s="102">
        <v>12.328621306764218</v>
      </c>
      <c r="N153" s="102">
        <v>11.998212334937664</v>
      </c>
      <c r="O153" s="102">
        <v>11.738813390559127</v>
      </c>
      <c r="P153" s="102">
        <v>12.285423988322806</v>
      </c>
      <c r="Q153" s="102">
        <v>11.39413992046615</v>
      </c>
      <c r="R153" s="102">
        <v>11.718006082094185</v>
      </c>
      <c r="S153" s="102">
        <v>12.120446534386616</v>
      </c>
      <c r="T153" s="102">
        <v>12.189596055602568</v>
      </c>
      <c r="U153" s="102">
        <v>12.139400084402119</v>
      </c>
      <c r="V153" s="102">
        <v>11.995023312468863</v>
      </c>
      <c r="W153" s="102">
        <v>11.95196289529418</v>
      </c>
      <c r="X153" s="102">
        <v>11.717962115085406</v>
      </c>
      <c r="Y153" s="102">
        <v>10.976931704108644</v>
      </c>
      <c r="DA153" s="131" t="s">
        <v>2891</v>
      </c>
    </row>
    <row r="154" spans="1:105" ht="12" customHeight="1" x14ac:dyDescent="0.25">
      <c r="A154" s="107" t="s">
        <v>121</v>
      </c>
      <c r="B154" s="105">
        <v>7.0123708541816967</v>
      </c>
      <c r="C154" s="105">
        <v>9.0385358081290974</v>
      </c>
      <c r="D154" s="105">
        <v>7.7401247407603178</v>
      </c>
      <c r="E154" s="105">
        <v>7.0344024878132023</v>
      </c>
      <c r="F154" s="105">
        <v>7.1500445971819948</v>
      </c>
      <c r="G154" s="105">
        <v>7.3358211237392599</v>
      </c>
      <c r="H154" s="105">
        <v>7.9455989085263559</v>
      </c>
      <c r="I154" s="105">
        <v>7.7511588534813436</v>
      </c>
      <c r="J154" s="105">
        <v>7.6759604817765146</v>
      </c>
      <c r="K154" s="105">
        <v>7.4168380584106641</v>
      </c>
      <c r="L154" s="105">
        <v>7.8372655867906742</v>
      </c>
      <c r="M154" s="105">
        <v>8.3137542684409969</v>
      </c>
      <c r="N154" s="105">
        <v>7.9892015181661735</v>
      </c>
      <c r="O154" s="105">
        <v>7.7715083630324546</v>
      </c>
      <c r="P154" s="105">
        <v>8.4107284370634705</v>
      </c>
      <c r="Q154" s="105">
        <v>7.6705796642075059</v>
      </c>
      <c r="R154" s="105">
        <v>8.0842203946712754</v>
      </c>
      <c r="S154" s="105">
        <v>8.6260914565996014</v>
      </c>
      <c r="T154" s="105">
        <v>8.8619697835032589</v>
      </c>
      <c r="U154" s="105">
        <v>9.0427817665787931</v>
      </c>
      <c r="V154" s="105">
        <v>9.0062169853071339</v>
      </c>
      <c r="W154" s="105">
        <v>9.1010158300023214</v>
      </c>
      <c r="X154" s="105">
        <v>9.0480553225242133</v>
      </c>
      <c r="Y154" s="105">
        <v>8.5478839894513801</v>
      </c>
      <c r="DA154" s="132" t="s">
        <v>2892</v>
      </c>
    </row>
    <row r="155" spans="1:105" ht="12" customHeight="1" x14ac:dyDescent="0.25">
      <c r="A155" s="108" t="s">
        <v>53</v>
      </c>
      <c r="B155" s="99">
        <v>1.2021935086864866</v>
      </c>
      <c r="C155" s="99">
        <v>2.841835546903885</v>
      </c>
      <c r="D155" s="99">
        <v>1.0527588231921448</v>
      </c>
      <c r="E155" s="99">
        <v>0.5613833655202819</v>
      </c>
      <c r="F155" s="99">
        <v>0.75271379573013764</v>
      </c>
      <c r="G155" s="99">
        <v>0.74376202203363617</v>
      </c>
      <c r="H155" s="99">
        <v>1.1031177471170224</v>
      </c>
      <c r="I155" s="99">
        <v>0.87894783727909609</v>
      </c>
      <c r="J155" s="99">
        <v>0.8146005168522239</v>
      </c>
      <c r="K155" s="99">
        <v>0.73306547416257206</v>
      </c>
      <c r="L155" s="99">
        <v>0.76706989859836472</v>
      </c>
      <c r="M155" s="99">
        <v>1.2077013985372915</v>
      </c>
      <c r="N155" s="99">
        <v>0.77385420192998811</v>
      </c>
      <c r="O155" s="99">
        <v>0.44718717870828151</v>
      </c>
      <c r="P155" s="99">
        <v>1.0446354494972983</v>
      </c>
      <c r="Q155" s="99">
        <v>0.1480083397647248</v>
      </c>
      <c r="R155" s="99">
        <v>0.29675736919983969</v>
      </c>
      <c r="S155" s="99">
        <v>0.66156169453827274</v>
      </c>
      <c r="T155" s="99">
        <v>0.79326255822996994</v>
      </c>
      <c r="U155" s="99">
        <v>1.0414505453143819</v>
      </c>
      <c r="V155" s="99">
        <v>0.84716293667063425</v>
      </c>
      <c r="W155" s="99">
        <v>0.89283825856916466</v>
      </c>
      <c r="X155" s="99">
        <v>0.94928415480984896</v>
      </c>
      <c r="Y155" s="99">
        <v>0.73196645681571515</v>
      </c>
      <c r="DA155" s="63" t="s">
        <v>2893</v>
      </c>
    </row>
    <row r="156" spans="1:105" ht="12" customHeight="1" x14ac:dyDescent="0.25">
      <c r="A156" s="108" t="s">
        <v>52</v>
      </c>
      <c r="B156" s="99">
        <v>5.8101773454952106</v>
      </c>
      <c r="C156" s="99">
        <v>6.196700261225212</v>
      </c>
      <c r="D156" s="99">
        <v>6.6873659175681723</v>
      </c>
      <c r="E156" s="99">
        <v>6.4730191222929188</v>
      </c>
      <c r="F156" s="99">
        <v>6.3973308014518562</v>
      </c>
      <c r="G156" s="99">
        <v>6.5920591017056225</v>
      </c>
      <c r="H156" s="99">
        <v>6.8424811614093324</v>
      </c>
      <c r="I156" s="99">
        <v>6.8722110162022467</v>
      </c>
      <c r="J156" s="99">
        <v>6.8613599649242909</v>
      </c>
      <c r="K156" s="99">
        <v>6.6837725842480902</v>
      </c>
      <c r="L156" s="99">
        <v>7.0701956881923094</v>
      </c>
      <c r="M156" s="99">
        <v>7.1060528699037064</v>
      </c>
      <c r="N156" s="99">
        <v>7.2153473162361852</v>
      </c>
      <c r="O156" s="99">
        <v>7.3243211843241731</v>
      </c>
      <c r="P156" s="99">
        <v>7.3660929875661729</v>
      </c>
      <c r="Q156" s="99">
        <v>7.5225713244427803</v>
      </c>
      <c r="R156" s="99">
        <v>7.7874630254714363</v>
      </c>
      <c r="S156" s="99">
        <v>7.9645297620613276</v>
      </c>
      <c r="T156" s="99">
        <v>8.0687072252732897</v>
      </c>
      <c r="U156" s="99">
        <v>8.0013312212644099</v>
      </c>
      <c r="V156" s="99">
        <v>8.1590540486365004</v>
      </c>
      <c r="W156" s="99">
        <v>8.2081775714331577</v>
      </c>
      <c r="X156" s="99">
        <v>8.0987711677143643</v>
      </c>
      <c r="Y156" s="99">
        <v>7.8159175326356642</v>
      </c>
      <c r="DA156" s="63" t="s">
        <v>2894</v>
      </c>
    </row>
    <row r="157" spans="1:105" ht="12" customHeight="1" x14ac:dyDescent="0.25">
      <c r="A157" s="121" t="s">
        <v>54</v>
      </c>
      <c r="B157" s="123">
        <v>6.0664419988222908</v>
      </c>
      <c r="C157" s="123">
        <v>6.6151422219187976</v>
      </c>
      <c r="D157" s="123">
        <v>6.5545841111710486</v>
      </c>
      <c r="E157" s="123">
        <v>6.651225982218592</v>
      </c>
      <c r="F157" s="123">
        <v>6.6048261889155064</v>
      </c>
      <c r="G157" s="123">
        <v>6.7465989868710441</v>
      </c>
      <c r="H157" s="123">
        <v>7.6120863957839129</v>
      </c>
      <c r="I157" s="123">
        <v>7.5255009454201494</v>
      </c>
      <c r="J157" s="123">
        <v>7.3803414491398174</v>
      </c>
      <c r="K157" s="123">
        <v>7.0753430282606926</v>
      </c>
      <c r="L157" s="123">
        <v>7.308776475605284</v>
      </c>
      <c r="M157" s="123">
        <v>6.7834733299258563</v>
      </c>
      <c r="N157" s="123">
        <v>6.5071331060826587</v>
      </c>
      <c r="O157" s="123">
        <v>5.7430276404840308</v>
      </c>
      <c r="P157" s="123">
        <v>6.3113230108710878</v>
      </c>
      <c r="Q157" s="123">
        <v>6.1672143726443567</v>
      </c>
      <c r="R157" s="123">
        <v>6.1717281394704919</v>
      </c>
      <c r="S157" s="123">
        <v>6.2594254155866853</v>
      </c>
      <c r="T157" s="123">
        <v>6.6730087618795597</v>
      </c>
      <c r="U157" s="123">
        <v>6.133658621820465</v>
      </c>
      <c r="V157" s="123">
        <v>5.9705054990703106</v>
      </c>
      <c r="W157" s="123">
        <v>5.9831640474900771</v>
      </c>
      <c r="X157" s="123">
        <v>6.0510796620938914</v>
      </c>
      <c r="Y157" s="123">
        <v>5.5560784938375853</v>
      </c>
      <c r="DA157" s="130" t="s">
        <v>2895</v>
      </c>
    </row>
    <row r="158" spans="1:105" ht="12" customHeight="1" x14ac:dyDescent="0.25">
      <c r="A158" s="97" t="s">
        <v>50</v>
      </c>
      <c r="B158" s="99">
        <v>7.4165027162336381</v>
      </c>
      <c r="C158" s="99">
        <v>7.6021468452933041</v>
      </c>
      <c r="D158" s="99">
        <v>7.8175318359372667</v>
      </c>
      <c r="E158" s="99">
        <v>7.9462385416348651</v>
      </c>
      <c r="F158" s="99">
        <v>8.137241899520987</v>
      </c>
      <c r="G158" s="99">
        <v>8.4241111000968338</v>
      </c>
      <c r="H158" s="99">
        <v>8.7035816153422925</v>
      </c>
      <c r="I158" s="99">
        <v>8.9989577146687783</v>
      </c>
      <c r="J158" s="99">
        <v>9.0405571147265054</v>
      </c>
      <c r="K158" s="99">
        <v>8.8059156293553951</v>
      </c>
      <c r="L158" s="99">
        <v>8.688867943364377</v>
      </c>
      <c r="M158" s="99">
        <v>8.207029164946638</v>
      </c>
      <c r="N158" s="99">
        <v>7.8803900172557038</v>
      </c>
      <c r="O158" s="99">
        <v>7.6330792287270102</v>
      </c>
      <c r="P158" s="99">
        <v>7.5683643600484132</v>
      </c>
      <c r="Q158" s="99">
        <v>7.6463296336537825</v>
      </c>
      <c r="R158" s="99">
        <v>7.8146177672676433</v>
      </c>
      <c r="S158" s="99">
        <v>8.0713778818747208</v>
      </c>
      <c r="T158" s="99">
        <v>8.5182535087645803</v>
      </c>
      <c r="U158" s="99">
        <v>7.6186086246068463</v>
      </c>
      <c r="V158" s="99">
        <v>7.3351218204486619</v>
      </c>
      <c r="W158" s="99">
        <v>7.7198775038458871</v>
      </c>
      <c r="X158" s="99">
        <v>8.6015461574458936</v>
      </c>
      <c r="Y158" s="99">
        <v>7.0634889027587757</v>
      </c>
      <c r="DA158" s="63" t="s">
        <v>2896</v>
      </c>
    </row>
    <row r="159" spans="1:105" ht="12" customHeight="1" x14ac:dyDescent="0.25">
      <c r="A159" s="109" t="s">
        <v>120</v>
      </c>
      <c r="B159" s="110">
        <v>5.4237336232817652</v>
      </c>
      <c r="C159" s="110">
        <v>6.2248143473050916</v>
      </c>
      <c r="D159" s="110">
        <v>6.0666230438091056</v>
      </c>
      <c r="E159" s="110">
        <v>6.1635707347199808</v>
      </c>
      <c r="F159" s="110">
        <v>6.0389449506996993</v>
      </c>
      <c r="G159" s="110">
        <v>6.1619181901251165</v>
      </c>
      <c r="H159" s="110">
        <v>7.261580214021091</v>
      </c>
      <c r="I159" s="110">
        <v>7.0738770818424506</v>
      </c>
      <c r="J159" s="110">
        <v>6.8910537457659062</v>
      </c>
      <c r="K159" s="110">
        <v>6.5695367428021187</v>
      </c>
      <c r="L159" s="110">
        <v>6.9026042836359167</v>
      </c>
      <c r="M159" s="110">
        <v>6.3518072881103622</v>
      </c>
      <c r="N159" s="110">
        <v>6.0906325486310688</v>
      </c>
      <c r="O159" s="110">
        <v>5.1734766907016869</v>
      </c>
      <c r="P159" s="110">
        <v>5.9354501065448613</v>
      </c>
      <c r="Q159" s="110">
        <v>5.7483387926037688</v>
      </c>
      <c r="R159" s="110">
        <v>5.7150354095052185</v>
      </c>
      <c r="S159" s="110">
        <v>5.7600598525273226</v>
      </c>
      <c r="T159" s="110">
        <v>6.1873702097065397</v>
      </c>
      <c r="U159" s="110">
        <v>5.7719117717314807</v>
      </c>
      <c r="V159" s="110">
        <v>5.6543697720221369</v>
      </c>
      <c r="W159" s="110">
        <v>5.5908057631431722</v>
      </c>
      <c r="X159" s="110">
        <v>5.4909546537255913</v>
      </c>
      <c r="Y159" s="110">
        <v>5.228065943412604</v>
      </c>
      <c r="DA159" s="60" t="s">
        <v>2897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53.522660508251072</v>
      </c>
      <c r="C161" s="118">
        <f t="shared" si="54"/>
        <v>71.004756128455199</v>
      </c>
      <c r="D161" s="118">
        <f t="shared" si="54"/>
        <v>65.796397046837839</v>
      </c>
      <c r="E161" s="118">
        <f t="shared" si="54"/>
        <v>66.742672833223693</v>
      </c>
      <c r="F161" s="118">
        <f t="shared" si="54"/>
        <v>68.392601479401904</v>
      </c>
      <c r="G161" s="118">
        <f t="shared" si="54"/>
        <v>70.539291462639596</v>
      </c>
      <c r="H161" s="118">
        <f t="shared" si="54"/>
        <v>77.900021876421974</v>
      </c>
      <c r="I161" s="118">
        <f t="shared" si="54"/>
        <v>73.63770695254</v>
      </c>
      <c r="J161" s="118">
        <f t="shared" si="54"/>
        <v>68.280037653646332</v>
      </c>
      <c r="K161" s="118">
        <f t="shared" si="54"/>
        <v>65.392709606822422</v>
      </c>
      <c r="L161" s="118">
        <f t="shared" si="54"/>
        <v>78.363593299319987</v>
      </c>
      <c r="M161" s="118">
        <f t="shared" si="54"/>
        <v>76.214913690991125</v>
      </c>
      <c r="N161" s="118">
        <f t="shared" si="54"/>
        <v>70.596418623048081</v>
      </c>
      <c r="O161" s="118">
        <f t="shared" si="54"/>
        <v>60.742201518632299</v>
      </c>
      <c r="P161" s="118">
        <f t="shared" si="54"/>
        <v>65.291749011900848</v>
      </c>
      <c r="Q161" s="118">
        <f t="shared" si="54"/>
        <v>51.691387341591337</v>
      </c>
      <c r="R161" s="118">
        <f t="shared" ref="R161:V161" si="55">R162+R164+R166+R175</f>
        <v>50.672045722169692</v>
      </c>
      <c r="S161" s="118">
        <f t="shared" si="55"/>
        <v>57.257123263431552</v>
      </c>
      <c r="T161" s="118">
        <f t="shared" si="55"/>
        <v>70.179048579759694</v>
      </c>
      <c r="U161" s="118">
        <f t="shared" si="55"/>
        <v>63.91927431744007</v>
      </c>
      <c r="V161" s="118">
        <f t="shared" si="55"/>
        <v>60.140570163105551</v>
      </c>
      <c r="W161" s="118">
        <f t="shared" ref="W161:Y161" si="56">W162+W164+W166+W175</f>
        <v>50.045083472373477</v>
      </c>
      <c r="X161" s="118">
        <f t="shared" si="56"/>
        <v>56.892028175288502</v>
      </c>
      <c r="Y161" s="118">
        <f t="shared" si="56"/>
        <v>53.939722543962503</v>
      </c>
      <c r="DA161" s="129" t="s">
        <v>2898</v>
      </c>
    </row>
    <row r="162" spans="1:105" ht="12.95" customHeight="1" x14ac:dyDescent="0.25">
      <c r="A162" s="121" t="s">
        <v>57</v>
      </c>
      <c r="B162" s="123">
        <f t="shared" ref="B162:Y162" si="57">B163</f>
        <v>32.951441631807732</v>
      </c>
      <c r="C162" s="123">
        <f t="shared" si="57"/>
        <v>49.807401173886795</v>
      </c>
      <c r="D162" s="123">
        <f t="shared" si="57"/>
        <v>45.318307029351892</v>
      </c>
      <c r="E162" s="123">
        <f t="shared" si="57"/>
        <v>45.865396150896181</v>
      </c>
      <c r="F162" s="123">
        <f t="shared" si="57"/>
        <v>48.226071260306476</v>
      </c>
      <c r="G162" s="123">
        <f t="shared" si="57"/>
        <v>49.879321221558428</v>
      </c>
      <c r="H162" s="123">
        <f t="shared" si="57"/>
        <v>56.422053177321743</v>
      </c>
      <c r="I162" s="123">
        <f t="shared" si="57"/>
        <v>53.012533046753028</v>
      </c>
      <c r="J162" s="123">
        <f t="shared" si="57"/>
        <v>47.932528337321727</v>
      </c>
      <c r="K162" s="123">
        <f t="shared" si="57"/>
        <v>45.467225820951164</v>
      </c>
      <c r="L162" s="123">
        <f t="shared" si="57"/>
        <v>57.936706879205616</v>
      </c>
      <c r="M162" s="123">
        <f t="shared" si="57"/>
        <v>56.039363596411484</v>
      </c>
      <c r="N162" s="123">
        <f t="shared" si="57"/>
        <v>51.012537911976608</v>
      </c>
      <c r="O162" s="123">
        <f t="shared" si="57"/>
        <v>41.87466933531433</v>
      </c>
      <c r="P162" s="123">
        <f t="shared" si="57"/>
        <v>45.795385780815259</v>
      </c>
      <c r="Q162" s="123">
        <f t="shared" si="57"/>
        <v>32.299456401916885</v>
      </c>
      <c r="R162" s="123">
        <f t="shared" si="57"/>
        <v>31.18163499846742</v>
      </c>
      <c r="S162" s="123">
        <f t="shared" si="57"/>
        <v>37.334176724471945</v>
      </c>
      <c r="T162" s="123">
        <f t="shared" si="57"/>
        <v>50.468253113913391</v>
      </c>
      <c r="U162" s="123">
        <f t="shared" si="57"/>
        <v>45.283518038307783</v>
      </c>
      <c r="V162" s="123">
        <f t="shared" si="57"/>
        <v>41.966370009588097</v>
      </c>
      <c r="W162" s="123">
        <f t="shared" si="57"/>
        <v>31.643157502378614</v>
      </c>
      <c r="X162" s="123">
        <f t="shared" si="57"/>
        <v>38.069664593061304</v>
      </c>
      <c r="Y162" s="123">
        <f t="shared" si="57"/>
        <v>36.999856064903405</v>
      </c>
      <c r="DA162" s="130" t="s">
        <v>2899</v>
      </c>
    </row>
    <row r="163" spans="1:105" ht="12" customHeight="1" x14ac:dyDescent="0.25">
      <c r="A163" s="97" t="s">
        <v>53</v>
      </c>
      <c r="B163" s="110">
        <v>32.951441631807732</v>
      </c>
      <c r="C163" s="110">
        <v>49.807401173886795</v>
      </c>
      <c r="D163" s="110">
        <v>45.318307029351892</v>
      </c>
      <c r="E163" s="110">
        <v>45.865396150896181</v>
      </c>
      <c r="F163" s="110">
        <v>48.226071260306476</v>
      </c>
      <c r="G163" s="110">
        <v>49.879321221558428</v>
      </c>
      <c r="H163" s="110">
        <v>56.422053177321743</v>
      </c>
      <c r="I163" s="110">
        <v>53.012533046753028</v>
      </c>
      <c r="J163" s="110">
        <v>47.932528337321727</v>
      </c>
      <c r="K163" s="110">
        <v>45.467225820951164</v>
      </c>
      <c r="L163" s="110">
        <v>57.936706879205616</v>
      </c>
      <c r="M163" s="110">
        <v>56.039363596411484</v>
      </c>
      <c r="N163" s="110">
        <v>51.012537911976608</v>
      </c>
      <c r="O163" s="110">
        <v>41.87466933531433</v>
      </c>
      <c r="P163" s="110">
        <v>45.795385780815259</v>
      </c>
      <c r="Q163" s="110">
        <v>32.299456401916885</v>
      </c>
      <c r="R163" s="110">
        <v>31.18163499846742</v>
      </c>
      <c r="S163" s="110">
        <v>37.334176724471945</v>
      </c>
      <c r="T163" s="110">
        <v>50.468253113913391</v>
      </c>
      <c r="U163" s="110">
        <v>45.283518038307783</v>
      </c>
      <c r="V163" s="110">
        <v>41.966370009588097</v>
      </c>
      <c r="W163" s="110">
        <v>31.643157502378614</v>
      </c>
      <c r="X163" s="110">
        <v>38.069664593061304</v>
      </c>
      <c r="Y163" s="110">
        <v>36.999856064903405</v>
      </c>
      <c r="DA163" s="60" t="s">
        <v>2900</v>
      </c>
    </row>
    <row r="164" spans="1:105" ht="12.95" customHeight="1" x14ac:dyDescent="0.25">
      <c r="A164" s="121" t="s">
        <v>92</v>
      </c>
      <c r="B164" s="123">
        <f t="shared" ref="B164:Y164" si="58">B165</f>
        <v>1.2336212101025679</v>
      </c>
      <c r="C164" s="123">
        <f t="shared" si="58"/>
        <v>1.314591261678997</v>
      </c>
      <c r="D164" s="123">
        <f t="shared" si="58"/>
        <v>0.99512344696243016</v>
      </c>
      <c r="E164" s="123">
        <f t="shared" si="58"/>
        <v>2.0692542419618656</v>
      </c>
      <c r="F164" s="123">
        <f t="shared" si="58"/>
        <v>1.4723346134403903</v>
      </c>
      <c r="G164" s="123">
        <f t="shared" si="58"/>
        <v>1.5527338818196554</v>
      </c>
      <c r="H164" s="123">
        <f t="shared" si="58"/>
        <v>1.6706421206301483</v>
      </c>
      <c r="I164" s="123">
        <f t="shared" si="58"/>
        <v>1.0385110100830566</v>
      </c>
      <c r="J164" s="123">
        <f t="shared" si="58"/>
        <v>1.0996176738944645</v>
      </c>
      <c r="K164" s="123">
        <f t="shared" si="58"/>
        <v>1.5039807512839156</v>
      </c>
      <c r="L164" s="123">
        <f t="shared" si="58"/>
        <v>1.3584076802848852</v>
      </c>
      <c r="M164" s="123">
        <f t="shared" si="58"/>
        <v>1.3545741075361908</v>
      </c>
      <c r="N164" s="123">
        <f t="shared" si="58"/>
        <v>1.3571934675971093</v>
      </c>
      <c r="O164" s="123">
        <f t="shared" si="58"/>
        <v>1.3597029653373185</v>
      </c>
      <c r="P164" s="123">
        <f t="shared" si="58"/>
        <v>1.1083798674925793</v>
      </c>
      <c r="Q164" s="123">
        <f t="shared" si="58"/>
        <v>1.7278037222751699</v>
      </c>
      <c r="R164" s="123">
        <f t="shared" si="58"/>
        <v>1.6077361214669521</v>
      </c>
      <c r="S164" s="123">
        <f t="shared" si="58"/>
        <v>1.7512815844059366</v>
      </c>
      <c r="T164" s="123">
        <f t="shared" si="58"/>
        <v>1.4080440839021304</v>
      </c>
      <c r="U164" s="123">
        <f t="shared" si="58"/>
        <v>1.3756072556541279</v>
      </c>
      <c r="V164" s="123">
        <f t="shared" si="58"/>
        <v>1.3931409269962025</v>
      </c>
      <c r="W164" s="123">
        <f t="shared" si="58"/>
        <v>1.3707495983125606</v>
      </c>
      <c r="X164" s="123">
        <f t="shared" si="58"/>
        <v>1.3912191356008248</v>
      </c>
      <c r="Y164" s="123">
        <f t="shared" si="58"/>
        <v>1.3155253371232423</v>
      </c>
      <c r="DA164" s="130" t="s">
        <v>2901</v>
      </c>
    </row>
    <row r="165" spans="1:105" ht="12" customHeight="1" x14ac:dyDescent="0.25">
      <c r="A165" s="97" t="s">
        <v>53</v>
      </c>
      <c r="B165" s="99">
        <f>RES_hhdet_fech!B165/RES_summary!B$19</f>
        <v>1.2336212101025679</v>
      </c>
      <c r="C165" s="99">
        <f>RES_hhdet_fech!C165/RES_summary!C$19</f>
        <v>1.314591261678997</v>
      </c>
      <c r="D165" s="99">
        <f>RES_hhdet_fech!D165/RES_summary!D$19</f>
        <v>0.99512344696243016</v>
      </c>
      <c r="E165" s="99">
        <f>RES_hhdet_fech!E165/RES_summary!E$19</f>
        <v>2.0692542419618656</v>
      </c>
      <c r="F165" s="99">
        <f>RES_hhdet_fech!F165/RES_summary!F$19</f>
        <v>1.4723346134403903</v>
      </c>
      <c r="G165" s="99">
        <f>RES_hhdet_fech!G165/RES_summary!G$19</f>
        <v>1.5527338818196554</v>
      </c>
      <c r="H165" s="99">
        <f>RES_hhdet_fech!H165/RES_summary!H$19</f>
        <v>1.6706421206301483</v>
      </c>
      <c r="I165" s="99">
        <f>RES_hhdet_fech!I165/RES_summary!I$19</f>
        <v>1.0385110100830566</v>
      </c>
      <c r="J165" s="99">
        <f>RES_hhdet_fech!J165/RES_summary!J$19</f>
        <v>1.0996176738944645</v>
      </c>
      <c r="K165" s="99">
        <f>RES_hhdet_fech!K165/RES_summary!K$19</f>
        <v>1.5039807512839156</v>
      </c>
      <c r="L165" s="99">
        <f>RES_hhdet_fech!L165/RES_summary!L$19</f>
        <v>1.3584076802848852</v>
      </c>
      <c r="M165" s="99">
        <f>RES_hhdet_fech!M165/RES_summary!M$19</f>
        <v>1.3545741075361908</v>
      </c>
      <c r="N165" s="99">
        <f>RES_hhdet_fech!N165/RES_summary!N$19</f>
        <v>1.3571934675971093</v>
      </c>
      <c r="O165" s="99">
        <f>RES_hhdet_fech!O165/RES_summary!O$19</f>
        <v>1.3597029653373185</v>
      </c>
      <c r="P165" s="99">
        <f>RES_hhdet_fech!P165/RES_summary!P$19</f>
        <v>1.1083798674925793</v>
      </c>
      <c r="Q165" s="99">
        <f>RES_hhdet_fech!Q165/RES_summary!Q$19</f>
        <v>1.7278037222751699</v>
      </c>
      <c r="R165" s="99">
        <f>RES_hhdet_fech!R165/RES_summary!R$19</f>
        <v>1.6077361214669521</v>
      </c>
      <c r="S165" s="99">
        <f>RES_hhdet_fech!S165/RES_summary!S$19</f>
        <v>1.7512815844059366</v>
      </c>
      <c r="T165" s="99">
        <f>RES_hhdet_fech!T165/RES_summary!T$19</f>
        <v>1.4080440839021304</v>
      </c>
      <c r="U165" s="99">
        <f>RES_hhdet_fech!U165/RES_summary!U$19</f>
        <v>1.3756072556541279</v>
      </c>
      <c r="V165" s="99">
        <f>RES_hhdet_fech!V165/RES_summary!V$19</f>
        <v>1.3931409269962025</v>
      </c>
      <c r="W165" s="99">
        <f>RES_hhdet_fech!W165/RES_summary!W$19</f>
        <v>1.3707495983125606</v>
      </c>
      <c r="X165" s="99">
        <f>RES_hhdet_fech!X165/RES_summary!X$19</f>
        <v>1.3912191356008248</v>
      </c>
      <c r="Y165" s="99">
        <f>RES_hhdet_fech!Y165/RES_summary!Y$19</f>
        <v>1.3155253371232423</v>
      </c>
      <c r="DA165" s="63" t="s">
        <v>2902</v>
      </c>
    </row>
    <row r="166" spans="1:105" ht="12" customHeight="1" x14ac:dyDescent="0.25">
      <c r="A166" s="121" t="s">
        <v>55</v>
      </c>
      <c r="B166" s="123">
        <v>13.271161182593403</v>
      </c>
      <c r="C166" s="123">
        <v>13.260896929349078</v>
      </c>
      <c r="D166" s="123">
        <v>12.914098749990409</v>
      </c>
      <c r="E166" s="123">
        <v>12.141944593572077</v>
      </c>
      <c r="F166" s="123">
        <v>12.078855268102785</v>
      </c>
      <c r="G166" s="123">
        <v>12.356211260820348</v>
      </c>
      <c r="H166" s="123">
        <v>12.197915810401415</v>
      </c>
      <c r="I166" s="123">
        <v>12.065040228013219</v>
      </c>
      <c r="J166" s="123">
        <v>11.869708354595028</v>
      </c>
      <c r="K166" s="123">
        <v>11.347881644441502</v>
      </c>
      <c r="L166" s="123">
        <v>11.759974122199177</v>
      </c>
      <c r="M166" s="123">
        <v>12.038192399357831</v>
      </c>
      <c r="N166" s="123">
        <v>11.718486708792698</v>
      </c>
      <c r="O166" s="123">
        <v>11.753036974445749</v>
      </c>
      <c r="P166" s="123">
        <v>12.045023887598774</v>
      </c>
      <c r="Q166" s="123">
        <v>11.432837845557911</v>
      </c>
      <c r="R166" s="123">
        <v>11.645983978504974</v>
      </c>
      <c r="S166" s="123">
        <v>11.869040656046948</v>
      </c>
      <c r="T166" s="123">
        <v>11.640097819350881</v>
      </c>
      <c r="U166" s="123">
        <v>11.158342857190924</v>
      </c>
      <c r="V166" s="123">
        <v>10.844719008596751</v>
      </c>
      <c r="W166" s="123">
        <v>11.06406204099919</v>
      </c>
      <c r="X166" s="123">
        <v>11.370302988383806</v>
      </c>
      <c r="Y166" s="123">
        <v>10.056205977706098</v>
      </c>
      <c r="DA166" s="130" t="s">
        <v>2903</v>
      </c>
    </row>
    <row r="167" spans="1:105" ht="12" customHeight="1" x14ac:dyDescent="0.25">
      <c r="A167" s="97" t="s">
        <v>124</v>
      </c>
      <c r="B167" s="99">
        <v>13.770006078980625</v>
      </c>
      <c r="C167" s="99">
        <v>13.534237919189005</v>
      </c>
      <c r="D167" s="99">
        <v>13.46643563438734</v>
      </c>
      <c r="E167" s="99">
        <v>12.725257723249621</v>
      </c>
      <c r="F167" s="99">
        <v>12.701757796843413</v>
      </c>
      <c r="G167" s="99">
        <v>13.231621731710788</v>
      </c>
      <c r="H167" s="99">
        <v>12.766440153546478</v>
      </c>
      <c r="I167" s="99">
        <v>12.929620803665694</v>
      </c>
      <c r="J167" s="99">
        <v>13.001017481250223</v>
      </c>
      <c r="K167" s="99">
        <v>12.68249336462701</v>
      </c>
      <c r="L167" s="99">
        <v>13.138659623784616</v>
      </c>
      <c r="M167" s="99">
        <v>13.223587138603925</v>
      </c>
      <c r="N167" s="99">
        <v>13.03105725988322</v>
      </c>
      <c r="O167" s="99">
        <v>13.453316463268692</v>
      </c>
      <c r="P167" s="99">
        <v>13.396850718320064</v>
      </c>
      <c r="Q167" s="99">
        <v>12.903832057796661</v>
      </c>
      <c r="R167" s="99">
        <v>12.984205420960924</v>
      </c>
      <c r="S167" s="99">
        <v>13.11826890676382</v>
      </c>
      <c r="T167" s="99">
        <v>12.713779708442388</v>
      </c>
      <c r="U167" s="99">
        <v>11.766385548195432</v>
      </c>
      <c r="V167" s="99">
        <v>11.212064543354286</v>
      </c>
      <c r="W167" s="99">
        <v>11.750246724834129</v>
      </c>
      <c r="X167" s="99">
        <v>12.733680116099912</v>
      </c>
      <c r="Y167" s="99">
        <v>10.437399290045802</v>
      </c>
      <c r="DA167" s="63" t="s">
        <v>2904</v>
      </c>
    </row>
    <row r="168" spans="1:105" ht="12" customHeight="1" x14ac:dyDescent="0.25">
      <c r="A168" s="97" t="s">
        <v>123</v>
      </c>
      <c r="B168" s="99">
        <v>8.1316644289032389</v>
      </c>
      <c r="C168" s="99">
        <v>8.7435107552630118</v>
      </c>
      <c r="D168" s="99">
        <v>7.9165727277939997</v>
      </c>
      <c r="E168" s="99">
        <v>7.3120244509276224</v>
      </c>
      <c r="F168" s="99">
        <v>7.4420700129741428</v>
      </c>
      <c r="G168" s="99">
        <v>7.7888354549325554</v>
      </c>
      <c r="H168" s="99">
        <v>7.7056430710206678</v>
      </c>
      <c r="I168" s="99">
        <v>7.737065459101828</v>
      </c>
      <c r="J168" s="99">
        <v>7.7759551306069525</v>
      </c>
      <c r="K168" s="99">
        <v>7.599717606799449</v>
      </c>
      <c r="L168" s="99">
        <v>7.9225506558622891</v>
      </c>
      <c r="M168" s="99">
        <v>8.2266003393533413</v>
      </c>
      <c r="N168" s="99">
        <v>8.0049645031379448</v>
      </c>
      <c r="O168" s="99">
        <v>8.2273089778057589</v>
      </c>
      <c r="P168" s="99">
        <v>8.5430430446056835</v>
      </c>
      <c r="Q168" s="99">
        <v>8.0238353057074701</v>
      </c>
      <c r="R168" s="99">
        <v>8.4088521691579512</v>
      </c>
      <c r="S168" s="99">
        <v>8.9415476519714119</v>
      </c>
      <c r="T168" s="99">
        <v>9.0659061479835579</v>
      </c>
      <c r="U168" s="99">
        <v>8.7214953588189168</v>
      </c>
      <c r="V168" s="99">
        <v>8.4528707648505623</v>
      </c>
      <c r="W168" s="99">
        <v>9.0238489602827592</v>
      </c>
      <c r="X168" s="99">
        <v>9.9190108219301916</v>
      </c>
      <c r="Y168" s="99">
        <v>8.1601819390298598</v>
      </c>
      <c r="DA168" s="63" t="s">
        <v>2905</v>
      </c>
    </row>
    <row r="169" spans="1:105" ht="12" customHeight="1" x14ac:dyDescent="0.25">
      <c r="A169" s="100" t="s">
        <v>50</v>
      </c>
      <c r="B169" s="102">
        <v>1.5790738785055713</v>
      </c>
      <c r="C169" s="102">
        <v>3.0268251507599895</v>
      </c>
      <c r="D169" s="102">
        <v>1.2134643188388525</v>
      </c>
      <c r="E169" s="102">
        <v>0.66940829801206669</v>
      </c>
      <c r="F169" s="102">
        <v>0.8772801460535522</v>
      </c>
      <c r="G169" s="102">
        <v>0.8844172364107209</v>
      </c>
      <c r="H169" s="102">
        <v>1.1658312091061676</v>
      </c>
      <c r="I169" s="102">
        <v>0.96160904072934295</v>
      </c>
      <c r="J169" s="102">
        <v>0.90718730089960009</v>
      </c>
      <c r="K169" s="102">
        <v>0.82910536887885466</v>
      </c>
      <c r="L169" s="102">
        <v>0.86086058971142909</v>
      </c>
      <c r="M169" s="102">
        <v>1.3150896729082688</v>
      </c>
      <c r="N169" s="102">
        <v>0.8500597621266246</v>
      </c>
      <c r="O169" s="102">
        <v>0.55177473384813969</v>
      </c>
      <c r="P169" s="102">
        <v>1.1402348105617426</v>
      </c>
      <c r="Q169" s="102">
        <v>0.22503234060928198</v>
      </c>
      <c r="R169" s="102">
        <v>0.3796820445228557</v>
      </c>
      <c r="S169" s="102">
        <v>0.71968347867872484</v>
      </c>
      <c r="T169" s="102">
        <v>0.83099840011706094</v>
      </c>
      <c r="U169" s="102">
        <v>0.9891495491679696</v>
      </c>
      <c r="V169" s="102">
        <v>0.75252574785683246</v>
      </c>
      <c r="W169" s="102">
        <v>0.90185513930286421</v>
      </c>
      <c r="X169" s="102">
        <v>1.1029272865965569</v>
      </c>
      <c r="Y169" s="102">
        <v>0.67213637525314263</v>
      </c>
      <c r="DA169" s="131" t="s">
        <v>2906</v>
      </c>
    </row>
    <row r="170" spans="1:105" ht="12" customHeight="1" x14ac:dyDescent="0.25">
      <c r="A170" s="103" t="s">
        <v>52</v>
      </c>
      <c r="B170" s="105">
        <v>6.5525905503976682</v>
      </c>
      <c r="C170" s="105">
        <v>5.7166856045030237</v>
      </c>
      <c r="D170" s="105">
        <v>6.7031084089551491</v>
      </c>
      <c r="E170" s="105">
        <v>6.6426161529155552</v>
      </c>
      <c r="F170" s="105">
        <v>6.5647898669205906</v>
      </c>
      <c r="G170" s="105">
        <v>6.9044182185218332</v>
      </c>
      <c r="H170" s="105">
        <v>6.5398118619144983</v>
      </c>
      <c r="I170" s="105">
        <v>6.7754564183724852</v>
      </c>
      <c r="J170" s="105">
        <v>6.8687678297073509</v>
      </c>
      <c r="K170" s="105">
        <v>6.7706122379205933</v>
      </c>
      <c r="L170" s="105">
        <v>7.0616900661508613</v>
      </c>
      <c r="M170" s="105">
        <v>6.9115106664450705</v>
      </c>
      <c r="N170" s="105">
        <v>7.15490474101132</v>
      </c>
      <c r="O170" s="105">
        <v>7.6755342439576184</v>
      </c>
      <c r="P170" s="105">
        <v>7.4028082340439392</v>
      </c>
      <c r="Q170" s="105">
        <v>7.7988029650981883</v>
      </c>
      <c r="R170" s="105">
        <v>8.0291701246350939</v>
      </c>
      <c r="S170" s="105">
        <v>8.2218641732926869</v>
      </c>
      <c r="T170" s="105">
        <v>8.2349077478664974</v>
      </c>
      <c r="U170" s="105">
        <v>7.7323458096509476</v>
      </c>
      <c r="V170" s="105">
        <v>7.7003450169937304</v>
      </c>
      <c r="W170" s="105">
        <v>8.1219938209798972</v>
      </c>
      <c r="X170" s="105">
        <v>8.816083535333636</v>
      </c>
      <c r="Y170" s="105">
        <v>7.4880455637767156</v>
      </c>
      <c r="DA170" s="132" t="s">
        <v>2907</v>
      </c>
    </row>
    <row r="171" spans="1:105" ht="12" customHeight="1" x14ac:dyDescent="0.25">
      <c r="A171" s="106" t="s">
        <v>122</v>
      </c>
      <c r="B171" s="102">
        <v>10.784113730938204</v>
      </c>
      <c r="C171" s="102">
        <v>12.872581462767382</v>
      </c>
      <c r="D171" s="102">
        <v>11.836930094529448</v>
      </c>
      <c r="E171" s="102">
        <v>10.96875972505738</v>
      </c>
      <c r="F171" s="102">
        <v>11.000322903842852</v>
      </c>
      <c r="G171" s="102">
        <v>11.251290371388832</v>
      </c>
      <c r="H171" s="102">
        <v>11.972064620305787</v>
      </c>
      <c r="I171" s="102">
        <v>11.771840067404261</v>
      </c>
      <c r="J171" s="102">
        <v>11.660833823990192</v>
      </c>
      <c r="K171" s="102">
        <v>11.264597530705862</v>
      </c>
      <c r="L171" s="102">
        <v>11.877579873538739</v>
      </c>
      <c r="M171" s="102">
        <v>12.343021739027016</v>
      </c>
      <c r="N171" s="102">
        <v>12.019665590847449</v>
      </c>
      <c r="O171" s="102">
        <v>11.801726616931438</v>
      </c>
      <c r="P171" s="102">
        <v>12.42485263339591</v>
      </c>
      <c r="Q171" s="102">
        <v>11.66057048265011</v>
      </c>
      <c r="R171" s="102">
        <v>12.019757866350758</v>
      </c>
      <c r="S171" s="102">
        <v>12.376646307344442</v>
      </c>
      <c r="T171" s="102">
        <v>12.284480794079029</v>
      </c>
      <c r="U171" s="102">
        <v>12.151904873539596</v>
      </c>
      <c r="V171" s="102">
        <v>11.972163655672615</v>
      </c>
      <c r="W171" s="102">
        <v>11.949905739964439</v>
      </c>
      <c r="X171" s="102">
        <v>11.748844665649235</v>
      </c>
      <c r="Y171" s="102">
        <v>10.988479549507142</v>
      </c>
      <c r="DA171" s="131" t="s">
        <v>2908</v>
      </c>
    </row>
    <row r="172" spans="1:105" ht="12" customHeight="1" x14ac:dyDescent="0.25">
      <c r="A172" s="107" t="s">
        <v>121</v>
      </c>
      <c r="B172" s="105">
        <v>7.0123708541816958</v>
      </c>
      <c r="C172" s="105">
        <v>9.0413408288041737</v>
      </c>
      <c r="D172" s="105">
        <v>7.7440905271202789</v>
      </c>
      <c r="E172" s="105">
        <v>7.0383080379001157</v>
      </c>
      <c r="F172" s="105">
        <v>7.1547983938776945</v>
      </c>
      <c r="G172" s="105">
        <v>7.3397105553279749</v>
      </c>
      <c r="H172" s="105">
        <v>7.9485112700850626</v>
      </c>
      <c r="I172" s="105">
        <v>7.7552797165161005</v>
      </c>
      <c r="J172" s="105">
        <v>7.6799674910095446</v>
      </c>
      <c r="K172" s="105">
        <v>7.4196077366870714</v>
      </c>
      <c r="L172" s="105">
        <v>7.839047837531683</v>
      </c>
      <c r="M172" s="105">
        <v>8.3160185066393506</v>
      </c>
      <c r="N172" s="105">
        <v>7.9927286846452636</v>
      </c>
      <c r="O172" s="105">
        <v>7.7820359723319426</v>
      </c>
      <c r="P172" s="105">
        <v>8.4591866894948016</v>
      </c>
      <c r="Q172" s="105">
        <v>7.7262049255502632</v>
      </c>
      <c r="R172" s="105">
        <v>8.1478656218755336</v>
      </c>
      <c r="S172" s="105">
        <v>8.683829628927823</v>
      </c>
      <c r="T172" s="105">
        <v>8.9025367244383435</v>
      </c>
      <c r="U172" s="105">
        <v>9.0706600935736521</v>
      </c>
      <c r="V172" s="105">
        <v>9.0241106125594008</v>
      </c>
      <c r="W172" s="105">
        <v>9.1105889424519599</v>
      </c>
      <c r="X172" s="105">
        <v>9.0544843446669141</v>
      </c>
      <c r="Y172" s="105">
        <v>8.5399167445350468</v>
      </c>
      <c r="DA172" s="132" t="s">
        <v>2909</v>
      </c>
    </row>
    <row r="173" spans="1:105" ht="12" customHeight="1" x14ac:dyDescent="0.25">
      <c r="A173" s="108" t="s">
        <v>53</v>
      </c>
      <c r="B173" s="99">
        <v>1.2021935086864863</v>
      </c>
      <c r="C173" s="99">
        <v>2.8444790941186335</v>
      </c>
      <c r="D173" s="99">
        <v>1.055422918648387</v>
      </c>
      <c r="E173" s="99">
        <v>0.56293252966797735</v>
      </c>
      <c r="F173" s="99">
        <v>0.75441983009809144</v>
      </c>
      <c r="G173" s="99">
        <v>0.74474426994391896</v>
      </c>
      <c r="H173" s="99">
        <v>1.10365230182383</v>
      </c>
      <c r="I173" s="99">
        <v>0.87962842921404527</v>
      </c>
      <c r="J173" s="99">
        <v>0.8152067527063398</v>
      </c>
      <c r="K173" s="99">
        <v>0.73336328912103188</v>
      </c>
      <c r="L173" s="99">
        <v>0.76731589636546194</v>
      </c>
      <c r="M173" s="99">
        <v>1.2083434217287996</v>
      </c>
      <c r="N173" s="99">
        <v>0.77488866841046167</v>
      </c>
      <c r="O173" s="99">
        <v>0.45012913996954923</v>
      </c>
      <c r="P173" s="99">
        <v>1.0646302071540832</v>
      </c>
      <c r="Q173" s="99">
        <v>0.15248290056958697</v>
      </c>
      <c r="R173" s="99">
        <v>0.30429391914896409</v>
      </c>
      <c r="S173" s="99">
        <v>0.67077629185785104</v>
      </c>
      <c r="T173" s="99">
        <v>0.79574487801490057</v>
      </c>
      <c r="U173" s="99">
        <v>1.0407582753373834</v>
      </c>
      <c r="V173" s="99">
        <v>0.84506877011067605</v>
      </c>
      <c r="W173" s="99">
        <v>0.89221030058940054</v>
      </c>
      <c r="X173" s="99">
        <v>0.95184296311466099</v>
      </c>
      <c r="Y173" s="99">
        <v>0.73256482317962102</v>
      </c>
      <c r="DA173" s="63" t="s">
        <v>2910</v>
      </c>
    </row>
    <row r="174" spans="1:105" ht="12" customHeight="1" x14ac:dyDescent="0.25">
      <c r="A174" s="115" t="s">
        <v>52</v>
      </c>
      <c r="B174" s="110">
        <v>5.8101773454952097</v>
      </c>
      <c r="C174" s="110">
        <v>6.1968617346855401</v>
      </c>
      <c r="D174" s="110">
        <v>6.6886676084718921</v>
      </c>
      <c r="E174" s="110">
        <v>6.4753755082321378</v>
      </c>
      <c r="F174" s="110">
        <v>6.4003785637796025</v>
      </c>
      <c r="G174" s="110">
        <v>6.5949662853840554</v>
      </c>
      <c r="H174" s="110">
        <v>6.8448589682612342</v>
      </c>
      <c r="I174" s="110">
        <v>6.8756512873020563</v>
      </c>
      <c r="J174" s="110">
        <v>6.8647607383032057</v>
      </c>
      <c r="K174" s="110">
        <v>6.6862444475660396</v>
      </c>
      <c r="L174" s="110">
        <v>7.0717319411662212</v>
      </c>
      <c r="M174" s="110">
        <v>7.1076750849105501</v>
      </c>
      <c r="N174" s="110">
        <v>7.2178400162348009</v>
      </c>
      <c r="O174" s="110">
        <v>7.3319068323623933</v>
      </c>
      <c r="P174" s="110">
        <v>7.3945564823407191</v>
      </c>
      <c r="Q174" s="110">
        <v>7.5737220249806754</v>
      </c>
      <c r="R174" s="110">
        <v>7.843571702726571</v>
      </c>
      <c r="S174" s="110">
        <v>8.0130533370699712</v>
      </c>
      <c r="T174" s="110">
        <v>8.1067918464234445</v>
      </c>
      <c r="U174" s="110">
        <v>8.0299018182362687</v>
      </c>
      <c r="V174" s="110">
        <v>8.1790418424487239</v>
      </c>
      <c r="W174" s="110">
        <v>8.2183786418625573</v>
      </c>
      <c r="X174" s="110">
        <v>8.1026413815522549</v>
      </c>
      <c r="Y174" s="110">
        <v>7.8073519213554246</v>
      </c>
      <c r="DA174" s="60" t="s">
        <v>2911</v>
      </c>
    </row>
    <row r="175" spans="1:105" ht="12" customHeight="1" x14ac:dyDescent="0.25">
      <c r="A175" s="121" t="s">
        <v>54</v>
      </c>
      <c r="B175" s="123">
        <v>6.0664364837473679</v>
      </c>
      <c r="C175" s="123">
        <v>6.6218667635403179</v>
      </c>
      <c r="D175" s="123">
        <v>6.5688678205331135</v>
      </c>
      <c r="E175" s="123">
        <v>6.6660778467935637</v>
      </c>
      <c r="F175" s="123">
        <v>6.6153403375522561</v>
      </c>
      <c r="G175" s="123">
        <v>6.7510250984411604</v>
      </c>
      <c r="H175" s="123">
        <v>7.6094107680686687</v>
      </c>
      <c r="I175" s="123">
        <v>7.5216226676906937</v>
      </c>
      <c r="J175" s="123">
        <v>7.3781832878351175</v>
      </c>
      <c r="K175" s="123">
        <v>7.0736213901458367</v>
      </c>
      <c r="L175" s="123">
        <v>7.3085046176302999</v>
      </c>
      <c r="M175" s="123">
        <v>6.7827835876856266</v>
      </c>
      <c r="N175" s="123">
        <v>6.5082005346816683</v>
      </c>
      <c r="O175" s="123">
        <v>5.7547922435348982</v>
      </c>
      <c r="P175" s="123">
        <v>6.3429594759942347</v>
      </c>
      <c r="Q175" s="123">
        <v>6.2312893718413696</v>
      </c>
      <c r="R175" s="123">
        <v>6.2366906237303494</v>
      </c>
      <c r="S175" s="123">
        <v>6.3026242985067249</v>
      </c>
      <c r="T175" s="123">
        <v>6.6626535625932926</v>
      </c>
      <c r="U175" s="123">
        <v>6.1018061662872363</v>
      </c>
      <c r="V175" s="123">
        <v>5.9363402179244984</v>
      </c>
      <c r="W175" s="123">
        <v>5.9671143306831063</v>
      </c>
      <c r="X175" s="123">
        <v>6.0608414582425629</v>
      </c>
      <c r="Y175" s="123">
        <v>5.568135164229755</v>
      </c>
      <c r="DA175" s="130" t="s">
        <v>2912</v>
      </c>
    </row>
    <row r="176" spans="1:105" ht="12" customHeight="1" x14ac:dyDescent="0.25">
      <c r="A176" s="97" t="s">
        <v>50</v>
      </c>
      <c r="B176" s="99">
        <v>7.4165027162336372</v>
      </c>
      <c r="C176" s="99">
        <v>7.6040575529305663</v>
      </c>
      <c r="D176" s="99">
        <v>7.8274396098446894</v>
      </c>
      <c r="E176" s="99">
        <v>7.9584116189918301</v>
      </c>
      <c r="F176" s="99">
        <v>8.1478564476299926</v>
      </c>
      <c r="G176" s="99">
        <v>8.4309360762662688</v>
      </c>
      <c r="H176" s="99">
        <v>8.7054571502345404</v>
      </c>
      <c r="I176" s="99">
        <v>8.9993844658263082</v>
      </c>
      <c r="J176" s="99">
        <v>9.040981806125675</v>
      </c>
      <c r="K176" s="99">
        <v>8.805684885917934</v>
      </c>
      <c r="L176" s="99">
        <v>8.6893532051025009</v>
      </c>
      <c r="M176" s="99">
        <v>8.2085421418042284</v>
      </c>
      <c r="N176" s="99">
        <v>7.8820321877148558</v>
      </c>
      <c r="O176" s="99">
        <v>7.6355968137157824</v>
      </c>
      <c r="P176" s="99">
        <v>7.5725585952872958</v>
      </c>
      <c r="Q176" s="99">
        <v>7.6544754964783994</v>
      </c>
      <c r="R176" s="99">
        <v>7.8262817352499869</v>
      </c>
      <c r="S176" s="99">
        <v>8.077640560949364</v>
      </c>
      <c r="T176" s="99">
        <v>8.5020009988453396</v>
      </c>
      <c r="U176" s="99">
        <v>7.5943340094163547</v>
      </c>
      <c r="V176" s="99">
        <v>7.3102103697304583</v>
      </c>
      <c r="W176" s="99">
        <v>7.7067928359969784</v>
      </c>
      <c r="X176" s="99">
        <v>8.6062708069476681</v>
      </c>
      <c r="Y176" s="99">
        <v>7.0710720654729196</v>
      </c>
      <c r="DA176" s="63" t="s">
        <v>2913</v>
      </c>
    </row>
    <row r="177" spans="1:105" ht="12" customHeight="1" x14ac:dyDescent="0.25">
      <c r="A177" s="109" t="s">
        <v>120</v>
      </c>
      <c r="B177" s="110">
        <v>5.4237336232817652</v>
      </c>
      <c r="C177" s="110">
        <v>6.2277925070270141</v>
      </c>
      <c r="D177" s="110">
        <v>6.0770425743213208</v>
      </c>
      <c r="E177" s="110">
        <v>6.175936342216473</v>
      </c>
      <c r="F177" s="110">
        <v>6.0491584292761109</v>
      </c>
      <c r="G177" s="110">
        <v>6.1682635174946432</v>
      </c>
      <c r="H177" s="110">
        <v>7.2634598941843356</v>
      </c>
      <c r="I177" s="110">
        <v>7.0748691503455285</v>
      </c>
      <c r="J177" s="110">
        <v>6.8920561525481085</v>
      </c>
      <c r="K177" s="110">
        <v>6.5695144247234332</v>
      </c>
      <c r="L177" s="110">
        <v>6.9035193404868602</v>
      </c>
      <c r="M177" s="110">
        <v>6.354554261481125</v>
      </c>
      <c r="N177" s="110">
        <v>6.0948204066179326</v>
      </c>
      <c r="O177" s="110">
        <v>5.1849896341286446</v>
      </c>
      <c r="P177" s="110">
        <v>5.9661066956063111</v>
      </c>
      <c r="Q177" s="110">
        <v>5.799310543696607</v>
      </c>
      <c r="R177" s="110">
        <v>5.763825255791331</v>
      </c>
      <c r="S177" s="110">
        <v>5.7872669875426466</v>
      </c>
      <c r="T177" s="110">
        <v>6.1698031837611449</v>
      </c>
      <c r="U177" s="110">
        <v>5.7391242151768225</v>
      </c>
      <c r="V177" s="110">
        <v>5.6205583908345256</v>
      </c>
      <c r="W177" s="110">
        <v>5.5757900398646063</v>
      </c>
      <c r="X177" s="110">
        <v>5.5005979595723717</v>
      </c>
      <c r="Y177" s="110">
        <v>5.2398538039822826</v>
      </c>
      <c r="DA177" s="60" t="s">
        <v>2914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38.268806730043032</v>
      </c>
      <c r="C3" s="118">
        <f t="shared" si="0"/>
        <v>40.737106101273</v>
      </c>
      <c r="D3" s="118">
        <f t="shared" si="0"/>
        <v>43.268055028296132</v>
      </c>
      <c r="E3" s="118">
        <f t="shared" si="0"/>
        <v>40.651873171663034</v>
      </c>
      <c r="F3" s="118">
        <f t="shared" si="0"/>
        <v>47.697261497398976</v>
      </c>
      <c r="G3" s="118">
        <f t="shared" si="0"/>
        <v>50.074841638579876</v>
      </c>
      <c r="H3" s="118">
        <f t="shared" si="0"/>
        <v>51.80976426591819</v>
      </c>
      <c r="I3" s="118">
        <f t="shared" si="0"/>
        <v>45.091703683257151</v>
      </c>
      <c r="J3" s="118">
        <f t="shared" si="0"/>
        <v>47.40997028135186</v>
      </c>
      <c r="K3" s="118">
        <f t="shared" si="0"/>
        <v>52.628443988939935</v>
      </c>
      <c r="L3" s="118">
        <f t="shared" si="0"/>
        <v>50.085469017665808</v>
      </c>
      <c r="M3" s="118">
        <f t="shared" si="0"/>
        <v>49.22050028320119</v>
      </c>
      <c r="N3" s="118">
        <f t="shared" si="0"/>
        <v>49.520665484567395</v>
      </c>
      <c r="O3" s="118">
        <f t="shared" si="0"/>
        <v>41.444095761507718</v>
      </c>
      <c r="P3" s="118">
        <f t="shared" si="0"/>
        <v>41.086512685486049</v>
      </c>
      <c r="Q3" s="118">
        <f t="shared" si="0"/>
        <v>38.977526111519879</v>
      </c>
      <c r="R3" s="118">
        <f t="shared" ref="R3:V3" si="1">R4+R7+R9+R19</f>
        <v>35.721058458570553</v>
      </c>
      <c r="S3" s="118">
        <f t="shared" si="1"/>
        <v>50.897892436419937</v>
      </c>
      <c r="T3" s="118">
        <f t="shared" si="1"/>
        <v>56.273590761435088</v>
      </c>
      <c r="U3" s="118">
        <f t="shared" si="1"/>
        <v>43.089730598348957</v>
      </c>
      <c r="V3" s="118">
        <f t="shared" si="1"/>
        <v>47.179562277080692</v>
      </c>
      <c r="W3" s="118">
        <f t="shared" ref="W3:Y3" si="2">W4+W7+W9+W19</f>
        <v>40.708375952377025</v>
      </c>
      <c r="X3" s="118">
        <f t="shared" si="2"/>
        <v>47.14626774328093</v>
      </c>
      <c r="Y3" s="118">
        <f t="shared" si="2"/>
        <v>44.289077696292068</v>
      </c>
      <c r="DA3" s="129" t="s">
        <v>2916</v>
      </c>
    </row>
    <row r="4" spans="1:105" ht="12.95" customHeight="1" x14ac:dyDescent="0.25">
      <c r="A4" s="121" t="s">
        <v>57</v>
      </c>
      <c r="B4" s="123">
        <f t="shared" ref="B4:Q4" si="3">SUM(B5:B6)</f>
        <v>26.546042113199888</v>
      </c>
      <c r="C4" s="123">
        <f t="shared" si="3"/>
        <v>28.264055123347553</v>
      </c>
      <c r="D4" s="123">
        <f t="shared" si="3"/>
        <v>31.008290267875772</v>
      </c>
      <c r="E4" s="123">
        <f t="shared" si="3"/>
        <v>28.101085447123449</v>
      </c>
      <c r="F4" s="123">
        <f t="shared" si="3"/>
        <v>35.074061257448193</v>
      </c>
      <c r="G4" s="123">
        <f t="shared" si="3"/>
        <v>36.327383187631973</v>
      </c>
      <c r="H4" s="123">
        <f t="shared" si="3"/>
        <v>37.232750945709931</v>
      </c>
      <c r="I4" s="123">
        <f t="shared" si="3"/>
        <v>31.414887612634061</v>
      </c>
      <c r="J4" s="123">
        <f t="shared" si="3"/>
        <v>33.384315474344383</v>
      </c>
      <c r="K4" s="123">
        <f t="shared" si="3"/>
        <v>37.897826843834579</v>
      </c>
      <c r="L4" s="123">
        <f t="shared" si="3"/>
        <v>34.956871873123866</v>
      </c>
      <c r="M4" s="123">
        <f t="shared" si="3"/>
        <v>34.212517126224654</v>
      </c>
      <c r="N4" s="123">
        <f t="shared" si="3"/>
        <v>34.928011108820314</v>
      </c>
      <c r="O4" s="123">
        <f t="shared" si="3"/>
        <v>27.542920035303798</v>
      </c>
      <c r="P4" s="123">
        <f t="shared" si="3"/>
        <v>26.964033649086272</v>
      </c>
      <c r="Q4" s="123">
        <f t="shared" si="3"/>
        <v>24.395114894499187</v>
      </c>
      <c r="R4" s="123">
        <f t="shared" ref="R4:V4" si="4">SUM(R5:R6)</f>
        <v>21.02083305598109</v>
      </c>
      <c r="S4" s="123">
        <f t="shared" si="4"/>
        <v>35.208860180956925</v>
      </c>
      <c r="T4" s="123">
        <f t="shared" si="4"/>
        <v>40.207110076484618</v>
      </c>
      <c r="U4" s="123">
        <f t="shared" si="4"/>
        <v>26.683399890793904</v>
      </c>
      <c r="V4" s="123">
        <f t="shared" si="4"/>
        <v>30.528716001281314</v>
      </c>
      <c r="W4" s="123">
        <f t="shared" ref="W4:Y4" si="5">SUM(W5:W6)</f>
        <v>24.556248038778634</v>
      </c>
      <c r="X4" s="123">
        <f t="shared" si="5"/>
        <v>29.763559273451182</v>
      </c>
      <c r="Y4" s="123">
        <f t="shared" si="5"/>
        <v>28.464789271174233</v>
      </c>
      <c r="DA4" s="130" t="s">
        <v>2917</v>
      </c>
    </row>
    <row r="5" spans="1:105" ht="12" customHeight="1" x14ac:dyDescent="0.25">
      <c r="A5" s="97" t="s">
        <v>51</v>
      </c>
      <c r="B5" s="99">
        <v>26.314468767125991</v>
      </c>
      <c r="C5" s="99">
        <v>28.017273422272876</v>
      </c>
      <c r="D5" s="99">
        <v>30.746205315709108</v>
      </c>
      <c r="E5" s="99">
        <v>27.878947690227594</v>
      </c>
      <c r="F5" s="99">
        <v>34.797431982230897</v>
      </c>
      <c r="G5" s="99">
        <v>36.050487339643873</v>
      </c>
      <c r="H5" s="99">
        <v>36.960310080780637</v>
      </c>
      <c r="I5" s="99">
        <v>31.186855918824619</v>
      </c>
      <c r="J5" s="99">
        <v>33.147868157645071</v>
      </c>
      <c r="K5" s="99">
        <v>37.63937760752551</v>
      </c>
      <c r="L5" s="99">
        <v>34.719883647465615</v>
      </c>
      <c r="M5" s="99">
        <v>33.978799508257048</v>
      </c>
      <c r="N5" s="99">
        <v>34.692405828538462</v>
      </c>
      <c r="O5" s="99">
        <v>27.354365766557045</v>
      </c>
      <c r="P5" s="99">
        <v>26.777024825368482</v>
      </c>
      <c r="Q5" s="99">
        <v>24.233109006784538</v>
      </c>
      <c r="R5" s="99">
        <v>20.881258009214775</v>
      </c>
      <c r="S5" s="99">
        <v>34.97889412860787</v>
      </c>
      <c r="T5" s="99">
        <v>39.942289414788235</v>
      </c>
      <c r="U5" s="99">
        <v>26.509704544892003</v>
      </c>
      <c r="V5" s="99">
        <v>30.330053325412909</v>
      </c>
      <c r="W5" s="99">
        <v>24.39584618936501</v>
      </c>
      <c r="X5" s="99">
        <v>29.566279004998776</v>
      </c>
      <c r="Y5" s="99">
        <v>28.276504842539076</v>
      </c>
      <c r="DA5" s="63" t="s">
        <v>2918</v>
      </c>
    </row>
    <row r="6" spans="1:105" ht="12" customHeight="1" x14ac:dyDescent="0.25">
      <c r="A6" s="97" t="s">
        <v>53</v>
      </c>
      <c r="B6" s="99">
        <v>0.23157334607389859</v>
      </c>
      <c r="C6" s="99">
        <v>0.24678170107467612</v>
      </c>
      <c r="D6" s="99">
        <v>0.26208495216666261</v>
      </c>
      <c r="E6" s="99">
        <v>0.22213775689585355</v>
      </c>
      <c r="F6" s="99">
        <v>0.27662927521729774</v>
      </c>
      <c r="G6" s="99">
        <v>0.27689584798810379</v>
      </c>
      <c r="H6" s="99">
        <v>0.27244086492929159</v>
      </c>
      <c r="I6" s="99">
        <v>0.22803169380944097</v>
      </c>
      <c r="J6" s="99">
        <v>0.23644731669931374</v>
      </c>
      <c r="K6" s="99">
        <v>0.25844923630907074</v>
      </c>
      <c r="L6" s="99">
        <v>0.23698822565825475</v>
      </c>
      <c r="M6" s="99">
        <v>0.23371761796760698</v>
      </c>
      <c r="N6" s="99">
        <v>0.23560528028185154</v>
      </c>
      <c r="O6" s="99">
        <v>0.1885542687467523</v>
      </c>
      <c r="P6" s="99">
        <v>0.18700882371778796</v>
      </c>
      <c r="Q6" s="99">
        <v>0.16200588771464744</v>
      </c>
      <c r="R6" s="99">
        <v>0.13957504676631266</v>
      </c>
      <c r="S6" s="99">
        <v>0.22996605234905448</v>
      </c>
      <c r="T6" s="99">
        <v>0.26482066169638258</v>
      </c>
      <c r="U6" s="99">
        <v>0.17369534590190039</v>
      </c>
      <c r="V6" s="99">
        <v>0.19866267586840666</v>
      </c>
      <c r="W6" s="99">
        <v>0.16040184941362398</v>
      </c>
      <c r="X6" s="99">
        <v>0.19728026845240593</v>
      </c>
      <c r="Y6" s="99">
        <v>0.18828442863515657</v>
      </c>
      <c r="DA6" s="63" t="s">
        <v>2919</v>
      </c>
    </row>
    <row r="7" spans="1:105" ht="12.95" customHeight="1" x14ac:dyDescent="0.25">
      <c r="A7" s="121" t="s">
        <v>92</v>
      </c>
      <c r="B7" s="123">
        <f t="shared" ref="B7:Y7" si="6">B8</f>
        <v>0.41875483378235168</v>
      </c>
      <c r="C7" s="123">
        <f t="shared" si="6"/>
        <v>0.56708911584784216</v>
      </c>
      <c r="D7" s="123">
        <f t="shared" si="6"/>
        <v>0.47907438824235471</v>
      </c>
      <c r="E7" s="123">
        <f t="shared" si="6"/>
        <v>1.0525451454560564</v>
      </c>
      <c r="F7" s="123">
        <f t="shared" si="6"/>
        <v>1.0059608133721822</v>
      </c>
      <c r="G7" s="123">
        <f t="shared" si="6"/>
        <v>1.6587172568070989</v>
      </c>
      <c r="H7" s="123">
        <f t="shared" si="6"/>
        <v>1.955074360744723</v>
      </c>
      <c r="I7" s="123">
        <f t="shared" si="6"/>
        <v>1.3032125976602029</v>
      </c>
      <c r="J7" s="123">
        <f t="shared" si="6"/>
        <v>1.5140975207298648</v>
      </c>
      <c r="K7" s="123">
        <f t="shared" si="6"/>
        <v>2.3746391837219201</v>
      </c>
      <c r="L7" s="123">
        <f t="shared" si="6"/>
        <v>2.5043031291318187</v>
      </c>
      <c r="M7" s="123">
        <f t="shared" si="6"/>
        <v>2.4014603904500582</v>
      </c>
      <c r="N7" s="123">
        <f t="shared" si="6"/>
        <v>2.2946170862337545</v>
      </c>
      <c r="O7" s="123">
        <f t="shared" si="6"/>
        <v>2.0443530196476534</v>
      </c>
      <c r="P7" s="123">
        <f t="shared" si="6"/>
        <v>1.6262231258364264</v>
      </c>
      <c r="Q7" s="123">
        <f t="shared" si="6"/>
        <v>2.2873814857435217</v>
      </c>
      <c r="R7" s="123">
        <f t="shared" si="6"/>
        <v>2.2173470409801146</v>
      </c>
      <c r="S7" s="123">
        <f t="shared" si="6"/>
        <v>2.4936339511803447</v>
      </c>
      <c r="T7" s="123">
        <f t="shared" si="6"/>
        <v>2.5042422582531758</v>
      </c>
      <c r="U7" s="123">
        <f t="shared" si="6"/>
        <v>2.8737155038714377</v>
      </c>
      <c r="V7" s="123">
        <f t="shared" si="6"/>
        <v>3.1605529992749077</v>
      </c>
      <c r="W7" s="123">
        <f t="shared" si="6"/>
        <v>3.4143618739771746</v>
      </c>
      <c r="X7" s="123">
        <f t="shared" si="6"/>
        <v>3.4370536841345007</v>
      </c>
      <c r="Y7" s="123">
        <f t="shared" si="6"/>
        <v>3.0884230047456946</v>
      </c>
      <c r="DA7" s="130" t="s">
        <v>2920</v>
      </c>
    </row>
    <row r="8" spans="1:105" ht="12" customHeight="1" x14ac:dyDescent="0.25">
      <c r="A8" s="97" t="s">
        <v>53</v>
      </c>
      <c r="B8" s="99">
        <f>RES_hhdet_tesh!B8/RES_summary!B$19</f>
        <v>0.41875483378235168</v>
      </c>
      <c r="C8" s="99">
        <f>RES_hhdet_tesh!C8/RES_summary!C$19</f>
        <v>0.56708911584784216</v>
      </c>
      <c r="D8" s="99">
        <f>RES_hhdet_tesh!D8/RES_summary!D$19</f>
        <v>0.47907438824235471</v>
      </c>
      <c r="E8" s="99">
        <f>RES_hhdet_tesh!E8/RES_summary!E$19</f>
        <v>1.0525451454560564</v>
      </c>
      <c r="F8" s="99">
        <f>RES_hhdet_tesh!F8/RES_summary!F$19</f>
        <v>1.0059608133721822</v>
      </c>
      <c r="G8" s="99">
        <f>RES_hhdet_tesh!G8/RES_summary!G$19</f>
        <v>1.6587172568070989</v>
      </c>
      <c r="H8" s="99">
        <f>RES_hhdet_tesh!H8/RES_summary!H$19</f>
        <v>1.955074360744723</v>
      </c>
      <c r="I8" s="99">
        <f>RES_hhdet_tesh!I8/RES_summary!I$19</f>
        <v>1.3032125976602029</v>
      </c>
      <c r="J8" s="99">
        <f>RES_hhdet_tesh!J8/RES_summary!J$19</f>
        <v>1.5140975207298648</v>
      </c>
      <c r="K8" s="99">
        <f>RES_hhdet_tesh!K8/RES_summary!K$19</f>
        <v>2.3746391837219201</v>
      </c>
      <c r="L8" s="99">
        <f>RES_hhdet_tesh!L8/RES_summary!L$19</f>
        <v>2.5043031291318187</v>
      </c>
      <c r="M8" s="99">
        <f>RES_hhdet_tesh!M8/RES_summary!M$19</f>
        <v>2.4014603904500582</v>
      </c>
      <c r="N8" s="99">
        <f>RES_hhdet_tesh!N8/RES_summary!N$19</f>
        <v>2.2946170862337545</v>
      </c>
      <c r="O8" s="99">
        <f>RES_hhdet_tesh!O8/RES_summary!O$19</f>
        <v>2.0443530196476534</v>
      </c>
      <c r="P8" s="99">
        <f>RES_hhdet_tesh!P8/RES_summary!P$19</f>
        <v>1.6262231258364264</v>
      </c>
      <c r="Q8" s="99">
        <f>RES_hhdet_tesh!Q8/RES_summary!Q$19</f>
        <v>2.2873814857435217</v>
      </c>
      <c r="R8" s="99">
        <f>RES_hhdet_tesh!R8/RES_summary!R$19</f>
        <v>2.2173470409801146</v>
      </c>
      <c r="S8" s="99">
        <f>RES_hhdet_tesh!S8/RES_summary!S$19</f>
        <v>2.4936339511803447</v>
      </c>
      <c r="T8" s="99">
        <f>RES_hhdet_tesh!T8/RES_summary!T$19</f>
        <v>2.5042422582531758</v>
      </c>
      <c r="U8" s="99">
        <f>RES_hhdet_tesh!U8/RES_summary!U$19</f>
        <v>2.8737155038714377</v>
      </c>
      <c r="V8" s="99">
        <f>RES_hhdet_tesh!V8/RES_summary!V$19</f>
        <v>3.1605529992749077</v>
      </c>
      <c r="W8" s="99">
        <f>RES_hhdet_tesh!W8/RES_summary!W$19</f>
        <v>3.4143618739771746</v>
      </c>
      <c r="X8" s="99">
        <f>RES_hhdet_tesh!X8/RES_summary!X$19</f>
        <v>3.4370536841345007</v>
      </c>
      <c r="Y8" s="99">
        <f>RES_hhdet_tesh!Y8/RES_summary!Y$19</f>
        <v>3.0884230047456946</v>
      </c>
      <c r="DA8" s="63" t="s">
        <v>2921</v>
      </c>
    </row>
    <row r="9" spans="1:105" ht="12" customHeight="1" x14ac:dyDescent="0.25">
      <c r="A9" s="121" t="s">
        <v>55</v>
      </c>
      <c r="B9" s="123">
        <v>7.2090434023261514</v>
      </c>
      <c r="C9" s="123">
        <v>7.5026539371786587</v>
      </c>
      <c r="D9" s="123">
        <v>7.3185792059467722</v>
      </c>
      <c r="E9" s="123">
        <v>6.9789405764737102</v>
      </c>
      <c r="F9" s="123">
        <v>7.0418988354029413</v>
      </c>
      <c r="G9" s="123">
        <v>7.3518454582938109</v>
      </c>
      <c r="H9" s="123">
        <v>7.3805213427483789</v>
      </c>
      <c r="I9" s="123">
        <v>7.2569664343636973</v>
      </c>
      <c r="J9" s="123">
        <v>7.3849114549777273</v>
      </c>
      <c r="K9" s="123">
        <v>7.2729704032059859</v>
      </c>
      <c r="L9" s="123">
        <v>7.609897926356382</v>
      </c>
      <c r="M9" s="123">
        <v>7.7164485837060273</v>
      </c>
      <c r="N9" s="123">
        <v>7.6771502080562559</v>
      </c>
      <c r="O9" s="123">
        <v>7.7708711961845829</v>
      </c>
      <c r="P9" s="123">
        <v>8.0828948831946192</v>
      </c>
      <c r="Q9" s="123">
        <v>7.8271831169613213</v>
      </c>
      <c r="R9" s="123">
        <v>8.0816840233795695</v>
      </c>
      <c r="S9" s="123">
        <v>8.5649558400760917</v>
      </c>
      <c r="T9" s="123">
        <v>8.6714078461392337</v>
      </c>
      <c r="U9" s="123">
        <v>8.7179944014613895</v>
      </c>
      <c r="V9" s="123">
        <v>8.6964579137376496</v>
      </c>
      <c r="W9" s="123">
        <v>8.5621385632921765</v>
      </c>
      <c r="X9" s="123">
        <v>9.2009115130218238</v>
      </c>
      <c r="Y9" s="123">
        <v>8.2652212150283653</v>
      </c>
      <c r="DA9" s="130" t="s">
        <v>2922</v>
      </c>
    </row>
    <row r="10" spans="1:105" ht="12" customHeight="1" x14ac:dyDescent="0.25">
      <c r="A10" s="97" t="s">
        <v>143</v>
      </c>
      <c r="B10" s="99">
        <v>7.0530832416550009</v>
      </c>
      <c r="C10" s="99">
        <v>7.5957936909290051</v>
      </c>
      <c r="D10" s="99">
        <v>7.2318933049827283</v>
      </c>
      <c r="E10" s="99">
        <v>6.9952630921730012</v>
      </c>
      <c r="F10" s="99">
        <v>7.1252834248918431</v>
      </c>
      <c r="G10" s="99">
        <v>7.5003871846993935</v>
      </c>
      <c r="H10" s="99">
        <v>7.5395058231444017</v>
      </c>
      <c r="I10" s="99">
        <v>6.8965502652555548</v>
      </c>
      <c r="J10" s="99">
        <v>7.3908057210151687</v>
      </c>
      <c r="K10" s="99">
        <v>7.5505231039710274</v>
      </c>
      <c r="L10" s="99">
        <v>7.8024039074858775</v>
      </c>
      <c r="M10" s="99">
        <v>7.4327695650524408</v>
      </c>
      <c r="N10" s="99">
        <v>7.6076587146485499</v>
      </c>
      <c r="O10" s="99">
        <v>7.6449897042383839</v>
      </c>
      <c r="P10" s="99">
        <v>8.0729287872754014</v>
      </c>
      <c r="Q10" s="99">
        <v>8.1016341312502611</v>
      </c>
      <c r="R10" s="99">
        <v>7.8426660059946371</v>
      </c>
      <c r="S10" s="99">
        <v>8.7773669410751953</v>
      </c>
      <c r="T10" s="99">
        <v>8.3945438711983726</v>
      </c>
      <c r="U10" s="99">
        <v>9.9633796874970635</v>
      </c>
      <c r="V10" s="99">
        <v>10.642720824530048</v>
      </c>
      <c r="W10" s="99">
        <v>0.47653730442307768</v>
      </c>
      <c r="X10" s="99">
        <v>4.5146595424130602</v>
      </c>
      <c r="Y10" s="99">
        <v>0</v>
      </c>
      <c r="DA10" s="63" t="s">
        <v>2923</v>
      </c>
    </row>
    <row r="11" spans="1:105" ht="12" customHeight="1" x14ac:dyDescent="0.25">
      <c r="A11" s="97" t="s">
        <v>124</v>
      </c>
      <c r="B11" s="99">
        <v>7.4013381608775459</v>
      </c>
      <c r="C11" s="99">
        <v>7.3433089269676053</v>
      </c>
      <c r="D11" s="99">
        <v>7.3595418689038441</v>
      </c>
      <c r="E11" s="99">
        <v>7.0138078666340551</v>
      </c>
      <c r="F11" s="99">
        <v>7.0548607686015501</v>
      </c>
      <c r="G11" s="99">
        <v>7.4028722369981148</v>
      </c>
      <c r="H11" s="99">
        <v>7.2019146530583766</v>
      </c>
      <c r="I11" s="99">
        <v>7.3250267511847937</v>
      </c>
      <c r="J11" s="99">
        <v>7.386686373571596</v>
      </c>
      <c r="K11" s="99">
        <v>7.245069898949688</v>
      </c>
      <c r="L11" s="99">
        <v>7.5607283174747426</v>
      </c>
      <c r="M11" s="99">
        <v>7.6776340103764031</v>
      </c>
      <c r="N11" s="99">
        <v>7.6587262635629312</v>
      </c>
      <c r="O11" s="99">
        <v>8.0060590288052875</v>
      </c>
      <c r="P11" s="99">
        <v>8.0932303065865998</v>
      </c>
      <c r="Q11" s="99">
        <v>7.9212139739524563</v>
      </c>
      <c r="R11" s="99">
        <v>8.2501444133940502</v>
      </c>
      <c r="S11" s="99">
        <v>8.6769371550028289</v>
      </c>
      <c r="T11" s="99">
        <v>8.7828825342387145</v>
      </c>
      <c r="U11" s="99">
        <v>8.4096710724854358</v>
      </c>
      <c r="V11" s="99">
        <v>8.2420448184510171</v>
      </c>
      <c r="W11" s="99">
        <v>8.8156343077655048</v>
      </c>
      <c r="X11" s="99">
        <v>9.7006916087628152</v>
      </c>
      <c r="Y11" s="99">
        <v>8.0539545796500889</v>
      </c>
      <c r="DA11" s="63" t="s">
        <v>2924</v>
      </c>
    </row>
    <row r="12" spans="1:105" ht="12" customHeight="1" x14ac:dyDescent="0.25">
      <c r="A12" s="97" t="s">
        <v>123</v>
      </c>
      <c r="B12" s="99">
        <v>7.4013381608775468</v>
      </c>
      <c r="C12" s="99">
        <v>7.3435953070935316</v>
      </c>
      <c r="D12" s="99">
        <v>7.3598738684604692</v>
      </c>
      <c r="E12" s="99">
        <v>7.0135504252048246</v>
      </c>
      <c r="F12" s="99">
        <v>7.0540312131835332</v>
      </c>
      <c r="G12" s="99">
        <v>7.402081496037308</v>
      </c>
      <c r="H12" s="99">
        <v>7.2008993085884878</v>
      </c>
      <c r="I12" s="99">
        <v>7.3277888444591683</v>
      </c>
      <c r="J12" s="99">
        <v>7.3896886288851897</v>
      </c>
      <c r="K12" s="99">
        <v>7.2480527608220298</v>
      </c>
      <c r="L12" s="99">
        <v>7.5625979109381198</v>
      </c>
      <c r="M12" s="99">
        <v>7.6764349154648865</v>
      </c>
      <c r="N12" s="99">
        <v>7.6579919836193371</v>
      </c>
      <c r="O12" s="99">
        <v>8.0055940583610141</v>
      </c>
      <c r="P12" s="99">
        <v>8.0927545577257547</v>
      </c>
      <c r="Q12" s="99">
        <v>7.9080921773005608</v>
      </c>
      <c r="R12" s="99">
        <v>8.2379063167283988</v>
      </c>
      <c r="S12" s="99">
        <v>8.6704772605525768</v>
      </c>
      <c r="T12" s="99">
        <v>8.7781073196206574</v>
      </c>
      <c r="U12" s="99">
        <v>8.4015743395897751</v>
      </c>
      <c r="V12" s="99">
        <v>8.232950425773355</v>
      </c>
      <c r="W12" s="99">
        <v>8.8157398715274606</v>
      </c>
      <c r="X12" s="99">
        <v>9.7158101090083537</v>
      </c>
      <c r="Y12" s="99">
        <v>8.0663433042168737</v>
      </c>
      <c r="DA12" s="63" t="s">
        <v>2925</v>
      </c>
    </row>
    <row r="13" spans="1:105" ht="12" customHeight="1" x14ac:dyDescent="0.25">
      <c r="A13" s="100" t="s">
        <v>50</v>
      </c>
      <c r="B13" s="102">
        <v>0.84874761047987812</v>
      </c>
      <c r="C13" s="102">
        <v>1.626909702590507</v>
      </c>
      <c r="D13" s="102">
        <v>0.65642063139955109</v>
      </c>
      <c r="E13" s="102">
        <v>0.36865559356101657</v>
      </c>
      <c r="F13" s="102">
        <v>0.48801068874861064</v>
      </c>
      <c r="G13" s="102">
        <v>0.49578416607469972</v>
      </c>
      <c r="H13" s="102">
        <v>0.65839516740937487</v>
      </c>
      <c r="I13" s="102">
        <v>0.54694073208997229</v>
      </c>
      <c r="J13" s="102">
        <v>0.51862877447322608</v>
      </c>
      <c r="K13" s="102">
        <v>0.4768121401782075</v>
      </c>
      <c r="L13" s="102">
        <v>0.49773313555759002</v>
      </c>
      <c r="M13" s="102">
        <v>0.76204938698542801</v>
      </c>
      <c r="N13" s="102">
        <v>0.49828791369169662</v>
      </c>
      <c r="O13" s="102">
        <v>0.32850300624193762</v>
      </c>
      <c r="P13" s="102">
        <v>0.69023047301048635</v>
      </c>
      <c r="Q13" s="102">
        <v>0.1407458406021582</v>
      </c>
      <c r="R13" s="102">
        <v>0.24925230272510215</v>
      </c>
      <c r="S13" s="102">
        <v>0.4909410180464997</v>
      </c>
      <c r="T13" s="102">
        <v>0.58021942072451393</v>
      </c>
      <c r="U13" s="102">
        <v>0.69890174116993198</v>
      </c>
      <c r="V13" s="102">
        <v>0.54598431533140701</v>
      </c>
      <c r="W13" s="102">
        <v>0.67442789001397263</v>
      </c>
      <c r="X13" s="102">
        <v>0.84384109188906864</v>
      </c>
      <c r="Y13" s="102">
        <v>0.51987540147899092</v>
      </c>
      <c r="DA13" s="131" t="s">
        <v>2926</v>
      </c>
    </row>
    <row r="14" spans="1:105" ht="12" customHeight="1" x14ac:dyDescent="0.25">
      <c r="A14" s="103" t="s">
        <v>52</v>
      </c>
      <c r="B14" s="105">
        <v>6.5525905503976691</v>
      </c>
      <c r="C14" s="105">
        <v>5.7166856045030237</v>
      </c>
      <c r="D14" s="105">
        <v>6.7034532370609181</v>
      </c>
      <c r="E14" s="105">
        <v>6.6448948316438079</v>
      </c>
      <c r="F14" s="105">
        <v>6.5660205244349221</v>
      </c>
      <c r="G14" s="105">
        <v>6.9062973299626087</v>
      </c>
      <c r="H14" s="105">
        <v>6.5425041411791129</v>
      </c>
      <c r="I14" s="105">
        <v>6.7808481123691946</v>
      </c>
      <c r="J14" s="105">
        <v>6.8710598544119623</v>
      </c>
      <c r="K14" s="105">
        <v>6.7712406206438231</v>
      </c>
      <c r="L14" s="105">
        <v>7.0648647753805305</v>
      </c>
      <c r="M14" s="105">
        <v>6.9143855284794586</v>
      </c>
      <c r="N14" s="105">
        <v>7.1597040699276402</v>
      </c>
      <c r="O14" s="105">
        <v>7.6770910521190778</v>
      </c>
      <c r="P14" s="105">
        <v>7.4025240847152673</v>
      </c>
      <c r="Q14" s="105">
        <v>7.7673463366984032</v>
      </c>
      <c r="R14" s="105">
        <v>7.9886540140032976</v>
      </c>
      <c r="S14" s="105">
        <v>8.1795362425060762</v>
      </c>
      <c r="T14" s="105">
        <v>8.197887898896143</v>
      </c>
      <c r="U14" s="105">
        <v>7.7026725984198432</v>
      </c>
      <c r="V14" s="105">
        <v>7.6869661104419462</v>
      </c>
      <c r="W14" s="105">
        <v>8.1413119815134873</v>
      </c>
      <c r="X14" s="105">
        <v>8.8719690171192855</v>
      </c>
      <c r="Y14" s="105">
        <v>7.5464679027378834</v>
      </c>
      <c r="DA14" s="132" t="s">
        <v>2927</v>
      </c>
    </row>
    <row r="15" spans="1:105" ht="12" customHeight="1" x14ac:dyDescent="0.25">
      <c r="A15" s="106" t="s">
        <v>122</v>
      </c>
      <c r="B15" s="102">
        <v>6.5391499654979057</v>
      </c>
      <c r="C15" s="102">
        <v>7.9521625077173406</v>
      </c>
      <c r="D15" s="102">
        <v>7.3444528180874453</v>
      </c>
      <c r="E15" s="102">
        <v>6.8259176284712302</v>
      </c>
      <c r="F15" s="102">
        <v>6.8708312865959842</v>
      </c>
      <c r="G15" s="102">
        <v>7.0635826773559707</v>
      </c>
      <c r="H15" s="102">
        <v>7.5449271279994194</v>
      </c>
      <c r="I15" s="102">
        <v>7.4349931074559787</v>
      </c>
      <c r="J15" s="102">
        <v>7.376844820996272</v>
      </c>
      <c r="K15" s="102">
        <v>7.1436842472678617</v>
      </c>
      <c r="L15" s="102">
        <v>7.5562595349110637</v>
      </c>
      <c r="M15" s="102">
        <v>7.8844203559364967</v>
      </c>
      <c r="N15" s="102">
        <v>7.7246587599438401</v>
      </c>
      <c r="O15" s="102">
        <v>7.6272023852356039</v>
      </c>
      <c r="P15" s="102">
        <v>8.0710883710198615</v>
      </c>
      <c r="Q15" s="102">
        <v>7.6272658642621964</v>
      </c>
      <c r="R15" s="102">
        <v>7.972470268018963</v>
      </c>
      <c r="S15" s="102">
        <v>8.3877109760666055</v>
      </c>
      <c r="T15" s="102">
        <v>8.6118291633134572</v>
      </c>
      <c r="U15" s="102">
        <v>8.7711960371746098</v>
      </c>
      <c r="V15" s="102">
        <v>8.8213488566536089</v>
      </c>
      <c r="W15" s="102">
        <v>8.9180577907672163</v>
      </c>
      <c r="X15" s="102">
        <v>8.8556924102646466</v>
      </c>
      <c r="Y15" s="102">
        <v>8.413512746015531</v>
      </c>
      <c r="DA15" s="131" t="s">
        <v>2928</v>
      </c>
    </row>
    <row r="16" spans="1:105" ht="12" customHeight="1" x14ac:dyDescent="0.25">
      <c r="A16" s="107" t="s">
        <v>121</v>
      </c>
      <c r="B16" s="105">
        <v>6.5391499654979031</v>
      </c>
      <c r="C16" s="105">
        <v>7.9515071653870333</v>
      </c>
      <c r="D16" s="105">
        <v>7.3432722926656586</v>
      </c>
      <c r="E16" s="105">
        <v>6.8267445543836782</v>
      </c>
      <c r="F16" s="105">
        <v>6.8716245233767195</v>
      </c>
      <c r="G16" s="105">
        <v>7.0641244298542025</v>
      </c>
      <c r="H16" s="105">
        <v>7.545474343801871</v>
      </c>
      <c r="I16" s="105">
        <v>7.4394698698723563</v>
      </c>
      <c r="J16" s="105">
        <v>7.3839771959510125</v>
      </c>
      <c r="K16" s="105">
        <v>7.1528967460897146</v>
      </c>
      <c r="L16" s="105">
        <v>7.563738391481964</v>
      </c>
      <c r="M16" s="105">
        <v>7.8821655320619604</v>
      </c>
      <c r="N16" s="105">
        <v>7.7193968181736086</v>
      </c>
      <c r="O16" s="105">
        <v>7.6246979749762831</v>
      </c>
      <c r="P16" s="105">
        <v>8.0880136280894099</v>
      </c>
      <c r="Q16" s="105">
        <v>7.6564110179702514</v>
      </c>
      <c r="R16" s="105">
        <v>8.0176281145601056</v>
      </c>
      <c r="S16" s="105">
        <v>8.439866266546618</v>
      </c>
      <c r="T16" s="105">
        <v>8.6414533388329122</v>
      </c>
      <c r="U16" s="105">
        <v>8.7695842220890459</v>
      </c>
      <c r="V16" s="105">
        <v>8.8049593142325158</v>
      </c>
      <c r="W16" s="105">
        <v>8.9102851917640518</v>
      </c>
      <c r="X16" s="105">
        <v>8.8669777430835097</v>
      </c>
      <c r="Y16" s="105">
        <v>8.4238675584643197</v>
      </c>
      <c r="DA16" s="132" t="s">
        <v>2929</v>
      </c>
    </row>
    <row r="17" spans="1:105" ht="12" customHeight="1" x14ac:dyDescent="0.25">
      <c r="A17" s="108" t="s">
        <v>53</v>
      </c>
      <c r="B17" s="99">
        <v>0.72897262000269369</v>
      </c>
      <c r="C17" s="99">
        <v>1.753972154088411</v>
      </c>
      <c r="D17" s="99">
        <v>0.65396655851990859</v>
      </c>
      <c r="E17" s="99">
        <v>0.35031568805062802</v>
      </c>
      <c r="F17" s="99">
        <v>0.47158430326188977</v>
      </c>
      <c r="G17" s="99">
        <v>0.46779225011970399</v>
      </c>
      <c r="H17" s="99">
        <v>0.69610044254414261</v>
      </c>
      <c r="I17" s="99">
        <v>0.55676409623884116</v>
      </c>
      <c r="J17" s="99">
        <v>0.51712438158867036</v>
      </c>
      <c r="K17" s="99">
        <v>0.46644327475768083</v>
      </c>
      <c r="L17" s="99">
        <v>0.48926294833429201</v>
      </c>
      <c r="M17" s="99">
        <v>0.77171460898828137</v>
      </c>
      <c r="N17" s="99">
        <v>0.4974091624236564</v>
      </c>
      <c r="O17" s="99">
        <v>0.29049342180292642</v>
      </c>
      <c r="P17" s="99">
        <v>0.69257006599200832</v>
      </c>
      <c r="Q17" s="99">
        <v>0.10020644670678167</v>
      </c>
      <c r="R17" s="99">
        <v>0.20499896126753922</v>
      </c>
      <c r="S17" s="99">
        <v>0.4638626551440822</v>
      </c>
      <c r="T17" s="99">
        <v>0.56300019462164874</v>
      </c>
      <c r="U17" s="99">
        <v>0.75043636860560547</v>
      </c>
      <c r="V17" s="99">
        <v>0.61983922147911441</v>
      </c>
      <c r="W17" s="99">
        <v>0.66460274317887713</v>
      </c>
      <c r="X17" s="99">
        <v>0.7190448157182211</v>
      </c>
      <c r="Y17" s="99">
        <v>0.56211737806707385</v>
      </c>
      <c r="DA17" s="63" t="s">
        <v>2930</v>
      </c>
    </row>
    <row r="18" spans="1:105" ht="12" customHeight="1" x14ac:dyDescent="0.25">
      <c r="A18" s="108" t="s">
        <v>52</v>
      </c>
      <c r="B18" s="99">
        <v>5.8101773454952106</v>
      </c>
      <c r="C18" s="99">
        <v>6.1975350112986227</v>
      </c>
      <c r="D18" s="99">
        <v>6.6893057341457505</v>
      </c>
      <c r="E18" s="99">
        <v>6.4764288663330509</v>
      </c>
      <c r="F18" s="99">
        <v>6.4000402201148292</v>
      </c>
      <c r="G18" s="99">
        <v>6.5963321797344987</v>
      </c>
      <c r="H18" s="99">
        <v>6.8493739012577288</v>
      </c>
      <c r="I18" s="99">
        <v>6.8827057736335151</v>
      </c>
      <c r="J18" s="99">
        <v>6.86685281436234</v>
      </c>
      <c r="K18" s="99">
        <v>6.686453471332034</v>
      </c>
      <c r="L18" s="99">
        <v>7.0744754431476693</v>
      </c>
      <c r="M18" s="99">
        <v>7.110450923073679</v>
      </c>
      <c r="N18" s="99">
        <v>7.2219876557499534</v>
      </c>
      <c r="O18" s="99">
        <v>7.3342045531733557</v>
      </c>
      <c r="P18" s="99">
        <v>7.3954435620974026</v>
      </c>
      <c r="Q18" s="99">
        <v>7.5562045712634678</v>
      </c>
      <c r="R18" s="99">
        <v>7.8126291532925682</v>
      </c>
      <c r="S18" s="99">
        <v>7.9760036114025343</v>
      </c>
      <c r="T18" s="99">
        <v>8.078453144211263</v>
      </c>
      <c r="U18" s="99">
        <v>8.0191478534834388</v>
      </c>
      <c r="V18" s="99">
        <v>8.1851200927534009</v>
      </c>
      <c r="W18" s="99">
        <v>8.2456824485851747</v>
      </c>
      <c r="X18" s="99">
        <v>8.1479329273652876</v>
      </c>
      <c r="Y18" s="99">
        <v>7.8617501803972454</v>
      </c>
      <c r="DA18" s="63" t="s">
        <v>2931</v>
      </c>
    </row>
    <row r="19" spans="1:105" ht="12" customHeight="1" x14ac:dyDescent="0.25">
      <c r="A19" s="121" t="s">
        <v>54</v>
      </c>
      <c r="B19" s="123">
        <v>4.0949663807346397</v>
      </c>
      <c r="C19" s="123">
        <v>4.4033079248989466</v>
      </c>
      <c r="D19" s="123">
        <v>4.4621111662312334</v>
      </c>
      <c r="E19" s="123">
        <v>4.5193020026098187</v>
      </c>
      <c r="F19" s="123">
        <v>4.5753405911756584</v>
      </c>
      <c r="G19" s="123">
        <v>4.7368957358469901</v>
      </c>
      <c r="H19" s="123">
        <v>5.2414176167151503</v>
      </c>
      <c r="I19" s="123">
        <v>5.1166370385991833</v>
      </c>
      <c r="J19" s="123">
        <v>5.1266458312998866</v>
      </c>
      <c r="K19" s="123">
        <v>5.0830075581774468</v>
      </c>
      <c r="L19" s="123">
        <v>5.01439608905374</v>
      </c>
      <c r="M19" s="123">
        <v>4.8900741828204533</v>
      </c>
      <c r="N19" s="123">
        <v>4.6208870814570702</v>
      </c>
      <c r="O19" s="123">
        <v>4.0859515103716815</v>
      </c>
      <c r="P19" s="123">
        <v>4.4133610273687296</v>
      </c>
      <c r="Q19" s="123">
        <v>4.4678466143158495</v>
      </c>
      <c r="R19" s="123">
        <v>4.4011943382297796</v>
      </c>
      <c r="S19" s="123">
        <v>4.6304424642065802</v>
      </c>
      <c r="T19" s="123">
        <v>4.8908305805580632</v>
      </c>
      <c r="U19" s="123">
        <v>4.8146208022222323</v>
      </c>
      <c r="V19" s="123">
        <v>4.7938353627868207</v>
      </c>
      <c r="W19" s="123">
        <v>4.1756274763290371</v>
      </c>
      <c r="X19" s="123">
        <v>4.7447432726734249</v>
      </c>
      <c r="Y19" s="123">
        <v>4.4706442053437767</v>
      </c>
      <c r="DA19" s="130" t="s">
        <v>2932</v>
      </c>
    </row>
    <row r="20" spans="1:105" ht="12" customHeight="1" x14ac:dyDescent="0.25">
      <c r="A20" s="97" t="s">
        <v>51</v>
      </c>
      <c r="B20" s="99">
        <v>4.1344610693067079</v>
      </c>
      <c r="C20" s="99">
        <v>4.3463070796552392</v>
      </c>
      <c r="D20" s="99">
        <v>4.4647775921642037</v>
      </c>
      <c r="E20" s="99">
        <v>4.4993507483430397</v>
      </c>
      <c r="F20" s="99">
        <v>4.6254468563159099</v>
      </c>
      <c r="G20" s="99">
        <v>4.8370016791946719</v>
      </c>
      <c r="H20" s="99">
        <v>5.1659605938484852</v>
      </c>
      <c r="I20" s="99">
        <v>4.9553910859796257</v>
      </c>
      <c r="J20" s="99">
        <v>5.0884543881708</v>
      </c>
      <c r="K20" s="99">
        <v>5.2407689429633093</v>
      </c>
      <c r="L20" s="99">
        <v>4.8837200529405305</v>
      </c>
      <c r="M20" s="99">
        <v>5.0014299284823265</v>
      </c>
      <c r="N20" s="99">
        <v>4.6496506854460975</v>
      </c>
      <c r="O20" s="99">
        <v>4.1259203241446931</v>
      </c>
      <c r="P20" s="99">
        <v>4.3515311002302095</v>
      </c>
      <c r="Q20" s="99">
        <v>4.511791700135718</v>
      </c>
      <c r="R20" s="99">
        <v>4.3176131719489144</v>
      </c>
      <c r="S20" s="99">
        <v>4.7562454534759286</v>
      </c>
      <c r="T20" s="99">
        <v>4.7649390824150668</v>
      </c>
      <c r="U20" s="99">
        <v>5.329202596779397</v>
      </c>
      <c r="V20" s="99">
        <v>5.5474466443449604</v>
      </c>
      <c r="W20" s="99">
        <v>0.245125597364067</v>
      </c>
      <c r="X20" s="99">
        <v>2.9363357826019238</v>
      </c>
      <c r="Y20" s="99">
        <v>0</v>
      </c>
      <c r="DA20" s="63" t="s">
        <v>2933</v>
      </c>
    </row>
    <row r="21" spans="1:105" ht="12" customHeight="1" x14ac:dyDescent="0.25">
      <c r="A21" s="97" t="s">
        <v>50</v>
      </c>
      <c r="B21" s="99">
        <v>4.1841250611532663</v>
      </c>
      <c r="C21" s="99">
        <v>4.3015421001484384</v>
      </c>
      <c r="D21" s="99">
        <v>4.4377756229636773</v>
      </c>
      <c r="E21" s="99">
        <v>4.5223375666408527</v>
      </c>
      <c r="F21" s="99">
        <v>4.6408499746391172</v>
      </c>
      <c r="G21" s="99">
        <v>4.8129979470268731</v>
      </c>
      <c r="H21" s="99">
        <v>4.9803194410893044</v>
      </c>
      <c r="I21" s="99">
        <v>5.1543827012064227</v>
      </c>
      <c r="J21" s="99">
        <v>5.1821564048637283</v>
      </c>
      <c r="K21" s="99">
        <v>5.0535447522869221</v>
      </c>
      <c r="L21" s="99">
        <v>4.9931286950287914</v>
      </c>
      <c r="M21" s="99">
        <v>4.7222868624643981</v>
      </c>
      <c r="N21" s="99">
        <v>4.5390686830507363</v>
      </c>
      <c r="O21" s="99">
        <v>4.4003391595439618</v>
      </c>
      <c r="P21" s="99">
        <v>4.3664153985844658</v>
      </c>
      <c r="Q21" s="99">
        <v>4.4167723639955758</v>
      </c>
      <c r="R21" s="99">
        <v>4.5278489182755148</v>
      </c>
      <c r="S21" s="99">
        <v>4.6994591391384546</v>
      </c>
      <c r="T21" s="99">
        <v>4.9866009216754623</v>
      </c>
      <c r="U21" s="99">
        <v>4.4900000161213693</v>
      </c>
      <c r="V21" s="99">
        <v>4.3573903240434877</v>
      </c>
      <c r="W21" s="99">
        <v>4.627491608655677</v>
      </c>
      <c r="X21" s="99">
        <v>5.1976356525163183</v>
      </c>
      <c r="Y21" s="99">
        <v>4.296602075683742</v>
      </c>
      <c r="DA21" s="63" t="s">
        <v>2934</v>
      </c>
    </row>
    <row r="22" spans="1:105" ht="12" customHeight="1" x14ac:dyDescent="0.25">
      <c r="A22" s="109" t="s">
        <v>120</v>
      </c>
      <c r="B22" s="110">
        <v>3.9494769403520666</v>
      </c>
      <c r="C22" s="110">
        <v>4.5631000306842751</v>
      </c>
      <c r="D22" s="110">
        <v>4.4667947505500596</v>
      </c>
      <c r="E22" s="110">
        <v>4.5541508150767607</v>
      </c>
      <c r="F22" s="110">
        <v>4.4751460186278473</v>
      </c>
      <c r="G22" s="110">
        <v>4.5786886012489258</v>
      </c>
      <c r="H22" s="110">
        <v>5.4090607652728888</v>
      </c>
      <c r="I22" s="110">
        <v>5.2780320748552212</v>
      </c>
      <c r="J22" s="110">
        <v>5.1495091225697429</v>
      </c>
      <c r="K22" s="110">
        <v>4.9193319244238767</v>
      </c>
      <c r="L22" s="110">
        <v>5.1805111711207106</v>
      </c>
      <c r="M22" s="110">
        <v>4.7794650792006328</v>
      </c>
      <c r="N22" s="110">
        <v>4.5982799313017644</v>
      </c>
      <c r="O22" s="110">
        <v>3.9236254140497944</v>
      </c>
      <c r="P22" s="110">
        <v>4.5293625531602917</v>
      </c>
      <c r="Q22" s="110">
        <v>4.4236735046334177</v>
      </c>
      <c r="R22" s="110">
        <v>4.4442663384378749</v>
      </c>
      <c r="S22" s="110">
        <v>4.5314983997355789</v>
      </c>
      <c r="T22" s="110">
        <v>4.9304021027658491</v>
      </c>
      <c r="U22" s="110">
        <v>4.6731534481701287</v>
      </c>
      <c r="V22" s="110">
        <v>4.6534739209781675</v>
      </c>
      <c r="W22" s="110">
        <v>4.6803426057171089</v>
      </c>
      <c r="X22" s="110">
        <v>4.6718612141521652</v>
      </c>
      <c r="Y22" s="110">
        <v>4.5117786706611351</v>
      </c>
      <c r="DA22" s="60" t="s">
        <v>2935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40.292800546009325</v>
      </c>
      <c r="C24" s="118">
        <f t="shared" si="7"/>
        <v>39.560424399386534</v>
      </c>
      <c r="D24" s="118">
        <f t="shared" si="7"/>
        <v>41.549989539968273</v>
      </c>
      <c r="E24" s="118">
        <f t="shared" si="7"/>
        <v>43.749080175515083</v>
      </c>
      <c r="F24" s="118">
        <f t="shared" si="7"/>
        <v>46.541887364082541</v>
      </c>
      <c r="G24" s="118">
        <f t="shared" si="7"/>
        <v>48.49348073276775</v>
      </c>
      <c r="H24" s="118">
        <f t="shared" si="7"/>
        <v>47.977367364846714</v>
      </c>
      <c r="I24" s="118">
        <f t="shared" si="7"/>
        <v>48.463334892178658</v>
      </c>
      <c r="J24" s="118">
        <f t="shared" si="7"/>
        <v>48.73654087269631</v>
      </c>
      <c r="K24" s="118">
        <f t="shared" si="7"/>
        <v>48.310826771130564</v>
      </c>
      <c r="L24" s="118">
        <f t="shared" si="7"/>
        <v>52.286876567416328</v>
      </c>
      <c r="M24" s="118">
        <f t="shared" si="7"/>
        <v>47.043435144589033</v>
      </c>
      <c r="N24" s="118">
        <f t="shared" si="7"/>
        <v>48.08129326329059</v>
      </c>
      <c r="O24" s="118">
        <f t="shared" si="7"/>
        <v>45.49253311987416</v>
      </c>
      <c r="P24" s="118">
        <f t="shared" si="7"/>
        <v>42.226656043001263</v>
      </c>
      <c r="Q24" s="118">
        <f t="shared" si="7"/>
        <v>43.596663361719585</v>
      </c>
      <c r="R24" s="118">
        <f t="shared" ref="R24:V24" si="8">R25+R28+R30+R39</f>
        <v>46.936515033164717</v>
      </c>
      <c r="S24" s="118">
        <f t="shared" si="8"/>
        <v>42.169447792600089</v>
      </c>
      <c r="T24" s="118">
        <f t="shared" si="8"/>
        <v>48.921167663004546</v>
      </c>
      <c r="U24" s="118">
        <f t="shared" si="8"/>
        <v>44.101089339022877</v>
      </c>
      <c r="V24" s="118">
        <f t="shared" si="8"/>
        <v>42.900641998101172</v>
      </c>
      <c r="W24" s="118">
        <f t="shared" ref="W24:Y24" si="9">W25+W28+W30+W39</f>
        <v>44.783546930603045</v>
      </c>
      <c r="X24" s="118">
        <f t="shared" si="9"/>
        <v>47.825217705881691</v>
      </c>
      <c r="Y24" s="118">
        <f t="shared" si="9"/>
        <v>42.419581339500766</v>
      </c>
      <c r="DA24" s="129" t="s">
        <v>2936</v>
      </c>
    </row>
    <row r="25" spans="1:105" ht="12.95" customHeight="1" x14ac:dyDescent="0.25">
      <c r="A25" s="121" t="s">
        <v>57</v>
      </c>
      <c r="B25" s="123">
        <f t="shared" ref="B25:Q25" si="10">SUM(B26:B27)</f>
        <v>28.56664437202069</v>
      </c>
      <c r="C25" s="123">
        <f t="shared" si="10"/>
        <v>27.081313432156829</v>
      </c>
      <c r="D25" s="123">
        <f t="shared" si="10"/>
        <v>29.266087168095151</v>
      </c>
      <c r="E25" s="123">
        <f t="shared" si="10"/>
        <v>31.336886119851084</v>
      </c>
      <c r="F25" s="123">
        <f t="shared" si="10"/>
        <v>34.230212641991763</v>
      </c>
      <c r="G25" s="123">
        <f t="shared" si="10"/>
        <v>35.38727594093109</v>
      </c>
      <c r="H25" s="123">
        <f t="shared" si="10"/>
        <v>33.964353691225057</v>
      </c>
      <c r="I25" s="123">
        <f t="shared" si="10"/>
        <v>34.891459948016099</v>
      </c>
      <c r="J25" s="123">
        <f t="shared" si="10"/>
        <v>34.947008506067647</v>
      </c>
      <c r="K25" s="123">
        <f t="shared" si="10"/>
        <v>34.006955589024656</v>
      </c>
      <c r="L25" s="123">
        <f t="shared" si="10"/>
        <v>37.288811567705856</v>
      </c>
      <c r="M25" s="123">
        <f t="shared" si="10"/>
        <v>32.035406961847308</v>
      </c>
      <c r="N25" s="123">
        <f t="shared" si="10"/>
        <v>33.320259286808231</v>
      </c>
      <c r="O25" s="123">
        <f t="shared" si="10"/>
        <v>31.233453521283529</v>
      </c>
      <c r="P25" s="123">
        <f t="shared" si="10"/>
        <v>27.638354491014358</v>
      </c>
      <c r="Q25" s="123">
        <f t="shared" si="10"/>
        <v>28.465631288954206</v>
      </c>
      <c r="R25" s="123">
        <f t="shared" ref="R25:V25" si="11">SUM(R26:R27)</f>
        <v>31.640315394584043</v>
      </c>
      <c r="S25" s="123">
        <f t="shared" si="11"/>
        <v>26.105450577894509</v>
      </c>
      <c r="T25" s="123">
        <f t="shared" si="11"/>
        <v>32.805317122508448</v>
      </c>
      <c r="U25" s="123">
        <f t="shared" si="11"/>
        <v>28.327703520255398</v>
      </c>
      <c r="V25" s="123">
        <f t="shared" si="11"/>
        <v>27.393243043413758</v>
      </c>
      <c r="W25" s="123">
        <f t="shared" ref="W25:Y25" si="12">SUM(W26:W27)</f>
        <v>28.999109239028709</v>
      </c>
      <c r="X25" s="123">
        <f t="shared" si="12"/>
        <v>31.628539576850955</v>
      </c>
      <c r="Y25" s="123">
        <f t="shared" si="12"/>
        <v>27.287066112271216</v>
      </c>
      <c r="DA25" s="130" t="s">
        <v>2937</v>
      </c>
    </row>
    <row r="26" spans="1:105" ht="12" customHeight="1" x14ac:dyDescent="0.25">
      <c r="A26" s="97" t="s">
        <v>74</v>
      </c>
      <c r="B26" s="99">
        <v>27.951691177294158</v>
      </c>
      <c r="C26" s="99">
        <v>26.497818333913919</v>
      </c>
      <c r="D26" s="99">
        <v>28.655429941582259</v>
      </c>
      <c r="E26" s="99">
        <v>30.72485175210813</v>
      </c>
      <c r="F26" s="99">
        <v>33.563169506501204</v>
      </c>
      <c r="G26" s="99">
        <v>34.720573263254003</v>
      </c>
      <c r="H26" s="99">
        <v>33.34978602857732</v>
      </c>
      <c r="I26" s="99">
        <v>34.265111823345798</v>
      </c>
      <c r="J26" s="99">
        <v>34.334725265111224</v>
      </c>
      <c r="K26" s="99">
        <v>33.433039123203784</v>
      </c>
      <c r="L26" s="99">
        <v>36.663180008466043</v>
      </c>
      <c r="M26" s="99">
        <v>31.493843820643917</v>
      </c>
      <c r="N26" s="99">
        <v>32.763987087139505</v>
      </c>
      <c r="O26" s="99">
        <v>30.70433924002381</v>
      </c>
      <c r="P26" s="99">
        <v>27.164074611747083</v>
      </c>
      <c r="Q26" s="99">
        <v>27.997697943298807</v>
      </c>
      <c r="R26" s="99">
        <v>31.12027797021566</v>
      </c>
      <c r="S26" s="99">
        <v>25.683318073724724</v>
      </c>
      <c r="T26" s="99">
        <v>32.270428145196071</v>
      </c>
      <c r="U26" s="99">
        <v>27.871163967186163</v>
      </c>
      <c r="V26" s="99">
        <v>26.951903782667529</v>
      </c>
      <c r="W26" s="99">
        <v>28.530147395004118</v>
      </c>
      <c r="X26" s="99">
        <v>31.109594568012891</v>
      </c>
      <c r="Y26" s="99">
        <v>26.84026374474578</v>
      </c>
      <c r="DA26" s="63" t="s">
        <v>2938</v>
      </c>
    </row>
    <row r="27" spans="1:105" ht="12" customHeight="1" x14ac:dyDescent="0.25">
      <c r="A27" s="97" t="s">
        <v>53</v>
      </c>
      <c r="B27" s="99">
        <v>0.61495319472653309</v>
      </c>
      <c r="C27" s="99">
        <v>0.58349509824290846</v>
      </c>
      <c r="D27" s="99">
        <v>0.61065722651289156</v>
      </c>
      <c r="E27" s="99">
        <v>0.61203436774295439</v>
      </c>
      <c r="F27" s="99">
        <v>0.66704313549056127</v>
      </c>
      <c r="G27" s="99">
        <v>0.66670267767708769</v>
      </c>
      <c r="H27" s="99">
        <v>0.61456766264773866</v>
      </c>
      <c r="I27" s="99">
        <v>0.62634812467029866</v>
      </c>
      <c r="J27" s="99">
        <v>0.61228324095642472</v>
      </c>
      <c r="K27" s="99">
        <v>0.57391646582087041</v>
      </c>
      <c r="L27" s="99">
        <v>0.62563155923981628</v>
      </c>
      <c r="M27" s="99">
        <v>0.54156314120338778</v>
      </c>
      <c r="N27" s="99">
        <v>0.55627219966872354</v>
      </c>
      <c r="O27" s="99">
        <v>0.52911428125971771</v>
      </c>
      <c r="P27" s="99">
        <v>0.47427987926727633</v>
      </c>
      <c r="Q27" s="99">
        <v>0.46793334565540018</v>
      </c>
      <c r="R27" s="99">
        <v>0.52003742436838407</v>
      </c>
      <c r="S27" s="99">
        <v>0.42213250416978471</v>
      </c>
      <c r="T27" s="99">
        <v>0.53488897731237472</v>
      </c>
      <c r="U27" s="99">
        <v>0.45653955306923527</v>
      </c>
      <c r="V27" s="99">
        <v>0.44133926074622826</v>
      </c>
      <c r="W27" s="99">
        <v>0.46896184402458918</v>
      </c>
      <c r="X27" s="99">
        <v>0.51894500883806383</v>
      </c>
      <c r="Y27" s="99">
        <v>0.44680236752543623</v>
      </c>
      <c r="DA27" s="63" t="s">
        <v>2939</v>
      </c>
    </row>
    <row r="28" spans="1:105" ht="12.95" customHeight="1" x14ac:dyDescent="0.25">
      <c r="A28" s="121" t="s">
        <v>92</v>
      </c>
      <c r="B28" s="123">
        <f t="shared" ref="B28:Y28" si="13">B29</f>
        <v>0.41876445892302644</v>
      </c>
      <c r="C28" s="123">
        <f t="shared" si="13"/>
        <v>0.55558517654006023</v>
      </c>
      <c r="D28" s="123">
        <f t="shared" si="13"/>
        <v>0.46756833393196318</v>
      </c>
      <c r="E28" s="123">
        <f t="shared" si="13"/>
        <v>0.8867040027475801</v>
      </c>
      <c r="F28" s="123">
        <f t="shared" si="13"/>
        <v>0.76788934303850021</v>
      </c>
      <c r="G28" s="123">
        <f t="shared" si="13"/>
        <v>1.1491653658698295</v>
      </c>
      <c r="H28" s="123">
        <f t="shared" si="13"/>
        <v>1.380502542690853</v>
      </c>
      <c r="I28" s="123">
        <f t="shared" si="13"/>
        <v>0.94707198798038283</v>
      </c>
      <c r="J28" s="123">
        <f t="shared" si="13"/>
        <v>1.2427019472141274</v>
      </c>
      <c r="K28" s="123">
        <f t="shared" si="13"/>
        <v>2.1462103998247906</v>
      </c>
      <c r="L28" s="123">
        <f t="shared" si="13"/>
        <v>2.2958944481357051</v>
      </c>
      <c r="M28" s="123">
        <f t="shared" si="13"/>
        <v>2.4570613280767071</v>
      </c>
      <c r="N28" s="123">
        <f t="shared" si="13"/>
        <v>2.4907785807076346</v>
      </c>
      <c r="O28" s="123">
        <f t="shared" si="13"/>
        <v>2.4400047509763145</v>
      </c>
      <c r="P28" s="123">
        <f t="shared" si="13"/>
        <v>2.0264907018880383</v>
      </c>
      <c r="Q28" s="123">
        <f t="shared" si="13"/>
        <v>2.9372662378582621</v>
      </c>
      <c r="R28" s="123">
        <f t="shared" si="13"/>
        <v>2.7013607031481524</v>
      </c>
      <c r="S28" s="123">
        <f t="shared" si="13"/>
        <v>2.9249191680197995</v>
      </c>
      <c r="T28" s="123">
        <f t="shared" si="13"/>
        <v>2.439582555984888</v>
      </c>
      <c r="U28" s="123">
        <f t="shared" si="13"/>
        <v>2.4942957727205757</v>
      </c>
      <c r="V28" s="123">
        <f t="shared" si="13"/>
        <v>2.3214966346580677</v>
      </c>
      <c r="W28" s="123">
        <f t="shared" si="13"/>
        <v>2.2402793089791069</v>
      </c>
      <c r="X28" s="123">
        <f t="shared" si="13"/>
        <v>2.2433612086219057</v>
      </c>
      <c r="Y28" s="123">
        <f t="shared" si="13"/>
        <v>2.4191810965995248</v>
      </c>
      <c r="DA28" s="130" t="s">
        <v>2940</v>
      </c>
    </row>
    <row r="29" spans="1:105" ht="12" customHeight="1" x14ac:dyDescent="0.25">
      <c r="A29" s="97" t="s">
        <v>53</v>
      </c>
      <c r="B29" s="99">
        <f>RES_hhdet_tesh!B29/RES_summary!B$19</f>
        <v>0.41876445892302644</v>
      </c>
      <c r="C29" s="99">
        <f>RES_hhdet_tesh!C29/RES_summary!C$19</f>
        <v>0.55558517654006023</v>
      </c>
      <c r="D29" s="99">
        <f>RES_hhdet_tesh!D29/RES_summary!D$19</f>
        <v>0.46756833393196318</v>
      </c>
      <c r="E29" s="99">
        <f>RES_hhdet_tesh!E29/RES_summary!E$19</f>
        <v>0.8867040027475801</v>
      </c>
      <c r="F29" s="99">
        <f>RES_hhdet_tesh!F29/RES_summary!F$19</f>
        <v>0.76788934303850021</v>
      </c>
      <c r="G29" s="99">
        <f>RES_hhdet_tesh!G29/RES_summary!G$19</f>
        <v>1.1491653658698295</v>
      </c>
      <c r="H29" s="99">
        <f>RES_hhdet_tesh!H29/RES_summary!H$19</f>
        <v>1.380502542690853</v>
      </c>
      <c r="I29" s="99">
        <f>RES_hhdet_tesh!I29/RES_summary!I$19</f>
        <v>0.94707198798038283</v>
      </c>
      <c r="J29" s="99">
        <f>RES_hhdet_tesh!J29/RES_summary!J$19</f>
        <v>1.2427019472141274</v>
      </c>
      <c r="K29" s="99">
        <f>RES_hhdet_tesh!K29/RES_summary!K$19</f>
        <v>2.1462103998247906</v>
      </c>
      <c r="L29" s="99">
        <f>RES_hhdet_tesh!L29/RES_summary!L$19</f>
        <v>2.2958944481357051</v>
      </c>
      <c r="M29" s="99">
        <f>RES_hhdet_tesh!M29/RES_summary!M$19</f>
        <v>2.4570613280767071</v>
      </c>
      <c r="N29" s="99">
        <f>RES_hhdet_tesh!N29/RES_summary!N$19</f>
        <v>2.4907785807076346</v>
      </c>
      <c r="O29" s="99">
        <f>RES_hhdet_tesh!O29/RES_summary!O$19</f>
        <v>2.4400047509763145</v>
      </c>
      <c r="P29" s="99">
        <f>RES_hhdet_tesh!P29/RES_summary!P$19</f>
        <v>2.0264907018880383</v>
      </c>
      <c r="Q29" s="99">
        <f>RES_hhdet_tesh!Q29/RES_summary!Q$19</f>
        <v>2.9372662378582621</v>
      </c>
      <c r="R29" s="99">
        <f>RES_hhdet_tesh!R29/RES_summary!R$19</f>
        <v>2.7013607031481524</v>
      </c>
      <c r="S29" s="99">
        <f>RES_hhdet_tesh!S29/RES_summary!S$19</f>
        <v>2.9249191680197995</v>
      </c>
      <c r="T29" s="99">
        <f>RES_hhdet_tesh!T29/RES_summary!T$19</f>
        <v>2.439582555984888</v>
      </c>
      <c r="U29" s="99">
        <f>RES_hhdet_tesh!U29/RES_summary!U$19</f>
        <v>2.4942957727205757</v>
      </c>
      <c r="V29" s="99">
        <f>RES_hhdet_tesh!V29/RES_summary!V$19</f>
        <v>2.3214966346580677</v>
      </c>
      <c r="W29" s="99">
        <f>RES_hhdet_tesh!W29/RES_summary!W$19</f>
        <v>2.2402793089791069</v>
      </c>
      <c r="X29" s="99">
        <f>RES_hhdet_tesh!X29/RES_summary!X$19</f>
        <v>2.2433612086219057</v>
      </c>
      <c r="Y29" s="99">
        <f>RES_hhdet_tesh!Y29/RES_summary!Y$19</f>
        <v>2.4191810965995248</v>
      </c>
      <c r="DA29" s="63" t="s">
        <v>2941</v>
      </c>
    </row>
    <row r="30" spans="1:105" ht="12" customHeight="1" x14ac:dyDescent="0.25">
      <c r="A30" s="121" t="s">
        <v>55</v>
      </c>
      <c r="B30" s="123">
        <v>7.2822366671530991</v>
      </c>
      <c r="C30" s="123">
        <v>7.4423889507522611</v>
      </c>
      <c r="D30" s="123">
        <v>7.3584618129112256</v>
      </c>
      <c r="E30" s="123">
        <v>6.9808768005762225</v>
      </c>
      <c r="F30" s="123">
        <v>7.0204937556758287</v>
      </c>
      <c r="G30" s="123">
        <v>7.3139870917155037</v>
      </c>
      <c r="H30" s="123">
        <v>7.3309481635990421</v>
      </c>
      <c r="I30" s="123">
        <v>7.3762975601385792</v>
      </c>
      <c r="J30" s="123">
        <v>7.3897054253119796</v>
      </c>
      <c r="K30" s="123">
        <v>7.2073815758703974</v>
      </c>
      <c r="L30" s="123">
        <v>7.5642654573456811</v>
      </c>
      <c r="M30" s="123">
        <v>7.7845878833504969</v>
      </c>
      <c r="N30" s="123">
        <v>7.6855239808364955</v>
      </c>
      <c r="O30" s="123">
        <v>7.7856337677007081</v>
      </c>
      <c r="P30" s="123">
        <v>8.0701609285940954</v>
      </c>
      <c r="Q30" s="123">
        <v>7.7716605020993521</v>
      </c>
      <c r="R30" s="123">
        <v>8.1317678273809477</v>
      </c>
      <c r="S30" s="123">
        <v>8.5703181887495745</v>
      </c>
      <c r="T30" s="123">
        <v>8.7338985306886112</v>
      </c>
      <c r="U30" s="123">
        <v>8.6428128137402727</v>
      </c>
      <c r="V30" s="123">
        <v>8.5889009036019317</v>
      </c>
      <c r="W30" s="123">
        <v>8.8736323411520655</v>
      </c>
      <c r="X30" s="123">
        <v>9.1859654041476695</v>
      </c>
      <c r="Y30" s="123">
        <v>8.2402606798876654</v>
      </c>
      <c r="DA30" s="130" t="s">
        <v>2942</v>
      </c>
    </row>
    <row r="31" spans="1:105" ht="12" customHeight="1" x14ac:dyDescent="0.25">
      <c r="A31" s="97" t="s">
        <v>141</v>
      </c>
      <c r="B31" s="99">
        <v>7.4013381608775468</v>
      </c>
      <c r="C31" s="99">
        <v>7.3438935821649753</v>
      </c>
      <c r="D31" s="99">
        <v>7.3610210613885796</v>
      </c>
      <c r="E31" s="99">
        <v>7.0164724902398543</v>
      </c>
      <c r="F31" s="99">
        <v>7.0604045473867982</v>
      </c>
      <c r="G31" s="99">
        <v>7.4101430407761297</v>
      </c>
      <c r="H31" s="99">
        <v>7.2103990949505254</v>
      </c>
      <c r="I31" s="99">
        <v>7.3326377834223093</v>
      </c>
      <c r="J31" s="99">
        <v>7.3942267317541797</v>
      </c>
      <c r="K31" s="99">
        <v>7.2537561457984063</v>
      </c>
      <c r="L31" s="99">
        <v>7.5668590475519446</v>
      </c>
      <c r="M31" s="99">
        <v>7.6793701256678402</v>
      </c>
      <c r="N31" s="99">
        <v>7.6514662605861998</v>
      </c>
      <c r="O31" s="99">
        <v>7.990007201573877</v>
      </c>
      <c r="P31" s="99">
        <v>8.0787629137357531</v>
      </c>
      <c r="Q31" s="99">
        <v>7.9195265493959468</v>
      </c>
      <c r="R31" s="99">
        <v>8.2657422651254961</v>
      </c>
      <c r="S31" s="99">
        <v>8.708568211440415</v>
      </c>
      <c r="T31" s="99">
        <v>8.8180142941401094</v>
      </c>
      <c r="U31" s="99">
        <v>8.4434814041883701</v>
      </c>
      <c r="V31" s="99">
        <v>8.2642861986670866</v>
      </c>
      <c r="W31" s="99">
        <v>8.8176233481376549</v>
      </c>
      <c r="X31" s="99">
        <v>9.6720447969432204</v>
      </c>
      <c r="Y31" s="99">
        <v>8.0226367475984528</v>
      </c>
      <c r="DA31" s="63" t="s">
        <v>2943</v>
      </c>
    </row>
    <row r="32" spans="1:105" ht="12" customHeight="1" x14ac:dyDescent="0.25">
      <c r="A32" s="97" t="s">
        <v>140</v>
      </c>
      <c r="B32" s="99">
        <v>7.4013381608775459</v>
      </c>
      <c r="C32" s="99">
        <v>7.3435953070935316</v>
      </c>
      <c r="D32" s="99">
        <v>7.3605603178073533</v>
      </c>
      <c r="E32" s="99">
        <v>7.0166468934374278</v>
      </c>
      <c r="F32" s="99">
        <v>7.0608313906803035</v>
      </c>
      <c r="G32" s="99">
        <v>7.4106740938533084</v>
      </c>
      <c r="H32" s="99">
        <v>7.2105565821682189</v>
      </c>
      <c r="I32" s="99">
        <v>7.3335143979949526</v>
      </c>
      <c r="J32" s="99">
        <v>7.3935949374121384</v>
      </c>
      <c r="K32" s="99">
        <v>7.2514221888522918</v>
      </c>
      <c r="L32" s="99">
        <v>7.5625216186751008</v>
      </c>
      <c r="M32" s="99">
        <v>7.6730291195471256</v>
      </c>
      <c r="N32" s="99">
        <v>7.6466658208296003</v>
      </c>
      <c r="O32" s="99">
        <v>7.9878726478079454</v>
      </c>
      <c r="P32" s="99">
        <v>8.0775509243029795</v>
      </c>
      <c r="Q32" s="99">
        <v>7.9170893436158982</v>
      </c>
      <c r="R32" s="99">
        <v>8.2643047665701737</v>
      </c>
      <c r="S32" s="99">
        <v>8.7079020485047156</v>
      </c>
      <c r="T32" s="99">
        <v>8.8168983663557192</v>
      </c>
      <c r="U32" s="99">
        <v>8.4383371118111974</v>
      </c>
      <c r="V32" s="99">
        <v>8.2610476079980479</v>
      </c>
      <c r="W32" s="99">
        <v>8.8172593562569936</v>
      </c>
      <c r="X32" s="99">
        <v>9.6712978720238265</v>
      </c>
      <c r="Y32" s="99">
        <v>8.0178694165346638</v>
      </c>
      <c r="DA32" s="63" t="s">
        <v>2944</v>
      </c>
    </row>
    <row r="33" spans="1:105" ht="12" customHeight="1" x14ac:dyDescent="0.25">
      <c r="A33" s="100" t="s">
        <v>50</v>
      </c>
      <c r="B33" s="102">
        <v>0.84874761047987779</v>
      </c>
      <c r="C33" s="102">
        <v>1.6269097025905075</v>
      </c>
      <c r="D33" s="102">
        <v>0.65648185520878466</v>
      </c>
      <c r="E33" s="102">
        <v>0.36881835425496279</v>
      </c>
      <c r="F33" s="102">
        <v>0.48848113737628457</v>
      </c>
      <c r="G33" s="102">
        <v>0.49635968985742229</v>
      </c>
      <c r="H33" s="102">
        <v>0.65927815465621231</v>
      </c>
      <c r="I33" s="102">
        <v>0.54736808316530416</v>
      </c>
      <c r="J33" s="102">
        <v>0.51890293000342347</v>
      </c>
      <c r="K33" s="102">
        <v>0.47703379753133401</v>
      </c>
      <c r="L33" s="102">
        <v>0.49772811437469261</v>
      </c>
      <c r="M33" s="102">
        <v>0.76171128932422094</v>
      </c>
      <c r="N33" s="102">
        <v>0.497550946345857</v>
      </c>
      <c r="O33" s="102">
        <v>0.32777582265017757</v>
      </c>
      <c r="P33" s="102">
        <v>0.68893375617395969</v>
      </c>
      <c r="Q33" s="102">
        <v>0.14090596945595737</v>
      </c>
      <c r="R33" s="102">
        <v>0.2500510341209754</v>
      </c>
      <c r="S33" s="102">
        <v>0.49306008980521215</v>
      </c>
      <c r="T33" s="102">
        <v>0.58278344937515592</v>
      </c>
      <c r="U33" s="102">
        <v>0.70195992580024746</v>
      </c>
      <c r="V33" s="102">
        <v>0.54784763528432012</v>
      </c>
      <c r="W33" s="102">
        <v>0.67454413469620911</v>
      </c>
      <c r="X33" s="102">
        <v>0.83997509880789156</v>
      </c>
      <c r="Y33" s="102">
        <v>0.51675126196872989</v>
      </c>
      <c r="DA33" s="131" t="s">
        <v>2945</v>
      </c>
    </row>
    <row r="34" spans="1:105" ht="12" customHeight="1" x14ac:dyDescent="0.25">
      <c r="A34" s="103" t="s">
        <v>52</v>
      </c>
      <c r="B34" s="105">
        <v>6.5525905503976682</v>
      </c>
      <c r="C34" s="105">
        <v>5.7166856045030237</v>
      </c>
      <c r="D34" s="105">
        <v>6.7040784625985692</v>
      </c>
      <c r="E34" s="105">
        <v>6.6478285391824654</v>
      </c>
      <c r="F34" s="105">
        <v>6.5723502533040188</v>
      </c>
      <c r="G34" s="105">
        <v>6.9143144039958857</v>
      </c>
      <c r="H34" s="105">
        <v>6.5512784275120053</v>
      </c>
      <c r="I34" s="105">
        <v>6.7861463148296499</v>
      </c>
      <c r="J34" s="105">
        <v>6.8746920074087159</v>
      </c>
      <c r="K34" s="105">
        <v>6.7743883913209588</v>
      </c>
      <c r="L34" s="105">
        <v>7.0647935043004075</v>
      </c>
      <c r="M34" s="105">
        <v>6.911317830222905</v>
      </c>
      <c r="N34" s="105">
        <v>7.1491148744837432</v>
      </c>
      <c r="O34" s="105">
        <v>7.660096825157769</v>
      </c>
      <c r="P34" s="105">
        <v>7.3886171681290191</v>
      </c>
      <c r="Q34" s="105">
        <v>7.77618337415994</v>
      </c>
      <c r="R34" s="105">
        <v>8.0142537324492</v>
      </c>
      <c r="S34" s="105">
        <v>8.2148419586995036</v>
      </c>
      <c r="T34" s="105">
        <v>8.2341149169805643</v>
      </c>
      <c r="U34" s="105">
        <v>7.7363771860109489</v>
      </c>
      <c r="V34" s="105">
        <v>7.7131999727137277</v>
      </c>
      <c r="W34" s="105">
        <v>8.1427152215607848</v>
      </c>
      <c r="X34" s="105">
        <v>8.8313227732159358</v>
      </c>
      <c r="Y34" s="105">
        <v>7.5011181545659342</v>
      </c>
      <c r="DA34" s="132" t="s">
        <v>2946</v>
      </c>
    </row>
    <row r="35" spans="1:105" ht="12" customHeight="1" x14ac:dyDescent="0.25">
      <c r="A35" s="106" t="s">
        <v>122</v>
      </c>
      <c r="B35" s="102">
        <v>6.5391499654979057</v>
      </c>
      <c r="C35" s="102">
        <v>7.9541012634948398</v>
      </c>
      <c r="D35" s="102">
        <v>7.3471890038839733</v>
      </c>
      <c r="E35" s="102">
        <v>6.8291104661403352</v>
      </c>
      <c r="F35" s="102">
        <v>6.8766939218942218</v>
      </c>
      <c r="G35" s="102">
        <v>7.0710216585476022</v>
      </c>
      <c r="H35" s="102">
        <v>7.5539279825074086</v>
      </c>
      <c r="I35" s="102">
        <v>7.4415485524908132</v>
      </c>
      <c r="J35" s="102">
        <v>7.3829741219919276</v>
      </c>
      <c r="K35" s="102">
        <v>7.1507077104452117</v>
      </c>
      <c r="L35" s="102">
        <v>7.5610151933058383</v>
      </c>
      <c r="M35" s="102">
        <v>7.8856106351989785</v>
      </c>
      <c r="N35" s="102">
        <v>7.7171339172836459</v>
      </c>
      <c r="O35" s="102">
        <v>7.6119492322022424</v>
      </c>
      <c r="P35" s="102">
        <v>8.0554361955983111</v>
      </c>
      <c r="Q35" s="102">
        <v>7.6232901123875836</v>
      </c>
      <c r="R35" s="102">
        <v>7.9822707641284216</v>
      </c>
      <c r="S35" s="102">
        <v>8.4153321883580752</v>
      </c>
      <c r="T35" s="102">
        <v>8.6451221643575415</v>
      </c>
      <c r="U35" s="102">
        <v>8.8052846298333183</v>
      </c>
      <c r="V35" s="102">
        <v>8.8410656440541988</v>
      </c>
      <c r="W35" s="102">
        <v>8.9186527340757866</v>
      </c>
      <c r="X35" s="102">
        <v>8.8356142542909257</v>
      </c>
      <c r="Y35" s="102">
        <v>8.3890093539336128</v>
      </c>
      <c r="DA35" s="131" t="s">
        <v>2947</v>
      </c>
    </row>
    <row r="36" spans="1:105" ht="12" customHeight="1" x14ac:dyDescent="0.25">
      <c r="A36" s="107" t="s">
        <v>121</v>
      </c>
      <c r="B36" s="105">
        <v>6.5391499654979031</v>
      </c>
      <c r="C36" s="105">
        <v>7.9531849574848144</v>
      </c>
      <c r="D36" s="105">
        <v>7.3458195941230953</v>
      </c>
      <c r="E36" s="105">
        <v>6.8301229451616523</v>
      </c>
      <c r="F36" s="105">
        <v>6.8783478141937717</v>
      </c>
      <c r="G36" s="105">
        <v>7.0722167336983137</v>
      </c>
      <c r="H36" s="105">
        <v>7.5551649022811596</v>
      </c>
      <c r="I36" s="105">
        <v>7.4430012610013714</v>
      </c>
      <c r="J36" s="105">
        <v>7.3858500639470606</v>
      </c>
      <c r="K36" s="105">
        <v>7.1544508953308288</v>
      </c>
      <c r="L36" s="105">
        <v>7.5626701968129169</v>
      </c>
      <c r="M36" s="105">
        <v>7.8788954704747978</v>
      </c>
      <c r="N36" s="105">
        <v>7.7095406698482343</v>
      </c>
      <c r="O36" s="105">
        <v>7.6092802112062383</v>
      </c>
      <c r="P36" s="105">
        <v>8.0737237362890948</v>
      </c>
      <c r="Q36" s="105">
        <v>7.6565362751703052</v>
      </c>
      <c r="R36" s="105">
        <v>8.037203903501851</v>
      </c>
      <c r="S36" s="105">
        <v>8.4742653713397171</v>
      </c>
      <c r="T36" s="105">
        <v>8.6774651256536561</v>
      </c>
      <c r="U36" s="105">
        <v>8.8042770911625716</v>
      </c>
      <c r="V36" s="105">
        <v>8.8259679372978947</v>
      </c>
      <c r="W36" s="105">
        <v>8.9088777866619289</v>
      </c>
      <c r="X36" s="105">
        <v>8.8383367731789626</v>
      </c>
      <c r="Y36" s="105">
        <v>8.3912014379998432</v>
      </c>
      <c r="DA36" s="132" t="s">
        <v>2948</v>
      </c>
    </row>
    <row r="37" spans="1:105" ht="12" customHeight="1" x14ac:dyDescent="0.25">
      <c r="A37" s="108" t="s">
        <v>53</v>
      </c>
      <c r="B37" s="99">
        <v>0.72897262000269369</v>
      </c>
      <c r="C37" s="99">
        <v>1.7543422475258754</v>
      </c>
      <c r="D37" s="99">
        <v>0.6541934124211719</v>
      </c>
      <c r="E37" s="99">
        <v>0.35048905081240433</v>
      </c>
      <c r="F37" s="99">
        <v>0.47204570775289489</v>
      </c>
      <c r="G37" s="99">
        <v>0.46832812927379869</v>
      </c>
      <c r="H37" s="99">
        <v>0.69699443565028507</v>
      </c>
      <c r="I37" s="99">
        <v>0.55702838278409239</v>
      </c>
      <c r="J37" s="99">
        <v>0.5172555447380891</v>
      </c>
      <c r="K37" s="99">
        <v>0.46654462145500047</v>
      </c>
      <c r="L37" s="99">
        <v>0.48919385180475716</v>
      </c>
      <c r="M37" s="99">
        <v>0.77139444896514631</v>
      </c>
      <c r="N37" s="99">
        <v>0.49677406895732484</v>
      </c>
      <c r="O37" s="99">
        <v>0.28990602031255802</v>
      </c>
      <c r="P37" s="99">
        <v>0.69134643411374619</v>
      </c>
      <c r="Q37" s="99">
        <v>0.10020808606220703</v>
      </c>
      <c r="R37" s="99">
        <v>0.20549948540531537</v>
      </c>
      <c r="S37" s="99">
        <v>0.46575326094042707</v>
      </c>
      <c r="T37" s="99">
        <v>0.56534640216264576</v>
      </c>
      <c r="U37" s="99">
        <v>0.75340512858609254</v>
      </c>
      <c r="V37" s="99">
        <v>0.62131815716756555</v>
      </c>
      <c r="W37" s="99">
        <v>0.66449776726940524</v>
      </c>
      <c r="X37" s="99">
        <v>0.71672224972970766</v>
      </c>
      <c r="Y37" s="99">
        <v>0.5599375961723948</v>
      </c>
      <c r="DA37" s="63" t="s">
        <v>2949</v>
      </c>
    </row>
    <row r="38" spans="1:105" ht="12" customHeight="1" x14ac:dyDescent="0.25">
      <c r="A38" s="108" t="s">
        <v>52</v>
      </c>
      <c r="B38" s="99">
        <v>5.8101773454952097</v>
      </c>
      <c r="C38" s="99">
        <v>6.1988427099589396</v>
      </c>
      <c r="D38" s="99">
        <v>6.6916261817019222</v>
      </c>
      <c r="E38" s="99">
        <v>6.4796338943492495</v>
      </c>
      <c r="F38" s="99">
        <v>6.4063021064408776</v>
      </c>
      <c r="G38" s="99">
        <v>6.6038886044245162</v>
      </c>
      <c r="H38" s="99">
        <v>6.8581704666308738</v>
      </c>
      <c r="I38" s="99">
        <v>6.88597287821728</v>
      </c>
      <c r="J38" s="99">
        <v>6.8685945192089717</v>
      </c>
      <c r="K38" s="99">
        <v>6.6879062738758286</v>
      </c>
      <c r="L38" s="99">
        <v>7.0734763450081592</v>
      </c>
      <c r="M38" s="99">
        <v>7.1075010215096528</v>
      </c>
      <c r="N38" s="99">
        <v>7.2127666008909088</v>
      </c>
      <c r="O38" s="99">
        <v>7.3193741908936829</v>
      </c>
      <c r="P38" s="99">
        <v>7.3823773021753487</v>
      </c>
      <c r="Q38" s="99">
        <v>7.5563281891080969</v>
      </c>
      <c r="R38" s="99">
        <v>7.8317044180965354</v>
      </c>
      <c r="S38" s="99">
        <v>8.0085121103992929</v>
      </c>
      <c r="T38" s="99">
        <v>8.1121187234910117</v>
      </c>
      <c r="U38" s="99">
        <v>8.050871962576478</v>
      </c>
      <c r="V38" s="99">
        <v>8.2046497801303282</v>
      </c>
      <c r="W38" s="99">
        <v>8.2443800193925227</v>
      </c>
      <c r="X38" s="99">
        <v>8.1216145234492547</v>
      </c>
      <c r="Y38" s="99">
        <v>7.8312638418274485</v>
      </c>
      <c r="DA38" s="63" t="s">
        <v>2950</v>
      </c>
    </row>
    <row r="39" spans="1:105" ht="12" customHeight="1" x14ac:dyDescent="0.25">
      <c r="A39" s="121" t="s">
        <v>54</v>
      </c>
      <c r="B39" s="123">
        <v>4.0251550479125155</v>
      </c>
      <c r="C39" s="123">
        <v>4.4811368399373883</v>
      </c>
      <c r="D39" s="123">
        <v>4.4578722250299307</v>
      </c>
      <c r="E39" s="123">
        <v>4.5446132523401941</v>
      </c>
      <c r="F39" s="123">
        <v>4.5232916233764531</v>
      </c>
      <c r="G39" s="123">
        <v>4.643052334251327</v>
      </c>
      <c r="H39" s="123">
        <v>5.3015629673317601</v>
      </c>
      <c r="I39" s="123">
        <v>5.2485053960435968</v>
      </c>
      <c r="J39" s="123">
        <v>5.1571249941025545</v>
      </c>
      <c r="K39" s="123">
        <v>4.9502792064107171</v>
      </c>
      <c r="L39" s="123">
        <v>5.1379050942290867</v>
      </c>
      <c r="M39" s="123">
        <v>4.7663789713145244</v>
      </c>
      <c r="N39" s="123">
        <v>4.5847314149382301</v>
      </c>
      <c r="O39" s="123">
        <v>4.033441079913608</v>
      </c>
      <c r="P39" s="123">
        <v>4.4916499215047638</v>
      </c>
      <c r="Q39" s="123">
        <v>4.4221053328077673</v>
      </c>
      <c r="R39" s="123">
        <v>4.4630711080515724</v>
      </c>
      <c r="S39" s="123">
        <v>4.5687598579362074</v>
      </c>
      <c r="T39" s="123">
        <v>4.9423694538225913</v>
      </c>
      <c r="U39" s="123">
        <v>4.6362772323066306</v>
      </c>
      <c r="V39" s="123">
        <v>4.5970014164274122</v>
      </c>
      <c r="W39" s="123">
        <v>4.6705260414431615</v>
      </c>
      <c r="X39" s="123">
        <v>4.7673515162611659</v>
      </c>
      <c r="Y39" s="123">
        <v>4.4730734507423655</v>
      </c>
      <c r="DA39" s="130" t="s">
        <v>2951</v>
      </c>
    </row>
    <row r="40" spans="1:105" ht="12" customHeight="1" x14ac:dyDescent="0.25">
      <c r="A40" s="97" t="s">
        <v>50</v>
      </c>
      <c r="B40" s="99">
        <v>4.1841250611532672</v>
      </c>
      <c r="C40" s="99">
        <v>4.3015421001484375</v>
      </c>
      <c r="D40" s="99">
        <v>4.4377756229636773</v>
      </c>
      <c r="E40" s="99">
        <v>4.5223375666408554</v>
      </c>
      <c r="F40" s="99">
        <v>4.6408499746391172</v>
      </c>
      <c r="G40" s="99">
        <v>4.8129979470268722</v>
      </c>
      <c r="H40" s="99">
        <v>4.9803194410893026</v>
      </c>
      <c r="I40" s="99">
        <v>5.1543827012064174</v>
      </c>
      <c r="J40" s="99">
        <v>5.1821564048637256</v>
      </c>
      <c r="K40" s="99">
        <v>5.0535447522869275</v>
      </c>
      <c r="L40" s="99">
        <v>4.9931286950287994</v>
      </c>
      <c r="M40" s="99">
        <v>4.7222868624643883</v>
      </c>
      <c r="N40" s="99">
        <v>4.5390686830507434</v>
      </c>
      <c r="O40" s="99">
        <v>4.4003391595439476</v>
      </c>
      <c r="P40" s="99">
        <v>4.3664153985844845</v>
      </c>
      <c r="Q40" s="99">
        <v>4.4167723639955829</v>
      </c>
      <c r="R40" s="99">
        <v>4.5278489182754953</v>
      </c>
      <c r="S40" s="99">
        <v>4.6994591391384608</v>
      </c>
      <c r="T40" s="99">
        <v>4.9866009216754641</v>
      </c>
      <c r="U40" s="99">
        <v>4.4900000161213658</v>
      </c>
      <c r="V40" s="99">
        <v>4.3573903240434557</v>
      </c>
      <c r="W40" s="99">
        <v>4.6274916086556539</v>
      </c>
      <c r="X40" s="99">
        <v>5.1976356525162934</v>
      </c>
      <c r="Y40" s="99">
        <v>4.2966020756837509</v>
      </c>
      <c r="DA40" s="63" t="s">
        <v>2952</v>
      </c>
    </row>
    <row r="41" spans="1:105" ht="12" customHeight="1" x14ac:dyDescent="0.25">
      <c r="A41" s="109" t="s">
        <v>120</v>
      </c>
      <c r="B41" s="110">
        <v>3.9494769403520653</v>
      </c>
      <c r="C41" s="110">
        <v>4.5631000306842742</v>
      </c>
      <c r="D41" s="110">
        <v>4.4667947505500578</v>
      </c>
      <c r="E41" s="110">
        <v>4.5541508150767616</v>
      </c>
      <c r="F41" s="110">
        <v>4.4751460186278464</v>
      </c>
      <c r="G41" s="110">
        <v>4.5786886012489285</v>
      </c>
      <c r="H41" s="110">
        <v>5.4090607652728879</v>
      </c>
      <c r="I41" s="110">
        <v>5.2780320748552221</v>
      </c>
      <c r="J41" s="110">
        <v>5.149509122569742</v>
      </c>
      <c r="K41" s="110">
        <v>4.9193319244238731</v>
      </c>
      <c r="L41" s="110">
        <v>5.180511171120715</v>
      </c>
      <c r="M41" s="110">
        <v>4.7794650792006426</v>
      </c>
      <c r="N41" s="110">
        <v>4.5982799313017937</v>
      </c>
      <c r="O41" s="110">
        <v>3.9236254140497904</v>
      </c>
      <c r="P41" s="110">
        <v>4.5293625531602908</v>
      </c>
      <c r="Q41" s="110">
        <v>4.4236735046334337</v>
      </c>
      <c r="R41" s="110">
        <v>4.4442663384378696</v>
      </c>
      <c r="S41" s="110">
        <v>4.5314983997355922</v>
      </c>
      <c r="T41" s="110">
        <v>4.9304021027658491</v>
      </c>
      <c r="U41" s="110">
        <v>4.6731534481701038</v>
      </c>
      <c r="V41" s="110">
        <v>4.6534739209781897</v>
      </c>
      <c r="W41" s="110">
        <v>4.6803426057171373</v>
      </c>
      <c r="X41" s="110">
        <v>4.6718612141521714</v>
      </c>
      <c r="Y41" s="110">
        <v>4.511778670661112</v>
      </c>
      <c r="DA41" s="60" t="s">
        <v>2953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38.955003452729812</v>
      </c>
      <c r="C43" s="118">
        <f t="shared" si="14"/>
        <v>41.286643674612385</v>
      </c>
      <c r="D43" s="118">
        <f t="shared" si="14"/>
        <v>40.565496871578432</v>
      </c>
      <c r="E43" s="118">
        <f t="shared" si="14"/>
        <v>44.172279563573269</v>
      </c>
      <c r="F43" s="118">
        <f t="shared" si="14"/>
        <v>48.172491986816908</v>
      </c>
      <c r="G43" s="118">
        <f t="shared" si="14"/>
        <v>49.473751440837248</v>
      </c>
      <c r="H43" s="118">
        <f t="shared" si="14"/>
        <v>48.045175581319953</v>
      </c>
      <c r="I43" s="118">
        <f t="shared" si="14"/>
        <v>47.933794639425471</v>
      </c>
      <c r="J43" s="118">
        <f t="shared" si="14"/>
        <v>47.894809814173456</v>
      </c>
      <c r="K43" s="118">
        <f t="shared" si="14"/>
        <v>48.438422820083659</v>
      </c>
      <c r="L43" s="118">
        <f t="shared" si="14"/>
        <v>51.855964548456569</v>
      </c>
      <c r="M43" s="118">
        <f t="shared" si="14"/>
        <v>47.130205817957275</v>
      </c>
      <c r="N43" s="118">
        <f t="shared" si="14"/>
        <v>44.975012239347627</v>
      </c>
      <c r="O43" s="118">
        <f t="shared" si="14"/>
        <v>44.437629095110914</v>
      </c>
      <c r="P43" s="118">
        <f t="shared" si="14"/>
        <v>43.094673438713876</v>
      </c>
      <c r="Q43" s="118">
        <f t="shared" si="14"/>
        <v>47.929807492809431</v>
      </c>
      <c r="R43" s="118">
        <f t="shared" ref="R43:V43" si="15">R44+R47+R49+R58</f>
        <v>43.444908110633428</v>
      </c>
      <c r="S43" s="118">
        <f t="shared" si="15"/>
        <v>44.828273438324523</v>
      </c>
      <c r="T43" s="118">
        <f t="shared" si="15"/>
        <v>47.82674075448103</v>
      </c>
      <c r="U43" s="118">
        <f t="shared" si="15"/>
        <v>44.349485075539938</v>
      </c>
      <c r="V43" s="118">
        <f t="shared" si="15"/>
        <v>46.846097073463895</v>
      </c>
      <c r="W43" s="118">
        <f t="shared" ref="W43:Y43" si="16">W44+W47+W49+W58</f>
        <v>46.316605130295166</v>
      </c>
      <c r="X43" s="118">
        <f t="shared" si="16"/>
        <v>44.809626844606541</v>
      </c>
      <c r="Y43" s="118">
        <f t="shared" si="16"/>
        <v>43.505797909702146</v>
      </c>
      <c r="DA43" s="129" t="s">
        <v>2954</v>
      </c>
    </row>
    <row r="44" spans="1:105" ht="12.95" customHeight="1" x14ac:dyDescent="0.25">
      <c r="A44" s="121" t="s">
        <v>57</v>
      </c>
      <c r="B44" s="123">
        <f t="shared" ref="B44:Q44" si="17">SUM(B45:B46)</f>
        <v>27.716041296273847</v>
      </c>
      <c r="C44" s="123">
        <f t="shared" si="17"/>
        <v>28.472563575053275</v>
      </c>
      <c r="D44" s="123">
        <f t="shared" si="17"/>
        <v>28.344017014128426</v>
      </c>
      <c r="E44" s="123">
        <f t="shared" si="17"/>
        <v>31.709669978147488</v>
      </c>
      <c r="F44" s="123">
        <f t="shared" si="17"/>
        <v>35.696767903767899</v>
      </c>
      <c r="G44" s="123">
        <f t="shared" si="17"/>
        <v>36.150786477793183</v>
      </c>
      <c r="H44" s="123">
        <f t="shared" si="17"/>
        <v>33.549588336013706</v>
      </c>
      <c r="I44" s="123">
        <f t="shared" si="17"/>
        <v>34.195609668036042</v>
      </c>
      <c r="J44" s="123">
        <f t="shared" si="17"/>
        <v>33.969348833093228</v>
      </c>
      <c r="K44" s="123">
        <f t="shared" si="17"/>
        <v>34.240954218558151</v>
      </c>
      <c r="L44" s="123">
        <f t="shared" si="17"/>
        <v>37.127888359742521</v>
      </c>
      <c r="M44" s="123">
        <f t="shared" si="17"/>
        <v>32.552375272942179</v>
      </c>
      <c r="N44" s="123">
        <f t="shared" si="17"/>
        <v>30.796755189814164</v>
      </c>
      <c r="O44" s="123">
        <f t="shared" si="17"/>
        <v>30.656732914700878</v>
      </c>
      <c r="P44" s="123">
        <f t="shared" si="17"/>
        <v>28.721333612718926</v>
      </c>
      <c r="Q44" s="123">
        <f t="shared" si="17"/>
        <v>32.274874937677254</v>
      </c>
      <c r="R44" s="123">
        <f t="shared" ref="R44:V44" si="18">SUM(R45:R46)</f>
        <v>27.545842181543659</v>
      </c>
      <c r="S44" s="123">
        <f t="shared" si="18"/>
        <v>27.844839024399867</v>
      </c>
      <c r="T44" s="123">
        <f t="shared" si="18"/>
        <v>30.923913010733539</v>
      </c>
      <c r="U44" s="123">
        <f t="shared" si="18"/>
        <v>27.962412769817007</v>
      </c>
      <c r="V44" s="123">
        <f t="shared" si="18"/>
        <v>30.44695519101889</v>
      </c>
      <c r="W44" s="123">
        <f t="shared" ref="W44:Y44" si="19">SUM(W45:W46)</f>
        <v>29.991556963506877</v>
      </c>
      <c r="X44" s="123">
        <f t="shared" si="19"/>
        <v>28.774812377534879</v>
      </c>
      <c r="Y44" s="123">
        <f t="shared" si="19"/>
        <v>28.388213480346302</v>
      </c>
      <c r="DA44" s="130" t="s">
        <v>2955</v>
      </c>
    </row>
    <row r="45" spans="1:105" ht="12" customHeight="1" x14ac:dyDescent="0.25">
      <c r="A45" s="97" t="s">
        <v>211</v>
      </c>
      <c r="B45" s="99">
        <v>27.11939900541347</v>
      </c>
      <c r="C45" s="99">
        <v>27.85909254374333</v>
      </c>
      <c r="D45" s="99">
        <v>27.752599421517996</v>
      </c>
      <c r="E45" s="99">
        <v>31.090354844468038</v>
      </c>
      <c r="F45" s="99">
        <v>35.001146049517487</v>
      </c>
      <c r="G45" s="99">
        <v>35.469699123538831</v>
      </c>
      <c r="H45" s="99">
        <v>32.94252564099223</v>
      </c>
      <c r="I45" s="99">
        <v>33.581752981630757</v>
      </c>
      <c r="J45" s="99">
        <v>33.374194515575766</v>
      </c>
      <c r="K45" s="99">
        <v>33.663088688078517</v>
      </c>
      <c r="L45" s="99">
        <v>36.504956769562675</v>
      </c>
      <c r="M45" s="99">
        <v>32.00207270842531</v>
      </c>
      <c r="N45" s="99">
        <v>30.282612169358149</v>
      </c>
      <c r="O45" s="99">
        <v>30.137388642032484</v>
      </c>
      <c r="P45" s="99">
        <v>28.228469587740008</v>
      </c>
      <c r="Q45" s="99">
        <v>31.744323197689763</v>
      </c>
      <c r="R45" s="99">
        <v>27.093101156635925</v>
      </c>
      <c r="S45" s="99">
        <v>27.394580118103583</v>
      </c>
      <c r="T45" s="99">
        <v>30.419700228914124</v>
      </c>
      <c r="U45" s="99">
        <v>27.511760375084705</v>
      </c>
      <c r="V45" s="99">
        <v>29.956416824507059</v>
      </c>
      <c r="W45" s="99">
        <v>29.506545657026976</v>
      </c>
      <c r="X45" s="99">
        <v>28.302689874777823</v>
      </c>
      <c r="Y45" s="99">
        <v>27.923380766537903</v>
      </c>
      <c r="DA45" s="63" t="s">
        <v>2956</v>
      </c>
    </row>
    <row r="46" spans="1:105" ht="12" customHeight="1" x14ac:dyDescent="0.25">
      <c r="A46" s="97" t="s">
        <v>53</v>
      </c>
      <c r="B46" s="99">
        <v>0.5966422908603769</v>
      </c>
      <c r="C46" s="99">
        <v>0.61347103130994707</v>
      </c>
      <c r="D46" s="99">
        <v>0.59141759261043159</v>
      </c>
      <c r="E46" s="99">
        <v>0.6193151336794489</v>
      </c>
      <c r="F46" s="99">
        <v>0.69562185425041101</v>
      </c>
      <c r="G46" s="99">
        <v>0.68108735425434963</v>
      </c>
      <c r="H46" s="99">
        <v>0.60706269502147825</v>
      </c>
      <c r="I46" s="99">
        <v>0.61385668640528634</v>
      </c>
      <c r="J46" s="99">
        <v>0.59515431751746306</v>
      </c>
      <c r="K46" s="99">
        <v>0.57786553047963496</v>
      </c>
      <c r="L46" s="99">
        <v>0.62293159017984279</v>
      </c>
      <c r="M46" s="99">
        <v>0.55030256451686665</v>
      </c>
      <c r="N46" s="99">
        <v>0.51414302045601334</v>
      </c>
      <c r="O46" s="99">
        <v>0.51934427266839411</v>
      </c>
      <c r="P46" s="99">
        <v>0.49286402497891796</v>
      </c>
      <c r="Q46" s="99">
        <v>0.53055173998748884</v>
      </c>
      <c r="R46" s="99">
        <v>0.45274102490773466</v>
      </c>
      <c r="S46" s="99">
        <v>0.45025890629628323</v>
      </c>
      <c r="T46" s="99">
        <v>0.5042127818194162</v>
      </c>
      <c r="U46" s="99">
        <v>0.45065239473230029</v>
      </c>
      <c r="V46" s="99">
        <v>0.49053836651183236</v>
      </c>
      <c r="W46" s="99">
        <v>0.48501130647990193</v>
      </c>
      <c r="X46" s="99">
        <v>0.4721225027570557</v>
      </c>
      <c r="Y46" s="99">
        <v>0.46483271380839886</v>
      </c>
      <c r="DA46" s="63" t="s">
        <v>2957</v>
      </c>
    </row>
    <row r="47" spans="1:105" ht="12.95" customHeight="1" x14ac:dyDescent="0.25">
      <c r="A47" s="121" t="s">
        <v>92</v>
      </c>
      <c r="B47" s="123">
        <f t="shared" ref="B47:Y47" si="20">B48</f>
        <v>0.41876320932009597</v>
      </c>
      <c r="C47" s="123">
        <f t="shared" si="20"/>
        <v>0.5612937787747474</v>
      </c>
      <c r="D47" s="123">
        <f t="shared" si="20"/>
        <v>0.47380619283167202</v>
      </c>
      <c r="E47" s="123">
        <f t="shared" si="20"/>
        <v>0.9993038165834327</v>
      </c>
      <c r="F47" s="123">
        <f t="shared" si="20"/>
        <v>0.99490902234593925</v>
      </c>
      <c r="G47" s="123">
        <f t="shared" si="20"/>
        <v>1.5227775420913001</v>
      </c>
      <c r="H47" s="123">
        <f t="shared" si="20"/>
        <v>1.768127118184782</v>
      </c>
      <c r="I47" s="123">
        <f t="shared" si="20"/>
        <v>1.0946112874211031</v>
      </c>
      <c r="J47" s="123">
        <f t="shared" si="20"/>
        <v>1.2930273574625821</v>
      </c>
      <c r="K47" s="123">
        <f t="shared" si="20"/>
        <v>2.0208088393908969</v>
      </c>
      <c r="L47" s="123">
        <f t="shared" si="20"/>
        <v>2.0577002364604864</v>
      </c>
      <c r="M47" s="123">
        <f t="shared" si="20"/>
        <v>2.0526721361884368</v>
      </c>
      <c r="N47" s="123">
        <f t="shared" si="20"/>
        <v>2.0702920209876652</v>
      </c>
      <c r="O47" s="123">
        <f t="shared" si="20"/>
        <v>1.9791602018287746</v>
      </c>
      <c r="P47" s="123">
        <f t="shared" si="20"/>
        <v>1.7679694630267633</v>
      </c>
      <c r="Q47" s="123">
        <f t="shared" si="20"/>
        <v>3.023658088704408</v>
      </c>
      <c r="R47" s="123">
        <f t="shared" si="20"/>
        <v>3.35512644883763</v>
      </c>
      <c r="S47" s="123">
        <f t="shared" si="20"/>
        <v>4.0481431037582789</v>
      </c>
      <c r="T47" s="123">
        <f t="shared" si="20"/>
        <v>3.3016408343070096</v>
      </c>
      <c r="U47" s="123">
        <f t="shared" si="20"/>
        <v>3.1300664996554288</v>
      </c>
      <c r="V47" s="123">
        <f t="shared" si="20"/>
        <v>2.9087055481794937</v>
      </c>
      <c r="W47" s="123">
        <f t="shared" si="20"/>
        <v>2.701082178245005</v>
      </c>
      <c r="X47" s="123">
        <f t="shared" si="20"/>
        <v>2.4739923841319853</v>
      </c>
      <c r="Y47" s="123">
        <f t="shared" si="20"/>
        <v>2.2454734594934234</v>
      </c>
      <c r="DA47" s="130" t="s">
        <v>2958</v>
      </c>
    </row>
    <row r="48" spans="1:105" ht="12" customHeight="1" x14ac:dyDescent="0.25">
      <c r="A48" s="97" t="s">
        <v>53</v>
      </c>
      <c r="B48" s="99">
        <f>RES_hhdet_tesh!B48/RES_summary!B$19</f>
        <v>0.41876320932009597</v>
      </c>
      <c r="C48" s="99">
        <f>RES_hhdet_tesh!C48/RES_summary!C$19</f>
        <v>0.5612937787747474</v>
      </c>
      <c r="D48" s="99">
        <f>RES_hhdet_tesh!D48/RES_summary!D$19</f>
        <v>0.47380619283167202</v>
      </c>
      <c r="E48" s="99">
        <f>RES_hhdet_tesh!E48/RES_summary!E$19</f>
        <v>0.9993038165834327</v>
      </c>
      <c r="F48" s="99">
        <f>RES_hhdet_tesh!F48/RES_summary!F$19</f>
        <v>0.99490902234593925</v>
      </c>
      <c r="G48" s="99">
        <f>RES_hhdet_tesh!G48/RES_summary!G$19</f>
        <v>1.5227775420913001</v>
      </c>
      <c r="H48" s="99">
        <f>RES_hhdet_tesh!H48/RES_summary!H$19</f>
        <v>1.768127118184782</v>
      </c>
      <c r="I48" s="99">
        <f>RES_hhdet_tesh!I48/RES_summary!I$19</f>
        <v>1.0946112874211031</v>
      </c>
      <c r="J48" s="99">
        <f>RES_hhdet_tesh!J48/RES_summary!J$19</f>
        <v>1.2930273574625821</v>
      </c>
      <c r="K48" s="99">
        <f>RES_hhdet_tesh!K48/RES_summary!K$19</f>
        <v>2.0208088393908969</v>
      </c>
      <c r="L48" s="99">
        <f>RES_hhdet_tesh!L48/RES_summary!L$19</f>
        <v>2.0577002364604864</v>
      </c>
      <c r="M48" s="99">
        <f>RES_hhdet_tesh!M48/RES_summary!M$19</f>
        <v>2.0526721361884368</v>
      </c>
      <c r="N48" s="99">
        <f>RES_hhdet_tesh!N48/RES_summary!N$19</f>
        <v>2.0702920209876652</v>
      </c>
      <c r="O48" s="99">
        <f>RES_hhdet_tesh!O48/RES_summary!O$19</f>
        <v>1.9791602018287746</v>
      </c>
      <c r="P48" s="99">
        <f>RES_hhdet_tesh!P48/RES_summary!P$19</f>
        <v>1.7679694630267633</v>
      </c>
      <c r="Q48" s="99">
        <f>RES_hhdet_tesh!Q48/RES_summary!Q$19</f>
        <v>3.023658088704408</v>
      </c>
      <c r="R48" s="99">
        <f>RES_hhdet_tesh!R48/RES_summary!R$19</f>
        <v>3.35512644883763</v>
      </c>
      <c r="S48" s="99">
        <f>RES_hhdet_tesh!S48/RES_summary!S$19</f>
        <v>4.0481431037582789</v>
      </c>
      <c r="T48" s="99">
        <f>RES_hhdet_tesh!T48/RES_summary!T$19</f>
        <v>3.3016408343070096</v>
      </c>
      <c r="U48" s="99">
        <f>RES_hhdet_tesh!U48/RES_summary!U$19</f>
        <v>3.1300664996554288</v>
      </c>
      <c r="V48" s="99">
        <f>RES_hhdet_tesh!V48/RES_summary!V$19</f>
        <v>2.9087055481794937</v>
      </c>
      <c r="W48" s="99">
        <f>RES_hhdet_tesh!W48/RES_summary!W$19</f>
        <v>2.701082178245005</v>
      </c>
      <c r="X48" s="99">
        <f>RES_hhdet_tesh!X48/RES_summary!X$19</f>
        <v>2.4739923841319853</v>
      </c>
      <c r="Y48" s="99">
        <f>RES_hhdet_tesh!Y48/RES_summary!Y$19</f>
        <v>2.2454734594934234</v>
      </c>
      <c r="DA48" s="63" t="s">
        <v>2959</v>
      </c>
    </row>
    <row r="49" spans="1:105" ht="12" customHeight="1" x14ac:dyDescent="0.25">
      <c r="A49" s="121" t="s">
        <v>55</v>
      </c>
      <c r="B49" s="123">
        <v>6.7950439647753322</v>
      </c>
      <c r="C49" s="123">
        <v>7.7700700373835332</v>
      </c>
      <c r="D49" s="123">
        <v>7.2895976462404057</v>
      </c>
      <c r="E49" s="123">
        <v>6.9184470170189991</v>
      </c>
      <c r="F49" s="123">
        <v>6.9586363550764228</v>
      </c>
      <c r="G49" s="123">
        <v>7.1579651551955781</v>
      </c>
      <c r="H49" s="123">
        <v>7.4270713018463441</v>
      </c>
      <c r="I49" s="123">
        <v>7.3957058404583869</v>
      </c>
      <c r="J49" s="123">
        <v>7.4751569237969324</v>
      </c>
      <c r="K49" s="123">
        <v>7.2257937215849095</v>
      </c>
      <c r="L49" s="123">
        <v>7.5333307037466604</v>
      </c>
      <c r="M49" s="123">
        <v>7.7591195727797651</v>
      </c>
      <c r="N49" s="123">
        <v>7.5235473021145491</v>
      </c>
      <c r="O49" s="123">
        <v>7.7671631332708602</v>
      </c>
      <c r="P49" s="123">
        <v>8.1136637718173379</v>
      </c>
      <c r="Q49" s="123">
        <v>8.2091427626109343</v>
      </c>
      <c r="R49" s="123">
        <v>8.0812137652925653</v>
      </c>
      <c r="S49" s="123">
        <v>8.3671358972526271</v>
      </c>
      <c r="T49" s="123">
        <v>8.6589277502048727</v>
      </c>
      <c r="U49" s="123">
        <v>8.6202815084448101</v>
      </c>
      <c r="V49" s="123">
        <v>8.8930191372630887</v>
      </c>
      <c r="W49" s="123">
        <v>8.9533657737909067</v>
      </c>
      <c r="X49" s="123">
        <v>8.7943096966261969</v>
      </c>
      <c r="Y49" s="123">
        <v>8.3986835409783165</v>
      </c>
      <c r="DA49" s="130" t="s">
        <v>2960</v>
      </c>
    </row>
    <row r="50" spans="1:105" ht="12" customHeight="1" x14ac:dyDescent="0.25">
      <c r="A50" s="97" t="s">
        <v>138</v>
      </c>
      <c r="B50" s="99">
        <v>7.1888072322527785</v>
      </c>
      <c r="C50" s="99">
        <v>7.48468524589821</v>
      </c>
      <c r="D50" s="99">
        <v>7.1993977921223218</v>
      </c>
      <c r="E50" s="99">
        <v>7.072811238010317</v>
      </c>
      <c r="F50" s="99">
        <v>7.1056300871730729</v>
      </c>
      <c r="G50" s="99">
        <v>7.3104414678475038</v>
      </c>
      <c r="H50" s="99">
        <v>7.2294306440887643</v>
      </c>
      <c r="I50" s="99">
        <v>7.3254137848825742</v>
      </c>
      <c r="J50" s="99">
        <v>7.6095247296233701</v>
      </c>
      <c r="K50" s="99">
        <v>7.335424082777477</v>
      </c>
      <c r="L50" s="99">
        <v>7.4896545236242194</v>
      </c>
      <c r="M50" s="99">
        <v>7.5662370280174258</v>
      </c>
      <c r="N50" s="99">
        <v>7.2108294114358857</v>
      </c>
      <c r="O50" s="99">
        <v>8.0577913893617215</v>
      </c>
      <c r="P50" s="99">
        <v>8.2667213908987502</v>
      </c>
      <c r="Q50" s="99">
        <v>9.6428563652745254</v>
      </c>
      <c r="R50" s="99">
        <v>8.3713921433600724</v>
      </c>
      <c r="S50" s="99">
        <v>8.292622226976988</v>
      </c>
      <c r="T50" s="99">
        <v>8.7479325981403413</v>
      </c>
      <c r="U50" s="99">
        <v>8.299194120980788</v>
      </c>
      <c r="V50" s="99">
        <v>9.0889280696222059</v>
      </c>
      <c r="W50" s="99">
        <v>9.0769096299391006</v>
      </c>
      <c r="X50" s="99">
        <v>8.7009592924539607</v>
      </c>
      <c r="Y50" s="99">
        <v>8.3999153827090716</v>
      </c>
      <c r="DA50" s="63" t="s">
        <v>2961</v>
      </c>
    </row>
    <row r="51" spans="1:105" ht="12" customHeight="1" x14ac:dyDescent="0.25">
      <c r="A51" s="97" t="s">
        <v>137</v>
      </c>
      <c r="B51" s="99">
        <v>7.1888072322527785</v>
      </c>
      <c r="C51" s="99">
        <v>7.4846729330719777</v>
      </c>
      <c r="D51" s="99">
        <v>7.1993602056542274</v>
      </c>
      <c r="E51" s="99">
        <v>7.0727931609799519</v>
      </c>
      <c r="F51" s="99">
        <v>7.1056160900338741</v>
      </c>
      <c r="G51" s="99">
        <v>7.3104279849704055</v>
      </c>
      <c r="H51" s="99">
        <v>7.2294008671080787</v>
      </c>
      <c r="I51" s="99">
        <v>7.3251619805407948</v>
      </c>
      <c r="J51" s="99">
        <v>7.6090648095346864</v>
      </c>
      <c r="K51" s="99">
        <v>7.3352075064299989</v>
      </c>
      <c r="L51" s="99">
        <v>7.4894914932243424</v>
      </c>
      <c r="M51" s="99">
        <v>7.5658387346217841</v>
      </c>
      <c r="N51" s="99">
        <v>7.2106708328733085</v>
      </c>
      <c r="O51" s="99">
        <v>8.0577007902825883</v>
      </c>
      <c r="P51" s="99">
        <v>8.2666591371891585</v>
      </c>
      <c r="Q51" s="99">
        <v>9.6456906080785192</v>
      </c>
      <c r="R51" s="99">
        <v>8.3731443723794587</v>
      </c>
      <c r="S51" s="99">
        <v>8.2931413557713842</v>
      </c>
      <c r="T51" s="99">
        <v>8.7486766095632138</v>
      </c>
      <c r="U51" s="99">
        <v>8.2993489030077114</v>
      </c>
      <c r="V51" s="99">
        <v>9.0897347836412834</v>
      </c>
      <c r="W51" s="99">
        <v>9.0775582628325129</v>
      </c>
      <c r="X51" s="99">
        <v>8.7014303901049974</v>
      </c>
      <c r="Y51" s="99">
        <v>8.4004524567759979</v>
      </c>
      <c r="DA51" s="63" t="s">
        <v>2962</v>
      </c>
    </row>
    <row r="52" spans="1:105" ht="12" customHeight="1" x14ac:dyDescent="0.25">
      <c r="A52" s="100" t="s">
        <v>211</v>
      </c>
      <c r="B52" s="102">
        <v>0.82281729814235627</v>
      </c>
      <c r="C52" s="102">
        <v>1.6598540784198046</v>
      </c>
      <c r="D52" s="102">
        <v>0.643962102719567</v>
      </c>
      <c r="E52" s="102">
        <v>0.37219332754116718</v>
      </c>
      <c r="F52" s="102">
        <v>0.49187907937038522</v>
      </c>
      <c r="G52" s="102">
        <v>0.48862892925075657</v>
      </c>
      <c r="H52" s="102">
        <v>0.66126472735733166</v>
      </c>
      <c r="I52" s="102">
        <v>0.54679202773007751</v>
      </c>
      <c r="J52" s="102">
        <v>0.53939675122187503</v>
      </c>
      <c r="K52" s="102">
        <v>0.48535554242517315</v>
      </c>
      <c r="L52" s="102">
        <v>0.49101624735240218</v>
      </c>
      <c r="M52" s="102">
        <v>0.76232958378955262</v>
      </c>
      <c r="N52" s="102">
        <v>0.38925832660143556</v>
      </c>
      <c r="O52" s="102">
        <v>0.33201599179958174</v>
      </c>
      <c r="P52" s="102">
        <v>0.71014497317221925</v>
      </c>
      <c r="Q52" s="102">
        <v>0.26315325355006369</v>
      </c>
      <c r="R52" s="102">
        <v>0.28759795582621339</v>
      </c>
      <c r="S52" s="102">
        <v>0.45364713266219803</v>
      </c>
      <c r="T52" s="102">
        <v>0.57647811623293299</v>
      </c>
      <c r="U52" s="102">
        <v>0.68250063085711177</v>
      </c>
      <c r="V52" s="102">
        <v>0.64205231378338556</v>
      </c>
      <c r="W52" s="102">
        <v>0.70521893286602555</v>
      </c>
      <c r="X52" s="102">
        <v>0.7169793342082702</v>
      </c>
      <c r="Y52" s="102">
        <v>0.55624673426862159</v>
      </c>
      <c r="DA52" s="131" t="s">
        <v>2963</v>
      </c>
    </row>
    <row r="53" spans="1:105" ht="12" customHeight="1" x14ac:dyDescent="0.25">
      <c r="A53" s="103" t="s">
        <v>52</v>
      </c>
      <c r="B53" s="105">
        <v>6.3659899341104236</v>
      </c>
      <c r="C53" s="105">
        <v>5.8248188546521735</v>
      </c>
      <c r="D53" s="105">
        <v>6.5553981029346602</v>
      </c>
      <c r="E53" s="105">
        <v>6.7005998334387842</v>
      </c>
      <c r="F53" s="105">
        <v>6.6137370106634892</v>
      </c>
      <c r="G53" s="105">
        <v>6.8217990557196497</v>
      </c>
      <c r="H53" s="105">
        <v>6.5681361397507487</v>
      </c>
      <c r="I53" s="105">
        <v>6.7783699528107171</v>
      </c>
      <c r="J53" s="105">
        <v>7.0696680583128115</v>
      </c>
      <c r="K53" s="105">
        <v>6.8498519640048254</v>
      </c>
      <c r="L53" s="105">
        <v>6.9984752458719406</v>
      </c>
      <c r="M53" s="105">
        <v>6.8035091508322312</v>
      </c>
      <c r="N53" s="105">
        <v>6.8214125062718738</v>
      </c>
      <c r="O53" s="105">
        <v>7.7256847984830053</v>
      </c>
      <c r="P53" s="105">
        <v>7.5565141640169378</v>
      </c>
      <c r="Q53" s="105">
        <v>9.3825373545284556</v>
      </c>
      <c r="R53" s="105">
        <v>8.085546416553246</v>
      </c>
      <c r="S53" s="105">
        <v>7.8394942231091846</v>
      </c>
      <c r="T53" s="105">
        <v>8.1721984933302814</v>
      </c>
      <c r="U53" s="105">
        <v>7.6168482721505999</v>
      </c>
      <c r="V53" s="105">
        <v>8.4476824698578987</v>
      </c>
      <c r="W53" s="105">
        <v>8.3723393299664863</v>
      </c>
      <c r="X53" s="105">
        <v>7.9844510558967281</v>
      </c>
      <c r="Y53" s="105">
        <v>7.8442057225073762</v>
      </c>
      <c r="DA53" s="132" t="s">
        <v>2964</v>
      </c>
    </row>
    <row r="54" spans="1:105" ht="12" customHeight="1" x14ac:dyDescent="0.25">
      <c r="A54" s="106" t="s">
        <v>122</v>
      </c>
      <c r="B54" s="102">
        <v>6.5391499654979066</v>
      </c>
      <c r="C54" s="102">
        <v>7.9535530705182085</v>
      </c>
      <c r="D54" s="102">
        <v>7.3458028980267818</v>
      </c>
      <c r="E54" s="102">
        <v>6.8259523776318431</v>
      </c>
      <c r="F54" s="102">
        <v>6.8725157416078142</v>
      </c>
      <c r="G54" s="102">
        <v>7.0671055289147962</v>
      </c>
      <c r="H54" s="102">
        <v>7.5509583154143227</v>
      </c>
      <c r="I54" s="102">
        <v>7.4406476307847607</v>
      </c>
      <c r="J54" s="102">
        <v>7.3845974999850199</v>
      </c>
      <c r="K54" s="102">
        <v>7.1513913513185434</v>
      </c>
      <c r="L54" s="102">
        <v>7.5595915927178821</v>
      </c>
      <c r="M54" s="102">
        <v>7.8801970312745402</v>
      </c>
      <c r="N54" s="102">
        <v>7.7116137962021085</v>
      </c>
      <c r="O54" s="102">
        <v>7.606460695882153</v>
      </c>
      <c r="P54" s="102">
        <v>8.0363019767202726</v>
      </c>
      <c r="Q54" s="102">
        <v>7.590038731338085</v>
      </c>
      <c r="R54" s="102">
        <v>7.9429326892984751</v>
      </c>
      <c r="S54" s="102">
        <v>8.3750487058180827</v>
      </c>
      <c r="T54" s="102">
        <v>8.6079853295837498</v>
      </c>
      <c r="U54" s="102">
        <v>8.7675710095831416</v>
      </c>
      <c r="V54" s="102">
        <v>8.8128645468693829</v>
      </c>
      <c r="W54" s="102">
        <v>8.9027642382810779</v>
      </c>
      <c r="X54" s="102">
        <v>8.8335381224805722</v>
      </c>
      <c r="Y54" s="102">
        <v>8.3954965688378884</v>
      </c>
      <c r="DA54" s="131" t="s">
        <v>2965</v>
      </c>
    </row>
    <row r="55" spans="1:105" ht="12" customHeight="1" x14ac:dyDescent="0.25">
      <c r="A55" s="107" t="s">
        <v>121</v>
      </c>
      <c r="B55" s="105">
        <v>6.5391499654979048</v>
      </c>
      <c r="C55" s="105">
        <v>7.9527415125605962</v>
      </c>
      <c r="D55" s="105">
        <v>7.3446100231227112</v>
      </c>
      <c r="E55" s="105">
        <v>6.8263681114992041</v>
      </c>
      <c r="F55" s="105">
        <v>6.8735639151189591</v>
      </c>
      <c r="G55" s="105">
        <v>7.0675697687416585</v>
      </c>
      <c r="H55" s="105">
        <v>7.5519610165059099</v>
      </c>
      <c r="I55" s="105">
        <v>7.4449451007938396</v>
      </c>
      <c r="J55" s="105">
        <v>7.3921742649419757</v>
      </c>
      <c r="K55" s="105">
        <v>7.1585215437804957</v>
      </c>
      <c r="L55" s="105">
        <v>7.5650219641254939</v>
      </c>
      <c r="M55" s="105">
        <v>7.8795843210059004</v>
      </c>
      <c r="N55" s="105">
        <v>7.7089709362196555</v>
      </c>
      <c r="O55" s="105">
        <v>7.6046464232785489</v>
      </c>
      <c r="P55" s="105">
        <v>8.0402709233049112</v>
      </c>
      <c r="Q55" s="105">
        <v>7.6095060663543101</v>
      </c>
      <c r="R55" s="105">
        <v>7.9859326255322927</v>
      </c>
      <c r="S55" s="105">
        <v>8.4255689184469187</v>
      </c>
      <c r="T55" s="105">
        <v>8.633115964064535</v>
      </c>
      <c r="U55" s="105">
        <v>8.7617911345252217</v>
      </c>
      <c r="V55" s="105">
        <v>8.7937406528725557</v>
      </c>
      <c r="W55" s="105">
        <v>8.8921936282610012</v>
      </c>
      <c r="X55" s="105">
        <v>8.8398319302168105</v>
      </c>
      <c r="Y55" s="105">
        <v>8.4007688467512782</v>
      </c>
      <c r="DA55" s="132" t="s">
        <v>2966</v>
      </c>
    </row>
    <row r="56" spans="1:105" ht="12" customHeight="1" x14ac:dyDescent="0.25">
      <c r="A56" s="108" t="s">
        <v>53</v>
      </c>
      <c r="B56" s="99">
        <v>0.72897262000269381</v>
      </c>
      <c r="C56" s="99">
        <v>1.7542444308437324</v>
      </c>
      <c r="D56" s="99">
        <v>0.6540856921906153</v>
      </c>
      <c r="E56" s="99">
        <v>0.3502963708128089</v>
      </c>
      <c r="F56" s="99">
        <v>0.47171739940246088</v>
      </c>
      <c r="G56" s="99">
        <v>0.46802040335321382</v>
      </c>
      <c r="H56" s="99">
        <v>0.69669886426479055</v>
      </c>
      <c r="I56" s="99">
        <v>0.55717385823116317</v>
      </c>
      <c r="J56" s="99">
        <v>0.51769844948193466</v>
      </c>
      <c r="K56" s="99">
        <v>0.46681007007821568</v>
      </c>
      <c r="L56" s="99">
        <v>0.48934597666016427</v>
      </c>
      <c r="M56" s="99">
        <v>0.77146189185455316</v>
      </c>
      <c r="N56" s="99">
        <v>0.49673735744557446</v>
      </c>
      <c r="O56" s="99">
        <v>0.28972947759369388</v>
      </c>
      <c r="P56" s="99">
        <v>0.68848189679204641</v>
      </c>
      <c r="Q56" s="99">
        <v>9.9592558747611706E-2</v>
      </c>
      <c r="R56" s="99">
        <v>0.20418855422012702</v>
      </c>
      <c r="S56" s="99">
        <v>0.46307686000923076</v>
      </c>
      <c r="T56" s="99">
        <v>0.5624570054805188</v>
      </c>
      <c r="U56" s="99">
        <v>0.7497694936223076</v>
      </c>
      <c r="V56" s="99">
        <v>0.61904946583400244</v>
      </c>
      <c r="W56" s="99">
        <v>0.66325332478499188</v>
      </c>
      <c r="X56" s="99">
        <v>0.71684349565451932</v>
      </c>
      <c r="Y56" s="99">
        <v>0.5605760210627343</v>
      </c>
      <c r="DA56" s="63" t="s">
        <v>2967</v>
      </c>
    </row>
    <row r="57" spans="1:105" ht="12" customHeight="1" x14ac:dyDescent="0.25">
      <c r="A57" s="108" t="s">
        <v>52</v>
      </c>
      <c r="B57" s="99">
        <v>5.8101773454952106</v>
      </c>
      <c r="C57" s="99">
        <v>6.1984970817168632</v>
      </c>
      <c r="D57" s="99">
        <v>6.6905243309320941</v>
      </c>
      <c r="E57" s="99">
        <v>6.476071740686395</v>
      </c>
      <c r="F57" s="99">
        <v>6.4018465157164988</v>
      </c>
      <c r="G57" s="99">
        <v>6.5995493653884463</v>
      </c>
      <c r="H57" s="99">
        <v>6.8552621522411217</v>
      </c>
      <c r="I57" s="99">
        <v>6.8877712425626765</v>
      </c>
      <c r="J57" s="99">
        <v>6.874475815460042</v>
      </c>
      <c r="K57" s="99">
        <v>6.6917114737022789</v>
      </c>
      <c r="L57" s="99">
        <v>7.0756759874653286</v>
      </c>
      <c r="M57" s="99">
        <v>7.1081224291513481</v>
      </c>
      <c r="N57" s="99">
        <v>7.2122335787740823</v>
      </c>
      <c r="O57" s="99">
        <v>7.3149169456848551</v>
      </c>
      <c r="P57" s="99">
        <v>7.3517890265128667</v>
      </c>
      <c r="Q57" s="99">
        <v>7.5099135076067007</v>
      </c>
      <c r="R57" s="99">
        <v>7.7817440713121675</v>
      </c>
      <c r="S57" s="99">
        <v>7.9624920584376877</v>
      </c>
      <c r="T57" s="99">
        <v>8.0706589585840174</v>
      </c>
      <c r="U57" s="99">
        <v>8.0120216409029137</v>
      </c>
      <c r="V57" s="99">
        <v>8.1746911870385546</v>
      </c>
      <c r="W57" s="99">
        <v>8.2289403034760102</v>
      </c>
      <c r="X57" s="99">
        <v>8.1229884345622914</v>
      </c>
      <c r="Y57" s="99">
        <v>7.8401928256885443</v>
      </c>
      <c r="DA57" s="63" t="s">
        <v>2968</v>
      </c>
    </row>
    <row r="58" spans="1:105" ht="12" customHeight="1" x14ac:dyDescent="0.25">
      <c r="A58" s="121" t="s">
        <v>54</v>
      </c>
      <c r="B58" s="123">
        <v>4.0251549823605304</v>
      </c>
      <c r="C58" s="123">
        <v>4.4827162834008272</v>
      </c>
      <c r="D58" s="123">
        <v>4.458076018377934</v>
      </c>
      <c r="E58" s="123">
        <v>4.5448587518233499</v>
      </c>
      <c r="F58" s="123">
        <v>4.522178705626648</v>
      </c>
      <c r="G58" s="123">
        <v>4.6422222657571881</v>
      </c>
      <c r="H58" s="123">
        <v>5.3003888252751228</v>
      </c>
      <c r="I58" s="123">
        <v>5.2478678435099333</v>
      </c>
      <c r="J58" s="123">
        <v>5.1572766998207094</v>
      </c>
      <c r="K58" s="123">
        <v>4.9508660405497036</v>
      </c>
      <c r="L58" s="123">
        <v>5.1370452485069098</v>
      </c>
      <c r="M58" s="123">
        <v>4.7660388360468984</v>
      </c>
      <c r="N58" s="123">
        <v>4.5844177264312487</v>
      </c>
      <c r="O58" s="123">
        <v>4.0345728453103993</v>
      </c>
      <c r="P58" s="123">
        <v>4.4917065911508498</v>
      </c>
      <c r="Q58" s="123">
        <v>4.4221317038168344</v>
      </c>
      <c r="R58" s="123">
        <v>4.4627257149595758</v>
      </c>
      <c r="S58" s="123">
        <v>4.5681554129137449</v>
      </c>
      <c r="T58" s="123">
        <v>4.9422591592356069</v>
      </c>
      <c r="U58" s="123">
        <v>4.6367242976226928</v>
      </c>
      <c r="V58" s="123">
        <v>4.5974171970024216</v>
      </c>
      <c r="W58" s="123">
        <v>4.6706002147523771</v>
      </c>
      <c r="X58" s="123">
        <v>4.766512386313476</v>
      </c>
      <c r="Y58" s="123">
        <v>4.4734274288841034</v>
      </c>
      <c r="DA58" s="130" t="s">
        <v>2969</v>
      </c>
    </row>
    <row r="59" spans="1:105" ht="12" customHeight="1" x14ac:dyDescent="0.25">
      <c r="A59" s="97" t="s">
        <v>50</v>
      </c>
      <c r="B59" s="99">
        <v>4.1841250611532663</v>
      </c>
      <c r="C59" s="99">
        <v>4.3015421001484384</v>
      </c>
      <c r="D59" s="99">
        <v>4.4377756229636773</v>
      </c>
      <c r="E59" s="99">
        <v>4.5223375666408518</v>
      </c>
      <c r="F59" s="99">
        <v>4.6408499746391172</v>
      </c>
      <c r="G59" s="99">
        <v>4.812997947026874</v>
      </c>
      <c r="H59" s="99">
        <v>4.9803194410893026</v>
      </c>
      <c r="I59" s="99">
        <v>5.1543827012064209</v>
      </c>
      <c r="J59" s="99">
        <v>5.1821564048637354</v>
      </c>
      <c r="K59" s="99">
        <v>5.0535447522869257</v>
      </c>
      <c r="L59" s="99">
        <v>4.9931286950288012</v>
      </c>
      <c r="M59" s="99">
        <v>4.7222868624643892</v>
      </c>
      <c r="N59" s="99">
        <v>4.5390686830507363</v>
      </c>
      <c r="O59" s="99">
        <v>4.4003391595439645</v>
      </c>
      <c r="P59" s="99">
        <v>4.3664153985844685</v>
      </c>
      <c r="Q59" s="99">
        <v>4.4167723639955634</v>
      </c>
      <c r="R59" s="99">
        <v>4.5278489182755255</v>
      </c>
      <c r="S59" s="99">
        <v>4.6994591391384599</v>
      </c>
      <c r="T59" s="99">
        <v>4.9866009216754623</v>
      </c>
      <c r="U59" s="99">
        <v>4.490000016121372</v>
      </c>
      <c r="V59" s="99">
        <v>4.3573903240434797</v>
      </c>
      <c r="W59" s="99">
        <v>4.6274916086556583</v>
      </c>
      <c r="X59" s="99">
        <v>5.1976356525162934</v>
      </c>
      <c r="Y59" s="99">
        <v>4.2966020756837295</v>
      </c>
      <c r="DA59" s="63" t="s">
        <v>2970</v>
      </c>
    </row>
    <row r="60" spans="1:105" ht="12" customHeight="1" x14ac:dyDescent="0.25">
      <c r="A60" s="109" t="s">
        <v>120</v>
      </c>
      <c r="B60" s="110">
        <v>3.9494769403520662</v>
      </c>
      <c r="C60" s="110">
        <v>4.5631000306842742</v>
      </c>
      <c r="D60" s="110">
        <v>4.4667947505500605</v>
      </c>
      <c r="E60" s="110">
        <v>4.5541508150767607</v>
      </c>
      <c r="F60" s="110">
        <v>4.4751460186278491</v>
      </c>
      <c r="G60" s="110">
        <v>4.5786886012489276</v>
      </c>
      <c r="H60" s="110">
        <v>5.4090607652728941</v>
      </c>
      <c r="I60" s="110">
        <v>5.278032074855223</v>
      </c>
      <c r="J60" s="110">
        <v>5.1495091225697385</v>
      </c>
      <c r="K60" s="110">
        <v>4.9193319244238705</v>
      </c>
      <c r="L60" s="110">
        <v>5.1805111711207026</v>
      </c>
      <c r="M60" s="110">
        <v>4.7794650792006328</v>
      </c>
      <c r="N60" s="110">
        <v>4.5982799313017741</v>
      </c>
      <c r="O60" s="110">
        <v>3.9236254140498095</v>
      </c>
      <c r="P60" s="110">
        <v>4.5293625531602935</v>
      </c>
      <c r="Q60" s="110">
        <v>4.4236735046334221</v>
      </c>
      <c r="R60" s="110">
        <v>4.444266338437858</v>
      </c>
      <c r="S60" s="110">
        <v>4.5314983997355833</v>
      </c>
      <c r="T60" s="110">
        <v>4.93040210276585</v>
      </c>
      <c r="U60" s="110">
        <v>4.67315344817011</v>
      </c>
      <c r="V60" s="110">
        <v>4.6534739209781799</v>
      </c>
      <c r="W60" s="110">
        <v>4.680342605717132</v>
      </c>
      <c r="X60" s="110">
        <v>4.6718612141522051</v>
      </c>
      <c r="Y60" s="110">
        <v>4.511778670661128</v>
      </c>
      <c r="DA60" s="60" t="s">
        <v>2971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37.597463452996138</v>
      </c>
      <c r="C62" s="118">
        <f t="shared" si="21"/>
        <v>40.587406312918681</v>
      </c>
      <c r="D62" s="118">
        <f t="shared" si="21"/>
        <v>42.250495304073958</v>
      </c>
      <c r="E62" s="118">
        <f t="shared" si="21"/>
        <v>46.287196811623055</v>
      </c>
      <c r="F62" s="118">
        <f t="shared" si="21"/>
        <v>45.607822530337863</v>
      </c>
      <c r="G62" s="118">
        <f t="shared" si="21"/>
        <v>47.362736570543873</v>
      </c>
      <c r="H62" s="118">
        <f t="shared" si="21"/>
        <v>51.347139394772832</v>
      </c>
      <c r="I62" s="118">
        <f t="shared" si="21"/>
        <v>50.285520100592336</v>
      </c>
      <c r="J62" s="118">
        <f t="shared" si="21"/>
        <v>47.07441112265542</v>
      </c>
      <c r="K62" s="118">
        <f t="shared" si="21"/>
        <v>48.532083438648684</v>
      </c>
      <c r="L62" s="118">
        <f t="shared" si="21"/>
        <v>54.75572207957223</v>
      </c>
      <c r="M62" s="118">
        <f t="shared" si="21"/>
        <v>45.457665207159749</v>
      </c>
      <c r="N62" s="118">
        <f t="shared" si="21"/>
        <v>47.521558192330147</v>
      </c>
      <c r="O62" s="118">
        <f t="shared" si="21"/>
        <v>44.550641301977535</v>
      </c>
      <c r="P62" s="118">
        <f t="shared" si="21"/>
        <v>42.450391924952704</v>
      </c>
      <c r="Q62" s="118">
        <f t="shared" si="21"/>
        <v>46.144540753800747</v>
      </c>
      <c r="R62" s="118">
        <f t="shared" ref="R62:V62" si="22">R63+R66+R68+R77</f>
        <v>44.310690999329815</v>
      </c>
      <c r="S62" s="118">
        <f t="shared" si="22"/>
        <v>43.579621811495777</v>
      </c>
      <c r="T62" s="118">
        <f t="shared" si="22"/>
        <v>46.461602657709506</v>
      </c>
      <c r="U62" s="118">
        <f t="shared" si="22"/>
        <v>44.42015814804887</v>
      </c>
      <c r="V62" s="118">
        <f t="shared" si="22"/>
        <v>45.380840881315812</v>
      </c>
      <c r="W62" s="118">
        <f t="shared" ref="W62:Y62" si="23">W63+W66+W68+W77</f>
        <v>49.288691839306722</v>
      </c>
      <c r="X62" s="118">
        <f t="shared" si="23"/>
        <v>44.295439386758211</v>
      </c>
      <c r="Y62" s="118">
        <f t="shared" si="23"/>
        <v>43.126307434487529</v>
      </c>
      <c r="DA62" s="129" t="s">
        <v>2972</v>
      </c>
    </row>
    <row r="63" spans="1:105" ht="12.95" customHeight="1" x14ac:dyDescent="0.25">
      <c r="A63" s="121" t="s">
        <v>57</v>
      </c>
      <c r="B63" s="123">
        <f t="shared" ref="B63:Q63" si="24">SUM(B64:B65)</f>
        <v>26.335477569498451</v>
      </c>
      <c r="C63" s="123">
        <f t="shared" si="24"/>
        <v>28.141962632572668</v>
      </c>
      <c r="D63" s="123">
        <f t="shared" si="24"/>
        <v>29.977587277695321</v>
      </c>
      <c r="E63" s="123">
        <f t="shared" si="24"/>
        <v>33.036539685161436</v>
      </c>
      <c r="F63" s="123">
        <f t="shared" si="24"/>
        <v>33.105512656293399</v>
      </c>
      <c r="G63" s="123">
        <f t="shared" si="24"/>
        <v>34.080727373364198</v>
      </c>
      <c r="H63" s="123">
        <f t="shared" si="24"/>
        <v>36.248228874607157</v>
      </c>
      <c r="I63" s="123">
        <f t="shared" si="24"/>
        <v>35.903426344802909</v>
      </c>
      <c r="J63" s="123">
        <f t="shared" si="24"/>
        <v>32.749580340404712</v>
      </c>
      <c r="K63" s="123">
        <f t="shared" si="24"/>
        <v>33.566755277745187</v>
      </c>
      <c r="L63" s="123">
        <f t="shared" si="24"/>
        <v>38.755970026485237</v>
      </c>
      <c r="M63" s="123">
        <f t="shared" si="24"/>
        <v>30.861198513197579</v>
      </c>
      <c r="N63" s="123">
        <f t="shared" si="24"/>
        <v>32.553466658256554</v>
      </c>
      <c r="O63" s="123">
        <f t="shared" si="24"/>
        <v>30.42853482433765</v>
      </c>
      <c r="P63" s="123">
        <f t="shared" si="24"/>
        <v>28.784133353812518</v>
      </c>
      <c r="Q63" s="123">
        <f t="shared" si="24"/>
        <v>30.898786643908629</v>
      </c>
      <c r="R63" s="123">
        <f t="shared" ref="R63:V63" si="25">SUM(R64:R65)</f>
        <v>28.285422852697049</v>
      </c>
      <c r="S63" s="123">
        <f t="shared" si="25"/>
        <v>27.485837770815028</v>
      </c>
      <c r="T63" s="123">
        <f t="shared" si="25"/>
        <v>30.292237054499946</v>
      </c>
      <c r="U63" s="123">
        <f t="shared" si="25"/>
        <v>28.524202096800011</v>
      </c>
      <c r="V63" s="123">
        <f t="shared" si="25"/>
        <v>29.287145193399745</v>
      </c>
      <c r="W63" s="123">
        <f t="shared" ref="W63:Y63" si="26">SUM(W64:W65)</f>
        <v>31.722068756963765</v>
      </c>
      <c r="X63" s="123">
        <f t="shared" si="26"/>
        <v>28.410687888713884</v>
      </c>
      <c r="Y63" s="123">
        <f t="shared" si="26"/>
        <v>27.776324542838857</v>
      </c>
      <c r="DA63" s="130" t="s">
        <v>2973</v>
      </c>
    </row>
    <row r="64" spans="1:105" ht="12" customHeight="1" x14ac:dyDescent="0.25">
      <c r="A64" s="97" t="s">
        <v>212</v>
      </c>
      <c r="B64" s="99">
        <v>25.768554627653938</v>
      </c>
      <c r="C64" s="99">
        <v>27.535614742830251</v>
      </c>
      <c r="D64" s="99">
        <v>29.352084107442273</v>
      </c>
      <c r="E64" s="99">
        <v>32.391309728321076</v>
      </c>
      <c r="F64" s="99">
        <v>32.460386515967109</v>
      </c>
      <c r="G64" s="99">
        <v>33.438640306958405</v>
      </c>
      <c r="H64" s="99">
        <v>35.592335654994883</v>
      </c>
      <c r="I64" s="99">
        <v>35.258912077019048</v>
      </c>
      <c r="J64" s="99">
        <v>32.175796773570823</v>
      </c>
      <c r="K64" s="99">
        <v>33.000267827622046</v>
      </c>
      <c r="L64" s="99">
        <v>38.105722487394431</v>
      </c>
      <c r="M64" s="99">
        <v>30.339485533930191</v>
      </c>
      <c r="N64" s="99">
        <v>32.009995842229614</v>
      </c>
      <c r="O64" s="99">
        <v>29.913056370365389</v>
      </c>
      <c r="P64" s="99">
        <v>28.290191672288106</v>
      </c>
      <c r="Q64" s="99">
        <v>30.390855782857006</v>
      </c>
      <c r="R64" s="99">
        <v>27.82052614531451</v>
      </c>
      <c r="S64" s="99">
        <v>27.041384016118165</v>
      </c>
      <c r="T64" s="99">
        <v>29.798323716059201</v>
      </c>
      <c r="U64" s="99">
        <v>28.064495701340949</v>
      </c>
      <c r="V64" s="99">
        <v>28.815292810367271</v>
      </c>
      <c r="W64" s="99">
        <v>31.209072314972403</v>
      </c>
      <c r="X64" s="99">
        <v>27.944539755579878</v>
      </c>
      <c r="Y64" s="99">
        <v>27.321510987001346</v>
      </c>
      <c r="DA64" s="63" t="s">
        <v>2974</v>
      </c>
    </row>
    <row r="65" spans="1:105" ht="12" customHeight="1" x14ac:dyDescent="0.25">
      <c r="A65" s="97" t="s">
        <v>53</v>
      </c>
      <c r="B65" s="99">
        <v>0.56692294184451475</v>
      </c>
      <c r="C65" s="99">
        <v>0.60634788974241649</v>
      </c>
      <c r="D65" s="99">
        <v>0.62550317025304802</v>
      </c>
      <c r="E65" s="99">
        <v>0.64522995684036033</v>
      </c>
      <c r="F65" s="99">
        <v>0.64512614032629234</v>
      </c>
      <c r="G65" s="99">
        <v>0.64208706640579261</v>
      </c>
      <c r="H65" s="99">
        <v>0.65589321961227276</v>
      </c>
      <c r="I65" s="99">
        <v>0.64451426778386134</v>
      </c>
      <c r="J65" s="99">
        <v>0.57378356683389065</v>
      </c>
      <c r="K65" s="99">
        <v>0.56648745012314383</v>
      </c>
      <c r="L65" s="99">
        <v>0.6502475390908069</v>
      </c>
      <c r="M65" s="99">
        <v>0.52171297926738869</v>
      </c>
      <c r="N65" s="99">
        <v>0.54347081602693881</v>
      </c>
      <c r="O65" s="99">
        <v>0.51547845397226166</v>
      </c>
      <c r="P65" s="99">
        <v>0.49394168152441076</v>
      </c>
      <c r="Q65" s="99">
        <v>0.50793086105162411</v>
      </c>
      <c r="R65" s="99">
        <v>0.46489670738254013</v>
      </c>
      <c r="S65" s="99">
        <v>0.44445375469686221</v>
      </c>
      <c r="T65" s="99">
        <v>0.49391333844074581</v>
      </c>
      <c r="U65" s="99">
        <v>0.45970639545906233</v>
      </c>
      <c r="V65" s="99">
        <v>0.47185238303247301</v>
      </c>
      <c r="W65" s="99">
        <v>0.51299644199136141</v>
      </c>
      <c r="X65" s="99">
        <v>0.46614813313400577</v>
      </c>
      <c r="Y65" s="99">
        <v>0.4548135558375096</v>
      </c>
      <c r="DA65" s="63" t="s">
        <v>2975</v>
      </c>
    </row>
    <row r="66" spans="1:105" ht="12.95" customHeight="1" x14ac:dyDescent="0.25">
      <c r="A66" s="121" t="s">
        <v>92</v>
      </c>
      <c r="B66" s="123">
        <f t="shared" ref="B66:Y66" si="27">B67</f>
        <v>0.4187645976227416</v>
      </c>
      <c r="C66" s="123">
        <f t="shared" si="27"/>
        <v>0.56908747020245998</v>
      </c>
      <c r="D66" s="123">
        <f t="shared" si="27"/>
        <v>0.47998146515991402</v>
      </c>
      <c r="E66" s="123">
        <f t="shared" si="27"/>
        <v>1.1066614732487552</v>
      </c>
      <c r="F66" s="123">
        <f t="shared" si="27"/>
        <v>1.209190362340659</v>
      </c>
      <c r="G66" s="123">
        <f t="shared" si="27"/>
        <v>1.8931121609213517</v>
      </c>
      <c r="H66" s="123">
        <f t="shared" si="27"/>
        <v>2.0942571323123116</v>
      </c>
      <c r="I66" s="123">
        <f t="shared" si="27"/>
        <v>1.4346469181386647</v>
      </c>
      <c r="J66" s="123">
        <f t="shared" si="27"/>
        <v>1.7268705927077281</v>
      </c>
      <c r="K66" s="123">
        <f t="shared" si="27"/>
        <v>2.7640647333440831</v>
      </c>
      <c r="L66" s="123">
        <f t="shared" si="27"/>
        <v>2.6724404046926384</v>
      </c>
      <c r="M66" s="123">
        <f t="shared" si="27"/>
        <v>2.6588659452558026</v>
      </c>
      <c r="N66" s="123">
        <f t="shared" si="27"/>
        <v>2.4983265606183362</v>
      </c>
      <c r="O66" s="123">
        <f t="shared" si="27"/>
        <v>2.3204285691558733</v>
      </c>
      <c r="P66" s="123">
        <f t="shared" si="27"/>
        <v>1.7717893768003421</v>
      </c>
      <c r="Q66" s="123">
        <f t="shared" si="27"/>
        <v>2.7644054564099103</v>
      </c>
      <c r="R66" s="123">
        <f t="shared" si="27"/>
        <v>2.5665504750421664</v>
      </c>
      <c r="S66" s="123">
        <f t="shared" si="27"/>
        <v>3.011026358931828</v>
      </c>
      <c r="T66" s="123">
        <f t="shared" si="27"/>
        <v>2.5532780664575534</v>
      </c>
      <c r="U66" s="123">
        <f t="shared" si="27"/>
        <v>2.65789176001029</v>
      </c>
      <c r="V66" s="123">
        <f t="shared" si="27"/>
        <v>2.8133196615329448</v>
      </c>
      <c r="W66" s="123">
        <f t="shared" si="27"/>
        <v>2.9576782866893128</v>
      </c>
      <c r="X66" s="123">
        <f t="shared" si="27"/>
        <v>2.8535333472968194</v>
      </c>
      <c r="Y66" s="123">
        <f t="shared" si="27"/>
        <v>2.6958212919634938</v>
      </c>
      <c r="DA66" s="130" t="s">
        <v>2976</v>
      </c>
    </row>
    <row r="67" spans="1:105" ht="12" customHeight="1" x14ac:dyDescent="0.25">
      <c r="A67" s="97" t="s">
        <v>53</v>
      </c>
      <c r="B67" s="99">
        <f>RES_hhdet_tesh!B67/RES_summary!B$19</f>
        <v>0.4187645976227416</v>
      </c>
      <c r="C67" s="99">
        <f>RES_hhdet_tesh!C67/RES_summary!C$19</f>
        <v>0.56908747020245998</v>
      </c>
      <c r="D67" s="99">
        <f>RES_hhdet_tesh!D67/RES_summary!D$19</f>
        <v>0.47998146515991402</v>
      </c>
      <c r="E67" s="99">
        <f>RES_hhdet_tesh!E67/RES_summary!E$19</f>
        <v>1.1066614732487552</v>
      </c>
      <c r="F67" s="99">
        <f>RES_hhdet_tesh!F67/RES_summary!F$19</f>
        <v>1.209190362340659</v>
      </c>
      <c r="G67" s="99">
        <f>RES_hhdet_tesh!G67/RES_summary!G$19</f>
        <v>1.8931121609213517</v>
      </c>
      <c r="H67" s="99">
        <f>RES_hhdet_tesh!H67/RES_summary!H$19</f>
        <v>2.0942571323123116</v>
      </c>
      <c r="I67" s="99">
        <f>RES_hhdet_tesh!I67/RES_summary!I$19</f>
        <v>1.4346469181386647</v>
      </c>
      <c r="J67" s="99">
        <f>RES_hhdet_tesh!J67/RES_summary!J$19</f>
        <v>1.7268705927077281</v>
      </c>
      <c r="K67" s="99">
        <f>RES_hhdet_tesh!K67/RES_summary!K$19</f>
        <v>2.7640647333440831</v>
      </c>
      <c r="L67" s="99">
        <f>RES_hhdet_tesh!L67/RES_summary!L$19</f>
        <v>2.6724404046926384</v>
      </c>
      <c r="M67" s="99">
        <f>RES_hhdet_tesh!M67/RES_summary!M$19</f>
        <v>2.6588659452558026</v>
      </c>
      <c r="N67" s="99">
        <f>RES_hhdet_tesh!N67/RES_summary!N$19</f>
        <v>2.4983265606183362</v>
      </c>
      <c r="O67" s="99">
        <f>RES_hhdet_tesh!O67/RES_summary!O$19</f>
        <v>2.3204285691558733</v>
      </c>
      <c r="P67" s="99">
        <f>RES_hhdet_tesh!P67/RES_summary!P$19</f>
        <v>1.7717893768003421</v>
      </c>
      <c r="Q67" s="99">
        <f>RES_hhdet_tesh!Q67/RES_summary!Q$19</f>
        <v>2.7644054564099103</v>
      </c>
      <c r="R67" s="99">
        <f>RES_hhdet_tesh!R67/RES_summary!R$19</f>
        <v>2.5665504750421664</v>
      </c>
      <c r="S67" s="99">
        <f>RES_hhdet_tesh!S67/RES_summary!S$19</f>
        <v>3.011026358931828</v>
      </c>
      <c r="T67" s="99">
        <f>RES_hhdet_tesh!T67/RES_summary!T$19</f>
        <v>2.5532780664575534</v>
      </c>
      <c r="U67" s="99">
        <f>RES_hhdet_tesh!U67/RES_summary!U$19</f>
        <v>2.65789176001029</v>
      </c>
      <c r="V67" s="99">
        <f>RES_hhdet_tesh!V67/RES_summary!V$19</f>
        <v>2.8133196615329448</v>
      </c>
      <c r="W67" s="99">
        <f>RES_hhdet_tesh!W67/RES_summary!W$19</f>
        <v>2.9576782866893128</v>
      </c>
      <c r="X67" s="99">
        <f>RES_hhdet_tesh!X67/RES_summary!X$19</f>
        <v>2.8535333472968194</v>
      </c>
      <c r="Y67" s="99">
        <f>RES_hhdet_tesh!Y67/RES_summary!Y$19</f>
        <v>2.6958212919634938</v>
      </c>
      <c r="DA67" s="63" t="s">
        <v>2977</v>
      </c>
    </row>
    <row r="68" spans="1:105" ht="12" customHeight="1" x14ac:dyDescent="0.25">
      <c r="A68" s="121" t="s">
        <v>55</v>
      </c>
      <c r="B68" s="123">
        <v>6.919711782538668</v>
      </c>
      <c r="C68" s="123">
        <v>7.4345469212813908</v>
      </c>
      <c r="D68" s="123">
        <v>7.3469376814420011</v>
      </c>
      <c r="E68" s="123">
        <v>7.3651194686747319</v>
      </c>
      <c r="F68" s="123">
        <v>6.8586569849289321</v>
      </c>
      <c r="G68" s="123">
        <v>6.9190373215680916</v>
      </c>
      <c r="H68" s="123">
        <v>7.5486639973579353</v>
      </c>
      <c r="I68" s="123">
        <v>7.5990086961501611</v>
      </c>
      <c r="J68" s="123">
        <v>7.4126958376915066</v>
      </c>
      <c r="K68" s="123">
        <v>7.131423816118124</v>
      </c>
      <c r="L68" s="123">
        <v>8.074711437201584</v>
      </c>
      <c r="M68" s="123">
        <v>7.385750586952665</v>
      </c>
      <c r="N68" s="123">
        <v>7.7841360166920879</v>
      </c>
      <c r="O68" s="123">
        <v>7.7821101190456154</v>
      </c>
      <c r="P68" s="123">
        <v>7.6874735627335244</v>
      </c>
      <c r="Q68" s="123">
        <v>8.0563332177317601</v>
      </c>
      <c r="R68" s="123">
        <v>8.7670683106997895</v>
      </c>
      <c r="S68" s="123">
        <v>8.5162378266634082</v>
      </c>
      <c r="T68" s="123">
        <v>8.6722240160841597</v>
      </c>
      <c r="U68" s="123">
        <v>8.6428947615479021</v>
      </c>
      <c r="V68" s="123">
        <v>8.6874443724184438</v>
      </c>
      <c r="W68" s="123">
        <v>9.7016520586494863</v>
      </c>
      <c r="X68" s="123">
        <v>8.4789849330344538</v>
      </c>
      <c r="Y68" s="123">
        <v>8.1973939768964641</v>
      </c>
      <c r="DA68" s="130" t="s">
        <v>2978</v>
      </c>
    </row>
    <row r="69" spans="1:105" ht="12" customHeight="1" x14ac:dyDescent="0.25">
      <c r="A69" s="97" t="s">
        <v>134</v>
      </c>
      <c r="B69" s="99">
        <v>6.9290533414087569</v>
      </c>
      <c r="C69" s="99">
        <v>7.4218541806285865</v>
      </c>
      <c r="D69" s="99">
        <v>7.3469562146803034</v>
      </c>
      <c r="E69" s="99">
        <v>7.3791181717140617</v>
      </c>
      <c r="F69" s="99">
        <v>6.8585578578516921</v>
      </c>
      <c r="G69" s="99">
        <v>6.9179317583677253</v>
      </c>
      <c r="H69" s="99">
        <v>7.5491865090126273</v>
      </c>
      <c r="I69" s="99">
        <v>7.6022943233148261</v>
      </c>
      <c r="J69" s="99">
        <v>7.4149315708166581</v>
      </c>
      <c r="K69" s="99">
        <v>7.1317340734757462</v>
      </c>
      <c r="L69" s="99">
        <v>8.1004135164956299</v>
      </c>
      <c r="M69" s="99">
        <v>7.355758936806021</v>
      </c>
      <c r="N69" s="99">
        <v>7.7885434505601872</v>
      </c>
      <c r="O69" s="99">
        <v>7.7864462383105364</v>
      </c>
      <c r="P69" s="99">
        <v>7.6802931039670046</v>
      </c>
      <c r="Q69" s="99">
        <v>8.0614498573944822</v>
      </c>
      <c r="R69" s="99">
        <v>8.7816977160964029</v>
      </c>
      <c r="S69" s="99">
        <v>8.5198927025332107</v>
      </c>
      <c r="T69" s="99">
        <v>8.6772992973562957</v>
      </c>
      <c r="U69" s="99">
        <v>8.6385525200144269</v>
      </c>
      <c r="V69" s="99">
        <v>8.6836745583171027</v>
      </c>
      <c r="W69" s="99">
        <v>9.7039527552076059</v>
      </c>
      <c r="X69" s="99">
        <v>8.4785630151496587</v>
      </c>
      <c r="Y69" s="99">
        <v>8.195438266184107</v>
      </c>
      <c r="DA69" s="63" t="s">
        <v>2979</v>
      </c>
    </row>
    <row r="70" spans="1:105" ht="12" customHeight="1" x14ac:dyDescent="0.25">
      <c r="A70" s="97" t="s">
        <v>133</v>
      </c>
      <c r="B70" s="99">
        <v>6.9290533414087569</v>
      </c>
      <c r="C70" s="99">
        <v>7.4219182073705738</v>
      </c>
      <c r="D70" s="99">
        <v>7.3469052055768511</v>
      </c>
      <c r="E70" s="99">
        <v>7.379051385243808</v>
      </c>
      <c r="F70" s="99">
        <v>6.8584727224786741</v>
      </c>
      <c r="G70" s="99">
        <v>6.9178623285157839</v>
      </c>
      <c r="H70" s="99">
        <v>7.548890853771498</v>
      </c>
      <c r="I70" s="99">
        <v>7.601753394702353</v>
      </c>
      <c r="J70" s="99">
        <v>7.4142529289408836</v>
      </c>
      <c r="K70" s="99">
        <v>7.131326983902146</v>
      </c>
      <c r="L70" s="99">
        <v>8.1000547872681707</v>
      </c>
      <c r="M70" s="99">
        <v>7.3545807906692175</v>
      </c>
      <c r="N70" s="99">
        <v>7.7880267522666777</v>
      </c>
      <c r="O70" s="99">
        <v>7.7863859798255266</v>
      </c>
      <c r="P70" s="99">
        <v>7.6797058451475069</v>
      </c>
      <c r="Q70" s="99">
        <v>8.0625694534886936</v>
      </c>
      <c r="R70" s="99">
        <v>8.7828686755247123</v>
      </c>
      <c r="S70" s="99">
        <v>8.5199178726141778</v>
      </c>
      <c r="T70" s="99">
        <v>8.6770822971505144</v>
      </c>
      <c r="U70" s="99">
        <v>8.6381533323242756</v>
      </c>
      <c r="V70" s="99">
        <v>8.6833286056087395</v>
      </c>
      <c r="W70" s="99">
        <v>9.7037607501842409</v>
      </c>
      <c r="X70" s="99">
        <v>8.4785803313147863</v>
      </c>
      <c r="Y70" s="99">
        <v>8.1956440835269468</v>
      </c>
      <c r="DA70" s="63" t="s">
        <v>2980</v>
      </c>
    </row>
    <row r="71" spans="1:105" ht="12" customHeight="1" x14ac:dyDescent="0.25">
      <c r="A71" s="100" t="s">
        <v>212</v>
      </c>
      <c r="B71" s="102">
        <v>0.79126591606709606</v>
      </c>
      <c r="C71" s="102">
        <v>1.6415431168128338</v>
      </c>
      <c r="D71" s="102">
        <v>0.65518162178729722</v>
      </c>
      <c r="E71" s="102">
        <v>0.39166666968513003</v>
      </c>
      <c r="F71" s="102">
        <v>0.47272747503473794</v>
      </c>
      <c r="G71" s="102">
        <v>0.4591231819029179</v>
      </c>
      <c r="H71" s="102">
        <v>0.69324301117250076</v>
      </c>
      <c r="I71" s="102">
        <v>0.57198665330356624</v>
      </c>
      <c r="J71" s="102">
        <v>0.52120792440219388</v>
      </c>
      <c r="K71" s="102">
        <v>0.46611087343548241</v>
      </c>
      <c r="L71" s="102">
        <v>0.55327227918803612</v>
      </c>
      <c r="M71" s="102">
        <v>0.76961749458668316</v>
      </c>
      <c r="N71" s="102">
        <v>0.52325212153697054</v>
      </c>
      <c r="O71" s="102">
        <v>0.31548568848877084</v>
      </c>
      <c r="P71" s="102">
        <v>0.64337847227642564</v>
      </c>
      <c r="Q71" s="102">
        <v>0.15349708928744463</v>
      </c>
      <c r="R71" s="102">
        <v>0.29368023634407864</v>
      </c>
      <c r="S71" s="102">
        <v>0.47595448079239677</v>
      </c>
      <c r="T71" s="102">
        <v>0.56892507464411057</v>
      </c>
      <c r="U71" s="102">
        <v>0.72389242395102094</v>
      </c>
      <c r="V71" s="102">
        <v>0.59756735090447</v>
      </c>
      <c r="W71" s="102">
        <v>0.77947181888447215</v>
      </c>
      <c r="X71" s="102">
        <v>0.71054260924413171</v>
      </c>
      <c r="Y71" s="102">
        <v>0.54322110731398365</v>
      </c>
      <c r="DA71" s="131" t="s">
        <v>2981</v>
      </c>
    </row>
    <row r="72" spans="1:105" ht="12" customHeight="1" x14ac:dyDescent="0.25">
      <c r="A72" s="103" t="s">
        <v>52</v>
      </c>
      <c r="B72" s="105">
        <v>6.13778742534166</v>
      </c>
      <c r="C72" s="105">
        <v>5.7803750905577385</v>
      </c>
      <c r="D72" s="105">
        <v>6.6917235837895541</v>
      </c>
      <c r="E72" s="105">
        <v>6.9873847155586768</v>
      </c>
      <c r="F72" s="105">
        <v>6.3857452474439356</v>
      </c>
      <c r="G72" s="105">
        <v>6.4587391466128663</v>
      </c>
      <c r="H72" s="105">
        <v>6.855647842598998</v>
      </c>
      <c r="I72" s="105">
        <v>7.0297667413987872</v>
      </c>
      <c r="J72" s="105">
        <v>6.8930450045386893</v>
      </c>
      <c r="K72" s="105">
        <v>6.6652161104666643</v>
      </c>
      <c r="L72" s="105">
        <v>7.5467825080801347</v>
      </c>
      <c r="M72" s="105">
        <v>6.5849632960825355</v>
      </c>
      <c r="N72" s="105">
        <v>7.2647746307297068</v>
      </c>
      <c r="O72" s="105">
        <v>7.470900291336755</v>
      </c>
      <c r="P72" s="105">
        <v>7.0363273728710816</v>
      </c>
      <c r="Q72" s="105">
        <v>7.9090723642012488</v>
      </c>
      <c r="R72" s="105">
        <v>8.4891884391806336</v>
      </c>
      <c r="S72" s="105">
        <v>8.0439633918217819</v>
      </c>
      <c r="T72" s="105">
        <v>8.1081572225064047</v>
      </c>
      <c r="U72" s="105">
        <v>7.9142609083732545</v>
      </c>
      <c r="V72" s="105">
        <v>8.0857612547042681</v>
      </c>
      <c r="W72" s="105">
        <v>8.9242889312997669</v>
      </c>
      <c r="X72" s="105">
        <v>7.7680377220706536</v>
      </c>
      <c r="Y72" s="105">
        <v>7.6524229762129643</v>
      </c>
      <c r="DA72" s="132" t="s">
        <v>2982</v>
      </c>
    </row>
    <row r="73" spans="1:105" ht="12" customHeight="1" x14ac:dyDescent="0.25">
      <c r="A73" s="106" t="s">
        <v>122</v>
      </c>
      <c r="B73" s="102">
        <v>6.5391499654979057</v>
      </c>
      <c r="C73" s="102">
        <v>7.9529322653935832</v>
      </c>
      <c r="D73" s="102">
        <v>7.3442047897730838</v>
      </c>
      <c r="E73" s="102">
        <v>6.814609398087967</v>
      </c>
      <c r="F73" s="102">
        <v>6.8615647425845809</v>
      </c>
      <c r="G73" s="102">
        <v>7.0504540548280739</v>
      </c>
      <c r="H73" s="102">
        <v>7.5216132907195989</v>
      </c>
      <c r="I73" s="102">
        <v>7.4140506605325713</v>
      </c>
      <c r="J73" s="102">
        <v>7.3485792705744055</v>
      </c>
      <c r="K73" s="102">
        <v>7.1187122073297635</v>
      </c>
      <c r="L73" s="102">
        <v>7.5248208189009231</v>
      </c>
      <c r="M73" s="102">
        <v>7.8473145563720301</v>
      </c>
      <c r="N73" s="102">
        <v>7.6845584659825974</v>
      </c>
      <c r="O73" s="102">
        <v>7.5899689402791024</v>
      </c>
      <c r="P73" s="102">
        <v>8.0333457202673042</v>
      </c>
      <c r="Q73" s="102">
        <v>7.6067918379128514</v>
      </c>
      <c r="R73" s="102">
        <v>7.9483328383584597</v>
      </c>
      <c r="S73" s="102">
        <v>8.3704952536964825</v>
      </c>
      <c r="T73" s="102">
        <v>8.5708622781999946</v>
      </c>
      <c r="U73" s="102">
        <v>8.7235714046008823</v>
      </c>
      <c r="V73" s="102">
        <v>8.7809618429369856</v>
      </c>
      <c r="W73" s="102">
        <v>8.835732541395652</v>
      </c>
      <c r="X73" s="102">
        <v>8.7763766981912816</v>
      </c>
      <c r="Y73" s="102">
        <v>8.2383337532783951</v>
      </c>
      <c r="DA73" s="131" t="s">
        <v>2983</v>
      </c>
    </row>
    <row r="74" spans="1:105" ht="12" customHeight="1" x14ac:dyDescent="0.25">
      <c r="A74" s="107" t="s">
        <v>121</v>
      </c>
      <c r="B74" s="105">
        <v>6.5391499654979048</v>
      </c>
      <c r="C74" s="105">
        <v>7.9522269192666348</v>
      </c>
      <c r="D74" s="105">
        <v>7.3430729608291827</v>
      </c>
      <c r="E74" s="105">
        <v>6.8144145488457779</v>
      </c>
      <c r="F74" s="105">
        <v>6.8628650578130284</v>
      </c>
      <c r="G74" s="105">
        <v>7.0523414340489881</v>
      </c>
      <c r="H74" s="105">
        <v>7.5235924979886946</v>
      </c>
      <c r="I74" s="105">
        <v>7.4218281900487462</v>
      </c>
      <c r="J74" s="105">
        <v>7.3545067273670544</v>
      </c>
      <c r="K74" s="105">
        <v>7.1272920827972017</v>
      </c>
      <c r="L74" s="105">
        <v>7.5332257958801625</v>
      </c>
      <c r="M74" s="105">
        <v>7.8491821666428354</v>
      </c>
      <c r="N74" s="105">
        <v>7.6842619801085625</v>
      </c>
      <c r="O74" s="105">
        <v>7.5886020479174965</v>
      </c>
      <c r="P74" s="105">
        <v>8.0523211251891169</v>
      </c>
      <c r="Q74" s="105">
        <v>7.6419349958098799</v>
      </c>
      <c r="R74" s="105">
        <v>7.9706175864649218</v>
      </c>
      <c r="S74" s="105">
        <v>8.4061776227435683</v>
      </c>
      <c r="T74" s="105">
        <v>8.5987852106037614</v>
      </c>
      <c r="U74" s="105">
        <v>8.7247189067016517</v>
      </c>
      <c r="V74" s="105">
        <v>8.7637291756939923</v>
      </c>
      <c r="W74" s="105">
        <v>8.8253308293208335</v>
      </c>
      <c r="X74" s="105">
        <v>8.785616643122518</v>
      </c>
      <c r="Y74" s="105">
        <v>8.2449005467509124</v>
      </c>
      <c r="DA74" s="132" t="s">
        <v>2984</v>
      </c>
    </row>
    <row r="75" spans="1:105" ht="12" customHeight="1" x14ac:dyDescent="0.25">
      <c r="A75" s="108" t="s">
        <v>53</v>
      </c>
      <c r="B75" s="99">
        <v>0.72897262000269347</v>
      </c>
      <c r="C75" s="99">
        <v>1.7541309199973587</v>
      </c>
      <c r="D75" s="99">
        <v>0.6539488067125524</v>
      </c>
      <c r="E75" s="99">
        <v>0.34968297148429556</v>
      </c>
      <c r="F75" s="99">
        <v>0.4709831606280413</v>
      </c>
      <c r="G75" s="99">
        <v>0.4670119702455871</v>
      </c>
      <c r="H75" s="99">
        <v>0.6940817540084453</v>
      </c>
      <c r="I75" s="99">
        <v>0.55544380674309257</v>
      </c>
      <c r="J75" s="99">
        <v>0.51506046705627395</v>
      </c>
      <c r="K75" s="99">
        <v>0.46477358436242139</v>
      </c>
      <c r="L75" s="99">
        <v>0.48728923087966974</v>
      </c>
      <c r="M75" s="99">
        <v>0.76848532576097606</v>
      </c>
      <c r="N75" s="99">
        <v>0.4951452043987658</v>
      </c>
      <c r="O75" s="99">
        <v>0.28911820282390993</v>
      </c>
      <c r="P75" s="99">
        <v>0.68951374583408775</v>
      </c>
      <c r="Q75" s="99">
        <v>0.10001698577792932</v>
      </c>
      <c r="R75" s="99">
        <v>0.20379697119136542</v>
      </c>
      <c r="S75" s="99">
        <v>0.46201109692394465</v>
      </c>
      <c r="T75" s="99">
        <v>0.56022031911283743</v>
      </c>
      <c r="U75" s="99">
        <v>0.74659712566055636</v>
      </c>
      <c r="V75" s="99">
        <v>0.61693675980255824</v>
      </c>
      <c r="W75" s="99">
        <v>0.65826614439335485</v>
      </c>
      <c r="X75" s="99">
        <v>0.71244704601323849</v>
      </c>
      <c r="Y75" s="99">
        <v>0.55017506455292631</v>
      </c>
      <c r="DA75" s="63" t="s">
        <v>2985</v>
      </c>
    </row>
    <row r="76" spans="1:105" ht="12" customHeight="1" x14ac:dyDescent="0.25">
      <c r="A76" s="108" t="s">
        <v>52</v>
      </c>
      <c r="B76" s="99">
        <v>5.8101773454952097</v>
      </c>
      <c r="C76" s="99">
        <v>6.1980959992692757</v>
      </c>
      <c r="D76" s="99">
        <v>6.689124154116632</v>
      </c>
      <c r="E76" s="99">
        <v>6.4647315773614826</v>
      </c>
      <c r="F76" s="99">
        <v>6.3918818971849856</v>
      </c>
      <c r="G76" s="99">
        <v>6.5853294638034017</v>
      </c>
      <c r="H76" s="99">
        <v>6.8295107439802498</v>
      </c>
      <c r="I76" s="99">
        <v>6.866384383305653</v>
      </c>
      <c r="J76" s="99">
        <v>6.8394462603107806</v>
      </c>
      <c r="K76" s="99">
        <v>6.6625184984347801</v>
      </c>
      <c r="L76" s="99">
        <v>7.0459365650004928</v>
      </c>
      <c r="M76" s="99">
        <v>7.0806968408818589</v>
      </c>
      <c r="N76" s="99">
        <v>7.1891167757097971</v>
      </c>
      <c r="O76" s="99">
        <v>7.2994838450935866</v>
      </c>
      <c r="P76" s="99">
        <v>7.3628073793550302</v>
      </c>
      <c r="Q76" s="99">
        <v>7.5419180100319503</v>
      </c>
      <c r="R76" s="99">
        <v>7.7668206152735566</v>
      </c>
      <c r="S76" s="99">
        <v>7.9441665258196226</v>
      </c>
      <c r="T76" s="99">
        <v>8.0385648914909247</v>
      </c>
      <c r="U76" s="99">
        <v>7.9781217810410956</v>
      </c>
      <c r="V76" s="99">
        <v>8.1467924158914347</v>
      </c>
      <c r="W76" s="99">
        <v>8.1670646849274782</v>
      </c>
      <c r="X76" s="99">
        <v>8.0731695971092776</v>
      </c>
      <c r="Y76" s="99">
        <v>7.6947254821979874</v>
      </c>
      <c r="DA76" s="63" t="s">
        <v>2986</v>
      </c>
    </row>
    <row r="77" spans="1:105" ht="12" customHeight="1" x14ac:dyDescent="0.25">
      <c r="A77" s="121" t="s">
        <v>54</v>
      </c>
      <c r="B77" s="123">
        <v>3.9235095033362763</v>
      </c>
      <c r="C77" s="123">
        <v>4.4418092888621628</v>
      </c>
      <c r="D77" s="123">
        <v>4.445988879776718</v>
      </c>
      <c r="E77" s="123">
        <v>4.7788761845381282</v>
      </c>
      <c r="F77" s="123">
        <v>4.4344625267748734</v>
      </c>
      <c r="G77" s="123">
        <v>4.4698597146902319</v>
      </c>
      <c r="H77" s="123">
        <v>5.4559893904954242</v>
      </c>
      <c r="I77" s="123">
        <v>5.3484381415005915</v>
      </c>
      <c r="J77" s="123">
        <v>5.1852643518514707</v>
      </c>
      <c r="K77" s="123">
        <v>5.0698396114412878</v>
      </c>
      <c r="L77" s="123">
        <v>5.2526002111927692</v>
      </c>
      <c r="M77" s="123">
        <v>4.5518501617537011</v>
      </c>
      <c r="N77" s="123">
        <v>4.685628956763165</v>
      </c>
      <c r="O77" s="123">
        <v>4.0195677894383968</v>
      </c>
      <c r="P77" s="123">
        <v>4.2069956316063184</v>
      </c>
      <c r="Q77" s="123">
        <v>4.4250154357504465</v>
      </c>
      <c r="R77" s="123">
        <v>4.6916493608908079</v>
      </c>
      <c r="S77" s="123">
        <v>4.5665198550855113</v>
      </c>
      <c r="T77" s="123">
        <v>4.9438635206678496</v>
      </c>
      <c r="U77" s="123">
        <v>4.5951695296906667</v>
      </c>
      <c r="V77" s="123">
        <v>4.5929316539646745</v>
      </c>
      <c r="W77" s="123">
        <v>4.9072927370041528</v>
      </c>
      <c r="X77" s="123">
        <v>4.5522332177130531</v>
      </c>
      <c r="Y77" s="123">
        <v>4.4567676227887203</v>
      </c>
      <c r="DA77" s="130" t="s">
        <v>2987</v>
      </c>
    </row>
    <row r="78" spans="1:105" ht="12" customHeight="1" x14ac:dyDescent="0.25">
      <c r="A78" s="97" t="s">
        <v>189</v>
      </c>
      <c r="B78" s="99">
        <v>3.9167742485836272</v>
      </c>
      <c r="C78" s="99">
        <v>4.4108327968617109</v>
      </c>
      <c r="D78" s="99">
        <v>4.441314414560142</v>
      </c>
      <c r="E78" s="99">
        <v>4.8323726648868872</v>
      </c>
      <c r="F78" s="99">
        <v>4.4247270066149476</v>
      </c>
      <c r="G78" s="99">
        <v>4.4474746669108836</v>
      </c>
      <c r="H78" s="99">
        <v>5.4661190100113908</v>
      </c>
      <c r="I78" s="99">
        <v>5.3633514833047577</v>
      </c>
      <c r="J78" s="99">
        <v>5.1938006747280197</v>
      </c>
      <c r="K78" s="99">
        <v>5.106779335791412</v>
      </c>
      <c r="L78" s="99">
        <v>5.2740836984788748</v>
      </c>
      <c r="M78" s="99">
        <v>4.4762494889411197</v>
      </c>
      <c r="N78" s="99">
        <v>4.7130975874355103</v>
      </c>
      <c r="O78" s="99">
        <v>4.0469880963401463</v>
      </c>
      <c r="P78" s="99">
        <v>4.1154994006321077</v>
      </c>
      <c r="Q78" s="99">
        <v>4.4253072468708909</v>
      </c>
      <c r="R78" s="99">
        <v>4.748834759458207</v>
      </c>
      <c r="S78" s="99">
        <v>4.5759368508387652</v>
      </c>
      <c r="T78" s="99">
        <v>4.9480984843269367</v>
      </c>
      <c r="U78" s="99">
        <v>4.5700271183954584</v>
      </c>
      <c r="V78" s="99">
        <v>4.5746222607275451</v>
      </c>
      <c r="W78" s="99">
        <v>4.9605662312023782</v>
      </c>
      <c r="X78" s="99">
        <v>4.5289308479521555</v>
      </c>
      <c r="Y78" s="99">
        <v>4.4441749648049749</v>
      </c>
      <c r="DA78" s="63" t="s">
        <v>2988</v>
      </c>
    </row>
    <row r="79" spans="1:105" ht="12" customHeight="1" x14ac:dyDescent="0.25">
      <c r="A79" s="109" t="s">
        <v>120</v>
      </c>
      <c r="B79" s="110">
        <v>3.9494769403520662</v>
      </c>
      <c r="C79" s="110">
        <v>4.5631000306842742</v>
      </c>
      <c r="D79" s="110">
        <v>4.4667947505500596</v>
      </c>
      <c r="E79" s="110">
        <v>4.5541508150767607</v>
      </c>
      <c r="F79" s="110">
        <v>4.4751460186278473</v>
      </c>
      <c r="G79" s="110">
        <v>4.5786886012489276</v>
      </c>
      <c r="H79" s="110">
        <v>5.4090607652728888</v>
      </c>
      <c r="I79" s="110">
        <v>5.2780320748552256</v>
      </c>
      <c r="J79" s="110">
        <v>5.149509122569742</v>
      </c>
      <c r="K79" s="110">
        <v>4.9193319244238758</v>
      </c>
      <c r="L79" s="110">
        <v>5.1805111711207115</v>
      </c>
      <c r="M79" s="110">
        <v>4.7794650792006372</v>
      </c>
      <c r="N79" s="110">
        <v>4.5982799313017697</v>
      </c>
      <c r="O79" s="110">
        <v>3.9236254140497935</v>
      </c>
      <c r="P79" s="110">
        <v>4.5293625531602935</v>
      </c>
      <c r="Q79" s="110">
        <v>4.4236735046334248</v>
      </c>
      <c r="R79" s="110">
        <v>4.4442663384378669</v>
      </c>
      <c r="S79" s="110">
        <v>4.5314983997355895</v>
      </c>
      <c r="T79" s="110">
        <v>4.9304021027658527</v>
      </c>
      <c r="U79" s="110">
        <v>4.673153448170118</v>
      </c>
      <c r="V79" s="110">
        <v>4.653473920978179</v>
      </c>
      <c r="W79" s="110">
        <v>4.6803426057171205</v>
      </c>
      <c r="X79" s="110">
        <v>4.671861214152182</v>
      </c>
      <c r="Y79" s="110">
        <v>4.5117786706611245</v>
      </c>
      <c r="DA79" s="60" t="s">
        <v>2989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39.02711036682723</v>
      </c>
      <c r="C81" s="118">
        <f t="shared" si="28"/>
        <v>40.810444526887721</v>
      </c>
      <c r="D81" s="118">
        <f t="shared" si="28"/>
        <v>42.019466909850173</v>
      </c>
      <c r="E81" s="118">
        <f t="shared" si="28"/>
        <v>43.828454147598059</v>
      </c>
      <c r="F81" s="118">
        <f t="shared" si="28"/>
        <v>45.6017070733472</v>
      </c>
      <c r="G81" s="118">
        <f t="shared" si="28"/>
        <v>47.42911524084321</v>
      </c>
      <c r="H81" s="118">
        <f t="shared" si="28"/>
        <v>48.682609208311554</v>
      </c>
      <c r="I81" s="118">
        <f t="shared" si="28"/>
        <v>47.341668119356989</v>
      </c>
      <c r="J81" s="118">
        <f t="shared" si="28"/>
        <v>46.38668872469129</v>
      </c>
      <c r="K81" s="118">
        <f t="shared" si="28"/>
        <v>50.830283161422685</v>
      </c>
      <c r="L81" s="118">
        <f t="shared" si="28"/>
        <v>51.012507680050625</v>
      </c>
      <c r="M81" s="118">
        <f t="shared" si="28"/>
        <v>49.048804521596956</v>
      </c>
      <c r="N81" s="118">
        <f t="shared" si="28"/>
        <v>47.654896684780454</v>
      </c>
      <c r="O81" s="118">
        <f t="shared" si="28"/>
        <v>45.889236917634491</v>
      </c>
      <c r="P81" s="118">
        <f t="shared" si="28"/>
        <v>46.102995581145827</v>
      </c>
      <c r="Q81" s="118">
        <f t="shared" si="28"/>
        <v>47.926386718975344</v>
      </c>
      <c r="R81" s="118">
        <f t="shared" ref="R81:V81" si="29">R82+R85+R87+R100</f>
        <v>41.324727959646253</v>
      </c>
      <c r="S81" s="118">
        <f t="shared" si="29"/>
        <v>44.120908987274802</v>
      </c>
      <c r="T81" s="118">
        <f t="shared" si="29"/>
        <v>45.683406621766501</v>
      </c>
      <c r="U81" s="118">
        <f t="shared" si="29"/>
        <v>45.054745917255794</v>
      </c>
      <c r="V81" s="118">
        <f t="shared" si="29"/>
        <v>44.777423372176443</v>
      </c>
      <c r="W81" s="118">
        <f t="shared" ref="W81:Y81" si="30">W82+W85+W87+W100</f>
        <v>44.652943858464958</v>
      </c>
      <c r="X81" s="118">
        <f t="shared" si="30"/>
        <v>44.763431722712284</v>
      </c>
      <c r="Y81" s="118">
        <f t="shared" si="30"/>
        <v>43.657257799816485</v>
      </c>
      <c r="DA81" s="129" t="s">
        <v>2990</v>
      </c>
    </row>
    <row r="82" spans="1:105" ht="12.95" customHeight="1" x14ac:dyDescent="0.25">
      <c r="A82" s="121" t="s">
        <v>57</v>
      </c>
      <c r="B82" s="123">
        <f t="shared" ref="B82:Q82" si="31">SUM(B83:B84)</f>
        <v>27.320142533630499</v>
      </c>
      <c r="C82" s="123">
        <f t="shared" si="31"/>
        <v>28.311225843405996</v>
      </c>
      <c r="D82" s="123">
        <f t="shared" si="31"/>
        <v>29.730204479005675</v>
      </c>
      <c r="E82" s="123">
        <f t="shared" si="31"/>
        <v>31.336478170888629</v>
      </c>
      <c r="F82" s="123">
        <f t="shared" si="31"/>
        <v>33.248236476856128</v>
      </c>
      <c r="G82" s="123">
        <f t="shared" si="31"/>
        <v>34.284119178193379</v>
      </c>
      <c r="H82" s="123">
        <f t="shared" si="31"/>
        <v>34.571908376554596</v>
      </c>
      <c r="I82" s="123">
        <f t="shared" si="31"/>
        <v>33.680220005528</v>
      </c>
      <c r="J82" s="123">
        <f t="shared" si="31"/>
        <v>32.45064283210769</v>
      </c>
      <c r="K82" s="123">
        <f t="shared" si="31"/>
        <v>36.291410980187358</v>
      </c>
      <c r="L82" s="123">
        <f t="shared" si="31"/>
        <v>35.596154171918045</v>
      </c>
      <c r="M82" s="123">
        <f t="shared" si="31"/>
        <v>33.663718985453777</v>
      </c>
      <c r="N82" s="123">
        <f t="shared" si="31"/>
        <v>32.445260887703739</v>
      </c>
      <c r="O82" s="123">
        <f t="shared" si="31"/>
        <v>31.129357893555316</v>
      </c>
      <c r="P82" s="123">
        <f t="shared" si="31"/>
        <v>31.110096092185024</v>
      </c>
      <c r="Q82" s="123">
        <f t="shared" si="31"/>
        <v>31.922665035298483</v>
      </c>
      <c r="R82" s="123">
        <f t="shared" ref="R82:V82" si="32">SUM(R83:R84)</f>
        <v>25.365621157683563</v>
      </c>
      <c r="S82" s="123">
        <f t="shared" si="32"/>
        <v>27.424440117764558</v>
      </c>
      <c r="T82" s="123">
        <f t="shared" si="32"/>
        <v>29.382053824372925</v>
      </c>
      <c r="U82" s="123">
        <f t="shared" si="32"/>
        <v>29.541084935662738</v>
      </c>
      <c r="V82" s="123">
        <f t="shared" si="32"/>
        <v>29.603041555810353</v>
      </c>
      <c r="W82" s="123">
        <f t="shared" ref="W82:Y82" si="33">SUM(W83:W84)</f>
        <v>29.277584955610415</v>
      </c>
      <c r="X82" s="123">
        <f t="shared" si="33"/>
        <v>28.974639651559563</v>
      </c>
      <c r="Y82" s="123">
        <f t="shared" si="33"/>
        <v>28.871857218661908</v>
      </c>
      <c r="DA82" s="130" t="s">
        <v>2991</v>
      </c>
    </row>
    <row r="83" spans="1:105" ht="12" customHeight="1" x14ac:dyDescent="0.25">
      <c r="A83" s="97" t="s">
        <v>199</v>
      </c>
      <c r="B83" s="99">
        <v>27.081816353224767</v>
      </c>
      <c r="C83" s="99">
        <v>28.06403228102953</v>
      </c>
      <c r="D83" s="99">
        <v>29.47892202674943</v>
      </c>
      <c r="E83" s="99">
        <v>31.0887647868987</v>
      </c>
      <c r="F83" s="99">
        <v>32.986007489704178</v>
      </c>
      <c r="G83" s="99">
        <v>34.022797568449597</v>
      </c>
      <c r="H83" s="99">
        <v>34.318937527473402</v>
      </c>
      <c r="I83" s="99">
        <v>33.435744911093906</v>
      </c>
      <c r="J83" s="99">
        <v>32.220808333068277</v>
      </c>
      <c r="K83" s="99">
        <v>36.04391690906138</v>
      </c>
      <c r="L83" s="99">
        <v>35.354831966427845</v>
      </c>
      <c r="M83" s="99">
        <v>33.433750398688197</v>
      </c>
      <c r="N83" s="99">
        <v>32.226402883981486</v>
      </c>
      <c r="O83" s="99">
        <v>30.916251465237192</v>
      </c>
      <c r="P83" s="99">
        <v>30.894332288013089</v>
      </c>
      <c r="Q83" s="99">
        <v>31.71066932592689</v>
      </c>
      <c r="R83" s="99">
        <v>25.197197396840608</v>
      </c>
      <c r="S83" s="99">
        <v>27.245317868440043</v>
      </c>
      <c r="T83" s="99">
        <v>29.188531461761741</v>
      </c>
      <c r="U83" s="99">
        <v>29.348787515273379</v>
      </c>
      <c r="V83" s="99">
        <v>29.410402617144406</v>
      </c>
      <c r="W83" s="99">
        <v>29.086343249392581</v>
      </c>
      <c r="X83" s="99">
        <v>28.782588538443193</v>
      </c>
      <c r="Y83" s="99">
        <v>28.680880180741006</v>
      </c>
      <c r="DA83" s="63" t="s">
        <v>2992</v>
      </c>
    </row>
    <row r="84" spans="1:105" ht="12" customHeight="1" x14ac:dyDescent="0.25">
      <c r="A84" s="97" t="s">
        <v>53</v>
      </c>
      <c r="B84" s="99">
        <v>0.2383261804057327</v>
      </c>
      <c r="C84" s="99">
        <v>0.24719356237646523</v>
      </c>
      <c r="D84" s="99">
        <v>0.25128245225624563</v>
      </c>
      <c r="E84" s="99">
        <v>0.24771338398992851</v>
      </c>
      <c r="F84" s="99">
        <v>0.26222898715194815</v>
      </c>
      <c r="G84" s="99">
        <v>0.26132160974377866</v>
      </c>
      <c r="H84" s="99">
        <v>0.25297084908119077</v>
      </c>
      <c r="I84" s="99">
        <v>0.24447509443409435</v>
      </c>
      <c r="J84" s="99">
        <v>0.22983449903941336</v>
      </c>
      <c r="K84" s="99">
        <v>0.24749407112597929</v>
      </c>
      <c r="L84" s="99">
        <v>0.24132220549019842</v>
      </c>
      <c r="M84" s="99">
        <v>0.22996858676558216</v>
      </c>
      <c r="N84" s="99">
        <v>0.21885800372225692</v>
      </c>
      <c r="O84" s="99">
        <v>0.21310642831812324</v>
      </c>
      <c r="P84" s="99">
        <v>0.21576380417193353</v>
      </c>
      <c r="Q84" s="99">
        <v>0.21199570937159287</v>
      </c>
      <c r="R84" s="99">
        <v>0.16842376084295549</v>
      </c>
      <c r="S84" s="99">
        <v>0.17912224932451506</v>
      </c>
      <c r="T84" s="99">
        <v>0.19352236261118191</v>
      </c>
      <c r="U84" s="99">
        <v>0.19229742038935821</v>
      </c>
      <c r="V84" s="99">
        <v>0.19263893866594611</v>
      </c>
      <c r="W84" s="99">
        <v>0.19124170621783584</v>
      </c>
      <c r="X84" s="99">
        <v>0.19205111311637146</v>
      </c>
      <c r="Y84" s="99">
        <v>0.19097703792090362</v>
      </c>
      <c r="DA84" s="63" t="s">
        <v>2993</v>
      </c>
    </row>
    <row r="85" spans="1:105" ht="12.95" customHeight="1" x14ac:dyDescent="0.25">
      <c r="A85" s="121" t="s">
        <v>92</v>
      </c>
      <c r="B85" s="123">
        <f t="shared" ref="B85:Y85" si="34">B86</f>
        <v>0.41876287893828962</v>
      </c>
      <c r="C85" s="123">
        <f t="shared" si="34"/>
        <v>0.56079208871673591</v>
      </c>
      <c r="D85" s="123">
        <f t="shared" si="34"/>
        <v>0.47363688043927976</v>
      </c>
      <c r="E85" s="123">
        <f t="shared" si="34"/>
        <v>0.9567041212876215</v>
      </c>
      <c r="F85" s="123">
        <f t="shared" si="34"/>
        <v>0.82943555039272077</v>
      </c>
      <c r="G85" s="123">
        <f t="shared" si="34"/>
        <v>1.217531468650223</v>
      </c>
      <c r="H85" s="123">
        <f t="shared" si="34"/>
        <v>1.4789334068286442</v>
      </c>
      <c r="I85" s="123">
        <f t="shared" si="34"/>
        <v>1.0589621463839858</v>
      </c>
      <c r="J85" s="123">
        <f t="shared" si="34"/>
        <v>1.4018993726316242</v>
      </c>
      <c r="K85" s="123">
        <f t="shared" si="34"/>
        <v>2.3891450395904861</v>
      </c>
      <c r="L85" s="123">
        <f t="shared" si="34"/>
        <v>2.7480333459936492</v>
      </c>
      <c r="M85" s="123">
        <f t="shared" si="34"/>
        <v>2.794802441396921</v>
      </c>
      <c r="N85" s="123">
        <f t="shared" si="34"/>
        <v>2.8582605538141914</v>
      </c>
      <c r="O85" s="123">
        <f t="shared" si="34"/>
        <v>2.7863161071131777</v>
      </c>
      <c r="P85" s="123">
        <f t="shared" si="34"/>
        <v>2.3193874418954223</v>
      </c>
      <c r="Q85" s="123">
        <f t="shared" si="34"/>
        <v>3.6814061953269595</v>
      </c>
      <c r="R85" s="123">
        <f t="shared" si="34"/>
        <v>3.4542811182511786</v>
      </c>
      <c r="S85" s="123">
        <f t="shared" si="34"/>
        <v>3.5878494624696238</v>
      </c>
      <c r="T85" s="123">
        <f t="shared" si="34"/>
        <v>2.6612422173312709</v>
      </c>
      <c r="U85" s="123">
        <f t="shared" si="34"/>
        <v>2.205285553069515</v>
      </c>
      <c r="V85" s="123">
        <f t="shared" si="34"/>
        <v>1.9454546776574946</v>
      </c>
      <c r="W85" s="123">
        <f t="shared" si="34"/>
        <v>1.8189399589254027</v>
      </c>
      <c r="X85" s="123">
        <f t="shared" si="34"/>
        <v>1.8730325548240532</v>
      </c>
      <c r="Y85" s="123">
        <f t="shared" si="34"/>
        <v>2.0377194331643596</v>
      </c>
      <c r="DA85" s="130" t="s">
        <v>2994</v>
      </c>
    </row>
    <row r="86" spans="1:105" ht="12" customHeight="1" x14ac:dyDescent="0.25">
      <c r="A86" s="97" t="s">
        <v>53</v>
      </c>
      <c r="B86" s="99">
        <f>RES_hhdet_tesh!B86/RES_summary!B$19</f>
        <v>0.41876287893828962</v>
      </c>
      <c r="C86" s="99">
        <f>RES_hhdet_tesh!C86/RES_summary!C$19</f>
        <v>0.56079208871673591</v>
      </c>
      <c r="D86" s="99">
        <f>RES_hhdet_tesh!D86/RES_summary!D$19</f>
        <v>0.47363688043927976</v>
      </c>
      <c r="E86" s="99">
        <f>RES_hhdet_tesh!E86/RES_summary!E$19</f>
        <v>0.9567041212876215</v>
      </c>
      <c r="F86" s="99">
        <f>RES_hhdet_tesh!F86/RES_summary!F$19</f>
        <v>0.82943555039272077</v>
      </c>
      <c r="G86" s="99">
        <f>RES_hhdet_tesh!G86/RES_summary!G$19</f>
        <v>1.217531468650223</v>
      </c>
      <c r="H86" s="99">
        <f>RES_hhdet_tesh!H86/RES_summary!H$19</f>
        <v>1.4789334068286442</v>
      </c>
      <c r="I86" s="99">
        <f>RES_hhdet_tesh!I86/RES_summary!I$19</f>
        <v>1.0589621463839858</v>
      </c>
      <c r="J86" s="99">
        <f>RES_hhdet_tesh!J86/RES_summary!J$19</f>
        <v>1.4018993726316242</v>
      </c>
      <c r="K86" s="99">
        <f>RES_hhdet_tesh!K86/RES_summary!K$19</f>
        <v>2.3891450395904861</v>
      </c>
      <c r="L86" s="99">
        <f>RES_hhdet_tesh!L86/RES_summary!L$19</f>
        <v>2.7480333459936492</v>
      </c>
      <c r="M86" s="99">
        <f>RES_hhdet_tesh!M86/RES_summary!M$19</f>
        <v>2.794802441396921</v>
      </c>
      <c r="N86" s="99">
        <f>RES_hhdet_tesh!N86/RES_summary!N$19</f>
        <v>2.8582605538141914</v>
      </c>
      <c r="O86" s="99">
        <f>RES_hhdet_tesh!O86/RES_summary!O$19</f>
        <v>2.7863161071131777</v>
      </c>
      <c r="P86" s="99">
        <f>RES_hhdet_tesh!P86/RES_summary!P$19</f>
        <v>2.3193874418954223</v>
      </c>
      <c r="Q86" s="99">
        <f>RES_hhdet_tesh!Q86/RES_summary!Q$19</f>
        <v>3.6814061953269595</v>
      </c>
      <c r="R86" s="99">
        <f>RES_hhdet_tesh!R86/RES_summary!R$19</f>
        <v>3.4542811182511786</v>
      </c>
      <c r="S86" s="99">
        <f>RES_hhdet_tesh!S86/RES_summary!S$19</f>
        <v>3.5878494624696238</v>
      </c>
      <c r="T86" s="99">
        <f>RES_hhdet_tesh!T86/RES_summary!T$19</f>
        <v>2.6612422173312709</v>
      </c>
      <c r="U86" s="99">
        <f>RES_hhdet_tesh!U86/RES_summary!U$19</f>
        <v>2.205285553069515</v>
      </c>
      <c r="V86" s="99">
        <f>RES_hhdet_tesh!V86/RES_summary!V$19</f>
        <v>1.9454546776574946</v>
      </c>
      <c r="W86" s="99">
        <f>RES_hhdet_tesh!W86/RES_summary!W$19</f>
        <v>1.8189399589254027</v>
      </c>
      <c r="X86" s="99">
        <f>RES_hhdet_tesh!X86/RES_summary!X$19</f>
        <v>1.8730325548240532</v>
      </c>
      <c r="Y86" s="99">
        <f>RES_hhdet_tesh!Y86/RES_summary!Y$19</f>
        <v>2.0377194331643596</v>
      </c>
      <c r="DA86" s="63" t="s">
        <v>2995</v>
      </c>
    </row>
    <row r="87" spans="1:105" ht="12" customHeight="1" x14ac:dyDescent="0.25">
      <c r="A87" s="121" t="s">
        <v>55</v>
      </c>
      <c r="B87" s="123">
        <v>7.2683556133487883</v>
      </c>
      <c r="C87" s="123">
        <v>7.4520474838072008</v>
      </c>
      <c r="D87" s="123">
        <v>7.3599555103322611</v>
      </c>
      <c r="E87" s="123">
        <v>6.9798503457509664</v>
      </c>
      <c r="F87" s="123">
        <v>7.0068906380602201</v>
      </c>
      <c r="G87" s="123">
        <v>7.2900370865211208</v>
      </c>
      <c r="H87" s="123">
        <v>7.3210097335881379</v>
      </c>
      <c r="I87" s="123">
        <v>7.3564568717016448</v>
      </c>
      <c r="J87" s="123">
        <v>7.380827651089974</v>
      </c>
      <c r="K87" s="123">
        <v>7.1973074322494224</v>
      </c>
      <c r="L87" s="123">
        <v>7.5384566043348782</v>
      </c>
      <c r="M87" s="123">
        <v>7.8127337157251908</v>
      </c>
      <c r="N87" s="123">
        <v>7.7437511766921556</v>
      </c>
      <c r="O87" s="123">
        <v>7.8866854525167955</v>
      </c>
      <c r="P87" s="123">
        <v>8.1535872643098948</v>
      </c>
      <c r="Q87" s="123">
        <v>7.8603945701301141</v>
      </c>
      <c r="R87" s="123">
        <v>8.0665165253501616</v>
      </c>
      <c r="S87" s="123">
        <v>8.5472969496136972</v>
      </c>
      <c r="T87" s="123">
        <v>8.716969188861226</v>
      </c>
      <c r="U87" s="123">
        <v>8.6681859163313426</v>
      </c>
      <c r="V87" s="123">
        <v>8.6257010001832928</v>
      </c>
      <c r="W87" s="123">
        <v>8.8856495129073565</v>
      </c>
      <c r="X87" s="123">
        <v>9.1576769009261501</v>
      </c>
      <c r="Y87" s="123">
        <v>8.2700095080964946</v>
      </c>
      <c r="DA87" s="130" t="s">
        <v>2996</v>
      </c>
    </row>
    <row r="88" spans="1:105" ht="12" customHeight="1" x14ac:dyDescent="0.25">
      <c r="A88" s="97" t="s">
        <v>132</v>
      </c>
      <c r="B88" s="99">
        <v>7.0594745176382672</v>
      </c>
      <c r="C88" s="99">
        <v>7.4757289335545272</v>
      </c>
      <c r="D88" s="99">
        <v>7.3888259550168209</v>
      </c>
      <c r="E88" s="99">
        <v>7.005672387844748</v>
      </c>
      <c r="F88" s="99">
        <v>6.8756072331692444</v>
      </c>
      <c r="G88" s="99">
        <v>7.0898061686910516</v>
      </c>
      <c r="H88" s="99">
        <v>7.1980689443564971</v>
      </c>
      <c r="I88" s="99">
        <v>7.1968289138881412</v>
      </c>
      <c r="J88" s="99">
        <v>7.404908835470466</v>
      </c>
      <c r="K88" s="99">
        <v>7.2951281886064985</v>
      </c>
      <c r="L88" s="99">
        <v>7.4678916625293388</v>
      </c>
      <c r="M88" s="99">
        <v>8.2553328567665982</v>
      </c>
      <c r="N88" s="99">
        <v>8.5279342880621609</v>
      </c>
      <c r="O88" s="99">
        <v>9.1361658997792183</v>
      </c>
      <c r="P88" s="99">
        <v>9.2810295483832839</v>
      </c>
      <c r="Q88" s="99">
        <v>8.9666294311593333</v>
      </c>
      <c r="R88" s="99">
        <v>7.3739332730042131</v>
      </c>
      <c r="S88" s="99">
        <v>8.2263247842139346</v>
      </c>
      <c r="T88" s="99">
        <v>8.3562679167697702</v>
      </c>
      <c r="U88" s="99">
        <v>8.780993123829667</v>
      </c>
      <c r="V88" s="99">
        <v>8.8018809861912484</v>
      </c>
      <c r="W88" s="99">
        <v>8.8199455564599347</v>
      </c>
      <c r="X88" s="99">
        <v>8.7562870538109934</v>
      </c>
      <c r="Y88" s="99">
        <v>8.5164167355170939</v>
      </c>
      <c r="DA88" s="63" t="s">
        <v>2997</v>
      </c>
    </row>
    <row r="89" spans="1:105" ht="12" customHeight="1" x14ac:dyDescent="0.25">
      <c r="A89" s="97" t="s">
        <v>131</v>
      </c>
      <c r="B89" s="99">
        <v>7.0594745176382672</v>
      </c>
      <c r="C89" s="99">
        <v>7.4755906366399056</v>
      </c>
      <c r="D89" s="99">
        <v>7.3885519075083419</v>
      </c>
      <c r="E89" s="99">
        <v>7.0056693782623389</v>
      </c>
      <c r="F89" s="99">
        <v>6.8756710132110124</v>
      </c>
      <c r="G89" s="99">
        <v>7.0898809630833863</v>
      </c>
      <c r="H89" s="99">
        <v>7.1981621753167628</v>
      </c>
      <c r="I89" s="99">
        <v>7.1972575978216211</v>
      </c>
      <c r="J89" s="99">
        <v>7.4054714896878631</v>
      </c>
      <c r="K89" s="99">
        <v>7.2961650572584711</v>
      </c>
      <c r="L89" s="99">
        <v>7.4687920020959817</v>
      </c>
      <c r="M89" s="99">
        <v>8.2554605013393374</v>
      </c>
      <c r="N89" s="99">
        <v>8.5281961274714533</v>
      </c>
      <c r="O89" s="99">
        <v>9.1363703454463892</v>
      </c>
      <c r="P89" s="99">
        <v>9.2811516738669138</v>
      </c>
      <c r="Q89" s="99">
        <v>8.9674273530903914</v>
      </c>
      <c r="R89" s="99">
        <v>7.3739745568197685</v>
      </c>
      <c r="S89" s="99">
        <v>8.2257298972226174</v>
      </c>
      <c r="T89" s="99">
        <v>8.3554460101309633</v>
      </c>
      <c r="U89" s="99">
        <v>8.7805268997591206</v>
      </c>
      <c r="V89" s="99">
        <v>8.8015692933788383</v>
      </c>
      <c r="W89" s="99">
        <v>8.8197118698976595</v>
      </c>
      <c r="X89" s="99">
        <v>8.7558017598088931</v>
      </c>
      <c r="Y89" s="99">
        <v>8.5158444672119806</v>
      </c>
      <c r="DA89" s="63" t="s">
        <v>2998</v>
      </c>
    </row>
    <row r="90" spans="1:105" ht="12" customHeight="1" x14ac:dyDescent="0.25">
      <c r="A90" s="100" t="s">
        <v>199</v>
      </c>
      <c r="B90" s="102">
        <v>0.80711423597459309</v>
      </c>
      <c r="C90" s="102">
        <v>1.6556740232276144</v>
      </c>
      <c r="D90" s="102">
        <v>0.65920143905702289</v>
      </c>
      <c r="E90" s="102">
        <v>0.36814565664217652</v>
      </c>
      <c r="F90" s="102">
        <v>0.47386314912823829</v>
      </c>
      <c r="G90" s="102">
        <v>0.47197265480485684</v>
      </c>
      <c r="H90" s="102">
        <v>0.6583606394292616</v>
      </c>
      <c r="I90" s="102">
        <v>0.53562320618484938</v>
      </c>
      <c r="J90" s="102">
        <v>0.52022684485470516</v>
      </c>
      <c r="K90" s="102">
        <v>0.48165372878800605</v>
      </c>
      <c r="L90" s="102">
        <v>0.48847146631889715</v>
      </c>
      <c r="M90" s="102">
        <v>0.83286334545045593</v>
      </c>
      <c r="N90" s="102">
        <v>0.57855061505499517</v>
      </c>
      <c r="O90" s="102">
        <v>0.41151108105220585</v>
      </c>
      <c r="P90" s="102">
        <v>0.82829558283555738</v>
      </c>
      <c r="Q90" s="102">
        <v>0.20158312694135386</v>
      </c>
      <c r="R90" s="102">
        <v>0.23268394503163262</v>
      </c>
      <c r="S90" s="102">
        <v>0.45084033235554005</v>
      </c>
      <c r="T90" s="102">
        <v>0.53669686216158397</v>
      </c>
      <c r="U90" s="102">
        <v>0.73990988638967403</v>
      </c>
      <c r="V90" s="102">
        <v>0.60889383320261525</v>
      </c>
      <c r="W90" s="102">
        <v>0.67418429561982285</v>
      </c>
      <c r="X90" s="102">
        <v>0.72272006162785374</v>
      </c>
      <c r="Y90" s="102">
        <v>0.56890436631451036</v>
      </c>
      <c r="DA90" s="131" t="s">
        <v>2999</v>
      </c>
    </row>
    <row r="91" spans="1:105" ht="12" customHeight="1" x14ac:dyDescent="0.25">
      <c r="A91" s="103" t="s">
        <v>52</v>
      </c>
      <c r="B91" s="105">
        <v>6.2523602816636741</v>
      </c>
      <c r="C91" s="105">
        <v>5.8199166134122899</v>
      </c>
      <c r="D91" s="105">
        <v>6.7293504684513179</v>
      </c>
      <c r="E91" s="105">
        <v>6.6375237216201626</v>
      </c>
      <c r="F91" s="105">
        <v>6.4018078640827731</v>
      </c>
      <c r="G91" s="105">
        <v>6.6179083082785306</v>
      </c>
      <c r="H91" s="105">
        <v>6.5398015358875021</v>
      </c>
      <c r="I91" s="105">
        <v>6.6616343916367722</v>
      </c>
      <c r="J91" s="105">
        <v>6.8852446448331568</v>
      </c>
      <c r="K91" s="105">
        <v>6.8145113284704655</v>
      </c>
      <c r="L91" s="105">
        <v>6.9803205357770839</v>
      </c>
      <c r="M91" s="105">
        <v>7.4225971558888819</v>
      </c>
      <c r="N91" s="105">
        <v>7.9496455124164571</v>
      </c>
      <c r="O91" s="105">
        <v>8.7248592643941851</v>
      </c>
      <c r="P91" s="105">
        <v>8.4528560910313555</v>
      </c>
      <c r="Q91" s="105">
        <v>8.7658442261490386</v>
      </c>
      <c r="R91" s="105">
        <v>7.1412906117881354</v>
      </c>
      <c r="S91" s="105">
        <v>7.7748895648670766</v>
      </c>
      <c r="T91" s="105">
        <v>7.8187491479693803</v>
      </c>
      <c r="U91" s="105">
        <v>8.0406170133694488</v>
      </c>
      <c r="V91" s="105">
        <v>8.1926754601762202</v>
      </c>
      <c r="W91" s="105">
        <v>8.1455275742778372</v>
      </c>
      <c r="X91" s="105">
        <v>8.0330816981810411</v>
      </c>
      <c r="Y91" s="105">
        <v>7.9469401008974705</v>
      </c>
      <c r="DA91" s="132" t="s">
        <v>3000</v>
      </c>
    </row>
    <row r="92" spans="1:105" ht="12" customHeight="1" x14ac:dyDescent="0.25">
      <c r="A92" s="106" t="s">
        <v>124</v>
      </c>
      <c r="B92" s="102">
        <v>7.4013381608775477</v>
      </c>
      <c r="C92" s="102">
        <v>7.3436819293368609</v>
      </c>
      <c r="D92" s="102">
        <v>7.3606766567024442</v>
      </c>
      <c r="E92" s="102">
        <v>7.0160230049028307</v>
      </c>
      <c r="F92" s="102">
        <v>7.0598870658449844</v>
      </c>
      <c r="G92" s="102">
        <v>7.4088902281193292</v>
      </c>
      <c r="H92" s="102">
        <v>7.2068839848078934</v>
      </c>
      <c r="I92" s="102">
        <v>7.3262356569091613</v>
      </c>
      <c r="J92" s="102">
        <v>7.3843476486397197</v>
      </c>
      <c r="K92" s="102">
        <v>7.2384165016179338</v>
      </c>
      <c r="L92" s="102">
        <v>7.5476541328159046</v>
      </c>
      <c r="M92" s="102">
        <v>7.6583516686510942</v>
      </c>
      <c r="N92" s="102">
        <v>7.6345267138527699</v>
      </c>
      <c r="O92" s="102">
        <v>7.978033206141772</v>
      </c>
      <c r="P92" s="102">
        <v>8.0629446483550957</v>
      </c>
      <c r="Q92" s="102">
        <v>7.9084844601866884</v>
      </c>
      <c r="R92" s="102">
        <v>8.2597026847103159</v>
      </c>
      <c r="S92" s="102">
        <v>8.7113535009201151</v>
      </c>
      <c r="T92" s="102">
        <v>8.8297157508504132</v>
      </c>
      <c r="U92" s="102">
        <v>8.4558822064913244</v>
      </c>
      <c r="V92" s="102">
        <v>8.279188162711284</v>
      </c>
      <c r="W92" s="102">
        <v>8.833883385564004</v>
      </c>
      <c r="X92" s="102">
        <v>9.6887460988860923</v>
      </c>
      <c r="Y92" s="102">
        <v>8.0264342855977873</v>
      </c>
      <c r="DA92" s="131" t="s">
        <v>3001</v>
      </c>
    </row>
    <row r="93" spans="1:105" ht="12" customHeight="1" x14ac:dyDescent="0.25">
      <c r="A93" s="107" t="s">
        <v>123</v>
      </c>
      <c r="B93" s="105">
        <v>7.4013381608775468</v>
      </c>
      <c r="C93" s="105">
        <v>7.3435953070935298</v>
      </c>
      <c r="D93" s="105">
        <v>7.3604717160988278</v>
      </c>
      <c r="E93" s="105">
        <v>7.016310886306746</v>
      </c>
      <c r="F93" s="105">
        <v>7.060326429954034</v>
      </c>
      <c r="G93" s="105">
        <v>7.4093162909538872</v>
      </c>
      <c r="H93" s="105">
        <v>7.2072356532996906</v>
      </c>
      <c r="I93" s="105">
        <v>7.3236059785933234</v>
      </c>
      <c r="J93" s="105">
        <v>7.3797050658012049</v>
      </c>
      <c r="K93" s="105">
        <v>7.2347988902707279</v>
      </c>
      <c r="L93" s="105">
        <v>7.5454112643883029</v>
      </c>
      <c r="M93" s="105">
        <v>7.6580178337074791</v>
      </c>
      <c r="N93" s="105">
        <v>7.6346061282656681</v>
      </c>
      <c r="O93" s="105">
        <v>7.978039601443693</v>
      </c>
      <c r="P93" s="105">
        <v>8.0630440857641421</v>
      </c>
      <c r="Q93" s="105">
        <v>7.9127708261875318</v>
      </c>
      <c r="R93" s="105">
        <v>8.2664640198908916</v>
      </c>
      <c r="S93" s="105">
        <v>8.7181125294521102</v>
      </c>
      <c r="T93" s="105">
        <v>8.8326104421802416</v>
      </c>
      <c r="U93" s="105">
        <v>8.4553791631654249</v>
      </c>
      <c r="V93" s="105">
        <v>8.2780989462045831</v>
      </c>
      <c r="W93" s="105">
        <v>8.8310483534896562</v>
      </c>
      <c r="X93" s="105">
        <v>9.6813125631527797</v>
      </c>
      <c r="Y93" s="105">
        <v>8.0224059758867732</v>
      </c>
      <c r="DA93" s="132" t="s">
        <v>3002</v>
      </c>
    </row>
    <row r="94" spans="1:105" ht="12" customHeight="1" x14ac:dyDescent="0.25">
      <c r="A94" s="108" t="s">
        <v>50</v>
      </c>
      <c r="B94" s="99">
        <v>0.84874761047987812</v>
      </c>
      <c r="C94" s="99">
        <v>1.6269097025905075</v>
      </c>
      <c r="D94" s="99">
        <v>0.65647395290087918</v>
      </c>
      <c r="E94" s="99">
        <v>0.36880069259992476</v>
      </c>
      <c r="F94" s="99">
        <v>0.48844620327628252</v>
      </c>
      <c r="G94" s="99">
        <v>0.49626874554958894</v>
      </c>
      <c r="H94" s="99">
        <v>0.65897451431565901</v>
      </c>
      <c r="I94" s="99">
        <v>0.54662852607974755</v>
      </c>
      <c r="J94" s="99">
        <v>0.51792810041953385</v>
      </c>
      <c r="K94" s="99">
        <v>0.47594023615215353</v>
      </c>
      <c r="L94" s="99">
        <v>0.49660199470127292</v>
      </c>
      <c r="M94" s="99">
        <v>0.76022110002437759</v>
      </c>
      <c r="N94" s="99">
        <v>0.49676624990581136</v>
      </c>
      <c r="O94" s="99">
        <v>0.32737233163281865</v>
      </c>
      <c r="P94" s="99">
        <v>0.68769646892459046</v>
      </c>
      <c r="Q94" s="99">
        <v>0.14082910978462562</v>
      </c>
      <c r="R94" s="99">
        <v>0.25011636611695415</v>
      </c>
      <c r="S94" s="99">
        <v>0.49363822913484956</v>
      </c>
      <c r="T94" s="99">
        <v>0.58382199347143293</v>
      </c>
      <c r="U94" s="99">
        <v>0.70337760287874707</v>
      </c>
      <c r="V94" s="99">
        <v>0.54897842834570243</v>
      </c>
      <c r="W94" s="99">
        <v>0.67559903019500578</v>
      </c>
      <c r="X94" s="99">
        <v>0.84084489842340393</v>
      </c>
      <c r="Y94" s="99">
        <v>0.5170436429802433</v>
      </c>
      <c r="DA94" s="63" t="s">
        <v>3003</v>
      </c>
    </row>
    <row r="95" spans="1:105" ht="12" customHeight="1" x14ac:dyDescent="0.25">
      <c r="A95" s="108" t="s">
        <v>52</v>
      </c>
      <c r="B95" s="99">
        <v>6.5525905503976691</v>
      </c>
      <c r="C95" s="99">
        <v>5.7166856045030228</v>
      </c>
      <c r="D95" s="99">
        <v>6.7039977631979495</v>
      </c>
      <c r="E95" s="99">
        <v>6.6475101937068199</v>
      </c>
      <c r="F95" s="99">
        <v>6.5718802266777514</v>
      </c>
      <c r="G95" s="99">
        <v>6.9130475454042992</v>
      </c>
      <c r="H95" s="99">
        <v>6.5482611389840315</v>
      </c>
      <c r="I95" s="99">
        <v>6.7769774525135764</v>
      </c>
      <c r="J95" s="99">
        <v>6.8617769653816723</v>
      </c>
      <c r="K95" s="99">
        <v>6.7588586541185736</v>
      </c>
      <c r="L95" s="99">
        <v>7.0488092696870304</v>
      </c>
      <c r="M95" s="99">
        <v>6.8977967336831023</v>
      </c>
      <c r="N95" s="99">
        <v>7.1378398783598582</v>
      </c>
      <c r="O95" s="99">
        <v>7.6506672698108718</v>
      </c>
      <c r="P95" s="99">
        <v>7.3753476168395533</v>
      </c>
      <c r="Q95" s="99">
        <v>7.7719417164029068</v>
      </c>
      <c r="R95" s="99">
        <v>8.0163476537739395</v>
      </c>
      <c r="S95" s="99">
        <v>8.2244743003172616</v>
      </c>
      <c r="T95" s="99">
        <v>8.2487884487088063</v>
      </c>
      <c r="U95" s="99">
        <v>7.7520015602866765</v>
      </c>
      <c r="V95" s="99">
        <v>7.7291205178588793</v>
      </c>
      <c r="W95" s="99">
        <v>8.1554493232946506</v>
      </c>
      <c r="X95" s="99">
        <v>8.8404676647293776</v>
      </c>
      <c r="Y95" s="99">
        <v>7.5053623329065298</v>
      </c>
      <c r="DA95" s="63" t="s">
        <v>3004</v>
      </c>
    </row>
    <row r="96" spans="1:105" ht="12" customHeight="1" x14ac:dyDescent="0.25">
      <c r="A96" s="106" t="s">
        <v>122</v>
      </c>
      <c r="B96" s="102">
        <v>6.5391499654979057</v>
      </c>
      <c r="C96" s="102">
        <v>7.953303529280574</v>
      </c>
      <c r="D96" s="102">
        <v>7.3463652697366051</v>
      </c>
      <c r="E96" s="102">
        <v>6.8283230364945355</v>
      </c>
      <c r="F96" s="102">
        <v>6.8760609979930196</v>
      </c>
      <c r="G96" s="102">
        <v>7.0690575113329865</v>
      </c>
      <c r="H96" s="102">
        <v>7.5488445916424851</v>
      </c>
      <c r="I96" s="102">
        <v>7.4330907005726949</v>
      </c>
      <c r="J96" s="102">
        <v>7.3713850916857604</v>
      </c>
      <c r="K96" s="102">
        <v>7.1354032691245237</v>
      </c>
      <c r="L96" s="102">
        <v>7.5427700040519738</v>
      </c>
      <c r="M96" s="102">
        <v>7.8647890566789123</v>
      </c>
      <c r="N96" s="102">
        <v>7.7002180415725867</v>
      </c>
      <c r="O96" s="102">
        <v>7.6006940600868447</v>
      </c>
      <c r="P96" s="102">
        <v>8.0413713976835428</v>
      </c>
      <c r="Q96" s="102">
        <v>7.6133922140210837</v>
      </c>
      <c r="R96" s="102">
        <v>7.9755470191370526</v>
      </c>
      <c r="S96" s="102">
        <v>8.4169385172913085</v>
      </c>
      <c r="T96" s="102">
        <v>8.6581748033327415</v>
      </c>
      <c r="U96" s="102">
        <v>8.8172400167859379</v>
      </c>
      <c r="V96" s="102">
        <v>8.8565183661157842</v>
      </c>
      <c r="W96" s="102">
        <v>8.9354522645122341</v>
      </c>
      <c r="X96" s="102">
        <v>8.8528807817148483</v>
      </c>
      <c r="Y96" s="102">
        <v>8.3953047856316818</v>
      </c>
      <c r="DA96" s="131" t="s">
        <v>3005</v>
      </c>
    </row>
    <row r="97" spans="1:105" ht="12" customHeight="1" x14ac:dyDescent="0.25">
      <c r="A97" s="107" t="s">
        <v>121</v>
      </c>
      <c r="B97" s="105">
        <v>6.5391499654979048</v>
      </c>
      <c r="C97" s="105">
        <v>7.952513123895308</v>
      </c>
      <c r="D97" s="105">
        <v>7.3450849117247845</v>
      </c>
      <c r="E97" s="105">
        <v>6.8294119639379929</v>
      </c>
      <c r="F97" s="105">
        <v>6.8777576543376124</v>
      </c>
      <c r="G97" s="105">
        <v>7.070238231756182</v>
      </c>
      <c r="H97" s="105">
        <v>7.5494807557689487</v>
      </c>
      <c r="I97" s="105">
        <v>7.4318225769677202</v>
      </c>
      <c r="J97" s="105">
        <v>7.3728956195049715</v>
      </c>
      <c r="K97" s="105">
        <v>7.1397940728389271</v>
      </c>
      <c r="L97" s="105">
        <v>7.5470217593891951</v>
      </c>
      <c r="M97" s="105">
        <v>7.8631309674314966</v>
      </c>
      <c r="N97" s="105">
        <v>7.6966054356323585</v>
      </c>
      <c r="O97" s="105">
        <v>7.5994336116767718</v>
      </c>
      <c r="P97" s="105">
        <v>8.0587848739530603</v>
      </c>
      <c r="Q97" s="105">
        <v>7.6474784551605373</v>
      </c>
      <c r="R97" s="105">
        <v>8.0343254637519994</v>
      </c>
      <c r="S97" s="105">
        <v>8.4817441273715737</v>
      </c>
      <c r="T97" s="105">
        <v>8.693665029137204</v>
      </c>
      <c r="U97" s="105">
        <v>8.8175393156950257</v>
      </c>
      <c r="V97" s="105">
        <v>8.8411992722422603</v>
      </c>
      <c r="W97" s="105">
        <v>8.9244621021865083</v>
      </c>
      <c r="X97" s="105">
        <v>8.8535699198018776</v>
      </c>
      <c r="Y97" s="105">
        <v>8.3955564882340568</v>
      </c>
      <c r="DA97" s="132" t="s">
        <v>3006</v>
      </c>
    </row>
    <row r="98" spans="1:105" ht="12" customHeight="1" x14ac:dyDescent="0.25">
      <c r="A98" s="108" t="s">
        <v>53</v>
      </c>
      <c r="B98" s="99">
        <v>0.72897262000269369</v>
      </c>
      <c r="C98" s="99">
        <v>1.7541940520475001</v>
      </c>
      <c r="D98" s="99">
        <v>0.65412798413518747</v>
      </c>
      <c r="E98" s="99">
        <v>0.35045256667643387</v>
      </c>
      <c r="F98" s="99">
        <v>0.47200520639493621</v>
      </c>
      <c r="G98" s="99">
        <v>0.46819711121422652</v>
      </c>
      <c r="H98" s="99">
        <v>0.69647005020778674</v>
      </c>
      <c r="I98" s="99">
        <v>0.55619177882950965</v>
      </c>
      <c r="J98" s="99">
        <v>0.51634830208373483</v>
      </c>
      <c r="K98" s="99">
        <v>0.46558884416317819</v>
      </c>
      <c r="L98" s="99">
        <v>0.48818162739475074</v>
      </c>
      <c r="M98" s="99">
        <v>0.76985100290930442</v>
      </c>
      <c r="N98" s="99">
        <v>0.49594057067130243</v>
      </c>
      <c r="O98" s="99">
        <v>0.28953087464779531</v>
      </c>
      <c r="P98" s="99">
        <v>0.69006723141334636</v>
      </c>
      <c r="Q98" s="99">
        <v>0.10008953809554752</v>
      </c>
      <c r="R98" s="99">
        <v>0.20542588793354927</v>
      </c>
      <c r="S98" s="99">
        <v>0.46616430011101839</v>
      </c>
      <c r="T98" s="99">
        <v>0.56640184370198854</v>
      </c>
      <c r="U98" s="99">
        <v>0.75454001199284271</v>
      </c>
      <c r="V98" s="99">
        <v>0.62239039140023911</v>
      </c>
      <c r="W98" s="99">
        <v>0.66566017437819058</v>
      </c>
      <c r="X98" s="99">
        <v>0.71795754268111089</v>
      </c>
      <c r="Y98" s="99">
        <v>0.56022820489837677</v>
      </c>
      <c r="DA98" s="63" t="s">
        <v>3007</v>
      </c>
    </row>
    <row r="99" spans="1:105" ht="12" customHeight="1" x14ac:dyDescent="0.25">
      <c r="A99" s="108" t="s">
        <v>52</v>
      </c>
      <c r="B99" s="99">
        <v>5.8101773454952106</v>
      </c>
      <c r="C99" s="99">
        <v>6.1983190718478065</v>
      </c>
      <c r="D99" s="99">
        <v>6.690956927589597</v>
      </c>
      <c r="E99" s="99">
        <v>6.4789593972615602</v>
      </c>
      <c r="F99" s="99">
        <v>6.4057524479426782</v>
      </c>
      <c r="G99" s="99">
        <v>6.6020411205419549</v>
      </c>
      <c r="H99" s="99">
        <v>6.8530107055611618</v>
      </c>
      <c r="I99" s="99">
        <v>6.8756307981382108</v>
      </c>
      <c r="J99" s="99">
        <v>6.856547317421235</v>
      </c>
      <c r="K99" s="99">
        <v>6.6742052286757492</v>
      </c>
      <c r="L99" s="99">
        <v>7.0588401319944447</v>
      </c>
      <c r="M99" s="99">
        <v>7.0932799645221918</v>
      </c>
      <c r="N99" s="99">
        <v>7.2006648649610554</v>
      </c>
      <c r="O99" s="99">
        <v>7.3099027370289766</v>
      </c>
      <c r="P99" s="99">
        <v>7.368717642539715</v>
      </c>
      <c r="Q99" s="99">
        <v>7.5473889170649899</v>
      </c>
      <c r="R99" s="99">
        <v>7.8288995758184488</v>
      </c>
      <c r="S99" s="99">
        <v>8.0155798272605558</v>
      </c>
      <c r="T99" s="99">
        <v>8.1272631854352149</v>
      </c>
      <c r="U99" s="99">
        <v>8.0629993037021848</v>
      </c>
      <c r="V99" s="99">
        <v>8.2188088808420208</v>
      </c>
      <c r="W99" s="99">
        <v>8.2588019278083173</v>
      </c>
      <c r="X99" s="99">
        <v>8.1356123771207667</v>
      </c>
      <c r="Y99" s="99">
        <v>7.8353282833356799</v>
      </c>
      <c r="DA99" s="63" t="s">
        <v>3008</v>
      </c>
    </row>
    <row r="100" spans="1:105" ht="12" customHeight="1" x14ac:dyDescent="0.25">
      <c r="A100" s="121" t="s">
        <v>54</v>
      </c>
      <c r="B100" s="123">
        <v>4.0198493409096603</v>
      </c>
      <c r="C100" s="123">
        <v>4.4863791109577909</v>
      </c>
      <c r="D100" s="123">
        <v>4.4556700400729614</v>
      </c>
      <c r="E100" s="123">
        <v>4.5554215096708406</v>
      </c>
      <c r="F100" s="123">
        <v>4.5171444080381251</v>
      </c>
      <c r="G100" s="123">
        <v>4.6374275074784856</v>
      </c>
      <c r="H100" s="123">
        <v>5.3107576913401804</v>
      </c>
      <c r="I100" s="123">
        <v>5.2460290957433617</v>
      </c>
      <c r="J100" s="123">
        <v>5.1533188688619997</v>
      </c>
      <c r="K100" s="123">
        <v>4.9524197093954134</v>
      </c>
      <c r="L100" s="123">
        <v>5.1298635578040583</v>
      </c>
      <c r="M100" s="123">
        <v>4.7775493790210737</v>
      </c>
      <c r="N100" s="123">
        <v>4.6076240665703665</v>
      </c>
      <c r="O100" s="123">
        <v>4.0868774644491985</v>
      </c>
      <c r="P100" s="123">
        <v>4.5199247827554894</v>
      </c>
      <c r="Q100" s="123">
        <v>4.4619209182197865</v>
      </c>
      <c r="R100" s="123">
        <v>4.438309158361351</v>
      </c>
      <c r="S100" s="123">
        <v>4.5613224574269289</v>
      </c>
      <c r="T100" s="123">
        <v>4.9231413912010762</v>
      </c>
      <c r="U100" s="123">
        <v>4.6401895121922019</v>
      </c>
      <c r="V100" s="123">
        <v>4.6032261385252999</v>
      </c>
      <c r="W100" s="123">
        <v>4.6707694310217871</v>
      </c>
      <c r="X100" s="123">
        <v>4.758082615402512</v>
      </c>
      <c r="Y100" s="123">
        <v>4.477671639893722</v>
      </c>
      <c r="DA100" s="130" t="s">
        <v>3009</v>
      </c>
    </row>
    <row r="101" spans="1:105" ht="12" customHeight="1" x14ac:dyDescent="0.25">
      <c r="A101" s="97" t="s">
        <v>202</v>
      </c>
      <c r="B101" s="99">
        <v>3.9659284497632665</v>
      </c>
      <c r="C101" s="99">
        <v>4.5242172876192317</v>
      </c>
      <c r="D101" s="99">
        <v>4.4334737203450025</v>
      </c>
      <c r="E101" s="99">
        <v>4.6511628153462805</v>
      </c>
      <c r="F101" s="99">
        <v>4.4696166509332835</v>
      </c>
      <c r="G101" s="99">
        <v>4.5978065316634886</v>
      </c>
      <c r="H101" s="99">
        <v>5.3711359341635401</v>
      </c>
      <c r="I101" s="99">
        <v>5.2131282145682372</v>
      </c>
      <c r="J101" s="99">
        <v>5.1162179197306585</v>
      </c>
      <c r="K101" s="99">
        <v>4.9881762428729495</v>
      </c>
      <c r="L101" s="99">
        <v>5.0289367934223677</v>
      </c>
      <c r="M101" s="99">
        <v>4.9248854838668024</v>
      </c>
      <c r="N101" s="99">
        <v>4.932834412019611</v>
      </c>
      <c r="O101" s="99">
        <v>4.8733028907622815</v>
      </c>
      <c r="P101" s="99">
        <v>4.9541870684425664</v>
      </c>
      <c r="Q101" s="99">
        <v>5.0705877661012568</v>
      </c>
      <c r="R101" s="99">
        <v>4.0551983802653684</v>
      </c>
      <c r="S101" s="99">
        <v>4.4395378945478328</v>
      </c>
      <c r="T101" s="99">
        <v>4.6299432242063077</v>
      </c>
      <c r="U101" s="99">
        <v>4.6879699055718111</v>
      </c>
      <c r="V101" s="99">
        <v>4.675359417838016</v>
      </c>
      <c r="W101" s="99">
        <v>4.6700890261987027</v>
      </c>
      <c r="X101" s="99">
        <v>4.648585494953684</v>
      </c>
      <c r="Y101" s="99">
        <v>4.5393766194814544</v>
      </c>
      <c r="DA101" s="63" t="s">
        <v>3010</v>
      </c>
    </row>
    <row r="102" spans="1:105" ht="12" customHeight="1" x14ac:dyDescent="0.25">
      <c r="A102" s="97" t="s">
        <v>50</v>
      </c>
      <c r="B102" s="99">
        <v>4.1841250611532663</v>
      </c>
      <c r="C102" s="99">
        <v>4.3015421001484375</v>
      </c>
      <c r="D102" s="99">
        <v>4.4377756229636782</v>
      </c>
      <c r="E102" s="99">
        <v>4.5223375666408527</v>
      </c>
      <c r="F102" s="99">
        <v>4.6408499746391172</v>
      </c>
      <c r="G102" s="99">
        <v>4.8129979470268731</v>
      </c>
      <c r="H102" s="99">
        <v>4.9803194410893052</v>
      </c>
      <c r="I102" s="99">
        <v>5.1543827012064227</v>
      </c>
      <c r="J102" s="99">
        <v>5.1821564048637336</v>
      </c>
      <c r="K102" s="99">
        <v>5.0535447522869203</v>
      </c>
      <c r="L102" s="99">
        <v>4.9931286950287932</v>
      </c>
      <c r="M102" s="99">
        <v>4.7222868624643981</v>
      </c>
      <c r="N102" s="99">
        <v>4.5390686830507381</v>
      </c>
      <c r="O102" s="99">
        <v>4.40033915954396</v>
      </c>
      <c r="P102" s="99">
        <v>4.3664153985844747</v>
      </c>
      <c r="Q102" s="99">
        <v>4.4167723639955661</v>
      </c>
      <c r="R102" s="99">
        <v>4.5278489182755219</v>
      </c>
      <c r="S102" s="99">
        <v>4.6994591391384581</v>
      </c>
      <c r="T102" s="99">
        <v>4.9866009216754668</v>
      </c>
      <c r="U102" s="99">
        <v>4.4900000161213693</v>
      </c>
      <c r="V102" s="99">
        <v>4.3573903240434788</v>
      </c>
      <c r="W102" s="99">
        <v>4.6274916086556592</v>
      </c>
      <c r="X102" s="99">
        <v>5.1976356525163006</v>
      </c>
      <c r="Y102" s="99">
        <v>4.2966020756837358</v>
      </c>
      <c r="DA102" s="63" t="s">
        <v>3011</v>
      </c>
    </row>
    <row r="103" spans="1:105" ht="12" customHeight="1" x14ac:dyDescent="0.25">
      <c r="A103" s="109" t="s">
        <v>120</v>
      </c>
      <c r="B103" s="110">
        <v>3.9494769403520662</v>
      </c>
      <c r="C103" s="110">
        <v>4.5631000306842742</v>
      </c>
      <c r="D103" s="110">
        <v>4.4667947505500596</v>
      </c>
      <c r="E103" s="110">
        <v>4.5541508150767624</v>
      </c>
      <c r="F103" s="110">
        <v>4.4751460186278473</v>
      </c>
      <c r="G103" s="110">
        <v>4.5786886012489258</v>
      </c>
      <c r="H103" s="110">
        <v>5.4090607652728888</v>
      </c>
      <c r="I103" s="110">
        <v>5.2780320748552212</v>
      </c>
      <c r="J103" s="110">
        <v>5.1495091225697402</v>
      </c>
      <c r="K103" s="110">
        <v>4.919331924423874</v>
      </c>
      <c r="L103" s="110">
        <v>5.1805111711207079</v>
      </c>
      <c r="M103" s="110">
        <v>4.779465079200631</v>
      </c>
      <c r="N103" s="110">
        <v>4.5982799313017644</v>
      </c>
      <c r="O103" s="110">
        <v>3.9236254140497979</v>
      </c>
      <c r="P103" s="110">
        <v>4.5293625531602935</v>
      </c>
      <c r="Q103" s="110">
        <v>4.4236735046334212</v>
      </c>
      <c r="R103" s="110">
        <v>4.4442663384378598</v>
      </c>
      <c r="S103" s="110">
        <v>4.5314983997355895</v>
      </c>
      <c r="T103" s="110">
        <v>4.93040210276585</v>
      </c>
      <c r="U103" s="110">
        <v>4.6731534481701145</v>
      </c>
      <c r="V103" s="110">
        <v>4.653473920978187</v>
      </c>
      <c r="W103" s="110">
        <v>4.6803426057171258</v>
      </c>
      <c r="X103" s="110">
        <v>4.6718612141521936</v>
      </c>
      <c r="Y103" s="110">
        <v>4.5117786706611236</v>
      </c>
      <c r="DA103" s="60" t="s">
        <v>3012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38.805253550695383</v>
      </c>
      <c r="C105" s="118">
        <f t="shared" si="35"/>
        <v>40.897697718042778</v>
      </c>
      <c r="D105" s="118">
        <f t="shared" si="35"/>
        <v>42.070796094201526</v>
      </c>
      <c r="E105" s="118">
        <f t="shared" si="35"/>
        <v>44.099669911490253</v>
      </c>
      <c r="F105" s="118">
        <f t="shared" si="35"/>
        <v>45.586781600139517</v>
      </c>
      <c r="G105" s="118">
        <f t="shared" si="35"/>
        <v>47.292190160713432</v>
      </c>
      <c r="H105" s="118">
        <f t="shared" si="35"/>
        <v>48.5877133972933</v>
      </c>
      <c r="I105" s="118">
        <f t="shared" si="35"/>
        <v>48.080738052982746</v>
      </c>
      <c r="J105" s="118">
        <f t="shared" si="35"/>
        <v>48.096778555732726</v>
      </c>
      <c r="K105" s="118">
        <f t="shared" si="35"/>
        <v>48.94068638134376</v>
      </c>
      <c r="L105" s="118">
        <f t="shared" si="35"/>
        <v>49.437752147241703</v>
      </c>
      <c r="M105" s="118">
        <f t="shared" si="35"/>
        <v>48.495352125120689</v>
      </c>
      <c r="N105" s="118">
        <f t="shared" si="35"/>
        <v>47.24801800825837</v>
      </c>
      <c r="O105" s="118">
        <f t="shared" si="35"/>
        <v>45.018146425569114</v>
      </c>
      <c r="P105" s="118">
        <f t="shared" si="35"/>
        <v>44.29841529013536</v>
      </c>
      <c r="Q105" s="118">
        <f t="shared" si="35"/>
        <v>43.993369149413581</v>
      </c>
      <c r="R105" s="118">
        <f t="shared" ref="R105:V105" si="36">R106+R109+R111+R120</f>
        <v>43.213616030293174</v>
      </c>
      <c r="S105" s="118">
        <f t="shared" si="36"/>
        <v>43.920657788485428</v>
      </c>
      <c r="T105" s="118">
        <f t="shared" si="36"/>
        <v>44.995563066617819</v>
      </c>
      <c r="U105" s="118">
        <f t="shared" si="36"/>
        <v>44.758825200745079</v>
      </c>
      <c r="V105" s="118">
        <f t="shared" si="36"/>
        <v>44.436039717531166</v>
      </c>
      <c r="W105" s="118">
        <f t="shared" ref="W105:Y105" si="37">W106+W109+W111+W120</f>
        <v>44.402246097559193</v>
      </c>
      <c r="X105" s="118">
        <f t="shared" si="37"/>
        <v>43.93185330258958</v>
      </c>
      <c r="Y105" s="118">
        <f t="shared" si="37"/>
        <v>42.881667096904863</v>
      </c>
      <c r="DA105" s="129" t="s">
        <v>3013</v>
      </c>
    </row>
    <row r="106" spans="1:105" ht="12.95" customHeight="1" x14ac:dyDescent="0.25">
      <c r="A106" s="121" t="s">
        <v>57</v>
      </c>
      <c r="B106" s="123">
        <f t="shared" ref="B106:Q106" si="38">SUM(B107:B108)</f>
        <v>27.373888949843888</v>
      </c>
      <c r="C106" s="123">
        <f t="shared" si="38"/>
        <v>28.216679065744035</v>
      </c>
      <c r="D106" s="123">
        <f t="shared" si="38"/>
        <v>29.781934029761555</v>
      </c>
      <c r="E106" s="123">
        <f t="shared" si="38"/>
        <v>31.620796565481498</v>
      </c>
      <c r="F106" s="123">
        <f t="shared" si="38"/>
        <v>33.335242494022431</v>
      </c>
      <c r="G106" s="123">
        <f t="shared" si="38"/>
        <v>34.449068325290156</v>
      </c>
      <c r="H106" s="123">
        <f t="shared" si="38"/>
        <v>34.742918236110967</v>
      </c>
      <c r="I106" s="123">
        <f t="shared" si="38"/>
        <v>34.535343226095854</v>
      </c>
      <c r="J106" s="123">
        <f t="shared" si="38"/>
        <v>34.191024559012298</v>
      </c>
      <c r="K106" s="123">
        <f t="shared" si="38"/>
        <v>34.611276172243556</v>
      </c>
      <c r="L106" s="123">
        <f t="shared" si="38"/>
        <v>35.067057999506567</v>
      </c>
      <c r="M106" s="123">
        <f t="shared" si="38"/>
        <v>33.716086101885161</v>
      </c>
      <c r="N106" s="123">
        <f t="shared" si="38"/>
        <v>32.644354243621073</v>
      </c>
      <c r="O106" s="123">
        <f t="shared" si="38"/>
        <v>31.05493611625333</v>
      </c>
      <c r="P106" s="123">
        <f t="shared" si="38"/>
        <v>30.009090271854451</v>
      </c>
      <c r="Q106" s="123">
        <f t="shared" si="38"/>
        <v>29.317955950090976</v>
      </c>
      <c r="R106" s="123">
        <f t="shared" ref="R106:V106" si="39">SUM(R107:R108)</f>
        <v>27.889253770478707</v>
      </c>
      <c r="S106" s="123">
        <f t="shared" si="39"/>
        <v>28.22975519789966</v>
      </c>
      <c r="T106" s="123">
        <f t="shared" si="39"/>
        <v>29.639993577730067</v>
      </c>
      <c r="U106" s="123">
        <f t="shared" si="39"/>
        <v>29.613321276418816</v>
      </c>
      <c r="V106" s="123">
        <f t="shared" si="39"/>
        <v>29.660610375149801</v>
      </c>
      <c r="W106" s="123">
        <f t="shared" ref="W106:Y106" si="40">SUM(W107:W108)</f>
        <v>29.334207492645195</v>
      </c>
      <c r="X106" s="123">
        <f t="shared" si="40"/>
        <v>29.014102242169926</v>
      </c>
      <c r="Y106" s="123">
        <f t="shared" si="40"/>
        <v>28.643570301074234</v>
      </c>
      <c r="DA106" s="130" t="s">
        <v>3014</v>
      </c>
    </row>
    <row r="107" spans="1:105" ht="12" customHeight="1" x14ac:dyDescent="0.25">
      <c r="A107" s="97" t="s">
        <v>197</v>
      </c>
      <c r="B107" s="99">
        <v>27.253968371067756</v>
      </c>
      <c r="C107" s="99">
        <v>28.092954906445303</v>
      </c>
      <c r="D107" s="99">
        <v>29.655540045293556</v>
      </c>
      <c r="E107" s="99">
        <v>31.495320169226392</v>
      </c>
      <c r="F107" s="99">
        <v>33.203264436266004</v>
      </c>
      <c r="G107" s="99">
        <v>34.317276606124608</v>
      </c>
      <c r="H107" s="99">
        <v>34.61534039306936</v>
      </c>
      <c r="I107" s="99">
        <v>34.409545566671568</v>
      </c>
      <c r="J107" s="99">
        <v>34.069513801798976</v>
      </c>
      <c r="K107" s="99">
        <v>34.49285429047854</v>
      </c>
      <c r="L107" s="99">
        <v>34.947786087485596</v>
      </c>
      <c r="M107" s="99">
        <v>33.600528231472396</v>
      </c>
      <c r="N107" s="99">
        <v>32.533881158719723</v>
      </c>
      <c r="O107" s="99">
        <v>30.948272541090226</v>
      </c>
      <c r="P107" s="99">
        <v>29.904664255101395</v>
      </c>
      <c r="Q107" s="99">
        <v>29.220282601187357</v>
      </c>
      <c r="R107" s="99">
        <v>27.796355210995468</v>
      </c>
      <c r="S107" s="99">
        <v>28.137262063940586</v>
      </c>
      <c r="T107" s="99">
        <v>29.542060433355285</v>
      </c>
      <c r="U107" s="99">
        <v>29.516622726165355</v>
      </c>
      <c r="V107" s="99">
        <v>29.563788564748307</v>
      </c>
      <c r="W107" s="99">
        <v>29.238087781995549</v>
      </c>
      <c r="X107" s="99">
        <v>28.917626167983155</v>
      </c>
      <c r="Y107" s="99">
        <v>28.548522446554024</v>
      </c>
      <c r="DA107" s="63" t="s">
        <v>3015</v>
      </c>
    </row>
    <row r="108" spans="1:105" ht="12" customHeight="1" x14ac:dyDescent="0.25">
      <c r="A108" s="97" t="s">
        <v>53</v>
      </c>
      <c r="B108" s="99">
        <v>0.11992057877613135</v>
      </c>
      <c r="C108" s="99">
        <v>0.12372415929873024</v>
      </c>
      <c r="D108" s="99">
        <v>0.12639398446799935</v>
      </c>
      <c r="E108" s="99">
        <v>0.12547639625510509</v>
      </c>
      <c r="F108" s="99">
        <v>0.13197805775642871</v>
      </c>
      <c r="G108" s="99">
        <v>0.13179171916555096</v>
      </c>
      <c r="H108" s="99">
        <v>0.12757784304160349</v>
      </c>
      <c r="I108" s="99">
        <v>0.12579765942428767</v>
      </c>
      <c r="J108" s="99">
        <v>0.12151075721332147</v>
      </c>
      <c r="K108" s="99">
        <v>0.11842188176501439</v>
      </c>
      <c r="L108" s="99">
        <v>0.11927191202096687</v>
      </c>
      <c r="M108" s="99">
        <v>0.11555787041276601</v>
      </c>
      <c r="N108" s="99">
        <v>0.11047308490135234</v>
      </c>
      <c r="O108" s="99">
        <v>0.10666357516310535</v>
      </c>
      <c r="P108" s="99">
        <v>0.10442601675305664</v>
      </c>
      <c r="Q108" s="99">
        <v>9.7673348903619617E-2</v>
      </c>
      <c r="R108" s="99">
        <v>9.2898559483237345E-2</v>
      </c>
      <c r="S108" s="99">
        <v>9.2493133959074506E-2</v>
      </c>
      <c r="T108" s="99">
        <v>9.7933144374783399E-2</v>
      </c>
      <c r="U108" s="99">
        <v>9.6698550253459054E-2</v>
      </c>
      <c r="V108" s="99">
        <v>9.6821810401494568E-2</v>
      </c>
      <c r="W108" s="99">
        <v>9.6119710649643961E-2</v>
      </c>
      <c r="X108" s="99">
        <v>9.6476074186770525E-2</v>
      </c>
      <c r="Y108" s="99">
        <v>9.5047854520210487E-2</v>
      </c>
      <c r="DA108" s="63" t="s">
        <v>3016</v>
      </c>
    </row>
    <row r="109" spans="1:105" ht="12.95" customHeight="1" x14ac:dyDescent="0.25">
      <c r="A109" s="121" t="s">
        <v>92</v>
      </c>
      <c r="B109" s="123">
        <f t="shared" ref="B109:Y109" si="41">B110</f>
        <v>0.42774326285429531</v>
      </c>
      <c r="C109" s="123">
        <f t="shared" si="41"/>
        <v>0.56951287378127935</v>
      </c>
      <c r="D109" s="123">
        <f t="shared" si="41"/>
        <v>0.46048215504518564</v>
      </c>
      <c r="E109" s="123">
        <f t="shared" si="41"/>
        <v>0.95095418182842917</v>
      </c>
      <c r="F109" s="123">
        <f t="shared" si="41"/>
        <v>0.8241994939718319</v>
      </c>
      <c r="G109" s="123">
        <f t="shared" si="41"/>
        <v>1.1119509930122295</v>
      </c>
      <c r="H109" s="123">
        <f t="shared" si="41"/>
        <v>1.317745155070245</v>
      </c>
      <c r="I109" s="123">
        <f t="shared" si="41"/>
        <v>0.95056812695108683</v>
      </c>
      <c r="J109" s="123">
        <f t="shared" si="41"/>
        <v>1.2709577513477037</v>
      </c>
      <c r="K109" s="123">
        <f t="shared" si="41"/>
        <v>2.2071146563928949</v>
      </c>
      <c r="L109" s="123">
        <f t="shared" si="41"/>
        <v>2.2986110385891809</v>
      </c>
      <c r="M109" s="123">
        <f t="shared" si="41"/>
        <v>2.3745463205822386</v>
      </c>
      <c r="N109" s="123">
        <f t="shared" si="41"/>
        <v>2.3050172638944701</v>
      </c>
      <c r="O109" s="123">
        <f t="shared" si="41"/>
        <v>2.1851021108082072</v>
      </c>
      <c r="P109" s="123">
        <f t="shared" si="41"/>
        <v>1.7466598334678736</v>
      </c>
      <c r="Q109" s="123">
        <f t="shared" si="41"/>
        <v>2.6139070488988381</v>
      </c>
      <c r="R109" s="123">
        <f t="shared" si="41"/>
        <v>2.3056393985043608</v>
      </c>
      <c r="S109" s="123">
        <f t="shared" si="41"/>
        <v>2.4292098259237562</v>
      </c>
      <c r="T109" s="123">
        <f t="shared" si="41"/>
        <v>1.9371477519134928</v>
      </c>
      <c r="U109" s="123">
        <f t="shared" si="41"/>
        <v>1.6711945395511358</v>
      </c>
      <c r="V109" s="123">
        <f t="shared" si="41"/>
        <v>1.4687653488863073</v>
      </c>
      <c r="W109" s="123">
        <f t="shared" si="41"/>
        <v>1.4472724710648002</v>
      </c>
      <c r="X109" s="123">
        <f t="shared" si="41"/>
        <v>1.3376826600929355</v>
      </c>
      <c r="Y109" s="123">
        <f t="shared" si="41"/>
        <v>1.427519529732282</v>
      </c>
      <c r="DA109" s="130" t="s">
        <v>3017</v>
      </c>
    </row>
    <row r="110" spans="1:105" ht="12" customHeight="1" x14ac:dyDescent="0.25">
      <c r="A110" s="97" t="s">
        <v>53</v>
      </c>
      <c r="B110" s="99">
        <f>RES_hhdet_tesh!B110/RES_summary!B$19</f>
        <v>0.42774326285429531</v>
      </c>
      <c r="C110" s="99">
        <f>RES_hhdet_tesh!C110/RES_summary!C$19</f>
        <v>0.56951287378127935</v>
      </c>
      <c r="D110" s="99">
        <f>RES_hhdet_tesh!D110/RES_summary!D$19</f>
        <v>0.46048215504518564</v>
      </c>
      <c r="E110" s="99">
        <f>RES_hhdet_tesh!E110/RES_summary!E$19</f>
        <v>0.95095418182842917</v>
      </c>
      <c r="F110" s="99">
        <f>RES_hhdet_tesh!F110/RES_summary!F$19</f>
        <v>0.8241994939718319</v>
      </c>
      <c r="G110" s="99">
        <f>RES_hhdet_tesh!G110/RES_summary!G$19</f>
        <v>1.1119509930122295</v>
      </c>
      <c r="H110" s="99">
        <f>RES_hhdet_tesh!H110/RES_summary!H$19</f>
        <v>1.317745155070245</v>
      </c>
      <c r="I110" s="99">
        <f>RES_hhdet_tesh!I110/RES_summary!I$19</f>
        <v>0.95056812695108683</v>
      </c>
      <c r="J110" s="99">
        <f>RES_hhdet_tesh!J110/RES_summary!J$19</f>
        <v>1.2709577513477037</v>
      </c>
      <c r="K110" s="99">
        <f>RES_hhdet_tesh!K110/RES_summary!K$19</f>
        <v>2.2071146563928949</v>
      </c>
      <c r="L110" s="99">
        <f>RES_hhdet_tesh!L110/RES_summary!L$19</f>
        <v>2.2986110385891809</v>
      </c>
      <c r="M110" s="99">
        <f>RES_hhdet_tesh!M110/RES_summary!M$19</f>
        <v>2.3745463205822386</v>
      </c>
      <c r="N110" s="99">
        <f>RES_hhdet_tesh!N110/RES_summary!N$19</f>
        <v>2.3050172638944701</v>
      </c>
      <c r="O110" s="99">
        <f>RES_hhdet_tesh!O110/RES_summary!O$19</f>
        <v>2.1851021108082072</v>
      </c>
      <c r="P110" s="99">
        <f>RES_hhdet_tesh!P110/RES_summary!P$19</f>
        <v>1.7466598334678736</v>
      </c>
      <c r="Q110" s="99">
        <f>RES_hhdet_tesh!Q110/RES_summary!Q$19</f>
        <v>2.6139070488988381</v>
      </c>
      <c r="R110" s="99">
        <f>RES_hhdet_tesh!R110/RES_summary!R$19</f>
        <v>2.3056393985043608</v>
      </c>
      <c r="S110" s="99">
        <f>RES_hhdet_tesh!S110/RES_summary!S$19</f>
        <v>2.4292098259237562</v>
      </c>
      <c r="T110" s="99">
        <f>RES_hhdet_tesh!T110/RES_summary!T$19</f>
        <v>1.9371477519134928</v>
      </c>
      <c r="U110" s="99">
        <f>RES_hhdet_tesh!U110/RES_summary!U$19</f>
        <v>1.6711945395511358</v>
      </c>
      <c r="V110" s="99">
        <f>RES_hhdet_tesh!V110/RES_summary!V$19</f>
        <v>1.4687653488863073</v>
      </c>
      <c r="W110" s="99">
        <f>RES_hhdet_tesh!W110/RES_summary!W$19</f>
        <v>1.4472724710648002</v>
      </c>
      <c r="X110" s="99">
        <f>RES_hhdet_tesh!X110/RES_summary!X$19</f>
        <v>1.3376826600929355</v>
      </c>
      <c r="Y110" s="99">
        <f>RES_hhdet_tesh!Y110/RES_summary!Y$19</f>
        <v>1.427519529732282</v>
      </c>
      <c r="DA110" s="63" t="s">
        <v>3018</v>
      </c>
    </row>
    <row r="111" spans="1:105" ht="12" customHeight="1" x14ac:dyDescent="0.25">
      <c r="A111" s="121" t="s">
        <v>55</v>
      </c>
      <c r="B111" s="123">
        <v>6.9787554431708481</v>
      </c>
      <c r="C111" s="123">
        <v>7.6294670899414037</v>
      </c>
      <c r="D111" s="123">
        <v>7.3704660125457275</v>
      </c>
      <c r="E111" s="123">
        <v>6.9832263418818004</v>
      </c>
      <c r="F111" s="123">
        <v>6.90396051711976</v>
      </c>
      <c r="G111" s="123">
        <v>7.0868303471760248</v>
      </c>
      <c r="H111" s="123">
        <v>7.2262152061671001</v>
      </c>
      <c r="I111" s="123">
        <v>7.3465180322076877</v>
      </c>
      <c r="J111" s="123">
        <v>7.4778248868500725</v>
      </c>
      <c r="K111" s="123">
        <v>7.1722864104861674</v>
      </c>
      <c r="L111" s="123">
        <v>6.9341992311646425</v>
      </c>
      <c r="M111" s="123">
        <v>7.6389563159424414</v>
      </c>
      <c r="N111" s="123">
        <v>7.7132614635046197</v>
      </c>
      <c r="O111" s="123">
        <v>7.7550828970994283</v>
      </c>
      <c r="P111" s="123">
        <v>8.0450807074413788</v>
      </c>
      <c r="Q111" s="123">
        <v>7.6391231029827971</v>
      </c>
      <c r="R111" s="123">
        <v>8.5594715982001492</v>
      </c>
      <c r="S111" s="123">
        <v>8.7003948789033334</v>
      </c>
      <c r="T111" s="123">
        <v>8.4779506791537571</v>
      </c>
      <c r="U111" s="123">
        <v>8.8319380260249574</v>
      </c>
      <c r="V111" s="123">
        <v>8.7017079728549174</v>
      </c>
      <c r="W111" s="123">
        <v>8.9487568803658277</v>
      </c>
      <c r="X111" s="123">
        <v>8.8327887216550902</v>
      </c>
      <c r="Y111" s="123">
        <v>8.3284180457579993</v>
      </c>
      <c r="DA111" s="130" t="s">
        <v>3019</v>
      </c>
    </row>
    <row r="112" spans="1:105" ht="12" customHeight="1" x14ac:dyDescent="0.25">
      <c r="A112" s="97" t="s">
        <v>130</v>
      </c>
      <c r="B112" s="99">
        <v>7.1868527107083358</v>
      </c>
      <c r="C112" s="99">
        <v>7.4755173743258565</v>
      </c>
      <c r="D112" s="99">
        <v>7.3818809926969067</v>
      </c>
      <c r="E112" s="99">
        <v>7.0553349404840775</v>
      </c>
      <c r="F112" s="99">
        <v>6.9175629392900708</v>
      </c>
      <c r="G112" s="99">
        <v>7.0964465603300715</v>
      </c>
      <c r="H112" s="99">
        <v>7.0935393117175547</v>
      </c>
      <c r="I112" s="99">
        <v>7.3087988340272538</v>
      </c>
      <c r="J112" s="99">
        <v>7.5233505893462915</v>
      </c>
      <c r="K112" s="99">
        <v>7.1852466445202072</v>
      </c>
      <c r="L112" s="99">
        <v>6.6780932396912425</v>
      </c>
      <c r="M112" s="99">
        <v>7.537859889744035</v>
      </c>
      <c r="N112" s="99">
        <v>7.7176219942550972</v>
      </c>
      <c r="O112" s="99">
        <v>7.8216773207446639</v>
      </c>
      <c r="P112" s="99">
        <v>8.0424954174955126</v>
      </c>
      <c r="Q112" s="99">
        <v>7.6405095554227982</v>
      </c>
      <c r="R112" s="99">
        <v>8.8187052954229923</v>
      </c>
      <c r="S112" s="99">
        <v>8.8173617666110111</v>
      </c>
      <c r="T112" s="99">
        <v>8.3795347814400039</v>
      </c>
      <c r="U112" s="99">
        <v>8.8418808892967249</v>
      </c>
      <c r="V112" s="99">
        <v>8.6220593455247805</v>
      </c>
      <c r="W112" s="99">
        <v>8.9559811269408005</v>
      </c>
      <c r="X112" s="99">
        <v>8.7975045627136055</v>
      </c>
      <c r="Y112" s="99">
        <v>8.2570855498921851</v>
      </c>
      <c r="DA112" s="63" t="s">
        <v>3020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7.7221192135321415</v>
      </c>
      <c r="O113" s="99">
        <v>7.8247195156227427</v>
      </c>
      <c r="P113" s="99">
        <v>8.048746655027724</v>
      </c>
      <c r="Q113" s="99">
        <v>8.9168796010202875</v>
      </c>
      <c r="R113" s="99">
        <v>10.67482786701345</v>
      </c>
      <c r="S113" s="99">
        <v>10.435157877197939</v>
      </c>
      <c r="T113" s="99">
        <v>9.5859361461152499</v>
      </c>
      <c r="U113" s="99">
        <v>9.7662664780184585</v>
      </c>
      <c r="V113" s="99">
        <v>10.010652023531707</v>
      </c>
      <c r="W113" s="99">
        <v>9.9680916709001703</v>
      </c>
      <c r="X113" s="99">
        <v>9.8947008121329798</v>
      </c>
      <c r="Y113" s="99">
        <v>9.9658245197947171</v>
      </c>
      <c r="DA113" s="63" t="s">
        <v>3021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0.50206532418007466</v>
      </c>
      <c r="O114" s="102">
        <v>0.3068911497549085</v>
      </c>
      <c r="P114" s="102">
        <v>0.68700076110351782</v>
      </c>
      <c r="Q114" s="102">
        <v>7.7114495720378845E-2</v>
      </c>
      <c r="R114" s="102">
        <v>8.9052727552471247E-2</v>
      </c>
      <c r="S114" s="102">
        <v>8.9045106317575701E-2</v>
      </c>
      <c r="T114" s="102">
        <v>8.4672115480153229E-2</v>
      </c>
      <c r="U114" s="102">
        <v>8.9415203510907329E-2</v>
      </c>
      <c r="V114" s="102">
        <v>8.7335278697168603E-2</v>
      </c>
      <c r="W114" s="102">
        <v>9.0776092274366921E-2</v>
      </c>
      <c r="X114" s="102">
        <v>8.9390335245752267E-2</v>
      </c>
      <c r="Y114" s="102">
        <v>8.4199877696897574E-2</v>
      </c>
      <c r="DA114" s="131" t="s">
        <v>3022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7.2200538893520676</v>
      </c>
      <c r="O115" s="105">
        <v>7.5178283658678327</v>
      </c>
      <c r="P115" s="105">
        <v>7.3617458939242075</v>
      </c>
      <c r="Q115" s="105">
        <v>8.8397651052999091</v>
      </c>
      <c r="R115" s="105">
        <v>10.585775139460981</v>
      </c>
      <c r="S115" s="105">
        <v>10.346112770880366</v>
      </c>
      <c r="T115" s="105">
        <v>9.5012640306350953</v>
      </c>
      <c r="U115" s="105">
        <v>9.6768512745075501</v>
      </c>
      <c r="V115" s="105">
        <v>9.9233167448345387</v>
      </c>
      <c r="W115" s="105">
        <v>9.8773155786258044</v>
      </c>
      <c r="X115" s="105">
        <v>9.8053104768872288</v>
      </c>
      <c r="Y115" s="105">
        <v>9.8816246420978207</v>
      </c>
      <c r="DA115" s="132" t="s">
        <v>3023</v>
      </c>
    </row>
    <row r="116" spans="1:105" ht="12" customHeight="1" x14ac:dyDescent="0.25">
      <c r="A116" s="106" t="s">
        <v>122</v>
      </c>
      <c r="B116" s="102">
        <v>6.5391499654979057</v>
      </c>
      <c r="C116" s="102">
        <v>7.9531515200603922</v>
      </c>
      <c r="D116" s="102">
        <v>7.346033424524105</v>
      </c>
      <c r="E116" s="102">
        <v>6.8265038466084214</v>
      </c>
      <c r="F116" s="102">
        <v>6.8737284780329651</v>
      </c>
      <c r="G116" s="102">
        <v>7.0659691933792619</v>
      </c>
      <c r="H116" s="102">
        <v>7.5423389486969352</v>
      </c>
      <c r="I116" s="102">
        <v>7.4307187451427978</v>
      </c>
      <c r="J116" s="102">
        <v>7.3750617847202005</v>
      </c>
      <c r="K116" s="102">
        <v>7.1413260403463346</v>
      </c>
      <c r="L116" s="102">
        <v>7.5505534080643013</v>
      </c>
      <c r="M116" s="102">
        <v>7.8750262378932376</v>
      </c>
      <c r="N116" s="102">
        <v>7.7106939978648628</v>
      </c>
      <c r="O116" s="102">
        <v>7.6124799804432604</v>
      </c>
      <c r="P116" s="102">
        <v>8.0465322135388107</v>
      </c>
      <c r="Q116" s="102">
        <v>7.6042056318311557</v>
      </c>
      <c r="R116" s="102">
        <v>7.9633456630136905</v>
      </c>
      <c r="S116" s="102">
        <v>8.3959154860295655</v>
      </c>
      <c r="T116" s="102">
        <v>8.6310348984922456</v>
      </c>
      <c r="U116" s="102">
        <v>8.7943961843414939</v>
      </c>
      <c r="V116" s="102">
        <v>8.831458451300497</v>
      </c>
      <c r="W116" s="102">
        <v>8.9254650922652079</v>
      </c>
      <c r="X116" s="102">
        <v>8.8475495348956184</v>
      </c>
      <c r="Y116" s="102">
        <v>8.4204972905238282</v>
      </c>
      <c r="DA116" s="131" t="s">
        <v>3024</v>
      </c>
    </row>
    <row r="117" spans="1:105" ht="12" customHeight="1" x14ac:dyDescent="0.25">
      <c r="A117" s="107" t="s">
        <v>121</v>
      </c>
      <c r="B117" s="105">
        <v>6.5391499654979031</v>
      </c>
      <c r="C117" s="105">
        <v>7.9531849574848135</v>
      </c>
      <c r="D117" s="105">
        <v>7.3464778894954845</v>
      </c>
      <c r="E117" s="105">
        <v>6.8275106147674709</v>
      </c>
      <c r="F117" s="105">
        <v>6.8733428890050687</v>
      </c>
      <c r="G117" s="105">
        <v>7.0623324081032743</v>
      </c>
      <c r="H117" s="105">
        <v>7.5381986215027563</v>
      </c>
      <c r="I117" s="105">
        <v>7.4250615307870715</v>
      </c>
      <c r="J117" s="105">
        <v>7.3709491948298327</v>
      </c>
      <c r="K117" s="105">
        <v>7.1414012146427543</v>
      </c>
      <c r="L117" s="105">
        <v>7.5478450961521952</v>
      </c>
      <c r="M117" s="105">
        <v>7.8592735132535676</v>
      </c>
      <c r="N117" s="105">
        <v>7.6895287414284406</v>
      </c>
      <c r="O117" s="105">
        <v>7.5878748450346443</v>
      </c>
      <c r="P117" s="105">
        <v>8.0554126120106986</v>
      </c>
      <c r="Q117" s="105">
        <v>7.6366011772839997</v>
      </c>
      <c r="R117" s="105">
        <v>8.0169899732552636</v>
      </c>
      <c r="S117" s="105">
        <v>8.4661467753296868</v>
      </c>
      <c r="T117" s="105">
        <v>8.6808915228932495</v>
      </c>
      <c r="U117" s="105">
        <v>8.8077952678731979</v>
      </c>
      <c r="V117" s="105">
        <v>8.8455620108059048</v>
      </c>
      <c r="W117" s="105">
        <v>8.9270657952143164</v>
      </c>
      <c r="X117" s="105">
        <v>8.8959034849461549</v>
      </c>
      <c r="Y117" s="105">
        <v>8.4387578607497087</v>
      </c>
      <c r="DA117" s="132" t="s">
        <v>3025</v>
      </c>
    </row>
    <row r="118" spans="1:105" ht="12" customHeight="1" x14ac:dyDescent="0.25">
      <c r="A118" s="108" t="s">
        <v>53</v>
      </c>
      <c r="B118" s="99">
        <v>0.72897262000269336</v>
      </c>
      <c r="C118" s="99">
        <v>1.7543422475258754</v>
      </c>
      <c r="D118" s="99">
        <v>0.65425203794151421</v>
      </c>
      <c r="E118" s="99">
        <v>0.35035499858411845</v>
      </c>
      <c r="F118" s="99">
        <v>0.47170223087199659</v>
      </c>
      <c r="G118" s="99">
        <v>0.46767358093494465</v>
      </c>
      <c r="H118" s="99">
        <v>0.695429227815754</v>
      </c>
      <c r="I118" s="99">
        <v>0.55568578743062746</v>
      </c>
      <c r="J118" s="99">
        <v>0.5162119875164326</v>
      </c>
      <c r="K118" s="99">
        <v>0.46569364652683393</v>
      </c>
      <c r="L118" s="99">
        <v>0.48823488520871622</v>
      </c>
      <c r="M118" s="99">
        <v>0.76947333338047974</v>
      </c>
      <c r="N118" s="99">
        <v>0.49548457487012676</v>
      </c>
      <c r="O118" s="99">
        <v>0.28909049711615892</v>
      </c>
      <c r="P118" s="99">
        <v>0.68977846735045623</v>
      </c>
      <c r="Q118" s="99">
        <v>9.9947177221335018E-2</v>
      </c>
      <c r="R118" s="99">
        <v>0.20498264493273707</v>
      </c>
      <c r="S118" s="99">
        <v>0.46530705558807622</v>
      </c>
      <c r="T118" s="99">
        <v>0.565569635713428</v>
      </c>
      <c r="U118" s="99">
        <v>0.75370618821308977</v>
      </c>
      <c r="V118" s="99">
        <v>0.62269751337301538</v>
      </c>
      <c r="W118" s="99">
        <v>0.66585437933251401</v>
      </c>
      <c r="X118" s="99">
        <v>0.72139047455822181</v>
      </c>
      <c r="Y118" s="99">
        <v>0.56311099502759698</v>
      </c>
      <c r="DA118" s="63" t="s">
        <v>3026</v>
      </c>
    </row>
    <row r="119" spans="1:105" ht="12" customHeight="1" x14ac:dyDescent="0.25">
      <c r="A119" s="108" t="s">
        <v>52</v>
      </c>
      <c r="B119" s="99">
        <v>5.8101773454952097</v>
      </c>
      <c r="C119" s="99">
        <v>6.1988427099589396</v>
      </c>
      <c r="D119" s="99">
        <v>6.6922258515539692</v>
      </c>
      <c r="E119" s="99">
        <v>6.477155616183353</v>
      </c>
      <c r="F119" s="99">
        <v>6.4016406581330711</v>
      </c>
      <c r="G119" s="99">
        <v>6.5946588271683302</v>
      </c>
      <c r="H119" s="99">
        <v>6.8427693936870027</v>
      </c>
      <c r="I119" s="99">
        <v>6.8693757433564437</v>
      </c>
      <c r="J119" s="99">
        <v>6.8547372073134003</v>
      </c>
      <c r="K119" s="99">
        <v>6.6757075681159197</v>
      </c>
      <c r="L119" s="99">
        <v>7.059610210943478</v>
      </c>
      <c r="M119" s="99">
        <v>7.0898001798730874</v>
      </c>
      <c r="N119" s="99">
        <v>7.1940441665583128</v>
      </c>
      <c r="O119" s="99">
        <v>7.2987843479184864</v>
      </c>
      <c r="P119" s="99">
        <v>7.3656341446602429</v>
      </c>
      <c r="Q119" s="99">
        <v>7.5366540000626649</v>
      </c>
      <c r="R119" s="99">
        <v>7.812007328322526</v>
      </c>
      <c r="S119" s="99">
        <v>8.0008397197416095</v>
      </c>
      <c r="T119" s="99">
        <v>8.1153218871798209</v>
      </c>
      <c r="U119" s="99">
        <v>8.054089079660109</v>
      </c>
      <c r="V119" s="99">
        <v>8.2228644974328908</v>
      </c>
      <c r="W119" s="99">
        <v>8.2612114158817995</v>
      </c>
      <c r="X119" s="99">
        <v>8.1745130103879315</v>
      </c>
      <c r="Y119" s="99">
        <v>7.8756468657221124</v>
      </c>
      <c r="DA119" s="63" t="s">
        <v>3027</v>
      </c>
    </row>
    <row r="120" spans="1:105" ht="12" customHeight="1" x14ac:dyDescent="0.25">
      <c r="A120" s="121" t="s">
        <v>54</v>
      </c>
      <c r="B120" s="123">
        <v>4.0248658948263474</v>
      </c>
      <c r="C120" s="123">
        <v>4.4820386885760621</v>
      </c>
      <c r="D120" s="123">
        <v>4.457913896849055</v>
      </c>
      <c r="E120" s="123">
        <v>4.5446928222985195</v>
      </c>
      <c r="F120" s="123">
        <v>4.5233790950254935</v>
      </c>
      <c r="G120" s="123">
        <v>4.6443404952350171</v>
      </c>
      <c r="H120" s="123">
        <v>5.3008347999449938</v>
      </c>
      <c r="I120" s="123">
        <v>5.2483086677281081</v>
      </c>
      <c r="J120" s="123">
        <v>5.1569713585226546</v>
      </c>
      <c r="K120" s="123">
        <v>4.9500091422211439</v>
      </c>
      <c r="L120" s="123">
        <v>5.1378838779813139</v>
      </c>
      <c r="M120" s="123">
        <v>4.7657633867108462</v>
      </c>
      <c r="N120" s="123">
        <v>4.5853850372382041</v>
      </c>
      <c r="O120" s="123">
        <v>4.0230253014081505</v>
      </c>
      <c r="P120" s="123">
        <v>4.4975844773716522</v>
      </c>
      <c r="Q120" s="123">
        <v>4.4223830474409773</v>
      </c>
      <c r="R120" s="123">
        <v>4.4592512631099579</v>
      </c>
      <c r="S120" s="123">
        <v>4.5612978857586786</v>
      </c>
      <c r="T120" s="123">
        <v>4.9404710578205027</v>
      </c>
      <c r="U120" s="123">
        <v>4.6423713587501672</v>
      </c>
      <c r="V120" s="123">
        <v>4.6049560206401399</v>
      </c>
      <c r="W120" s="123">
        <v>4.6720092534833721</v>
      </c>
      <c r="X120" s="123">
        <v>4.7472796786716316</v>
      </c>
      <c r="Y120" s="123">
        <v>4.4821592203403533</v>
      </c>
      <c r="DA120" s="130" t="s">
        <v>3028</v>
      </c>
    </row>
    <row r="121" spans="1:105" ht="12" customHeight="1" x14ac:dyDescent="0.25">
      <c r="A121" s="97" t="s">
        <v>50</v>
      </c>
      <c r="B121" s="99">
        <v>4.1841250611532663</v>
      </c>
      <c r="C121" s="99">
        <v>4.3015421001484384</v>
      </c>
      <c r="D121" s="99">
        <v>4.4377756229636782</v>
      </c>
      <c r="E121" s="99">
        <v>4.5223375666408536</v>
      </c>
      <c r="F121" s="99">
        <v>4.6408499746391163</v>
      </c>
      <c r="G121" s="99">
        <v>4.812997947026874</v>
      </c>
      <c r="H121" s="99">
        <v>4.9803194410893044</v>
      </c>
      <c r="I121" s="99">
        <v>5.1543827012064201</v>
      </c>
      <c r="J121" s="99">
        <v>5.1821564048637274</v>
      </c>
      <c r="K121" s="99">
        <v>5.0535447522869221</v>
      </c>
      <c r="L121" s="99">
        <v>4.9931286950287923</v>
      </c>
      <c r="M121" s="99">
        <v>4.7222868624643963</v>
      </c>
      <c r="N121" s="99">
        <v>4.5390686830507354</v>
      </c>
      <c r="O121" s="99">
        <v>4.4003391595439565</v>
      </c>
      <c r="P121" s="99">
        <v>4.3664153985844729</v>
      </c>
      <c r="Q121" s="99">
        <v>4.4167723639955687</v>
      </c>
      <c r="R121" s="99">
        <v>4.5278489182755113</v>
      </c>
      <c r="S121" s="99">
        <v>4.6994591391384573</v>
      </c>
      <c r="T121" s="99">
        <v>4.9866009216754783</v>
      </c>
      <c r="U121" s="99">
        <v>4.4900000161213702</v>
      </c>
      <c r="V121" s="99">
        <v>4.3573903240434753</v>
      </c>
      <c r="W121" s="99">
        <v>4.6274916086556566</v>
      </c>
      <c r="X121" s="99">
        <v>5.1976356525163085</v>
      </c>
      <c r="Y121" s="99">
        <v>4.2966020756837402</v>
      </c>
      <c r="DA121" s="63" t="s">
        <v>3029</v>
      </c>
    </row>
    <row r="122" spans="1:105" ht="12" customHeight="1" x14ac:dyDescent="0.25">
      <c r="A122" s="109" t="s">
        <v>120</v>
      </c>
      <c r="B122" s="110">
        <v>3.9494769403520662</v>
      </c>
      <c r="C122" s="110">
        <v>4.5631000306842742</v>
      </c>
      <c r="D122" s="110">
        <v>4.4667947505500596</v>
      </c>
      <c r="E122" s="110">
        <v>4.5541508150767624</v>
      </c>
      <c r="F122" s="110">
        <v>4.4751460186278473</v>
      </c>
      <c r="G122" s="110">
        <v>4.5786886012489241</v>
      </c>
      <c r="H122" s="110">
        <v>5.4090607652728906</v>
      </c>
      <c r="I122" s="110">
        <v>5.2780320748552247</v>
      </c>
      <c r="J122" s="110">
        <v>5.1495091225697429</v>
      </c>
      <c r="K122" s="110">
        <v>4.9193319244238758</v>
      </c>
      <c r="L122" s="110">
        <v>5.1805111711207061</v>
      </c>
      <c r="M122" s="110">
        <v>4.7794650792006355</v>
      </c>
      <c r="N122" s="110">
        <v>4.598279931301759</v>
      </c>
      <c r="O122" s="110">
        <v>3.9236254140497935</v>
      </c>
      <c r="P122" s="110">
        <v>4.5293625531602988</v>
      </c>
      <c r="Q122" s="110">
        <v>4.4236735046334212</v>
      </c>
      <c r="R122" s="110">
        <v>4.4442663384378704</v>
      </c>
      <c r="S122" s="110">
        <v>4.5314983997355895</v>
      </c>
      <c r="T122" s="110">
        <v>4.9304021027658624</v>
      </c>
      <c r="U122" s="110">
        <v>4.673153448170126</v>
      </c>
      <c r="V122" s="110">
        <v>4.6534739209781799</v>
      </c>
      <c r="W122" s="110">
        <v>4.6803426057171311</v>
      </c>
      <c r="X122" s="110">
        <v>4.6718612141521882</v>
      </c>
      <c r="Y122" s="110">
        <v>4.5117786706611263</v>
      </c>
      <c r="DA122" s="60" t="s">
        <v>3030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:Y124" si="44">W125+W128+W130+W139</f>
        <v>0</v>
      </c>
      <c r="X124" s="118">
        <f t="shared" si="44"/>
        <v>0</v>
      </c>
      <c r="Y124" s="118">
        <f t="shared" si="44"/>
        <v>0</v>
      </c>
      <c r="DA124" s="129" t="s">
        <v>3031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3032</v>
      </c>
    </row>
    <row r="126" spans="1:105" ht="12" customHeight="1" x14ac:dyDescent="0.25">
      <c r="A126" s="97" t="s">
        <v>198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3033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3034</v>
      </c>
    </row>
    <row r="128" spans="1:105" ht="12.95" customHeight="1" x14ac:dyDescent="0.25">
      <c r="A128" s="121" t="s">
        <v>92</v>
      </c>
      <c r="B128" s="123">
        <f t="shared" ref="B128:Y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3035</v>
      </c>
    </row>
    <row r="129" spans="1:105" ht="12" customHeight="1" x14ac:dyDescent="0.25">
      <c r="A129" s="97" t="s">
        <v>53</v>
      </c>
      <c r="B129" s="99">
        <f>RES_hhdet_tesh!B129/RES_summary!B$19</f>
        <v>0</v>
      </c>
      <c r="C129" s="99">
        <f>RES_hhdet_tesh!C129/RES_summary!C$19</f>
        <v>0</v>
      </c>
      <c r="D129" s="99">
        <f>RES_hhdet_tesh!D129/RES_summary!D$19</f>
        <v>0</v>
      </c>
      <c r="E129" s="99">
        <f>RES_hhdet_tesh!E129/RES_summary!E$19</f>
        <v>0</v>
      </c>
      <c r="F129" s="99">
        <f>RES_hhdet_tesh!F129/RES_summary!F$19</f>
        <v>0</v>
      </c>
      <c r="G129" s="99">
        <f>RES_hhdet_tesh!G129/RES_summary!G$19</f>
        <v>0</v>
      </c>
      <c r="H129" s="99">
        <f>RES_hhdet_tesh!H129/RES_summary!H$19</f>
        <v>0</v>
      </c>
      <c r="I129" s="99">
        <f>RES_hhdet_tesh!I129/RES_summary!I$19</f>
        <v>0</v>
      </c>
      <c r="J129" s="99">
        <f>RES_hhdet_tesh!J129/RES_summary!J$19</f>
        <v>0</v>
      </c>
      <c r="K129" s="99">
        <f>RES_hhdet_tesh!K129/RES_summary!K$19</f>
        <v>0</v>
      </c>
      <c r="L129" s="99">
        <f>RES_hhdet_tesh!L129/RES_summary!L$19</f>
        <v>0</v>
      </c>
      <c r="M129" s="99">
        <f>RES_hhdet_tesh!M129/RES_summary!M$19</f>
        <v>0</v>
      </c>
      <c r="N129" s="99">
        <f>RES_hhdet_tesh!N129/RES_summary!N$19</f>
        <v>0</v>
      </c>
      <c r="O129" s="99">
        <f>RES_hhdet_tesh!O129/RES_summary!O$19</f>
        <v>0</v>
      </c>
      <c r="P129" s="99">
        <f>RES_hhdet_tesh!P129/RES_summary!P$19</f>
        <v>0</v>
      </c>
      <c r="Q129" s="99">
        <f>RES_hhdet_tesh!Q129/RES_summary!Q$19</f>
        <v>0</v>
      </c>
      <c r="R129" s="99">
        <f>RES_hhdet_tesh!R129/RES_summary!R$19</f>
        <v>0</v>
      </c>
      <c r="S129" s="99">
        <f>RES_hhdet_tesh!S129/RES_summary!S$19</f>
        <v>0</v>
      </c>
      <c r="T129" s="99">
        <f>RES_hhdet_tesh!T129/RES_summary!T$19</f>
        <v>0</v>
      </c>
      <c r="U129" s="99">
        <f>RES_hhdet_tesh!U129/RES_summary!U$19</f>
        <v>0</v>
      </c>
      <c r="V129" s="99">
        <f>RES_hhdet_tesh!V129/RES_summary!V$19</f>
        <v>0</v>
      </c>
      <c r="W129" s="99">
        <f>RES_hhdet_tesh!W129/RES_summary!W$19</f>
        <v>0</v>
      </c>
      <c r="X129" s="99">
        <f>RES_hhdet_tesh!X129/RES_summary!X$19</f>
        <v>0</v>
      </c>
      <c r="Y129" s="99">
        <f>RES_hhdet_tesh!Y129/RES_summary!Y$19</f>
        <v>0</v>
      </c>
      <c r="DA129" s="63" t="s">
        <v>3036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3037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3038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3039</v>
      </c>
    </row>
    <row r="133" spans="1:105" ht="12" customHeight="1" x14ac:dyDescent="0.25">
      <c r="A133" s="100" t="s">
        <v>198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3040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3041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3042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3043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3044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3045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X139" s="123">
        <v>0</v>
      </c>
      <c r="Y139" s="123">
        <v>0</v>
      </c>
      <c r="DA139" s="130" t="s">
        <v>3046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X140" s="99">
        <v>0</v>
      </c>
      <c r="Y140" s="99">
        <v>0</v>
      </c>
      <c r="DA140" s="63" t="s">
        <v>3047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3048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37.122656790085244</v>
      </c>
      <c r="C143" s="118">
        <f t="shared" si="49"/>
        <v>46.473774898128838</v>
      </c>
      <c r="D143" s="118">
        <f t="shared" si="49"/>
        <v>43.662756444812374</v>
      </c>
      <c r="E143" s="118">
        <f t="shared" si="49"/>
        <v>48.32848842692475</v>
      </c>
      <c r="F143" s="118">
        <f t="shared" si="49"/>
        <v>48.257192945739632</v>
      </c>
      <c r="G143" s="118">
        <f t="shared" si="49"/>
        <v>51.007467446913097</v>
      </c>
      <c r="H143" s="118">
        <f t="shared" si="49"/>
        <v>54.046777828964004</v>
      </c>
      <c r="I143" s="118">
        <f t="shared" si="49"/>
        <v>51.72388672074527</v>
      </c>
      <c r="J143" s="118">
        <f t="shared" si="49"/>
        <v>48.990966811126761</v>
      </c>
      <c r="K143" s="118">
        <f t="shared" si="49"/>
        <v>49.970898822410923</v>
      </c>
      <c r="L143" s="118">
        <f t="shared" si="49"/>
        <v>55.223737262928346</v>
      </c>
      <c r="M143" s="118">
        <f t="shared" si="49"/>
        <v>50.762986101228897</v>
      </c>
      <c r="N143" s="118">
        <f t="shared" si="49"/>
        <v>49.707807190725454</v>
      </c>
      <c r="O143" s="118">
        <f t="shared" si="49"/>
        <v>46.627962115851808</v>
      </c>
      <c r="P143" s="118">
        <f t="shared" si="49"/>
        <v>45.350833311481587</v>
      </c>
      <c r="Q143" s="118">
        <f t="shared" si="49"/>
        <v>47.434194102864673</v>
      </c>
      <c r="R143" s="118">
        <f t="shared" ref="R143:V143" si="50">R144+R146+R148+R157</f>
        <v>47.430933325408844</v>
      </c>
      <c r="S143" s="118">
        <f t="shared" si="50"/>
        <v>50.001811580552797</v>
      </c>
      <c r="T143" s="118">
        <f t="shared" si="50"/>
        <v>50.591278256599409</v>
      </c>
      <c r="U143" s="118">
        <f t="shared" si="50"/>
        <v>50.083447381808256</v>
      </c>
      <c r="V143" s="118">
        <f t="shared" si="50"/>
        <v>50.055700304122354</v>
      </c>
      <c r="W143" s="118">
        <f t="shared" ref="W143:Y143" si="51">W144+W146+W148+W157</f>
        <v>49.7226557856795</v>
      </c>
      <c r="X143" s="118">
        <f t="shared" si="51"/>
        <v>49.485780974628817</v>
      </c>
      <c r="Y143" s="118">
        <f t="shared" si="51"/>
        <v>48.650600166622461</v>
      </c>
      <c r="DA143" s="129" t="s">
        <v>3049</v>
      </c>
    </row>
    <row r="144" spans="1:105" ht="12.95" customHeight="1" x14ac:dyDescent="0.25">
      <c r="A144" s="121" t="s">
        <v>57</v>
      </c>
      <c r="B144" s="123">
        <f t="shared" ref="B144:Y144" si="52">B145</f>
        <v>21.627635127285274</v>
      </c>
      <c r="C144" s="123">
        <f t="shared" si="52"/>
        <v>30.386117967463402</v>
      </c>
      <c r="D144" s="123">
        <f t="shared" si="52"/>
        <v>28.960518967334583</v>
      </c>
      <c r="E144" s="123">
        <f t="shared" si="52"/>
        <v>30.974309163515414</v>
      </c>
      <c r="F144" s="123">
        <f t="shared" si="52"/>
        <v>32.673334285809929</v>
      </c>
      <c r="G144" s="123">
        <f t="shared" si="52"/>
        <v>34.749003656799275</v>
      </c>
      <c r="H144" s="123">
        <f t="shared" si="52"/>
        <v>36.549830710989355</v>
      </c>
      <c r="I144" s="123">
        <f t="shared" si="52"/>
        <v>36.07572111273209</v>
      </c>
      <c r="J144" s="123">
        <f t="shared" si="52"/>
        <v>33.151970898642865</v>
      </c>
      <c r="K144" s="123">
        <f t="shared" si="52"/>
        <v>33.238305209392124</v>
      </c>
      <c r="L144" s="123">
        <f t="shared" si="52"/>
        <v>38.367678780658792</v>
      </c>
      <c r="M144" s="123">
        <f t="shared" si="52"/>
        <v>33.790843005046177</v>
      </c>
      <c r="N144" s="123">
        <f t="shared" si="52"/>
        <v>32.392033740882773</v>
      </c>
      <c r="O144" s="123">
        <f t="shared" si="52"/>
        <v>29.575826597634915</v>
      </c>
      <c r="P144" s="123">
        <f t="shared" si="52"/>
        <v>28.585312355353764</v>
      </c>
      <c r="Q144" s="123">
        <f t="shared" si="52"/>
        <v>28.679640312487699</v>
      </c>
      <c r="R144" s="123">
        <f t="shared" si="52"/>
        <v>27.973624575115355</v>
      </c>
      <c r="S144" s="123">
        <f t="shared" si="52"/>
        <v>28.566141512811718</v>
      </c>
      <c r="T144" s="123">
        <f t="shared" si="52"/>
        <v>29.786036798192285</v>
      </c>
      <c r="U144" s="123">
        <f t="shared" si="52"/>
        <v>29.752412794512285</v>
      </c>
      <c r="V144" s="123">
        <f t="shared" si="52"/>
        <v>29.642116214896308</v>
      </c>
      <c r="W144" s="123">
        <f t="shared" si="52"/>
        <v>29.255793114948972</v>
      </c>
      <c r="X144" s="123">
        <f t="shared" si="52"/>
        <v>28.807041850423616</v>
      </c>
      <c r="Y144" s="123">
        <f t="shared" si="52"/>
        <v>29.454972065845311</v>
      </c>
      <c r="DA144" s="130" t="s">
        <v>3050</v>
      </c>
    </row>
    <row r="145" spans="1:105" ht="12" customHeight="1" x14ac:dyDescent="0.25">
      <c r="A145" s="97" t="s">
        <v>53</v>
      </c>
      <c r="B145" s="99">
        <v>21.627635127285274</v>
      </c>
      <c r="C145" s="99">
        <v>30.386117967463402</v>
      </c>
      <c r="D145" s="99">
        <v>28.960518967334583</v>
      </c>
      <c r="E145" s="99">
        <v>30.974309163515414</v>
      </c>
      <c r="F145" s="99">
        <v>32.673334285809929</v>
      </c>
      <c r="G145" s="99">
        <v>34.749003656799275</v>
      </c>
      <c r="H145" s="99">
        <v>36.549830710989355</v>
      </c>
      <c r="I145" s="99">
        <v>36.07572111273209</v>
      </c>
      <c r="J145" s="99">
        <v>33.151970898642865</v>
      </c>
      <c r="K145" s="99">
        <v>33.238305209392124</v>
      </c>
      <c r="L145" s="99">
        <v>38.367678780658792</v>
      </c>
      <c r="M145" s="99">
        <v>33.790843005046177</v>
      </c>
      <c r="N145" s="99">
        <v>32.392033740882773</v>
      </c>
      <c r="O145" s="99">
        <v>29.575826597634915</v>
      </c>
      <c r="P145" s="99">
        <v>28.585312355353764</v>
      </c>
      <c r="Q145" s="99">
        <v>28.679640312487699</v>
      </c>
      <c r="R145" s="99">
        <v>27.973624575115355</v>
      </c>
      <c r="S145" s="99">
        <v>28.566141512811718</v>
      </c>
      <c r="T145" s="99">
        <v>29.786036798192285</v>
      </c>
      <c r="U145" s="99">
        <v>29.752412794512285</v>
      </c>
      <c r="V145" s="99">
        <v>29.642116214896308</v>
      </c>
      <c r="W145" s="99">
        <v>29.255793114948972</v>
      </c>
      <c r="X145" s="99">
        <v>28.807041850423616</v>
      </c>
      <c r="Y145" s="99">
        <v>29.454972065845311</v>
      </c>
      <c r="DA145" s="63" t="s">
        <v>3051</v>
      </c>
    </row>
    <row r="146" spans="1:105" ht="12.95" customHeight="1" x14ac:dyDescent="0.25">
      <c r="A146" s="121" t="s">
        <v>92</v>
      </c>
      <c r="B146" s="123">
        <f t="shared" ref="B146:Y146" si="53">B147</f>
        <v>4.1876314889547732</v>
      </c>
      <c r="C146" s="123">
        <f t="shared" si="53"/>
        <v>4.111320491978729</v>
      </c>
      <c r="D146" s="123">
        <f t="shared" si="53"/>
        <v>2.8901455069978814</v>
      </c>
      <c r="E146" s="123">
        <f t="shared" si="53"/>
        <v>5.8459357970227526</v>
      </c>
      <c r="F146" s="123">
        <f t="shared" si="53"/>
        <v>4.0623731009697526</v>
      </c>
      <c r="G146" s="123">
        <f t="shared" si="53"/>
        <v>4.3346568879408993</v>
      </c>
      <c r="H146" s="123">
        <f t="shared" si="53"/>
        <v>4.8680777512149476</v>
      </c>
      <c r="I146" s="123">
        <f t="shared" si="53"/>
        <v>3.0357347677968063</v>
      </c>
      <c r="J146" s="123">
        <f t="shared" si="53"/>
        <v>3.3058066709782978</v>
      </c>
      <c r="K146" s="123">
        <f t="shared" si="53"/>
        <v>4.5907450383433073</v>
      </c>
      <c r="L146" s="123">
        <f t="shared" si="53"/>
        <v>4.1653420459331496</v>
      </c>
      <c r="M146" s="123">
        <f t="shared" si="53"/>
        <v>4.4279411187118844</v>
      </c>
      <c r="N146" s="123">
        <f t="shared" si="53"/>
        <v>5.0472168041960845</v>
      </c>
      <c r="O146" s="123">
        <f t="shared" si="53"/>
        <v>5.2265223654336221</v>
      </c>
      <c r="P146" s="123">
        <f t="shared" si="53"/>
        <v>4.2164907422543285</v>
      </c>
      <c r="Q146" s="123">
        <f t="shared" si="53"/>
        <v>6.5867613451893092</v>
      </c>
      <c r="R146" s="123">
        <f t="shared" si="53"/>
        <v>6.9004022664829039</v>
      </c>
      <c r="S146" s="123">
        <f t="shared" si="53"/>
        <v>8.3393398957231994</v>
      </c>
      <c r="T146" s="123">
        <f t="shared" si="53"/>
        <v>7.1744428650732432</v>
      </c>
      <c r="U146" s="123">
        <f t="shared" si="53"/>
        <v>7.1009305254046335</v>
      </c>
      <c r="V146" s="123">
        <f t="shared" si="53"/>
        <v>7.2711432058760064</v>
      </c>
      <c r="W146" s="123">
        <f t="shared" si="53"/>
        <v>6.9617316104390792</v>
      </c>
      <c r="X146" s="123">
        <f t="shared" si="53"/>
        <v>6.755999302423179</v>
      </c>
      <c r="Y146" s="123">
        <f t="shared" si="53"/>
        <v>6.4979189669975979</v>
      </c>
      <c r="DA146" s="130" t="s">
        <v>3052</v>
      </c>
    </row>
    <row r="147" spans="1:105" ht="12" customHeight="1" x14ac:dyDescent="0.25">
      <c r="A147" s="97" t="s">
        <v>53</v>
      </c>
      <c r="B147" s="99">
        <f>RES_hhdet_tesh!B147/RES_summary!B$19</f>
        <v>4.1876314889547732</v>
      </c>
      <c r="C147" s="99">
        <f>RES_hhdet_tesh!C147/RES_summary!C$19</f>
        <v>4.111320491978729</v>
      </c>
      <c r="D147" s="99">
        <f>RES_hhdet_tesh!D147/RES_summary!D$19</f>
        <v>2.8901455069978814</v>
      </c>
      <c r="E147" s="99">
        <f>RES_hhdet_tesh!E147/RES_summary!E$19</f>
        <v>5.8459357970227526</v>
      </c>
      <c r="F147" s="99">
        <f>RES_hhdet_tesh!F147/RES_summary!F$19</f>
        <v>4.0623731009697526</v>
      </c>
      <c r="G147" s="99">
        <f>RES_hhdet_tesh!G147/RES_summary!G$19</f>
        <v>4.3346568879408993</v>
      </c>
      <c r="H147" s="99">
        <f>RES_hhdet_tesh!H147/RES_summary!H$19</f>
        <v>4.8680777512149476</v>
      </c>
      <c r="I147" s="99">
        <f>RES_hhdet_tesh!I147/RES_summary!I$19</f>
        <v>3.0357347677968063</v>
      </c>
      <c r="J147" s="99">
        <f>RES_hhdet_tesh!J147/RES_summary!J$19</f>
        <v>3.3058066709782978</v>
      </c>
      <c r="K147" s="99">
        <f>RES_hhdet_tesh!K147/RES_summary!K$19</f>
        <v>4.5907450383433073</v>
      </c>
      <c r="L147" s="99">
        <f>RES_hhdet_tesh!L147/RES_summary!L$19</f>
        <v>4.1653420459331496</v>
      </c>
      <c r="M147" s="99">
        <f>RES_hhdet_tesh!M147/RES_summary!M$19</f>
        <v>4.4279411187118844</v>
      </c>
      <c r="N147" s="99">
        <f>RES_hhdet_tesh!N147/RES_summary!N$19</f>
        <v>5.0472168041960845</v>
      </c>
      <c r="O147" s="99">
        <f>RES_hhdet_tesh!O147/RES_summary!O$19</f>
        <v>5.2265223654336221</v>
      </c>
      <c r="P147" s="99">
        <f>RES_hhdet_tesh!P147/RES_summary!P$19</f>
        <v>4.2164907422543285</v>
      </c>
      <c r="Q147" s="99">
        <f>RES_hhdet_tesh!Q147/RES_summary!Q$19</f>
        <v>6.5867613451893092</v>
      </c>
      <c r="R147" s="99">
        <f>RES_hhdet_tesh!R147/RES_summary!R$19</f>
        <v>6.9004022664829039</v>
      </c>
      <c r="S147" s="99">
        <f>RES_hhdet_tesh!S147/RES_summary!S$19</f>
        <v>8.3393398957231994</v>
      </c>
      <c r="T147" s="99">
        <f>RES_hhdet_tesh!T147/RES_summary!T$19</f>
        <v>7.1744428650732432</v>
      </c>
      <c r="U147" s="99">
        <f>RES_hhdet_tesh!U147/RES_summary!U$19</f>
        <v>7.1009305254046335</v>
      </c>
      <c r="V147" s="99">
        <f>RES_hhdet_tesh!V147/RES_summary!V$19</f>
        <v>7.2711432058760064</v>
      </c>
      <c r="W147" s="99">
        <f>RES_hhdet_tesh!W147/RES_summary!W$19</f>
        <v>6.9617316104390792</v>
      </c>
      <c r="X147" s="99">
        <f>RES_hhdet_tesh!X147/RES_summary!X$19</f>
        <v>6.755999302423179</v>
      </c>
      <c r="Y147" s="99">
        <f>RES_hhdet_tesh!Y147/RES_summary!Y$19</f>
        <v>6.4979189669975979</v>
      </c>
      <c r="DA147" s="63" t="s">
        <v>3053</v>
      </c>
    </row>
    <row r="148" spans="1:105" ht="12" customHeight="1" x14ac:dyDescent="0.25">
      <c r="A148" s="121" t="s">
        <v>55</v>
      </c>
      <c r="B148" s="123">
        <v>7.2822344641479209</v>
      </c>
      <c r="C148" s="123">
        <v>7.4873603768070121</v>
      </c>
      <c r="D148" s="123">
        <v>7.3533845655041166</v>
      </c>
      <c r="E148" s="123">
        <v>6.9627952808628857</v>
      </c>
      <c r="F148" s="123">
        <v>7.0016515089943168</v>
      </c>
      <c r="G148" s="123">
        <v>7.2845592856558508</v>
      </c>
      <c r="H148" s="123">
        <v>7.3240224284399877</v>
      </c>
      <c r="I148" s="123">
        <v>7.3634069050224209</v>
      </c>
      <c r="J148" s="123">
        <v>7.3762486750006246</v>
      </c>
      <c r="K148" s="123">
        <v>7.1921614665524336</v>
      </c>
      <c r="L148" s="123">
        <v>7.5528135054026269</v>
      </c>
      <c r="M148" s="123">
        <v>7.7780409104774497</v>
      </c>
      <c r="N148" s="123">
        <v>7.6840559656323908</v>
      </c>
      <c r="O148" s="123">
        <v>7.7915988599114261</v>
      </c>
      <c r="P148" s="123">
        <v>8.0571757050643935</v>
      </c>
      <c r="Q148" s="123">
        <v>7.7456419823019225</v>
      </c>
      <c r="R148" s="123">
        <v>8.094459597978398</v>
      </c>
      <c r="S148" s="123">
        <v>8.5285434691847417</v>
      </c>
      <c r="T148" s="123">
        <v>8.68868749035334</v>
      </c>
      <c r="U148" s="123">
        <v>8.5928282820150059</v>
      </c>
      <c r="V148" s="123">
        <v>8.5446578676851228</v>
      </c>
      <c r="W148" s="123">
        <v>8.8345281576273536</v>
      </c>
      <c r="X148" s="123">
        <v>9.1562022699184116</v>
      </c>
      <c r="Y148" s="123">
        <v>8.2243851546383944</v>
      </c>
      <c r="DA148" s="130" t="s">
        <v>3054</v>
      </c>
    </row>
    <row r="149" spans="1:105" ht="12" customHeight="1" x14ac:dyDescent="0.25">
      <c r="A149" s="97" t="s">
        <v>124</v>
      </c>
      <c r="B149" s="99">
        <v>7.4013381608775468</v>
      </c>
      <c r="C149" s="99">
        <v>7.342701065420699</v>
      </c>
      <c r="D149" s="99">
        <v>7.3573841590393974</v>
      </c>
      <c r="E149" s="99">
        <v>7.0094038353751351</v>
      </c>
      <c r="F149" s="99">
        <v>7.0505903288035698</v>
      </c>
      <c r="G149" s="99">
        <v>7.3978871129121302</v>
      </c>
      <c r="H149" s="99">
        <v>7.1961686681100776</v>
      </c>
      <c r="I149" s="99">
        <v>7.3180968932456958</v>
      </c>
      <c r="J149" s="99">
        <v>7.3801647520185609</v>
      </c>
      <c r="K149" s="99">
        <v>7.2399741549510876</v>
      </c>
      <c r="L149" s="99">
        <v>7.5532129906565997</v>
      </c>
      <c r="M149" s="99">
        <v>7.6692608667831523</v>
      </c>
      <c r="N149" s="99">
        <v>7.6491571980309896</v>
      </c>
      <c r="O149" s="99">
        <v>7.9940429736402798</v>
      </c>
      <c r="P149" s="99">
        <v>8.0628447047656753</v>
      </c>
      <c r="Q149" s="99">
        <v>7.8882526011331153</v>
      </c>
      <c r="R149" s="99">
        <v>8.2233588533018889</v>
      </c>
      <c r="S149" s="99">
        <v>8.6624511283986187</v>
      </c>
      <c r="T149" s="99">
        <v>8.7705957909569694</v>
      </c>
      <c r="U149" s="99">
        <v>8.3928259152762745</v>
      </c>
      <c r="V149" s="99">
        <v>8.2185674709357546</v>
      </c>
      <c r="W149" s="99">
        <v>8.7785002252643842</v>
      </c>
      <c r="X149" s="99">
        <v>9.6447530906424976</v>
      </c>
      <c r="Y149" s="99">
        <v>8.0070210511005868</v>
      </c>
      <c r="DA149" s="63" t="s">
        <v>3055</v>
      </c>
    </row>
    <row r="150" spans="1:105" ht="12" customHeight="1" x14ac:dyDescent="0.25">
      <c r="A150" s="97" t="s">
        <v>123</v>
      </c>
      <c r="B150" s="99">
        <v>7.4013381608775468</v>
      </c>
      <c r="C150" s="99">
        <v>7.3435953070935316</v>
      </c>
      <c r="D150" s="99">
        <v>7.3582177459412561</v>
      </c>
      <c r="E150" s="99">
        <v>7.007535275915429</v>
      </c>
      <c r="F150" s="99">
        <v>7.0488970012020742</v>
      </c>
      <c r="G150" s="99">
        <v>7.3966972333618859</v>
      </c>
      <c r="H150" s="99">
        <v>7.1956357495682219</v>
      </c>
      <c r="I150" s="99">
        <v>7.3189436645594279</v>
      </c>
      <c r="J150" s="99">
        <v>7.3841612566149628</v>
      </c>
      <c r="K150" s="99">
        <v>7.2450395034761756</v>
      </c>
      <c r="L150" s="99">
        <v>7.5577015716518892</v>
      </c>
      <c r="M150" s="99">
        <v>7.6720338319974024</v>
      </c>
      <c r="N150" s="99">
        <v>7.6506017038531562</v>
      </c>
      <c r="O150" s="99">
        <v>7.9931433416855997</v>
      </c>
      <c r="P150" s="99">
        <v>8.0589920211370742</v>
      </c>
      <c r="Q150" s="99">
        <v>7.8742778041474981</v>
      </c>
      <c r="R150" s="99">
        <v>8.213445450237824</v>
      </c>
      <c r="S150" s="99">
        <v>8.6559970865233069</v>
      </c>
      <c r="T150" s="99">
        <v>8.7649547589921948</v>
      </c>
      <c r="U150" s="99">
        <v>8.3872512026357011</v>
      </c>
      <c r="V150" s="99">
        <v>8.2136647156957423</v>
      </c>
      <c r="W150" s="99">
        <v>8.7785053450619532</v>
      </c>
      <c r="X150" s="99">
        <v>9.6509576329951905</v>
      </c>
      <c r="Y150" s="99">
        <v>8.0099182599658931</v>
      </c>
      <c r="DA150" s="63" t="s">
        <v>3056</v>
      </c>
    </row>
    <row r="151" spans="1:105" ht="12" customHeight="1" x14ac:dyDescent="0.25">
      <c r="A151" s="100" t="s">
        <v>50</v>
      </c>
      <c r="B151" s="102">
        <v>0.84874761047987812</v>
      </c>
      <c r="C151" s="102">
        <v>1.6269097025905075</v>
      </c>
      <c r="D151" s="102">
        <v>0.65627292329895504</v>
      </c>
      <c r="E151" s="102">
        <v>0.36833941725982811</v>
      </c>
      <c r="F151" s="102">
        <v>0.48765549464051394</v>
      </c>
      <c r="G151" s="102">
        <v>0.49542353343617895</v>
      </c>
      <c r="H151" s="102">
        <v>0.65791390782306403</v>
      </c>
      <c r="I151" s="102">
        <v>0.54628053441335811</v>
      </c>
      <c r="J151" s="102">
        <v>0.5182408482085985</v>
      </c>
      <c r="K151" s="102">
        <v>0.47661391346388882</v>
      </c>
      <c r="L151" s="102">
        <v>0.49741088249926391</v>
      </c>
      <c r="M151" s="102">
        <v>0.76161248587242425</v>
      </c>
      <c r="N151" s="102">
        <v>0.49780704519586061</v>
      </c>
      <c r="O151" s="102">
        <v>0.32799210126375322</v>
      </c>
      <c r="P151" s="102">
        <v>0.68735086861455263</v>
      </c>
      <c r="Q151" s="102">
        <v>0.14014402258244366</v>
      </c>
      <c r="R151" s="102">
        <v>0.24851219631152852</v>
      </c>
      <c r="S151" s="102">
        <v>0.49012111953736454</v>
      </c>
      <c r="T151" s="102">
        <v>0.57935005665421735</v>
      </c>
      <c r="U151" s="102">
        <v>0.6977102424160565</v>
      </c>
      <c r="V151" s="102">
        <v>0.54470534550068339</v>
      </c>
      <c r="W151" s="102">
        <v>0.67157934825959098</v>
      </c>
      <c r="X151" s="102">
        <v>0.838208500930964</v>
      </c>
      <c r="Y151" s="102">
        <v>0.51623881034628916</v>
      </c>
      <c r="DA151" s="131" t="s">
        <v>3057</v>
      </c>
    </row>
    <row r="152" spans="1:105" ht="12" customHeight="1" x14ac:dyDescent="0.25">
      <c r="A152" s="103" t="s">
        <v>52</v>
      </c>
      <c r="B152" s="105">
        <v>6.5525905503976691</v>
      </c>
      <c r="C152" s="105">
        <v>5.7166856045030237</v>
      </c>
      <c r="D152" s="105">
        <v>6.701944822642302</v>
      </c>
      <c r="E152" s="105">
        <v>6.6391958586556017</v>
      </c>
      <c r="F152" s="105">
        <v>6.5612415065615615</v>
      </c>
      <c r="G152" s="105">
        <v>6.9012736999257065</v>
      </c>
      <c r="H152" s="105">
        <v>6.5377218417451575</v>
      </c>
      <c r="I152" s="105">
        <v>6.7726631301460696</v>
      </c>
      <c r="J152" s="105">
        <v>6.8659204084063656</v>
      </c>
      <c r="K152" s="105">
        <v>6.7684255900122849</v>
      </c>
      <c r="L152" s="105">
        <v>7.0602906891526249</v>
      </c>
      <c r="M152" s="105">
        <v>6.9104213461249779</v>
      </c>
      <c r="N152" s="105">
        <v>7.1527946586572968</v>
      </c>
      <c r="O152" s="105">
        <v>7.6651512404218449</v>
      </c>
      <c r="P152" s="105">
        <v>7.3716411525225221</v>
      </c>
      <c r="Q152" s="105">
        <v>7.7341337815650544</v>
      </c>
      <c r="R152" s="105">
        <v>7.9649332539262927</v>
      </c>
      <c r="S152" s="105">
        <v>8.1658759669859418</v>
      </c>
      <c r="T152" s="105">
        <v>8.1856047023379759</v>
      </c>
      <c r="U152" s="105">
        <v>7.6895409602196461</v>
      </c>
      <c r="V152" s="105">
        <v>7.6689593701950605</v>
      </c>
      <c r="W152" s="105">
        <v>8.1069259968023637</v>
      </c>
      <c r="X152" s="105">
        <v>8.8127491320642246</v>
      </c>
      <c r="Y152" s="105">
        <v>7.4936794496196031</v>
      </c>
      <c r="DA152" s="132" t="s">
        <v>3058</v>
      </c>
    </row>
    <row r="153" spans="1:105" ht="12" customHeight="1" x14ac:dyDescent="0.25">
      <c r="A153" s="106" t="s">
        <v>122</v>
      </c>
      <c r="B153" s="102">
        <v>6.5391499654979057</v>
      </c>
      <c r="C153" s="102">
        <v>7.9510725013567018</v>
      </c>
      <c r="D153" s="102">
        <v>7.3424169696451376</v>
      </c>
      <c r="E153" s="102">
        <v>6.8229921702300125</v>
      </c>
      <c r="F153" s="102">
        <v>6.8681694990200208</v>
      </c>
      <c r="G153" s="102">
        <v>7.0589158098197817</v>
      </c>
      <c r="H153" s="102">
        <v>7.5376764805625385</v>
      </c>
      <c r="I153" s="102">
        <v>7.4257018076309844</v>
      </c>
      <c r="J153" s="102">
        <v>7.3689863685616812</v>
      </c>
      <c r="K153" s="102">
        <v>7.1379525516367179</v>
      </c>
      <c r="L153" s="102">
        <v>7.5486313044473228</v>
      </c>
      <c r="M153" s="102">
        <v>7.8759368565377397</v>
      </c>
      <c r="N153" s="102">
        <v>7.714768724056662</v>
      </c>
      <c r="O153" s="102">
        <v>7.6160342065675257</v>
      </c>
      <c r="P153" s="102">
        <v>8.0490061376598554</v>
      </c>
      <c r="Q153" s="102">
        <v>7.6008347048321507</v>
      </c>
      <c r="R153" s="102">
        <v>7.9485633853181437</v>
      </c>
      <c r="S153" s="102">
        <v>8.3756833661939165</v>
      </c>
      <c r="T153" s="102">
        <v>8.601765799318267</v>
      </c>
      <c r="U153" s="102">
        <v>8.7505849287618531</v>
      </c>
      <c r="V153" s="102">
        <v>8.7919812944325333</v>
      </c>
      <c r="W153" s="102">
        <v>8.8784358080488115</v>
      </c>
      <c r="X153" s="102">
        <v>8.8064225515071897</v>
      </c>
      <c r="Y153" s="102">
        <v>8.3688216424021054</v>
      </c>
      <c r="DA153" s="131" t="s">
        <v>3059</v>
      </c>
    </row>
    <row r="154" spans="1:105" ht="12" customHeight="1" x14ac:dyDescent="0.25">
      <c r="A154" s="107" t="s">
        <v>121</v>
      </c>
      <c r="B154" s="105">
        <v>6.5391499654979048</v>
      </c>
      <c r="C154" s="105">
        <v>7.9504361716487306</v>
      </c>
      <c r="D154" s="105">
        <v>7.3411428338110172</v>
      </c>
      <c r="E154" s="105">
        <v>6.8231503743134203</v>
      </c>
      <c r="F154" s="105">
        <v>6.8687154623258131</v>
      </c>
      <c r="G154" s="105">
        <v>7.0595483178465033</v>
      </c>
      <c r="H154" s="105">
        <v>7.5378810962387579</v>
      </c>
      <c r="I154" s="105">
        <v>7.4281261579268847</v>
      </c>
      <c r="J154" s="105">
        <v>7.378070694663184</v>
      </c>
      <c r="K154" s="105">
        <v>7.1500288418140654</v>
      </c>
      <c r="L154" s="105">
        <v>7.5591626533764122</v>
      </c>
      <c r="M154" s="105">
        <v>7.8772901474373311</v>
      </c>
      <c r="N154" s="105">
        <v>7.7122991300913863</v>
      </c>
      <c r="O154" s="105">
        <v>7.6144231453197122</v>
      </c>
      <c r="P154" s="105">
        <v>8.0559144247343237</v>
      </c>
      <c r="Q154" s="105">
        <v>7.622331744559979</v>
      </c>
      <c r="R154" s="105">
        <v>7.9918016418075535</v>
      </c>
      <c r="S154" s="105">
        <v>8.427725129365605</v>
      </c>
      <c r="T154" s="105">
        <v>8.6310282113681449</v>
      </c>
      <c r="U154" s="105">
        <v>8.7501002994013142</v>
      </c>
      <c r="V154" s="105">
        <v>8.7769193520411815</v>
      </c>
      <c r="W154" s="105">
        <v>8.8697574181576453</v>
      </c>
      <c r="X154" s="105">
        <v>8.8134775200795232</v>
      </c>
      <c r="Y154" s="105">
        <v>8.3747578633279876</v>
      </c>
      <c r="DA154" s="132" t="s">
        <v>3060</v>
      </c>
    </row>
    <row r="155" spans="1:105" ht="12" customHeight="1" x14ac:dyDescent="0.25">
      <c r="A155" s="108" t="s">
        <v>53</v>
      </c>
      <c r="B155" s="99">
        <v>0.72897262000269369</v>
      </c>
      <c r="C155" s="99">
        <v>1.7537359104235164</v>
      </c>
      <c r="D155" s="99">
        <v>0.65377691624284506</v>
      </c>
      <c r="E155" s="99">
        <v>0.35013125202050255</v>
      </c>
      <c r="F155" s="99">
        <v>0.47138466087395492</v>
      </c>
      <c r="G155" s="99">
        <v>0.46748921614088096</v>
      </c>
      <c r="H155" s="99">
        <v>0.69539993482942597</v>
      </c>
      <c r="I155" s="99">
        <v>0.55591514172463674</v>
      </c>
      <c r="J155" s="99">
        <v>0.51671072973889276</v>
      </c>
      <c r="K155" s="99">
        <v>0.46625625756597361</v>
      </c>
      <c r="L155" s="99">
        <v>0.48896696518410199</v>
      </c>
      <c r="M155" s="99">
        <v>0.77123727753362403</v>
      </c>
      <c r="N155" s="99">
        <v>0.49695181385520198</v>
      </c>
      <c r="O155" s="99">
        <v>0.2901019609955377</v>
      </c>
      <c r="P155" s="99">
        <v>0.68982143716815036</v>
      </c>
      <c r="Q155" s="99">
        <v>9.9760420117198489E-2</v>
      </c>
      <c r="R155" s="99">
        <v>0.20433861633611708</v>
      </c>
      <c r="S155" s="99">
        <v>0.46319536730427674</v>
      </c>
      <c r="T155" s="99">
        <v>0.5623209860948557</v>
      </c>
      <c r="U155" s="99">
        <v>0.74876907813690408</v>
      </c>
      <c r="V155" s="99">
        <v>0.61786530340468304</v>
      </c>
      <c r="W155" s="99">
        <v>0.66157984672448866</v>
      </c>
      <c r="X155" s="99">
        <v>0.71470635236516167</v>
      </c>
      <c r="Y155" s="99">
        <v>0.55884033069232331</v>
      </c>
      <c r="DA155" s="63" t="s">
        <v>3061</v>
      </c>
    </row>
    <row r="156" spans="1:105" ht="12" customHeight="1" x14ac:dyDescent="0.25">
      <c r="A156" s="108" t="s">
        <v>52</v>
      </c>
      <c r="B156" s="99">
        <v>5.8101773454952106</v>
      </c>
      <c r="C156" s="99">
        <v>6.196700261225212</v>
      </c>
      <c r="D156" s="99">
        <v>6.6873659175681723</v>
      </c>
      <c r="E156" s="99">
        <v>6.4730191222929188</v>
      </c>
      <c r="F156" s="99">
        <v>6.3973308014518562</v>
      </c>
      <c r="G156" s="99">
        <v>6.5920591017056225</v>
      </c>
      <c r="H156" s="99">
        <v>6.8424811614093324</v>
      </c>
      <c r="I156" s="99">
        <v>6.8722110162022467</v>
      </c>
      <c r="J156" s="99">
        <v>6.8613599649242909</v>
      </c>
      <c r="K156" s="99">
        <v>6.6837725842480902</v>
      </c>
      <c r="L156" s="99">
        <v>7.0701956881923094</v>
      </c>
      <c r="M156" s="99">
        <v>7.1060528699037064</v>
      </c>
      <c r="N156" s="99">
        <v>7.2153473162361852</v>
      </c>
      <c r="O156" s="99">
        <v>7.3243211843241731</v>
      </c>
      <c r="P156" s="99">
        <v>7.3660929875661729</v>
      </c>
      <c r="Q156" s="99">
        <v>7.5225713244427803</v>
      </c>
      <c r="R156" s="99">
        <v>7.7874630254714363</v>
      </c>
      <c r="S156" s="99">
        <v>7.9645297620613276</v>
      </c>
      <c r="T156" s="99">
        <v>8.0687072252732897</v>
      </c>
      <c r="U156" s="99">
        <v>8.0013312212644099</v>
      </c>
      <c r="V156" s="99">
        <v>8.1590540486365004</v>
      </c>
      <c r="W156" s="99">
        <v>8.2081775714331577</v>
      </c>
      <c r="X156" s="99">
        <v>8.0987711677143643</v>
      </c>
      <c r="Y156" s="99">
        <v>7.8159175326356642</v>
      </c>
      <c r="DA156" s="63" t="s">
        <v>3062</v>
      </c>
    </row>
    <row r="157" spans="1:105" ht="12" customHeight="1" x14ac:dyDescent="0.25">
      <c r="A157" s="121" t="s">
        <v>54</v>
      </c>
      <c r="B157" s="123">
        <v>4.0251557096972803</v>
      </c>
      <c r="C157" s="123">
        <v>4.4889760618796952</v>
      </c>
      <c r="D157" s="123">
        <v>4.4587074049757929</v>
      </c>
      <c r="E157" s="123">
        <v>4.5454481855236999</v>
      </c>
      <c r="F157" s="123">
        <v>4.5198340499656382</v>
      </c>
      <c r="G157" s="123">
        <v>4.6392476165170713</v>
      </c>
      <c r="H157" s="123">
        <v>5.304846938319713</v>
      </c>
      <c r="I157" s="123">
        <v>5.2490239351939509</v>
      </c>
      <c r="J157" s="123">
        <v>5.1569405665049732</v>
      </c>
      <c r="K157" s="123">
        <v>4.9496871081230607</v>
      </c>
      <c r="L157" s="123">
        <v>5.1379029309337758</v>
      </c>
      <c r="M157" s="123">
        <v>4.7661610669933863</v>
      </c>
      <c r="N157" s="123">
        <v>4.5845006800142087</v>
      </c>
      <c r="O157" s="123">
        <v>4.034014292871845</v>
      </c>
      <c r="P157" s="123">
        <v>4.4918545088090953</v>
      </c>
      <c r="Q157" s="123">
        <v>4.4221504628857433</v>
      </c>
      <c r="R157" s="123">
        <v>4.4624468858321897</v>
      </c>
      <c r="S157" s="123">
        <v>4.5677867028331427</v>
      </c>
      <c r="T157" s="123">
        <v>4.9421111029805438</v>
      </c>
      <c r="U157" s="123">
        <v>4.6372757798763367</v>
      </c>
      <c r="V157" s="123">
        <v>4.597783015664918</v>
      </c>
      <c r="W157" s="123">
        <v>4.6706029026640907</v>
      </c>
      <c r="X157" s="123">
        <v>4.7665375518636148</v>
      </c>
      <c r="Y157" s="123">
        <v>4.4733239791411643</v>
      </c>
      <c r="DA157" s="130" t="s">
        <v>3063</v>
      </c>
    </row>
    <row r="158" spans="1:105" ht="12" customHeight="1" x14ac:dyDescent="0.25">
      <c r="A158" s="97" t="s">
        <v>50</v>
      </c>
      <c r="B158" s="99">
        <v>4.1841250611532681</v>
      </c>
      <c r="C158" s="99">
        <v>4.3015421001484375</v>
      </c>
      <c r="D158" s="99">
        <v>4.4377756229636791</v>
      </c>
      <c r="E158" s="99">
        <v>4.5223375666408527</v>
      </c>
      <c r="F158" s="99">
        <v>4.6408499746391172</v>
      </c>
      <c r="G158" s="99">
        <v>4.8129979470268731</v>
      </c>
      <c r="H158" s="99">
        <v>4.9803194410893052</v>
      </c>
      <c r="I158" s="99">
        <v>5.1543827012064236</v>
      </c>
      <c r="J158" s="99">
        <v>5.1821564048637265</v>
      </c>
      <c r="K158" s="99">
        <v>5.0535447522869257</v>
      </c>
      <c r="L158" s="99">
        <v>4.9931286950287861</v>
      </c>
      <c r="M158" s="99">
        <v>4.7222868624644025</v>
      </c>
      <c r="N158" s="99">
        <v>4.5390686830507425</v>
      </c>
      <c r="O158" s="99">
        <v>4.4003391595439441</v>
      </c>
      <c r="P158" s="99">
        <v>4.36641539858448</v>
      </c>
      <c r="Q158" s="99">
        <v>4.416772363995582</v>
      </c>
      <c r="R158" s="99">
        <v>4.5278489182754962</v>
      </c>
      <c r="S158" s="99">
        <v>4.6994591391384599</v>
      </c>
      <c r="T158" s="99">
        <v>4.9866009216754614</v>
      </c>
      <c r="U158" s="99">
        <v>4.4900000161213729</v>
      </c>
      <c r="V158" s="99">
        <v>4.3573903240434673</v>
      </c>
      <c r="W158" s="99">
        <v>4.6274916086556539</v>
      </c>
      <c r="X158" s="99">
        <v>5.197635652516289</v>
      </c>
      <c r="Y158" s="99">
        <v>4.2966020756837482</v>
      </c>
      <c r="DA158" s="63" t="s">
        <v>3064</v>
      </c>
    </row>
    <row r="159" spans="1:105" ht="12" customHeight="1" x14ac:dyDescent="0.25">
      <c r="A159" s="109" t="s">
        <v>120</v>
      </c>
      <c r="B159" s="110">
        <v>3.9494769403520666</v>
      </c>
      <c r="C159" s="110">
        <v>4.5631000306842759</v>
      </c>
      <c r="D159" s="110">
        <v>4.4667947505500587</v>
      </c>
      <c r="E159" s="110">
        <v>4.5541508150767607</v>
      </c>
      <c r="F159" s="110">
        <v>4.4751460186278482</v>
      </c>
      <c r="G159" s="110">
        <v>4.5786886012489258</v>
      </c>
      <c r="H159" s="110">
        <v>5.4090607652728879</v>
      </c>
      <c r="I159" s="110">
        <v>5.2780320748552221</v>
      </c>
      <c r="J159" s="110">
        <v>5.1495091225697402</v>
      </c>
      <c r="K159" s="110">
        <v>4.9193319244238776</v>
      </c>
      <c r="L159" s="110">
        <v>5.1805111711207115</v>
      </c>
      <c r="M159" s="110">
        <v>4.7794650792006443</v>
      </c>
      <c r="N159" s="110">
        <v>4.5982799313017608</v>
      </c>
      <c r="O159" s="110">
        <v>3.9236254140497926</v>
      </c>
      <c r="P159" s="110">
        <v>4.5293625531602855</v>
      </c>
      <c r="Q159" s="110">
        <v>4.4236735046334115</v>
      </c>
      <c r="R159" s="110">
        <v>4.4442663384378642</v>
      </c>
      <c r="S159" s="110">
        <v>4.5314983997355984</v>
      </c>
      <c r="T159" s="110">
        <v>4.9304021027658518</v>
      </c>
      <c r="U159" s="110">
        <v>4.6731534481701109</v>
      </c>
      <c r="V159" s="110">
        <v>4.6534739209781817</v>
      </c>
      <c r="W159" s="110">
        <v>4.6803426057171311</v>
      </c>
      <c r="X159" s="110">
        <v>4.6718612141521829</v>
      </c>
      <c r="Y159" s="110">
        <v>4.5117786706611129</v>
      </c>
      <c r="DA159" s="60" t="s">
        <v>3065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34.550813886079482</v>
      </c>
      <c r="C161" s="118">
        <f t="shared" si="54"/>
        <v>46.854792321590438</v>
      </c>
      <c r="D161" s="118">
        <f t="shared" si="54"/>
        <v>43.506773960042054</v>
      </c>
      <c r="E161" s="118">
        <f t="shared" si="54"/>
        <v>46.172584726776996</v>
      </c>
      <c r="F161" s="118">
        <f t="shared" si="54"/>
        <v>46.911738989275072</v>
      </c>
      <c r="G161" s="118">
        <f t="shared" si="54"/>
        <v>49.054801976001045</v>
      </c>
      <c r="H161" s="118">
        <f t="shared" si="54"/>
        <v>54.926909693517416</v>
      </c>
      <c r="I161" s="118">
        <f t="shared" si="54"/>
        <v>51.333034298675408</v>
      </c>
      <c r="J161" s="118">
        <f t="shared" si="54"/>
        <v>48.14406572872079</v>
      </c>
      <c r="K161" s="118">
        <f t="shared" si="54"/>
        <v>47.346479598218089</v>
      </c>
      <c r="L161" s="118">
        <f t="shared" si="54"/>
        <v>56.408560677146561</v>
      </c>
      <c r="M161" s="118">
        <f t="shared" si="54"/>
        <v>55.248439160637517</v>
      </c>
      <c r="N161" s="118">
        <f t="shared" si="54"/>
        <v>51.81705498973281</v>
      </c>
      <c r="O161" s="118">
        <f t="shared" si="54"/>
        <v>45.253390689482231</v>
      </c>
      <c r="P161" s="118">
        <f t="shared" si="54"/>
        <v>48.106692375155518</v>
      </c>
      <c r="Q161" s="118">
        <f t="shared" si="54"/>
        <v>40.423509957068681</v>
      </c>
      <c r="R161" s="118">
        <f t="shared" ref="R161:V161" si="55">R162+R164+R166+R175</f>
        <v>39.903940562294338</v>
      </c>
      <c r="S161" s="118">
        <f t="shared" si="55"/>
        <v>45.729181953048986</v>
      </c>
      <c r="T161" s="118">
        <f t="shared" si="55"/>
        <v>55.194591093177785</v>
      </c>
      <c r="U161" s="118">
        <f t="shared" si="55"/>
        <v>51.657173368538437</v>
      </c>
      <c r="V161" s="118">
        <f t="shared" si="55"/>
        <v>49.881001979735053</v>
      </c>
      <c r="W161" s="118">
        <f t="shared" ref="W161:Y161" si="56">W162+W164+W166+W175</f>
        <v>42.948235047480537</v>
      </c>
      <c r="X161" s="118">
        <f t="shared" si="56"/>
        <v>48.951207299369983</v>
      </c>
      <c r="Y161" s="118">
        <f t="shared" si="56"/>
        <v>47.22246629359455</v>
      </c>
      <c r="DA161" s="129" t="s">
        <v>3066</v>
      </c>
    </row>
    <row r="162" spans="1:105" ht="12.95" customHeight="1" x14ac:dyDescent="0.25">
      <c r="A162" s="121" t="s">
        <v>57</v>
      </c>
      <c r="B162" s="123">
        <f t="shared" ref="B162:Y162" si="57">B163</f>
        <v>21.149602523348698</v>
      </c>
      <c r="C162" s="123">
        <f t="shared" si="57"/>
        <v>32.452153895038514</v>
      </c>
      <c r="D162" s="123">
        <f t="shared" si="57"/>
        <v>29.744998639160279</v>
      </c>
      <c r="E162" s="123">
        <f t="shared" si="57"/>
        <v>30.337132240823816</v>
      </c>
      <c r="F162" s="123">
        <f t="shared" si="57"/>
        <v>32.155838118581798</v>
      </c>
      <c r="G162" s="123">
        <f t="shared" si="57"/>
        <v>33.545184972564876</v>
      </c>
      <c r="H162" s="123">
        <f t="shared" si="57"/>
        <v>38.243182367243797</v>
      </c>
      <c r="I162" s="123">
        <f t="shared" si="57"/>
        <v>36.116553681069178</v>
      </c>
      <c r="J162" s="123">
        <f t="shared" si="57"/>
        <v>32.802990362976317</v>
      </c>
      <c r="K162" s="123">
        <f t="shared" si="57"/>
        <v>31.264145743892136</v>
      </c>
      <c r="L162" s="123">
        <f t="shared" si="57"/>
        <v>40.051489393704301</v>
      </c>
      <c r="M162" s="123">
        <f t="shared" si="57"/>
        <v>38.907986381165898</v>
      </c>
      <c r="N162" s="123">
        <f t="shared" si="57"/>
        <v>35.574852994619356</v>
      </c>
      <c r="O162" s="123">
        <f t="shared" si="57"/>
        <v>29.279737136130578</v>
      </c>
      <c r="P162" s="123">
        <f t="shared" si="57"/>
        <v>32.04417674317466</v>
      </c>
      <c r="Q162" s="123">
        <f t="shared" si="57"/>
        <v>22.61536826653521</v>
      </c>
      <c r="R162" s="123">
        <f t="shared" si="57"/>
        <v>21.943097727925249</v>
      </c>
      <c r="S162" s="123">
        <f t="shared" si="57"/>
        <v>26.561807389267042</v>
      </c>
      <c r="T162" s="123">
        <f t="shared" si="57"/>
        <v>36.521680024234755</v>
      </c>
      <c r="U162" s="123">
        <f t="shared" si="57"/>
        <v>33.385405592988285</v>
      </c>
      <c r="V162" s="123">
        <f t="shared" si="57"/>
        <v>31.567245264323706</v>
      </c>
      <c r="W162" s="123">
        <f t="shared" si="57"/>
        <v>24.335100878434833</v>
      </c>
      <c r="X162" s="123">
        <f t="shared" si="57"/>
        <v>29.831801025289696</v>
      </c>
      <c r="Y162" s="123">
        <f t="shared" si="57"/>
        <v>29.593748346592221</v>
      </c>
      <c r="DA162" s="130" t="s">
        <v>3067</v>
      </c>
    </row>
    <row r="163" spans="1:105" ht="12" customHeight="1" x14ac:dyDescent="0.25">
      <c r="A163" s="97" t="s">
        <v>53</v>
      </c>
      <c r="B163" s="110">
        <v>21.149602523348698</v>
      </c>
      <c r="C163" s="110">
        <v>32.452153895038514</v>
      </c>
      <c r="D163" s="110">
        <v>29.744998639160279</v>
      </c>
      <c r="E163" s="110">
        <v>30.337132240823816</v>
      </c>
      <c r="F163" s="110">
        <v>32.155838118581798</v>
      </c>
      <c r="G163" s="110">
        <v>33.545184972564876</v>
      </c>
      <c r="H163" s="110">
        <v>38.243182367243797</v>
      </c>
      <c r="I163" s="110">
        <v>36.116553681069178</v>
      </c>
      <c r="J163" s="110">
        <v>32.802990362976317</v>
      </c>
      <c r="K163" s="110">
        <v>31.264145743892136</v>
      </c>
      <c r="L163" s="110">
        <v>40.051489393704301</v>
      </c>
      <c r="M163" s="110">
        <v>38.907986381165898</v>
      </c>
      <c r="N163" s="110">
        <v>35.574852994619356</v>
      </c>
      <c r="O163" s="110">
        <v>29.279737136130578</v>
      </c>
      <c r="P163" s="110">
        <v>32.04417674317466</v>
      </c>
      <c r="Q163" s="110">
        <v>22.61536826653521</v>
      </c>
      <c r="R163" s="110">
        <v>21.943097727925249</v>
      </c>
      <c r="S163" s="110">
        <v>26.561807389267042</v>
      </c>
      <c r="T163" s="110">
        <v>36.521680024234755</v>
      </c>
      <c r="U163" s="110">
        <v>33.385405592988285</v>
      </c>
      <c r="V163" s="110">
        <v>31.567245264323706</v>
      </c>
      <c r="W163" s="110">
        <v>24.335100878434833</v>
      </c>
      <c r="X163" s="110">
        <v>29.831801025289696</v>
      </c>
      <c r="Y163" s="110">
        <v>29.593748346592221</v>
      </c>
      <c r="DA163" s="60" t="s">
        <v>3068</v>
      </c>
    </row>
    <row r="164" spans="1:105" ht="12.95" customHeight="1" x14ac:dyDescent="0.25">
      <c r="A164" s="121" t="s">
        <v>92</v>
      </c>
      <c r="B164" s="123">
        <f t="shared" ref="B164:Y164" si="58">B165</f>
        <v>2.0938199519989591</v>
      </c>
      <c r="C164" s="123">
        <f t="shared" si="58"/>
        <v>2.4315015981136336</v>
      </c>
      <c r="D164" s="123">
        <f t="shared" si="58"/>
        <v>1.9481557393893121</v>
      </c>
      <c r="E164" s="123">
        <f t="shared" si="58"/>
        <v>4.324534850215386</v>
      </c>
      <c r="F164" s="123">
        <f t="shared" si="58"/>
        <v>3.2311773284558996</v>
      </c>
      <c r="G164" s="123">
        <f t="shared" si="58"/>
        <v>3.5832856654232459</v>
      </c>
      <c r="H164" s="123">
        <f t="shared" si="58"/>
        <v>4.0479394652820124</v>
      </c>
      <c r="I164" s="123">
        <f t="shared" si="58"/>
        <v>2.6002131693273736</v>
      </c>
      <c r="J164" s="123">
        <f t="shared" si="58"/>
        <v>2.8048709304803845</v>
      </c>
      <c r="K164" s="123">
        <f t="shared" si="58"/>
        <v>3.9382337577395314</v>
      </c>
      <c r="L164" s="123">
        <f t="shared" si="58"/>
        <v>3.6645282343027747</v>
      </c>
      <c r="M164" s="123">
        <f t="shared" si="58"/>
        <v>3.7941314070097536</v>
      </c>
      <c r="N164" s="123">
        <f t="shared" si="58"/>
        <v>3.9707524461740111</v>
      </c>
      <c r="O164" s="123">
        <f t="shared" si="58"/>
        <v>4.1413920130433315</v>
      </c>
      <c r="P164" s="123">
        <f t="shared" si="58"/>
        <v>3.4894521215658623</v>
      </c>
      <c r="Q164" s="123">
        <f t="shared" si="58"/>
        <v>5.5990898538975893</v>
      </c>
      <c r="R164" s="123">
        <f t="shared" si="58"/>
        <v>5.3532703221116975</v>
      </c>
      <c r="S164" s="123">
        <f t="shared" si="58"/>
        <v>6.0213385035876028</v>
      </c>
      <c r="T164" s="123">
        <f t="shared" si="58"/>
        <v>5.0033195464298919</v>
      </c>
      <c r="U164" s="123">
        <f t="shared" si="58"/>
        <v>5.0055181324798257</v>
      </c>
      <c r="V164" s="123">
        <f t="shared" si="58"/>
        <v>5.1433617491581307</v>
      </c>
      <c r="W164" s="123">
        <f t="shared" si="58"/>
        <v>5.0953222740619664</v>
      </c>
      <c r="X164" s="123">
        <f t="shared" si="58"/>
        <v>5.1963899518454841</v>
      </c>
      <c r="Y164" s="123">
        <f t="shared" si="58"/>
        <v>4.9376082047344401</v>
      </c>
      <c r="DA164" s="130" t="s">
        <v>3069</v>
      </c>
    </row>
    <row r="165" spans="1:105" ht="12" customHeight="1" x14ac:dyDescent="0.25">
      <c r="A165" s="97" t="s">
        <v>53</v>
      </c>
      <c r="B165" s="99">
        <f>RES_hhdet_tesh!B165/RES_summary!B$19</f>
        <v>2.0938199519989591</v>
      </c>
      <c r="C165" s="99">
        <f>RES_hhdet_tesh!C165/RES_summary!C$19</f>
        <v>2.4315015981136336</v>
      </c>
      <c r="D165" s="99">
        <f>RES_hhdet_tesh!D165/RES_summary!D$19</f>
        <v>1.9481557393893121</v>
      </c>
      <c r="E165" s="99">
        <f>RES_hhdet_tesh!E165/RES_summary!E$19</f>
        <v>4.324534850215386</v>
      </c>
      <c r="F165" s="99">
        <f>RES_hhdet_tesh!F165/RES_summary!F$19</f>
        <v>3.2311773284558996</v>
      </c>
      <c r="G165" s="99">
        <f>RES_hhdet_tesh!G165/RES_summary!G$19</f>
        <v>3.5832856654232459</v>
      </c>
      <c r="H165" s="99">
        <f>RES_hhdet_tesh!H165/RES_summary!H$19</f>
        <v>4.0479394652820124</v>
      </c>
      <c r="I165" s="99">
        <f>RES_hhdet_tesh!I165/RES_summary!I$19</f>
        <v>2.6002131693273736</v>
      </c>
      <c r="J165" s="99">
        <f>RES_hhdet_tesh!J165/RES_summary!J$19</f>
        <v>2.8048709304803845</v>
      </c>
      <c r="K165" s="99">
        <f>RES_hhdet_tesh!K165/RES_summary!K$19</f>
        <v>3.9382337577395314</v>
      </c>
      <c r="L165" s="99">
        <f>RES_hhdet_tesh!L165/RES_summary!L$19</f>
        <v>3.6645282343027747</v>
      </c>
      <c r="M165" s="99">
        <f>RES_hhdet_tesh!M165/RES_summary!M$19</f>
        <v>3.7941314070097536</v>
      </c>
      <c r="N165" s="99">
        <f>RES_hhdet_tesh!N165/RES_summary!N$19</f>
        <v>3.9707524461740111</v>
      </c>
      <c r="O165" s="99">
        <f>RES_hhdet_tesh!O165/RES_summary!O$19</f>
        <v>4.1413920130433315</v>
      </c>
      <c r="P165" s="99">
        <f>RES_hhdet_tesh!P165/RES_summary!P$19</f>
        <v>3.4894521215658623</v>
      </c>
      <c r="Q165" s="99">
        <f>RES_hhdet_tesh!Q165/RES_summary!Q$19</f>
        <v>5.5990898538975893</v>
      </c>
      <c r="R165" s="99">
        <f>RES_hhdet_tesh!R165/RES_summary!R$19</f>
        <v>5.3532703221116975</v>
      </c>
      <c r="S165" s="99">
        <f>RES_hhdet_tesh!S165/RES_summary!S$19</f>
        <v>6.0213385035876028</v>
      </c>
      <c r="T165" s="99">
        <f>RES_hhdet_tesh!T165/RES_summary!T$19</f>
        <v>5.0033195464298919</v>
      </c>
      <c r="U165" s="99">
        <f>RES_hhdet_tesh!U165/RES_summary!U$19</f>
        <v>5.0055181324798257</v>
      </c>
      <c r="V165" s="99">
        <f>RES_hhdet_tesh!V165/RES_summary!V$19</f>
        <v>5.1433617491581307</v>
      </c>
      <c r="W165" s="99">
        <f>RES_hhdet_tesh!W165/RES_summary!W$19</f>
        <v>5.0953222740619664</v>
      </c>
      <c r="X165" s="99">
        <f>RES_hhdet_tesh!X165/RES_summary!X$19</f>
        <v>5.1963899518454841</v>
      </c>
      <c r="Y165" s="99">
        <f>RES_hhdet_tesh!Y165/RES_summary!Y$19</f>
        <v>4.9376082047344401</v>
      </c>
      <c r="DA165" s="63" t="s">
        <v>3070</v>
      </c>
    </row>
    <row r="166" spans="1:105" ht="12" customHeight="1" x14ac:dyDescent="0.25">
      <c r="A166" s="121" t="s">
        <v>55</v>
      </c>
      <c r="B166" s="123">
        <v>7.282236350433398</v>
      </c>
      <c r="C166" s="123">
        <v>7.4829302547359129</v>
      </c>
      <c r="D166" s="123">
        <v>7.3549786036467522</v>
      </c>
      <c r="E166" s="123">
        <v>6.9655147644092699</v>
      </c>
      <c r="F166" s="123">
        <v>7.0048742927478758</v>
      </c>
      <c r="G166" s="123">
        <v>7.2872953019366431</v>
      </c>
      <c r="H166" s="123">
        <v>7.329586816948642</v>
      </c>
      <c r="I166" s="123">
        <v>7.3669391162053968</v>
      </c>
      <c r="J166" s="123">
        <v>7.3793098874284384</v>
      </c>
      <c r="K166" s="123">
        <v>7.1945121507415966</v>
      </c>
      <c r="L166" s="123">
        <v>7.5545258330923906</v>
      </c>
      <c r="M166" s="123">
        <v>7.7800631699007177</v>
      </c>
      <c r="N166" s="123">
        <v>7.6868651145248919</v>
      </c>
      <c r="O166" s="123">
        <v>7.7977930917709699</v>
      </c>
      <c r="P166" s="123">
        <v>8.0819262463345574</v>
      </c>
      <c r="Q166" s="123">
        <v>7.7869852762481084</v>
      </c>
      <c r="R166" s="123">
        <v>8.1441429537652628</v>
      </c>
      <c r="S166" s="123">
        <v>8.5767447885835146</v>
      </c>
      <c r="T166" s="123">
        <v>8.7273132362561725</v>
      </c>
      <c r="U166" s="123">
        <v>8.6289015492564953</v>
      </c>
      <c r="V166" s="123">
        <v>8.5722565938845925</v>
      </c>
      <c r="W166" s="123">
        <v>8.8471745223998877</v>
      </c>
      <c r="X166" s="123">
        <v>9.1563087654907171</v>
      </c>
      <c r="Y166" s="123">
        <v>8.2179056461280471</v>
      </c>
      <c r="DA166" s="130" t="s">
        <v>3071</v>
      </c>
    </row>
    <row r="167" spans="1:105" ht="12" customHeight="1" x14ac:dyDescent="0.25">
      <c r="A167" s="97" t="s">
        <v>124</v>
      </c>
      <c r="B167" s="99">
        <v>7.4013381608775468</v>
      </c>
      <c r="C167" s="99">
        <v>7.3428297453021161</v>
      </c>
      <c r="D167" s="99">
        <v>7.3588191155442759</v>
      </c>
      <c r="E167" s="99">
        <v>7.0122426096483972</v>
      </c>
      <c r="F167" s="99">
        <v>7.0540935491120011</v>
      </c>
      <c r="G167" s="99">
        <v>7.4013784021931386</v>
      </c>
      <c r="H167" s="99">
        <v>7.1987659504759733</v>
      </c>
      <c r="I167" s="99">
        <v>7.3208687806311934</v>
      </c>
      <c r="J167" s="99">
        <v>7.3830048378328419</v>
      </c>
      <c r="K167" s="99">
        <v>7.242259047609326</v>
      </c>
      <c r="L167" s="99">
        <v>7.5548622809054544</v>
      </c>
      <c r="M167" s="99">
        <v>7.671427413911001</v>
      </c>
      <c r="N167" s="99">
        <v>7.6519222264643627</v>
      </c>
      <c r="O167" s="99">
        <v>8.0016404557515379</v>
      </c>
      <c r="P167" s="99">
        <v>8.0902190895548198</v>
      </c>
      <c r="Q167" s="99">
        <v>7.935175797729892</v>
      </c>
      <c r="R167" s="99">
        <v>8.2777068479216993</v>
      </c>
      <c r="S167" s="99">
        <v>8.7149392718435656</v>
      </c>
      <c r="T167" s="99">
        <v>8.814270070101637</v>
      </c>
      <c r="U167" s="99">
        <v>8.4267418139987207</v>
      </c>
      <c r="V167" s="99">
        <v>8.2420016187345055</v>
      </c>
      <c r="W167" s="99">
        <v>8.7923239709580461</v>
      </c>
      <c r="X167" s="99">
        <v>9.6514697144544641</v>
      </c>
      <c r="Y167" s="99">
        <v>7.9997062798687555</v>
      </c>
      <c r="DA167" s="63" t="s">
        <v>3072</v>
      </c>
    </row>
    <row r="168" spans="1:105" ht="12" customHeight="1" x14ac:dyDescent="0.25">
      <c r="A168" s="97" t="s">
        <v>123</v>
      </c>
      <c r="B168" s="99">
        <v>7.4013381608775459</v>
      </c>
      <c r="C168" s="99">
        <v>7.3435953070935325</v>
      </c>
      <c r="D168" s="99">
        <v>7.359495273835428</v>
      </c>
      <c r="E168" s="99">
        <v>7.0111453264683732</v>
      </c>
      <c r="F168" s="99">
        <v>7.0527090886963295</v>
      </c>
      <c r="G168" s="99">
        <v>7.4000674883338737</v>
      </c>
      <c r="H168" s="99">
        <v>7.1979360958068446</v>
      </c>
      <c r="I168" s="99">
        <v>7.3219622583939596</v>
      </c>
      <c r="J168" s="99">
        <v>7.3872236017633659</v>
      </c>
      <c r="K168" s="99">
        <v>7.2473801291158004</v>
      </c>
      <c r="L168" s="99">
        <v>7.5591995374162666</v>
      </c>
      <c r="M168" s="99">
        <v>7.6732432086664994</v>
      </c>
      <c r="N168" s="99">
        <v>7.652858639837393</v>
      </c>
      <c r="O168" s="99">
        <v>8.0039706343215204</v>
      </c>
      <c r="P168" s="99">
        <v>8.0930652018720419</v>
      </c>
      <c r="Q168" s="99">
        <v>7.9401188059829035</v>
      </c>
      <c r="R168" s="99">
        <v>8.2796865619509212</v>
      </c>
      <c r="S168" s="99">
        <v>8.71534574092734</v>
      </c>
      <c r="T168" s="99">
        <v>8.817747311192349</v>
      </c>
      <c r="U168" s="99">
        <v>8.4339399486517017</v>
      </c>
      <c r="V168" s="99">
        <v>8.2472795997035284</v>
      </c>
      <c r="W168" s="99">
        <v>8.7948213907657262</v>
      </c>
      <c r="X168" s="99">
        <v>9.6546091819275581</v>
      </c>
      <c r="Y168" s="99">
        <v>8.0038962563038858</v>
      </c>
      <c r="DA168" s="63" t="s">
        <v>3073</v>
      </c>
    </row>
    <row r="169" spans="1:105" ht="12" customHeight="1" x14ac:dyDescent="0.25">
      <c r="A169" s="100" t="s">
        <v>50</v>
      </c>
      <c r="B169" s="102">
        <v>0.84874761047987812</v>
      </c>
      <c r="C169" s="102">
        <v>1.626909702590507</v>
      </c>
      <c r="D169" s="102">
        <v>0.65638686488027975</v>
      </c>
      <c r="E169" s="102">
        <v>0.36852917355281756</v>
      </c>
      <c r="F169" s="102">
        <v>0.48791922177573904</v>
      </c>
      <c r="G169" s="102">
        <v>0.49564926981204033</v>
      </c>
      <c r="H169" s="102">
        <v>0.65812423389234664</v>
      </c>
      <c r="I169" s="102">
        <v>0.5465058400214734</v>
      </c>
      <c r="J169" s="102">
        <v>0.51845577205601523</v>
      </c>
      <c r="K169" s="102">
        <v>0.47676789119520713</v>
      </c>
      <c r="L169" s="102">
        <v>0.49750947126540507</v>
      </c>
      <c r="M169" s="102">
        <v>0.76173254222142883</v>
      </c>
      <c r="N169" s="102">
        <v>0.49795389882607183</v>
      </c>
      <c r="O169" s="102">
        <v>0.32843639036390404</v>
      </c>
      <c r="P169" s="102">
        <v>0.69025696782810442</v>
      </c>
      <c r="Q169" s="102">
        <v>0.14131584088471538</v>
      </c>
      <c r="R169" s="102">
        <v>0.25051643731582757</v>
      </c>
      <c r="S169" s="102">
        <v>0.49348156763465234</v>
      </c>
      <c r="T169" s="102">
        <v>0.58283956332585241</v>
      </c>
      <c r="U169" s="102">
        <v>0.70159413900075429</v>
      </c>
      <c r="V169" s="102">
        <v>0.546934582709798</v>
      </c>
      <c r="W169" s="102">
        <v>0.67282756978583136</v>
      </c>
      <c r="X169" s="102">
        <v>0.8385256465939207</v>
      </c>
      <c r="Y169" s="102">
        <v>0.51585069252716931</v>
      </c>
      <c r="DA169" s="131" t="s">
        <v>3074</v>
      </c>
    </row>
    <row r="170" spans="1:105" ht="12" customHeight="1" x14ac:dyDescent="0.25">
      <c r="A170" s="103" t="s">
        <v>52</v>
      </c>
      <c r="B170" s="105">
        <v>6.5525905503976682</v>
      </c>
      <c r="C170" s="105">
        <v>5.7166856045030237</v>
      </c>
      <c r="D170" s="105">
        <v>6.7031084089551491</v>
      </c>
      <c r="E170" s="105">
        <v>6.6426161529155552</v>
      </c>
      <c r="F170" s="105">
        <v>6.5647898669205906</v>
      </c>
      <c r="G170" s="105">
        <v>6.9044182185218332</v>
      </c>
      <c r="H170" s="105">
        <v>6.5398118619144983</v>
      </c>
      <c r="I170" s="105">
        <v>6.7754564183724852</v>
      </c>
      <c r="J170" s="105">
        <v>6.8687678297073509</v>
      </c>
      <c r="K170" s="105">
        <v>6.7706122379205933</v>
      </c>
      <c r="L170" s="105">
        <v>7.0616900661508613</v>
      </c>
      <c r="M170" s="105">
        <v>6.9115106664450705</v>
      </c>
      <c r="N170" s="105">
        <v>7.15490474101132</v>
      </c>
      <c r="O170" s="105">
        <v>7.6755342439576184</v>
      </c>
      <c r="P170" s="105">
        <v>7.4028082340439392</v>
      </c>
      <c r="Q170" s="105">
        <v>7.7988029650981883</v>
      </c>
      <c r="R170" s="105">
        <v>8.0291701246350939</v>
      </c>
      <c r="S170" s="105">
        <v>8.2218641732926869</v>
      </c>
      <c r="T170" s="105">
        <v>8.2349077478664974</v>
      </c>
      <c r="U170" s="105">
        <v>7.7323458096509476</v>
      </c>
      <c r="V170" s="105">
        <v>7.7003450169937304</v>
      </c>
      <c r="W170" s="105">
        <v>8.1219938209798972</v>
      </c>
      <c r="X170" s="105">
        <v>8.816083535333636</v>
      </c>
      <c r="Y170" s="105">
        <v>7.4880455637767156</v>
      </c>
      <c r="DA170" s="132" t="s">
        <v>3075</v>
      </c>
    </row>
    <row r="171" spans="1:105" ht="12" customHeight="1" x14ac:dyDescent="0.25">
      <c r="A171" s="106" t="s">
        <v>122</v>
      </c>
      <c r="B171" s="102">
        <v>6.5391499654979066</v>
      </c>
      <c r="C171" s="102">
        <v>7.95128136596571</v>
      </c>
      <c r="D171" s="102">
        <v>7.3438026516390202</v>
      </c>
      <c r="E171" s="102">
        <v>6.8250690856090577</v>
      </c>
      <c r="F171" s="102">
        <v>6.8711675106343222</v>
      </c>
      <c r="G171" s="102">
        <v>7.0620383209184396</v>
      </c>
      <c r="H171" s="102">
        <v>7.5404648484326984</v>
      </c>
      <c r="I171" s="102">
        <v>7.4290375073698849</v>
      </c>
      <c r="J171" s="102">
        <v>7.3723454109584381</v>
      </c>
      <c r="K171" s="102">
        <v>7.1405979832628246</v>
      </c>
      <c r="L171" s="102">
        <v>7.5505819775783412</v>
      </c>
      <c r="M171" s="102">
        <v>7.8784452108685281</v>
      </c>
      <c r="N171" s="102">
        <v>7.7178791431468161</v>
      </c>
      <c r="O171" s="102">
        <v>7.6226492720431551</v>
      </c>
      <c r="P171" s="102">
        <v>8.066658179222495</v>
      </c>
      <c r="Q171" s="102">
        <v>7.6375999098916463</v>
      </c>
      <c r="R171" s="102">
        <v>7.994472602724005</v>
      </c>
      <c r="S171" s="102">
        <v>8.4225292143472661</v>
      </c>
      <c r="T171" s="102">
        <v>8.6384670649423185</v>
      </c>
      <c r="U171" s="102">
        <v>8.7783224064533343</v>
      </c>
      <c r="V171" s="102">
        <v>8.8100530244989699</v>
      </c>
      <c r="W171" s="102">
        <v>8.8883982528921059</v>
      </c>
      <c r="X171" s="102">
        <v>8.811372033700124</v>
      </c>
      <c r="Y171" s="102">
        <v>8.3606289118640049</v>
      </c>
      <c r="DA171" s="131" t="s">
        <v>3076</v>
      </c>
    </row>
    <row r="172" spans="1:105" ht="12" customHeight="1" x14ac:dyDescent="0.25">
      <c r="A172" s="107" t="s">
        <v>121</v>
      </c>
      <c r="B172" s="105">
        <v>6.5391499654979048</v>
      </c>
      <c r="C172" s="105">
        <v>7.9506433439155204</v>
      </c>
      <c r="D172" s="105">
        <v>7.3425717819151686</v>
      </c>
      <c r="E172" s="105">
        <v>6.8256342192240353</v>
      </c>
      <c r="F172" s="105">
        <v>6.8719877977537873</v>
      </c>
      <c r="G172" s="105">
        <v>7.0626616703407867</v>
      </c>
      <c r="H172" s="105">
        <v>7.5405005591056105</v>
      </c>
      <c r="I172" s="105">
        <v>7.4318447235655984</v>
      </c>
      <c r="J172" s="105">
        <v>7.381727571220372</v>
      </c>
      <c r="K172" s="105">
        <v>7.1526731409420758</v>
      </c>
      <c r="L172" s="105">
        <v>7.5608051519179904</v>
      </c>
      <c r="M172" s="105">
        <v>7.8790884254018207</v>
      </c>
      <c r="N172" s="105">
        <v>7.7149635129947107</v>
      </c>
      <c r="O172" s="105">
        <v>7.6223092459617883</v>
      </c>
      <c r="P172" s="105">
        <v>8.0870434748996782</v>
      </c>
      <c r="Q172" s="105">
        <v>7.6741607790285027</v>
      </c>
      <c r="R172" s="105">
        <v>8.0493825789549334</v>
      </c>
      <c r="S172" s="105">
        <v>8.4790707033899491</v>
      </c>
      <c r="T172" s="105">
        <v>8.6717670100863149</v>
      </c>
      <c r="U172" s="105">
        <v>8.7813445489148361</v>
      </c>
      <c r="V172" s="105">
        <v>8.7984207728271429</v>
      </c>
      <c r="W172" s="105">
        <v>8.8807806957764495</v>
      </c>
      <c r="X172" s="105">
        <v>8.8176892754127447</v>
      </c>
      <c r="Y172" s="105">
        <v>8.3655798084004811</v>
      </c>
      <c r="DA172" s="132" t="s">
        <v>3077</v>
      </c>
    </row>
    <row r="173" spans="1:105" ht="12" customHeight="1" x14ac:dyDescent="0.25">
      <c r="A173" s="108" t="s">
        <v>53</v>
      </c>
      <c r="B173" s="99">
        <v>0.72897262000269347</v>
      </c>
      <c r="C173" s="99">
        <v>1.7537816092299805</v>
      </c>
      <c r="D173" s="99">
        <v>0.653904173443277</v>
      </c>
      <c r="E173" s="99">
        <v>0.35025871099189682</v>
      </c>
      <c r="F173" s="99">
        <v>0.4716092339741863</v>
      </c>
      <c r="G173" s="99">
        <v>0.4676953849567303</v>
      </c>
      <c r="H173" s="99">
        <v>0.69564159084437771</v>
      </c>
      <c r="I173" s="99">
        <v>0.55619343626354278</v>
      </c>
      <c r="J173" s="99">
        <v>0.51696683291716605</v>
      </c>
      <c r="K173" s="99">
        <v>0.46642869337603593</v>
      </c>
      <c r="L173" s="99">
        <v>0.48907321075176874</v>
      </c>
      <c r="M173" s="99">
        <v>0.77141334049127108</v>
      </c>
      <c r="N173" s="99">
        <v>0.49712349675990802</v>
      </c>
      <c r="O173" s="99">
        <v>0.29040241359939367</v>
      </c>
      <c r="P173" s="99">
        <v>0.69248699255895996</v>
      </c>
      <c r="Q173" s="99">
        <v>0.10043875404782773</v>
      </c>
      <c r="R173" s="99">
        <v>0.20581087622836453</v>
      </c>
      <c r="S173" s="99">
        <v>0.4660173663199762</v>
      </c>
      <c r="T173" s="99">
        <v>0.56497516366287137</v>
      </c>
      <c r="U173" s="99">
        <v>0.75144273067856804</v>
      </c>
      <c r="V173" s="99">
        <v>0.61937893037841951</v>
      </c>
      <c r="W173" s="99">
        <v>0.66240205391389095</v>
      </c>
      <c r="X173" s="99">
        <v>0.71504789386048995</v>
      </c>
      <c r="Y173" s="99">
        <v>0.55822788704505688</v>
      </c>
      <c r="DA173" s="63" t="s">
        <v>3078</v>
      </c>
    </row>
    <row r="174" spans="1:105" ht="12" customHeight="1" x14ac:dyDescent="0.25">
      <c r="A174" s="115" t="s">
        <v>52</v>
      </c>
      <c r="B174" s="110">
        <v>5.8101773454952097</v>
      </c>
      <c r="C174" s="110">
        <v>6.1968617346855401</v>
      </c>
      <c r="D174" s="110">
        <v>6.6886676084718921</v>
      </c>
      <c r="E174" s="110">
        <v>6.4753755082321378</v>
      </c>
      <c r="F174" s="110">
        <v>6.4003785637796025</v>
      </c>
      <c r="G174" s="110">
        <v>6.5949662853840554</v>
      </c>
      <c r="H174" s="110">
        <v>6.8448589682612342</v>
      </c>
      <c r="I174" s="110">
        <v>6.8756512873020563</v>
      </c>
      <c r="J174" s="110">
        <v>6.8647607383032057</v>
      </c>
      <c r="K174" s="110">
        <v>6.6862444475660396</v>
      </c>
      <c r="L174" s="110">
        <v>7.0717319411662212</v>
      </c>
      <c r="M174" s="110">
        <v>7.1076750849105501</v>
      </c>
      <c r="N174" s="110">
        <v>7.2178400162348009</v>
      </c>
      <c r="O174" s="110">
        <v>7.3319068323623933</v>
      </c>
      <c r="P174" s="110">
        <v>7.3945564823407191</v>
      </c>
      <c r="Q174" s="110">
        <v>7.5737220249806754</v>
      </c>
      <c r="R174" s="110">
        <v>7.843571702726571</v>
      </c>
      <c r="S174" s="110">
        <v>8.0130533370699712</v>
      </c>
      <c r="T174" s="110">
        <v>8.1067918464234445</v>
      </c>
      <c r="U174" s="110">
        <v>8.0299018182362687</v>
      </c>
      <c r="V174" s="110">
        <v>8.1790418424487239</v>
      </c>
      <c r="W174" s="110">
        <v>8.2183786418625573</v>
      </c>
      <c r="X174" s="110">
        <v>8.1026413815522549</v>
      </c>
      <c r="Y174" s="110">
        <v>7.8073519213554246</v>
      </c>
      <c r="DA174" s="60" t="s">
        <v>3079</v>
      </c>
    </row>
    <row r="175" spans="1:105" ht="12" customHeight="1" x14ac:dyDescent="0.25">
      <c r="A175" s="121" t="s">
        <v>54</v>
      </c>
      <c r="B175" s="123">
        <v>4.0251550602984265</v>
      </c>
      <c r="C175" s="123">
        <v>4.4882065737023771</v>
      </c>
      <c r="D175" s="123">
        <v>4.4586409778457101</v>
      </c>
      <c r="E175" s="123">
        <v>4.5454028713285197</v>
      </c>
      <c r="F175" s="123">
        <v>4.5198492494894991</v>
      </c>
      <c r="G175" s="123">
        <v>4.6390360360762743</v>
      </c>
      <c r="H175" s="123">
        <v>5.3062010440429646</v>
      </c>
      <c r="I175" s="123">
        <v>5.2493283320734578</v>
      </c>
      <c r="J175" s="123">
        <v>5.1568945478356465</v>
      </c>
      <c r="K175" s="123">
        <v>4.9495879458448266</v>
      </c>
      <c r="L175" s="123">
        <v>5.1380172160470954</v>
      </c>
      <c r="M175" s="123">
        <v>4.7662582025611444</v>
      </c>
      <c r="N175" s="123">
        <v>4.5845844344145501</v>
      </c>
      <c r="O175" s="123">
        <v>4.0344684485373516</v>
      </c>
      <c r="P175" s="123">
        <v>4.491137264080435</v>
      </c>
      <c r="Q175" s="123">
        <v>4.4220665603877762</v>
      </c>
      <c r="R175" s="123">
        <v>4.4634295584921295</v>
      </c>
      <c r="S175" s="123">
        <v>4.5692912716108314</v>
      </c>
      <c r="T175" s="123">
        <v>4.9422782862569639</v>
      </c>
      <c r="U175" s="123">
        <v>4.637348093813829</v>
      </c>
      <c r="V175" s="123">
        <v>4.5981383723686307</v>
      </c>
      <c r="W175" s="123">
        <v>4.6706373725838475</v>
      </c>
      <c r="X175" s="123">
        <v>4.7667075567440786</v>
      </c>
      <c r="Y175" s="123">
        <v>4.4732040961398427</v>
      </c>
      <c r="DA175" s="130" t="s">
        <v>3080</v>
      </c>
    </row>
    <row r="176" spans="1:105" ht="12" customHeight="1" x14ac:dyDescent="0.25">
      <c r="A176" s="97" t="s">
        <v>50</v>
      </c>
      <c r="B176" s="99">
        <v>4.1841250611532663</v>
      </c>
      <c r="C176" s="99">
        <v>4.3015421001484384</v>
      </c>
      <c r="D176" s="99">
        <v>4.4377756229636782</v>
      </c>
      <c r="E176" s="99">
        <v>4.5223375666408536</v>
      </c>
      <c r="F176" s="99">
        <v>4.6408499746391163</v>
      </c>
      <c r="G176" s="99">
        <v>4.8129979470268722</v>
      </c>
      <c r="H176" s="99">
        <v>4.9803194410893044</v>
      </c>
      <c r="I176" s="99">
        <v>5.1543827012064227</v>
      </c>
      <c r="J176" s="99">
        <v>5.1821564048637336</v>
      </c>
      <c r="K176" s="99">
        <v>5.053544752286931</v>
      </c>
      <c r="L176" s="99">
        <v>4.9931286950287959</v>
      </c>
      <c r="M176" s="99">
        <v>4.7222868624643892</v>
      </c>
      <c r="N176" s="99">
        <v>4.5390686830507363</v>
      </c>
      <c r="O176" s="99">
        <v>4.4003391595439636</v>
      </c>
      <c r="P176" s="99">
        <v>4.3664153985844667</v>
      </c>
      <c r="Q176" s="99">
        <v>4.4167723639955607</v>
      </c>
      <c r="R176" s="99">
        <v>4.5278489182755051</v>
      </c>
      <c r="S176" s="99">
        <v>4.6994591391384626</v>
      </c>
      <c r="T176" s="99">
        <v>4.986600921675457</v>
      </c>
      <c r="U176" s="99">
        <v>4.4900000161213809</v>
      </c>
      <c r="V176" s="99">
        <v>4.3573903240434797</v>
      </c>
      <c r="W176" s="99">
        <v>4.6274916086556557</v>
      </c>
      <c r="X176" s="99">
        <v>5.1976356525163006</v>
      </c>
      <c r="Y176" s="99">
        <v>4.2966020756837384</v>
      </c>
      <c r="DA176" s="63" t="s">
        <v>3081</v>
      </c>
    </row>
    <row r="177" spans="1:105" ht="12" customHeight="1" x14ac:dyDescent="0.25">
      <c r="A177" s="109" t="s">
        <v>120</v>
      </c>
      <c r="B177" s="110">
        <v>3.9494769403520662</v>
      </c>
      <c r="C177" s="110">
        <v>4.5631000306842751</v>
      </c>
      <c r="D177" s="110">
        <v>4.4667947505500596</v>
      </c>
      <c r="E177" s="110">
        <v>4.5541508150767598</v>
      </c>
      <c r="F177" s="110">
        <v>4.4751460186278456</v>
      </c>
      <c r="G177" s="110">
        <v>4.5786886012489276</v>
      </c>
      <c r="H177" s="110">
        <v>5.4090607652728888</v>
      </c>
      <c r="I177" s="110">
        <v>5.2780320748552239</v>
      </c>
      <c r="J177" s="110">
        <v>5.1495091225697402</v>
      </c>
      <c r="K177" s="110">
        <v>4.9193319244238731</v>
      </c>
      <c r="L177" s="110">
        <v>5.1805111711207035</v>
      </c>
      <c r="M177" s="110">
        <v>4.7794650792006346</v>
      </c>
      <c r="N177" s="110">
        <v>4.5982799313017777</v>
      </c>
      <c r="O177" s="110">
        <v>3.9236254140498086</v>
      </c>
      <c r="P177" s="110">
        <v>4.5293625531602979</v>
      </c>
      <c r="Q177" s="110">
        <v>4.4236735046334283</v>
      </c>
      <c r="R177" s="110">
        <v>4.4442663384378598</v>
      </c>
      <c r="S177" s="110">
        <v>4.5314983997355878</v>
      </c>
      <c r="T177" s="110">
        <v>4.9304021027658473</v>
      </c>
      <c r="U177" s="110">
        <v>4.673153448170118</v>
      </c>
      <c r="V177" s="110">
        <v>4.6534739209781755</v>
      </c>
      <c r="W177" s="110">
        <v>4.6803426057171231</v>
      </c>
      <c r="X177" s="110">
        <v>4.671861214152198</v>
      </c>
      <c r="Y177" s="110">
        <v>4.51177867066112</v>
      </c>
      <c r="DA177" s="60" t="s">
        <v>3082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21.10047507492348</v>
      </c>
      <c r="C3" s="118">
        <f t="shared" si="0"/>
        <v>21.873823648030051</v>
      </c>
      <c r="D3" s="118">
        <f t="shared" si="0"/>
        <v>23.372664853361947</v>
      </c>
      <c r="E3" s="118">
        <f t="shared" si="0"/>
        <v>21.275767786893418</v>
      </c>
      <c r="F3" s="118">
        <f t="shared" si="0"/>
        <v>25.35253242780135</v>
      </c>
      <c r="G3" s="118">
        <f t="shared" si="0"/>
        <v>25.899281569684284</v>
      </c>
      <c r="H3" s="118">
        <f t="shared" si="0"/>
        <v>26.123310672579144</v>
      </c>
      <c r="I3" s="118">
        <f t="shared" si="0"/>
        <v>22.307162932621928</v>
      </c>
      <c r="J3" s="118">
        <f t="shared" si="0"/>
        <v>23.253128514409003</v>
      </c>
      <c r="K3" s="118">
        <f t="shared" si="0"/>
        <v>25.568844394578285</v>
      </c>
      <c r="L3" s="118">
        <f t="shared" si="0"/>
        <v>23.676763248350035</v>
      </c>
      <c r="M3" s="118">
        <f t="shared" si="0"/>
        <v>23.41974933447252</v>
      </c>
      <c r="N3" s="118">
        <f t="shared" si="0"/>
        <v>23.207037488407021</v>
      </c>
      <c r="O3" s="118">
        <f t="shared" si="0"/>
        <v>18.78905517027701</v>
      </c>
      <c r="P3" s="118">
        <f t="shared" si="0"/>
        <v>18.594632986864781</v>
      </c>
      <c r="Q3" s="118">
        <f t="shared" si="0"/>
        <v>16.872402800168199</v>
      </c>
      <c r="R3" s="118">
        <f t="shared" ref="R3:V3" si="1">R4+R7+R9+R19</f>
        <v>14.427889376250299</v>
      </c>
      <c r="S3" s="118">
        <f t="shared" si="1"/>
        <v>22.306775677748654</v>
      </c>
      <c r="T3" s="118">
        <f t="shared" si="1"/>
        <v>24.921515965616116</v>
      </c>
      <c r="U3" s="118">
        <f t="shared" si="1"/>
        <v>16.942179461015851</v>
      </c>
      <c r="V3" s="118">
        <f t="shared" si="1"/>
        <v>18.871582139394217</v>
      </c>
      <c r="W3" s="118">
        <f t="shared" ref="W3:Y3" si="2">W4+W7+W9+W19</f>
        <v>14.99106057889057</v>
      </c>
      <c r="X3" s="118">
        <f t="shared" si="2"/>
        <v>17.918781010246889</v>
      </c>
      <c r="Y3" s="118">
        <f t="shared" si="2"/>
        <v>16.64612652592297</v>
      </c>
      <c r="DA3" s="129" t="s">
        <v>3084</v>
      </c>
    </row>
    <row r="4" spans="1:105" ht="12.95" customHeight="1" x14ac:dyDescent="0.25">
      <c r="A4" s="121" t="s">
        <v>57</v>
      </c>
      <c r="B4" s="123">
        <f t="shared" ref="B4:Q4" si="3">SUM(B5:B6)</f>
        <v>16.0254713645555</v>
      </c>
      <c r="C4" s="123">
        <f t="shared" si="3"/>
        <v>16.902778853965945</v>
      </c>
      <c r="D4" s="123">
        <f t="shared" si="3"/>
        <v>18.53178349339316</v>
      </c>
      <c r="E4" s="123">
        <f t="shared" si="3"/>
        <v>16.617721578018195</v>
      </c>
      <c r="F4" s="123">
        <f t="shared" si="3"/>
        <v>20.805418635855592</v>
      </c>
      <c r="G4" s="123">
        <f t="shared" si="3"/>
        <v>21.410284187273298</v>
      </c>
      <c r="H4" s="123">
        <f t="shared" si="3"/>
        <v>21.856986745198427</v>
      </c>
      <c r="I4" s="123">
        <f t="shared" si="3"/>
        <v>18.316775420713821</v>
      </c>
      <c r="J4" s="123">
        <f t="shared" si="3"/>
        <v>19.307017907048394</v>
      </c>
      <c r="K4" s="123">
        <f t="shared" si="3"/>
        <v>21.693028962795452</v>
      </c>
      <c r="L4" s="123">
        <f t="shared" si="3"/>
        <v>19.849054791577167</v>
      </c>
      <c r="M4" s="123">
        <f t="shared" si="3"/>
        <v>19.570514174340211</v>
      </c>
      <c r="N4" s="123">
        <f t="shared" si="3"/>
        <v>19.526485472356438</v>
      </c>
      <c r="O4" s="123">
        <f t="shared" si="3"/>
        <v>15.224602698757213</v>
      </c>
      <c r="P4" s="123">
        <f t="shared" si="3"/>
        <v>14.944413582637646</v>
      </c>
      <c r="Q4" s="123">
        <f t="shared" si="3"/>
        <v>13.399685822757455</v>
      </c>
      <c r="R4" s="123">
        <f t="shared" ref="R4:V4" si="4">SUM(R5:R6)</f>
        <v>11.310140187767143</v>
      </c>
      <c r="S4" s="123">
        <f t="shared" si="4"/>
        <v>19.274860688465481</v>
      </c>
      <c r="T4" s="123">
        <f t="shared" si="4"/>
        <v>22.091834872616442</v>
      </c>
      <c r="U4" s="123">
        <f t="shared" si="4"/>
        <v>14.233145430232014</v>
      </c>
      <c r="V4" s="123">
        <f t="shared" si="4"/>
        <v>16.368982731916013</v>
      </c>
      <c r="W4" s="123">
        <f t="shared" ref="W4:Y4" si="5">SUM(W5:W6)</f>
        <v>13.455961262923154</v>
      </c>
      <c r="X4" s="123">
        <f t="shared" si="5"/>
        <v>16.176787674200103</v>
      </c>
      <c r="Y4" s="123">
        <f t="shared" si="5"/>
        <v>15.321341081534515</v>
      </c>
      <c r="DA4" s="130" t="s">
        <v>3085</v>
      </c>
    </row>
    <row r="5" spans="1:105" ht="12" customHeight="1" x14ac:dyDescent="0.25">
      <c r="A5" s="97" t="s">
        <v>51</v>
      </c>
      <c r="B5" s="99">
        <v>16.0254713645555</v>
      </c>
      <c r="C5" s="99">
        <v>16.902778853965945</v>
      </c>
      <c r="D5" s="99">
        <v>18.53178349339316</v>
      </c>
      <c r="E5" s="99">
        <v>16.617721578018195</v>
      </c>
      <c r="F5" s="99">
        <v>20.805418635855592</v>
      </c>
      <c r="G5" s="99">
        <v>21.410284187273298</v>
      </c>
      <c r="H5" s="99">
        <v>21.856986745198427</v>
      </c>
      <c r="I5" s="99">
        <v>18.316775420713821</v>
      </c>
      <c r="J5" s="99">
        <v>19.307017907048394</v>
      </c>
      <c r="K5" s="99">
        <v>21.693028962795452</v>
      </c>
      <c r="L5" s="99">
        <v>19.849054791577167</v>
      </c>
      <c r="M5" s="99">
        <v>19.570514174340211</v>
      </c>
      <c r="N5" s="99">
        <v>19.526485472356438</v>
      </c>
      <c r="O5" s="99">
        <v>15.224602698757213</v>
      </c>
      <c r="P5" s="99">
        <v>14.944413582637646</v>
      </c>
      <c r="Q5" s="99">
        <v>13.399685822757455</v>
      </c>
      <c r="R5" s="99">
        <v>11.310140187767143</v>
      </c>
      <c r="S5" s="99">
        <v>19.274860688465481</v>
      </c>
      <c r="T5" s="99">
        <v>22.091834872616442</v>
      </c>
      <c r="U5" s="99">
        <v>14.233145430232014</v>
      </c>
      <c r="V5" s="99">
        <v>16.368982731916013</v>
      </c>
      <c r="W5" s="99">
        <v>13.455961262923154</v>
      </c>
      <c r="X5" s="99">
        <v>16.176787674200103</v>
      </c>
      <c r="Y5" s="99">
        <v>15.321341081534515</v>
      </c>
      <c r="DA5" s="63" t="s">
        <v>3086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3087</v>
      </c>
    </row>
    <row r="7" spans="1:105" ht="12.95" customHeight="1" x14ac:dyDescent="0.25">
      <c r="A7" s="121" t="s">
        <v>92</v>
      </c>
      <c r="B7" s="123">
        <f t="shared" ref="B7:Y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3088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X8" s="99">
        <v>0</v>
      </c>
      <c r="Y8" s="99">
        <v>0</v>
      </c>
      <c r="DA8" s="63" t="s">
        <v>3089</v>
      </c>
    </row>
    <row r="9" spans="1:105" ht="12" customHeight="1" x14ac:dyDescent="0.25">
      <c r="A9" s="121" t="s">
        <v>55</v>
      </c>
      <c r="B9" s="123">
        <v>3.261383301392633</v>
      </c>
      <c r="C9" s="123">
        <v>3.1923878340568166</v>
      </c>
      <c r="D9" s="123">
        <v>3.0528978643820439</v>
      </c>
      <c r="E9" s="123">
        <v>2.8950143185878132</v>
      </c>
      <c r="F9" s="123">
        <v>2.822269391082417</v>
      </c>
      <c r="G9" s="123">
        <v>2.777065075637446</v>
      </c>
      <c r="H9" s="123">
        <v>2.5626041638078791</v>
      </c>
      <c r="I9" s="123">
        <v>2.360568684557939</v>
      </c>
      <c r="J9" s="123">
        <v>2.3023765538927119</v>
      </c>
      <c r="K9" s="123">
        <v>2.1650759529809629</v>
      </c>
      <c r="L9" s="123">
        <v>2.152668340498753</v>
      </c>
      <c r="M9" s="123">
        <v>2.0235158812662521</v>
      </c>
      <c r="N9" s="123">
        <v>1.9303936220222289</v>
      </c>
      <c r="O9" s="123">
        <v>1.9423787378894504</v>
      </c>
      <c r="P9" s="123">
        <v>1.9852412658412575</v>
      </c>
      <c r="Q9" s="123">
        <v>1.8822751098322916</v>
      </c>
      <c r="R9" s="123">
        <v>1.7885238524978606</v>
      </c>
      <c r="S9" s="123">
        <v>1.7618463726965874</v>
      </c>
      <c r="T9" s="123">
        <v>1.6483831225894021</v>
      </c>
      <c r="U9" s="123">
        <v>1.5750204572170119</v>
      </c>
      <c r="V9" s="123">
        <v>1.4860913368174815</v>
      </c>
      <c r="W9" s="123">
        <v>1.1977532936168427</v>
      </c>
      <c r="X9" s="123">
        <v>1.3274545347117319</v>
      </c>
      <c r="Y9" s="123">
        <v>1.0153231423178344</v>
      </c>
      <c r="DA9" s="130" t="s">
        <v>3090</v>
      </c>
    </row>
    <row r="10" spans="1:105" ht="12" customHeight="1" x14ac:dyDescent="0.25">
      <c r="A10" s="97" t="s">
        <v>143</v>
      </c>
      <c r="B10" s="99">
        <v>4.4761428794254456</v>
      </c>
      <c r="C10" s="99">
        <v>4.7849968120079236</v>
      </c>
      <c r="D10" s="99">
        <v>4.5550228621147024</v>
      </c>
      <c r="E10" s="99">
        <v>4.3553176182070219</v>
      </c>
      <c r="F10" s="99">
        <v>4.4661829629612457</v>
      </c>
      <c r="G10" s="99">
        <v>4.6819964904543294</v>
      </c>
      <c r="H10" s="99">
        <v>4.7048116251256804</v>
      </c>
      <c r="I10" s="99">
        <v>4.2852609402529636</v>
      </c>
      <c r="J10" s="99">
        <v>4.5435283720117292</v>
      </c>
      <c r="K10" s="99">
        <v>4.5851790976008511</v>
      </c>
      <c r="L10" s="99">
        <v>4.6684613727071014</v>
      </c>
      <c r="M10" s="99">
        <v>4.4444692807975335</v>
      </c>
      <c r="N10" s="99">
        <v>4.3915791475132178</v>
      </c>
      <c r="O10" s="99">
        <v>4.3219043152542769</v>
      </c>
      <c r="P10" s="99">
        <v>4.5725671707499522</v>
      </c>
      <c r="Q10" s="99">
        <v>4.5723489259660388</v>
      </c>
      <c r="R10" s="99">
        <v>4.3862902384313776</v>
      </c>
      <c r="S10" s="99">
        <v>5.0841512364574255</v>
      </c>
      <c r="T10" s="99">
        <v>4.8859271296346103</v>
      </c>
      <c r="U10" s="99">
        <v>5.5674804845047792</v>
      </c>
      <c r="V10" s="99">
        <v>5.7751977560215266</v>
      </c>
      <c r="W10" s="99">
        <v>0.2535359468486757</v>
      </c>
      <c r="X10" s="99">
        <v>2.3219656526939239</v>
      </c>
      <c r="Y10" s="99">
        <v>0</v>
      </c>
      <c r="DA10" s="63" t="s">
        <v>3091</v>
      </c>
    </row>
    <row r="11" spans="1:105" ht="12" customHeight="1" x14ac:dyDescent="0.25">
      <c r="A11" s="97" t="s">
        <v>124</v>
      </c>
      <c r="B11" s="99">
        <v>3.1279945809012397</v>
      </c>
      <c r="C11" s="99">
        <v>3.0868331019204533</v>
      </c>
      <c r="D11" s="99">
        <v>3.0746350944470042</v>
      </c>
      <c r="E11" s="99">
        <v>2.9096044800698908</v>
      </c>
      <c r="F11" s="99">
        <v>2.8986694783527391</v>
      </c>
      <c r="G11" s="99">
        <v>3.0176098043534769</v>
      </c>
      <c r="H11" s="99">
        <v>2.9069399038404864</v>
      </c>
      <c r="I11" s="99">
        <v>2.9419915873652194</v>
      </c>
      <c r="J11" s="99">
        <v>2.9582860824289168</v>
      </c>
      <c r="K11" s="99">
        <v>2.8854142078013734</v>
      </c>
      <c r="L11" s="99">
        <v>2.9949511301134595</v>
      </c>
      <c r="M11" s="99">
        <v>3.0144276676398944</v>
      </c>
      <c r="N11" s="99">
        <v>2.9706377982145358</v>
      </c>
      <c r="O11" s="99">
        <v>3.0587676315369108</v>
      </c>
      <c r="P11" s="99">
        <v>3.0317218772577235</v>
      </c>
      <c r="Q11" s="99">
        <v>2.8716576862804888</v>
      </c>
      <c r="R11" s="99">
        <v>2.8577561469846868</v>
      </c>
      <c r="S11" s="99">
        <v>2.8731055490861475</v>
      </c>
      <c r="T11" s="99">
        <v>2.8428667396165519</v>
      </c>
      <c r="U11" s="99">
        <v>2.6766869326426366</v>
      </c>
      <c r="V11" s="99">
        <v>2.5946863676265277</v>
      </c>
      <c r="W11" s="99">
        <v>2.7568013386300296</v>
      </c>
      <c r="X11" s="99">
        <v>2.9909526968526992</v>
      </c>
      <c r="Y11" s="99">
        <v>2.4295161709197277</v>
      </c>
      <c r="DA11" s="63" t="s">
        <v>3092</v>
      </c>
    </row>
    <row r="12" spans="1:105" ht="12" customHeight="1" x14ac:dyDescent="0.25">
      <c r="A12" s="97" t="s">
        <v>123</v>
      </c>
      <c r="B12" s="99">
        <v>0.35870242224132565</v>
      </c>
      <c r="C12" s="99">
        <v>0.68757360124663935</v>
      </c>
      <c r="D12" s="99">
        <v>0.27619438385244205</v>
      </c>
      <c r="E12" s="99">
        <v>0.15317678018328051</v>
      </c>
      <c r="F12" s="99">
        <v>0.20027469395300315</v>
      </c>
      <c r="G12" s="99">
        <v>0.20178525716240886</v>
      </c>
      <c r="H12" s="99">
        <v>0.26544700638933583</v>
      </c>
      <c r="I12" s="99">
        <v>0.21902097685579647</v>
      </c>
      <c r="J12" s="99">
        <v>0.20639485267602586</v>
      </c>
      <c r="K12" s="99">
        <v>0.18848122675152362</v>
      </c>
      <c r="L12" s="99">
        <v>0.19598769124869442</v>
      </c>
      <c r="M12" s="99">
        <v>0.29932377544540156</v>
      </c>
      <c r="N12" s="99">
        <v>0.19384743879927149</v>
      </c>
      <c r="O12" s="99">
        <v>0.12551478381535483</v>
      </c>
      <c r="P12" s="99">
        <v>0.25817437135089294</v>
      </c>
      <c r="Q12" s="99">
        <v>4.9638207568787805E-2</v>
      </c>
      <c r="R12" s="99">
        <v>8.3661110740044883E-2</v>
      </c>
      <c r="S12" s="99">
        <v>0.15935805435994099</v>
      </c>
      <c r="T12" s="99">
        <v>0.18640113463631694</v>
      </c>
      <c r="U12" s="99">
        <v>0.2233458157018971</v>
      </c>
      <c r="V12" s="99">
        <v>0.17310824206302192</v>
      </c>
      <c r="W12" s="99">
        <v>0.21239841257720221</v>
      </c>
      <c r="X12" s="99">
        <v>0.2607493200010117</v>
      </c>
      <c r="Y12" s="99">
        <v>0.15796294490021265</v>
      </c>
      <c r="DA12" s="63" t="s">
        <v>3093</v>
      </c>
    </row>
    <row r="13" spans="1:105" ht="12" customHeight="1" x14ac:dyDescent="0.25">
      <c r="A13" s="100" t="s">
        <v>50</v>
      </c>
      <c r="B13" s="102">
        <v>0.35870242224132565</v>
      </c>
      <c r="C13" s="102">
        <v>0.68757360124663935</v>
      </c>
      <c r="D13" s="102">
        <v>0.27619438385244205</v>
      </c>
      <c r="E13" s="102">
        <v>0.15317678018328051</v>
      </c>
      <c r="F13" s="102">
        <v>0.20027469395300315</v>
      </c>
      <c r="G13" s="102">
        <v>0.20178525716240886</v>
      </c>
      <c r="H13" s="102">
        <v>0.26544700638933583</v>
      </c>
      <c r="I13" s="102">
        <v>0.21902097685579647</v>
      </c>
      <c r="J13" s="102">
        <v>0.20639485267602586</v>
      </c>
      <c r="K13" s="102">
        <v>0.18848122675152362</v>
      </c>
      <c r="L13" s="102">
        <v>0.19598769124869442</v>
      </c>
      <c r="M13" s="102">
        <v>0.29932377544540156</v>
      </c>
      <c r="N13" s="102">
        <v>0.19384743879927149</v>
      </c>
      <c r="O13" s="102">
        <v>0.12551478381535483</v>
      </c>
      <c r="P13" s="102">
        <v>0.25817437135089294</v>
      </c>
      <c r="Q13" s="102">
        <v>4.9638207568787805E-2</v>
      </c>
      <c r="R13" s="102">
        <v>8.3661110740044883E-2</v>
      </c>
      <c r="S13" s="102">
        <v>0.15935805435994099</v>
      </c>
      <c r="T13" s="102">
        <v>0.18640113463631694</v>
      </c>
      <c r="U13" s="102">
        <v>0.2233458157018971</v>
      </c>
      <c r="V13" s="102">
        <v>0.17310824206302192</v>
      </c>
      <c r="W13" s="102">
        <v>0.21239841257720221</v>
      </c>
      <c r="X13" s="102">
        <v>0.2607493200010117</v>
      </c>
      <c r="Y13" s="102">
        <v>0.15796294490021265</v>
      </c>
      <c r="DA13" s="131" t="s">
        <v>3094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3095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3096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3097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3098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3099</v>
      </c>
    </row>
    <row r="19" spans="1:105" ht="12" customHeight="1" x14ac:dyDescent="0.25">
      <c r="A19" s="121" t="s">
        <v>54</v>
      </c>
      <c r="B19" s="123">
        <v>1.813620408975346</v>
      </c>
      <c r="C19" s="123">
        <v>1.778656960007289</v>
      </c>
      <c r="D19" s="123">
        <v>1.7879834955867437</v>
      </c>
      <c r="E19" s="123">
        <v>1.7630318902874109</v>
      </c>
      <c r="F19" s="123">
        <v>1.7248444008633399</v>
      </c>
      <c r="G19" s="123">
        <v>1.7119323067735392</v>
      </c>
      <c r="H19" s="123">
        <v>1.7037197635728385</v>
      </c>
      <c r="I19" s="123">
        <v>1.629818827350167</v>
      </c>
      <c r="J19" s="123">
        <v>1.6437340534678981</v>
      </c>
      <c r="K19" s="123">
        <v>1.7107394788018699</v>
      </c>
      <c r="L19" s="123">
        <v>1.6750401162741149</v>
      </c>
      <c r="M19" s="123">
        <v>1.8257192788660561</v>
      </c>
      <c r="N19" s="123">
        <v>1.7501583940283529</v>
      </c>
      <c r="O19" s="123">
        <v>1.6220737336303479</v>
      </c>
      <c r="P19" s="123">
        <v>1.6649781383858766</v>
      </c>
      <c r="Q19" s="123">
        <v>1.590441867578452</v>
      </c>
      <c r="R19" s="123">
        <v>1.3292253359852959</v>
      </c>
      <c r="S19" s="123">
        <v>1.2700686165865851</v>
      </c>
      <c r="T19" s="123">
        <v>1.1812979704102724</v>
      </c>
      <c r="U19" s="123">
        <v>1.1340135735668264</v>
      </c>
      <c r="V19" s="123">
        <v>1.0165080706607237</v>
      </c>
      <c r="W19" s="123">
        <v>0.33734602235057376</v>
      </c>
      <c r="X19" s="123">
        <v>0.41453880133505694</v>
      </c>
      <c r="Y19" s="123">
        <v>0.30946230207062048</v>
      </c>
      <c r="DA19" s="130" t="s">
        <v>3100</v>
      </c>
    </row>
    <row r="20" spans="1:105" ht="12" customHeight="1" x14ac:dyDescent="0.25">
      <c r="A20" s="97" t="s">
        <v>51</v>
      </c>
      <c r="B20" s="99">
        <v>2.5322561242940043</v>
      </c>
      <c r="C20" s="99">
        <v>2.6496175170312917</v>
      </c>
      <c r="D20" s="99">
        <v>2.7292690369756523</v>
      </c>
      <c r="E20" s="99">
        <v>2.7293489270663915</v>
      </c>
      <c r="F20" s="99">
        <v>2.8362013316595358</v>
      </c>
      <c r="G20" s="99">
        <v>2.9617309230788829</v>
      </c>
      <c r="H20" s="99">
        <v>3.1643145630105285</v>
      </c>
      <c r="I20" s="99">
        <v>3.0267176751159375</v>
      </c>
      <c r="J20" s="99">
        <v>3.1082317883844817</v>
      </c>
      <c r="K20" s="99">
        <v>3.1958455602267537</v>
      </c>
      <c r="L20" s="99">
        <v>2.9720760059134514</v>
      </c>
      <c r="M20" s="99">
        <v>3.0927405161656241</v>
      </c>
      <c r="N20" s="99">
        <v>2.8352742493049812</v>
      </c>
      <c r="O20" s="99">
        <v>2.5123549293522989</v>
      </c>
      <c r="P20" s="99">
        <v>2.6616207257276616</v>
      </c>
      <c r="Q20" s="99">
        <v>2.7584849466476187</v>
      </c>
      <c r="R20" s="99">
        <v>2.630253127084742</v>
      </c>
      <c r="S20" s="99">
        <v>3.0271138083733149</v>
      </c>
      <c r="T20" s="99">
        <v>3.0848060376623372</v>
      </c>
      <c r="U20" s="99">
        <v>3.3712974014578392</v>
      </c>
      <c r="V20" s="99">
        <v>3.5473084057476996</v>
      </c>
      <c r="W20" s="99">
        <v>0.16073997097827331</v>
      </c>
      <c r="X20" s="99">
        <v>1.9168406200645258</v>
      </c>
      <c r="Y20" s="99">
        <v>0</v>
      </c>
      <c r="DA20" s="63" t="s">
        <v>3101</v>
      </c>
    </row>
    <row r="21" spans="1:105" ht="12" customHeight="1" x14ac:dyDescent="0.25">
      <c r="A21" s="97" t="s">
        <v>50</v>
      </c>
      <c r="B21" s="99">
        <v>1.6847327570196335</v>
      </c>
      <c r="C21" s="99">
        <v>1.7281801664075405</v>
      </c>
      <c r="D21" s="99">
        <v>1.7791936965089803</v>
      </c>
      <c r="E21" s="99">
        <v>1.8095751316195081</v>
      </c>
      <c r="F21" s="99">
        <v>1.8515615052907315</v>
      </c>
      <c r="G21" s="99">
        <v>1.9159356064662572</v>
      </c>
      <c r="H21" s="99">
        <v>1.9780470054035184</v>
      </c>
      <c r="I21" s="99">
        <v>2.0449750019219723</v>
      </c>
      <c r="J21" s="99">
        <v>2.0544723972581225</v>
      </c>
      <c r="K21" s="99">
        <v>2.0011978733026385</v>
      </c>
      <c r="L21" s="99">
        <v>1.9757415452129885</v>
      </c>
      <c r="M21" s="99">
        <v>1.866733816016124</v>
      </c>
      <c r="N21" s="99">
        <v>1.7918193052322022</v>
      </c>
      <c r="O21" s="99">
        <v>1.7351287149293437</v>
      </c>
      <c r="P21" s="99">
        <v>1.7201602017372875</v>
      </c>
      <c r="Q21" s="99">
        <v>1.7371784137853097</v>
      </c>
      <c r="R21" s="99">
        <v>1.772561655948423</v>
      </c>
      <c r="S21" s="99">
        <v>1.8256046217695374</v>
      </c>
      <c r="T21" s="99">
        <v>1.9297979143773534</v>
      </c>
      <c r="U21" s="99">
        <v>1.7331453966536068</v>
      </c>
      <c r="V21" s="99">
        <v>1.6791280409401506</v>
      </c>
      <c r="W21" s="99">
        <v>1.7773968770135611</v>
      </c>
      <c r="X21" s="99">
        <v>1.9803775347441039</v>
      </c>
      <c r="Y21" s="99">
        <v>1.6188139050715349</v>
      </c>
      <c r="DA21" s="63" t="s">
        <v>3102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3103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17.513981671009425</v>
      </c>
      <c r="C24" s="118">
        <f t="shared" si="7"/>
        <v>16.672357500205663</v>
      </c>
      <c r="D24" s="118">
        <f t="shared" si="7"/>
        <v>17.649636940961027</v>
      </c>
      <c r="E24" s="118">
        <f t="shared" si="7"/>
        <v>18.45713389619544</v>
      </c>
      <c r="F24" s="118">
        <f t="shared" si="7"/>
        <v>19.656461964331122</v>
      </c>
      <c r="G24" s="118">
        <f t="shared" si="7"/>
        <v>19.957912542477178</v>
      </c>
      <c r="H24" s="118">
        <f t="shared" si="7"/>
        <v>18.796836064962708</v>
      </c>
      <c r="I24" s="118">
        <f t="shared" si="7"/>
        <v>18.87391719650854</v>
      </c>
      <c r="J24" s="118">
        <f t="shared" si="7"/>
        <v>18.557467523128619</v>
      </c>
      <c r="K24" s="118">
        <f t="shared" si="7"/>
        <v>17.775170299061497</v>
      </c>
      <c r="L24" s="118">
        <f t="shared" si="7"/>
        <v>18.953500067342826</v>
      </c>
      <c r="M24" s="118">
        <f t="shared" si="7"/>
        <v>16.118989162713472</v>
      </c>
      <c r="N24" s="118">
        <f t="shared" si="7"/>
        <v>16.039688679569259</v>
      </c>
      <c r="O24" s="118">
        <f t="shared" si="7"/>
        <v>14.644954862815688</v>
      </c>
      <c r="P24" s="118">
        <f t="shared" si="7"/>
        <v>13.158972678425014</v>
      </c>
      <c r="Q24" s="118">
        <f t="shared" si="7"/>
        <v>13.358815726255639</v>
      </c>
      <c r="R24" s="118">
        <f t="shared" ref="R24:V24" si="8">R25+R28+R30+R39</f>
        <v>14.540040671915163</v>
      </c>
      <c r="S24" s="118">
        <f t="shared" si="8"/>
        <v>12.115699038527209</v>
      </c>
      <c r="T24" s="118">
        <f t="shared" si="8"/>
        <v>14.432337313911816</v>
      </c>
      <c r="U24" s="118">
        <f t="shared" si="8"/>
        <v>12.324044799133047</v>
      </c>
      <c r="V24" s="118">
        <f t="shared" si="8"/>
        <v>11.537080692914067</v>
      </c>
      <c r="W24" s="118">
        <f t="shared" ref="W24:Y24" si="9">W25+W28+W30+W39</f>
        <v>11.810365788060727</v>
      </c>
      <c r="X24" s="118">
        <f t="shared" si="9"/>
        <v>12.511588327773479</v>
      </c>
      <c r="Y24" s="118">
        <f t="shared" si="9"/>
        <v>10.481407725348532</v>
      </c>
      <c r="DA24" s="129" t="s">
        <v>3104</v>
      </c>
    </row>
    <row r="25" spans="1:105" ht="12.95" customHeight="1" x14ac:dyDescent="0.25">
      <c r="A25" s="121" t="s">
        <v>57</v>
      </c>
      <c r="B25" s="123">
        <f t="shared" ref="B25:Q25" si="10">SUM(B26:B27)</f>
        <v>14.279319224271495</v>
      </c>
      <c r="C25" s="123">
        <f t="shared" si="10"/>
        <v>13.536597994616889</v>
      </c>
      <c r="D25" s="123">
        <f t="shared" si="10"/>
        <v>14.579526590911895</v>
      </c>
      <c r="E25" s="123">
        <f t="shared" si="10"/>
        <v>15.548615625314506</v>
      </c>
      <c r="F25" s="123">
        <f t="shared" si="10"/>
        <v>16.836987176301147</v>
      </c>
      <c r="G25" s="123">
        <f t="shared" si="10"/>
        <v>17.259557256530382</v>
      </c>
      <c r="H25" s="123">
        <f t="shared" si="10"/>
        <v>16.410427737637225</v>
      </c>
      <c r="I25" s="123">
        <f t="shared" si="10"/>
        <v>16.622607728701034</v>
      </c>
      <c r="J25" s="123">
        <f t="shared" si="10"/>
        <v>16.394495551649751</v>
      </c>
      <c r="K25" s="123">
        <f t="shared" si="10"/>
        <v>15.740189853813263</v>
      </c>
      <c r="L25" s="123">
        <f t="shared" si="10"/>
        <v>16.965817597556544</v>
      </c>
      <c r="M25" s="123">
        <f t="shared" si="10"/>
        <v>14.234447729504071</v>
      </c>
      <c r="N25" s="123">
        <f t="shared" si="10"/>
        <v>14.274670081795779</v>
      </c>
      <c r="O25" s="123">
        <f t="shared" si="10"/>
        <v>12.863199173591202</v>
      </c>
      <c r="P25" s="123">
        <f t="shared" si="10"/>
        <v>11.35774353658068</v>
      </c>
      <c r="Q25" s="123">
        <f t="shared" si="10"/>
        <v>11.59981528734277</v>
      </c>
      <c r="R25" s="123">
        <f t="shared" ref="R25:V25" si="11">SUM(R26:R27)</f>
        <v>12.729261899543214</v>
      </c>
      <c r="S25" s="123">
        <f t="shared" si="11"/>
        <v>10.274706005004591</v>
      </c>
      <c r="T25" s="123">
        <f t="shared" si="11"/>
        <v>12.651007585196565</v>
      </c>
      <c r="U25" s="123">
        <f t="shared" si="11"/>
        <v>10.75534268363406</v>
      </c>
      <c r="V25" s="123">
        <f t="shared" si="11"/>
        <v>10.112119006567331</v>
      </c>
      <c r="W25" s="123">
        <f t="shared" ref="W25:Y25" si="12">SUM(W26:W27)</f>
        <v>10.367777837544939</v>
      </c>
      <c r="X25" s="123">
        <f t="shared" si="12"/>
        <v>10.955444976186408</v>
      </c>
      <c r="Y25" s="123">
        <f t="shared" si="12"/>
        <v>9.2314685587987597</v>
      </c>
      <c r="DA25" s="130" t="s">
        <v>3105</v>
      </c>
    </row>
    <row r="26" spans="1:105" ht="12" customHeight="1" x14ac:dyDescent="0.25">
      <c r="A26" s="97" t="s">
        <v>74</v>
      </c>
      <c r="B26" s="99">
        <v>14.279319224271495</v>
      </c>
      <c r="C26" s="99">
        <v>13.536597994616889</v>
      </c>
      <c r="D26" s="99">
        <v>14.579526590911895</v>
      </c>
      <c r="E26" s="99">
        <v>15.548615625314506</v>
      </c>
      <c r="F26" s="99">
        <v>16.836987176301147</v>
      </c>
      <c r="G26" s="99">
        <v>17.259557256530382</v>
      </c>
      <c r="H26" s="99">
        <v>16.410427737637225</v>
      </c>
      <c r="I26" s="99">
        <v>16.622607728701034</v>
      </c>
      <c r="J26" s="99">
        <v>16.394495551649751</v>
      </c>
      <c r="K26" s="99">
        <v>15.740189853813263</v>
      </c>
      <c r="L26" s="99">
        <v>16.965817597556544</v>
      </c>
      <c r="M26" s="99">
        <v>14.234447729504071</v>
      </c>
      <c r="N26" s="99">
        <v>14.274670081795779</v>
      </c>
      <c r="O26" s="99">
        <v>12.863199173591202</v>
      </c>
      <c r="P26" s="99">
        <v>11.35774353658068</v>
      </c>
      <c r="Q26" s="99">
        <v>11.59981528734277</v>
      </c>
      <c r="R26" s="99">
        <v>12.729261899543214</v>
      </c>
      <c r="S26" s="99">
        <v>10.274706005004591</v>
      </c>
      <c r="T26" s="99">
        <v>12.651007585196565</v>
      </c>
      <c r="U26" s="99">
        <v>10.75534268363406</v>
      </c>
      <c r="V26" s="99">
        <v>10.112119006567331</v>
      </c>
      <c r="W26" s="99">
        <v>10.367777837544939</v>
      </c>
      <c r="X26" s="99">
        <v>10.955444976186408</v>
      </c>
      <c r="Y26" s="99">
        <v>9.2314685587987597</v>
      </c>
      <c r="DA26" s="63" t="s">
        <v>3106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3107</v>
      </c>
    </row>
    <row r="28" spans="1:105" ht="12.95" customHeight="1" x14ac:dyDescent="0.25">
      <c r="A28" s="121" t="s">
        <v>92</v>
      </c>
      <c r="B28" s="123">
        <f t="shared" ref="B28:Y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3108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X29" s="99">
        <v>0</v>
      </c>
      <c r="Y29" s="99">
        <v>0</v>
      </c>
      <c r="DA29" s="63" t="s">
        <v>3109</v>
      </c>
    </row>
    <row r="30" spans="1:105" ht="12" customHeight="1" x14ac:dyDescent="0.25">
      <c r="A30" s="121" t="s">
        <v>55</v>
      </c>
      <c r="B30" s="123">
        <v>2.6913067771463393</v>
      </c>
      <c r="C30" s="123">
        <v>2.5933458723501754</v>
      </c>
      <c r="D30" s="123">
        <v>2.5218549469466236</v>
      </c>
      <c r="E30" s="123">
        <v>2.3647533355741372</v>
      </c>
      <c r="F30" s="123">
        <v>2.2800002463134423</v>
      </c>
      <c r="G30" s="123">
        <v>2.1709013993131689</v>
      </c>
      <c r="H30" s="123">
        <v>1.890044648353371</v>
      </c>
      <c r="I30" s="123">
        <v>1.7630555234466865</v>
      </c>
      <c r="J30" s="123">
        <v>1.6837055532890008</v>
      </c>
      <c r="K30" s="123">
        <v>1.5733702424256086</v>
      </c>
      <c r="L30" s="123">
        <v>1.5384642657679575</v>
      </c>
      <c r="M30" s="123">
        <v>1.4575078205462031</v>
      </c>
      <c r="N30" s="123">
        <v>1.3552743332126582</v>
      </c>
      <c r="O30" s="123">
        <v>1.3823362352106965</v>
      </c>
      <c r="P30" s="123">
        <v>1.4032270848007395</v>
      </c>
      <c r="Q30" s="123">
        <v>1.3640711717975584</v>
      </c>
      <c r="R30" s="123">
        <v>1.4107023916096761</v>
      </c>
      <c r="S30" s="123">
        <v>1.4332294944009771</v>
      </c>
      <c r="T30" s="123">
        <v>1.3681605991306411</v>
      </c>
      <c r="U30" s="123">
        <v>1.2190048038388177</v>
      </c>
      <c r="V30" s="123">
        <v>1.1066273534887836</v>
      </c>
      <c r="W30" s="123">
        <v>1.1167306908548138</v>
      </c>
      <c r="X30" s="123">
        <v>1.2010209747252081</v>
      </c>
      <c r="Y30" s="123">
        <v>0.96103785494516936</v>
      </c>
      <c r="DA30" s="130" t="s">
        <v>3110</v>
      </c>
    </row>
    <row r="31" spans="1:105" ht="12" customHeight="1" x14ac:dyDescent="0.25">
      <c r="A31" s="97" t="s">
        <v>141</v>
      </c>
      <c r="B31" s="99">
        <v>3.1279945809012393</v>
      </c>
      <c r="C31" s="99">
        <v>3.0970166670964585</v>
      </c>
      <c r="D31" s="99">
        <v>3.0895606552563311</v>
      </c>
      <c r="E31" s="99">
        <v>2.9251688706804653</v>
      </c>
      <c r="F31" s="99">
        <v>2.9193530682332924</v>
      </c>
      <c r="G31" s="99">
        <v>3.0364678271197314</v>
      </c>
      <c r="H31" s="99">
        <v>2.9161772360711176</v>
      </c>
      <c r="I31" s="99">
        <v>2.9438705674080055</v>
      </c>
      <c r="J31" s="99">
        <v>2.9621369453695303</v>
      </c>
      <c r="K31" s="99">
        <v>2.8962651422410208</v>
      </c>
      <c r="L31" s="99">
        <v>3.0040466441145095</v>
      </c>
      <c r="M31" s="99">
        <v>3.0193907176922941</v>
      </c>
      <c r="N31" s="99">
        <v>2.9580290620655512</v>
      </c>
      <c r="O31" s="99">
        <v>3.0171624438739837</v>
      </c>
      <c r="P31" s="99">
        <v>3.0034168435775923</v>
      </c>
      <c r="Q31" s="99">
        <v>2.8768905329194103</v>
      </c>
      <c r="R31" s="99">
        <v>2.9257051652045414</v>
      </c>
      <c r="S31" s="99">
        <v>2.99248445252754</v>
      </c>
      <c r="T31" s="99">
        <v>2.9430376934747122</v>
      </c>
      <c r="U31" s="99">
        <v>2.7408151032924164</v>
      </c>
      <c r="V31" s="99">
        <v>2.5935024894897212</v>
      </c>
      <c r="W31" s="99">
        <v>2.6913660715749339</v>
      </c>
      <c r="X31" s="99">
        <v>2.9008266285818358</v>
      </c>
      <c r="Y31" s="99">
        <v>2.3773228991452702</v>
      </c>
      <c r="DA31" s="63" t="s">
        <v>3111</v>
      </c>
    </row>
    <row r="32" spans="1:105" ht="12" customHeight="1" x14ac:dyDescent="0.25">
      <c r="A32" s="97" t="s">
        <v>140</v>
      </c>
      <c r="B32" s="99">
        <v>0.35870242224132559</v>
      </c>
      <c r="C32" s="99">
        <v>0.68757360124663947</v>
      </c>
      <c r="D32" s="99">
        <v>0.27663255257600766</v>
      </c>
      <c r="E32" s="99">
        <v>0.15374410102145616</v>
      </c>
      <c r="F32" s="99">
        <v>0.20164755538877308</v>
      </c>
      <c r="G32" s="99">
        <v>0.20302742497563142</v>
      </c>
      <c r="H32" s="99">
        <v>0.26643554224634697</v>
      </c>
      <c r="I32" s="99">
        <v>0.21916299673677248</v>
      </c>
      <c r="J32" s="99">
        <v>0.20679699428010306</v>
      </c>
      <c r="K32" s="99">
        <v>0.18928773560962878</v>
      </c>
      <c r="L32" s="99">
        <v>0.19650177752190012</v>
      </c>
      <c r="M32" s="99">
        <v>0.29966172430241866</v>
      </c>
      <c r="N32" s="99">
        <v>0.19261487880781897</v>
      </c>
      <c r="O32" s="99">
        <v>0.12331075982884486</v>
      </c>
      <c r="P32" s="99">
        <v>0.25469713781749276</v>
      </c>
      <c r="Q32" s="99">
        <v>4.9943910062925562E-2</v>
      </c>
      <c r="R32" s="99">
        <v>8.58115871068314E-2</v>
      </c>
      <c r="S32" s="99">
        <v>0.16493145511422383</v>
      </c>
      <c r="T32" s="99">
        <v>0.19197139765731799</v>
      </c>
      <c r="U32" s="99">
        <v>0.22895220839165409</v>
      </c>
      <c r="V32" s="99">
        <v>0.1738631844072272</v>
      </c>
      <c r="W32" s="99">
        <v>0.20678329898802236</v>
      </c>
      <c r="X32" s="99">
        <v>0.25147352694212477</v>
      </c>
      <c r="Y32" s="99">
        <v>0.15276424741989947</v>
      </c>
      <c r="DA32" s="63" t="s">
        <v>3112</v>
      </c>
    </row>
    <row r="33" spans="1:105" ht="12" customHeight="1" x14ac:dyDescent="0.25">
      <c r="A33" s="100" t="s">
        <v>50</v>
      </c>
      <c r="B33" s="102">
        <v>0.35870242224132559</v>
      </c>
      <c r="C33" s="102">
        <v>0.68757360124663947</v>
      </c>
      <c r="D33" s="102">
        <v>0.27663255257600766</v>
      </c>
      <c r="E33" s="102">
        <v>0.15374410102145616</v>
      </c>
      <c r="F33" s="102">
        <v>0.20164755538877308</v>
      </c>
      <c r="G33" s="102">
        <v>0.20302742497563142</v>
      </c>
      <c r="H33" s="102">
        <v>0.26643554224634697</v>
      </c>
      <c r="I33" s="102">
        <v>0.21916299673677248</v>
      </c>
      <c r="J33" s="102">
        <v>0.20679699428010306</v>
      </c>
      <c r="K33" s="102">
        <v>0.18928773560962878</v>
      </c>
      <c r="L33" s="102">
        <v>0.19650177752190012</v>
      </c>
      <c r="M33" s="102">
        <v>0.29966172430241866</v>
      </c>
      <c r="N33" s="102">
        <v>0.19261487880781897</v>
      </c>
      <c r="O33" s="102">
        <v>0.12331075982884486</v>
      </c>
      <c r="P33" s="102">
        <v>0.25469713781749276</v>
      </c>
      <c r="Q33" s="102">
        <v>4.9943910062925562E-2</v>
      </c>
      <c r="R33" s="102">
        <v>8.58115871068314E-2</v>
      </c>
      <c r="S33" s="102">
        <v>0.16493145511422383</v>
      </c>
      <c r="T33" s="102">
        <v>0.19197139765731799</v>
      </c>
      <c r="U33" s="102">
        <v>0.22895220839165409</v>
      </c>
      <c r="V33" s="102">
        <v>0.1738631844072272</v>
      </c>
      <c r="W33" s="102">
        <v>0.20678329898802236</v>
      </c>
      <c r="X33" s="102">
        <v>0.25147352694212477</v>
      </c>
      <c r="Y33" s="102">
        <v>0.15276424741989947</v>
      </c>
      <c r="DA33" s="131" t="s">
        <v>3113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3114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3115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3116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3117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3118</v>
      </c>
    </row>
    <row r="39" spans="1:105" ht="12" customHeight="1" x14ac:dyDescent="0.25">
      <c r="A39" s="121" t="s">
        <v>54</v>
      </c>
      <c r="B39" s="123">
        <v>0.54335566959159287</v>
      </c>
      <c r="C39" s="123">
        <v>0.54241363323859837</v>
      </c>
      <c r="D39" s="123">
        <v>0.54825540310250775</v>
      </c>
      <c r="E39" s="123">
        <v>0.5437649353067957</v>
      </c>
      <c r="F39" s="123">
        <v>0.53947454171653175</v>
      </c>
      <c r="G39" s="123">
        <v>0.52745388663362647</v>
      </c>
      <c r="H39" s="123">
        <v>0.49636367897211142</v>
      </c>
      <c r="I39" s="123">
        <v>0.48825394436081743</v>
      </c>
      <c r="J39" s="123">
        <v>0.47926641818986654</v>
      </c>
      <c r="K39" s="123">
        <v>0.46161020282262483</v>
      </c>
      <c r="L39" s="123">
        <v>0.44921820401832702</v>
      </c>
      <c r="M39" s="123">
        <v>0.427033612663198</v>
      </c>
      <c r="N39" s="123">
        <v>0.40974426456082225</v>
      </c>
      <c r="O39" s="123">
        <v>0.39941945401379081</v>
      </c>
      <c r="P39" s="123">
        <v>0.39800205704359509</v>
      </c>
      <c r="Q39" s="123">
        <v>0.39492926711531134</v>
      </c>
      <c r="R39" s="123">
        <v>0.40007638076227198</v>
      </c>
      <c r="S39" s="123">
        <v>0.40776353912164109</v>
      </c>
      <c r="T39" s="123">
        <v>0.41316912958460944</v>
      </c>
      <c r="U39" s="123">
        <v>0.34969731166016838</v>
      </c>
      <c r="V39" s="123">
        <v>0.31833433285795126</v>
      </c>
      <c r="W39" s="123">
        <v>0.32585725966097395</v>
      </c>
      <c r="X39" s="123">
        <v>0.35512237686186177</v>
      </c>
      <c r="Y39" s="123">
        <v>0.28890131160460258</v>
      </c>
      <c r="DA39" s="130" t="s">
        <v>3119</v>
      </c>
    </row>
    <row r="40" spans="1:105" ht="12" customHeight="1" x14ac:dyDescent="0.25">
      <c r="A40" s="97" t="s">
        <v>50</v>
      </c>
      <c r="B40" s="99">
        <v>1.6847327570196331</v>
      </c>
      <c r="C40" s="99">
        <v>1.7309305080915591</v>
      </c>
      <c r="D40" s="99">
        <v>1.7831154931039646</v>
      </c>
      <c r="E40" s="99">
        <v>1.8137683028100886</v>
      </c>
      <c r="F40" s="99">
        <v>1.8567232917015868</v>
      </c>
      <c r="G40" s="99">
        <v>1.9201399505611805</v>
      </c>
      <c r="H40" s="99">
        <v>1.979683538407794</v>
      </c>
      <c r="I40" s="99">
        <v>2.0446693238660059</v>
      </c>
      <c r="J40" s="99">
        <v>2.054491857072053</v>
      </c>
      <c r="K40" s="99">
        <v>2.0019209027015341</v>
      </c>
      <c r="L40" s="99">
        <v>1.9756716768038349</v>
      </c>
      <c r="M40" s="99">
        <v>1.8658733881007334</v>
      </c>
      <c r="N40" s="99">
        <v>1.7907104156143621</v>
      </c>
      <c r="O40" s="99">
        <v>1.733894180291826</v>
      </c>
      <c r="P40" s="99">
        <v>1.7196705682846694</v>
      </c>
      <c r="Q40" s="99">
        <v>1.7379871068714841</v>
      </c>
      <c r="R40" s="99">
        <v>1.7782411974802161</v>
      </c>
      <c r="S40" s="99">
        <v>1.8380457673894579</v>
      </c>
      <c r="T40" s="99">
        <v>1.9402470089222807</v>
      </c>
      <c r="U40" s="99">
        <v>1.7368447740382376</v>
      </c>
      <c r="V40" s="99">
        <v>1.6690170738868704</v>
      </c>
      <c r="W40" s="99">
        <v>1.7543695117917248</v>
      </c>
      <c r="X40" s="99">
        <v>1.9553217878812519</v>
      </c>
      <c r="Y40" s="99">
        <v>1.6061089601369964</v>
      </c>
      <c r="DA40" s="63" t="s">
        <v>3120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3121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19.258689007239504</v>
      </c>
      <c r="C43" s="118">
        <f t="shared" si="14"/>
        <v>19.662938227597053</v>
      </c>
      <c r="D43" s="118">
        <f t="shared" si="14"/>
        <v>19.342506103885668</v>
      </c>
      <c r="E43" s="118">
        <f t="shared" si="14"/>
        <v>21.130367603265665</v>
      </c>
      <c r="F43" s="118">
        <f t="shared" si="14"/>
        <v>23.2515757479065</v>
      </c>
      <c r="G43" s="118">
        <f t="shared" si="14"/>
        <v>23.4123514134346</v>
      </c>
      <c r="H43" s="118">
        <f t="shared" si="14"/>
        <v>21.849825393539085</v>
      </c>
      <c r="I43" s="118">
        <f t="shared" si="14"/>
        <v>22.08987432590861</v>
      </c>
      <c r="J43" s="118">
        <f t="shared" si="14"/>
        <v>21.759782800847905</v>
      </c>
      <c r="K43" s="118">
        <f t="shared" si="14"/>
        <v>21.530813033525309</v>
      </c>
      <c r="L43" s="118">
        <f t="shared" si="14"/>
        <v>22.774598332918274</v>
      </c>
      <c r="M43" s="118">
        <f t="shared" si="14"/>
        <v>19.693363319751082</v>
      </c>
      <c r="N43" s="118">
        <f t="shared" si="14"/>
        <v>17.970071067582115</v>
      </c>
      <c r="O43" s="118">
        <f t="shared" si="14"/>
        <v>17.143353256762047</v>
      </c>
      <c r="P43" s="118">
        <f t="shared" si="14"/>
        <v>15.738766307536313</v>
      </c>
      <c r="Q43" s="118">
        <f t="shared" si="14"/>
        <v>17.076103984522419</v>
      </c>
      <c r="R43" s="118">
        <f t="shared" ref="R43:V43" si="15">R44+R47+R49+R58</f>
        <v>14.349481061790085</v>
      </c>
      <c r="S43" s="118">
        <f t="shared" si="15"/>
        <v>14.269278316151617</v>
      </c>
      <c r="T43" s="118">
        <f t="shared" si="15"/>
        <v>15.517627192552025</v>
      </c>
      <c r="U43" s="118">
        <f t="shared" si="15"/>
        <v>13.865985056802357</v>
      </c>
      <c r="V43" s="118">
        <f t="shared" si="15"/>
        <v>14.797777820986328</v>
      </c>
      <c r="W43" s="118">
        <f t="shared" ref="W43:Y43" si="16">W44+W47+W49+W58</f>
        <v>14.407083366211443</v>
      </c>
      <c r="X43" s="118">
        <f t="shared" si="16"/>
        <v>13.704770099587954</v>
      </c>
      <c r="Y43" s="118">
        <f t="shared" si="16"/>
        <v>13.279676650177938</v>
      </c>
      <c r="DA43" s="129" t="s">
        <v>3122</v>
      </c>
    </row>
    <row r="44" spans="1:105" ht="12.95" customHeight="1" x14ac:dyDescent="0.25">
      <c r="A44" s="121" t="s">
        <v>57</v>
      </c>
      <c r="B44" s="123">
        <f t="shared" ref="B44:Q44" si="17">SUM(B45:B46)</f>
        <v>17.154992832827418</v>
      </c>
      <c r="C44" s="123">
        <f t="shared" si="17"/>
        <v>17.520375641470732</v>
      </c>
      <c r="D44" s="123">
        <f t="shared" si="17"/>
        <v>17.293467729806952</v>
      </c>
      <c r="E44" s="123">
        <f t="shared" si="17"/>
        <v>19.153277297447083</v>
      </c>
      <c r="F44" s="123">
        <f t="shared" si="17"/>
        <v>21.299570284495594</v>
      </c>
      <c r="G44" s="123">
        <f t="shared" si="17"/>
        <v>21.41463737247344</v>
      </c>
      <c r="H44" s="123">
        <f t="shared" si="17"/>
        <v>19.839970964477256</v>
      </c>
      <c r="I44" s="123">
        <f t="shared" si="17"/>
        <v>20.03753509901426</v>
      </c>
      <c r="J44" s="123">
        <f t="shared" si="17"/>
        <v>19.658482216763961</v>
      </c>
      <c r="K44" s="123">
        <f t="shared" si="17"/>
        <v>19.523867205632914</v>
      </c>
      <c r="L44" s="123">
        <f t="shared" si="17"/>
        <v>20.790472633003059</v>
      </c>
      <c r="M44" s="123">
        <f t="shared" si="17"/>
        <v>17.760737282615224</v>
      </c>
      <c r="N44" s="123">
        <f t="shared" si="17"/>
        <v>16.201672052727812</v>
      </c>
      <c r="O44" s="123">
        <f t="shared" si="17"/>
        <v>15.354299770089158</v>
      </c>
      <c r="P44" s="123">
        <f t="shared" si="17"/>
        <v>14.034563047016217</v>
      </c>
      <c r="Q44" s="123">
        <f t="shared" si="17"/>
        <v>15.326443940774464</v>
      </c>
      <c r="R44" s="123">
        <f t="shared" ref="R44:V44" si="18">SUM(R45:R46)</f>
        <v>12.822677717863918</v>
      </c>
      <c r="S44" s="123">
        <f t="shared" si="18"/>
        <v>12.741263639974122</v>
      </c>
      <c r="T44" s="123">
        <f t="shared" si="18"/>
        <v>13.930353011518047</v>
      </c>
      <c r="U44" s="123">
        <f t="shared" si="18"/>
        <v>12.411166378110421</v>
      </c>
      <c r="V44" s="123">
        <f t="shared" si="18"/>
        <v>13.291637735511776</v>
      </c>
      <c r="W44" s="123">
        <f t="shared" ref="W44:Y44" si="19">SUM(W45:W46)</f>
        <v>12.926710444455896</v>
      </c>
      <c r="X44" s="123">
        <f t="shared" si="19"/>
        <v>12.258140761809212</v>
      </c>
      <c r="Y44" s="123">
        <f t="shared" si="19"/>
        <v>11.92667094332983</v>
      </c>
      <c r="DA44" s="130" t="s">
        <v>3123</v>
      </c>
    </row>
    <row r="45" spans="1:105" ht="12" customHeight="1" x14ac:dyDescent="0.25">
      <c r="A45" s="97" t="s">
        <v>211</v>
      </c>
      <c r="B45" s="99">
        <v>17.154992832827418</v>
      </c>
      <c r="C45" s="99">
        <v>17.520375641470732</v>
      </c>
      <c r="D45" s="99">
        <v>17.293467729806952</v>
      </c>
      <c r="E45" s="99">
        <v>19.153277297447083</v>
      </c>
      <c r="F45" s="99">
        <v>21.299570284495594</v>
      </c>
      <c r="G45" s="99">
        <v>21.41463737247344</v>
      </c>
      <c r="H45" s="99">
        <v>19.839970964477256</v>
      </c>
      <c r="I45" s="99">
        <v>20.03753509901426</v>
      </c>
      <c r="J45" s="99">
        <v>19.658482216763961</v>
      </c>
      <c r="K45" s="99">
        <v>19.523867205632914</v>
      </c>
      <c r="L45" s="99">
        <v>20.790472633003059</v>
      </c>
      <c r="M45" s="99">
        <v>17.760737282615224</v>
      </c>
      <c r="N45" s="99">
        <v>16.201672052727812</v>
      </c>
      <c r="O45" s="99">
        <v>15.354299770089158</v>
      </c>
      <c r="P45" s="99">
        <v>14.034563047016217</v>
      </c>
      <c r="Q45" s="99">
        <v>15.326443940774464</v>
      </c>
      <c r="R45" s="99">
        <v>12.822677717863918</v>
      </c>
      <c r="S45" s="99">
        <v>12.741263639974122</v>
      </c>
      <c r="T45" s="99">
        <v>13.930353011518047</v>
      </c>
      <c r="U45" s="99">
        <v>12.411166378110421</v>
      </c>
      <c r="V45" s="99">
        <v>13.291637735511776</v>
      </c>
      <c r="W45" s="99">
        <v>12.926710444455896</v>
      </c>
      <c r="X45" s="99">
        <v>12.258140761809212</v>
      </c>
      <c r="Y45" s="99">
        <v>11.92667094332983</v>
      </c>
      <c r="DA45" s="63" t="s">
        <v>3124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3125</v>
      </c>
    </row>
    <row r="47" spans="1:105" ht="12.95" customHeight="1" x14ac:dyDescent="0.25">
      <c r="A47" s="121" t="s">
        <v>92</v>
      </c>
      <c r="B47" s="123">
        <f t="shared" ref="B47:Y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3126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X48" s="99">
        <v>0</v>
      </c>
      <c r="Y48" s="99">
        <v>0</v>
      </c>
      <c r="DA48" s="63" t="s">
        <v>3127</v>
      </c>
    </row>
    <row r="49" spans="1:105" ht="12" customHeight="1" x14ac:dyDescent="0.25">
      <c r="A49" s="121" t="s">
        <v>55</v>
      </c>
      <c r="B49" s="123">
        <v>1.5603409754723656</v>
      </c>
      <c r="C49" s="123">
        <v>1.6108311680985095</v>
      </c>
      <c r="D49" s="123">
        <v>1.5137617650451953</v>
      </c>
      <c r="E49" s="123">
        <v>1.4479709180029143</v>
      </c>
      <c r="F49" s="123">
        <v>1.4256049222538931</v>
      </c>
      <c r="G49" s="123">
        <v>1.4774237932080581</v>
      </c>
      <c r="H49" s="123">
        <v>1.5080401105861165</v>
      </c>
      <c r="I49" s="123">
        <v>1.5533304533915999</v>
      </c>
      <c r="J49" s="123">
        <v>1.6123221537908641</v>
      </c>
      <c r="K49" s="123">
        <v>1.5366143209915728</v>
      </c>
      <c r="L49" s="123">
        <v>1.5260288702263558</v>
      </c>
      <c r="M49" s="123">
        <v>1.4947801653318324</v>
      </c>
      <c r="N49" s="123">
        <v>1.3493761586018422</v>
      </c>
      <c r="O49" s="123">
        <v>1.3856258781995698</v>
      </c>
      <c r="P49" s="123">
        <v>1.3068967091607044</v>
      </c>
      <c r="Q49" s="123">
        <v>1.3615064141963888</v>
      </c>
      <c r="R49" s="123">
        <v>1.1342145901768999</v>
      </c>
      <c r="S49" s="123">
        <v>1.1266629221373656</v>
      </c>
      <c r="T49" s="123">
        <v>1.1773238686249106</v>
      </c>
      <c r="U49" s="123">
        <v>1.1089863860037585</v>
      </c>
      <c r="V49" s="123">
        <v>1.1896447230083387</v>
      </c>
      <c r="W49" s="123">
        <v>1.1564317924951837</v>
      </c>
      <c r="X49" s="123">
        <v>1.0942161471318248</v>
      </c>
      <c r="Y49" s="123">
        <v>1.0667355592302261</v>
      </c>
      <c r="DA49" s="130" t="s">
        <v>3128</v>
      </c>
    </row>
    <row r="50" spans="1:105" ht="12" customHeight="1" x14ac:dyDescent="0.25">
      <c r="A50" s="97" t="s">
        <v>138</v>
      </c>
      <c r="B50" s="99">
        <v>3.9679175926871868</v>
      </c>
      <c r="C50" s="99">
        <v>4.1235574529141736</v>
      </c>
      <c r="D50" s="99">
        <v>3.9563121858572181</v>
      </c>
      <c r="E50" s="99">
        <v>3.8727825954164103</v>
      </c>
      <c r="F50" s="99">
        <v>3.8705320966495362</v>
      </c>
      <c r="G50" s="99">
        <v>3.9659311931536507</v>
      </c>
      <c r="H50" s="99">
        <v>3.9173756964544362</v>
      </c>
      <c r="I50" s="99">
        <v>3.9488820037395609</v>
      </c>
      <c r="J50" s="99">
        <v>4.0648938993795962</v>
      </c>
      <c r="K50" s="99">
        <v>3.8826738864494432</v>
      </c>
      <c r="L50" s="99">
        <v>3.9214807463830126</v>
      </c>
      <c r="M50" s="99">
        <v>3.8972776934405826</v>
      </c>
      <c r="N50" s="99">
        <v>3.6201469599962492</v>
      </c>
      <c r="O50" s="99">
        <v>3.9035254994390143</v>
      </c>
      <c r="P50" s="99">
        <v>3.9719844149712777</v>
      </c>
      <c r="Q50" s="99">
        <v>4.5965393723517414</v>
      </c>
      <c r="R50" s="99">
        <v>3.9383473028822276</v>
      </c>
      <c r="S50" s="99">
        <v>3.803609841790919</v>
      </c>
      <c r="T50" s="99">
        <v>3.9040685811024884</v>
      </c>
      <c r="U50" s="99">
        <v>3.6001470939512497</v>
      </c>
      <c r="V50" s="99">
        <v>3.8239240973148383</v>
      </c>
      <c r="W50" s="99">
        <v>3.7467000690668821</v>
      </c>
      <c r="X50" s="99">
        <v>3.5335996323358607</v>
      </c>
      <c r="Y50" s="99">
        <v>3.3289271024403533</v>
      </c>
      <c r="DA50" s="63" t="s">
        <v>3129</v>
      </c>
    </row>
    <row r="51" spans="1:105" ht="12" customHeight="1" x14ac:dyDescent="0.25">
      <c r="A51" s="97" t="s">
        <v>137</v>
      </c>
      <c r="B51" s="99">
        <v>0.4541603533641102</v>
      </c>
      <c r="C51" s="99">
        <v>0.91627138860598578</v>
      </c>
      <c r="D51" s="99">
        <v>0.35559498069427592</v>
      </c>
      <c r="E51" s="99">
        <v>0.20388531725734763</v>
      </c>
      <c r="F51" s="99">
        <v>0.26738557591244583</v>
      </c>
      <c r="G51" s="99">
        <v>0.26453155129038136</v>
      </c>
      <c r="H51" s="99">
        <v>0.35772127550008309</v>
      </c>
      <c r="I51" s="99">
        <v>0.29095025267019581</v>
      </c>
      <c r="J51" s="99">
        <v>0.28185738314113301</v>
      </c>
      <c r="K51" s="99">
        <v>0.2506293011852439</v>
      </c>
      <c r="L51" s="99">
        <v>0.25204197334502154</v>
      </c>
      <c r="M51" s="99">
        <v>0.38981868236212547</v>
      </c>
      <c r="N51" s="99">
        <v>0.19751234146189253</v>
      </c>
      <c r="O51" s="99">
        <v>0.16143103973264014</v>
      </c>
      <c r="P51" s="99">
        <v>0.33983198836700945</v>
      </c>
      <c r="Q51" s="99">
        <v>0.11988512658468868</v>
      </c>
      <c r="R51" s="99">
        <v>0.13035914188446437</v>
      </c>
      <c r="S51" s="99">
        <v>0.20338071742027505</v>
      </c>
      <c r="T51" s="99">
        <v>0.25005018070959434</v>
      </c>
      <c r="U51" s="99">
        <v>0.29070745206476545</v>
      </c>
      <c r="V51" s="99">
        <v>0.26347315771878788</v>
      </c>
      <c r="W51" s="99">
        <v>0.28463611072025841</v>
      </c>
      <c r="X51" s="99">
        <v>0.28583348717702706</v>
      </c>
      <c r="Y51" s="99">
        <v>0.2169208102101168</v>
      </c>
      <c r="DA51" s="63" t="s">
        <v>3130</v>
      </c>
    </row>
    <row r="52" spans="1:105" ht="12" customHeight="1" x14ac:dyDescent="0.25">
      <c r="A52" s="100" t="s">
        <v>211</v>
      </c>
      <c r="B52" s="102">
        <v>0.4541603533641102</v>
      </c>
      <c r="C52" s="102">
        <v>0.91627138860598578</v>
      </c>
      <c r="D52" s="102">
        <v>0.35559498069427592</v>
      </c>
      <c r="E52" s="102">
        <v>0.20388531725734763</v>
      </c>
      <c r="F52" s="102">
        <v>0.26738557591244583</v>
      </c>
      <c r="G52" s="102">
        <v>0.26453155129038136</v>
      </c>
      <c r="H52" s="102">
        <v>0.35772127550008309</v>
      </c>
      <c r="I52" s="102">
        <v>0.29095025267019581</v>
      </c>
      <c r="J52" s="102">
        <v>0.28185738314113301</v>
      </c>
      <c r="K52" s="102">
        <v>0.2506293011852439</v>
      </c>
      <c r="L52" s="102">
        <v>0.25204197334502154</v>
      </c>
      <c r="M52" s="102">
        <v>0.38981868236212547</v>
      </c>
      <c r="N52" s="102">
        <v>0.19751234146189253</v>
      </c>
      <c r="O52" s="102">
        <v>0.16143103973264014</v>
      </c>
      <c r="P52" s="102">
        <v>0.33983198836700945</v>
      </c>
      <c r="Q52" s="102">
        <v>0.11988512658468868</v>
      </c>
      <c r="R52" s="102">
        <v>0.13035914188446437</v>
      </c>
      <c r="S52" s="102">
        <v>0.20338071742027505</v>
      </c>
      <c r="T52" s="102">
        <v>0.25005018070959434</v>
      </c>
      <c r="U52" s="102">
        <v>0.29070745206476545</v>
      </c>
      <c r="V52" s="102">
        <v>0.26347315771878788</v>
      </c>
      <c r="W52" s="102">
        <v>0.28463611072025841</v>
      </c>
      <c r="X52" s="102">
        <v>0.28583348717702706</v>
      </c>
      <c r="Y52" s="102">
        <v>0.2169208102101168</v>
      </c>
      <c r="DA52" s="131" t="s">
        <v>3131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3132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3133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3134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3135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3136</v>
      </c>
    </row>
    <row r="58" spans="1:105" ht="12" customHeight="1" x14ac:dyDescent="0.25">
      <c r="A58" s="121" t="s">
        <v>54</v>
      </c>
      <c r="B58" s="123">
        <v>0.54335519893972029</v>
      </c>
      <c r="C58" s="123">
        <v>0.53173141802781143</v>
      </c>
      <c r="D58" s="123">
        <v>0.53527660903352081</v>
      </c>
      <c r="E58" s="123">
        <v>0.52911938781566414</v>
      </c>
      <c r="F58" s="123">
        <v>0.52640054115701396</v>
      </c>
      <c r="G58" s="123">
        <v>0.52029024775310095</v>
      </c>
      <c r="H58" s="123">
        <v>0.50181431847571234</v>
      </c>
      <c r="I58" s="123">
        <v>0.4990087735027498</v>
      </c>
      <c r="J58" s="123">
        <v>0.48897843029308041</v>
      </c>
      <c r="K58" s="123">
        <v>0.47033150690082276</v>
      </c>
      <c r="L58" s="123">
        <v>0.45809682968886001</v>
      </c>
      <c r="M58" s="123">
        <v>0.43784587180402429</v>
      </c>
      <c r="N58" s="123">
        <v>0.41902285625246177</v>
      </c>
      <c r="O58" s="123">
        <v>0.40342760847331899</v>
      </c>
      <c r="P58" s="123">
        <v>0.39730655135939313</v>
      </c>
      <c r="Q58" s="123">
        <v>0.38815362955156679</v>
      </c>
      <c r="R58" s="123">
        <v>0.39258875374926722</v>
      </c>
      <c r="S58" s="123">
        <v>0.40135175404012935</v>
      </c>
      <c r="T58" s="123">
        <v>0.40995031240906699</v>
      </c>
      <c r="U58" s="123">
        <v>0.34583229268817745</v>
      </c>
      <c r="V58" s="123">
        <v>0.31649536246621351</v>
      </c>
      <c r="W58" s="123">
        <v>0.3239411292603635</v>
      </c>
      <c r="X58" s="123">
        <v>0.35241319064691717</v>
      </c>
      <c r="Y58" s="123">
        <v>0.28627014761788228</v>
      </c>
      <c r="DA58" s="130" t="s">
        <v>3137</v>
      </c>
    </row>
    <row r="59" spans="1:105" ht="12" customHeight="1" x14ac:dyDescent="0.25">
      <c r="A59" s="97" t="s">
        <v>50</v>
      </c>
      <c r="B59" s="99">
        <v>1.6847327570196331</v>
      </c>
      <c r="C59" s="99">
        <v>1.730182704842365</v>
      </c>
      <c r="D59" s="99">
        <v>1.7815962120282853</v>
      </c>
      <c r="E59" s="99">
        <v>1.8115467014988711</v>
      </c>
      <c r="F59" s="99">
        <v>1.8545964026766175</v>
      </c>
      <c r="G59" s="99">
        <v>1.9188074308199639</v>
      </c>
      <c r="H59" s="99">
        <v>1.9797984226836962</v>
      </c>
      <c r="I59" s="99">
        <v>2.0455393536327926</v>
      </c>
      <c r="J59" s="99">
        <v>2.0551861067695492</v>
      </c>
      <c r="K59" s="99">
        <v>2.0017850293427881</v>
      </c>
      <c r="L59" s="99">
        <v>1.974864746335955</v>
      </c>
      <c r="M59" s="99">
        <v>1.8646501384205703</v>
      </c>
      <c r="N59" s="99">
        <v>1.7898210707574482</v>
      </c>
      <c r="O59" s="99">
        <v>1.7334289229225166</v>
      </c>
      <c r="P59" s="99">
        <v>1.7192489205855854</v>
      </c>
      <c r="Q59" s="99">
        <v>1.7373857620335655</v>
      </c>
      <c r="R59" s="99">
        <v>1.7776104634418666</v>
      </c>
      <c r="S59" s="99">
        <v>1.8389751789538302</v>
      </c>
      <c r="T59" s="99">
        <v>1.9430390188137512</v>
      </c>
      <c r="U59" s="99">
        <v>1.738727649898886</v>
      </c>
      <c r="V59" s="99">
        <v>1.671683228807159</v>
      </c>
      <c r="W59" s="99">
        <v>1.7573316173171614</v>
      </c>
      <c r="X59" s="99">
        <v>1.9576075304041101</v>
      </c>
      <c r="Y59" s="99">
        <v>1.6061705632956749</v>
      </c>
      <c r="DA59" s="63" t="s">
        <v>3138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3139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14.925769738725778</v>
      </c>
      <c r="C62" s="118">
        <f t="shared" si="21"/>
        <v>15.895783741036499</v>
      </c>
      <c r="D62" s="118">
        <f t="shared" si="21"/>
        <v>16.51886064937344</v>
      </c>
      <c r="E62" s="118">
        <f t="shared" si="21"/>
        <v>17.618438567028821</v>
      </c>
      <c r="F62" s="118">
        <f t="shared" si="21"/>
        <v>17.127373700426361</v>
      </c>
      <c r="G62" s="118">
        <f t="shared" si="21"/>
        <v>17.476162875724562</v>
      </c>
      <c r="H62" s="118">
        <f t="shared" si="21"/>
        <v>18.605002643487868</v>
      </c>
      <c r="I62" s="118">
        <f t="shared" si="21"/>
        <v>18.26238639239768</v>
      </c>
      <c r="J62" s="118">
        <f t="shared" si="21"/>
        <v>16.64442645434313</v>
      </c>
      <c r="K62" s="118">
        <f t="shared" si="21"/>
        <v>16.679335285675453</v>
      </c>
      <c r="L62" s="118">
        <f t="shared" si="21"/>
        <v>18.726941233533807</v>
      </c>
      <c r="M62" s="118">
        <f t="shared" si="21"/>
        <v>15.044492786932901</v>
      </c>
      <c r="N62" s="118">
        <f t="shared" si="21"/>
        <v>15.722026696914289</v>
      </c>
      <c r="O62" s="118">
        <f t="shared" si="21"/>
        <v>14.612639901824631</v>
      </c>
      <c r="P62" s="118">
        <f t="shared" si="21"/>
        <v>13.811145129592525</v>
      </c>
      <c r="Q62" s="118">
        <f t="shared" si="21"/>
        <v>14.60218326129079</v>
      </c>
      <c r="R62" s="118">
        <f t="shared" ref="R62:V62" si="22">R63+R66+R68+R77</f>
        <v>13.532516225392099</v>
      </c>
      <c r="S62" s="118">
        <f t="shared" si="22"/>
        <v>12.633670845294448</v>
      </c>
      <c r="T62" s="118">
        <f t="shared" si="22"/>
        <v>13.140859461585217</v>
      </c>
      <c r="U62" s="118">
        <f t="shared" si="22"/>
        <v>12.164148173380164</v>
      </c>
      <c r="V62" s="118">
        <f t="shared" si="22"/>
        <v>12.171009317793276</v>
      </c>
      <c r="W62" s="118">
        <f t="shared" ref="W62:Y62" si="23">W63+W66+W68+W77</f>
        <v>13.202215217522205</v>
      </c>
      <c r="X62" s="118">
        <f t="shared" si="23"/>
        <v>11.597937358732059</v>
      </c>
      <c r="Y62" s="118">
        <f t="shared" si="23"/>
        <v>10.985460197694957</v>
      </c>
      <c r="DA62" s="129" t="s">
        <v>3140</v>
      </c>
    </row>
    <row r="63" spans="1:105" ht="12.95" customHeight="1" x14ac:dyDescent="0.25">
      <c r="A63" s="121" t="s">
        <v>57</v>
      </c>
      <c r="B63" s="123">
        <f t="shared" ref="B63:Q63" si="24">SUM(B64:B65)</f>
        <v>11.110901223621479</v>
      </c>
      <c r="C63" s="123">
        <f t="shared" si="24"/>
        <v>11.767888662630673</v>
      </c>
      <c r="D63" s="123">
        <f t="shared" si="24"/>
        <v>12.374837025218044</v>
      </c>
      <c r="E63" s="123">
        <f t="shared" si="24"/>
        <v>13.456898948026526</v>
      </c>
      <c r="F63" s="123">
        <f t="shared" si="24"/>
        <v>13.326903246687639</v>
      </c>
      <c r="G63" s="123">
        <f t="shared" si="24"/>
        <v>13.587594198523561</v>
      </c>
      <c r="H63" s="123">
        <f t="shared" si="24"/>
        <v>14.264994833846348</v>
      </c>
      <c r="I63" s="123">
        <f t="shared" si="24"/>
        <v>13.960255675995361</v>
      </c>
      <c r="J63" s="123">
        <f t="shared" si="24"/>
        <v>12.573216951647405</v>
      </c>
      <c r="K63" s="123">
        <f t="shared" si="24"/>
        <v>12.761596284969714</v>
      </c>
      <c r="L63" s="123">
        <f t="shared" si="24"/>
        <v>14.557682807809165</v>
      </c>
      <c r="M63" s="123">
        <f t="shared" si="24"/>
        <v>11.443788540770377</v>
      </c>
      <c r="N63" s="123">
        <f t="shared" si="24"/>
        <v>11.892253187343334</v>
      </c>
      <c r="O63" s="123">
        <f t="shared" si="24"/>
        <v>10.928077654991785</v>
      </c>
      <c r="P63" s="123">
        <f t="shared" si="24"/>
        <v>10.16907613966681</v>
      </c>
      <c r="Q63" s="123">
        <f t="shared" si="24"/>
        <v>10.710432548385109</v>
      </c>
      <c r="R63" s="123">
        <f t="shared" ref="R63:V63" si="25">SUM(R64:R65)</f>
        <v>9.4316287242168677</v>
      </c>
      <c r="S63" s="123">
        <f t="shared" si="25"/>
        <v>8.8090225440956011</v>
      </c>
      <c r="T63" s="123">
        <f t="shared" si="25"/>
        <v>9.3559448780893018</v>
      </c>
      <c r="U63" s="123">
        <f t="shared" si="25"/>
        <v>8.5551762065461308</v>
      </c>
      <c r="V63" s="123">
        <f t="shared" si="25"/>
        <v>8.5674713227307269</v>
      </c>
      <c r="W63" s="123">
        <f t="shared" ref="W63:Y63" si="26">SUM(W64:W65)</f>
        <v>9.0990806128756905</v>
      </c>
      <c r="X63" s="123">
        <f t="shared" si="26"/>
        <v>7.9637082949656479</v>
      </c>
      <c r="Y63" s="123">
        <f t="shared" si="26"/>
        <v>7.6186347112808583</v>
      </c>
      <c r="DA63" s="130" t="s">
        <v>3141</v>
      </c>
    </row>
    <row r="64" spans="1:105" ht="12" customHeight="1" x14ac:dyDescent="0.25">
      <c r="A64" s="97" t="s">
        <v>212</v>
      </c>
      <c r="B64" s="99">
        <v>11.110901223621479</v>
      </c>
      <c r="C64" s="99">
        <v>11.767888662630673</v>
      </c>
      <c r="D64" s="99">
        <v>12.374837025218044</v>
      </c>
      <c r="E64" s="99">
        <v>13.456898948026526</v>
      </c>
      <c r="F64" s="99">
        <v>13.326903246687639</v>
      </c>
      <c r="G64" s="99">
        <v>13.587594198523561</v>
      </c>
      <c r="H64" s="99">
        <v>14.264994833846348</v>
      </c>
      <c r="I64" s="99">
        <v>13.960255675995361</v>
      </c>
      <c r="J64" s="99">
        <v>12.573216951647405</v>
      </c>
      <c r="K64" s="99">
        <v>12.761596284969714</v>
      </c>
      <c r="L64" s="99">
        <v>14.557682807809165</v>
      </c>
      <c r="M64" s="99">
        <v>11.443788540770377</v>
      </c>
      <c r="N64" s="99">
        <v>11.892253187343334</v>
      </c>
      <c r="O64" s="99">
        <v>10.928077654991785</v>
      </c>
      <c r="P64" s="99">
        <v>10.16907613966681</v>
      </c>
      <c r="Q64" s="99">
        <v>10.710432548385109</v>
      </c>
      <c r="R64" s="99">
        <v>9.4316287242168677</v>
      </c>
      <c r="S64" s="99">
        <v>8.8090225440956011</v>
      </c>
      <c r="T64" s="99">
        <v>9.3559448780893018</v>
      </c>
      <c r="U64" s="99">
        <v>8.5551762065461308</v>
      </c>
      <c r="V64" s="99">
        <v>8.5674713227307269</v>
      </c>
      <c r="W64" s="99">
        <v>9.0990806128756905</v>
      </c>
      <c r="X64" s="99">
        <v>7.9637082949656479</v>
      </c>
      <c r="Y64" s="99">
        <v>7.6186347112808583</v>
      </c>
      <c r="DA64" s="63" t="s">
        <v>3142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3143</v>
      </c>
    </row>
    <row r="66" spans="1:105" ht="12.95" customHeight="1" x14ac:dyDescent="0.25">
      <c r="A66" s="121" t="s">
        <v>92</v>
      </c>
      <c r="B66" s="123">
        <f t="shared" ref="B66:Y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3144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X67" s="99">
        <v>0</v>
      </c>
      <c r="Y67" s="99">
        <v>0</v>
      </c>
      <c r="DA67" s="63" t="s">
        <v>3145</v>
      </c>
    </row>
    <row r="68" spans="1:105" ht="12" customHeight="1" x14ac:dyDescent="0.25">
      <c r="A68" s="121" t="s">
        <v>55</v>
      </c>
      <c r="B68" s="123">
        <v>2.7052713615430291</v>
      </c>
      <c r="C68" s="123">
        <v>2.8735768415578793</v>
      </c>
      <c r="D68" s="123">
        <v>2.8524528388572485</v>
      </c>
      <c r="E68" s="123">
        <v>2.7744026674376099</v>
      </c>
      <c r="F68" s="123">
        <v>2.5345509559555848</v>
      </c>
      <c r="G68" s="123">
        <v>2.5837471817300548</v>
      </c>
      <c r="H68" s="123">
        <v>2.7530246013919428</v>
      </c>
      <c r="I68" s="123">
        <v>2.7417990136811823</v>
      </c>
      <c r="J68" s="123">
        <v>2.5945509486434881</v>
      </c>
      <c r="K68" s="123">
        <v>2.4750528088390364</v>
      </c>
      <c r="L68" s="123">
        <v>2.7398651331889798</v>
      </c>
      <c r="M68" s="123">
        <v>2.4198055338577311</v>
      </c>
      <c r="N68" s="123">
        <v>2.5711530906717917</v>
      </c>
      <c r="O68" s="123">
        <v>2.5808993094545816</v>
      </c>
      <c r="P68" s="123">
        <v>2.5189402116545296</v>
      </c>
      <c r="Q68" s="123">
        <v>2.6201064602520434</v>
      </c>
      <c r="R68" s="123">
        <v>2.7555878210487479</v>
      </c>
      <c r="S68" s="123">
        <v>2.5729020394938953</v>
      </c>
      <c r="T68" s="123">
        <v>2.4862415464811409</v>
      </c>
      <c r="U68" s="123">
        <v>2.4254719791477717</v>
      </c>
      <c r="V68" s="123">
        <v>2.4115261240993977</v>
      </c>
      <c r="W68" s="123">
        <v>2.7519266440005601</v>
      </c>
      <c r="X68" s="123">
        <v>2.3700493170670049</v>
      </c>
      <c r="Y68" s="123">
        <v>2.1694060444907768</v>
      </c>
      <c r="DA68" s="130" t="s">
        <v>3146</v>
      </c>
    </row>
    <row r="69" spans="1:105" ht="12" customHeight="1" x14ac:dyDescent="0.25">
      <c r="A69" s="97" t="s">
        <v>134</v>
      </c>
      <c r="B69" s="99">
        <v>2.7761045682346102</v>
      </c>
      <c r="C69" s="99">
        <v>2.9475530073081182</v>
      </c>
      <c r="D69" s="99">
        <v>2.874878969882428</v>
      </c>
      <c r="E69" s="99">
        <v>2.8500419356772184</v>
      </c>
      <c r="F69" s="99">
        <v>2.6187867934799569</v>
      </c>
      <c r="G69" s="99">
        <v>2.6098621539767657</v>
      </c>
      <c r="H69" s="99">
        <v>2.8120118037005195</v>
      </c>
      <c r="I69" s="99">
        <v>2.7976894645572905</v>
      </c>
      <c r="J69" s="99">
        <v>2.6970282063863924</v>
      </c>
      <c r="K69" s="99">
        <v>2.5666589990218469</v>
      </c>
      <c r="L69" s="99">
        <v>2.8836661123041263</v>
      </c>
      <c r="M69" s="99">
        <v>2.5898246558511411</v>
      </c>
      <c r="N69" s="99">
        <v>2.6984032631262931</v>
      </c>
      <c r="O69" s="99">
        <v>2.6538187825825754</v>
      </c>
      <c r="P69" s="99">
        <v>2.584782232674212</v>
      </c>
      <c r="Q69" s="99">
        <v>2.6692607794793037</v>
      </c>
      <c r="R69" s="99">
        <v>2.8273502251067351</v>
      </c>
      <c r="S69" s="99">
        <v>2.6643685622169944</v>
      </c>
      <c r="T69" s="99">
        <v>2.6470404669378111</v>
      </c>
      <c r="U69" s="99">
        <v>2.5745614360853306</v>
      </c>
      <c r="V69" s="99">
        <v>2.5366864214081946</v>
      </c>
      <c r="W69" s="99">
        <v>2.7832147947417107</v>
      </c>
      <c r="X69" s="99">
        <v>2.3931172820171849</v>
      </c>
      <c r="Y69" s="99">
        <v>2.2845043052285243</v>
      </c>
      <c r="DA69" s="63" t="s">
        <v>3147</v>
      </c>
    </row>
    <row r="70" spans="1:105" ht="12" customHeight="1" x14ac:dyDescent="0.25">
      <c r="A70" s="97" t="s">
        <v>133</v>
      </c>
      <c r="B70" s="99">
        <v>0.31701833079489716</v>
      </c>
      <c r="C70" s="99">
        <v>0.65959260409702092</v>
      </c>
      <c r="D70" s="99">
        <v>0.25879895918411322</v>
      </c>
      <c r="E70" s="99">
        <v>0.15046867976564696</v>
      </c>
      <c r="F70" s="99">
        <v>0.1798749051503763</v>
      </c>
      <c r="G70" s="99">
        <v>0.17287346138511678</v>
      </c>
      <c r="H70" s="99">
        <v>0.25627871802818358</v>
      </c>
      <c r="I70" s="99">
        <v>0.20606506069910782</v>
      </c>
      <c r="J70" s="99">
        <v>0.18371023091241975</v>
      </c>
      <c r="K70" s="99">
        <v>0.16172449606527922</v>
      </c>
      <c r="L70" s="99">
        <v>0.18993765938491722</v>
      </c>
      <c r="M70" s="99">
        <v>0.2634250233988551</v>
      </c>
      <c r="N70" s="99">
        <v>0.17850177429863928</v>
      </c>
      <c r="O70" s="99">
        <v>0.10625984782855606</v>
      </c>
      <c r="P70" s="99">
        <v>0.21446836964400035</v>
      </c>
      <c r="Q70" s="99">
        <v>4.9375020918572543E-2</v>
      </c>
      <c r="R70" s="99">
        <v>9.1632147952659795E-2</v>
      </c>
      <c r="S70" s="99">
        <v>0.14662002060840154</v>
      </c>
      <c r="T70" s="99">
        <v>0.1721897091083604</v>
      </c>
      <c r="U70" s="99">
        <v>0.2153345127364687</v>
      </c>
      <c r="V70" s="99">
        <v>0.17492180738658611</v>
      </c>
      <c r="W70" s="99">
        <v>0.22222719335504787</v>
      </c>
      <c r="X70" s="99">
        <v>0.20042886175450905</v>
      </c>
      <c r="Y70" s="99">
        <v>0.15128013430998691</v>
      </c>
      <c r="DA70" s="63" t="s">
        <v>3148</v>
      </c>
    </row>
    <row r="71" spans="1:105" ht="12" customHeight="1" x14ac:dyDescent="0.25">
      <c r="A71" s="100" t="s">
        <v>212</v>
      </c>
      <c r="B71" s="102">
        <v>0.31701833079489716</v>
      </c>
      <c r="C71" s="102">
        <v>0.65959260409702092</v>
      </c>
      <c r="D71" s="102">
        <v>0.25879895918411322</v>
      </c>
      <c r="E71" s="102">
        <v>0.15046867976564696</v>
      </c>
      <c r="F71" s="102">
        <v>0.1798749051503763</v>
      </c>
      <c r="G71" s="102">
        <v>0.17287346138511678</v>
      </c>
      <c r="H71" s="102">
        <v>0.25627871802818358</v>
      </c>
      <c r="I71" s="102">
        <v>0.20606506069910782</v>
      </c>
      <c r="J71" s="102">
        <v>0.18371023091241975</v>
      </c>
      <c r="K71" s="102">
        <v>0.16172449606527922</v>
      </c>
      <c r="L71" s="102">
        <v>0.18993765938491722</v>
      </c>
      <c r="M71" s="102">
        <v>0.2634250233988551</v>
      </c>
      <c r="N71" s="102">
        <v>0.17850177429863928</v>
      </c>
      <c r="O71" s="102">
        <v>0.10625984782855606</v>
      </c>
      <c r="P71" s="102">
        <v>0.21446836964400035</v>
      </c>
      <c r="Q71" s="102">
        <v>4.9375020918572543E-2</v>
      </c>
      <c r="R71" s="102">
        <v>9.1632147952659795E-2</v>
      </c>
      <c r="S71" s="102">
        <v>0.14662002060840154</v>
      </c>
      <c r="T71" s="102">
        <v>0.1721897091083604</v>
      </c>
      <c r="U71" s="102">
        <v>0.2153345127364687</v>
      </c>
      <c r="V71" s="102">
        <v>0.17492180738658611</v>
      </c>
      <c r="W71" s="102">
        <v>0.22222719335504787</v>
      </c>
      <c r="X71" s="102">
        <v>0.20042886175450905</v>
      </c>
      <c r="Y71" s="102">
        <v>0.15128013430998691</v>
      </c>
      <c r="DA71" s="131" t="s">
        <v>3149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3150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3151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3152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3153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3154</v>
      </c>
    </row>
    <row r="77" spans="1:105" ht="12" customHeight="1" x14ac:dyDescent="0.25">
      <c r="A77" s="121" t="s">
        <v>54</v>
      </c>
      <c r="B77" s="123">
        <v>1.1095971535612696</v>
      </c>
      <c r="C77" s="123">
        <v>1.2543182368479471</v>
      </c>
      <c r="D77" s="123">
        <v>1.2915707852981493</v>
      </c>
      <c r="E77" s="123">
        <v>1.3871369515646859</v>
      </c>
      <c r="F77" s="123">
        <v>1.2659194977831365</v>
      </c>
      <c r="G77" s="123">
        <v>1.3048214954709474</v>
      </c>
      <c r="H77" s="123">
        <v>1.5869832082495789</v>
      </c>
      <c r="I77" s="123">
        <v>1.5603317027211365</v>
      </c>
      <c r="J77" s="123">
        <v>1.4766585540522366</v>
      </c>
      <c r="K77" s="123">
        <v>1.4426861918667024</v>
      </c>
      <c r="L77" s="123">
        <v>1.4293932925356647</v>
      </c>
      <c r="M77" s="123">
        <v>1.1808987123047914</v>
      </c>
      <c r="N77" s="123">
        <v>1.2586204188991648</v>
      </c>
      <c r="O77" s="123">
        <v>1.1036629373782634</v>
      </c>
      <c r="P77" s="123">
        <v>1.1231287782711854</v>
      </c>
      <c r="Q77" s="123">
        <v>1.2716442526536367</v>
      </c>
      <c r="R77" s="123">
        <v>1.3452996801264838</v>
      </c>
      <c r="S77" s="123">
        <v>1.2517462617049524</v>
      </c>
      <c r="T77" s="123">
        <v>1.2986730370147748</v>
      </c>
      <c r="U77" s="123">
        <v>1.1834999876862635</v>
      </c>
      <c r="V77" s="123">
        <v>1.1920118709631515</v>
      </c>
      <c r="W77" s="123">
        <v>1.3512079606459544</v>
      </c>
      <c r="X77" s="123">
        <v>1.2641797466994074</v>
      </c>
      <c r="Y77" s="123">
        <v>1.1974194419233208</v>
      </c>
      <c r="DA77" s="130" t="s">
        <v>3155</v>
      </c>
    </row>
    <row r="78" spans="1:105" ht="12" customHeight="1" x14ac:dyDescent="0.25">
      <c r="A78" s="97" t="s">
        <v>189</v>
      </c>
      <c r="B78" s="99">
        <v>1.3973968119374458</v>
      </c>
      <c r="C78" s="99">
        <v>1.5746590827034852</v>
      </c>
      <c r="D78" s="99">
        <v>1.5817486286767859</v>
      </c>
      <c r="E78" s="99">
        <v>1.7173486443890453</v>
      </c>
      <c r="F78" s="99">
        <v>1.5688528063607217</v>
      </c>
      <c r="G78" s="99">
        <v>1.5732106377588659</v>
      </c>
      <c r="H78" s="99">
        <v>1.9295360957797125</v>
      </c>
      <c r="I78" s="99">
        <v>1.8908395853410174</v>
      </c>
      <c r="J78" s="99">
        <v>1.8292009499207427</v>
      </c>
      <c r="K78" s="99">
        <v>1.7967706330495732</v>
      </c>
      <c r="L78" s="99">
        <v>1.8553713967847849</v>
      </c>
      <c r="M78" s="99">
        <v>1.5731258043387133</v>
      </c>
      <c r="N78" s="99">
        <v>1.6544185318236646</v>
      </c>
      <c r="O78" s="99">
        <v>1.4190895289799796</v>
      </c>
      <c r="P78" s="99">
        <v>1.4419023348604181</v>
      </c>
      <c r="Q78" s="99">
        <v>1.5481710649954639</v>
      </c>
      <c r="R78" s="99">
        <v>1.6562809982371931</v>
      </c>
      <c r="S78" s="99">
        <v>1.5883310527380428</v>
      </c>
      <c r="T78" s="99">
        <v>1.7072357275749348</v>
      </c>
      <c r="U78" s="99">
        <v>1.5650663931512778</v>
      </c>
      <c r="V78" s="99">
        <v>1.5525040554385536</v>
      </c>
      <c r="W78" s="99">
        <v>1.6683858756524363</v>
      </c>
      <c r="X78" s="99">
        <v>1.5104296612569701</v>
      </c>
      <c r="Y78" s="99">
        <v>1.4715224462907519</v>
      </c>
      <c r="DA78" s="63" t="s">
        <v>3156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3157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3.0182837757838219</v>
      </c>
      <c r="C81" s="118">
        <f t="shared" si="28"/>
        <v>2.8669168570918107</v>
      </c>
      <c r="D81" s="118">
        <f t="shared" si="28"/>
        <v>2.794414585166221</v>
      </c>
      <c r="E81" s="118">
        <f t="shared" si="28"/>
        <v>2.6351135969003914</v>
      </c>
      <c r="F81" s="118">
        <f t="shared" si="28"/>
        <v>2.5487774419066338</v>
      </c>
      <c r="G81" s="118">
        <f t="shared" si="28"/>
        <v>2.4186307673683682</v>
      </c>
      <c r="H81" s="118">
        <f t="shared" si="28"/>
        <v>2.1211640972741055</v>
      </c>
      <c r="I81" s="118">
        <f t="shared" si="28"/>
        <v>1.9607911523297823</v>
      </c>
      <c r="J81" s="118">
        <f t="shared" si="28"/>
        <v>1.8314920677417015</v>
      </c>
      <c r="K81" s="118">
        <f t="shared" si="28"/>
        <v>1.7023520486003036</v>
      </c>
      <c r="L81" s="118">
        <f t="shared" si="28"/>
        <v>1.6940962998343538</v>
      </c>
      <c r="M81" s="118">
        <f t="shared" si="28"/>
        <v>1.6719599900624007</v>
      </c>
      <c r="N81" s="118">
        <f t="shared" si="28"/>
        <v>1.6149847376987756</v>
      </c>
      <c r="O81" s="118">
        <f t="shared" si="28"/>
        <v>1.6507234809530749</v>
      </c>
      <c r="P81" s="118">
        <f t="shared" si="28"/>
        <v>1.6713598598419321</v>
      </c>
      <c r="Q81" s="118">
        <f t="shared" si="28"/>
        <v>1.6362602053788522</v>
      </c>
      <c r="R81" s="118">
        <f t="shared" ref="R81:V81" si="29">R82+R85+R87+R100</f>
        <v>1.6955926195403379</v>
      </c>
      <c r="S81" s="118">
        <f t="shared" si="29"/>
        <v>1.7402840299495814</v>
      </c>
      <c r="T81" s="118">
        <f t="shared" si="29"/>
        <v>1.6886506125840659</v>
      </c>
      <c r="U81" s="118">
        <f t="shared" si="29"/>
        <v>1.4288458184363626</v>
      </c>
      <c r="V81" s="118">
        <f t="shared" si="29"/>
        <v>1.2851147457334438</v>
      </c>
      <c r="W81" s="118">
        <f t="shared" ref="W81:Y81" si="30">W82+W85+W87+W100</f>
        <v>1.2954220924152222</v>
      </c>
      <c r="X81" s="118">
        <f t="shared" si="30"/>
        <v>1.39518736279778</v>
      </c>
      <c r="Y81" s="118">
        <f t="shared" si="30"/>
        <v>1.126472305953448</v>
      </c>
      <c r="DA81" s="129" t="s">
        <v>3158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:Y82" si="33">SUM(W83:W84)</f>
        <v>0</v>
      </c>
      <c r="X82" s="123">
        <f t="shared" si="33"/>
        <v>0</v>
      </c>
      <c r="Y82" s="123">
        <f t="shared" si="33"/>
        <v>0</v>
      </c>
      <c r="DA82" s="130" t="s">
        <v>3159</v>
      </c>
    </row>
    <row r="83" spans="1:105" ht="12" customHeight="1" x14ac:dyDescent="0.25">
      <c r="A83" s="97" t="s">
        <v>199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X83" s="99">
        <v>0</v>
      </c>
      <c r="Y83" s="99">
        <v>0</v>
      </c>
      <c r="DA83" s="63" t="s">
        <v>3160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X84" s="99">
        <v>0</v>
      </c>
      <c r="Y84" s="99">
        <v>0</v>
      </c>
      <c r="DA84" s="63" t="s">
        <v>3161</v>
      </c>
    </row>
    <row r="85" spans="1:105" ht="12.95" customHeight="1" x14ac:dyDescent="0.25">
      <c r="A85" s="121" t="s">
        <v>92</v>
      </c>
      <c r="B85" s="123">
        <f t="shared" ref="B85:Y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X85" s="123">
        <f t="shared" si="34"/>
        <v>0</v>
      </c>
      <c r="Y85" s="123">
        <f t="shared" si="34"/>
        <v>0</v>
      </c>
      <c r="DA85" s="130" t="s">
        <v>3162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X86" s="99">
        <v>0</v>
      </c>
      <c r="Y86" s="99">
        <v>0</v>
      </c>
      <c r="DA86" s="63" t="s">
        <v>3163</v>
      </c>
    </row>
    <row r="87" spans="1:105" ht="12" customHeight="1" x14ac:dyDescent="0.25">
      <c r="A87" s="121" t="s">
        <v>55</v>
      </c>
      <c r="B87" s="123">
        <v>2.5236035307632165</v>
      </c>
      <c r="C87" s="123">
        <v>2.3832067929347915</v>
      </c>
      <c r="D87" s="123">
        <v>2.3075000955215912</v>
      </c>
      <c r="E87" s="123">
        <v>2.1541581285286027</v>
      </c>
      <c r="F87" s="123">
        <v>2.0719683752895603</v>
      </c>
      <c r="G87" s="123">
        <v>1.9534628561735248</v>
      </c>
      <c r="H87" s="123">
        <v>1.6848330846477473</v>
      </c>
      <c r="I87" s="123">
        <v>1.5315657799756177</v>
      </c>
      <c r="J87" s="123">
        <v>1.411744294490725</v>
      </c>
      <c r="K87" s="123">
        <v>1.2908890614888491</v>
      </c>
      <c r="L87" s="123">
        <v>1.2839293378549903</v>
      </c>
      <c r="M87" s="123">
        <v>1.2695391478348763</v>
      </c>
      <c r="N87" s="123">
        <v>1.2253979181290646</v>
      </c>
      <c r="O87" s="123">
        <v>1.2734578414123847</v>
      </c>
      <c r="P87" s="123">
        <v>1.2968274513803462</v>
      </c>
      <c r="Q87" s="123">
        <v>1.2628390292673997</v>
      </c>
      <c r="R87" s="123">
        <v>1.3155844699383279</v>
      </c>
      <c r="S87" s="123">
        <v>1.3524667377794026</v>
      </c>
      <c r="T87" s="123">
        <v>1.2962871868166435</v>
      </c>
      <c r="U87" s="123">
        <v>1.1078673544987965</v>
      </c>
      <c r="V87" s="123">
        <v>0.99497696758215659</v>
      </c>
      <c r="W87" s="123">
        <v>0.99871079353728964</v>
      </c>
      <c r="X87" s="123">
        <v>1.0704413206510772</v>
      </c>
      <c r="Y87" s="123">
        <v>0.86046368546406415</v>
      </c>
      <c r="DA87" s="130" t="s">
        <v>3164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3165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3166</v>
      </c>
    </row>
    <row r="90" spans="1:105" ht="12" customHeight="1" x14ac:dyDescent="0.25">
      <c r="A90" s="100" t="s">
        <v>199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3167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3168</v>
      </c>
    </row>
    <row r="92" spans="1:105" ht="12" customHeight="1" x14ac:dyDescent="0.25">
      <c r="A92" s="106" t="s">
        <v>124</v>
      </c>
      <c r="B92" s="102">
        <v>3.1279945809012397</v>
      </c>
      <c r="C92" s="102">
        <v>3.0928287297095411</v>
      </c>
      <c r="D92" s="102">
        <v>3.0852278172891916</v>
      </c>
      <c r="E92" s="102">
        <v>2.921626061510783</v>
      </c>
      <c r="F92" s="102">
        <v>2.9168894183627785</v>
      </c>
      <c r="G92" s="102">
        <v>3.0332757911802859</v>
      </c>
      <c r="H92" s="102">
        <v>2.9121350652151978</v>
      </c>
      <c r="I92" s="102">
        <v>2.9381086352437378</v>
      </c>
      <c r="J92" s="102">
        <v>2.9509723616835859</v>
      </c>
      <c r="K92" s="102">
        <v>2.8748711177179249</v>
      </c>
      <c r="L92" s="102">
        <v>2.9775418863367671</v>
      </c>
      <c r="M92" s="102">
        <v>2.9889568967762981</v>
      </c>
      <c r="N92" s="102">
        <v>2.9379960392818001</v>
      </c>
      <c r="O92" s="102">
        <v>3.0103310740122846</v>
      </c>
      <c r="P92" s="102">
        <v>2.9874861139209545</v>
      </c>
      <c r="Q92" s="102">
        <v>2.8782539366415483</v>
      </c>
      <c r="R92" s="102">
        <v>2.9517413973902373</v>
      </c>
      <c r="S92" s="102">
        <v>3.0357857888549691</v>
      </c>
      <c r="T92" s="102">
        <v>2.989826815972874</v>
      </c>
      <c r="U92" s="102">
        <v>2.7573240689940461</v>
      </c>
      <c r="V92" s="102">
        <v>2.5984775707148948</v>
      </c>
      <c r="W92" s="102">
        <v>2.6864410937317529</v>
      </c>
      <c r="X92" s="102">
        <v>2.8931603166763735</v>
      </c>
      <c r="Y92" s="102">
        <v>2.3724675382139084</v>
      </c>
      <c r="DA92" s="131" t="s">
        <v>3169</v>
      </c>
    </row>
    <row r="93" spans="1:105" ht="12" customHeight="1" x14ac:dyDescent="0.25">
      <c r="A93" s="107" t="s">
        <v>123</v>
      </c>
      <c r="B93" s="105">
        <v>0.35870242224132565</v>
      </c>
      <c r="C93" s="105">
        <v>0.68757360124663947</v>
      </c>
      <c r="D93" s="105">
        <v>0.27660576876029136</v>
      </c>
      <c r="E93" s="105">
        <v>0.15372132379431869</v>
      </c>
      <c r="F93" s="105">
        <v>0.20162474177392437</v>
      </c>
      <c r="G93" s="105">
        <v>0.20287774865256761</v>
      </c>
      <c r="H93" s="105">
        <v>0.26605994467181571</v>
      </c>
      <c r="I93" s="105">
        <v>0.21834215003427163</v>
      </c>
      <c r="J93" s="105">
        <v>0.20557632549550584</v>
      </c>
      <c r="K93" s="105">
        <v>0.18773061419946602</v>
      </c>
      <c r="L93" s="105">
        <v>0.19504643206023428</v>
      </c>
      <c r="M93" s="105">
        <v>0.298006514521371</v>
      </c>
      <c r="N93" s="105">
        <v>0.19199433607071417</v>
      </c>
      <c r="O93" s="105">
        <v>0.12303018977120335</v>
      </c>
      <c r="P93" s="105">
        <v>0.25305980952796059</v>
      </c>
      <c r="Q93" s="105">
        <v>5.0149311175059233E-2</v>
      </c>
      <c r="R93" s="105">
        <v>8.6872231785424012E-2</v>
      </c>
      <c r="S93" s="105">
        <v>0.16726963171678269</v>
      </c>
      <c r="T93" s="105">
        <v>0.19471281931551679</v>
      </c>
      <c r="U93" s="105">
        <v>0.2314827936961914</v>
      </c>
      <c r="V93" s="105">
        <v>0.17464181149424926</v>
      </c>
      <c r="W93" s="105">
        <v>0.20623668721788621</v>
      </c>
      <c r="X93" s="105">
        <v>0.25063341954044088</v>
      </c>
      <c r="Y93" s="105">
        <v>0.15240410373824029</v>
      </c>
      <c r="DA93" s="132" t="s">
        <v>3170</v>
      </c>
    </row>
    <row r="94" spans="1:105" ht="12" customHeight="1" x14ac:dyDescent="0.25">
      <c r="A94" s="108" t="s">
        <v>50</v>
      </c>
      <c r="B94" s="99">
        <v>0.35870242224132565</v>
      </c>
      <c r="C94" s="99">
        <v>0.68757360124663947</v>
      </c>
      <c r="D94" s="99">
        <v>0.27660576876029136</v>
      </c>
      <c r="E94" s="99">
        <v>0.15372132379431869</v>
      </c>
      <c r="F94" s="99">
        <v>0.20162474177392437</v>
      </c>
      <c r="G94" s="99">
        <v>0.20287774865256761</v>
      </c>
      <c r="H94" s="99">
        <v>0.26605994467181571</v>
      </c>
      <c r="I94" s="99">
        <v>0.21834215003427163</v>
      </c>
      <c r="J94" s="99">
        <v>0.20557632549550584</v>
      </c>
      <c r="K94" s="99">
        <v>0.18773061419946602</v>
      </c>
      <c r="L94" s="99">
        <v>0.19504643206023428</v>
      </c>
      <c r="M94" s="99">
        <v>0.298006514521371</v>
      </c>
      <c r="N94" s="99">
        <v>0.19199433607071417</v>
      </c>
      <c r="O94" s="99">
        <v>0.12303018977120335</v>
      </c>
      <c r="P94" s="99">
        <v>0.25305980952796059</v>
      </c>
      <c r="Q94" s="99">
        <v>5.0149311175059233E-2</v>
      </c>
      <c r="R94" s="99">
        <v>8.6872231785424012E-2</v>
      </c>
      <c r="S94" s="99">
        <v>0.16726963171678269</v>
      </c>
      <c r="T94" s="99">
        <v>0.19471281931551679</v>
      </c>
      <c r="U94" s="99">
        <v>0.2314827936961914</v>
      </c>
      <c r="V94" s="99">
        <v>0.17464181149424926</v>
      </c>
      <c r="W94" s="99">
        <v>0.20623668721788621</v>
      </c>
      <c r="X94" s="99">
        <v>0.25063341954044088</v>
      </c>
      <c r="Y94" s="99">
        <v>0.15240410373824029</v>
      </c>
      <c r="DA94" s="63" t="s">
        <v>3171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3172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X96" s="102">
        <v>0</v>
      </c>
      <c r="Y96" s="102">
        <v>0</v>
      </c>
      <c r="DA96" s="131" t="s">
        <v>3173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3174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3175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3176</v>
      </c>
    </row>
    <row r="100" spans="1:105" ht="12" customHeight="1" x14ac:dyDescent="0.25">
      <c r="A100" s="121" t="s">
        <v>54</v>
      </c>
      <c r="B100" s="123">
        <v>0.49468024502060537</v>
      </c>
      <c r="C100" s="123">
        <v>0.48371006415701923</v>
      </c>
      <c r="D100" s="123">
        <v>0.4869144896446298</v>
      </c>
      <c r="E100" s="123">
        <v>0.48095546837178882</v>
      </c>
      <c r="F100" s="123">
        <v>0.47680906661707334</v>
      </c>
      <c r="G100" s="123">
        <v>0.4651679111948433</v>
      </c>
      <c r="H100" s="123">
        <v>0.43633101262635832</v>
      </c>
      <c r="I100" s="123">
        <v>0.42922537235416458</v>
      </c>
      <c r="J100" s="123">
        <v>0.41974777325097634</v>
      </c>
      <c r="K100" s="123">
        <v>0.41146298711145463</v>
      </c>
      <c r="L100" s="123">
        <v>0.41016696197936353</v>
      </c>
      <c r="M100" s="123">
        <v>0.40242084222752444</v>
      </c>
      <c r="N100" s="123">
        <v>0.38958681956971103</v>
      </c>
      <c r="O100" s="123">
        <v>0.37726563954069015</v>
      </c>
      <c r="P100" s="123">
        <v>0.37453240846158586</v>
      </c>
      <c r="Q100" s="123">
        <v>0.37342117611145259</v>
      </c>
      <c r="R100" s="123">
        <v>0.38000814960201001</v>
      </c>
      <c r="S100" s="123">
        <v>0.38781729217017885</v>
      </c>
      <c r="T100" s="123">
        <v>0.39236342576742239</v>
      </c>
      <c r="U100" s="123">
        <v>0.32097846393756618</v>
      </c>
      <c r="V100" s="123">
        <v>0.29013777815128711</v>
      </c>
      <c r="W100" s="123">
        <v>0.29671129887793252</v>
      </c>
      <c r="X100" s="123">
        <v>0.32474604214670283</v>
      </c>
      <c r="Y100" s="123">
        <v>0.2660086204893839</v>
      </c>
      <c r="DA100" s="130" t="s">
        <v>3177</v>
      </c>
    </row>
    <row r="101" spans="1:105" ht="12" customHeight="1" x14ac:dyDescent="0.25">
      <c r="A101" s="97" t="s">
        <v>202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3178</v>
      </c>
    </row>
    <row r="102" spans="1:105" ht="12" customHeight="1" x14ac:dyDescent="0.25">
      <c r="A102" s="97" t="s">
        <v>50</v>
      </c>
      <c r="B102" s="99">
        <v>1.6847327570196329</v>
      </c>
      <c r="C102" s="99">
        <v>1.7302784624691439</v>
      </c>
      <c r="D102" s="99">
        <v>1.7824261784144568</v>
      </c>
      <c r="E102" s="99">
        <v>1.8131590289603274</v>
      </c>
      <c r="F102" s="99">
        <v>1.85627817269272</v>
      </c>
      <c r="G102" s="99">
        <v>1.919556697583038</v>
      </c>
      <c r="H102" s="99">
        <v>1.9791317233943353</v>
      </c>
      <c r="I102" s="99">
        <v>2.043997443743192</v>
      </c>
      <c r="J102" s="99">
        <v>2.0531363244524812</v>
      </c>
      <c r="K102" s="99">
        <v>1.9995544911147163</v>
      </c>
      <c r="L102" s="99">
        <v>1.9733164417063205</v>
      </c>
      <c r="M102" s="99">
        <v>1.863903665307002</v>
      </c>
      <c r="N102" s="99">
        <v>1.7897775954452948</v>
      </c>
      <c r="O102" s="99">
        <v>1.7337480181387324</v>
      </c>
      <c r="P102" s="99">
        <v>1.7195406598280303</v>
      </c>
      <c r="Q102" s="99">
        <v>1.7382070163538035</v>
      </c>
      <c r="R102" s="99">
        <v>1.7796942892964165</v>
      </c>
      <c r="S102" s="99">
        <v>1.8415233047489574</v>
      </c>
      <c r="T102" s="99">
        <v>1.9449464540676735</v>
      </c>
      <c r="U102" s="99">
        <v>1.7356640775622607</v>
      </c>
      <c r="V102" s="99">
        <v>1.665501910448165</v>
      </c>
      <c r="W102" s="99">
        <v>1.7490274013951037</v>
      </c>
      <c r="X102" s="99">
        <v>1.9498971629491963</v>
      </c>
      <c r="Y102" s="99">
        <v>1.6032953744191694</v>
      </c>
      <c r="DA102" s="63" t="s">
        <v>3179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X103" s="110">
        <v>0</v>
      </c>
      <c r="Y103" s="110">
        <v>0</v>
      </c>
      <c r="DA103" s="60" t="s">
        <v>3180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0.54127960064887815</v>
      </c>
      <c r="C105" s="118">
        <f t="shared" si="35"/>
        <v>0.53622166021444284</v>
      </c>
      <c r="D105" s="118">
        <f t="shared" si="35"/>
        <v>0.5453891893818561</v>
      </c>
      <c r="E105" s="118">
        <f t="shared" si="35"/>
        <v>0.53903388736048452</v>
      </c>
      <c r="F105" s="118">
        <f t="shared" si="35"/>
        <v>0.54029037145571768</v>
      </c>
      <c r="G105" s="118">
        <f t="shared" si="35"/>
        <v>0.53794848230069148</v>
      </c>
      <c r="H105" s="118">
        <f t="shared" si="35"/>
        <v>0.49969714454879416</v>
      </c>
      <c r="I105" s="118">
        <f t="shared" si="35"/>
        <v>0.49151337512699395</v>
      </c>
      <c r="J105" s="118">
        <f t="shared" si="35"/>
        <v>0.46955659399703026</v>
      </c>
      <c r="K105" s="118">
        <f t="shared" si="35"/>
        <v>0.45746333604569267</v>
      </c>
      <c r="L105" s="118">
        <f t="shared" si="35"/>
        <v>0.44912945062120629</v>
      </c>
      <c r="M105" s="118">
        <f t="shared" si="35"/>
        <v>0.44689181461006078</v>
      </c>
      <c r="N105" s="118">
        <f t="shared" si="35"/>
        <v>0.38989588544095322</v>
      </c>
      <c r="O105" s="118">
        <f t="shared" si="35"/>
        <v>0.36158026730234405</v>
      </c>
      <c r="P105" s="118">
        <f t="shared" si="35"/>
        <v>0.33536213880638582</v>
      </c>
      <c r="Q105" s="118">
        <f t="shared" si="35"/>
        <v>0.32497169778712248</v>
      </c>
      <c r="R105" s="118">
        <f t="shared" ref="R105:V105" si="36">R106+R109+R111+R120</f>
        <v>0.31865711770929106</v>
      </c>
      <c r="S105" s="118">
        <f t="shared" si="36"/>
        <v>0.32629622282385939</v>
      </c>
      <c r="T105" s="118">
        <f t="shared" si="36"/>
        <v>0.34773591876853194</v>
      </c>
      <c r="U105" s="118">
        <f t="shared" si="36"/>
        <v>0.29201785762689325</v>
      </c>
      <c r="V105" s="118">
        <f t="shared" si="36"/>
        <v>0.27417150942634483</v>
      </c>
      <c r="W105" s="118">
        <f t="shared" ref="W105:Y105" si="37">W106+W109+W111+W120</f>
        <v>0.27775560162161983</v>
      </c>
      <c r="X105" s="118">
        <f t="shared" si="37"/>
        <v>0.28128935049714071</v>
      </c>
      <c r="Y105" s="118">
        <f t="shared" si="37"/>
        <v>0.22163698672182006</v>
      </c>
      <c r="DA105" s="129" t="s">
        <v>3181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3182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3183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3184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3185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X110" s="99">
        <v>0</v>
      </c>
      <c r="Y110" s="99">
        <v>0</v>
      </c>
      <c r="DA110" s="63" t="s">
        <v>3186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3187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3188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3189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3190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3191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3192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3193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3194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3195</v>
      </c>
    </row>
    <row r="120" spans="1:105" ht="12" customHeight="1" x14ac:dyDescent="0.25">
      <c r="A120" s="121" t="s">
        <v>54</v>
      </c>
      <c r="B120" s="123">
        <v>0.54127960064887815</v>
      </c>
      <c r="C120" s="123">
        <v>0.53622166021444284</v>
      </c>
      <c r="D120" s="123">
        <v>0.5453891893818561</v>
      </c>
      <c r="E120" s="123">
        <v>0.53903388736048452</v>
      </c>
      <c r="F120" s="123">
        <v>0.54029037145571768</v>
      </c>
      <c r="G120" s="123">
        <v>0.53794848230069148</v>
      </c>
      <c r="H120" s="123">
        <v>0.49969714454879416</v>
      </c>
      <c r="I120" s="123">
        <v>0.49151337512699395</v>
      </c>
      <c r="J120" s="123">
        <v>0.46955659399703026</v>
      </c>
      <c r="K120" s="123">
        <v>0.45746333604569267</v>
      </c>
      <c r="L120" s="123">
        <v>0.44912945062120629</v>
      </c>
      <c r="M120" s="123">
        <v>0.44689181461006078</v>
      </c>
      <c r="N120" s="123">
        <v>0.38989588544095322</v>
      </c>
      <c r="O120" s="123">
        <v>0.36158026730234405</v>
      </c>
      <c r="P120" s="123">
        <v>0.33536213880638582</v>
      </c>
      <c r="Q120" s="123">
        <v>0.32497169778712248</v>
      </c>
      <c r="R120" s="123">
        <v>0.31865711770929106</v>
      </c>
      <c r="S120" s="123">
        <v>0.32629622282385939</v>
      </c>
      <c r="T120" s="123">
        <v>0.34773591876853194</v>
      </c>
      <c r="U120" s="123">
        <v>0.29201785762689325</v>
      </c>
      <c r="V120" s="123">
        <v>0.27417150942634483</v>
      </c>
      <c r="W120" s="123">
        <v>0.27775560162161983</v>
      </c>
      <c r="X120" s="123">
        <v>0.28128935049714071</v>
      </c>
      <c r="Y120" s="123">
        <v>0.22163698672182006</v>
      </c>
      <c r="DA120" s="130" t="s">
        <v>3196</v>
      </c>
    </row>
    <row r="121" spans="1:105" ht="12" customHeight="1" x14ac:dyDescent="0.25">
      <c r="A121" s="97" t="s">
        <v>50</v>
      </c>
      <c r="B121" s="99">
        <v>1.6847327570196331</v>
      </c>
      <c r="C121" s="99">
        <v>1.7302085569586023</v>
      </c>
      <c r="D121" s="99">
        <v>1.7821167878393045</v>
      </c>
      <c r="E121" s="99">
        <v>1.8131139847579936</v>
      </c>
      <c r="F121" s="99">
        <v>1.856158856775288</v>
      </c>
      <c r="G121" s="99">
        <v>1.9199195833835023</v>
      </c>
      <c r="H121" s="99">
        <v>1.9795694572509923</v>
      </c>
      <c r="I121" s="99">
        <v>2.0446956405282948</v>
      </c>
      <c r="J121" s="99">
        <v>2.0543100987370075</v>
      </c>
      <c r="K121" s="99">
        <v>2.0014020951999054</v>
      </c>
      <c r="L121" s="99">
        <v>1.974298210022386</v>
      </c>
      <c r="M121" s="99">
        <v>1.8649139186612154</v>
      </c>
      <c r="N121" s="99">
        <v>1.7903382494737645</v>
      </c>
      <c r="O121" s="99">
        <v>1.7341094452255275</v>
      </c>
      <c r="P121" s="99">
        <v>1.7196228819646591</v>
      </c>
      <c r="Q121" s="99">
        <v>1.7378921229485242</v>
      </c>
      <c r="R121" s="99">
        <v>1.7773985898896014</v>
      </c>
      <c r="S121" s="99">
        <v>1.8391241650072072</v>
      </c>
      <c r="T121" s="99">
        <v>1.940851639638318</v>
      </c>
      <c r="U121" s="99">
        <v>1.7375062528800149</v>
      </c>
      <c r="V121" s="99">
        <v>1.6731492113710273</v>
      </c>
      <c r="W121" s="99">
        <v>1.7615552629160627</v>
      </c>
      <c r="X121" s="99">
        <v>1.9609886148943525</v>
      </c>
      <c r="Y121" s="99">
        <v>1.6101275211849868</v>
      </c>
      <c r="DA121" s="63" t="s">
        <v>3197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3198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:Y124" si="44">W125+W128+W130+W139</f>
        <v>0</v>
      </c>
      <c r="X124" s="118">
        <f t="shared" si="44"/>
        <v>0</v>
      </c>
      <c r="Y124" s="118">
        <f t="shared" si="44"/>
        <v>0</v>
      </c>
      <c r="DA124" s="129" t="s">
        <v>3199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3200</v>
      </c>
    </row>
    <row r="126" spans="1:105" ht="12" customHeight="1" x14ac:dyDescent="0.25">
      <c r="A126" s="97" t="s">
        <v>198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3201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3202</v>
      </c>
    </row>
    <row r="128" spans="1:105" ht="12.95" customHeight="1" x14ac:dyDescent="0.25">
      <c r="A128" s="121" t="s">
        <v>92</v>
      </c>
      <c r="B128" s="123">
        <f t="shared" ref="B128:Y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3203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X129" s="99">
        <v>0</v>
      </c>
      <c r="Y129" s="99">
        <v>0</v>
      </c>
      <c r="DA129" s="63" t="s">
        <v>3204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3205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3206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3207</v>
      </c>
    </row>
    <row r="133" spans="1:105" ht="12" customHeight="1" x14ac:dyDescent="0.25">
      <c r="A133" s="100" t="s">
        <v>198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3208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3209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3210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3211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3212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3213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X139" s="123">
        <v>0</v>
      </c>
      <c r="Y139" s="123">
        <v>0</v>
      </c>
      <c r="DA139" s="130" t="s">
        <v>3214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X140" s="99">
        <v>0</v>
      </c>
      <c r="Y140" s="99">
        <v>0</v>
      </c>
      <c r="DA140" s="63" t="s">
        <v>3215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3216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3.2346593605342604</v>
      </c>
      <c r="C143" s="118">
        <f t="shared" si="49"/>
        <v>2.8280779597400327</v>
      </c>
      <c r="D143" s="118">
        <f t="shared" si="49"/>
        <v>2.73287357753743</v>
      </c>
      <c r="E143" s="118">
        <f t="shared" si="49"/>
        <v>2.6458044406107071</v>
      </c>
      <c r="F143" s="118">
        <f t="shared" si="49"/>
        <v>2.5951408845113941</v>
      </c>
      <c r="G143" s="118">
        <f t="shared" si="49"/>
        <v>2.4846132373158984</v>
      </c>
      <c r="H143" s="118">
        <f t="shared" si="49"/>
        <v>2.2897464690822895</v>
      </c>
      <c r="I143" s="118">
        <f t="shared" si="49"/>
        <v>2.1811295054738351</v>
      </c>
      <c r="J143" s="118">
        <f t="shared" si="49"/>
        <v>2.0614770139875893</v>
      </c>
      <c r="K143" s="118">
        <f t="shared" si="49"/>
        <v>1.9192473970060471</v>
      </c>
      <c r="L143" s="118">
        <f t="shared" si="49"/>
        <v>1.9027977095516091</v>
      </c>
      <c r="M143" s="118">
        <f t="shared" si="49"/>
        <v>1.8516601833032023</v>
      </c>
      <c r="N143" s="118">
        <f t="shared" si="49"/>
        <v>1.7710236503205032</v>
      </c>
      <c r="O143" s="118">
        <f t="shared" si="49"/>
        <v>1.7992809082440457</v>
      </c>
      <c r="P143" s="118">
        <f t="shared" si="49"/>
        <v>1.8158950694247211</v>
      </c>
      <c r="Q143" s="118">
        <f t="shared" si="49"/>
        <v>1.7368590942750393</v>
      </c>
      <c r="R143" s="118">
        <f t="shared" ref="R143:V143" si="50">R144+R146+R148+R157</f>
        <v>1.7680330982702004</v>
      </c>
      <c r="S143" s="118">
        <f t="shared" si="50"/>
        <v>1.794079312071416</v>
      </c>
      <c r="T143" s="118">
        <f t="shared" si="50"/>
        <v>1.7365485559131593</v>
      </c>
      <c r="U143" s="118">
        <f t="shared" si="50"/>
        <v>1.507925470089035</v>
      </c>
      <c r="V143" s="118">
        <f t="shared" si="50"/>
        <v>1.3915311084164497</v>
      </c>
      <c r="W143" s="118">
        <f t="shared" ref="W143:Y143" si="51">W144+W146+W148+W157</f>
        <v>1.4252266715908712</v>
      </c>
      <c r="X143" s="118">
        <f t="shared" si="51"/>
        <v>1.5390482226006386</v>
      </c>
      <c r="Y143" s="118">
        <f t="shared" si="51"/>
        <v>1.2359735107857603</v>
      </c>
      <c r="DA143" s="129" t="s">
        <v>3217</v>
      </c>
    </row>
    <row r="144" spans="1:105" ht="12.95" customHeight="1" x14ac:dyDescent="0.25">
      <c r="A144" s="121" t="s">
        <v>57</v>
      </c>
      <c r="B144" s="123">
        <f t="shared" ref="B144:Y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3218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3219</v>
      </c>
    </row>
    <row r="146" spans="1:105" ht="12.95" customHeight="1" x14ac:dyDescent="0.25">
      <c r="A146" s="121" t="s">
        <v>92</v>
      </c>
      <c r="B146" s="123">
        <f t="shared" ref="B146:Y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3220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X147" s="99">
        <v>0</v>
      </c>
      <c r="Y147" s="99">
        <v>0</v>
      </c>
      <c r="DA147" s="63" t="s">
        <v>3221</v>
      </c>
    </row>
    <row r="148" spans="1:105" ht="12" customHeight="1" x14ac:dyDescent="0.25">
      <c r="A148" s="121" t="s">
        <v>55</v>
      </c>
      <c r="B148" s="123">
        <v>2.6912989394429898</v>
      </c>
      <c r="C148" s="123">
        <v>2.3386836827316499</v>
      </c>
      <c r="D148" s="123">
        <v>2.237967066317649</v>
      </c>
      <c r="E148" s="123">
        <v>2.1520216628957685</v>
      </c>
      <c r="F148" s="123">
        <v>2.0966382788477116</v>
      </c>
      <c r="G148" s="123">
        <v>1.9900234561661916</v>
      </c>
      <c r="H148" s="123">
        <v>1.809172917577949</v>
      </c>
      <c r="I148" s="123">
        <v>1.7015594828242837</v>
      </c>
      <c r="J148" s="123">
        <v>1.5940075733770855</v>
      </c>
      <c r="K148" s="123">
        <v>1.4668238310345345</v>
      </c>
      <c r="L148" s="123">
        <v>1.4539906490309198</v>
      </c>
      <c r="M148" s="123">
        <v>1.4178798431879311</v>
      </c>
      <c r="N148" s="123">
        <v>1.3544411945761046</v>
      </c>
      <c r="O148" s="123">
        <v>1.3977682161751284</v>
      </c>
      <c r="P148" s="123">
        <v>1.4201536276302329</v>
      </c>
      <c r="Q148" s="123">
        <v>1.353526448714043</v>
      </c>
      <c r="R148" s="123">
        <v>1.3819055532831381</v>
      </c>
      <c r="S148" s="123">
        <v>1.3979486836822339</v>
      </c>
      <c r="T148" s="123">
        <v>1.3333907747047136</v>
      </c>
      <c r="U148" s="123">
        <v>1.1689122195928709</v>
      </c>
      <c r="V148" s="123">
        <v>1.0781237992509292</v>
      </c>
      <c r="W148" s="123">
        <v>1.1020538720232171</v>
      </c>
      <c r="X148" s="123">
        <v>1.1872040469782692</v>
      </c>
      <c r="Y148" s="123">
        <v>0.94922218916414458</v>
      </c>
      <c r="DA148" s="130" t="s">
        <v>3222</v>
      </c>
    </row>
    <row r="149" spans="1:105" ht="12" customHeight="1" x14ac:dyDescent="0.25">
      <c r="A149" s="97" t="s">
        <v>124</v>
      </c>
      <c r="B149" s="99">
        <v>3.1279945809012397</v>
      </c>
      <c r="C149" s="99">
        <v>3.0717250268636858</v>
      </c>
      <c r="D149" s="99">
        <v>3.0457135183378354</v>
      </c>
      <c r="E149" s="99">
        <v>2.8744471960008893</v>
      </c>
      <c r="F149" s="99">
        <v>2.8710708177163289</v>
      </c>
      <c r="G149" s="99">
        <v>2.9955499764480007</v>
      </c>
      <c r="H149" s="99">
        <v>2.8967911156862689</v>
      </c>
      <c r="I149" s="99">
        <v>2.9355972786774203</v>
      </c>
      <c r="J149" s="99">
        <v>2.9517686304431732</v>
      </c>
      <c r="K149" s="99">
        <v>2.8805109887507911</v>
      </c>
      <c r="L149" s="99">
        <v>2.9829835307506292</v>
      </c>
      <c r="M149" s="99">
        <v>2.9982484933565279</v>
      </c>
      <c r="N149" s="99">
        <v>2.9509430406299777</v>
      </c>
      <c r="O149" s="99">
        <v>3.0213656854455255</v>
      </c>
      <c r="P149" s="99">
        <v>2.9557470208306031</v>
      </c>
      <c r="Q149" s="99">
        <v>2.8005387441792835</v>
      </c>
      <c r="R149" s="99">
        <v>2.8241302864461879</v>
      </c>
      <c r="S149" s="99">
        <v>2.8913956406084256</v>
      </c>
      <c r="T149" s="99">
        <v>2.8575324664123984</v>
      </c>
      <c r="U149" s="99">
        <v>2.6739143306170532</v>
      </c>
      <c r="V149" s="99">
        <v>2.561691004066772</v>
      </c>
      <c r="W149" s="99">
        <v>2.6781922045779636</v>
      </c>
      <c r="X149" s="99">
        <v>2.8890520397377637</v>
      </c>
      <c r="Y149" s="99">
        <v>2.3688156355674344</v>
      </c>
      <c r="DA149" s="63" t="s">
        <v>3223</v>
      </c>
    </row>
    <row r="150" spans="1:105" ht="12" customHeight="1" x14ac:dyDescent="0.25">
      <c r="A150" s="97" t="s">
        <v>123</v>
      </c>
      <c r="B150" s="99">
        <v>0.35870242224132559</v>
      </c>
      <c r="C150" s="99">
        <v>0.68757360124663947</v>
      </c>
      <c r="D150" s="99">
        <v>0.27443766668820596</v>
      </c>
      <c r="E150" s="99">
        <v>0.15093961933931221</v>
      </c>
      <c r="F150" s="99">
        <v>0.19818770934357424</v>
      </c>
      <c r="G150" s="99">
        <v>0.20025157380047395</v>
      </c>
      <c r="H150" s="99">
        <v>0.26465597213208891</v>
      </c>
      <c r="I150" s="99">
        <v>0.21835959810099639</v>
      </c>
      <c r="J150" s="99">
        <v>0.20598029184332989</v>
      </c>
      <c r="K150" s="99">
        <v>0.18831256495007132</v>
      </c>
      <c r="L150" s="99">
        <v>0.19550868166911922</v>
      </c>
      <c r="M150" s="99">
        <v>0.29869462328506469</v>
      </c>
      <c r="N150" s="99">
        <v>0.19269626442647494</v>
      </c>
      <c r="O150" s="99">
        <v>0.12333996244702085</v>
      </c>
      <c r="P150" s="99">
        <v>0.24996338169668347</v>
      </c>
      <c r="Q150" s="99">
        <v>4.8413856536521249E-2</v>
      </c>
      <c r="R150" s="99">
        <v>8.3161242686881076E-2</v>
      </c>
      <c r="S150" s="99">
        <v>0.16072094496206318</v>
      </c>
      <c r="T150" s="99">
        <v>0.18787852991509113</v>
      </c>
      <c r="U150" s="99">
        <v>0.22449052709747028</v>
      </c>
      <c r="V150" s="99">
        <v>0.17183028627480851</v>
      </c>
      <c r="W150" s="99">
        <v>0.205733955177726</v>
      </c>
      <c r="X150" s="99">
        <v>0.25049507457388465</v>
      </c>
      <c r="Y150" s="99">
        <v>0.15241758160101007</v>
      </c>
      <c r="DA150" s="63" t="s">
        <v>3224</v>
      </c>
    </row>
    <row r="151" spans="1:105" ht="12" customHeight="1" x14ac:dyDescent="0.25">
      <c r="A151" s="100" t="s">
        <v>50</v>
      </c>
      <c r="B151" s="102">
        <v>0.35870242224132559</v>
      </c>
      <c r="C151" s="102">
        <v>0.68757360124663947</v>
      </c>
      <c r="D151" s="102">
        <v>0.27443766668820596</v>
      </c>
      <c r="E151" s="102">
        <v>0.15093961933931221</v>
      </c>
      <c r="F151" s="102">
        <v>0.19818770934357424</v>
      </c>
      <c r="G151" s="102">
        <v>0.20025157380047395</v>
      </c>
      <c r="H151" s="102">
        <v>0.26465597213208891</v>
      </c>
      <c r="I151" s="102">
        <v>0.21835959810099639</v>
      </c>
      <c r="J151" s="102">
        <v>0.20598029184332989</v>
      </c>
      <c r="K151" s="102">
        <v>0.18831256495007132</v>
      </c>
      <c r="L151" s="102">
        <v>0.19550868166911922</v>
      </c>
      <c r="M151" s="102">
        <v>0.29869462328506469</v>
      </c>
      <c r="N151" s="102">
        <v>0.19269626442647494</v>
      </c>
      <c r="O151" s="102">
        <v>0.12333996244702085</v>
      </c>
      <c r="P151" s="102">
        <v>0.24996338169668347</v>
      </c>
      <c r="Q151" s="102">
        <v>4.8413856536521249E-2</v>
      </c>
      <c r="R151" s="102">
        <v>8.3161242686881076E-2</v>
      </c>
      <c r="S151" s="102">
        <v>0.16072094496206318</v>
      </c>
      <c r="T151" s="102">
        <v>0.18787852991509113</v>
      </c>
      <c r="U151" s="102">
        <v>0.22449052709747028</v>
      </c>
      <c r="V151" s="102">
        <v>0.17183028627480851</v>
      </c>
      <c r="W151" s="102">
        <v>0.205733955177726</v>
      </c>
      <c r="X151" s="102">
        <v>0.25049507457388465</v>
      </c>
      <c r="Y151" s="102">
        <v>0.15241758160101007</v>
      </c>
      <c r="DA151" s="131" t="s">
        <v>3225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3226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3227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3228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3229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3230</v>
      </c>
    </row>
    <row r="157" spans="1:105" ht="12" customHeight="1" x14ac:dyDescent="0.25">
      <c r="A157" s="121" t="s">
        <v>54</v>
      </c>
      <c r="B157" s="123">
        <v>0.54336042109127058</v>
      </c>
      <c r="C157" s="123">
        <v>0.48939427700838278</v>
      </c>
      <c r="D157" s="123">
        <v>0.49490651121978091</v>
      </c>
      <c r="E157" s="123">
        <v>0.49378277771493884</v>
      </c>
      <c r="F157" s="123">
        <v>0.49850260566368237</v>
      </c>
      <c r="G157" s="123">
        <v>0.4945897811497067</v>
      </c>
      <c r="H157" s="123">
        <v>0.48057355150434061</v>
      </c>
      <c r="I157" s="123">
        <v>0.47957002264955156</v>
      </c>
      <c r="J157" s="123">
        <v>0.46746944061050372</v>
      </c>
      <c r="K157" s="123">
        <v>0.45242356597151251</v>
      </c>
      <c r="L157" s="123">
        <v>0.44880706052068919</v>
      </c>
      <c r="M157" s="123">
        <v>0.43378034011527106</v>
      </c>
      <c r="N157" s="123">
        <v>0.41658245574439856</v>
      </c>
      <c r="O157" s="123">
        <v>0.40151269206891749</v>
      </c>
      <c r="P157" s="123">
        <v>0.39574144179448822</v>
      </c>
      <c r="Q157" s="123">
        <v>0.38333264556099611</v>
      </c>
      <c r="R157" s="123">
        <v>0.38612754498706225</v>
      </c>
      <c r="S157" s="123">
        <v>0.39613062838918217</v>
      </c>
      <c r="T157" s="123">
        <v>0.40315778120844564</v>
      </c>
      <c r="U157" s="123">
        <v>0.3390132504961641</v>
      </c>
      <c r="V157" s="123">
        <v>0.3134073091655204</v>
      </c>
      <c r="W157" s="123">
        <v>0.3231727995676541</v>
      </c>
      <c r="X157" s="123">
        <v>0.35184417562236936</v>
      </c>
      <c r="Y157" s="123">
        <v>0.28675132162161571</v>
      </c>
      <c r="DA157" s="130" t="s">
        <v>3231</v>
      </c>
    </row>
    <row r="158" spans="1:105" ht="12" customHeight="1" x14ac:dyDescent="0.25">
      <c r="A158" s="97" t="s">
        <v>50</v>
      </c>
      <c r="B158" s="99">
        <v>1.6847327570196331</v>
      </c>
      <c r="C158" s="99">
        <v>1.7269036773768274</v>
      </c>
      <c r="D158" s="99">
        <v>1.77583053185151</v>
      </c>
      <c r="E158" s="99">
        <v>1.8050675471177768</v>
      </c>
      <c r="F158" s="99">
        <v>1.8484558698951878</v>
      </c>
      <c r="G158" s="99">
        <v>1.9136210774979971</v>
      </c>
      <c r="H158" s="99">
        <v>1.9771055997411555</v>
      </c>
      <c r="I158" s="99">
        <v>2.0442032344641601</v>
      </c>
      <c r="J158" s="99">
        <v>2.0536529541812727</v>
      </c>
      <c r="K158" s="99">
        <v>2.0003517943643714</v>
      </c>
      <c r="L158" s="99">
        <v>1.973763242014652</v>
      </c>
      <c r="M158" s="99">
        <v>1.8643087451092786</v>
      </c>
      <c r="N158" s="99">
        <v>1.7901093963198058</v>
      </c>
      <c r="O158" s="99">
        <v>1.733930277597628</v>
      </c>
      <c r="P158" s="99">
        <v>1.7192296480285976</v>
      </c>
      <c r="Q158" s="99">
        <v>1.7369402395807938</v>
      </c>
      <c r="R158" s="99">
        <v>1.7751685720125179</v>
      </c>
      <c r="S158" s="99">
        <v>1.8334941996466618</v>
      </c>
      <c r="T158" s="99">
        <v>1.9350064670509619</v>
      </c>
      <c r="U158" s="99">
        <v>1.7306431351656915</v>
      </c>
      <c r="V158" s="99">
        <v>1.6662462727331184</v>
      </c>
      <c r="W158" s="99">
        <v>1.7536473737736322</v>
      </c>
      <c r="X158" s="99">
        <v>1.9539272251254094</v>
      </c>
      <c r="Y158" s="99">
        <v>1.6045421391506838</v>
      </c>
      <c r="DA158" s="63" t="s">
        <v>3232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3233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3.2346620077506087</v>
      </c>
      <c r="C161" s="118">
        <f t="shared" si="54"/>
        <v>2.8583687275867353</v>
      </c>
      <c r="D161" s="118">
        <f t="shared" si="54"/>
        <v>2.7816284957206028</v>
      </c>
      <c r="E161" s="118">
        <f t="shared" si="54"/>
        <v>2.662398553198563</v>
      </c>
      <c r="F161" s="118">
        <f t="shared" si="54"/>
        <v>2.6041959772671763</v>
      </c>
      <c r="G161" s="118">
        <f t="shared" si="54"/>
        <v>2.4846550071038771</v>
      </c>
      <c r="H161" s="118">
        <f t="shared" si="54"/>
        <v>2.2611594592136912</v>
      </c>
      <c r="I161" s="118">
        <f t="shared" si="54"/>
        <v>2.1638497013966806</v>
      </c>
      <c r="J161" s="118">
        <f t="shared" si="54"/>
        <v>2.0564312184219586</v>
      </c>
      <c r="K161" s="118">
        <f t="shared" si="54"/>
        <v>1.9161124030571439</v>
      </c>
      <c r="L161" s="118">
        <f t="shared" si="54"/>
        <v>1.9057756711698604</v>
      </c>
      <c r="M161" s="118">
        <f t="shared" si="54"/>
        <v>1.8540011075359941</v>
      </c>
      <c r="N161" s="118">
        <f t="shared" si="54"/>
        <v>1.7751265035657631</v>
      </c>
      <c r="O161" s="118">
        <f t="shared" si="54"/>
        <v>1.8083861253807738</v>
      </c>
      <c r="P161" s="118">
        <f t="shared" si="54"/>
        <v>1.8213019856303883</v>
      </c>
      <c r="Q161" s="118">
        <f t="shared" si="54"/>
        <v>1.7934485354918377</v>
      </c>
      <c r="R161" s="118">
        <f t="shared" ref="R161:V161" si="55">R162+R164+R166+R175</f>
        <v>1.8337580598097618</v>
      </c>
      <c r="S161" s="118">
        <f t="shared" si="55"/>
        <v>1.8412034254066683</v>
      </c>
      <c r="T161" s="118">
        <f t="shared" si="55"/>
        <v>1.7238273551216505</v>
      </c>
      <c r="U161" s="118">
        <f t="shared" si="55"/>
        <v>1.4716353092312437</v>
      </c>
      <c r="V161" s="118">
        <f t="shared" si="55"/>
        <v>1.3550550237161691</v>
      </c>
      <c r="W161" s="118">
        <f t="shared" ref="W161:Y161" si="56">W162+W164+W166+W175</f>
        <v>1.3995334063213651</v>
      </c>
      <c r="X161" s="118">
        <f t="shared" si="56"/>
        <v>1.524063512583437</v>
      </c>
      <c r="Y161" s="118">
        <f t="shared" si="56"/>
        <v>1.227940030007983</v>
      </c>
      <c r="DA161" s="129" t="s">
        <v>3234</v>
      </c>
    </row>
    <row r="162" spans="1:105" ht="12.95" customHeight="1" x14ac:dyDescent="0.25">
      <c r="A162" s="121" t="s">
        <v>57</v>
      </c>
      <c r="B162" s="123">
        <f t="shared" ref="B162:Y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3235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X163" s="110">
        <v>0</v>
      </c>
      <c r="Y163" s="110">
        <v>0</v>
      </c>
      <c r="DA163" s="60" t="s">
        <v>3236</v>
      </c>
    </row>
    <row r="164" spans="1:105" ht="12.95" customHeight="1" x14ac:dyDescent="0.25">
      <c r="A164" s="121" t="s">
        <v>92</v>
      </c>
      <c r="B164" s="123">
        <f t="shared" ref="B164:Y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3237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X165" s="99">
        <v>0</v>
      </c>
      <c r="Y165" s="99">
        <v>0</v>
      </c>
      <c r="DA165" s="63" t="s">
        <v>3238</v>
      </c>
    </row>
    <row r="166" spans="1:105" ht="12" customHeight="1" x14ac:dyDescent="0.25">
      <c r="A166" s="121" t="s">
        <v>55</v>
      </c>
      <c r="B166" s="123">
        <v>2.6913062492303363</v>
      </c>
      <c r="C166" s="123">
        <v>2.3637697204338912</v>
      </c>
      <c r="D166" s="123">
        <v>2.2820245788593922</v>
      </c>
      <c r="E166" s="123">
        <v>2.1652842919181112</v>
      </c>
      <c r="F166" s="123">
        <v>2.1048733301507343</v>
      </c>
      <c r="G166" s="123">
        <v>1.9913939157904739</v>
      </c>
      <c r="H166" s="123">
        <v>1.7867280424528329</v>
      </c>
      <c r="I166" s="123">
        <v>1.6892895425562249</v>
      </c>
      <c r="J166" s="123">
        <v>1.5918347239265012</v>
      </c>
      <c r="K166" s="123">
        <v>1.4651786002795897</v>
      </c>
      <c r="L166" s="123">
        <v>1.4581474165030601</v>
      </c>
      <c r="M166" s="123">
        <v>1.4233085105482477</v>
      </c>
      <c r="N166" s="123">
        <v>1.3609898775845477</v>
      </c>
      <c r="O166" s="123">
        <v>1.4050885785626108</v>
      </c>
      <c r="P166" s="123">
        <v>1.4177695024591717</v>
      </c>
      <c r="Q166" s="123">
        <v>1.3885676930186823</v>
      </c>
      <c r="R166" s="123">
        <v>1.426152543646283</v>
      </c>
      <c r="S166" s="123">
        <v>1.4283285065544897</v>
      </c>
      <c r="T166" s="123">
        <v>1.3156934052799178</v>
      </c>
      <c r="U166" s="123">
        <v>1.1343833594859607</v>
      </c>
      <c r="V166" s="123">
        <v>1.0447051257225353</v>
      </c>
      <c r="W166" s="123">
        <v>1.0780501695109213</v>
      </c>
      <c r="X166" s="123">
        <v>1.1713939428361289</v>
      </c>
      <c r="Y166" s="123">
        <v>0.93998594954699877</v>
      </c>
      <c r="DA166" s="130" t="s">
        <v>3239</v>
      </c>
    </row>
    <row r="167" spans="1:105" ht="12" customHeight="1" x14ac:dyDescent="0.25">
      <c r="A167" s="97" t="s">
        <v>124</v>
      </c>
      <c r="B167" s="99">
        <v>3.1279945809012393</v>
      </c>
      <c r="C167" s="99">
        <v>3.0744374857229748</v>
      </c>
      <c r="D167" s="99">
        <v>3.0590355187074283</v>
      </c>
      <c r="E167" s="99">
        <v>2.8906695444133845</v>
      </c>
      <c r="F167" s="99">
        <v>2.8853313011309503</v>
      </c>
      <c r="G167" s="99">
        <v>3.0056951925754234</v>
      </c>
      <c r="H167" s="99">
        <v>2.9000245452796176</v>
      </c>
      <c r="I167" s="99">
        <v>2.9370926617606994</v>
      </c>
      <c r="J167" s="99">
        <v>2.9533111310408016</v>
      </c>
      <c r="K167" s="99">
        <v>2.8809551927086723</v>
      </c>
      <c r="L167" s="99">
        <v>2.9845779201389138</v>
      </c>
      <c r="M167" s="99">
        <v>3.0038700544052688</v>
      </c>
      <c r="N167" s="99">
        <v>2.9601349671550725</v>
      </c>
      <c r="O167" s="99">
        <v>3.0560553677961164</v>
      </c>
      <c r="P167" s="99">
        <v>3.0432286091735867</v>
      </c>
      <c r="Q167" s="99">
        <v>2.9312344902490901</v>
      </c>
      <c r="R167" s="99">
        <v>2.9494921034254835</v>
      </c>
      <c r="S167" s="99">
        <v>2.97994596486047</v>
      </c>
      <c r="T167" s="99">
        <v>2.8880621985697728</v>
      </c>
      <c r="U167" s="99">
        <v>2.6728521411280752</v>
      </c>
      <c r="V167" s="99">
        <v>2.5469325816683601</v>
      </c>
      <c r="W167" s="99">
        <v>2.6691860460133214</v>
      </c>
      <c r="X167" s="99">
        <v>2.8925827751732567</v>
      </c>
      <c r="Y167" s="99">
        <v>2.3709596227268048</v>
      </c>
      <c r="DA167" s="63" t="s">
        <v>3240</v>
      </c>
    </row>
    <row r="168" spans="1:105" ht="12" customHeight="1" x14ac:dyDescent="0.25">
      <c r="A168" s="97" t="s">
        <v>123</v>
      </c>
      <c r="B168" s="99">
        <v>0.35870242224132559</v>
      </c>
      <c r="C168" s="99">
        <v>0.68757360124663935</v>
      </c>
      <c r="D168" s="99">
        <v>0.27565055466743377</v>
      </c>
      <c r="E168" s="99">
        <v>0.15206278897642114</v>
      </c>
      <c r="F168" s="99">
        <v>0.19928295797752493</v>
      </c>
      <c r="G168" s="99">
        <v>0.20090421942305942</v>
      </c>
      <c r="H168" s="99">
        <v>0.26483021746055713</v>
      </c>
      <c r="I168" s="99">
        <v>0.21843910969207755</v>
      </c>
      <c r="J168" s="99">
        <v>0.20607666727235319</v>
      </c>
      <c r="K168" s="99">
        <v>0.18833957559452066</v>
      </c>
      <c r="L168" s="99">
        <v>0.19555309155884826</v>
      </c>
      <c r="M168" s="99">
        <v>0.29873577009784236</v>
      </c>
      <c r="N168" s="99">
        <v>0.19309957556468407</v>
      </c>
      <c r="O168" s="99">
        <v>0.12534114854094344</v>
      </c>
      <c r="P168" s="99">
        <v>0.25901573956720553</v>
      </c>
      <c r="Q168" s="99">
        <v>5.1118346492804494E-2</v>
      </c>
      <c r="R168" s="99">
        <v>8.6248573233811909E-2</v>
      </c>
      <c r="S168" s="99">
        <v>0.16348329901665909</v>
      </c>
      <c r="T168" s="99">
        <v>0.18876959657059159</v>
      </c>
      <c r="U168" s="99">
        <v>0.22469521158899605</v>
      </c>
      <c r="V168" s="99">
        <v>0.17094374888315808</v>
      </c>
      <c r="W168" s="99">
        <v>0.20486541344403864</v>
      </c>
      <c r="X168" s="99">
        <v>0.25054096242327395</v>
      </c>
      <c r="Y168" s="99">
        <v>0.15268249900250391</v>
      </c>
      <c r="DA168" s="63" t="s">
        <v>3241</v>
      </c>
    </row>
    <row r="169" spans="1:105" ht="12" customHeight="1" x14ac:dyDescent="0.25">
      <c r="A169" s="100" t="s">
        <v>50</v>
      </c>
      <c r="B169" s="102">
        <v>0.35870242224132559</v>
      </c>
      <c r="C169" s="102">
        <v>0.68757360124663935</v>
      </c>
      <c r="D169" s="102">
        <v>0.27565055466743377</v>
      </c>
      <c r="E169" s="102">
        <v>0.15206278897642114</v>
      </c>
      <c r="F169" s="102">
        <v>0.19928295797752493</v>
      </c>
      <c r="G169" s="102">
        <v>0.20090421942305942</v>
      </c>
      <c r="H169" s="102">
        <v>0.26483021746055713</v>
      </c>
      <c r="I169" s="102">
        <v>0.21843910969207755</v>
      </c>
      <c r="J169" s="102">
        <v>0.20607666727235319</v>
      </c>
      <c r="K169" s="102">
        <v>0.18833957559452066</v>
      </c>
      <c r="L169" s="102">
        <v>0.19555309155884826</v>
      </c>
      <c r="M169" s="102">
        <v>0.29873577009784236</v>
      </c>
      <c r="N169" s="102">
        <v>0.19309957556468407</v>
      </c>
      <c r="O169" s="102">
        <v>0.12534114854094344</v>
      </c>
      <c r="P169" s="102">
        <v>0.25901573956720553</v>
      </c>
      <c r="Q169" s="102">
        <v>5.1118346492804494E-2</v>
      </c>
      <c r="R169" s="102">
        <v>8.6248573233811909E-2</v>
      </c>
      <c r="S169" s="102">
        <v>0.16348329901665909</v>
      </c>
      <c r="T169" s="102">
        <v>0.18876959657059159</v>
      </c>
      <c r="U169" s="102">
        <v>0.22469521158899605</v>
      </c>
      <c r="V169" s="102">
        <v>0.17094374888315808</v>
      </c>
      <c r="W169" s="102">
        <v>0.20486541344403864</v>
      </c>
      <c r="X169" s="102">
        <v>0.25054096242327395</v>
      </c>
      <c r="Y169" s="102">
        <v>0.15268249900250391</v>
      </c>
      <c r="DA169" s="131" t="s">
        <v>3242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3243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DA171" s="131" t="s">
        <v>3244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3245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3246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3247</v>
      </c>
    </row>
    <row r="175" spans="1:105" ht="12" customHeight="1" x14ac:dyDescent="0.25">
      <c r="A175" s="121" t="s">
        <v>54</v>
      </c>
      <c r="B175" s="123">
        <v>0.5433557585202724</v>
      </c>
      <c r="C175" s="123">
        <v>0.49459900715284416</v>
      </c>
      <c r="D175" s="123">
        <v>0.49960391686121075</v>
      </c>
      <c r="E175" s="123">
        <v>0.49711426128045194</v>
      </c>
      <c r="F175" s="123">
        <v>0.49932264711644181</v>
      </c>
      <c r="G175" s="123">
        <v>0.4932610913134034</v>
      </c>
      <c r="H175" s="123">
        <v>0.47443141676085832</v>
      </c>
      <c r="I175" s="123">
        <v>0.47456015884045594</v>
      </c>
      <c r="J175" s="123">
        <v>0.4645964944954577</v>
      </c>
      <c r="K175" s="123">
        <v>0.45093380277755429</v>
      </c>
      <c r="L175" s="123">
        <v>0.44762825466680017</v>
      </c>
      <c r="M175" s="123">
        <v>0.43069259698774631</v>
      </c>
      <c r="N175" s="123">
        <v>0.41413662598121526</v>
      </c>
      <c r="O175" s="123">
        <v>0.40329754681816293</v>
      </c>
      <c r="P175" s="123">
        <v>0.40353248317121665</v>
      </c>
      <c r="Q175" s="123">
        <v>0.40488084247315526</v>
      </c>
      <c r="R175" s="123">
        <v>0.4076055161634789</v>
      </c>
      <c r="S175" s="123">
        <v>0.41287491885217864</v>
      </c>
      <c r="T175" s="123">
        <v>0.40813394984173262</v>
      </c>
      <c r="U175" s="123">
        <v>0.33725194974528316</v>
      </c>
      <c r="V175" s="123">
        <v>0.31034989799363394</v>
      </c>
      <c r="W175" s="123">
        <v>0.32148323681044388</v>
      </c>
      <c r="X175" s="123">
        <v>0.35266956974730801</v>
      </c>
      <c r="Y175" s="123">
        <v>0.2879540804609842</v>
      </c>
      <c r="DA175" s="130" t="s">
        <v>3248</v>
      </c>
    </row>
    <row r="176" spans="1:105" ht="12" customHeight="1" x14ac:dyDescent="0.25">
      <c r="A176" s="97" t="s">
        <v>50</v>
      </c>
      <c r="B176" s="99">
        <v>1.6847327570196331</v>
      </c>
      <c r="C176" s="99">
        <v>1.7273377137237074</v>
      </c>
      <c r="D176" s="99">
        <v>1.7780811817723199</v>
      </c>
      <c r="E176" s="99">
        <v>1.8078327833701844</v>
      </c>
      <c r="F176" s="99">
        <v>1.8508670706436294</v>
      </c>
      <c r="G176" s="99">
        <v>1.9151714390846464</v>
      </c>
      <c r="H176" s="99">
        <v>1.9775316462472783</v>
      </c>
      <c r="I176" s="99">
        <v>2.0443001752571042</v>
      </c>
      <c r="J176" s="99">
        <v>2.0537494270795089</v>
      </c>
      <c r="K176" s="99">
        <v>2.0002993786851184</v>
      </c>
      <c r="L176" s="99">
        <v>1.9738734740710842</v>
      </c>
      <c r="M176" s="99">
        <v>1.8646524329322489</v>
      </c>
      <c r="N176" s="99">
        <v>1.7904824317613066</v>
      </c>
      <c r="O176" s="99">
        <v>1.7345021722036773</v>
      </c>
      <c r="P176" s="99">
        <v>1.7201824105054622</v>
      </c>
      <c r="Q176" s="99">
        <v>1.7387906537800333</v>
      </c>
      <c r="R176" s="99">
        <v>1.7778181589793876</v>
      </c>
      <c r="S176" s="99">
        <v>1.8349168298252578</v>
      </c>
      <c r="T176" s="99">
        <v>1.9313145468977075</v>
      </c>
      <c r="U176" s="99">
        <v>1.7251289135790195</v>
      </c>
      <c r="V176" s="99">
        <v>1.6605873875879711</v>
      </c>
      <c r="W176" s="99">
        <v>1.7506750606250741</v>
      </c>
      <c r="X176" s="99">
        <v>1.9550004765062325</v>
      </c>
      <c r="Y176" s="99">
        <v>1.6062647303928286</v>
      </c>
      <c r="DA176" s="63" t="s">
        <v>3249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X177" s="110">
        <v>0</v>
      </c>
      <c r="Y177" s="110">
        <v>0</v>
      </c>
      <c r="DA177" s="60" t="s">
        <v>3250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8.2133489624264406</v>
      </c>
      <c r="D3" s="117">
        <f t="shared" si="0"/>
        <v>7.5051882690947362</v>
      </c>
      <c r="E3" s="117">
        <f t="shared" si="0"/>
        <v>6.9942739849947078</v>
      </c>
      <c r="F3" s="117">
        <f t="shared" si="0"/>
        <v>15.977527327470934</v>
      </c>
      <c r="G3" s="117">
        <f t="shared" si="0"/>
        <v>9.9691677665189165</v>
      </c>
      <c r="H3" s="117">
        <f t="shared" si="0"/>
        <v>9.817064069184541</v>
      </c>
      <c r="I3" s="117">
        <f t="shared" si="0"/>
        <v>3.8725480802237198</v>
      </c>
      <c r="J3" s="117">
        <f t="shared" si="0"/>
        <v>9.6988418257124067</v>
      </c>
      <c r="K3" s="117">
        <f t="shared" si="0"/>
        <v>9.134391690487826</v>
      </c>
      <c r="L3" s="117">
        <f t="shared" si="0"/>
        <v>2.2878731022262841</v>
      </c>
      <c r="M3" s="117">
        <f t="shared" si="0"/>
        <v>3.5425228013413399</v>
      </c>
      <c r="N3" s="117">
        <f t="shared" si="0"/>
        <v>1.7722357400363977</v>
      </c>
      <c r="O3" s="117">
        <f t="shared" si="0"/>
        <v>1.3484410182657558</v>
      </c>
      <c r="P3" s="117">
        <f t="shared" si="0"/>
        <v>0.29880505626339654</v>
      </c>
      <c r="Q3" s="117">
        <f t="shared" si="0"/>
        <v>5.2315528080889067</v>
      </c>
      <c r="R3" s="117">
        <f t="shared" ref="R3:V3" si="1">R4+R7+R9+R19</f>
        <v>6.5968446137035093</v>
      </c>
      <c r="S3" s="117">
        <f t="shared" si="1"/>
        <v>13.626081864188116</v>
      </c>
      <c r="T3" s="117">
        <f t="shared" si="1"/>
        <v>6.1189612340069344</v>
      </c>
      <c r="U3" s="117">
        <f t="shared" si="1"/>
        <v>1.0639073775945653</v>
      </c>
      <c r="V3" s="117">
        <f t="shared" si="1"/>
        <v>4.9411940315702827E-4</v>
      </c>
      <c r="W3" s="117">
        <f t="shared" ref="W3:Y3" si="2">W4+W7+W9+W19</f>
        <v>0</v>
      </c>
      <c r="X3" s="117">
        <f t="shared" si="2"/>
        <v>0</v>
      </c>
      <c r="Y3" s="117">
        <f t="shared" si="2"/>
        <v>2.2018680650164129</v>
      </c>
      <c r="DA3" s="129" t="s">
        <v>3252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5.7304486105864685</v>
      </c>
      <c r="D4" s="122">
        <f t="shared" si="3"/>
        <v>5.3941508004758427</v>
      </c>
      <c r="E4" s="122">
        <f t="shared" si="3"/>
        <v>4.871966440138622</v>
      </c>
      <c r="F4" s="122">
        <f t="shared" si="3"/>
        <v>11.822124871644284</v>
      </c>
      <c r="G4" s="122">
        <f t="shared" si="3"/>
        <v>7.3664676129735795</v>
      </c>
      <c r="H4" s="122">
        <f t="shared" si="3"/>
        <v>7.3039847708146981</v>
      </c>
      <c r="I4" s="122">
        <f t="shared" si="3"/>
        <v>2.775207434321421</v>
      </c>
      <c r="J4" s="122">
        <f t="shared" si="3"/>
        <v>7.0679332609431542</v>
      </c>
      <c r="K4" s="122">
        <f t="shared" si="3"/>
        <v>6.8300022970360796</v>
      </c>
      <c r="L4" s="122">
        <f t="shared" si="3"/>
        <v>1.6426927093163666</v>
      </c>
      <c r="M4" s="122">
        <f t="shared" si="3"/>
        <v>2.5265229207633868</v>
      </c>
      <c r="N4" s="122">
        <f t="shared" si="3"/>
        <v>1.2881501316510668</v>
      </c>
      <c r="O4" s="122">
        <f t="shared" si="3"/>
        <v>0.93510658378264033</v>
      </c>
      <c r="P4" s="122">
        <f t="shared" si="3"/>
        <v>0.20561233001485768</v>
      </c>
      <c r="Q4" s="122">
        <f t="shared" si="3"/>
        <v>3.5091752788386916</v>
      </c>
      <c r="R4" s="122">
        <f t="shared" ref="R4:V4" si="4">SUM(R5:R6)</f>
        <v>4.117374579187457</v>
      </c>
      <c r="S4" s="122">
        <f t="shared" si="4"/>
        <v>9.7928800136414988</v>
      </c>
      <c r="T4" s="122">
        <f t="shared" si="4"/>
        <v>4.4579739472566553</v>
      </c>
      <c r="U4" s="122">
        <f t="shared" si="4"/>
        <v>0.67618136815512064</v>
      </c>
      <c r="V4" s="122">
        <f t="shared" si="4"/>
        <v>2.8829005819646698E-4</v>
      </c>
      <c r="W4" s="122">
        <f t="shared" ref="W4:Y4" si="5">SUM(W5:W6)</f>
        <v>0</v>
      </c>
      <c r="X4" s="122">
        <f t="shared" si="5"/>
        <v>0</v>
      </c>
      <c r="Y4" s="122">
        <f t="shared" si="5"/>
        <v>1.4095998944428942</v>
      </c>
      <c r="DA4" s="130" t="s">
        <v>3253</v>
      </c>
    </row>
    <row r="5" spans="1:105" ht="12" customHeight="1" x14ac:dyDescent="0.25">
      <c r="A5" s="97" t="s">
        <v>51</v>
      </c>
      <c r="B5" s="98"/>
      <c r="C5" s="98">
        <v>5.6999805673979793</v>
      </c>
      <c r="D5" s="98">
        <v>5.3661715816314306</v>
      </c>
      <c r="E5" s="98">
        <v>4.8481428075872444</v>
      </c>
      <c r="F5" s="98">
        <v>11.763962112931436</v>
      </c>
      <c r="G5" s="98">
        <v>7.3311430179098425</v>
      </c>
      <c r="H5" s="98">
        <v>7.2700671213488146</v>
      </c>
      <c r="I5" s="98">
        <v>2.7623077172202564</v>
      </c>
      <c r="J5" s="98">
        <v>7.0355827681956633</v>
      </c>
      <c r="K5" s="98">
        <v>6.7996208211900537</v>
      </c>
      <c r="L5" s="98">
        <v>1.6353595838853088</v>
      </c>
      <c r="M5" s="98">
        <v>2.5150507557970796</v>
      </c>
      <c r="N5" s="98">
        <v>1.2823244357233465</v>
      </c>
      <c r="O5" s="98">
        <v>0.93078134797949175</v>
      </c>
      <c r="P5" s="98">
        <v>0.2046414646282266</v>
      </c>
      <c r="Q5" s="98">
        <v>3.4931153172348077</v>
      </c>
      <c r="R5" s="98">
        <v>4.0980869906124262</v>
      </c>
      <c r="S5" s="98">
        <v>9.7463959094446277</v>
      </c>
      <c r="T5" s="98">
        <v>4.4359733352083932</v>
      </c>
      <c r="U5" s="98">
        <v>0.6727925208336708</v>
      </c>
      <c r="V5" s="98">
        <v>2.8681498165973276E-4</v>
      </c>
      <c r="W5" s="98">
        <v>0</v>
      </c>
      <c r="X5" s="98">
        <v>0</v>
      </c>
      <c r="Y5" s="98">
        <v>1.402030818875635</v>
      </c>
      <c r="DA5" s="63" t="s">
        <v>3254</v>
      </c>
    </row>
    <row r="6" spans="1:105" ht="12" customHeight="1" x14ac:dyDescent="0.25">
      <c r="A6" s="97" t="s">
        <v>53</v>
      </c>
      <c r="B6" s="98"/>
      <c r="C6" s="98">
        <v>3.0468043188489113E-2</v>
      </c>
      <c r="D6" s="98">
        <v>2.7979218844412155E-2</v>
      </c>
      <c r="E6" s="98">
        <v>2.3823632551377639E-2</v>
      </c>
      <c r="F6" s="98">
        <v>5.8162758712849122E-2</v>
      </c>
      <c r="G6" s="98">
        <v>3.5324595063736822E-2</v>
      </c>
      <c r="H6" s="98">
        <v>3.391764946588316E-2</v>
      </c>
      <c r="I6" s="98">
        <v>1.2899717101164649E-2</v>
      </c>
      <c r="J6" s="98">
        <v>3.2350492747491133E-2</v>
      </c>
      <c r="K6" s="98">
        <v>3.0381475846026091E-2</v>
      </c>
      <c r="L6" s="98">
        <v>7.333125431057767E-3</v>
      </c>
      <c r="M6" s="98">
        <v>1.1472164966307014E-2</v>
      </c>
      <c r="N6" s="98">
        <v>5.8256959277203091E-3</v>
      </c>
      <c r="O6" s="98">
        <v>4.325235803148606E-3</v>
      </c>
      <c r="P6" s="98">
        <v>9.708653866310733E-4</v>
      </c>
      <c r="Q6" s="98">
        <v>1.6059961603883902E-2</v>
      </c>
      <c r="R6" s="98">
        <v>1.9287588575030372E-2</v>
      </c>
      <c r="S6" s="98">
        <v>4.6484104196871899E-2</v>
      </c>
      <c r="T6" s="98">
        <v>2.2000612048261804E-2</v>
      </c>
      <c r="U6" s="98">
        <v>3.3888473214498289E-3</v>
      </c>
      <c r="V6" s="98">
        <v>1.4750765367342214E-6</v>
      </c>
      <c r="W6" s="98">
        <v>0</v>
      </c>
      <c r="X6" s="98">
        <v>0</v>
      </c>
      <c r="Y6" s="98">
        <v>7.5690755672593434E-3</v>
      </c>
      <c r="DA6" s="63" t="s">
        <v>3255</v>
      </c>
    </row>
    <row r="7" spans="1:105" ht="12.95" customHeight="1" x14ac:dyDescent="0.25">
      <c r="A7" s="121" t="s">
        <v>92</v>
      </c>
      <c r="B7" s="122"/>
      <c r="C7" s="122">
        <f t="shared" ref="C7:Y7" si="6">C8</f>
        <v>9.0364881666969835E-2</v>
      </c>
      <c r="D7" s="122">
        <f t="shared" si="6"/>
        <v>4.9106273304073217E-2</v>
      </c>
      <c r="E7" s="122">
        <f t="shared" si="6"/>
        <v>9.6509567103729321E-2</v>
      </c>
      <c r="F7" s="122">
        <f t="shared" si="6"/>
        <v>0.21647328073386207</v>
      </c>
      <c r="G7" s="122">
        <f t="shared" si="6"/>
        <v>0.20738325158259024</v>
      </c>
      <c r="H7" s="122">
        <f t="shared" si="6"/>
        <v>6.3635975433278605E-2</v>
      </c>
      <c r="I7" s="122">
        <f t="shared" si="6"/>
        <v>3.1682123724251915E-2</v>
      </c>
      <c r="J7" s="122">
        <f t="shared" si="6"/>
        <v>5.9533382384769754E-2</v>
      </c>
      <c r="K7" s="122">
        <f t="shared" si="6"/>
        <v>7.7853410965940992E-2</v>
      </c>
      <c r="L7" s="122">
        <f t="shared" si="6"/>
        <v>2.4281944535635369E-2</v>
      </c>
      <c r="M7" s="122">
        <f t="shared" si="6"/>
        <v>2.6064703507554791E-2</v>
      </c>
      <c r="N7" s="122">
        <f t="shared" si="6"/>
        <v>1.9913376985113057E-2</v>
      </c>
      <c r="O7" s="122">
        <f t="shared" si="6"/>
        <v>3.534705748147363E-3</v>
      </c>
      <c r="P7" s="122">
        <f t="shared" si="6"/>
        <v>2.2365683581761792E-4</v>
      </c>
      <c r="Q7" s="122">
        <f t="shared" si="6"/>
        <v>4.7544771040378166E-3</v>
      </c>
      <c r="R7" s="122">
        <f t="shared" si="6"/>
        <v>3.2109765937165205E-2</v>
      </c>
      <c r="S7" s="122">
        <f t="shared" si="6"/>
        <v>5.8275183299048426E-2</v>
      </c>
      <c r="T7" s="122">
        <f t="shared" si="6"/>
        <v>3.1969395568221474E-2</v>
      </c>
      <c r="U7" s="122">
        <f t="shared" si="6"/>
        <v>4.1451454931133846E-3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4.4570493253789376E-3</v>
      </c>
      <c r="DA7" s="130" t="s">
        <v>3256</v>
      </c>
    </row>
    <row r="8" spans="1:105" ht="12" customHeight="1" x14ac:dyDescent="0.25">
      <c r="A8" s="97" t="s">
        <v>53</v>
      </c>
      <c r="B8" s="98"/>
      <c r="C8" s="98">
        <v>9.0364881666969835E-2</v>
      </c>
      <c r="D8" s="98">
        <v>4.9106273304073217E-2</v>
      </c>
      <c r="E8" s="98">
        <v>9.6509567103729321E-2</v>
      </c>
      <c r="F8" s="98">
        <v>0.21647328073386207</v>
      </c>
      <c r="G8" s="98">
        <v>0.20738325158259024</v>
      </c>
      <c r="H8" s="98">
        <v>6.3635975433278605E-2</v>
      </c>
      <c r="I8" s="98">
        <v>3.1682123724251915E-2</v>
      </c>
      <c r="J8" s="98">
        <v>5.9533382384769754E-2</v>
      </c>
      <c r="K8" s="98">
        <v>7.7853410965940992E-2</v>
      </c>
      <c r="L8" s="98">
        <v>2.4281944535635369E-2</v>
      </c>
      <c r="M8" s="98">
        <v>2.6064703507554791E-2</v>
      </c>
      <c r="N8" s="98">
        <v>1.9913376985113057E-2</v>
      </c>
      <c r="O8" s="98">
        <v>3.534705748147363E-3</v>
      </c>
      <c r="P8" s="98">
        <v>2.2365683581761792E-4</v>
      </c>
      <c r="Q8" s="98">
        <v>4.7544771040378166E-3</v>
      </c>
      <c r="R8" s="98">
        <v>3.2109765937165205E-2</v>
      </c>
      <c r="S8" s="98">
        <v>5.8275183299048426E-2</v>
      </c>
      <c r="T8" s="98">
        <v>3.1969395568221474E-2</v>
      </c>
      <c r="U8" s="98">
        <v>4.1451454931133846E-3</v>
      </c>
      <c r="V8" s="98">
        <v>0</v>
      </c>
      <c r="W8" s="98">
        <v>0</v>
      </c>
      <c r="X8" s="98">
        <v>0</v>
      </c>
      <c r="Y8" s="98">
        <v>4.4570493253789376E-3</v>
      </c>
      <c r="DA8" s="63" t="s">
        <v>3257</v>
      </c>
    </row>
    <row r="9" spans="1:105" ht="12" customHeight="1" x14ac:dyDescent="0.25">
      <c r="A9" s="121" t="s">
        <v>55</v>
      </c>
      <c r="B9" s="122"/>
      <c r="C9" s="122">
        <v>1.5826134423437925</v>
      </c>
      <c r="D9" s="122">
        <v>1.3404249911898289</v>
      </c>
      <c r="E9" s="122">
        <v>1.2828415673285576</v>
      </c>
      <c r="F9" s="122">
        <v>2.4835821927633566</v>
      </c>
      <c r="G9" s="122">
        <v>1.4945370082501974</v>
      </c>
      <c r="H9" s="122">
        <v>1.4738446137608907</v>
      </c>
      <c r="I9" s="122">
        <v>0.62796914908393076</v>
      </c>
      <c r="J9" s="122">
        <v>1.4917737800085653</v>
      </c>
      <c r="K9" s="122">
        <v>1.2784492255277937</v>
      </c>
      <c r="L9" s="122">
        <v>0.36454318210688075</v>
      </c>
      <c r="M9" s="122">
        <v>0.59231482462879081</v>
      </c>
      <c r="N9" s="122">
        <v>0.2829997766358649</v>
      </c>
      <c r="O9" s="122">
        <v>0.25974664568921624</v>
      </c>
      <c r="P9" s="122">
        <v>5.8413128434855147E-2</v>
      </c>
      <c r="Q9" s="122">
        <v>1.0547233121249893</v>
      </c>
      <c r="R9" s="122">
        <v>1.5154407622747139</v>
      </c>
      <c r="S9" s="122">
        <v>2.3406058347797263</v>
      </c>
      <c r="T9" s="122">
        <v>0.99508224945753154</v>
      </c>
      <c r="U9" s="122">
        <v>0.2371436791745897</v>
      </c>
      <c r="V9" s="122">
        <v>1.2271956404790656E-4</v>
      </c>
      <c r="W9" s="122">
        <v>0</v>
      </c>
      <c r="X9" s="122">
        <v>0</v>
      </c>
      <c r="Y9" s="122">
        <v>0.49677068967665727</v>
      </c>
      <c r="DA9" s="130" t="s">
        <v>3258</v>
      </c>
    </row>
    <row r="10" spans="1:105" ht="12" customHeight="1" x14ac:dyDescent="0.25">
      <c r="A10" s="97" t="s">
        <v>143</v>
      </c>
      <c r="B10" s="98"/>
      <c r="C10" s="98">
        <v>3.6446055635804157E-2</v>
      </c>
      <c r="D10" s="98">
        <v>5.3428453151253164E-2</v>
      </c>
      <c r="E10" s="98">
        <v>7.3202610578992799E-2</v>
      </c>
      <c r="F10" s="98">
        <v>9.2226654383029308E-2</v>
      </c>
      <c r="G10" s="98">
        <v>4.0978990786838636E-2</v>
      </c>
      <c r="H10" s="98">
        <v>7.1249474642321323E-3</v>
      </c>
      <c r="I10" s="98">
        <v>9.2507214304067494E-5</v>
      </c>
      <c r="J10" s="98">
        <v>0.16979542725948443</v>
      </c>
      <c r="K10" s="98">
        <v>0.10187060917125204</v>
      </c>
      <c r="L10" s="98">
        <v>4.8495787031598701E-2</v>
      </c>
      <c r="M10" s="98">
        <v>6.8367926335947904E-2</v>
      </c>
      <c r="N10" s="98">
        <v>4.1613371856343298E-2</v>
      </c>
      <c r="O10" s="98">
        <v>4.4564674916765142E-2</v>
      </c>
      <c r="P10" s="98">
        <v>3.7612756913156446E-3</v>
      </c>
      <c r="Q10" s="98">
        <v>3.2302018807960235E-2</v>
      </c>
      <c r="R10" s="98">
        <v>4.4693480828358875E-2</v>
      </c>
      <c r="S10" s="98">
        <v>7.1241145750487775E-2</v>
      </c>
      <c r="T10" s="98">
        <v>5.0665647087083217E-2</v>
      </c>
      <c r="U10" s="98">
        <v>2.1608294940471336E-2</v>
      </c>
      <c r="V10" s="98">
        <v>1.2271956404790656E-4</v>
      </c>
      <c r="W10" s="98">
        <v>0</v>
      </c>
      <c r="X10" s="98">
        <v>0</v>
      </c>
      <c r="Y10" s="98">
        <v>0</v>
      </c>
      <c r="DA10" s="63" t="s">
        <v>3259</v>
      </c>
    </row>
    <row r="11" spans="1:105" ht="12" customHeight="1" x14ac:dyDescent="0.25">
      <c r="A11" s="97" t="s">
        <v>124</v>
      </c>
      <c r="B11" s="98"/>
      <c r="C11" s="98">
        <v>0.92267575018059445</v>
      </c>
      <c r="D11" s="98">
        <v>0.94928564924077052</v>
      </c>
      <c r="E11" s="98">
        <v>1.0252681851005616</v>
      </c>
      <c r="F11" s="98">
        <v>1.7676306601936664</v>
      </c>
      <c r="G11" s="98">
        <v>0.77830133804009149</v>
      </c>
      <c r="H11" s="98">
        <v>0.81344812608169437</v>
      </c>
      <c r="I11" s="98">
        <v>0.28379705627966872</v>
      </c>
      <c r="J11" s="98">
        <v>0.58110699692646162</v>
      </c>
      <c r="K11" s="98">
        <v>0.60644621575831648</v>
      </c>
      <c r="L11" s="98">
        <v>0.17410457122988013</v>
      </c>
      <c r="M11" s="98">
        <v>0.27890271128833166</v>
      </c>
      <c r="N11" s="98">
        <v>0.11741098563463029</v>
      </c>
      <c r="O11" s="98">
        <v>0.11692572982151501</v>
      </c>
      <c r="P11" s="98">
        <v>3.2299262482240548E-2</v>
      </c>
      <c r="Q11" s="98">
        <v>0.53145051288980472</v>
      </c>
      <c r="R11" s="98">
        <v>0.8005667126699807</v>
      </c>
      <c r="S11" s="98">
        <v>1.1233521606884149</v>
      </c>
      <c r="T11" s="98">
        <v>0.39180177271401567</v>
      </c>
      <c r="U11" s="98">
        <v>7.1415841923218787E-2</v>
      </c>
      <c r="V11" s="98">
        <v>0</v>
      </c>
      <c r="W11" s="98">
        <v>0</v>
      </c>
      <c r="X11" s="98">
        <v>0</v>
      </c>
      <c r="Y11" s="98">
        <v>0.19618284621743298</v>
      </c>
      <c r="DA11" s="63" t="s">
        <v>3260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6.4191991723078136E-4</v>
      </c>
      <c r="E12" s="98">
        <v>1.9637195350476707E-3</v>
      </c>
      <c r="F12" s="98">
        <v>2.665413004236443E-3</v>
      </c>
      <c r="G12" s="98">
        <v>9.5170689736412569E-4</v>
      </c>
      <c r="H12" s="98">
        <v>7.5443360621967948E-4</v>
      </c>
      <c r="I12" s="98">
        <v>1.266291357040833E-3</v>
      </c>
      <c r="J12" s="98">
        <v>3.8934972003028473E-3</v>
      </c>
      <c r="K12" s="98">
        <v>3.3113971336884568E-3</v>
      </c>
      <c r="L12" s="98">
        <v>5.2188119606351013E-4</v>
      </c>
      <c r="M12" s="98">
        <v>0</v>
      </c>
      <c r="N12" s="98">
        <v>3.9646038040934151E-4</v>
      </c>
      <c r="O12" s="98">
        <v>7.4884998007236517E-4</v>
      </c>
      <c r="P12" s="98">
        <v>2.1057671688515082E-4</v>
      </c>
      <c r="Q12" s="98">
        <v>5.8040225496992625E-3</v>
      </c>
      <c r="R12" s="98">
        <v>6.449163655194174E-3</v>
      </c>
      <c r="S12" s="98">
        <v>7.3147085507065789E-3</v>
      </c>
      <c r="T12" s="98">
        <v>1.4401916483844075E-3</v>
      </c>
      <c r="U12" s="98">
        <v>1.4588243779373275E-4</v>
      </c>
      <c r="V12" s="98">
        <v>0</v>
      </c>
      <c r="W12" s="98">
        <v>0</v>
      </c>
      <c r="X12" s="98">
        <v>0</v>
      </c>
      <c r="Y12" s="98">
        <v>4.2035421725252398E-4</v>
      </c>
      <c r="DA12" s="63" t="s">
        <v>3261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9.545507577376999E-5</v>
      </c>
      <c r="E13" s="101">
        <v>1.7616744211439511E-4</v>
      </c>
      <c r="F13" s="101">
        <v>3.0970067246858114E-4</v>
      </c>
      <c r="G13" s="101">
        <v>1.0678731230285677E-4</v>
      </c>
      <c r="H13" s="101">
        <v>1.1305889368611148E-4</v>
      </c>
      <c r="I13" s="101">
        <v>1.5600068194319717E-4</v>
      </c>
      <c r="J13" s="101">
        <v>4.4987119810748085E-4</v>
      </c>
      <c r="K13" s="101">
        <v>3.57301097531464E-4</v>
      </c>
      <c r="L13" s="101">
        <v>5.5892006272454845E-5</v>
      </c>
      <c r="M13" s="101">
        <v>0</v>
      </c>
      <c r="N13" s="101">
        <v>4.028278053531215E-5</v>
      </c>
      <c r="O13" s="101">
        <v>4.6873075463780525E-5</v>
      </c>
      <c r="P13" s="101">
        <v>2.5667987495173997E-5</v>
      </c>
      <c r="Q13" s="101">
        <v>1.4655213042820899E-4</v>
      </c>
      <c r="R13" s="101">
        <v>2.6874117051962692E-4</v>
      </c>
      <c r="S13" s="101">
        <v>5.5268800013747799E-4</v>
      </c>
      <c r="T13" s="101">
        <v>1.2428114896371269E-4</v>
      </c>
      <c r="U13" s="101">
        <v>1.5518584901535079E-5</v>
      </c>
      <c r="V13" s="101">
        <v>0</v>
      </c>
      <c r="W13" s="101">
        <v>0</v>
      </c>
      <c r="X13" s="101">
        <v>0</v>
      </c>
      <c r="Y13" s="101">
        <v>3.3968127235662636E-5</v>
      </c>
      <c r="DA13" s="131" t="s">
        <v>3262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5.4646484145701136E-4</v>
      </c>
      <c r="E14" s="104">
        <v>1.7875520929332754E-3</v>
      </c>
      <c r="F14" s="104">
        <v>2.3557123317678617E-3</v>
      </c>
      <c r="G14" s="104">
        <v>8.4491958506126893E-4</v>
      </c>
      <c r="H14" s="104">
        <v>6.4137471253356796E-4</v>
      </c>
      <c r="I14" s="104">
        <v>1.1102906750976359E-3</v>
      </c>
      <c r="J14" s="104">
        <v>3.4436260021953667E-3</v>
      </c>
      <c r="K14" s="104">
        <v>2.954096036156993E-3</v>
      </c>
      <c r="L14" s="104">
        <v>4.6598918979105531E-4</v>
      </c>
      <c r="M14" s="104">
        <v>0</v>
      </c>
      <c r="N14" s="104">
        <v>3.5617759987402936E-4</v>
      </c>
      <c r="O14" s="104">
        <v>7.0197690460858464E-4</v>
      </c>
      <c r="P14" s="104">
        <v>1.8490872938997681E-4</v>
      </c>
      <c r="Q14" s="104">
        <v>5.6574704192710532E-3</v>
      </c>
      <c r="R14" s="104">
        <v>6.1804224846745467E-3</v>
      </c>
      <c r="S14" s="104">
        <v>6.7620205505691013E-3</v>
      </c>
      <c r="T14" s="104">
        <v>1.3159104994206949E-3</v>
      </c>
      <c r="U14" s="104">
        <v>1.3036385289219769E-4</v>
      </c>
      <c r="V14" s="104">
        <v>0</v>
      </c>
      <c r="W14" s="104">
        <v>0</v>
      </c>
      <c r="X14" s="104">
        <v>0</v>
      </c>
      <c r="Y14" s="104">
        <v>3.8638609001686133E-4</v>
      </c>
      <c r="DA14" s="132" t="s">
        <v>3263</v>
      </c>
    </row>
    <row r="15" spans="1:105" ht="12" customHeight="1" x14ac:dyDescent="0.25">
      <c r="A15" s="106" t="s">
        <v>122</v>
      </c>
      <c r="B15" s="101"/>
      <c r="C15" s="101">
        <v>0.56873681919385355</v>
      </c>
      <c r="D15" s="101">
        <v>0.30686454374273919</v>
      </c>
      <c r="E15" s="101">
        <v>0.15562732034131563</v>
      </c>
      <c r="F15" s="101">
        <v>0.53792574125117165</v>
      </c>
      <c r="G15" s="101">
        <v>0.60200091940651979</v>
      </c>
      <c r="H15" s="101">
        <v>0.56061214897862333</v>
      </c>
      <c r="I15" s="101">
        <v>0.24190991006787857</v>
      </c>
      <c r="J15" s="101">
        <v>0.44223016017385852</v>
      </c>
      <c r="K15" s="101">
        <v>0.3395941159494405</v>
      </c>
      <c r="L15" s="101">
        <v>0.10167745450872065</v>
      </c>
      <c r="M15" s="101">
        <v>0.21566672319301053</v>
      </c>
      <c r="N15" s="101">
        <v>9.2082144550322598E-2</v>
      </c>
      <c r="O15" s="101">
        <v>6.4254961003744782E-2</v>
      </c>
      <c r="P15" s="101">
        <v>1.0458613892147899E-2</v>
      </c>
      <c r="Q15" s="101">
        <v>0.28944838809498319</v>
      </c>
      <c r="R15" s="101">
        <v>0.3332357247431641</v>
      </c>
      <c r="S15" s="101">
        <v>0.62719065113525641</v>
      </c>
      <c r="T15" s="101">
        <v>0.36383189990906184</v>
      </c>
      <c r="U15" s="101">
        <v>9.1053299231589432E-2</v>
      </c>
      <c r="V15" s="101">
        <v>0</v>
      </c>
      <c r="W15" s="101">
        <v>0</v>
      </c>
      <c r="X15" s="101">
        <v>0</v>
      </c>
      <c r="Y15" s="101">
        <v>0.17533935514381754</v>
      </c>
      <c r="DA15" s="131" t="s">
        <v>3264</v>
      </c>
    </row>
    <row r="16" spans="1:105" ht="12" customHeight="1" x14ac:dyDescent="0.25">
      <c r="A16" s="107" t="s">
        <v>121</v>
      </c>
      <c r="B16" s="104"/>
      <c r="C16" s="104">
        <v>5.4754817333540332E-2</v>
      </c>
      <c r="D16" s="104">
        <v>3.0204425137835417E-2</v>
      </c>
      <c r="E16" s="104">
        <v>2.6779731772639658E-2</v>
      </c>
      <c r="F16" s="104">
        <v>8.3133723931252984E-2</v>
      </c>
      <c r="G16" s="104">
        <v>7.2304053119383246E-2</v>
      </c>
      <c r="H16" s="104">
        <v>9.1904957630121423E-2</v>
      </c>
      <c r="I16" s="104">
        <v>0.10090338416503848</v>
      </c>
      <c r="J16" s="104">
        <v>0.29474769844845777</v>
      </c>
      <c r="K16" s="104">
        <v>0.22722688751509618</v>
      </c>
      <c r="L16" s="104">
        <v>3.9743488140617809E-2</v>
      </c>
      <c r="M16" s="104">
        <v>2.9377463811500706E-2</v>
      </c>
      <c r="N16" s="104">
        <v>3.1496814214159327E-2</v>
      </c>
      <c r="O16" s="104">
        <v>3.3252429967118913E-2</v>
      </c>
      <c r="P16" s="104">
        <v>1.1683399652265909E-2</v>
      </c>
      <c r="Q16" s="104">
        <v>0.19571836978254192</v>
      </c>
      <c r="R16" s="104">
        <v>0.33049568037801619</v>
      </c>
      <c r="S16" s="104">
        <v>0.51150716865486068</v>
      </c>
      <c r="T16" s="104">
        <v>0.18734273809898649</v>
      </c>
      <c r="U16" s="104">
        <v>5.2920360641516416E-2</v>
      </c>
      <c r="V16" s="104">
        <v>0</v>
      </c>
      <c r="W16" s="104">
        <v>0</v>
      </c>
      <c r="X16" s="104">
        <v>0</v>
      </c>
      <c r="Y16" s="104">
        <v>0.12482813409815417</v>
      </c>
      <c r="DA16" s="132" t="s">
        <v>3265</v>
      </c>
    </row>
    <row r="17" spans="1:105" ht="12" customHeight="1" x14ac:dyDescent="0.25">
      <c r="A17" s="108" t="s">
        <v>53</v>
      </c>
      <c r="B17" s="98"/>
      <c r="C17" s="98">
        <v>1.7059598114351458E-2</v>
      </c>
      <c r="D17" s="98">
        <v>4.0759033146006334E-3</v>
      </c>
      <c r="E17" s="98">
        <v>2.1230568800730048E-3</v>
      </c>
      <c r="F17" s="98">
        <v>8.7087729743580249E-3</v>
      </c>
      <c r="G17" s="98">
        <v>7.3016410036272818E-3</v>
      </c>
      <c r="H17" s="98">
        <v>1.2713047477065479E-2</v>
      </c>
      <c r="I17" s="98">
        <v>1.140262855199665E-2</v>
      </c>
      <c r="J17" s="98">
        <v>3.1159320503926925E-2</v>
      </c>
      <c r="K17" s="98">
        <v>2.2349021400404897E-2</v>
      </c>
      <c r="L17" s="98">
        <v>3.863295881800954E-3</v>
      </c>
      <c r="M17" s="98">
        <v>4.2164209301279723E-3</v>
      </c>
      <c r="N17" s="98">
        <v>2.9907453941255225E-3</v>
      </c>
      <c r="O17" s="98">
        <v>1.856277152737659E-3</v>
      </c>
      <c r="P17" s="98">
        <v>1.4009544518547848E-3</v>
      </c>
      <c r="Q17" s="98">
        <v>3.6178566291305428E-3</v>
      </c>
      <c r="R17" s="98">
        <v>1.1690889027590693E-2</v>
      </c>
      <c r="S17" s="98">
        <v>3.7908938157360343E-2</v>
      </c>
      <c r="T17" s="98">
        <v>1.6174832240845805E-2</v>
      </c>
      <c r="U17" s="98">
        <v>5.8812892772051508E-3</v>
      </c>
      <c r="V17" s="98">
        <v>0</v>
      </c>
      <c r="W17" s="98">
        <v>0</v>
      </c>
      <c r="X17" s="98">
        <v>0</v>
      </c>
      <c r="Y17" s="98">
        <v>1.0339189313503376E-2</v>
      </c>
      <c r="DA17" s="63" t="s">
        <v>3266</v>
      </c>
    </row>
    <row r="18" spans="1:105" ht="12" customHeight="1" x14ac:dyDescent="0.25">
      <c r="A18" s="108" t="s">
        <v>52</v>
      </c>
      <c r="B18" s="98"/>
      <c r="C18" s="98">
        <v>3.769521921918887E-2</v>
      </c>
      <c r="D18" s="98">
        <v>2.6128521823234784E-2</v>
      </c>
      <c r="E18" s="98">
        <v>2.4656674892566652E-2</v>
      </c>
      <c r="F18" s="98">
        <v>7.4424950956894956E-2</v>
      </c>
      <c r="G18" s="98">
        <v>6.500241211575597E-2</v>
      </c>
      <c r="H18" s="98">
        <v>7.9191910153055947E-2</v>
      </c>
      <c r="I18" s="98">
        <v>8.9500755613041827E-2</v>
      </c>
      <c r="J18" s="98">
        <v>0.26358837794453083</v>
      </c>
      <c r="K18" s="98">
        <v>0.20487786611469128</v>
      </c>
      <c r="L18" s="98">
        <v>3.5880192258816855E-2</v>
      </c>
      <c r="M18" s="98">
        <v>2.5161042881372733E-2</v>
      </c>
      <c r="N18" s="98">
        <v>2.8506068820033807E-2</v>
      </c>
      <c r="O18" s="98">
        <v>3.1396152814381253E-2</v>
      </c>
      <c r="P18" s="98">
        <v>1.0282445200411123E-2</v>
      </c>
      <c r="Q18" s="98">
        <v>0.19210051315341137</v>
      </c>
      <c r="R18" s="98">
        <v>0.3188047913504255</v>
      </c>
      <c r="S18" s="98">
        <v>0.47359823049750033</v>
      </c>
      <c r="T18" s="98">
        <v>0.17116790585814068</v>
      </c>
      <c r="U18" s="98">
        <v>4.7039071364311263E-2</v>
      </c>
      <c r="V18" s="98">
        <v>0</v>
      </c>
      <c r="W18" s="98">
        <v>0</v>
      </c>
      <c r="X18" s="98">
        <v>0</v>
      </c>
      <c r="Y18" s="98">
        <v>0.1144889447846508</v>
      </c>
      <c r="DA18" s="63" t="s">
        <v>3267</v>
      </c>
    </row>
    <row r="19" spans="1:105" ht="12" customHeight="1" x14ac:dyDescent="0.25">
      <c r="A19" s="121" t="s">
        <v>54</v>
      </c>
      <c r="B19" s="122"/>
      <c r="C19" s="122">
        <v>0.8099220278292103</v>
      </c>
      <c r="D19" s="122">
        <v>0.72150620412499267</v>
      </c>
      <c r="E19" s="122">
        <v>0.74295641042379845</v>
      </c>
      <c r="F19" s="122">
        <v>1.4553469823294298</v>
      </c>
      <c r="G19" s="122">
        <v>0.90077989371254885</v>
      </c>
      <c r="H19" s="122">
        <v>0.97559870917567337</v>
      </c>
      <c r="I19" s="122">
        <v>0.43768937309411637</v>
      </c>
      <c r="J19" s="122">
        <v>1.0796014023759171</v>
      </c>
      <c r="K19" s="122">
        <v>0.94808675695801237</v>
      </c>
      <c r="L19" s="122">
        <v>0.25635526626740152</v>
      </c>
      <c r="M19" s="122">
        <v>0.39762035244160709</v>
      </c>
      <c r="N19" s="122">
        <v>0.18117245476435306</v>
      </c>
      <c r="O19" s="122">
        <v>0.15005308304575191</v>
      </c>
      <c r="P19" s="122">
        <v>3.4555940977866059E-2</v>
      </c>
      <c r="Q19" s="122">
        <v>0.66289974002118757</v>
      </c>
      <c r="R19" s="122">
        <v>0.9319195063041732</v>
      </c>
      <c r="S19" s="122">
        <v>1.4343208324678423</v>
      </c>
      <c r="T19" s="122">
        <v>0.6339356417245261</v>
      </c>
      <c r="U19" s="122">
        <v>0.14643718477174161</v>
      </c>
      <c r="V19" s="122">
        <v>8.3109780912654792E-5</v>
      </c>
      <c r="W19" s="122">
        <v>0</v>
      </c>
      <c r="X19" s="122">
        <v>0</v>
      </c>
      <c r="Y19" s="122">
        <v>0.29104043157148213</v>
      </c>
      <c r="DA19" s="130" t="s">
        <v>3268</v>
      </c>
    </row>
    <row r="20" spans="1:105" ht="12" customHeight="1" x14ac:dyDescent="0.25">
      <c r="A20" s="97" t="s">
        <v>51</v>
      </c>
      <c r="B20" s="98"/>
      <c r="C20" s="98">
        <v>6.7779883972225854E-2</v>
      </c>
      <c r="D20" s="98">
        <v>0.14790143983018134</v>
      </c>
      <c r="E20" s="98">
        <v>0.21300445206755178</v>
      </c>
      <c r="F20" s="98">
        <v>0.33760039399723235</v>
      </c>
      <c r="G20" s="98">
        <v>0.23582425379686234</v>
      </c>
      <c r="H20" s="98">
        <v>0.21467169303024802</v>
      </c>
      <c r="I20" s="98">
        <v>0.11345996982062591</v>
      </c>
      <c r="J20" s="98">
        <v>0.39820512491710264</v>
      </c>
      <c r="K20" s="98">
        <v>0.43450674487320251</v>
      </c>
      <c r="L20" s="98">
        <v>0.174659145845938</v>
      </c>
      <c r="M20" s="98">
        <v>0.27095228859784543</v>
      </c>
      <c r="N20" s="98">
        <v>8.7353577240526697E-2</v>
      </c>
      <c r="O20" s="98">
        <v>7.4905555061416759E-2</v>
      </c>
      <c r="P20" s="98">
        <v>3.4292672562505852E-3</v>
      </c>
      <c r="Q20" s="98">
        <v>0.11219084401565634</v>
      </c>
      <c r="R20" s="98">
        <v>0.13529311754343731</v>
      </c>
      <c r="S20" s="98">
        <v>0.28924524178299466</v>
      </c>
      <c r="T20" s="98">
        <v>0.16536188071979555</v>
      </c>
      <c r="U20" s="98">
        <v>4.1642537918759888E-2</v>
      </c>
      <c r="V20" s="98">
        <v>8.3109780912654792E-5</v>
      </c>
      <c r="W20" s="98">
        <v>0</v>
      </c>
      <c r="X20" s="98">
        <v>0</v>
      </c>
      <c r="Y20" s="98">
        <v>0</v>
      </c>
      <c r="DA20" s="63" t="s">
        <v>3269</v>
      </c>
    </row>
    <row r="21" spans="1:105" ht="12" customHeight="1" x14ac:dyDescent="0.25">
      <c r="A21" s="97" t="s">
        <v>50</v>
      </c>
      <c r="B21" s="98"/>
      <c r="C21" s="98">
        <v>0.183761847606805</v>
      </c>
      <c r="D21" s="98">
        <v>0.191661007151229</v>
      </c>
      <c r="E21" s="98">
        <v>0.1720738277721871</v>
      </c>
      <c r="F21" s="98">
        <v>0.37044723739275298</v>
      </c>
      <c r="G21" s="98">
        <v>0.19522579287511477</v>
      </c>
      <c r="H21" s="98">
        <v>0.17557325397651671</v>
      </c>
      <c r="I21" s="98">
        <v>7.9381511809227659E-2</v>
      </c>
      <c r="J21" s="98">
        <v>0.16687864048225018</v>
      </c>
      <c r="K21" s="98">
        <v>0.14898431398951673</v>
      </c>
      <c r="L21" s="98">
        <v>2.4498796663695397E-2</v>
      </c>
      <c r="M21" s="98">
        <v>4.0885946533556615E-2</v>
      </c>
      <c r="N21" s="98">
        <v>2.6465840592950908E-2</v>
      </c>
      <c r="O21" s="98">
        <v>2.1881047658544213E-2</v>
      </c>
      <c r="P21" s="98">
        <v>8.1382112455624395E-3</v>
      </c>
      <c r="Q21" s="98">
        <v>0.13027880788607454</v>
      </c>
      <c r="R21" s="98">
        <v>0.21625613014011749</v>
      </c>
      <c r="S21" s="98">
        <v>0.33035219338128574</v>
      </c>
      <c r="T21" s="98">
        <v>0.11310863606890714</v>
      </c>
      <c r="U21" s="98">
        <v>2.0682169166512082E-2</v>
      </c>
      <c r="V21" s="98">
        <v>0</v>
      </c>
      <c r="W21" s="98">
        <v>0</v>
      </c>
      <c r="X21" s="98">
        <v>0</v>
      </c>
      <c r="Y21" s="98">
        <v>6.8545029034049729E-2</v>
      </c>
      <c r="DA21" s="63" t="s">
        <v>3270</v>
      </c>
    </row>
    <row r="22" spans="1:105" ht="12" customHeight="1" x14ac:dyDescent="0.25">
      <c r="A22" s="109" t="s">
        <v>120</v>
      </c>
      <c r="B22" s="33"/>
      <c r="C22" s="33">
        <v>0.55838029625017938</v>
      </c>
      <c r="D22" s="33">
        <v>0.38194375714358225</v>
      </c>
      <c r="E22" s="33">
        <v>0.35787813058405959</v>
      </c>
      <c r="F22" s="33">
        <v>0.74729935093944444</v>
      </c>
      <c r="G22" s="33">
        <v>0.46972984704057169</v>
      </c>
      <c r="H22" s="33">
        <v>0.58535376216890866</v>
      </c>
      <c r="I22" s="33">
        <v>0.24484789146426278</v>
      </c>
      <c r="J22" s="33">
        <v>0.51451763697656427</v>
      </c>
      <c r="K22" s="33">
        <v>0.36459569809529313</v>
      </c>
      <c r="L22" s="33">
        <v>5.7197323757768113E-2</v>
      </c>
      <c r="M22" s="33">
        <v>8.5782117310205075E-2</v>
      </c>
      <c r="N22" s="33">
        <v>6.7353036930875479E-2</v>
      </c>
      <c r="O22" s="33">
        <v>5.326648032579092E-2</v>
      </c>
      <c r="P22" s="33">
        <v>2.2988462476053038E-2</v>
      </c>
      <c r="Q22" s="33">
        <v>0.42043008811945665</v>
      </c>
      <c r="R22" s="33">
        <v>0.58037025862061842</v>
      </c>
      <c r="S22" s="33">
        <v>0.81472339730356202</v>
      </c>
      <c r="T22" s="33">
        <v>0.35546512493582344</v>
      </c>
      <c r="U22" s="33">
        <v>8.4112477686469636E-2</v>
      </c>
      <c r="V22" s="33">
        <v>0</v>
      </c>
      <c r="W22" s="33">
        <v>0</v>
      </c>
      <c r="X22" s="33">
        <v>0</v>
      </c>
      <c r="Y22" s="33">
        <v>0.22249540253743241</v>
      </c>
      <c r="DA22" s="60" t="s">
        <v>3271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16.117913744234023</v>
      </c>
      <c r="E24" s="117">
        <f t="shared" si="7"/>
        <v>21.800870680063696</v>
      </c>
      <c r="F24" s="117">
        <f t="shared" si="7"/>
        <v>33.426104898977336</v>
      </c>
      <c r="G24" s="117">
        <f t="shared" si="7"/>
        <v>26.982107747767415</v>
      </c>
      <c r="H24" s="117">
        <f t="shared" si="7"/>
        <v>28.977709912693324</v>
      </c>
      <c r="I24" s="117">
        <f t="shared" si="7"/>
        <v>37.869037167522571</v>
      </c>
      <c r="J24" s="117">
        <f t="shared" si="7"/>
        <v>38.323394723396717</v>
      </c>
      <c r="K24" s="117">
        <f t="shared" si="7"/>
        <v>17.750071135860185</v>
      </c>
      <c r="L24" s="117">
        <f t="shared" si="7"/>
        <v>17.207600507273867</v>
      </c>
      <c r="M24" s="117">
        <f t="shared" si="7"/>
        <v>16.717400883336278</v>
      </c>
      <c r="N24" s="117">
        <f t="shared" si="7"/>
        <v>25.584460386036938</v>
      </c>
      <c r="O24" s="117">
        <f t="shared" si="7"/>
        <v>16.652989067843663</v>
      </c>
      <c r="P24" s="117">
        <f t="shared" si="7"/>
        <v>0</v>
      </c>
      <c r="Q24" s="117">
        <f t="shared" si="7"/>
        <v>6.4886837872796912</v>
      </c>
      <c r="R24" s="117">
        <f t="shared" ref="R24:V24" si="8">R25+R28+R30+R39</f>
        <v>6.6669283011525646</v>
      </c>
      <c r="S24" s="117">
        <f t="shared" si="8"/>
        <v>9.6527282828683827</v>
      </c>
      <c r="T24" s="117">
        <f t="shared" si="8"/>
        <v>8.2069556902098046</v>
      </c>
      <c r="U24" s="117">
        <f t="shared" si="8"/>
        <v>3.6020539164943783</v>
      </c>
      <c r="V24" s="117">
        <f t="shared" si="8"/>
        <v>11.686493228630061</v>
      </c>
      <c r="W24" s="117">
        <f t="shared" ref="W24:Y24" si="9">W25+W28+W30+W39</f>
        <v>14.55807046564019</v>
      </c>
      <c r="X24" s="117">
        <f t="shared" si="9"/>
        <v>18.842157795177751</v>
      </c>
      <c r="Y24" s="117">
        <f t="shared" si="9"/>
        <v>12.663028718395873</v>
      </c>
      <c r="DA24" s="129" t="s">
        <v>3272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12.043350082347388</v>
      </c>
      <c r="E25" s="122">
        <f t="shared" si="10"/>
        <v>16.541205314294906</v>
      </c>
      <c r="F25" s="122">
        <f t="shared" si="10"/>
        <v>25.83636560015783</v>
      </c>
      <c r="G25" s="122">
        <f t="shared" si="10"/>
        <v>20.83552998909164</v>
      </c>
      <c r="H25" s="122">
        <f t="shared" si="10"/>
        <v>22.134826993632512</v>
      </c>
      <c r="I25" s="122">
        <f t="shared" si="10"/>
        <v>29.301961985499329</v>
      </c>
      <c r="J25" s="122">
        <f t="shared" si="10"/>
        <v>29.772908150566966</v>
      </c>
      <c r="K25" s="122">
        <f t="shared" si="10"/>
        <v>13.650378869103491</v>
      </c>
      <c r="L25" s="122">
        <f t="shared" si="10"/>
        <v>13.264872457495544</v>
      </c>
      <c r="M25" s="122">
        <f t="shared" si="10"/>
        <v>12.405024898254723</v>
      </c>
      <c r="N25" s="122">
        <f t="shared" si="10"/>
        <v>19.188135234250783</v>
      </c>
      <c r="O25" s="122">
        <f t="shared" si="10"/>
        <v>12.403638436709981</v>
      </c>
      <c r="P25" s="122">
        <f t="shared" si="10"/>
        <v>0</v>
      </c>
      <c r="Q25" s="122">
        <f t="shared" si="10"/>
        <v>4.5931373368318571</v>
      </c>
      <c r="R25" s="122">
        <f t="shared" ref="R25:V25" si="11">SUM(R26:R27)</f>
        <v>4.7848790606373806</v>
      </c>
      <c r="S25" s="122">
        <f t="shared" si="11"/>
        <v>6.4151207060556592</v>
      </c>
      <c r="T25" s="122">
        <f t="shared" si="11"/>
        <v>5.762840751508044</v>
      </c>
      <c r="U25" s="122">
        <f t="shared" si="11"/>
        <v>2.4419960374668062</v>
      </c>
      <c r="V25" s="122">
        <f t="shared" si="11"/>
        <v>7.8128035651408485</v>
      </c>
      <c r="W25" s="122">
        <f t="shared" ref="W25:Y25" si="12">SUM(W26:W27)</f>
        <v>9.7892094625660171</v>
      </c>
      <c r="X25" s="122">
        <f t="shared" si="12"/>
        <v>12.789185865118903</v>
      </c>
      <c r="Y25" s="122">
        <f t="shared" si="12"/>
        <v>8.3937739418570647</v>
      </c>
      <c r="DA25" s="130" t="s">
        <v>3273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11.916185851545572</v>
      </c>
      <c r="E26" s="98">
        <v>16.376123888659439</v>
      </c>
      <c r="F26" s="98">
        <v>25.576454802860908</v>
      </c>
      <c r="G26" s="98">
        <v>20.630792214459905</v>
      </c>
      <c r="H26" s="98">
        <v>21.923726988578075</v>
      </c>
      <c r="I26" s="98">
        <v>29.021608689740649</v>
      </c>
      <c r="J26" s="98">
        <v>29.491570034985383</v>
      </c>
      <c r="K26" s="98">
        <v>13.524508149547607</v>
      </c>
      <c r="L26" s="98">
        <v>13.141497676462862</v>
      </c>
      <c r="M26" s="98">
        <v>12.285736466454209</v>
      </c>
      <c r="N26" s="98">
        <v>18.998694262728378</v>
      </c>
      <c r="O26" s="98">
        <v>12.272725443170701</v>
      </c>
      <c r="P26" s="98">
        <v>0</v>
      </c>
      <c r="Q26" s="98">
        <v>4.5411691912958467</v>
      </c>
      <c r="R26" s="98">
        <v>4.7298876302977142</v>
      </c>
      <c r="S26" s="98">
        <v>6.3420679067210601</v>
      </c>
      <c r="T26" s="98">
        <v>5.6965164982913308</v>
      </c>
      <c r="U26" s="98">
        <v>2.4141967252986563</v>
      </c>
      <c r="V26" s="98">
        <v>7.7236679400569797</v>
      </c>
      <c r="W26" s="98">
        <v>9.6766706654508656</v>
      </c>
      <c r="X26" s="98">
        <v>12.639575634445499</v>
      </c>
      <c r="Y26" s="98">
        <v>8.2955405648420619</v>
      </c>
      <c r="DA26" s="63" t="s">
        <v>3274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0.12716423080181588</v>
      </c>
      <c r="E27" s="98">
        <v>0.16508142563546555</v>
      </c>
      <c r="F27" s="98">
        <v>0.25991079729692285</v>
      </c>
      <c r="G27" s="98">
        <v>0.20473777463173365</v>
      </c>
      <c r="H27" s="98">
        <v>0.21110000505443632</v>
      </c>
      <c r="I27" s="98">
        <v>0.28035329575867995</v>
      </c>
      <c r="J27" s="98">
        <v>0.28133811558158234</v>
      </c>
      <c r="K27" s="98">
        <v>0.12587071955588391</v>
      </c>
      <c r="L27" s="98">
        <v>0.12337478103268218</v>
      </c>
      <c r="M27" s="98">
        <v>0.11928843180051518</v>
      </c>
      <c r="N27" s="98">
        <v>0.18944097152240524</v>
      </c>
      <c r="O27" s="98">
        <v>0.13091299353927913</v>
      </c>
      <c r="P27" s="98">
        <v>0</v>
      </c>
      <c r="Q27" s="98">
        <v>5.1968145536009987E-2</v>
      </c>
      <c r="R27" s="98">
        <v>5.4991430339666018E-2</v>
      </c>
      <c r="S27" s="98">
        <v>7.3052799334599142E-2</v>
      </c>
      <c r="T27" s="98">
        <v>6.6324253216712981E-2</v>
      </c>
      <c r="U27" s="98">
        <v>2.7799312168150004E-2</v>
      </c>
      <c r="V27" s="98">
        <v>8.913562508386888E-2</v>
      </c>
      <c r="W27" s="98">
        <v>0.11253879711515194</v>
      </c>
      <c r="X27" s="98">
        <v>0.14961023067340265</v>
      </c>
      <c r="Y27" s="98">
        <v>9.8233377015001996E-2</v>
      </c>
      <c r="DA27" s="63" t="s">
        <v>3275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9.5813151059541621E-2</v>
      </c>
      <c r="E28" s="122">
        <f t="shared" si="13"/>
        <v>0.24282575612775997</v>
      </c>
      <c r="F28" s="122">
        <f t="shared" si="13"/>
        <v>0.40145394344365321</v>
      </c>
      <c r="G28" s="122">
        <f t="shared" si="13"/>
        <v>0.49951213763618713</v>
      </c>
      <c r="H28" s="122">
        <f t="shared" si="13"/>
        <v>0.17571555378648551</v>
      </c>
      <c r="I28" s="122">
        <f t="shared" si="13"/>
        <v>0.25083653665780453</v>
      </c>
      <c r="J28" s="122">
        <f t="shared" si="13"/>
        <v>0.20005792887320928</v>
      </c>
      <c r="K28" s="122">
        <f t="shared" si="13"/>
        <v>0.14540036223170646</v>
      </c>
      <c r="L28" s="122">
        <f t="shared" si="13"/>
        <v>0.15472396311466849</v>
      </c>
      <c r="M28" s="122">
        <f t="shared" si="13"/>
        <v>0.1169570029185151</v>
      </c>
      <c r="N28" s="122">
        <f t="shared" si="13"/>
        <v>0.27387472664107032</v>
      </c>
      <c r="O28" s="122">
        <f t="shared" si="13"/>
        <v>3.81257856996704E-2</v>
      </c>
      <c r="P28" s="122">
        <f t="shared" si="13"/>
        <v>0</v>
      </c>
      <c r="Q28" s="122">
        <f t="shared" si="13"/>
        <v>5.3210728210993175E-3</v>
      </c>
      <c r="R28" s="122">
        <f t="shared" si="13"/>
        <v>2.4674560822423516E-2</v>
      </c>
      <c r="S28" s="122">
        <f t="shared" si="13"/>
        <v>5.0315518764247814E-2</v>
      </c>
      <c r="T28" s="122">
        <f t="shared" si="13"/>
        <v>4.8182150000354557E-2</v>
      </c>
      <c r="U28" s="122">
        <f t="shared" si="13"/>
        <v>1.3073151170588368E-2</v>
      </c>
      <c r="V28" s="122">
        <f t="shared" si="13"/>
        <v>4.7644444364989394E-2</v>
      </c>
      <c r="W28" s="122">
        <f t="shared" si="13"/>
        <v>5.642144740018127E-2</v>
      </c>
      <c r="X28" s="122">
        <f t="shared" si="13"/>
        <v>8.924004234647985E-2</v>
      </c>
      <c r="Y28" s="122">
        <f t="shared" si="13"/>
        <v>2.4085544981851673E-2</v>
      </c>
      <c r="DA28" s="130" t="s">
        <v>3276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9.5813151059541621E-2</v>
      </c>
      <c r="E29" s="98">
        <v>0.24282575612775997</v>
      </c>
      <c r="F29" s="98">
        <v>0.40145394344365321</v>
      </c>
      <c r="G29" s="98">
        <v>0.49951213763618713</v>
      </c>
      <c r="H29" s="98">
        <v>0.17571555378648551</v>
      </c>
      <c r="I29" s="98">
        <v>0.25083653665780453</v>
      </c>
      <c r="J29" s="98">
        <v>0.20005792887320928</v>
      </c>
      <c r="K29" s="98">
        <v>0.14540036223170646</v>
      </c>
      <c r="L29" s="98">
        <v>0.15472396311466849</v>
      </c>
      <c r="M29" s="98">
        <v>0.1169570029185151</v>
      </c>
      <c r="N29" s="98">
        <v>0.27387472664107032</v>
      </c>
      <c r="O29" s="98">
        <v>3.81257856996704E-2</v>
      </c>
      <c r="P29" s="98">
        <v>0</v>
      </c>
      <c r="Q29" s="98">
        <v>5.3210728210993175E-3</v>
      </c>
      <c r="R29" s="98">
        <v>2.4674560822423516E-2</v>
      </c>
      <c r="S29" s="98">
        <v>5.0315518764247814E-2</v>
      </c>
      <c r="T29" s="98">
        <v>4.8182150000354557E-2</v>
      </c>
      <c r="U29" s="98">
        <v>1.3073151170588368E-2</v>
      </c>
      <c r="V29" s="98">
        <v>4.7644444364989394E-2</v>
      </c>
      <c r="W29" s="98">
        <v>5.642144740018127E-2</v>
      </c>
      <c r="X29" s="98">
        <v>8.924004234647985E-2</v>
      </c>
      <c r="Y29" s="98">
        <v>2.4085544981851673E-2</v>
      </c>
      <c r="DA29" s="63" t="s">
        <v>3277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2.617175383585562</v>
      </c>
      <c r="E30" s="122">
        <v>3.2298765781868544</v>
      </c>
      <c r="F30" s="122">
        <v>4.6026738615396932</v>
      </c>
      <c r="G30" s="122">
        <v>3.5940456886572094</v>
      </c>
      <c r="H30" s="122">
        <v>4.0681758495096805</v>
      </c>
      <c r="I30" s="122">
        <v>4.9712542179971928</v>
      </c>
      <c r="J30" s="122">
        <v>4.9544419266485935</v>
      </c>
      <c r="K30" s="122">
        <v>2.3637817848620113</v>
      </c>
      <c r="L30" s="122">
        <v>2.3020175132105698</v>
      </c>
      <c r="M30" s="122">
        <v>2.6687513711729371</v>
      </c>
      <c r="N30" s="122">
        <v>3.8647376406532539</v>
      </c>
      <c r="O30" s="122">
        <v>2.7623576110131092</v>
      </c>
      <c r="P30" s="122">
        <v>0</v>
      </c>
      <c r="Q30" s="122">
        <v>1.1758545681135237</v>
      </c>
      <c r="R30" s="122">
        <v>1.1606496727762332</v>
      </c>
      <c r="S30" s="122">
        <v>2.011340510844188</v>
      </c>
      <c r="T30" s="122">
        <v>1.4935556778432417</v>
      </c>
      <c r="U30" s="122">
        <v>0.73208984707102742</v>
      </c>
      <c r="V30" s="122">
        <v>2.4417040906796212</v>
      </c>
      <c r="W30" s="122">
        <v>3.0061281388845877</v>
      </c>
      <c r="X30" s="122">
        <v>3.8213772268238753</v>
      </c>
      <c r="Y30" s="122">
        <v>2.6768626140746257</v>
      </c>
      <c r="DA30" s="130" t="s">
        <v>3278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1.9303604334262374</v>
      </c>
      <c r="E31" s="98">
        <v>2.7375351095241518</v>
      </c>
      <c r="F31" s="98">
        <v>3.4022083823926663</v>
      </c>
      <c r="G31" s="98">
        <v>1.9242873606267035</v>
      </c>
      <c r="H31" s="98">
        <v>2.2563268540928472</v>
      </c>
      <c r="I31" s="98">
        <v>2.2471965582233375</v>
      </c>
      <c r="J31" s="98">
        <v>2.1778660677372117</v>
      </c>
      <c r="K31" s="98">
        <v>1.218315351954492</v>
      </c>
      <c r="L31" s="98">
        <v>1.2679308543038408</v>
      </c>
      <c r="M31" s="98">
        <v>1.4203987833546872</v>
      </c>
      <c r="N31" s="98">
        <v>1.8800201935274461</v>
      </c>
      <c r="O31" s="98">
        <v>1.5009276188633909</v>
      </c>
      <c r="P31" s="98">
        <v>0</v>
      </c>
      <c r="Q31" s="98">
        <v>0.61119646916714643</v>
      </c>
      <c r="R31" s="98">
        <v>0.6317521871642009</v>
      </c>
      <c r="S31" s="98">
        <v>0.99566005276219582</v>
      </c>
      <c r="T31" s="98">
        <v>0.61966022790603037</v>
      </c>
      <c r="U31" s="98">
        <v>0.24262715445548449</v>
      </c>
      <c r="V31" s="98">
        <v>0.92377286602121378</v>
      </c>
      <c r="W31" s="98">
        <v>1.2993138462851774</v>
      </c>
      <c r="X31" s="98">
        <v>1.9068844812248875</v>
      </c>
      <c r="Y31" s="98">
        <v>1.0573148918790929</v>
      </c>
      <c r="DA31" s="63" t="s">
        <v>3279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1.2838398344615627E-3</v>
      </c>
      <c r="E32" s="98">
        <v>5.2365854267937897E-3</v>
      </c>
      <c r="F32" s="98">
        <v>5.1490933036385843E-3</v>
      </c>
      <c r="G32" s="98">
        <v>2.4109908066557856E-3</v>
      </c>
      <c r="H32" s="98">
        <v>2.0746924171041181E-3</v>
      </c>
      <c r="I32" s="98">
        <v>1.0067016288474621E-2</v>
      </c>
      <c r="J32" s="98">
        <v>1.4680399279830407E-2</v>
      </c>
      <c r="K32" s="98">
        <v>6.6852734585785825E-3</v>
      </c>
      <c r="L32" s="98">
        <v>3.9141089704763264E-3</v>
      </c>
      <c r="M32" s="98">
        <v>1.3538824254238351E-4</v>
      </c>
      <c r="N32" s="98">
        <v>6.6737497368905803E-3</v>
      </c>
      <c r="O32" s="98">
        <v>9.2585088445310583E-3</v>
      </c>
      <c r="P32" s="98">
        <v>0</v>
      </c>
      <c r="Q32" s="98">
        <v>6.6712902870106469E-3</v>
      </c>
      <c r="R32" s="98">
        <v>5.1172711611866817E-3</v>
      </c>
      <c r="S32" s="98">
        <v>6.4936698358313517E-3</v>
      </c>
      <c r="T32" s="98">
        <v>2.2739868132385386E-3</v>
      </c>
      <c r="U32" s="98">
        <v>4.3764731338119832E-4</v>
      </c>
      <c r="V32" s="98">
        <v>5.4822767017362545E-3</v>
      </c>
      <c r="W32" s="98">
        <v>1.3231987451662345E-2</v>
      </c>
      <c r="X32" s="98">
        <v>2.3941536658767887E-2</v>
      </c>
      <c r="Y32" s="98">
        <v>2.2418891586801276E-3</v>
      </c>
      <c r="DA32" s="63" t="s">
        <v>3280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1.9091015154753998E-4</v>
      </c>
      <c r="E33" s="101">
        <v>4.6977984563838698E-4</v>
      </c>
      <c r="F33" s="101">
        <v>5.9828538999612258E-4</v>
      </c>
      <c r="G33" s="101">
        <v>2.7052785783390385E-4</v>
      </c>
      <c r="H33" s="101">
        <v>3.1091195763680653E-4</v>
      </c>
      <c r="I33" s="101">
        <v>1.2402054214484173E-3</v>
      </c>
      <c r="J33" s="101">
        <v>1.6962356649954196E-3</v>
      </c>
      <c r="K33" s="101">
        <v>7.2134372520503095E-4</v>
      </c>
      <c r="L33" s="101">
        <v>4.1919004704341132E-4</v>
      </c>
      <c r="M33" s="101">
        <v>2.1070749904670384E-5</v>
      </c>
      <c r="N33" s="101">
        <v>6.7809347234442112E-4</v>
      </c>
      <c r="O33" s="101">
        <v>5.795216602794683E-4</v>
      </c>
      <c r="P33" s="101">
        <v>0</v>
      </c>
      <c r="Q33" s="101">
        <v>1.684507246301253E-4</v>
      </c>
      <c r="R33" s="101">
        <v>2.1324027660796484E-4</v>
      </c>
      <c r="S33" s="101">
        <v>4.9065159195878141E-4</v>
      </c>
      <c r="T33" s="101">
        <v>1.9623339310059898E-4</v>
      </c>
      <c r="U33" s="101">
        <v>4.6555754704605238E-5</v>
      </c>
      <c r="V33" s="101">
        <v>4.6172462373234203E-4</v>
      </c>
      <c r="W33" s="101">
        <v>1.2725718914535921E-3</v>
      </c>
      <c r="X33" s="101">
        <v>2.5964749760553968E-3</v>
      </c>
      <c r="Y33" s="101">
        <v>1.8116334525686739E-4</v>
      </c>
      <c r="DA33" s="131" t="s">
        <v>3281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1.0929296829140227E-3</v>
      </c>
      <c r="E34" s="104">
        <v>4.7668055811554031E-3</v>
      </c>
      <c r="F34" s="104">
        <v>4.5508079136424616E-3</v>
      </c>
      <c r="G34" s="104">
        <v>2.1404629488218818E-3</v>
      </c>
      <c r="H34" s="104">
        <v>1.7637804594673118E-3</v>
      </c>
      <c r="I34" s="104">
        <v>8.8268108670262035E-3</v>
      </c>
      <c r="J34" s="104">
        <v>1.2984163614834988E-2</v>
      </c>
      <c r="K34" s="104">
        <v>5.9639297333735517E-3</v>
      </c>
      <c r="L34" s="104">
        <v>3.4949189234329148E-3</v>
      </c>
      <c r="M34" s="104">
        <v>1.1431749263771313E-4</v>
      </c>
      <c r="N34" s="104">
        <v>5.9956562645461595E-3</v>
      </c>
      <c r="O34" s="104">
        <v>8.6789871842515905E-3</v>
      </c>
      <c r="P34" s="104">
        <v>0</v>
      </c>
      <c r="Q34" s="104">
        <v>6.5028395623805213E-3</v>
      </c>
      <c r="R34" s="104">
        <v>4.9040308845787169E-3</v>
      </c>
      <c r="S34" s="104">
        <v>6.0030182438725703E-3</v>
      </c>
      <c r="T34" s="104">
        <v>2.0777534201379395E-3</v>
      </c>
      <c r="U34" s="104">
        <v>3.9109155867659309E-4</v>
      </c>
      <c r="V34" s="104">
        <v>5.0205520780039125E-3</v>
      </c>
      <c r="W34" s="104">
        <v>1.1959415560208754E-2</v>
      </c>
      <c r="X34" s="104">
        <v>2.1345061682712489E-2</v>
      </c>
      <c r="Y34" s="104">
        <v>2.06072581342326E-3</v>
      </c>
      <c r="DA34" s="132" t="s">
        <v>3282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0.62405028671444629</v>
      </c>
      <c r="E35" s="101">
        <v>0.41559669154322887</v>
      </c>
      <c r="F35" s="101">
        <v>1.0352868822029331</v>
      </c>
      <c r="G35" s="101">
        <v>1.4886222522780896</v>
      </c>
      <c r="H35" s="101">
        <v>1.5547786396387002</v>
      </c>
      <c r="I35" s="101">
        <v>1.9149603815991341</v>
      </c>
      <c r="J35" s="101">
        <v>1.6573174145466569</v>
      </c>
      <c r="K35" s="101">
        <v>0.68231220374473633</v>
      </c>
      <c r="L35" s="101">
        <v>0.74091750454209782</v>
      </c>
      <c r="M35" s="101">
        <v>1.0986529620867822</v>
      </c>
      <c r="N35" s="101">
        <v>1.474094669962368</v>
      </c>
      <c r="O35" s="101">
        <v>0.82537815887284538</v>
      </c>
      <c r="P35" s="101">
        <v>0</v>
      </c>
      <c r="Q35" s="101">
        <v>0.33286564630923066</v>
      </c>
      <c r="R35" s="101">
        <v>0.26300218634438061</v>
      </c>
      <c r="S35" s="101">
        <v>0.55586156251838659</v>
      </c>
      <c r="T35" s="101">
        <v>0.57536895144112554</v>
      </c>
      <c r="U35" s="101">
        <v>0.30926382026589966</v>
      </c>
      <c r="V35" s="101">
        <v>0.93371687928154712</v>
      </c>
      <c r="W35" s="101">
        <v>0.90993987189138859</v>
      </c>
      <c r="X35" s="101">
        <v>0.91261845684780807</v>
      </c>
      <c r="Y35" s="101">
        <v>0.94474298141997848</v>
      </c>
      <c r="DA35" s="131" t="s">
        <v>3283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6.1480823610416548E-2</v>
      </c>
      <c r="E36" s="104">
        <v>7.1508191692680176E-2</v>
      </c>
      <c r="F36" s="104">
        <v>0.16002950364045537</v>
      </c>
      <c r="G36" s="104">
        <v>0.17872508494576028</v>
      </c>
      <c r="H36" s="104">
        <v>0.25499566336102947</v>
      </c>
      <c r="I36" s="104">
        <v>0.79903026188624615</v>
      </c>
      <c r="J36" s="104">
        <v>1.104578045084895</v>
      </c>
      <c r="K36" s="104">
        <v>0.45646895570420415</v>
      </c>
      <c r="L36" s="104">
        <v>0.28925504539415492</v>
      </c>
      <c r="M36" s="104">
        <v>0.14956423748892533</v>
      </c>
      <c r="N36" s="104">
        <v>0.50394902742654923</v>
      </c>
      <c r="O36" s="104">
        <v>0.4267933244323418</v>
      </c>
      <c r="P36" s="104">
        <v>0</v>
      </c>
      <c r="Q36" s="104">
        <v>0.22512116235013607</v>
      </c>
      <c r="R36" s="104">
        <v>0.26077802810646517</v>
      </c>
      <c r="S36" s="104">
        <v>0.45332522572777412</v>
      </c>
      <c r="T36" s="104">
        <v>0.29625251168284705</v>
      </c>
      <c r="U36" s="104">
        <v>0.17976122503626205</v>
      </c>
      <c r="V36" s="104">
        <v>0.57873206867512417</v>
      </c>
      <c r="W36" s="104">
        <v>0.78364243325635918</v>
      </c>
      <c r="X36" s="104">
        <v>0.97793275209241215</v>
      </c>
      <c r="Y36" s="104">
        <v>0.67256285161687401</v>
      </c>
      <c r="DA36" s="132" t="s">
        <v>3284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8.2964629055023321E-3</v>
      </c>
      <c r="E37" s="98">
        <v>5.6690619474326258E-3</v>
      </c>
      <c r="F37" s="98">
        <v>1.6764082618943042E-2</v>
      </c>
      <c r="G37" s="98">
        <v>1.8048592745721074E-2</v>
      </c>
      <c r="H37" s="98">
        <v>3.5273091445200765E-2</v>
      </c>
      <c r="I37" s="98">
        <v>9.0294744358537696E-2</v>
      </c>
      <c r="J37" s="98">
        <v>0.11677072122895611</v>
      </c>
      <c r="K37" s="98">
        <v>4.4896246968026486E-2</v>
      </c>
      <c r="L37" s="98">
        <v>2.8117255881204992E-2</v>
      </c>
      <c r="M37" s="98">
        <v>2.1466311230721614E-2</v>
      </c>
      <c r="N37" s="98">
        <v>4.7851926306008361E-2</v>
      </c>
      <c r="O37" s="98">
        <v>2.3825227144846455E-2</v>
      </c>
      <c r="P37" s="98">
        <v>0</v>
      </c>
      <c r="Q37" s="98">
        <v>4.1613676348874976E-3</v>
      </c>
      <c r="R37" s="98">
        <v>9.22471054368856E-3</v>
      </c>
      <c r="S37" s="98">
        <v>3.3596944481693529E-2</v>
      </c>
      <c r="T37" s="98">
        <v>2.5577904572246592E-2</v>
      </c>
      <c r="U37" s="98">
        <v>1.997771278288734E-2</v>
      </c>
      <c r="V37" s="98">
        <v>5.2488444429999628E-2</v>
      </c>
      <c r="W37" s="98">
        <v>7.4336316436363556E-2</v>
      </c>
      <c r="X37" s="98">
        <v>9.9305246035272604E-2</v>
      </c>
      <c r="Y37" s="98">
        <v>5.5706629746053109E-2</v>
      </c>
      <c r="DA37" s="63" t="s">
        <v>3285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5.3184360704914217E-2</v>
      </c>
      <c r="E38" s="98">
        <v>6.5839129745247554E-2</v>
      </c>
      <c r="F38" s="98">
        <v>0.14326542102151232</v>
      </c>
      <c r="G38" s="98">
        <v>0.16067649220003921</v>
      </c>
      <c r="H38" s="98">
        <v>0.21972257191582872</v>
      </c>
      <c r="I38" s="98">
        <v>0.70873551752770847</v>
      </c>
      <c r="J38" s="98">
        <v>0.98780732385593883</v>
      </c>
      <c r="K38" s="98">
        <v>0.41157270873617768</v>
      </c>
      <c r="L38" s="98">
        <v>0.26113778951294991</v>
      </c>
      <c r="M38" s="98">
        <v>0.12809792625820371</v>
      </c>
      <c r="N38" s="98">
        <v>0.45609710112054092</v>
      </c>
      <c r="O38" s="98">
        <v>0.40296809728749533</v>
      </c>
      <c r="P38" s="98">
        <v>0</v>
      </c>
      <c r="Q38" s="98">
        <v>0.22095979471524857</v>
      </c>
      <c r="R38" s="98">
        <v>0.2515533175627766</v>
      </c>
      <c r="S38" s="98">
        <v>0.41972828124608058</v>
      </c>
      <c r="T38" s="98">
        <v>0.27067460711060048</v>
      </c>
      <c r="U38" s="98">
        <v>0.1597835122533747</v>
      </c>
      <c r="V38" s="98">
        <v>0.5262436242451245</v>
      </c>
      <c r="W38" s="98">
        <v>0.70930611681999567</v>
      </c>
      <c r="X38" s="98">
        <v>0.87862750605713957</v>
      </c>
      <c r="Y38" s="98">
        <v>0.6168562218708209</v>
      </c>
      <c r="DA38" s="63" t="s">
        <v>3286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1.3615751272415315</v>
      </c>
      <c r="E39" s="122">
        <v>1.7869630314541727</v>
      </c>
      <c r="F39" s="122">
        <v>2.5856114938361623</v>
      </c>
      <c r="G39" s="122">
        <v>2.0530199323823761</v>
      </c>
      <c r="H39" s="122">
        <v>2.5989915157646486</v>
      </c>
      <c r="I39" s="122">
        <v>3.3449844273682476</v>
      </c>
      <c r="J39" s="122">
        <v>3.3959867173079514</v>
      </c>
      <c r="K39" s="122">
        <v>1.5905101196629758</v>
      </c>
      <c r="L39" s="122">
        <v>1.4859865734530857</v>
      </c>
      <c r="M39" s="122">
        <v>1.5266676109901012</v>
      </c>
      <c r="N39" s="122">
        <v>2.2577127844918312</v>
      </c>
      <c r="O39" s="122">
        <v>1.4488672344209006</v>
      </c>
      <c r="P39" s="122">
        <v>0</v>
      </c>
      <c r="Q39" s="122">
        <v>0.71437080951321075</v>
      </c>
      <c r="R39" s="122">
        <v>0.6967250069165275</v>
      </c>
      <c r="S39" s="122">
        <v>1.1759515472042867</v>
      </c>
      <c r="T39" s="122">
        <v>0.90237711085816352</v>
      </c>
      <c r="U39" s="122">
        <v>0.41489488078595638</v>
      </c>
      <c r="V39" s="122">
        <v>1.3843411284446021</v>
      </c>
      <c r="W39" s="122">
        <v>1.7063114167894038</v>
      </c>
      <c r="X39" s="122">
        <v>2.1423546608884942</v>
      </c>
      <c r="Y39" s="122">
        <v>1.5683066174823317</v>
      </c>
      <c r="DA39" s="130" t="s">
        <v>3287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0.45498822367851477</v>
      </c>
      <c r="E40" s="98">
        <v>0.58027911023401468</v>
      </c>
      <c r="F40" s="98">
        <v>0.85694219850505449</v>
      </c>
      <c r="G40" s="98">
        <v>0.60268359146078287</v>
      </c>
      <c r="H40" s="98">
        <v>0.59966012111832367</v>
      </c>
      <c r="I40" s="98">
        <v>0.81868699890304786</v>
      </c>
      <c r="J40" s="98">
        <v>0.83168706229532252</v>
      </c>
      <c r="K40" s="98">
        <v>0.46143957072271347</v>
      </c>
      <c r="L40" s="98">
        <v>0.44535312506503422</v>
      </c>
      <c r="M40" s="98">
        <v>0.49264100662212534</v>
      </c>
      <c r="N40" s="98">
        <v>0.63759225084182491</v>
      </c>
      <c r="O40" s="98">
        <v>0.42201029528911688</v>
      </c>
      <c r="P40" s="98">
        <v>0</v>
      </c>
      <c r="Q40" s="98">
        <v>0.16895326655944828</v>
      </c>
      <c r="R40" s="98">
        <v>0.18913133628166909</v>
      </c>
      <c r="S40" s="98">
        <v>0.33925994159127204</v>
      </c>
      <c r="T40" s="98">
        <v>0.21778727009768187</v>
      </c>
      <c r="U40" s="98">
        <v>8.1809469147536687E-2</v>
      </c>
      <c r="V40" s="98">
        <v>0.28616380672823805</v>
      </c>
      <c r="W40" s="98">
        <v>0.40168788401475941</v>
      </c>
      <c r="X40" s="98">
        <v>0.53770641962005672</v>
      </c>
      <c r="Y40" s="98">
        <v>0.36949156377720749</v>
      </c>
      <c r="DA40" s="63" t="s">
        <v>3288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0.90658690356301674</v>
      </c>
      <c r="E41" s="33">
        <v>1.2066839212201581</v>
      </c>
      <c r="F41" s="33">
        <v>1.7286692953311078</v>
      </c>
      <c r="G41" s="33">
        <v>1.4503363409215932</v>
      </c>
      <c r="H41" s="33">
        <v>1.9993313946463251</v>
      </c>
      <c r="I41" s="33">
        <v>2.5262974284651998</v>
      </c>
      <c r="J41" s="33">
        <v>2.5642996550126287</v>
      </c>
      <c r="K41" s="33">
        <v>1.1290705489402624</v>
      </c>
      <c r="L41" s="33">
        <v>1.0406334483880515</v>
      </c>
      <c r="M41" s="33">
        <v>1.0340266043679758</v>
      </c>
      <c r="N41" s="33">
        <v>1.6201205336500062</v>
      </c>
      <c r="O41" s="33">
        <v>1.0268569391317837</v>
      </c>
      <c r="P41" s="33">
        <v>0</v>
      </c>
      <c r="Q41" s="33">
        <v>0.54541754295376244</v>
      </c>
      <c r="R41" s="33">
        <v>0.50759367063485838</v>
      </c>
      <c r="S41" s="33">
        <v>0.83669160561301481</v>
      </c>
      <c r="T41" s="33">
        <v>0.68458984076048168</v>
      </c>
      <c r="U41" s="33">
        <v>0.3330854116384197</v>
      </c>
      <c r="V41" s="33">
        <v>1.098177321716364</v>
      </c>
      <c r="W41" s="33">
        <v>1.3046235327746445</v>
      </c>
      <c r="X41" s="33">
        <v>1.6046482412684373</v>
      </c>
      <c r="Y41" s="33">
        <v>1.1988150537051243</v>
      </c>
      <c r="DA41" s="60" t="s">
        <v>3289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50.50439364997245</v>
      </c>
      <c r="D43" s="117">
        <f t="shared" si="14"/>
        <v>79.357551546047034</v>
      </c>
      <c r="E43" s="117">
        <f t="shared" si="14"/>
        <v>113.17204764603504</v>
      </c>
      <c r="F43" s="117">
        <f t="shared" si="14"/>
        <v>107.52378073469343</v>
      </c>
      <c r="G43" s="117">
        <f t="shared" si="14"/>
        <v>47.883612354269054</v>
      </c>
      <c r="H43" s="117">
        <f t="shared" si="14"/>
        <v>10.781452558585457</v>
      </c>
      <c r="I43" s="117">
        <f t="shared" si="14"/>
        <v>41.835953441760772</v>
      </c>
      <c r="J43" s="117">
        <f t="shared" si="14"/>
        <v>67.579496857742171</v>
      </c>
      <c r="K43" s="117">
        <f t="shared" si="14"/>
        <v>58.823349406464857</v>
      </c>
      <c r="L43" s="117">
        <f t="shared" si="14"/>
        <v>58.269740161814468</v>
      </c>
      <c r="M43" s="117">
        <f t="shared" si="14"/>
        <v>70.593650760219006</v>
      </c>
      <c r="N43" s="117">
        <f t="shared" si="14"/>
        <v>88.883972467985529</v>
      </c>
      <c r="O43" s="117">
        <f t="shared" si="14"/>
        <v>106.56347430765075</v>
      </c>
      <c r="P43" s="117">
        <f t="shared" si="14"/>
        <v>92.277154791829616</v>
      </c>
      <c r="Q43" s="117">
        <f t="shared" si="14"/>
        <v>114.97353204527184</v>
      </c>
      <c r="R43" s="117">
        <f t="shared" ref="R43:V43" si="15">R44+R47+R49+R58</f>
        <v>42.578201071012238</v>
      </c>
      <c r="S43" s="117">
        <f t="shared" si="15"/>
        <v>22.312912938428251</v>
      </c>
      <c r="T43" s="117">
        <f t="shared" si="15"/>
        <v>13.440472126821403</v>
      </c>
      <c r="U43" s="117">
        <f t="shared" si="15"/>
        <v>19.635386370298111</v>
      </c>
      <c r="V43" s="117">
        <f t="shared" si="15"/>
        <v>34.958528060624872</v>
      </c>
      <c r="W43" s="117">
        <f t="shared" ref="W43:Y43" si="16">W44+W47+W49+W58</f>
        <v>24.214949942858539</v>
      </c>
      <c r="X43" s="117">
        <f t="shared" si="16"/>
        <v>20.274371339130038</v>
      </c>
      <c r="Y43" s="117">
        <f t="shared" si="16"/>
        <v>31.440563081258674</v>
      </c>
      <c r="DA43" s="129" t="s">
        <v>3290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38.038077539910937</v>
      </c>
      <c r="D44" s="122">
        <f t="shared" si="17"/>
        <v>60.519741524870014</v>
      </c>
      <c r="E44" s="122">
        <f t="shared" si="17"/>
        <v>88.94326472793621</v>
      </c>
      <c r="F44" s="122">
        <f t="shared" si="17"/>
        <v>86.071741592966418</v>
      </c>
      <c r="G44" s="122">
        <f t="shared" si="17"/>
        <v>37.954255298330608</v>
      </c>
      <c r="H44" s="122">
        <f t="shared" si="17"/>
        <v>8.3690811000935579</v>
      </c>
      <c r="I44" s="122">
        <f t="shared" si="17"/>
        <v>32.688503874763931</v>
      </c>
      <c r="J44" s="122">
        <f t="shared" si="17"/>
        <v>52.49153692199566</v>
      </c>
      <c r="K44" s="122">
        <f t="shared" si="17"/>
        <v>46.084762520895502</v>
      </c>
      <c r="L44" s="122">
        <f t="shared" si="17"/>
        <v>45.653163090008107</v>
      </c>
      <c r="M44" s="122">
        <f t="shared" si="17"/>
        <v>53.293864910233907</v>
      </c>
      <c r="N44" s="122">
        <f t="shared" si="17"/>
        <v>66.28846819227789</v>
      </c>
      <c r="O44" s="122">
        <f t="shared" si="17"/>
        <v>80.137941675086864</v>
      </c>
      <c r="P44" s="122">
        <f t="shared" si="17"/>
        <v>67.558060244375952</v>
      </c>
      <c r="Q44" s="122">
        <f t="shared" si="17"/>
        <v>86.355932541765938</v>
      </c>
      <c r="R44" s="122">
        <f t="shared" ref="R44:V44" si="18">SUM(R45:R46)</f>
        <v>30.204312708677996</v>
      </c>
      <c r="S44" s="122">
        <f t="shared" si="18"/>
        <v>15.515951196335321</v>
      </c>
      <c r="T44" s="122">
        <f t="shared" si="18"/>
        <v>9.4356540110404854</v>
      </c>
      <c r="U44" s="122">
        <f t="shared" si="18"/>
        <v>13.46293584232113</v>
      </c>
      <c r="V44" s="122">
        <f t="shared" si="18"/>
        <v>24.436406268704967</v>
      </c>
      <c r="W44" s="122">
        <f t="shared" ref="W44:Y44" si="19">SUM(W45:W46)</f>
        <v>16.744271174764751</v>
      </c>
      <c r="X44" s="122">
        <f t="shared" si="19"/>
        <v>13.72223776504012</v>
      </c>
      <c r="Y44" s="122">
        <f t="shared" si="19"/>
        <v>21.310412561886405</v>
      </c>
      <c r="DA44" s="130" t="s">
        <v>3291</v>
      </c>
    </row>
    <row r="45" spans="1:105" ht="12" customHeight="1" x14ac:dyDescent="0.25">
      <c r="A45" s="97" t="s">
        <v>211</v>
      </c>
      <c r="B45" s="98"/>
      <c r="C45" s="98">
        <v>37.647286159643379</v>
      </c>
      <c r="D45" s="98">
        <v>59.911570042938067</v>
      </c>
      <c r="E45" s="98">
        <v>88.098162680911827</v>
      </c>
      <c r="F45" s="98">
        <v>85.247068591699886</v>
      </c>
      <c r="G45" s="98">
        <v>37.598916543064767</v>
      </c>
      <c r="H45" s="98">
        <v>8.2930064183847847</v>
      </c>
      <c r="I45" s="98">
        <v>32.390291122799525</v>
      </c>
      <c r="J45" s="98">
        <v>52.018387507378691</v>
      </c>
      <c r="K45" s="98">
        <v>45.679224201254954</v>
      </c>
      <c r="L45" s="98">
        <v>45.247745012982989</v>
      </c>
      <c r="M45" s="98">
        <v>52.804128497523521</v>
      </c>
      <c r="N45" s="98">
        <v>65.662273583648144</v>
      </c>
      <c r="O45" s="98">
        <v>79.32734717487395</v>
      </c>
      <c r="P45" s="98">
        <v>66.824176591329646</v>
      </c>
      <c r="Q45" s="98">
        <v>85.416887513961129</v>
      </c>
      <c r="R45" s="98">
        <v>29.870507368532785</v>
      </c>
      <c r="S45" s="98">
        <v>15.345974287518965</v>
      </c>
      <c r="T45" s="98">
        <v>9.3311591840716481</v>
      </c>
      <c r="U45" s="98">
        <v>13.315466227083546</v>
      </c>
      <c r="V45" s="98">
        <v>24.168257130833993</v>
      </c>
      <c r="W45" s="98">
        <v>16.559301605042776</v>
      </c>
      <c r="X45" s="98">
        <v>13.568184197340287</v>
      </c>
      <c r="Y45" s="98">
        <v>21.071415619688196</v>
      </c>
      <c r="DA45" s="63" t="s">
        <v>3292</v>
      </c>
    </row>
    <row r="46" spans="1:105" ht="12" customHeight="1" x14ac:dyDescent="0.25">
      <c r="A46" s="97" t="s">
        <v>53</v>
      </c>
      <c r="B46" s="98"/>
      <c r="C46" s="98">
        <v>0.39079138026756127</v>
      </c>
      <c r="D46" s="98">
        <v>0.60817148193194959</v>
      </c>
      <c r="E46" s="98">
        <v>0.84510204702438751</v>
      </c>
      <c r="F46" s="98">
        <v>0.82467300126653653</v>
      </c>
      <c r="G46" s="98">
        <v>0.35533875526583864</v>
      </c>
      <c r="H46" s="98">
        <v>7.6074681708772421E-2</v>
      </c>
      <c r="I46" s="98">
        <v>0.29821275196440705</v>
      </c>
      <c r="J46" s="98">
        <v>0.47314941461696802</v>
      </c>
      <c r="K46" s="98">
        <v>0.40553831964054932</v>
      </c>
      <c r="L46" s="98">
        <v>0.40541807702511679</v>
      </c>
      <c r="M46" s="98">
        <v>0.48973641271038854</v>
      </c>
      <c r="N46" s="98">
        <v>0.62619460862974041</v>
      </c>
      <c r="O46" s="98">
        <v>0.81059450021291579</v>
      </c>
      <c r="P46" s="98">
        <v>0.73388365304630232</v>
      </c>
      <c r="Q46" s="98">
        <v>0.93904502780480992</v>
      </c>
      <c r="R46" s="98">
        <v>0.33380534014521218</v>
      </c>
      <c r="S46" s="98">
        <v>0.16997690881635627</v>
      </c>
      <c r="T46" s="98">
        <v>0.10449482696883663</v>
      </c>
      <c r="U46" s="98">
        <v>0.14746961523758434</v>
      </c>
      <c r="V46" s="98">
        <v>0.26814913787097266</v>
      </c>
      <c r="W46" s="98">
        <v>0.18496956972197429</v>
      </c>
      <c r="X46" s="98">
        <v>0.15405356769983236</v>
      </c>
      <c r="Y46" s="98">
        <v>0.23899694219821058</v>
      </c>
      <c r="DA46" s="63" t="s">
        <v>3293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0.46624372511705486</v>
      </c>
      <c r="D47" s="122">
        <f t="shared" si="20"/>
        <v>0.4730469325656147</v>
      </c>
      <c r="E47" s="122">
        <f t="shared" si="20"/>
        <v>1.2280583774221483</v>
      </c>
      <c r="F47" s="122">
        <f t="shared" si="20"/>
        <v>1.221031375702007</v>
      </c>
      <c r="G47" s="122">
        <f t="shared" si="20"/>
        <v>0.84839826189218237</v>
      </c>
      <c r="H47" s="122">
        <f t="shared" si="20"/>
        <v>6.4094613094058991E-2</v>
      </c>
      <c r="I47" s="122">
        <f t="shared" si="20"/>
        <v>0.27223972162840376</v>
      </c>
      <c r="J47" s="122">
        <f t="shared" si="20"/>
        <v>0.34617695704479257</v>
      </c>
      <c r="K47" s="122">
        <f t="shared" si="20"/>
        <v>0.46519130795433095</v>
      </c>
      <c r="L47" s="122">
        <f t="shared" si="20"/>
        <v>0.51053277941506736</v>
      </c>
      <c r="M47" s="122">
        <f t="shared" si="20"/>
        <v>0.47238694791027186</v>
      </c>
      <c r="N47" s="122">
        <f t="shared" si="20"/>
        <v>0.97904512705882929</v>
      </c>
      <c r="O47" s="122">
        <f t="shared" si="20"/>
        <v>0.24023739992321788</v>
      </c>
      <c r="P47" s="122">
        <f t="shared" si="20"/>
        <v>6.1857090591844036E-2</v>
      </c>
      <c r="Q47" s="122">
        <f t="shared" si="20"/>
        <v>8.4176415878223942E-2</v>
      </c>
      <c r="R47" s="122">
        <f t="shared" si="20"/>
        <v>0.17079862348753616</v>
      </c>
      <c r="S47" s="122">
        <f t="shared" si="20"/>
        <v>0.10911264727869299</v>
      </c>
      <c r="T47" s="122">
        <f t="shared" si="20"/>
        <v>8.0110080723481053E-2</v>
      </c>
      <c r="U47" s="122">
        <f t="shared" si="20"/>
        <v>6.9989187364491376E-2</v>
      </c>
      <c r="V47" s="122">
        <f t="shared" si="20"/>
        <v>0.12871432198932478</v>
      </c>
      <c r="W47" s="122">
        <f t="shared" si="20"/>
        <v>8.9956021576917622E-2</v>
      </c>
      <c r="X47" s="122">
        <f t="shared" si="20"/>
        <v>0.10201697864199204</v>
      </c>
      <c r="Y47" s="122">
        <f t="shared" si="20"/>
        <v>5.7102667239266637E-2</v>
      </c>
      <c r="DA47" s="130" t="s">
        <v>3294</v>
      </c>
    </row>
    <row r="48" spans="1:105" ht="12" customHeight="1" x14ac:dyDescent="0.25">
      <c r="A48" s="97" t="s">
        <v>53</v>
      </c>
      <c r="B48" s="98"/>
      <c r="C48" s="98">
        <v>0.46624372511705486</v>
      </c>
      <c r="D48" s="98">
        <v>0.4730469325656147</v>
      </c>
      <c r="E48" s="98">
        <v>1.2280583774221483</v>
      </c>
      <c r="F48" s="98">
        <v>1.221031375702007</v>
      </c>
      <c r="G48" s="98">
        <v>0.84839826189218237</v>
      </c>
      <c r="H48" s="98">
        <v>6.4094613094058991E-2</v>
      </c>
      <c r="I48" s="98">
        <v>0.27223972162840376</v>
      </c>
      <c r="J48" s="98">
        <v>0.34617695704479257</v>
      </c>
      <c r="K48" s="98">
        <v>0.46519130795433095</v>
      </c>
      <c r="L48" s="98">
        <v>0.51053277941506736</v>
      </c>
      <c r="M48" s="98">
        <v>0.47238694791027186</v>
      </c>
      <c r="N48" s="98">
        <v>0.97904512705882929</v>
      </c>
      <c r="O48" s="98">
        <v>0.24023739992321788</v>
      </c>
      <c r="P48" s="98">
        <v>6.1857090591844036E-2</v>
      </c>
      <c r="Q48" s="98">
        <v>8.4176415878223942E-2</v>
      </c>
      <c r="R48" s="98">
        <v>0.17079862348753616</v>
      </c>
      <c r="S48" s="98">
        <v>0.10911264727869299</v>
      </c>
      <c r="T48" s="98">
        <v>8.0110080723481053E-2</v>
      </c>
      <c r="U48" s="98">
        <v>6.9989187364491376E-2</v>
      </c>
      <c r="V48" s="98">
        <v>0.12871432198932478</v>
      </c>
      <c r="W48" s="98">
        <v>8.9956021576917622E-2</v>
      </c>
      <c r="X48" s="98">
        <v>0.10201697864199204</v>
      </c>
      <c r="Y48" s="98">
        <v>5.7102667239266637E-2</v>
      </c>
      <c r="DA48" s="63" t="s">
        <v>3295</v>
      </c>
    </row>
    <row r="49" spans="1:105" ht="12" customHeight="1" x14ac:dyDescent="0.25">
      <c r="A49" s="121" t="s">
        <v>55</v>
      </c>
      <c r="B49" s="122"/>
      <c r="C49" s="122">
        <v>7.8715846930289706</v>
      </c>
      <c r="D49" s="122">
        <v>11.642346382983922</v>
      </c>
      <c r="E49" s="122">
        <v>13.962465112304926</v>
      </c>
      <c r="F49" s="122">
        <v>12.366696875975975</v>
      </c>
      <c r="G49" s="122">
        <v>5.5940824372436531</v>
      </c>
      <c r="H49" s="122">
        <v>1.4002548440252971</v>
      </c>
      <c r="I49" s="122">
        <v>5.2449886409498712</v>
      </c>
      <c r="J49" s="122">
        <v>8.8656105317466913</v>
      </c>
      <c r="K49" s="122">
        <v>7.1844572973713605</v>
      </c>
      <c r="L49" s="122">
        <v>7.203055955458737</v>
      </c>
      <c r="M49" s="122">
        <v>10.661415842622626</v>
      </c>
      <c r="N49" s="122">
        <v>13.545811337235616</v>
      </c>
      <c r="O49" s="122">
        <v>17.054950710515605</v>
      </c>
      <c r="P49" s="122">
        <v>14.965747238586092</v>
      </c>
      <c r="Q49" s="122">
        <v>17.221576268868759</v>
      </c>
      <c r="R49" s="122">
        <v>7.3799003603491737</v>
      </c>
      <c r="S49" s="122">
        <v>4.138421991032585</v>
      </c>
      <c r="T49" s="122">
        <v>2.4240105945664778</v>
      </c>
      <c r="U49" s="122">
        <v>3.8840088982861278</v>
      </c>
      <c r="V49" s="122">
        <v>6.6549853319903622</v>
      </c>
      <c r="W49" s="122">
        <v>4.660832574188249</v>
      </c>
      <c r="X49" s="122">
        <v>4.0008379963708958</v>
      </c>
      <c r="Y49" s="122">
        <v>6.3544464411332857</v>
      </c>
      <c r="DA49" s="130" t="s">
        <v>3296</v>
      </c>
    </row>
    <row r="50" spans="1:105" ht="12" customHeight="1" x14ac:dyDescent="0.25">
      <c r="A50" s="97" t="s">
        <v>138</v>
      </c>
      <c r="B50" s="98"/>
      <c r="C50" s="98">
        <v>0.18891678732066594</v>
      </c>
      <c r="D50" s="98">
        <v>0.54301140118311675</v>
      </c>
      <c r="E50" s="98">
        <v>1.0172423068848973</v>
      </c>
      <c r="F50" s="98">
        <v>0.96544187581572616</v>
      </c>
      <c r="G50" s="98">
        <v>0.39447185595525558</v>
      </c>
      <c r="H50" s="98">
        <v>6.1888143398847378E-2</v>
      </c>
      <c r="I50" s="98">
        <v>1.2473083844892279</v>
      </c>
      <c r="J50" s="98">
        <v>3.6643907442855594</v>
      </c>
      <c r="K50" s="98">
        <v>1.8597478985649909</v>
      </c>
      <c r="L50" s="98">
        <v>1.6792422184185372</v>
      </c>
      <c r="M50" s="98">
        <v>2.8811445679917043</v>
      </c>
      <c r="N50" s="98">
        <v>4.5203885819946512</v>
      </c>
      <c r="O50" s="98">
        <v>6.1088631292373563</v>
      </c>
      <c r="P50" s="98">
        <v>1.262132065455027</v>
      </c>
      <c r="Q50" s="98">
        <v>0.86294788727058214</v>
      </c>
      <c r="R50" s="98">
        <v>0.62464921815218388</v>
      </c>
      <c r="S50" s="98">
        <v>0.72148998477421999</v>
      </c>
      <c r="T50" s="98">
        <v>0.35047464602482536</v>
      </c>
      <c r="U50" s="98">
        <v>0.42132067593800432</v>
      </c>
      <c r="V50" s="98">
        <v>0.79582950124801699</v>
      </c>
      <c r="W50" s="98">
        <v>0.3827449771797794</v>
      </c>
      <c r="X50" s="98">
        <v>0.38847521898623594</v>
      </c>
      <c r="Y50" s="98">
        <v>1.2741237810530206</v>
      </c>
      <c r="DA50" s="63" t="s">
        <v>3297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2.1797400216578052E-3</v>
      </c>
      <c r="F51" s="98">
        <v>1.7888998223034558E-3</v>
      </c>
      <c r="G51" s="98">
        <v>4.4292047525905083E-4</v>
      </c>
      <c r="H51" s="98">
        <v>6.394570066007076E-5</v>
      </c>
      <c r="I51" s="98">
        <v>8.4426310481704337E-3</v>
      </c>
      <c r="J51" s="98">
        <v>2.3045173398722134E-2</v>
      </c>
      <c r="K51" s="98">
        <v>1.3017974307661148E-2</v>
      </c>
      <c r="L51" s="98">
        <v>3.5182554171334915E-3</v>
      </c>
      <c r="M51" s="98">
        <v>0</v>
      </c>
      <c r="N51" s="98">
        <v>3.3572935416298663E-3</v>
      </c>
      <c r="O51" s="98">
        <v>3.3418930789300069E-2</v>
      </c>
      <c r="P51" s="98">
        <v>1.2522004680087196E-2</v>
      </c>
      <c r="Q51" s="98">
        <v>4.0686315075993372E-2</v>
      </c>
      <c r="R51" s="98">
        <v>0</v>
      </c>
      <c r="S51" s="98">
        <v>4.9891643258632404E-4</v>
      </c>
      <c r="T51" s="98">
        <v>2.9453888673397614E-3</v>
      </c>
      <c r="U51" s="98">
        <v>1.1532864464830195E-3</v>
      </c>
      <c r="V51" s="98">
        <v>8.5051803210842505E-3</v>
      </c>
      <c r="W51" s="98">
        <v>2.6023655526724639E-3</v>
      </c>
      <c r="X51" s="98">
        <v>1.8191120365757616E-3</v>
      </c>
      <c r="Y51" s="98">
        <v>8.9954001861771247E-3</v>
      </c>
      <c r="DA51" s="63" t="s">
        <v>3298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2.1451072184074828E-4</v>
      </c>
      <c r="F52" s="101">
        <v>2.2704304244284271E-4</v>
      </c>
      <c r="G52" s="101">
        <v>5.4113102323822757E-5</v>
      </c>
      <c r="H52" s="101">
        <v>1.0406668854824275E-5</v>
      </c>
      <c r="I52" s="101">
        <v>1.1308115684077649E-3</v>
      </c>
      <c r="J52" s="101">
        <v>2.9201430169961827E-3</v>
      </c>
      <c r="K52" s="101">
        <v>1.5329272803214675E-3</v>
      </c>
      <c r="L52" s="101">
        <v>4.0669118489763527E-4</v>
      </c>
      <c r="M52" s="101">
        <v>0</v>
      </c>
      <c r="N52" s="101">
        <v>3.061285228626911E-4</v>
      </c>
      <c r="O52" s="101">
        <v>2.2412070001617624E-3</v>
      </c>
      <c r="P52" s="101">
        <v>1.6185065607249073E-3</v>
      </c>
      <c r="Q52" s="101">
        <v>1.6468790286076596E-3</v>
      </c>
      <c r="R52" s="101">
        <v>0</v>
      </c>
      <c r="S52" s="101">
        <v>3.78628037981847E-5</v>
      </c>
      <c r="T52" s="101">
        <v>2.622122450132934E-4</v>
      </c>
      <c r="U52" s="101">
        <v>1.2509453748148989E-4</v>
      </c>
      <c r="V52" s="101">
        <v>7.8447669100630067E-4</v>
      </c>
      <c r="W52" s="101">
        <v>2.6116284629728096E-4</v>
      </c>
      <c r="X52" s="101">
        <v>1.9258914987870668E-4</v>
      </c>
      <c r="Y52" s="101">
        <v>7.6764177356277439E-4</v>
      </c>
      <c r="DA52" s="131" t="s">
        <v>3299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1.9652292998170568E-3</v>
      </c>
      <c r="F53" s="104">
        <v>1.5618567798606131E-3</v>
      </c>
      <c r="G53" s="104">
        <v>3.8880737293522807E-4</v>
      </c>
      <c r="H53" s="104">
        <v>5.3539031805246489E-5</v>
      </c>
      <c r="I53" s="104">
        <v>7.3118194797626686E-3</v>
      </c>
      <c r="J53" s="104">
        <v>2.0125030381725952E-2</v>
      </c>
      <c r="K53" s="104">
        <v>1.1485047027339681E-2</v>
      </c>
      <c r="L53" s="104">
        <v>3.1115642322358562E-3</v>
      </c>
      <c r="M53" s="104">
        <v>0</v>
      </c>
      <c r="N53" s="104">
        <v>3.0511650187671751E-3</v>
      </c>
      <c r="O53" s="104">
        <v>3.1177723789138304E-2</v>
      </c>
      <c r="P53" s="104">
        <v>1.0903498119362288E-2</v>
      </c>
      <c r="Q53" s="104">
        <v>3.903943604738571E-2</v>
      </c>
      <c r="R53" s="104">
        <v>0</v>
      </c>
      <c r="S53" s="104">
        <v>4.6105362878813935E-4</v>
      </c>
      <c r="T53" s="104">
        <v>2.6831766223264679E-3</v>
      </c>
      <c r="U53" s="104">
        <v>1.0281919090015296E-3</v>
      </c>
      <c r="V53" s="104">
        <v>7.7207036300779505E-3</v>
      </c>
      <c r="W53" s="104">
        <v>2.3412027063751829E-3</v>
      </c>
      <c r="X53" s="104">
        <v>1.626522886697055E-3</v>
      </c>
      <c r="Y53" s="104">
        <v>8.2277584126143506E-3</v>
      </c>
      <c r="DA53" s="132" t="s">
        <v>3300</v>
      </c>
    </row>
    <row r="54" spans="1:105" ht="12" customHeight="1" x14ac:dyDescent="0.25">
      <c r="A54" s="106" t="s">
        <v>122</v>
      </c>
      <c r="B54" s="101"/>
      <c r="C54" s="101">
        <v>7.0081914511178347</v>
      </c>
      <c r="D54" s="101">
        <v>10.103976211861907</v>
      </c>
      <c r="E54" s="101">
        <v>11.042542272231724</v>
      </c>
      <c r="F54" s="101">
        <v>9.8732102149801602</v>
      </c>
      <c r="G54" s="101">
        <v>4.6418039665683564</v>
      </c>
      <c r="H54" s="101">
        <v>1.1497514531588338</v>
      </c>
      <c r="I54" s="101">
        <v>2.8147425669070758</v>
      </c>
      <c r="J54" s="101">
        <v>3.1073037931218637</v>
      </c>
      <c r="K54" s="101">
        <v>3.1825003772025897</v>
      </c>
      <c r="L54" s="101">
        <v>3.9701701970230672</v>
      </c>
      <c r="M54" s="101">
        <v>6.8482231879571636</v>
      </c>
      <c r="N54" s="101">
        <v>6.7234597218433123</v>
      </c>
      <c r="O54" s="101">
        <v>7.1934327845355819</v>
      </c>
      <c r="P54" s="101">
        <v>6.4717316300280805</v>
      </c>
      <c r="Q54" s="101">
        <v>9.7339683863917248</v>
      </c>
      <c r="R54" s="101">
        <v>3.3916634932869965</v>
      </c>
      <c r="S54" s="101">
        <v>1.8817663105954612</v>
      </c>
      <c r="T54" s="101">
        <v>1.3667107266971399</v>
      </c>
      <c r="U54" s="101">
        <v>2.1888498991750716</v>
      </c>
      <c r="V54" s="101">
        <v>3.6119296068248379</v>
      </c>
      <c r="W54" s="101">
        <v>2.2971574382503248</v>
      </c>
      <c r="X54" s="101">
        <v>1.7429642922951534</v>
      </c>
      <c r="Y54" s="101">
        <v>2.962508306676034</v>
      </c>
      <c r="DA54" s="131" t="s">
        <v>3301</v>
      </c>
    </row>
    <row r="55" spans="1:105" ht="12" customHeight="1" x14ac:dyDescent="0.25">
      <c r="A55" s="107" t="s">
        <v>121</v>
      </c>
      <c r="B55" s="104"/>
      <c r="C55" s="104">
        <v>0.67447645459046934</v>
      </c>
      <c r="D55" s="104">
        <v>0.9953587699388976</v>
      </c>
      <c r="E55" s="104">
        <v>1.9005007931666458</v>
      </c>
      <c r="F55" s="104">
        <v>1.5262558853577861</v>
      </c>
      <c r="G55" s="104">
        <v>0.55736369424478216</v>
      </c>
      <c r="H55" s="104">
        <v>0.18855130176695584</v>
      </c>
      <c r="I55" s="104">
        <v>1.1744950585053975</v>
      </c>
      <c r="J55" s="104">
        <v>2.0708708209405455</v>
      </c>
      <c r="K55" s="104">
        <v>2.1291910472961186</v>
      </c>
      <c r="L55" s="104">
        <v>1.5501252845999987</v>
      </c>
      <c r="M55" s="104">
        <v>0.93204808667375716</v>
      </c>
      <c r="N55" s="104">
        <v>2.2986057398560229</v>
      </c>
      <c r="O55" s="104">
        <v>3.7192358659533662</v>
      </c>
      <c r="P55" s="104">
        <v>7.2193615384228966</v>
      </c>
      <c r="Q55" s="104">
        <v>6.5839736801304607</v>
      </c>
      <c r="R55" s="104">
        <v>3.3635876489099932</v>
      </c>
      <c r="S55" s="104">
        <v>1.5346667792303175</v>
      </c>
      <c r="T55" s="104">
        <v>0.70387983297717294</v>
      </c>
      <c r="U55" s="104">
        <v>1.2726850367265692</v>
      </c>
      <c r="V55" s="104">
        <v>2.2387210435964229</v>
      </c>
      <c r="W55" s="104">
        <v>1.9783277932054724</v>
      </c>
      <c r="X55" s="104">
        <v>1.8675793730529304</v>
      </c>
      <c r="Y55" s="104">
        <v>2.1088189532180541</v>
      </c>
      <c r="DA55" s="132" t="s">
        <v>3302</v>
      </c>
    </row>
    <row r="56" spans="1:105" ht="12" customHeight="1" x14ac:dyDescent="0.25">
      <c r="A56" s="108" t="s">
        <v>53</v>
      </c>
      <c r="B56" s="98"/>
      <c r="C56" s="98">
        <v>0.21014219046362864</v>
      </c>
      <c r="D56" s="98">
        <v>0.13431760714190188</v>
      </c>
      <c r="E56" s="98">
        <v>0.1506688460800418</v>
      </c>
      <c r="F56" s="98">
        <v>0.15988476610707791</v>
      </c>
      <c r="G56" s="98">
        <v>5.6285497537895066E-2</v>
      </c>
      <c r="H56" s="98">
        <v>2.6081962421145646E-2</v>
      </c>
      <c r="I56" s="98">
        <v>0.1327242985863388</v>
      </c>
      <c r="J56" s="98">
        <v>0.21892258352341462</v>
      </c>
      <c r="K56" s="98">
        <v>0.20941771813166285</v>
      </c>
      <c r="L56" s="98">
        <v>0.15068110295408044</v>
      </c>
      <c r="M56" s="98">
        <v>0.13377285002384987</v>
      </c>
      <c r="N56" s="98">
        <v>0.2182615829855723</v>
      </c>
      <c r="O56" s="98">
        <v>0.2076218962174653</v>
      </c>
      <c r="P56" s="98">
        <v>0.86567240596286799</v>
      </c>
      <c r="Q56" s="98">
        <v>0.12170483972018926</v>
      </c>
      <c r="R56" s="98">
        <v>0.11898288623017389</v>
      </c>
      <c r="S56" s="98">
        <v>0.11373758099811263</v>
      </c>
      <c r="T56" s="98">
        <v>6.0771708215905107E-2</v>
      </c>
      <c r="U56" s="98">
        <v>0.14143949075598997</v>
      </c>
      <c r="V56" s="98">
        <v>0.20304211819484486</v>
      </c>
      <c r="W56" s="98">
        <v>0.18766416239033012</v>
      </c>
      <c r="X56" s="98">
        <v>0.18964538076325302</v>
      </c>
      <c r="Y56" s="98">
        <v>0.17466798284496576</v>
      </c>
      <c r="DA56" s="63" t="s">
        <v>3303</v>
      </c>
    </row>
    <row r="57" spans="1:105" ht="12" customHeight="1" x14ac:dyDescent="0.25">
      <c r="A57" s="108" t="s">
        <v>52</v>
      </c>
      <c r="B57" s="98"/>
      <c r="C57" s="98">
        <v>0.46433426412684065</v>
      </c>
      <c r="D57" s="98">
        <v>0.86104116279699572</v>
      </c>
      <c r="E57" s="98">
        <v>1.7498319470866039</v>
      </c>
      <c r="F57" s="98">
        <v>1.3663711192507082</v>
      </c>
      <c r="G57" s="98">
        <v>0.50107819670688714</v>
      </c>
      <c r="H57" s="98">
        <v>0.16246933934581018</v>
      </c>
      <c r="I57" s="98">
        <v>1.0417707599190587</v>
      </c>
      <c r="J57" s="98">
        <v>1.8519482374171308</v>
      </c>
      <c r="K57" s="98">
        <v>1.9197733291644556</v>
      </c>
      <c r="L57" s="98">
        <v>1.3994441816459182</v>
      </c>
      <c r="M57" s="98">
        <v>0.79827523664990729</v>
      </c>
      <c r="N57" s="98">
        <v>2.0803441568704506</v>
      </c>
      <c r="O57" s="98">
        <v>3.511613969735901</v>
      </c>
      <c r="P57" s="98">
        <v>6.3536891324600289</v>
      </c>
      <c r="Q57" s="98">
        <v>6.4622688404102711</v>
      </c>
      <c r="R57" s="98">
        <v>3.2446047626798191</v>
      </c>
      <c r="S57" s="98">
        <v>1.4209291982322048</v>
      </c>
      <c r="T57" s="98">
        <v>0.64310812476126777</v>
      </c>
      <c r="U57" s="98">
        <v>1.1312455459705792</v>
      </c>
      <c r="V57" s="98">
        <v>2.0356789254015779</v>
      </c>
      <c r="W57" s="98">
        <v>1.7906636308151422</v>
      </c>
      <c r="X57" s="98">
        <v>1.6779339922896774</v>
      </c>
      <c r="Y57" s="98">
        <v>1.9341509703730881</v>
      </c>
      <c r="DA57" s="63" t="s">
        <v>3304</v>
      </c>
    </row>
    <row r="58" spans="1:105" ht="12" customHeight="1" x14ac:dyDescent="0.25">
      <c r="A58" s="121" t="s">
        <v>54</v>
      </c>
      <c r="B58" s="122"/>
      <c r="C58" s="122">
        <v>4.1284876919154865</v>
      </c>
      <c r="D58" s="122">
        <v>6.7224167056274755</v>
      </c>
      <c r="E58" s="122">
        <v>9.0382594283717541</v>
      </c>
      <c r="F58" s="122">
        <v>7.8643108900490324</v>
      </c>
      <c r="G58" s="122">
        <v>3.486876356802604</v>
      </c>
      <c r="H58" s="122">
        <v>0.948022001372542</v>
      </c>
      <c r="I58" s="122">
        <v>3.6302212044185698</v>
      </c>
      <c r="J58" s="122">
        <v>5.8761724469550369</v>
      </c>
      <c r="K58" s="122">
        <v>5.0889382802436653</v>
      </c>
      <c r="L58" s="122">
        <v>4.9029883369325606</v>
      </c>
      <c r="M58" s="122">
        <v>6.1659830594522065</v>
      </c>
      <c r="N58" s="122">
        <v>8.0706478114131883</v>
      </c>
      <c r="O58" s="122">
        <v>9.1303445221250605</v>
      </c>
      <c r="P58" s="122">
        <v>9.6914902182757316</v>
      </c>
      <c r="Q58" s="122">
        <v>11.31184681875893</v>
      </c>
      <c r="R58" s="122">
        <v>4.823189378497533</v>
      </c>
      <c r="S58" s="122">
        <v>2.5494271037816523</v>
      </c>
      <c r="T58" s="122">
        <v>1.5006974404909585</v>
      </c>
      <c r="U58" s="122">
        <v>2.2184524423263623</v>
      </c>
      <c r="V58" s="122">
        <v>3.7384221379402214</v>
      </c>
      <c r="W58" s="122">
        <v>2.7198901723286237</v>
      </c>
      <c r="X58" s="122">
        <v>2.4492785990770298</v>
      </c>
      <c r="Y58" s="122">
        <v>3.7186014109997183</v>
      </c>
      <c r="DA58" s="130" t="s">
        <v>3305</v>
      </c>
    </row>
    <row r="59" spans="1:105" ht="12" customHeight="1" x14ac:dyDescent="0.25">
      <c r="A59" s="97" t="s">
        <v>50</v>
      </c>
      <c r="B59" s="98"/>
      <c r="C59" s="98">
        <v>1.0222831911495347</v>
      </c>
      <c r="D59" s="98">
        <v>2.2463255068404662</v>
      </c>
      <c r="E59" s="98">
        <v>2.9348507490338442</v>
      </c>
      <c r="F59" s="98">
        <v>2.6063799428853525</v>
      </c>
      <c r="G59" s="98">
        <v>1.0236219246111278</v>
      </c>
      <c r="H59" s="98">
        <v>0.21874935646583987</v>
      </c>
      <c r="I59" s="98">
        <v>0.8884623052494327</v>
      </c>
      <c r="J59" s="98">
        <v>1.4390651772036926</v>
      </c>
      <c r="K59" s="98">
        <v>1.4764595539395444</v>
      </c>
      <c r="L59" s="98">
        <v>1.4694174082245635</v>
      </c>
      <c r="M59" s="98">
        <v>1.989759631894934</v>
      </c>
      <c r="N59" s="98">
        <v>2.2792113910136984</v>
      </c>
      <c r="O59" s="98">
        <v>2.659233114394957</v>
      </c>
      <c r="P59" s="98">
        <v>2.5428329329434569</v>
      </c>
      <c r="Q59" s="98">
        <v>2.675467372286513</v>
      </c>
      <c r="R59" s="98">
        <v>1.30920988864546</v>
      </c>
      <c r="S59" s="98">
        <v>0.73551555336987762</v>
      </c>
      <c r="T59" s="98">
        <v>0.36227017462899486</v>
      </c>
      <c r="U59" s="98">
        <v>0.43760843649143821</v>
      </c>
      <c r="V59" s="98">
        <v>0.77277591036418114</v>
      </c>
      <c r="W59" s="98">
        <v>0.64030227556476471</v>
      </c>
      <c r="X59" s="98">
        <v>0.61475137876231234</v>
      </c>
      <c r="Y59" s="98">
        <v>0.87607318562251435</v>
      </c>
      <c r="DA59" s="63" t="s">
        <v>3306</v>
      </c>
    </row>
    <row r="60" spans="1:105" ht="12" customHeight="1" x14ac:dyDescent="0.25">
      <c r="A60" s="109" t="s">
        <v>120</v>
      </c>
      <c r="B60" s="33"/>
      <c r="C60" s="33">
        <v>3.1062045007659518</v>
      </c>
      <c r="D60" s="33">
        <v>4.4760911987870093</v>
      </c>
      <c r="E60" s="33">
        <v>6.1034086793379094</v>
      </c>
      <c r="F60" s="33">
        <v>5.2579309471636799</v>
      </c>
      <c r="G60" s="33">
        <v>2.4632544321914764</v>
      </c>
      <c r="H60" s="33">
        <v>0.72927264490670207</v>
      </c>
      <c r="I60" s="33">
        <v>2.7417588991691368</v>
      </c>
      <c r="J60" s="33">
        <v>4.4371072697513441</v>
      </c>
      <c r="K60" s="33">
        <v>3.6124787263041207</v>
      </c>
      <c r="L60" s="33">
        <v>3.4335709287079972</v>
      </c>
      <c r="M60" s="33">
        <v>4.1762234275572725</v>
      </c>
      <c r="N60" s="33">
        <v>5.7914364203994895</v>
      </c>
      <c r="O60" s="33">
        <v>6.4711114077301035</v>
      </c>
      <c r="P60" s="33">
        <v>7.1486572853322743</v>
      </c>
      <c r="Q60" s="33">
        <v>8.636379446472418</v>
      </c>
      <c r="R60" s="33">
        <v>3.5139794898520731</v>
      </c>
      <c r="S60" s="33">
        <v>1.8139115504117749</v>
      </c>
      <c r="T60" s="33">
        <v>1.1384272658619636</v>
      </c>
      <c r="U60" s="33">
        <v>1.7808440058349242</v>
      </c>
      <c r="V60" s="33">
        <v>2.9656462275760402</v>
      </c>
      <c r="W60" s="33">
        <v>2.0795878967638592</v>
      </c>
      <c r="X60" s="33">
        <v>1.8345272203147176</v>
      </c>
      <c r="Y60" s="33">
        <v>2.8425282253772042</v>
      </c>
      <c r="DA60" s="60" t="s">
        <v>3307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97.926235574986791</v>
      </c>
      <c r="D62" s="117">
        <f t="shared" si="21"/>
        <v>135.33091606854521</v>
      </c>
      <c r="E62" s="117">
        <f t="shared" si="21"/>
        <v>195.11804009839278</v>
      </c>
      <c r="F62" s="117">
        <f t="shared" si="21"/>
        <v>145.81557716536676</v>
      </c>
      <c r="G62" s="117">
        <f t="shared" si="21"/>
        <v>108.32021361369745</v>
      </c>
      <c r="H62" s="117">
        <f t="shared" si="21"/>
        <v>214.74701953886253</v>
      </c>
      <c r="I62" s="117">
        <f t="shared" si="21"/>
        <v>172.39605280698362</v>
      </c>
      <c r="J62" s="117">
        <f t="shared" si="21"/>
        <v>182.17239357818832</v>
      </c>
      <c r="K62" s="117">
        <f t="shared" si="21"/>
        <v>101.85450280931951</v>
      </c>
      <c r="L62" s="117">
        <f t="shared" si="21"/>
        <v>140.81128330775348</v>
      </c>
      <c r="M62" s="117">
        <f t="shared" si="21"/>
        <v>74.323647564271653</v>
      </c>
      <c r="N62" s="117">
        <f t="shared" si="21"/>
        <v>66.328053192456977</v>
      </c>
      <c r="O62" s="117">
        <f t="shared" si="21"/>
        <v>48.551393444450234</v>
      </c>
      <c r="P62" s="117">
        <f t="shared" si="21"/>
        <v>83.295892731097268</v>
      </c>
      <c r="Q62" s="117">
        <f t="shared" si="21"/>
        <v>86.045906510430626</v>
      </c>
      <c r="R62" s="117">
        <f t="shared" ref="R62:V62" si="22">R63+R66+R68+R77</f>
        <v>129.63024821069493</v>
      </c>
      <c r="S62" s="117">
        <f t="shared" si="22"/>
        <v>110.04747258899688</v>
      </c>
      <c r="T62" s="117">
        <f t="shared" si="22"/>
        <v>112.33700963838623</v>
      </c>
      <c r="U62" s="117">
        <f t="shared" si="22"/>
        <v>90.538689214513767</v>
      </c>
      <c r="V62" s="117">
        <f t="shared" si="22"/>
        <v>67.289795902674783</v>
      </c>
      <c r="W62" s="117">
        <f t="shared" ref="W62:Y62" si="23">W63+W66+W68+W77</f>
        <v>26.717007830244146</v>
      </c>
      <c r="X62" s="117">
        <f t="shared" si="23"/>
        <v>36.621607002341861</v>
      </c>
      <c r="Y62" s="117">
        <f t="shared" si="23"/>
        <v>49.753072988919264</v>
      </c>
      <c r="DA62" s="129" t="s">
        <v>3308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70.156733171944822</v>
      </c>
      <c r="D63" s="122">
        <f t="shared" si="24"/>
        <v>98.780322811926311</v>
      </c>
      <c r="E63" s="122">
        <f t="shared" si="24"/>
        <v>145.60094341896479</v>
      </c>
      <c r="F63" s="122">
        <f t="shared" si="24"/>
        <v>109.94172569271669</v>
      </c>
      <c r="G63" s="122">
        <f t="shared" si="24"/>
        <v>81.108311217400299</v>
      </c>
      <c r="H63" s="122">
        <f t="shared" si="24"/>
        <v>161.31944294604264</v>
      </c>
      <c r="I63" s="122">
        <f t="shared" si="24"/>
        <v>128.54563570361765</v>
      </c>
      <c r="J63" s="122">
        <f t="shared" si="24"/>
        <v>134.59741052788519</v>
      </c>
      <c r="K63" s="122">
        <f t="shared" si="24"/>
        <v>75.270344915291986</v>
      </c>
      <c r="L63" s="122">
        <f t="shared" si="24"/>
        <v>106.2969022543231</v>
      </c>
      <c r="M63" s="122">
        <f t="shared" si="24"/>
        <v>54.17892557722525</v>
      </c>
      <c r="N63" s="122">
        <f t="shared" si="24"/>
        <v>47.42521186462421</v>
      </c>
      <c r="O63" s="122">
        <f t="shared" si="24"/>
        <v>34.46176367404334</v>
      </c>
      <c r="P63" s="122">
        <f t="shared" si="24"/>
        <v>57.757612140679022</v>
      </c>
      <c r="Q63" s="122">
        <f t="shared" si="24"/>
        <v>58.831657169933457</v>
      </c>
      <c r="R63" s="122">
        <f t="shared" ref="R63:V63" si="25">SUM(R64:R65)</f>
        <v>83.868836019197829</v>
      </c>
      <c r="S63" s="122">
        <f t="shared" si="25"/>
        <v>70.907097026571861</v>
      </c>
      <c r="T63" s="122">
        <f t="shared" si="25"/>
        <v>73.487706140744677</v>
      </c>
      <c r="U63" s="122">
        <f t="shared" si="25"/>
        <v>57.650208099810939</v>
      </c>
      <c r="V63" s="122">
        <f t="shared" si="25"/>
        <v>42.33417046799606</v>
      </c>
      <c r="W63" s="122">
        <f t="shared" ref="W63:Y63" si="26">SUM(W64:W65)</f>
        <v>16.666250929451653</v>
      </c>
      <c r="X63" s="122">
        <f t="shared" si="26"/>
        <v>22.610436999572851</v>
      </c>
      <c r="Y63" s="122">
        <f t="shared" si="26"/>
        <v>31.045789506712644</v>
      </c>
      <c r="DA63" s="130" t="s">
        <v>3309</v>
      </c>
    </row>
    <row r="64" spans="1:105" ht="12" customHeight="1" x14ac:dyDescent="0.25">
      <c r="A64" s="97" t="s">
        <v>212</v>
      </c>
      <c r="B64" s="98"/>
      <c r="C64" s="98">
        <v>69.371167785081923</v>
      </c>
      <c r="D64" s="98">
        <v>97.699158886341777</v>
      </c>
      <c r="E64" s="98">
        <v>144.09502565159383</v>
      </c>
      <c r="F64" s="98">
        <v>108.79577973068481</v>
      </c>
      <c r="G64" s="98">
        <v>80.28263512418944</v>
      </c>
      <c r="H64" s="98">
        <v>159.72567498121543</v>
      </c>
      <c r="I64" s="98">
        <v>127.27154145109265</v>
      </c>
      <c r="J64" s="98">
        <v>133.2795953155979</v>
      </c>
      <c r="K64" s="98">
        <v>74.550934048067077</v>
      </c>
      <c r="L64" s="98">
        <v>105.27156673162514</v>
      </c>
      <c r="M64" s="98">
        <v>53.637745984445594</v>
      </c>
      <c r="N64" s="98">
        <v>46.937473857721585</v>
      </c>
      <c r="O64" s="98">
        <v>34.081199291257349</v>
      </c>
      <c r="P64" s="98">
        <v>57.069746803925042</v>
      </c>
      <c r="Q64" s="98">
        <v>58.12630591189113</v>
      </c>
      <c r="R64" s="98">
        <v>82.83862654337328</v>
      </c>
      <c r="S64" s="98">
        <v>70.034413450565907</v>
      </c>
      <c r="T64" s="98">
        <v>72.562244484627271</v>
      </c>
      <c r="U64" s="98">
        <v>56.923519983150662</v>
      </c>
      <c r="V64" s="98">
        <v>41.794622017221123</v>
      </c>
      <c r="W64" s="98">
        <v>16.451226611804806</v>
      </c>
      <c r="X64" s="98">
        <v>22.312998594172139</v>
      </c>
      <c r="Y64" s="98">
        <v>30.636810940476046</v>
      </c>
      <c r="DA64" s="63" t="s">
        <v>3310</v>
      </c>
    </row>
    <row r="65" spans="1:105" ht="12" customHeight="1" x14ac:dyDescent="0.25">
      <c r="A65" s="97" t="s">
        <v>53</v>
      </c>
      <c r="B65" s="98"/>
      <c r="C65" s="98">
        <v>0.78556538686290223</v>
      </c>
      <c r="D65" s="98">
        <v>1.0811639255845373</v>
      </c>
      <c r="E65" s="98">
        <v>1.5059177673709712</v>
      </c>
      <c r="F65" s="98">
        <v>1.1459459620318722</v>
      </c>
      <c r="G65" s="98">
        <v>0.82567609321085877</v>
      </c>
      <c r="H65" s="98">
        <v>1.5937679648272154</v>
      </c>
      <c r="I65" s="98">
        <v>1.2740942525250161</v>
      </c>
      <c r="J65" s="98">
        <v>1.317815212287295</v>
      </c>
      <c r="K65" s="98">
        <v>0.71941086722491365</v>
      </c>
      <c r="L65" s="98">
        <v>1.0253355226979624</v>
      </c>
      <c r="M65" s="98">
        <v>0.5411795927796571</v>
      </c>
      <c r="N65" s="98">
        <v>0.48773800690262525</v>
      </c>
      <c r="O65" s="98">
        <v>0.38056438278598947</v>
      </c>
      <c r="P65" s="98">
        <v>0.68786533675398032</v>
      </c>
      <c r="Q65" s="98">
        <v>0.70535125804232512</v>
      </c>
      <c r="R65" s="98">
        <v>1.0302094758245424</v>
      </c>
      <c r="S65" s="98">
        <v>0.87268357600595881</v>
      </c>
      <c r="T65" s="98">
        <v>0.92546165611739906</v>
      </c>
      <c r="U65" s="98">
        <v>0.72668811666027633</v>
      </c>
      <c r="V65" s="98">
        <v>0.53954845077493818</v>
      </c>
      <c r="W65" s="98">
        <v>0.21502431764684643</v>
      </c>
      <c r="X65" s="98">
        <v>0.29743840540071109</v>
      </c>
      <c r="Y65" s="98">
        <v>0.40897856623659751</v>
      </c>
      <c r="DA65" s="63" t="s">
        <v>3311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0.94811316403793422</v>
      </c>
      <c r="D66" s="122">
        <f t="shared" si="27"/>
        <v>0.79497261329028857</v>
      </c>
      <c r="E66" s="122">
        <f t="shared" si="27"/>
        <v>2.0999698492880765</v>
      </c>
      <c r="F66" s="122">
        <f t="shared" si="27"/>
        <v>1.8289055817480595</v>
      </c>
      <c r="G66" s="122">
        <f t="shared" si="27"/>
        <v>2.0903026105531985</v>
      </c>
      <c r="H66" s="122">
        <f t="shared" si="27"/>
        <v>1.2419047908318899</v>
      </c>
      <c r="I66" s="122">
        <f t="shared" si="27"/>
        <v>1.1070146539295707</v>
      </c>
      <c r="J66" s="122">
        <f t="shared" si="27"/>
        <v>0.99914866454908946</v>
      </c>
      <c r="K66" s="122">
        <f t="shared" si="27"/>
        <v>0.84116567245278384</v>
      </c>
      <c r="L66" s="122">
        <f t="shared" si="27"/>
        <v>1.2358579613504981</v>
      </c>
      <c r="M66" s="122">
        <f t="shared" si="27"/>
        <v>0.55039010822408974</v>
      </c>
      <c r="N66" s="122">
        <f t="shared" si="27"/>
        <v>0.72179412261458253</v>
      </c>
      <c r="O66" s="122">
        <f t="shared" si="27"/>
        <v>0.11386656147066623</v>
      </c>
      <c r="P66" s="122">
        <f t="shared" si="27"/>
        <v>5.8022973406399149E-2</v>
      </c>
      <c r="Q66" s="122">
        <f t="shared" si="27"/>
        <v>6.6340968088983612E-2</v>
      </c>
      <c r="R66" s="122">
        <f t="shared" si="27"/>
        <v>0.51455372178928427</v>
      </c>
      <c r="S66" s="122">
        <f t="shared" si="27"/>
        <v>0.56745883817935916</v>
      </c>
      <c r="T66" s="122">
        <f t="shared" si="27"/>
        <v>0.72219320701908352</v>
      </c>
      <c r="U66" s="122">
        <f t="shared" si="27"/>
        <v>0.33625499954472182</v>
      </c>
      <c r="V66" s="122">
        <f t="shared" si="27"/>
        <v>0.26759905082175078</v>
      </c>
      <c r="W66" s="122">
        <f t="shared" si="27"/>
        <v>9.8273353816232437E-2</v>
      </c>
      <c r="X66" s="122">
        <f t="shared" si="27"/>
        <v>0.19816883822177858</v>
      </c>
      <c r="Y66" s="122">
        <f t="shared" si="27"/>
        <v>9.9226153020298968E-2</v>
      </c>
      <c r="DA66" s="130" t="s">
        <v>3312</v>
      </c>
    </row>
    <row r="67" spans="1:105" ht="12" customHeight="1" x14ac:dyDescent="0.25">
      <c r="A67" s="97" t="s">
        <v>53</v>
      </c>
      <c r="B67" s="98"/>
      <c r="C67" s="98">
        <v>0.94811316403793422</v>
      </c>
      <c r="D67" s="98">
        <v>0.79497261329028857</v>
      </c>
      <c r="E67" s="98">
        <v>2.0999698492880765</v>
      </c>
      <c r="F67" s="98">
        <v>1.8289055817480595</v>
      </c>
      <c r="G67" s="98">
        <v>2.0903026105531985</v>
      </c>
      <c r="H67" s="98">
        <v>1.2419047908318899</v>
      </c>
      <c r="I67" s="98">
        <v>1.1070146539295707</v>
      </c>
      <c r="J67" s="98">
        <v>0.99914866454908946</v>
      </c>
      <c r="K67" s="98">
        <v>0.84116567245278384</v>
      </c>
      <c r="L67" s="98">
        <v>1.2358579613504981</v>
      </c>
      <c r="M67" s="98">
        <v>0.55039010822408974</v>
      </c>
      <c r="N67" s="98">
        <v>0.72179412261458253</v>
      </c>
      <c r="O67" s="98">
        <v>0.11386656147066623</v>
      </c>
      <c r="P67" s="98">
        <v>5.8022973406399149E-2</v>
      </c>
      <c r="Q67" s="98">
        <v>6.6340968088983612E-2</v>
      </c>
      <c r="R67" s="98">
        <v>0.51455372178928427</v>
      </c>
      <c r="S67" s="98">
        <v>0.56745883817935916</v>
      </c>
      <c r="T67" s="98">
        <v>0.72219320701908352</v>
      </c>
      <c r="U67" s="98">
        <v>0.33625499954472182</v>
      </c>
      <c r="V67" s="98">
        <v>0.26759905082175078</v>
      </c>
      <c r="W67" s="98">
        <v>9.8273353816232437E-2</v>
      </c>
      <c r="X67" s="98">
        <v>0.19816883822177858</v>
      </c>
      <c r="Y67" s="98">
        <v>9.9226153020298968E-2</v>
      </c>
      <c r="DA67" s="63" t="s">
        <v>3313</v>
      </c>
    </row>
    <row r="68" spans="1:105" ht="12" customHeight="1" x14ac:dyDescent="0.25">
      <c r="A68" s="121" t="s">
        <v>55</v>
      </c>
      <c r="B68" s="122"/>
      <c r="C68" s="122">
        <v>17.380387223060879</v>
      </c>
      <c r="D68" s="122">
        <v>22.74352006410944</v>
      </c>
      <c r="E68" s="122">
        <v>29.495483483879035</v>
      </c>
      <c r="F68" s="122">
        <v>21.202359418193783</v>
      </c>
      <c r="G68" s="122">
        <v>15.349650388537489</v>
      </c>
      <c r="H68" s="122">
        <v>30.909880320483811</v>
      </c>
      <c r="I68" s="122">
        <v>25.263177490300425</v>
      </c>
      <c r="J68" s="122">
        <v>27.34103494420183</v>
      </c>
      <c r="K68" s="122">
        <v>15.079005541308254</v>
      </c>
      <c r="L68" s="122">
        <v>20.208854211125608</v>
      </c>
      <c r="M68" s="122">
        <v>12.09397714403767</v>
      </c>
      <c r="N68" s="122">
        <v>10.92793229125318</v>
      </c>
      <c r="O68" s="122">
        <v>8.7043385406788989</v>
      </c>
      <c r="P68" s="122">
        <v>15.72087586614623</v>
      </c>
      <c r="Q68" s="122">
        <v>16.062896206439678</v>
      </c>
      <c r="R68" s="122">
        <v>27.539683659076573</v>
      </c>
      <c r="S68" s="122">
        <v>23.735258784978313</v>
      </c>
      <c r="T68" s="122">
        <v>22.903997410987731</v>
      </c>
      <c r="U68" s="122">
        <v>19.80072548411685</v>
      </c>
      <c r="V68" s="122">
        <v>14.668605293096277</v>
      </c>
      <c r="W68" s="122">
        <v>6.1057628099881152</v>
      </c>
      <c r="X68" s="122">
        <v>8.3664034567740533</v>
      </c>
      <c r="Y68" s="122">
        <v>11.051308999577154</v>
      </c>
      <c r="DA68" s="130" t="s">
        <v>3314</v>
      </c>
    </row>
    <row r="69" spans="1:105" ht="12" customHeight="1" x14ac:dyDescent="0.25">
      <c r="A69" s="97" t="s">
        <v>134</v>
      </c>
      <c r="B69" s="98"/>
      <c r="C69" s="98">
        <v>16.779332919827983</v>
      </c>
      <c r="D69" s="98">
        <v>22.720113529472535</v>
      </c>
      <c r="E69" s="98">
        <v>26.452377528356799</v>
      </c>
      <c r="F69" s="98">
        <v>20.010016169811848</v>
      </c>
      <c r="G69" s="98">
        <v>15.335508977419833</v>
      </c>
      <c r="H69" s="98">
        <v>28.413087520661612</v>
      </c>
      <c r="I69" s="98">
        <v>25.13891713100017</v>
      </c>
      <c r="J69" s="98">
        <v>23.27614823017797</v>
      </c>
      <c r="K69" s="98">
        <v>14.915804328202915</v>
      </c>
      <c r="L69" s="98">
        <v>17.233590204097904</v>
      </c>
      <c r="M69" s="98">
        <v>8.5289749915308573</v>
      </c>
      <c r="N69" s="98">
        <v>10.92793229125318</v>
      </c>
      <c r="O69" s="98">
        <v>8.6620245602629105</v>
      </c>
      <c r="P69" s="98">
        <v>15.655328485282881</v>
      </c>
      <c r="Q69" s="98">
        <v>15.831221698043848</v>
      </c>
      <c r="R69" s="98">
        <v>26.22898280765201</v>
      </c>
      <c r="S69" s="98">
        <v>22.054359047061109</v>
      </c>
      <c r="T69" s="98">
        <v>17.43629435973622</v>
      </c>
      <c r="U69" s="98">
        <v>18.960240129095716</v>
      </c>
      <c r="V69" s="98">
        <v>14.578055654860842</v>
      </c>
      <c r="W69" s="98">
        <v>5.9970754915815139</v>
      </c>
      <c r="X69" s="98">
        <v>8.3664034567740533</v>
      </c>
      <c r="Y69" s="98">
        <v>3.3631149309733139</v>
      </c>
      <c r="DA69" s="63" t="s">
        <v>3315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2.3406534636906104E-2</v>
      </c>
      <c r="E70" s="98">
        <v>6.1892280878921381E-2</v>
      </c>
      <c r="F70" s="98">
        <v>1.7883556386633744E-2</v>
      </c>
      <c r="G70" s="98">
        <v>1.4141411117656068E-2</v>
      </c>
      <c r="H70" s="98">
        <v>5.7870500433523576E-2</v>
      </c>
      <c r="I70" s="98">
        <v>0.12426035930025568</v>
      </c>
      <c r="J70" s="98">
        <v>0.18540791316873925</v>
      </c>
      <c r="K70" s="98">
        <v>0.16320121310533797</v>
      </c>
      <c r="L70" s="98">
        <v>0.1548903972650521</v>
      </c>
      <c r="M70" s="98">
        <v>0</v>
      </c>
      <c r="N70" s="98">
        <v>0</v>
      </c>
      <c r="O70" s="98">
        <v>4.2313980415988051E-2</v>
      </c>
      <c r="P70" s="98">
        <v>6.5547380863347549E-2</v>
      </c>
      <c r="Q70" s="98">
        <v>0.23167450839582934</v>
      </c>
      <c r="R70" s="98">
        <v>0.22478807668775469</v>
      </c>
      <c r="S70" s="98">
        <v>6.4134039337637908E-2</v>
      </c>
      <c r="T70" s="98">
        <v>9.7903449701404618E-2</v>
      </c>
      <c r="U70" s="98">
        <v>0.10919922764264056</v>
      </c>
      <c r="V70" s="98">
        <v>9.0451051298546109E-2</v>
      </c>
      <c r="W70" s="98">
        <v>0.10868731840660141</v>
      </c>
      <c r="X70" s="98">
        <v>0</v>
      </c>
      <c r="Y70" s="98">
        <v>0</v>
      </c>
      <c r="DA70" s="63" t="s">
        <v>3316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3.4929444098287712E-3</v>
      </c>
      <c r="E71" s="101">
        <v>5.5968238927335328E-3</v>
      </c>
      <c r="F71" s="101">
        <v>2.0573178050102337E-3</v>
      </c>
      <c r="G71" s="101">
        <v>1.5550332431433762E-3</v>
      </c>
      <c r="H71" s="101">
        <v>8.573277354888555E-3</v>
      </c>
      <c r="I71" s="101">
        <v>1.5109771506893613E-2</v>
      </c>
      <c r="J71" s="101">
        <v>2.0920125764470804E-2</v>
      </c>
      <c r="K71" s="101">
        <v>1.698942312900012E-2</v>
      </c>
      <c r="L71" s="101">
        <v>1.6624168366631269E-2</v>
      </c>
      <c r="M71" s="101">
        <v>0</v>
      </c>
      <c r="N71" s="101">
        <v>0</v>
      </c>
      <c r="O71" s="101">
        <v>2.531889327480049E-3</v>
      </c>
      <c r="P71" s="101">
        <v>7.6569959380724216E-3</v>
      </c>
      <c r="Q71" s="101">
        <v>6.1170351477316445E-3</v>
      </c>
      <c r="R71" s="101">
        <v>1.016396094173317E-2</v>
      </c>
      <c r="S71" s="101">
        <v>4.7296032842609002E-3</v>
      </c>
      <c r="T71" s="101">
        <v>8.3369136912855718E-3</v>
      </c>
      <c r="U71" s="101">
        <v>1.1693819199211862E-2</v>
      </c>
      <c r="V71" s="101">
        <v>7.9224833666355875E-3</v>
      </c>
      <c r="W71" s="101">
        <v>1.1013410108186133E-2</v>
      </c>
      <c r="X71" s="101">
        <v>0</v>
      </c>
      <c r="Y71" s="101">
        <v>0</v>
      </c>
      <c r="DA71" s="131" t="s">
        <v>3317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1.9913590227077331E-2</v>
      </c>
      <c r="E72" s="104">
        <v>5.6295456986187847E-2</v>
      </c>
      <c r="F72" s="104">
        <v>1.5826238581623509E-2</v>
      </c>
      <c r="G72" s="104">
        <v>1.2586377874512692E-2</v>
      </c>
      <c r="H72" s="104">
        <v>4.9297223078635023E-2</v>
      </c>
      <c r="I72" s="104">
        <v>0.10915058779336206</v>
      </c>
      <c r="J72" s="104">
        <v>0.16448778740426845</v>
      </c>
      <c r="K72" s="104">
        <v>0.14621178997633785</v>
      </c>
      <c r="L72" s="104">
        <v>0.13826622889842083</v>
      </c>
      <c r="M72" s="104">
        <v>0</v>
      </c>
      <c r="N72" s="104">
        <v>0</v>
      </c>
      <c r="O72" s="104">
        <v>3.9782091088508005E-2</v>
      </c>
      <c r="P72" s="104">
        <v>5.789038492527513E-2</v>
      </c>
      <c r="Q72" s="104">
        <v>0.22555747324809769</v>
      </c>
      <c r="R72" s="104">
        <v>0.21462411574602153</v>
      </c>
      <c r="S72" s="104">
        <v>5.9404436053377009E-2</v>
      </c>
      <c r="T72" s="104">
        <v>8.9566536010119047E-2</v>
      </c>
      <c r="U72" s="104">
        <v>9.7505408443428698E-2</v>
      </c>
      <c r="V72" s="104">
        <v>8.2528567931910518E-2</v>
      </c>
      <c r="W72" s="104">
        <v>9.7673908298415282E-2</v>
      </c>
      <c r="X72" s="104">
        <v>0</v>
      </c>
      <c r="Y72" s="104">
        <v>0</v>
      </c>
      <c r="DA72" s="132" t="s">
        <v>3318</v>
      </c>
    </row>
    <row r="73" spans="1:105" ht="12" customHeight="1" x14ac:dyDescent="0.25">
      <c r="A73" s="106" t="s">
        <v>122</v>
      </c>
      <c r="B73" s="101"/>
      <c r="C73" s="101">
        <v>0.54828388867519906</v>
      </c>
      <c r="D73" s="101">
        <v>0</v>
      </c>
      <c r="E73" s="101">
        <v>2.5434482092207618</v>
      </c>
      <c r="F73" s="101">
        <v>1.0172285184731513</v>
      </c>
      <c r="G73" s="101">
        <v>0</v>
      </c>
      <c r="H73" s="101">
        <v>2.0953341539022148</v>
      </c>
      <c r="I73" s="101">
        <v>0</v>
      </c>
      <c r="J73" s="101">
        <v>2.3279824575446302</v>
      </c>
      <c r="K73" s="101">
        <v>0</v>
      </c>
      <c r="L73" s="101">
        <v>2.0284119070581474</v>
      </c>
      <c r="M73" s="101">
        <v>3.1379307042938267</v>
      </c>
      <c r="N73" s="101">
        <v>0</v>
      </c>
      <c r="O73" s="101">
        <v>0</v>
      </c>
      <c r="P73" s="101">
        <v>0</v>
      </c>
      <c r="Q73" s="101">
        <v>0</v>
      </c>
      <c r="R73" s="101">
        <v>0.54524387921821516</v>
      </c>
      <c r="S73" s="101">
        <v>0.89054464316756887</v>
      </c>
      <c r="T73" s="101">
        <v>3.5444777721295173</v>
      </c>
      <c r="U73" s="101">
        <v>0.46240793139179737</v>
      </c>
      <c r="V73" s="101">
        <v>9.8586936889615375E-5</v>
      </c>
      <c r="W73" s="101">
        <v>0</v>
      </c>
      <c r="X73" s="101">
        <v>0</v>
      </c>
      <c r="Y73" s="101">
        <v>4.4912312750724164</v>
      </c>
      <c r="DA73" s="131" t="s">
        <v>3319</v>
      </c>
    </row>
    <row r="74" spans="1:105" ht="12" customHeight="1" x14ac:dyDescent="0.25">
      <c r="A74" s="107" t="s">
        <v>121</v>
      </c>
      <c r="B74" s="104"/>
      <c r="C74" s="104">
        <v>5.2770414557693893E-2</v>
      </c>
      <c r="D74" s="104">
        <v>0</v>
      </c>
      <c r="E74" s="104">
        <v>0.43776546542255063</v>
      </c>
      <c r="F74" s="104">
        <v>0.15723117352215235</v>
      </c>
      <c r="G74" s="104">
        <v>0</v>
      </c>
      <c r="H74" s="104">
        <v>0.34358814548646105</v>
      </c>
      <c r="I74" s="104">
        <v>0</v>
      </c>
      <c r="J74" s="104">
        <v>1.55149634331049</v>
      </c>
      <c r="K74" s="104">
        <v>0</v>
      </c>
      <c r="L74" s="104">
        <v>0.79196170270450594</v>
      </c>
      <c r="M74" s="104">
        <v>0.42707144821298454</v>
      </c>
      <c r="N74" s="104">
        <v>0</v>
      </c>
      <c r="O74" s="104">
        <v>0</v>
      </c>
      <c r="P74" s="104">
        <v>0</v>
      </c>
      <c r="Q74" s="104">
        <v>0</v>
      </c>
      <c r="R74" s="104">
        <v>0.54066889551859443</v>
      </c>
      <c r="S74" s="104">
        <v>0.72622105541199899</v>
      </c>
      <c r="T74" s="104">
        <v>1.825321829420588</v>
      </c>
      <c r="U74" s="104">
        <v>0.26887819598669438</v>
      </c>
      <c r="V74" s="104">
        <v>0</v>
      </c>
      <c r="W74" s="104">
        <v>0</v>
      </c>
      <c r="X74" s="104">
        <v>0</v>
      </c>
      <c r="Y74" s="104">
        <v>3.1969627935314242</v>
      </c>
      <c r="DA74" s="132" t="s">
        <v>3320</v>
      </c>
    </row>
    <row r="75" spans="1:105" ht="12" customHeight="1" x14ac:dyDescent="0.25">
      <c r="A75" s="108" t="s">
        <v>53</v>
      </c>
      <c r="B75" s="98"/>
      <c r="C75" s="98">
        <v>1.6441330800140059E-2</v>
      </c>
      <c r="D75" s="98">
        <v>0</v>
      </c>
      <c r="E75" s="98">
        <v>3.4705388056696609E-2</v>
      </c>
      <c r="F75" s="98">
        <v>1.6470940190633655E-2</v>
      </c>
      <c r="G75" s="98">
        <v>0</v>
      </c>
      <c r="H75" s="98">
        <v>4.7527930143940911E-2</v>
      </c>
      <c r="I75" s="98">
        <v>0</v>
      </c>
      <c r="J75" s="98">
        <v>0.16401679156906457</v>
      </c>
      <c r="K75" s="98">
        <v>0</v>
      </c>
      <c r="L75" s="98">
        <v>7.6983237449545841E-2</v>
      </c>
      <c r="M75" s="98">
        <v>6.1295726699196827E-2</v>
      </c>
      <c r="N75" s="98">
        <v>0</v>
      </c>
      <c r="O75" s="98">
        <v>0</v>
      </c>
      <c r="P75" s="98">
        <v>0</v>
      </c>
      <c r="Q75" s="98">
        <v>0</v>
      </c>
      <c r="R75" s="98">
        <v>1.912551489613468E-2</v>
      </c>
      <c r="S75" s="98">
        <v>5.3821863632105747E-2</v>
      </c>
      <c r="T75" s="98">
        <v>0.1575949763306651</v>
      </c>
      <c r="U75" s="98">
        <v>2.9881702085193845E-2</v>
      </c>
      <c r="V75" s="98">
        <v>0</v>
      </c>
      <c r="W75" s="98">
        <v>0</v>
      </c>
      <c r="X75" s="98">
        <v>0</v>
      </c>
      <c r="Y75" s="98">
        <v>0.26479610377382684</v>
      </c>
      <c r="DA75" s="63" t="s">
        <v>3321</v>
      </c>
    </row>
    <row r="76" spans="1:105" ht="12" customHeight="1" x14ac:dyDescent="0.25">
      <c r="A76" s="108" t="s">
        <v>52</v>
      </c>
      <c r="B76" s="98"/>
      <c r="C76" s="98">
        <v>3.6329083757553837E-2</v>
      </c>
      <c r="D76" s="98">
        <v>0</v>
      </c>
      <c r="E76" s="98">
        <v>0.40306007736585403</v>
      </c>
      <c r="F76" s="98">
        <v>0.14076023333151869</v>
      </c>
      <c r="G76" s="98">
        <v>0</v>
      </c>
      <c r="H76" s="98">
        <v>0.29606021534252014</v>
      </c>
      <c r="I76" s="98">
        <v>0</v>
      </c>
      <c r="J76" s="98">
        <v>1.3874795517414256</v>
      </c>
      <c r="K76" s="98">
        <v>0</v>
      </c>
      <c r="L76" s="98">
        <v>0.71497846525496012</v>
      </c>
      <c r="M76" s="98">
        <v>0.36577572151378773</v>
      </c>
      <c r="N76" s="98">
        <v>0</v>
      </c>
      <c r="O76" s="98">
        <v>0</v>
      </c>
      <c r="P76" s="98">
        <v>0</v>
      </c>
      <c r="Q76" s="98">
        <v>0</v>
      </c>
      <c r="R76" s="98">
        <v>0.52154338062245975</v>
      </c>
      <c r="S76" s="98">
        <v>0.67239919177989327</v>
      </c>
      <c r="T76" s="98">
        <v>1.667726853089923</v>
      </c>
      <c r="U76" s="98">
        <v>0.23899649390150055</v>
      </c>
      <c r="V76" s="98">
        <v>0</v>
      </c>
      <c r="W76" s="98">
        <v>0</v>
      </c>
      <c r="X76" s="98">
        <v>0</v>
      </c>
      <c r="Y76" s="98">
        <v>2.9321666897575973</v>
      </c>
      <c r="DA76" s="63" t="s">
        <v>3322</v>
      </c>
    </row>
    <row r="77" spans="1:105" ht="12" customHeight="1" x14ac:dyDescent="0.25">
      <c r="A77" s="121" t="s">
        <v>54</v>
      </c>
      <c r="B77" s="122"/>
      <c r="C77" s="122">
        <v>9.4410020159431571</v>
      </c>
      <c r="D77" s="122">
        <v>13.012100579219174</v>
      </c>
      <c r="E77" s="122">
        <v>17.921643346260872</v>
      </c>
      <c r="F77" s="122">
        <v>12.842586472708232</v>
      </c>
      <c r="G77" s="122">
        <v>9.7719493972064715</v>
      </c>
      <c r="H77" s="122">
        <v>21.275791481504211</v>
      </c>
      <c r="I77" s="122">
        <v>17.480224959135974</v>
      </c>
      <c r="J77" s="122">
        <v>19.234799441552202</v>
      </c>
      <c r="K77" s="122">
        <v>10.663986680266488</v>
      </c>
      <c r="L77" s="122">
        <v>13.069668880954261</v>
      </c>
      <c r="M77" s="122">
        <v>7.5003547347846382</v>
      </c>
      <c r="N77" s="122">
        <v>7.2531149139650006</v>
      </c>
      <c r="O77" s="122">
        <v>5.2714246682573318</v>
      </c>
      <c r="P77" s="122">
        <v>9.7593817508656127</v>
      </c>
      <c r="Q77" s="122">
        <v>11.085012165968505</v>
      </c>
      <c r="R77" s="122">
        <v>17.707174810631255</v>
      </c>
      <c r="S77" s="122">
        <v>14.837657939267341</v>
      </c>
      <c r="T77" s="122">
        <v>15.223112879634744</v>
      </c>
      <c r="U77" s="122">
        <v>12.751500631041257</v>
      </c>
      <c r="V77" s="122">
        <v>10.0194210907607</v>
      </c>
      <c r="W77" s="122">
        <v>3.8467207369881478</v>
      </c>
      <c r="X77" s="122">
        <v>5.4465977077731758</v>
      </c>
      <c r="Y77" s="122">
        <v>7.5567483296091664</v>
      </c>
      <c r="DA77" s="130" t="s">
        <v>3323</v>
      </c>
    </row>
    <row r="78" spans="1:105" ht="12" customHeight="1" x14ac:dyDescent="0.25">
      <c r="A78" s="97" t="s">
        <v>189</v>
      </c>
      <c r="B78" s="98"/>
      <c r="C78" s="98">
        <v>6.9742850179379205</v>
      </c>
      <c r="D78" s="98">
        <v>11.300052711403918</v>
      </c>
      <c r="E78" s="98">
        <v>13.028684140863914</v>
      </c>
      <c r="F78" s="98">
        <v>9.2695198288871321</v>
      </c>
      <c r="G78" s="98">
        <v>8.8391539700867803</v>
      </c>
      <c r="H78" s="98">
        <v>14.939955337464687</v>
      </c>
      <c r="I78" s="98">
        <v>14.173697611676445</v>
      </c>
      <c r="J78" s="98">
        <v>13.517714510743284</v>
      </c>
      <c r="K78" s="98">
        <v>8.1188187814998418</v>
      </c>
      <c r="L78" s="98">
        <v>7.7359462945739716</v>
      </c>
      <c r="M78" s="98">
        <v>4.5136646727640279</v>
      </c>
      <c r="N78" s="98">
        <v>6.4715936341843161</v>
      </c>
      <c r="O78" s="98">
        <v>5.004479505145583</v>
      </c>
      <c r="P78" s="98">
        <v>6.7056386621703128</v>
      </c>
      <c r="Q78" s="98">
        <v>10.369920006342722</v>
      </c>
      <c r="R78" s="98">
        <v>13.630473748385624</v>
      </c>
      <c r="S78" s="98">
        <v>9.7338732420253269</v>
      </c>
      <c r="T78" s="98">
        <v>9.3850871953072446</v>
      </c>
      <c r="U78" s="98">
        <v>9.839307229680843</v>
      </c>
      <c r="V78" s="98">
        <v>9.5211151962246614</v>
      </c>
      <c r="W78" s="98">
        <v>3.2175160371162965</v>
      </c>
      <c r="X78" s="98">
        <v>4.0746078870320872</v>
      </c>
      <c r="Y78" s="98">
        <v>5.1195871706753957</v>
      </c>
      <c r="DA78" s="63" t="s">
        <v>3324</v>
      </c>
    </row>
    <row r="79" spans="1:105" ht="12" customHeight="1" x14ac:dyDescent="0.25">
      <c r="A79" s="109" t="s">
        <v>120</v>
      </c>
      <c r="B79" s="33"/>
      <c r="C79" s="33">
        <v>2.4667169980052361</v>
      </c>
      <c r="D79" s="33">
        <v>1.7120478678152555</v>
      </c>
      <c r="E79" s="33">
        <v>4.8929592053969593</v>
      </c>
      <c r="F79" s="33">
        <v>3.5730666438211007</v>
      </c>
      <c r="G79" s="33">
        <v>0.93279542711969088</v>
      </c>
      <c r="H79" s="33">
        <v>6.335836144039523</v>
      </c>
      <c r="I79" s="33">
        <v>3.3065273474595278</v>
      </c>
      <c r="J79" s="33">
        <v>5.7170849308089178</v>
      </c>
      <c r="K79" s="33">
        <v>2.5451678987666466</v>
      </c>
      <c r="L79" s="33">
        <v>5.3337225863802891</v>
      </c>
      <c r="M79" s="33">
        <v>2.9866900620206103</v>
      </c>
      <c r="N79" s="33">
        <v>0.78152127978068475</v>
      </c>
      <c r="O79" s="33">
        <v>0.26694516311174921</v>
      </c>
      <c r="P79" s="33">
        <v>3.0537430886952994</v>
      </c>
      <c r="Q79" s="33">
        <v>0.71509215962578276</v>
      </c>
      <c r="R79" s="33">
        <v>4.0767010622456317</v>
      </c>
      <c r="S79" s="33">
        <v>5.1037846972420144</v>
      </c>
      <c r="T79" s="33">
        <v>5.8380256843274996</v>
      </c>
      <c r="U79" s="33">
        <v>2.9121934013604132</v>
      </c>
      <c r="V79" s="33">
        <v>0.49830589453603807</v>
      </c>
      <c r="W79" s="33">
        <v>0.62920469987185124</v>
      </c>
      <c r="X79" s="33">
        <v>1.3719898207410886</v>
      </c>
      <c r="Y79" s="33">
        <v>2.4371611589337707</v>
      </c>
      <c r="DA79" s="60" t="s">
        <v>3325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41.225117389637319</v>
      </c>
      <c r="D81" s="117">
        <f t="shared" si="28"/>
        <v>36.559342835430733</v>
      </c>
      <c r="E81" s="117">
        <f t="shared" si="28"/>
        <v>41.49673558523677</v>
      </c>
      <c r="F81" s="117">
        <f t="shared" si="28"/>
        <v>56.653365065324181</v>
      </c>
      <c r="G81" s="117">
        <f t="shared" si="28"/>
        <v>70.79252692837602</v>
      </c>
      <c r="H81" s="117">
        <f t="shared" si="28"/>
        <v>113.7324659266713</v>
      </c>
      <c r="I81" s="117">
        <f t="shared" si="28"/>
        <v>152.0681565766892</v>
      </c>
      <c r="J81" s="117">
        <f t="shared" si="28"/>
        <v>179.96592923730302</v>
      </c>
      <c r="K81" s="117">
        <f t="shared" si="28"/>
        <v>198.32782702221436</v>
      </c>
      <c r="L81" s="117">
        <f t="shared" si="28"/>
        <v>145.78592290566269</v>
      </c>
      <c r="M81" s="117">
        <f t="shared" si="28"/>
        <v>170.98628068271879</v>
      </c>
      <c r="N81" s="117">
        <f t="shared" si="28"/>
        <v>161.06227613634564</v>
      </c>
      <c r="O81" s="117">
        <f t="shared" si="28"/>
        <v>122.64557168544638</v>
      </c>
      <c r="P81" s="117">
        <f t="shared" si="28"/>
        <v>43.229492428113957</v>
      </c>
      <c r="Q81" s="117">
        <f t="shared" si="28"/>
        <v>0</v>
      </c>
      <c r="R81" s="117">
        <f t="shared" ref="R81:V81" si="29">R82+R85+R87+R100</f>
        <v>0</v>
      </c>
      <c r="S81" s="117">
        <f t="shared" si="29"/>
        <v>0</v>
      </c>
      <c r="T81" s="117">
        <f t="shared" si="29"/>
        <v>0</v>
      </c>
      <c r="U81" s="117">
        <f t="shared" si="29"/>
        <v>34.335862709262081</v>
      </c>
      <c r="V81" s="117">
        <f t="shared" si="29"/>
        <v>58.026038390990855</v>
      </c>
      <c r="W81" s="117">
        <f t="shared" ref="W81:Y81" si="30">W82+W85+W87+W100</f>
        <v>71.940200351873827</v>
      </c>
      <c r="X81" s="117">
        <f t="shared" si="30"/>
        <v>82.517349502652408</v>
      </c>
      <c r="Y81" s="117">
        <f t="shared" si="30"/>
        <v>100.15760329599208</v>
      </c>
      <c r="DA81" s="129" t="s">
        <v>3326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29.858597977084546</v>
      </c>
      <c r="D82" s="122">
        <f t="shared" si="31"/>
        <v>26.854054588783015</v>
      </c>
      <c r="E82" s="122">
        <f t="shared" si="31"/>
        <v>30.769624968403932</v>
      </c>
      <c r="F82" s="122">
        <f t="shared" si="31"/>
        <v>42.449926620269586</v>
      </c>
      <c r="G82" s="122">
        <f t="shared" si="31"/>
        <v>52.827752269087583</v>
      </c>
      <c r="H82" s="122">
        <f t="shared" si="31"/>
        <v>84.728089318509888</v>
      </c>
      <c r="I82" s="122">
        <f t="shared" si="31"/>
        <v>113.16485352457674</v>
      </c>
      <c r="J82" s="122">
        <f t="shared" si="31"/>
        <v>132.82851328861867</v>
      </c>
      <c r="K82" s="122">
        <f t="shared" si="31"/>
        <v>149.84400697041011</v>
      </c>
      <c r="L82" s="122">
        <f t="shared" si="31"/>
        <v>107.35595388258423</v>
      </c>
      <c r="M82" s="122">
        <f t="shared" si="31"/>
        <v>124.18055567916734</v>
      </c>
      <c r="N82" s="122">
        <f t="shared" si="31"/>
        <v>116.6117902767698</v>
      </c>
      <c r="O82" s="122">
        <f t="shared" si="31"/>
        <v>89.624981820804706</v>
      </c>
      <c r="P82" s="122">
        <f t="shared" si="31"/>
        <v>31.277170609171847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23.325546999835517</v>
      </c>
      <c r="V82" s="122">
        <f t="shared" si="32"/>
        <v>39.154047076400673</v>
      </c>
      <c r="W82" s="122">
        <f t="shared" ref="W82:Y82" si="33">SUM(W83:W84)</f>
        <v>47.599559842683185</v>
      </c>
      <c r="X82" s="122">
        <f t="shared" si="33"/>
        <v>53.222154803878119</v>
      </c>
      <c r="Y82" s="122">
        <f t="shared" si="33"/>
        <v>66.066895955611926</v>
      </c>
      <c r="DA82" s="130" t="s">
        <v>3327</v>
      </c>
    </row>
    <row r="83" spans="1:105" ht="12" customHeight="1" x14ac:dyDescent="0.25">
      <c r="A83" s="97" t="s">
        <v>199</v>
      </c>
      <c r="B83" s="98"/>
      <c r="C83" s="98">
        <v>29.71847986018518</v>
      </c>
      <c r="D83" s="98">
        <v>26.729591753859669</v>
      </c>
      <c r="E83" s="98">
        <v>30.633586148981006</v>
      </c>
      <c r="F83" s="98">
        <v>42.258936653880859</v>
      </c>
      <c r="G83" s="98">
        <v>52.593547944146124</v>
      </c>
      <c r="H83" s="98">
        <v>84.360522305431601</v>
      </c>
      <c r="I83" s="98">
        <v>112.66852563243695</v>
      </c>
      <c r="J83" s="98">
        <v>132.24941427655673</v>
      </c>
      <c r="K83" s="98">
        <v>149.2034512560173</v>
      </c>
      <c r="L83" s="98">
        <v>106.89153899143741</v>
      </c>
      <c r="M83" s="98">
        <v>123.63045864622471</v>
      </c>
      <c r="N83" s="98">
        <v>116.09467742447382</v>
      </c>
      <c r="O83" s="98">
        <v>89.217118636484429</v>
      </c>
      <c r="P83" s="98">
        <v>31.131596449579543</v>
      </c>
      <c r="Q83" s="98">
        <v>0</v>
      </c>
      <c r="R83" s="98">
        <v>0</v>
      </c>
      <c r="S83" s="98">
        <v>0</v>
      </c>
      <c r="T83" s="98">
        <v>0</v>
      </c>
      <c r="U83" s="98">
        <v>23.215135428292839</v>
      </c>
      <c r="V83" s="98">
        <v>38.966242081142134</v>
      </c>
      <c r="W83" s="98">
        <v>47.367901746606321</v>
      </c>
      <c r="X83" s="98">
        <v>52.956795133169116</v>
      </c>
      <c r="Y83" s="98">
        <v>65.735235211924234</v>
      </c>
      <c r="DA83" s="63" t="s">
        <v>3328</v>
      </c>
    </row>
    <row r="84" spans="1:105" ht="12" customHeight="1" x14ac:dyDescent="0.25">
      <c r="A84" s="97" t="s">
        <v>53</v>
      </c>
      <c r="B84" s="98"/>
      <c r="C84" s="98">
        <v>0.14011811689936754</v>
      </c>
      <c r="D84" s="98">
        <v>0.12446283492334749</v>
      </c>
      <c r="E84" s="98">
        <v>0.13603881942292567</v>
      </c>
      <c r="F84" s="98">
        <v>0.19098996638872959</v>
      </c>
      <c r="G84" s="98">
        <v>0.23420432494146032</v>
      </c>
      <c r="H84" s="98">
        <v>0.36756701307829126</v>
      </c>
      <c r="I84" s="98">
        <v>0.49632789213979178</v>
      </c>
      <c r="J84" s="98">
        <v>0.57909901206194514</v>
      </c>
      <c r="K84" s="98">
        <v>0.64055571439281234</v>
      </c>
      <c r="L84" s="98">
        <v>0.46441489114680995</v>
      </c>
      <c r="M84" s="98">
        <v>0.55009703294263745</v>
      </c>
      <c r="N84" s="98">
        <v>0.51711285229598558</v>
      </c>
      <c r="O84" s="98">
        <v>0.40786318432027524</v>
      </c>
      <c r="P84" s="98">
        <v>0.14557415959230355</v>
      </c>
      <c r="Q84" s="98">
        <v>0</v>
      </c>
      <c r="R84" s="98">
        <v>0</v>
      </c>
      <c r="S84" s="98">
        <v>0</v>
      </c>
      <c r="T84" s="98">
        <v>0</v>
      </c>
      <c r="U84" s="98">
        <v>0.11041157154267871</v>
      </c>
      <c r="V84" s="98">
        <v>0.18780499525853936</v>
      </c>
      <c r="W84" s="98">
        <v>0.23165809607686588</v>
      </c>
      <c r="X84" s="98">
        <v>0.26535967070900029</v>
      </c>
      <c r="Y84" s="98">
        <v>0.33166074368768783</v>
      </c>
      <c r="DA84" s="63" t="s">
        <v>3329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0.41485695674381606</v>
      </c>
      <c r="D85" s="122">
        <f t="shared" si="34"/>
        <v>0.2278612416751323</v>
      </c>
      <c r="E85" s="122">
        <f t="shared" si="34"/>
        <v>0.49429746887966713</v>
      </c>
      <c r="F85" s="122">
        <f t="shared" si="34"/>
        <v>0.75033470533246494</v>
      </c>
      <c r="G85" s="122">
        <f t="shared" si="34"/>
        <v>1.4576302952852109</v>
      </c>
      <c r="H85" s="122">
        <f t="shared" si="34"/>
        <v>0.74299301046422594</v>
      </c>
      <c r="I85" s="122">
        <f t="shared" si="34"/>
        <v>1.137276661115489</v>
      </c>
      <c r="J85" s="122">
        <f t="shared" si="34"/>
        <v>1.0960399344890623</v>
      </c>
      <c r="K85" s="122">
        <f t="shared" si="34"/>
        <v>1.7121143707571007</v>
      </c>
      <c r="L85" s="122">
        <f t="shared" si="34"/>
        <v>1.5057987721760897</v>
      </c>
      <c r="M85" s="122">
        <f t="shared" si="34"/>
        <v>1.2667636854880475</v>
      </c>
      <c r="N85" s="122">
        <f t="shared" si="34"/>
        <v>1.8957841924274539</v>
      </c>
      <c r="O85" s="122">
        <f t="shared" si="34"/>
        <v>0.29434087287751975</v>
      </c>
      <c r="P85" s="122">
        <f t="shared" si="34"/>
        <v>2.8068932895111046E-2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0.12403550744777743</v>
      </c>
      <c r="V85" s="122">
        <f t="shared" si="34"/>
        <v>0.23143543110464673</v>
      </c>
      <c r="W85" s="122">
        <f t="shared" si="34"/>
        <v>0.2866921900804375</v>
      </c>
      <c r="X85" s="122">
        <f t="shared" si="34"/>
        <v>0.43060801828702844</v>
      </c>
      <c r="Y85" s="122">
        <f t="shared" si="34"/>
        <v>0.19069179662699695</v>
      </c>
      <c r="DA85" s="130" t="s">
        <v>3330</v>
      </c>
    </row>
    <row r="86" spans="1:105" ht="12" customHeight="1" x14ac:dyDescent="0.25">
      <c r="A86" s="97" t="s">
        <v>53</v>
      </c>
      <c r="B86" s="98"/>
      <c r="C86" s="98">
        <v>0.41485695674381606</v>
      </c>
      <c r="D86" s="98">
        <v>0.2278612416751323</v>
      </c>
      <c r="E86" s="98">
        <v>0.49429746887966713</v>
      </c>
      <c r="F86" s="98">
        <v>0.75033470533246494</v>
      </c>
      <c r="G86" s="98">
        <v>1.4576302952852109</v>
      </c>
      <c r="H86" s="98">
        <v>0.74299301046422594</v>
      </c>
      <c r="I86" s="98">
        <v>1.137276661115489</v>
      </c>
      <c r="J86" s="98">
        <v>1.0960399344890623</v>
      </c>
      <c r="K86" s="98">
        <v>1.7121143707571007</v>
      </c>
      <c r="L86" s="98">
        <v>1.5057987721760897</v>
      </c>
      <c r="M86" s="98">
        <v>1.2667636854880475</v>
      </c>
      <c r="N86" s="98">
        <v>1.8957841924274539</v>
      </c>
      <c r="O86" s="98">
        <v>0.29434087287751975</v>
      </c>
      <c r="P86" s="98">
        <v>2.8068932895111046E-2</v>
      </c>
      <c r="Q86" s="98">
        <v>0</v>
      </c>
      <c r="R86" s="98">
        <v>0</v>
      </c>
      <c r="S86" s="98">
        <v>0</v>
      </c>
      <c r="T86" s="98">
        <v>0</v>
      </c>
      <c r="U86" s="98">
        <v>0.12403550744777743</v>
      </c>
      <c r="V86" s="98">
        <v>0.23143543110464673</v>
      </c>
      <c r="W86" s="98">
        <v>0.2866921900804375</v>
      </c>
      <c r="X86" s="98">
        <v>0.43060801828702844</v>
      </c>
      <c r="Y86" s="98">
        <v>0.19069179662699695</v>
      </c>
      <c r="DA86" s="63" t="s">
        <v>3331</v>
      </c>
    </row>
    <row r="87" spans="1:105" ht="12" customHeight="1" x14ac:dyDescent="0.25">
      <c r="A87" s="121" t="s">
        <v>55</v>
      </c>
      <c r="B87" s="122"/>
      <c r="C87" s="122">
        <v>7.2652338716204019</v>
      </c>
      <c r="D87" s="122">
        <v>6.2259551333308831</v>
      </c>
      <c r="E87" s="122">
        <v>6.5751544704429685</v>
      </c>
      <c r="F87" s="122">
        <v>8.6001282577206517</v>
      </c>
      <c r="G87" s="122">
        <v>10.485097364439779</v>
      </c>
      <c r="H87" s="122">
        <v>17.193869468389192</v>
      </c>
      <c r="I87" s="122">
        <v>22.537411061058449</v>
      </c>
      <c r="J87" s="122">
        <v>27.22546910857772</v>
      </c>
      <c r="K87" s="122">
        <v>27.855216031615814</v>
      </c>
      <c r="L87" s="122">
        <v>22.325529182425285</v>
      </c>
      <c r="M87" s="122">
        <v>28.872613438659002</v>
      </c>
      <c r="N87" s="122">
        <v>26.792725529764731</v>
      </c>
      <c r="O87" s="122">
        <v>21.412505477983725</v>
      </c>
      <c r="P87" s="122">
        <v>7.5038650411380585</v>
      </c>
      <c r="Q87" s="122">
        <v>0</v>
      </c>
      <c r="R87" s="122">
        <v>0</v>
      </c>
      <c r="S87" s="122">
        <v>0</v>
      </c>
      <c r="T87" s="122">
        <v>0</v>
      </c>
      <c r="U87" s="122">
        <v>6.9366752587236862</v>
      </c>
      <c r="V87" s="122">
        <v>11.858709538405636</v>
      </c>
      <c r="W87" s="122">
        <v>15.272648387759867</v>
      </c>
      <c r="X87" s="122">
        <v>18.402403835523018</v>
      </c>
      <c r="Y87" s="122">
        <v>21.237294809801512</v>
      </c>
      <c r="DA87" s="130" t="s">
        <v>3332</v>
      </c>
    </row>
    <row r="88" spans="1:105" ht="12" customHeight="1" x14ac:dyDescent="0.25">
      <c r="A88" s="97" t="s">
        <v>132</v>
      </c>
      <c r="B88" s="98"/>
      <c r="C88" s="98">
        <v>4.254713761900434E-2</v>
      </c>
      <c r="D88" s="98">
        <v>5.5308685523764722E-2</v>
      </c>
      <c r="E88" s="98">
        <v>5.5453697297980317E-2</v>
      </c>
      <c r="F88" s="98">
        <v>7.9917123537894139E-2</v>
      </c>
      <c r="G88" s="98">
        <v>0.12046793476182466</v>
      </c>
      <c r="H88" s="98">
        <v>0.24470539213390649</v>
      </c>
      <c r="I88" s="98">
        <v>0.49162796807174031</v>
      </c>
      <c r="J88" s="98">
        <v>2.0916512597377253</v>
      </c>
      <c r="K88" s="98">
        <v>1.505756871408567</v>
      </c>
      <c r="L88" s="98">
        <v>1.2106383384631485</v>
      </c>
      <c r="M88" s="98">
        <v>1.0043714630555458</v>
      </c>
      <c r="N88" s="98">
        <v>0.76080920882480918</v>
      </c>
      <c r="O88" s="98">
        <v>0.66574373497297901</v>
      </c>
      <c r="P88" s="98">
        <v>1.4380040254382437E-2</v>
      </c>
      <c r="Q88" s="98">
        <v>0</v>
      </c>
      <c r="R88" s="98">
        <v>0</v>
      </c>
      <c r="S88" s="98">
        <v>0</v>
      </c>
      <c r="T88" s="98">
        <v>0</v>
      </c>
      <c r="U88" s="98">
        <v>1.7852019888226569E-2</v>
      </c>
      <c r="V88" s="98">
        <v>9.2560097213448281E-2</v>
      </c>
      <c r="W88" s="98">
        <v>0.2876312186049893</v>
      </c>
      <c r="X88" s="98">
        <v>0.6972705661531422</v>
      </c>
      <c r="Y88" s="98">
        <v>1.4057900845876232</v>
      </c>
      <c r="DA88" s="63" t="s">
        <v>3333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1.1838860841974612E-4</v>
      </c>
      <c r="F89" s="98">
        <v>1.1712026186459541E-4</v>
      </c>
      <c r="G89" s="98">
        <v>1.8042138586464701E-4</v>
      </c>
      <c r="H89" s="98">
        <v>3.7115728970713236E-4</v>
      </c>
      <c r="I89" s="98">
        <v>1.8375107147611119E-3</v>
      </c>
      <c r="J89" s="98">
        <v>1.0656124750018675E-2</v>
      </c>
      <c r="K89" s="98">
        <v>9.9237761707964157E-3</v>
      </c>
      <c r="L89" s="98">
        <v>4.8879811333974611E-3</v>
      </c>
      <c r="M89" s="98">
        <v>1.7109095687294468E-3</v>
      </c>
      <c r="N89" s="98">
        <v>4.1490166406039294E-3</v>
      </c>
      <c r="O89" s="98">
        <v>5.188872711892157E-3</v>
      </c>
      <c r="P89" s="98">
        <v>4.0010739228807141E-4</v>
      </c>
      <c r="Q89" s="98">
        <v>0</v>
      </c>
      <c r="R89" s="98">
        <v>0</v>
      </c>
      <c r="S89" s="98">
        <v>0</v>
      </c>
      <c r="T89" s="98">
        <v>0</v>
      </c>
      <c r="U89" s="98">
        <v>3.7662490601477079E-4</v>
      </c>
      <c r="V89" s="98">
        <v>9.7859365582018336E-4</v>
      </c>
      <c r="W89" s="98">
        <v>3.2522951664040629E-3</v>
      </c>
      <c r="X89" s="98">
        <v>7.0149809169904537E-3</v>
      </c>
      <c r="Y89" s="98">
        <v>1.2969220085068248E-2</v>
      </c>
      <c r="DA89" s="63" t="s">
        <v>3334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1.0242835486684031E-5</v>
      </c>
      <c r="F90" s="101">
        <v>1.2868922939441506E-5</v>
      </c>
      <c r="G90" s="101">
        <v>1.8781592829838705E-5</v>
      </c>
      <c r="H90" s="101">
        <v>5.1277004702276387E-5</v>
      </c>
      <c r="I90" s="101">
        <v>2.0443154407583181E-4</v>
      </c>
      <c r="J90" s="101">
        <v>1.0996661769422024E-3</v>
      </c>
      <c r="K90" s="101">
        <v>9.4586273998734809E-4</v>
      </c>
      <c r="L90" s="101">
        <v>4.5302803970670018E-4</v>
      </c>
      <c r="M90" s="101">
        <v>2.3692274321615776E-4</v>
      </c>
      <c r="N90" s="101">
        <v>3.8605760340847968E-4</v>
      </c>
      <c r="O90" s="101">
        <v>3.1960040666708365E-4</v>
      </c>
      <c r="P90" s="101">
        <v>4.7550132512043361E-5</v>
      </c>
      <c r="Q90" s="101">
        <v>0</v>
      </c>
      <c r="R90" s="101">
        <v>0</v>
      </c>
      <c r="S90" s="101">
        <v>0</v>
      </c>
      <c r="T90" s="101">
        <v>0</v>
      </c>
      <c r="U90" s="101">
        <v>3.8971676155042895E-5</v>
      </c>
      <c r="V90" s="101">
        <v>8.2264820569854751E-5</v>
      </c>
      <c r="W90" s="101">
        <v>2.982334828084143E-4</v>
      </c>
      <c r="X90" s="101">
        <v>6.8842858688395391E-4</v>
      </c>
      <c r="Y90" s="101">
        <v>1.0259641047094198E-3</v>
      </c>
      <c r="DA90" s="131" t="s">
        <v>3335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1.0814577293306209E-4</v>
      </c>
      <c r="F91" s="104">
        <v>1.0425133892515391E-4</v>
      </c>
      <c r="G91" s="104">
        <v>1.616397930348083E-4</v>
      </c>
      <c r="H91" s="104">
        <v>3.1988028500485596E-4</v>
      </c>
      <c r="I91" s="104">
        <v>1.6330791706852801E-3</v>
      </c>
      <c r="J91" s="104">
        <v>9.556458573076472E-3</v>
      </c>
      <c r="K91" s="104">
        <v>8.9779134308090678E-3</v>
      </c>
      <c r="L91" s="104">
        <v>4.434953093690761E-3</v>
      </c>
      <c r="M91" s="104">
        <v>1.4739868255132891E-3</v>
      </c>
      <c r="N91" s="104">
        <v>3.76295903719545E-3</v>
      </c>
      <c r="O91" s="104">
        <v>4.8692723052250735E-3</v>
      </c>
      <c r="P91" s="104">
        <v>3.5255725977602803E-4</v>
      </c>
      <c r="Q91" s="104">
        <v>0</v>
      </c>
      <c r="R91" s="104">
        <v>0</v>
      </c>
      <c r="S91" s="104">
        <v>0</v>
      </c>
      <c r="T91" s="104">
        <v>0</v>
      </c>
      <c r="U91" s="104">
        <v>3.3765322985972792E-4</v>
      </c>
      <c r="V91" s="104">
        <v>8.963288352503287E-4</v>
      </c>
      <c r="W91" s="104">
        <v>2.9540616835956484E-3</v>
      </c>
      <c r="X91" s="104">
        <v>6.3265523301064995E-3</v>
      </c>
      <c r="Y91" s="104">
        <v>1.1943255980358829E-2</v>
      </c>
      <c r="DA91" s="132" t="s">
        <v>3336</v>
      </c>
    </row>
    <row r="92" spans="1:105" ht="12" customHeight="1" x14ac:dyDescent="0.25">
      <c r="A92" s="106" t="s">
        <v>124</v>
      </c>
      <c r="B92" s="101"/>
      <c r="C92" s="101">
        <v>4.3102920557174427</v>
      </c>
      <c r="D92" s="101">
        <v>4.5514120715599606</v>
      </c>
      <c r="E92" s="101">
        <v>5.5258461790869609</v>
      </c>
      <c r="F92" s="101">
        <v>6.2978390650808702</v>
      </c>
      <c r="G92" s="101">
        <v>5.5490632536561293</v>
      </c>
      <c r="H92" s="101">
        <v>9.4001426643365811</v>
      </c>
      <c r="I92" s="101">
        <v>9.9647432178256761</v>
      </c>
      <c r="J92" s="101">
        <v>11.043341003334561</v>
      </c>
      <c r="K92" s="101">
        <v>13.57490000625736</v>
      </c>
      <c r="L92" s="101">
        <v>11.62725887449829</v>
      </c>
      <c r="M92" s="101">
        <v>14.831598499192276</v>
      </c>
      <c r="N92" s="101">
        <v>12.660886732999701</v>
      </c>
      <c r="O92" s="101">
        <v>11.269729667912419</v>
      </c>
      <c r="P92" s="101">
        <v>4.4341270125075871</v>
      </c>
      <c r="Q92" s="101">
        <v>0</v>
      </c>
      <c r="R92" s="101">
        <v>0</v>
      </c>
      <c r="S92" s="101">
        <v>0</v>
      </c>
      <c r="T92" s="101">
        <v>0</v>
      </c>
      <c r="U92" s="101">
        <v>2.2926819108396477</v>
      </c>
      <c r="V92" s="101">
        <v>4.4510537389240854</v>
      </c>
      <c r="W92" s="101">
        <v>6.4751303126155584</v>
      </c>
      <c r="X92" s="101">
        <v>8.831497404305507</v>
      </c>
      <c r="Y92" s="101">
        <v>7.8281697750735955</v>
      </c>
      <c r="DA92" s="131" t="s">
        <v>3337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3.0170236109846715E-3</v>
      </c>
      <c r="E93" s="104">
        <v>1.0532677506164781E-2</v>
      </c>
      <c r="F93" s="104">
        <v>9.5712557879399553E-3</v>
      </c>
      <c r="G93" s="104">
        <v>6.9791839140035889E-3</v>
      </c>
      <c r="H93" s="104">
        <v>8.6759864715263129E-3</v>
      </c>
      <c r="I93" s="104">
        <v>4.4700084903541402E-2</v>
      </c>
      <c r="J93" s="104">
        <v>7.4614725035311955E-2</v>
      </c>
      <c r="K93" s="104">
        <v>7.4787591868397771E-2</v>
      </c>
      <c r="L93" s="104">
        <v>3.5618391631334567E-2</v>
      </c>
      <c r="M93" s="104">
        <v>1.1508000616102599E-3</v>
      </c>
      <c r="N93" s="104">
        <v>4.5130406636596697E-2</v>
      </c>
      <c r="O93" s="104">
        <v>6.9370739063067288E-2</v>
      </c>
      <c r="P93" s="104">
        <v>2.4146130202830629E-2</v>
      </c>
      <c r="Q93" s="104">
        <v>0</v>
      </c>
      <c r="R93" s="104">
        <v>0</v>
      </c>
      <c r="S93" s="104">
        <v>0</v>
      </c>
      <c r="T93" s="104">
        <v>0</v>
      </c>
      <c r="U93" s="104">
        <v>4.4494143527088496E-3</v>
      </c>
      <c r="V93" s="104">
        <v>2.6414605926547409E-2</v>
      </c>
      <c r="W93" s="104">
        <v>6.6083451781712516E-2</v>
      </c>
      <c r="X93" s="104">
        <v>0.11090938006941593</v>
      </c>
      <c r="Y93" s="104">
        <v>1.6463873509057189E-2</v>
      </c>
      <c r="DA93" s="132" t="s">
        <v>3338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4.4863885613671893E-4</v>
      </c>
      <c r="E94" s="98">
        <v>9.448980986135738E-4</v>
      </c>
      <c r="F94" s="98">
        <v>1.1121069602280866E-3</v>
      </c>
      <c r="G94" s="98">
        <v>7.8310695688761634E-4</v>
      </c>
      <c r="H94" s="98">
        <v>1.300177277390282E-3</v>
      </c>
      <c r="I94" s="98">
        <v>5.5068240725948585E-3</v>
      </c>
      <c r="J94" s="98">
        <v>8.6213021407810699E-3</v>
      </c>
      <c r="K94" s="98">
        <v>8.0696115800974032E-3</v>
      </c>
      <c r="L94" s="98">
        <v>3.8146294280950429E-3</v>
      </c>
      <c r="M94" s="98">
        <v>1.7910137418969822E-4</v>
      </c>
      <c r="N94" s="98">
        <v>4.5855231842697004E-3</v>
      </c>
      <c r="O94" s="98">
        <v>4.3421512634174864E-3</v>
      </c>
      <c r="P94" s="98">
        <v>2.943262566113285E-3</v>
      </c>
      <c r="Q94" s="98">
        <v>0</v>
      </c>
      <c r="R94" s="98">
        <v>0</v>
      </c>
      <c r="S94" s="98">
        <v>0</v>
      </c>
      <c r="T94" s="98">
        <v>0</v>
      </c>
      <c r="U94" s="98">
        <v>4.7331683949681987E-4</v>
      </c>
      <c r="V94" s="98">
        <v>2.2246731870740116E-3</v>
      </c>
      <c r="W94" s="98">
        <v>6.3555035503809459E-3</v>
      </c>
      <c r="X94" s="98">
        <v>1.2028193263634718E-2</v>
      </c>
      <c r="Y94" s="98">
        <v>1.3304183167301197E-3</v>
      </c>
      <c r="DA94" s="63" t="s">
        <v>3339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2.5683847548479528E-3</v>
      </c>
      <c r="E95" s="98">
        <v>9.5877794075512075E-3</v>
      </c>
      <c r="F95" s="98">
        <v>8.4591488277118692E-3</v>
      </c>
      <c r="G95" s="98">
        <v>6.1960769571159724E-3</v>
      </c>
      <c r="H95" s="98">
        <v>7.3758091941360316E-3</v>
      </c>
      <c r="I95" s="98">
        <v>3.9193260830946541E-2</v>
      </c>
      <c r="J95" s="98">
        <v>6.599342289453089E-2</v>
      </c>
      <c r="K95" s="98">
        <v>6.6717980288300366E-2</v>
      </c>
      <c r="L95" s="98">
        <v>3.1803762203239522E-2</v>
      </c>
      <c r="M95" s="98">
        <v>9.7169868742056156E-4</v>
      </c>
      <c r="N95" s="98">
        <v>4.0544883452326999E-2</v>
      </c>
      <c r="O95" s="98">
        <v>6.5028587799649804E-2</v>
      </c>
      <c r="P95" s="98">
        <v>2.1202867636717342E-2</v>
      </c>
      <c r="Q95" s="98">
        <v>0</v>
      </c>
      <c r="R95" s="98">
        <v>0</v>
      </c>
      <c r="S95" s="98">
        <v>0</v>
      </c>
      <c r="T95" s="98">
        <v>0</v>
      </c>
      <c r="U95" s="98">
        <v>3.9760975132120298E-3</v>
      </c>
      <c r="V95" s="98">
        <v>2.4189932739473397E-2</v>
      </c>
      <c r="W95" s="98">
        <v>5.9727948231331575E-2</v>
      </c>
      <c r="X95" s="98">
        <v>9.8881186805781215E-2</v>
      </c>
      <c r="Y95" s="98">
        <v>1.5133455192327068E-2</v>
      </c>
      <c r="DA95" s="63" t="s">
        <v>3340</v>
      </c>
    </row>
    <row r="96" spans="1:105" ht="12" customHeight="1" x14ac:dyDescent="0.25">
      <c r="A96" s="106" t="s">
        <v>122</v>
      </c>
      <c r="B96" s="101"/>
      <c r="C96" s="101">
        <v>2.6567007057961876</v>
      </c>
      <c r="D96" s="101">
        <v>1.4712487234255591</v>
      </c>
      <c r="E96" s="101">
        <v>0.83881088425285089</v>
      </c>
      <c r="F96" s="101">
        <v>1.916410491776747</v>
      </c>
      <c r="G96" s="101">
        <v>4.292940920503308</v>
      </c>
      <c r="H96" s="101">
        <v>6.4777088391534861</v>
      </c>
      <c r="I96" s="101">
        <v>8.4913828812891339</v>
      </c>
      <c r="J96" s="101">
        <v>8.4041792283943053</v>
      </c>
      <c r="K96" s="101">
        <v>7.6031043021375151</v>
      </c>
      <c r="L96" s="101">
        <v>6.7942639192023657</v>
      </c>
      <c r="M96" s="101">
        <v>11.472383292986406</v>
      </c>
      <c r="N96" s="101">
        <v>9.9277037539763064</v>
      </c>
      <c r="O96" s="101">
        <v>6.1979067318707877</v>
      </c>
      <c r="P96" s="101">
        <v>1.4326346151141287</v>
      </c>
      <c r="Q96" s="101">
        <v>0</v>
      </c>
      <c r="R96" s="101">
        <v>0</v>
      </c>
      <c r="S96" s="101">
        <v>0</v>
      </c>
      <c r="T96" s="101">
        <v>0</v>
      </c>
      <c r="U96" s="101">
        <v>2.922136436450824</v>
      </c>
      <c r="V96" s="101">
        <v>4.4991134518944875</v>
      </c>
      <c r="W96" s="101">
        <v>4.5350244984425681</v>
      </c>
      <c r="X96" s="101">
        <v>4.2266715299074882</v>
      </c>
      <c r="Y96" s="101">
        <v>6.9947683785429762</v>
      </c>
      <c r="DA96" s="131" t="s">
        <v>3341</v>
      </c>
    </row>
    <row r="97" spans="1:105" ht="12" customHeight="1" x14ac:dyDescent="0.25">
      <c r="A97" s="107" t="s">
        <v>121</v>
      </c>
      <c r="B97" s="104"/>
      <c r="C97" s="104">
        <v>0.25569397248776748</v>
      </c>
      <c r="D97" s="104">
        <v>0.14496862921061296</v>
      </c>
      <c r="E97" s="104">
        <v>0.14439264369059238</v>
      </c>
      <c r="F97" s="104">
        <v>0.29627320127533491</v>
      </c>
      <c r="G97" s="104">
        <v>0.51546565021864943</v>
      </c>
      <c r="H97" s="104">
        <v>1.062265429003983</v>
      </c>
      <c r="I97" s="104">
        <v>3.5431193982535962</v>
      </c>
      <c r="J97" s="104">
        <v>5.6010267673258003</v>
      </c>
      <c r="K97" s="104">
        <v>5.0867434837731773</v>
      </c>
      <c r="L97" s="104">
        <v>2.6528616774967491</v>
      </c>
      <c r="M97" s="104">
        <v>1.5613984737944344</v>
      </c>
      <c r="N97" s="104">
        <v>3.3940464106867112</v>
      </c>
      <c r="O97" s="104">
        <v>3.2045657314525799</v>
      </c>
      <c r="P97" s="104">
        <v>1.5981771356668411</v>
      </c>
      <c r="Q97" s="104">
        <v>0</v>
      </c>
      <c r="R97" s="104">
        <v>0</v>
      </c>
      <c r="S97" s="104">
        <v>0</v>
      </c>
      <c r="T97" s="104">
        <v>0</v>
      </c>
      <c r="U97" s="104">
        <v>1.6991788522862648</v>
      </c>
      <c r="V97" s="104">
        <v>2.7885890507912463</v>
      </c>
      <c r="W97" s="104">
        <v>3.9055266111486358</v>
      </c>
      <c r="X97" s="104">
        <v>4.5290399741704741</v>
      </c>
      <c r="Y97" s="104">
        <v>4.9791334780031935</v>
      </c>
      <c r="DA97" s="132" t="s">
        <v>3342</v>
      </c>
    </row>
    <row r="98" spans="1:105" ht="12" customHeight="1" x14ac:dyDescent="0.25">
      <c r="A98" s="108" t="s">
        <v>53</v>
      </c>
      <c r="B98" s="98"/>
      <c r="C98" s="98">
        <v>7.9664888375609019E-2</v>
      </c>
      <c r="D98" s="98">
        <v>1.9562634071538319E-2</v>
      </c>
      <c r="E98" s="98">
        <v>1.1447231743091701E-2</v>
      </c>
      <c r="F98" s="98">
        <v>3.1036454597256295E-2</v>
      </c>
      <c r="G98" s="98">
        <v>5.2054414174866004E-2</v>
      </c>
      <c r="H98" s="98">
        <v>0.14694126606883812</v>
      </c>
      <c r="I98" s="98">
        <v>0.40039166919892005</v>
      </c>
      <c r="J98" s="98">
        <v>0.59211382858243822</v>
      </c>
      <c r="K98" s="98">
        <v>0.50030936136316229</v>
      </c>
      <c r="L98" s="98">
        <v>0.25787342966473326</v>
      </c>
      <c r="M98" s="98">
        <v>0.22410080214614744</v>
      </c>
      <c r="N98" s="98">
        <v>0.3222779485312614</v>
      </c>
      <c r="O98" s="98">
        <v>0.17889105119907331</v>
      </c>
      <c r="P98" s="98">
        <v>0.19163714669563292</v>
      </c>
      <c r="Q98" s="98">
        <v>0</v>
      </c>
      <c r="R98" s="98">
        <v>0</v>
      </c>
      <c r="S98" s="98">
        <v>0</v>
      </c>
      <c r="T98" s="98">
        <v>0</v>
      </c>
      <c r="U98" s="98">
        <v>0.18883776003909353</v>
      </c>
      <c r="V98" s="98">
        <v>0.25291271963836343</v>
      </c>
      <c r="W98" s="98">
        <v>0.3704782304993024</v>
      </c>
      <c r="X98" s="98">
        <v>0.4599062951683231</v>
      </c>
      <c r="Y98" s="98">
        <v>0.41240866106191965</v>
      </c>
      <c r="DA98" s="63" t="s">
        <v>3343</v>
      </c>
    </row>
    <row r="99" spans="1:105" ht="12" customHeight="1" x14ac:dyDescent="0.25">
      <c r="A99" s="108" t="s">
        <v>52</v>
      </c>
      <c r="B99" s="98"/>
      <c r="C99" s="98">
        <v>0.17602908411215848</v>
      </c>
      <c r="D99" s="98">
        <v>0.12540599513907463</v>
      </c>
      <c r="E99" s="98">
        <v>0.13294541194750067</v>
      </c>
      <c r="F99" s="98">
        <v>0.26523674667807862</v>
      </c>
      <c r="G99" s="98">
        <v>0.46341123604378343</v>
      </c>
      <c r="H99" s="98">
        <v>0.91532416293514496</v>
      </c>
      <c r="I99" s="98">
        <v>3.142727729054676</v>
      </c>
      <c r="J99" s="98">
        <v>5.0089129387433617</v>
      </c>
      <c r="K99" s="98">
        <v>4.5864341224100151</v>
      </c>
      <c r="L99" s="98">
        <v>2.3949882478320159</v>
      </c>
      <c r="M99" s="98">
        <v>1.3372976716482869</v>
      </c>
      <c r="N99" s="98">
        <v>3.07176846215545</v>
      </c>
      <c r="O99" s="98">
        <v>3.0256746802535068</v>
      </c>
      <c r="P99" s="98">
        <v>1.4065399889712082</v>
      </c>
      <c r="Q99" s="98">
        <v>0</v>
      </c>
      <c r="R99" s="98">
        <v>0</v>
      </c>
      <c r="S99" s="98">
        <v>0</v>
      </c>
      <c r="T99" s="98">
        <v>0</v>
      </c>
      <c r="U99" s="98">
        <v>1.5103410922471712</v>
      </c>
      <c r="V99" s="98">
        <v>2.5356763311528829</v>
      </c>
      <c r="W99" s="98">
        <v>3.5350483806493331</v>
      </c>
      <c r="X99" s="98">
        <v>4.0691336790021513</v>
      </c>
      <c r="Y99" s="98">
        <v>4.5667248169412735</v>
      </c>
      <c r="DA99" s="63" t="s">
        <v>3344</v>
      </c>
    </row>
    <row r="100" spans="1:105" ht="12" customHeight="1" x14ac:dyDescent="0.25">
      <c r="A100" s="121" t="s">
        <v>54</v>
      </c>
      <c r="B100" s="122"/>
      <c r="C100" s="122">
        <v>3.6864285841885556</v>
      </c>
      <c r="D100" s="122">
        <v>3.2514718716417055</v>
      </c>
      <c r="E100" s="122">
        <v>3.6576586775101969</v>
      </c>
      <c r="F100" s="122">
        <v>4.8529754820014803</v>
      </c>
      <c r="G100" s="122">
        <v>6.0220469995634467</v>
      </c>
      <c r="H100" s="122">
        <v>11.06751412930798</v>
      </c>
      <c r="I100" s="122">
        <v>15.228615329938535</v>
      </c>
      <c r="J100" s="122">
        <v>18.81590690561757</v>
      </c>
      <c r="K100" s="122">
        <v>18.916489649431352</v>
      </c>
      <c r="L100" s="122">
        <v>14.598641068477102</v>
      </c>
      <c r="M100" s="122">
        <v>16.666347879404423</v>
      </c>
      <c r="N100" s="122">
        <v>15.76197613738368</v>
      </c>
      <c r="O100" s="122">
        <v>11.313743513780427</v>
      </c>
      <c r="P100" s="122">
        <v>4.4203878449089409</v>
      </c>
      <c r="Q100" s="122">
        <v>0</v>
      </c>
      <c r="R100" s="122">
        <v>0</v>
      </c>
      <c r="S100" s="122">
        <v>0</v>
      </c>
      <c r="T100" s="122">
        <v>0</v>
      </c>
      <c r="U100" s="122">
        <v>3.9496049432550975</v>
      </c>
      <c r="V100" s="122">
        <v>6.7818463450798978</v>
      </c>
      <c r="W100" s="122">
        <v>8.7812999313503362</v>
      </c>
      <c r="X100" s="122">
        <v>10.46218284496423</v>
      </c>
      <c r="Y100" s="122">
        <v>12.662720733951648</v>
      </c>
      <c r="DA100" s="130" t="s">
        <v>3345</v>
      </c>
    </row>
    <row r="101" spans="1:105" ht="12" customHeight="1" x14ac:dyDescent="0.25">
      <c r="A101" s="97" t="s">
        <v>202</v>
      </c>
      <c r="B101" s="98"/>
      <c r="C101" s="98">
        <v>6.7740845169933103E-2</v>
      </c>
      <c r="D101" s="98">
        <v>8.0861467063776157E-2</v>
      </c>
      <c r="E101" s="98">
        <v>0.10347092565651364</v>
      </c>
      <c r="F101" s="98">
        <v>0.12571103685110252</v>
      </c>
      <c r="G101" s="98">
        <v>0.17913349362595876</v>
      </c>
      <c r="H101" s="98">
        <v>0.38030028612643924</v>
      </c>
      <c r="I101" s="98">
        <v>0.33734642944519266</v>
      </c>
      <c r="J101" s="98">
        <v>1.1273264511836982</v>
      </c>
      <c r="K101" s="98">
        <v>0.97845109016754672</v>
      </c>
      <c r="L101" s="98">
        <v>0.81308248096851832</v>
      </c>
      <c r="M101" s="98">
        <v>0.62903401481522814</v>
      </c>
      <c r="N101" s="98">
        <v>0.53430609445560207</v>
      </c>
      <c r="O101" s="98">
        <v>0.37743353236472216</v>
      </c>
      <c r="P101" s="98">
        <v>8.3834223167656707E-2</v>
      </c>
      <c r="Q101" s="98">
        <v>0</v>
      </c>
      <c r="R101" s="98">
        <v>0</v>
      </c>
      <c r="S101" s="98">
        <v>0</v>
      </c>
      <c r="T101" s="98">
        <v>0</v>
      </c>
      <c r="U101" s="98">
        <v>6.6148945020027772E-2</v>
      </c>
      <c r="V101" s="98">
        <v>0.20673760769880442</v>
      </c>
      <c r="W101" s="98">
        <v>0.4022391002485784</v>
      </c>
      <c r="X101" s="98">
        <v>0.47363986638265265</v>
      </c>
      <c r="Y101" s="98">
        <v>0.81749286893739992</v>
      </c>
      <c r="DA101" s="63" t="s">
        <v>3346</v>
      </c>
    </row>
    <row r="102" spans="1:105" ht="12" customHeight="1" x14ac:dyDescent="0.25">
      <c r="A102" s="97" t="s">
        <v>50</v>
      </c>
      <c r="B102" s="98"/>
      <c r="C102" s="98">
        <v>0.89605483475653813</v>
      </c>
      <c r="D102" s="98">
        <v>1.0594771201548197</v>
      </c>
      <c r="E102" s="98">
        <v>1.1540746549905541</v>
      </c>
      <c r="F102" s="98">
        <v>1.566744139167193</v>
      </c>
      <c r="G102" s="98">
        <v>1.7152079132522919</v>
      </c>
      <c r="H102" s="98">
        <v>2.4659148767241006</v>
      </c>
      <c r="I102" s="98">
        <v>3.6446241392861438</v>
      </c>
      <c r="J102" s="98">
        <v>4.3319289611311325</v>
      </c>
      <c r="K102" s="98">
        <v>5.2043765320730841</v>
      </c>
      <c r="L102" s="98">
        <v>4.1316199790127968</v>
      </c>
      <c r="M102" s="98">
        <v>5.1752599543602393</v>
      </c>
      <c r="N102" s="98">
        <v>4.3003975867781472</v>
      </c>
      <c r="O102" s="98">
        <v>3.1852273734822898</v>
      </c>
      <c r="P102" s="98">
        <v>1.1377870378195931</v>
      </c>
      <c r="Q102" s="98">
        <v>0</v>
      </c>
      <c r="R102" s="98">
        <v>0</v>
      </c>
      <c r="S102" s="98">
        <v>0</v>
      </c>
      <c r="T102" s="98">
        <v>0</v>
      </c>
      <c r="U102" s="98">
        <v>0.76602815131967117</v>
      </c>
      <c r="V102" s="98">
        <v>1.3591030874142114</v>
      </c>
      <c r="W102" s="98">
        <v>1.9724643371910446</v>
      </c>
      <c r="X102" s="98">
        <v>2.5071011754283115</v>
      </c>
      <c r="Y102" s="98">
        <v>2.7906706368615679</v>
      </c>
      <c r="DA102" s="63" t="s">
        <v>3347</v>
      </c>
    </row>
    <row r="103" spans="1:105" ht="12" customHeight="1" x14ac:dyDescent="0.25">
      <c r="A103" s="109" t="s">
        <v>120</v>
      </c>
      <c r="B103" s="33"/>
      <c r="C103" s="33">
        <v>2.7226329042620843</v>
      </c>
      <c r="D103" s="33">
        <v>2.1111332844231097</v>
      </c>
      <c r="E103" s="33">
        <v>2.4001130968631292</v>
      </c>
      <c r="F103" s="33">
        <v>3.160520305983185</v>
      </c>
      <c r="G103" s="33">
        <v>4.1277055926851958</v>
      </c>
      <c r="H103" s="33">
        <v>8.2212989664574412</v>
      </c>
      <c r="I103" s="33">
        <v>11.246644761207198</v>
      </c>
      <c r="J103" s="33">
        <v>13.35665149330274</v>
      </c>
      <c r="K103" s="33">
        <v>12.73366202719072</v>
      </c>
      <c r="L103" s="33">
        <v>9.6539386084957872</v>
      </c>
      <c r="M103" s="33">
        <v>10.862053910228957</v>
      </c>
      <c r="N103" s="33">
        <v>10.927272456149931</v>
      </c>
      <c r="O103" s="33">
        <v>7.751082607933415</v>
      </c>
      <c r="P103" s="33">
        <v>3.198766583921691</v>
      </c>
      <c r="Q103" s="33">
        <v>0</v>
      </c>
      <c r="R103" s="33">
        <v>0</v>
      </c>
      <c r="S103" s="33">
        <v>0</v>
      </c>
      <c r="T103" s="33">
        <v>0</v>
      </c>
      <c r="U103" s="33">
        <v>3.1174278469153984</v>
      </c>
      <c r="V103" s="33">
        <v>5.2160056499668821</v>
      </c>
      <c r="W103" s="33">
        <v>6.4065964939107136</v>
      </c>
      <c r="X103" s="33">
        <v>7.4814418031532668</v>
      </c>
      <c r="Y103" s="33">
        <v>9.0545572281526798</v>
      </c>
      <c r="DA103" s="60" t="s">
        <v>3348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1.8636002534606847E-3</v>
      </c>
      <c r="D105" s="117">
        <f t="shared" si="35"/>
        <v>1.4053370227594512E-3</v>
      </c>
      <c r="E105" s="117">
        <f t="shared" si="35"/>
        <v>1.9182303097835108E-3</v>
      </c>
      <c r="F105" s="117">
        <f t="shared" si="35"/>
        <v>2.4513171798981655E-3</v>
      </c>
      <c r="G105" s="117">
        <f t="shared" si="35"/>
        <v>2.5480329593662262E-3</v>
      </c>
      <c r="H105" s="117">
        <f t="shared" si="35"/>
        <v>4.6271440305868348E-3</v>
      </c>
      <c r="I105" s="117">
        <f t="shared" si="35"/>
        <v>4.5574761646452241E-3</v>
      </c>
      <c r="J105" s="117">
        <f t="shared" si="35"/>
        <v>5.4669003296963599E-3</v>
      </c>
      <c r="K105" s="117">
        <f t="shared" si="35"/>
        <v>3.973460222777273E-3</v>
      </c>
      <c r="L105" s="117">
        <f t="shared" si="35"/>
        <v>4.0166928719373171E-3</v>
      </c>
      <c r="M105" s="117">
        <f t="shared" si="35"/>
        <v>4.9605626327454437E-3</v>
      </c>
      <c r="N105" s="117">
        <f t="shared" si="35"/>
        <v>5.2708464241425206E-3</v>
      </c>
      <c r="O105" s="117">
        <f t="shared" si="35"/>
        <v>4.0042602179713909E-3</v>
      </c>
      <c r="P105" s="117">
        <f t="shared" si="35"/>
        <v>2.1736287459374133E-3</v>
      </c>
      <c r="Q105" s="117">
        <f t="shared" si="35"/>
        <v>2.9413212046966331E-3</v>
      </c>
      <c r="R105" s="117">
        <f t="shared" ref="R105:V105" si="36">R106+R109+R111+R120</f>
        <v>2.0202265012593261E-3</v>
      </c>
      <c r="S105" s="117">
        <f t="shared" si="36"/>
        <v>7.9501883903552561E-4</v>
      </c>
      <c r="T105" s="117">
        <f t="shared" si="36"/>
        <v>8.3644670314403239E-4</v>
      </c>
      <c r="U105" s="117">
        <f t="shared" si="36"/>
        <v>1.6359420654956248E-3</v>
      </c>
      <c r="V105" s="117">
        <f t="shared" si="36"/>
        <v>2.8036110918944718E-3</v>
      </c>
      <c r="W105" s="117">
        <f t="shared" ref="W105:Y105" si="37">W106+W109+W111+W120</f>
        <v>1.9578006745814623E-3</v>
      </c>
      <c r="X105" s="117">
        <f t="shared" si="37"/>
        <v>2.7004673705186234E-3</v>
      </c>
      <c r="Y105" s="117">
        <f t="shared" si="37"/>
        <v>3.6612177830317727E-3</v>
      </c>
      <c r="DA105" s="129" t="s">
        <v>3349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1.2067920953025841E-3</v>
      </c>
      <c r="D106" s="122">
        <f t="shared" si="38"/>
        <v>9.5043692271798311E-4</v>
      </c>
      <c r="E106" s="122">
        <f t="shared" si="38"/>
        <v>1.3427530493364053E-3</v>
      </c>
      <c r="F106" s="122">
        <f t="shared" si="38"/>
        <v>1.749407260027906E-3</v>
      </c>
      <c r="G106" s="122">
        <f t="shared" si="38"/>
        <v>1.8127680371419124E-3</v>
      </c>
      <c r="H106" s="122">
        <f t="shared" si="38"/>
        <v>3.2768861528388385E-3</v>
      </c>
      <c r="I106" s="122">
        <f t="shared" si="38"/>
        <v>3.2548709347282449E-3</v>
      </c>
      <c r="J106" s="122">
        <f t="shared" si="38"/>
        <v>3.8996725279443092E-3</v>
      </c>
      <c r="K106" s="122">
        <f t="shared" si="38"/>
        <v>2.8324895790311582E-3</v>
      </c>
      <c r="L106" s="122">
        <f t="shared" si="38"/>
        <v>2.8620908755149894E-3</v>
      </c>
      <c r="M106" s="122">
        <f t="shared" si="38"/>
        <v>3.48117760934091E-3</v>
      </c>
      <c r="N106" s="122">
        <f t="shared" si="38"/>
        <v>3.6775010730213781E-3</v>
      </c>
      <c r="O106" s="122">
        <f t="shared" si="38"/>
        <v>2.8356307809911632E-3</v>
      </c>
      <c r="P106" s="122">
        <f t="shared" si="38"/>
        <v>1.5003646364696521E-3</v>
      </c>
      <c r="Q106" s="122">
        <f t="shared" si="38"/>
        <v>2.0167540399342772E-3</v>
      </c>
      <c r="R106" s="122">
        <f t="shared" ref="R106:V106" si="39">SUM(R107:R108)</f>
        <v>1.3448272425927929E-3</v>
      </c>
      <c r="S106" s="122">
        <f t="shared" si="39"/>
        <v>5.3298361193177294E-4</v>
      </c>
      <c r="T106" s="122">
        <f t="shared" si="39"/>
        <v>5.4636613895472452E-4</v>
      </c>
      <c r="U106" s="122">
        <f t="shared" si="39"/>
        <v>1.0647403249655425E-3</v>
      </c>
      <c r="V106" s="122">
        <f t="shared" si="39"/>
        <v>1.8197596100255405E-3</v>
      </c>
      <c r="W106" s="122">
        <f t="shared" ref="W106:Y106" si="40">SUM(W107:W108)</f>
        <v>1.2531981762181376E-3</v>
      </c>
      <c r="X106" s="122">
        <f t="shared" si="40"/>
        <v>1.6886851798792097E-3</v>
      </c>
      <c r="Y106" s="122">
        <f t="shared" si="40"/>
        <v>2.3190089379931571E-3</v>
      </c>
      <c r="DA106" s="130" t="s">
        <v>3350</v>
      </c>
    </row>
    <row r="107" spans="1:105" ht="12" customHeight="1" x14ac:dyDescent="0.25">
      <c r="A107" s="97" t="s">
        <v>197</v>
      </c>
      <c r="B107" s="98"/>
      <c r="C107" s="98">
        <v>1.2027626551729285E-3</v>
      </c>
      <c r="D107" s="98">
        <v>9.4734744159111976E-4</v>
      </c>
      <c r="E107" s="98">
        <v>1.3386484405526144E-3</v>
      </c>
      <c r="F107" s="98">
        <v>1.7440408270437396E-3</v>
      </c>
      <c r="G107" s="98">
        <v>1.8073638084522821E-3</v>
      </c>
      <c r="H107" s="98">
        <v>3.2674559749228211E-3</v>
      </c>
      <c r="I107" s="98">
        <v>3.2455263694317056E-3</v>
      </c>
      <c r="J107" s="98">
        <v>3.8886876391876165E-3</v>
      </c>
      <c r="K107" s="98">
        <v>2.8247649176644084E-3</v>
      </c>
      <c r="L107" s="98">
        <v>2.8542881132651724E-3</v>
      </c>
      <c r="M107" s="98">
        <v>3.4715601549576065E-3</v>
      </c>
      <c r="N107" s="98">
        <v>3.6674124122698781E-3</v>
      </c>
      <c r="O107" s="98">
        <v>2.8276903245262872E-3</v>
      </c>
      <c r="P107" s="98">
        <v>1.4960840984470187E-3</v>
      </c>
      <c r="Q107" s="98">
        <v>2.0112169940310056E-3</v>
      </c>
      <c r="R107" s="98">
        <v>1.3411189521654173E-3</v>
      </c>
      <c r="S107" s="98">
        <v>5.315320434400438E-4</v>
      </c>
      <c r="T107" s="98">
        <v>5.4485981003077962E-4</v>
      </c>
      <c r="U107" s="98">
        <v>1.061828784356412E-3</v>
      </c>
      <c r="V107" s="98">
        <v>1.814767852129138E-3</v>
      </c>
      <c r="W107" s="98">
        <v>1.2497363682203661E-3</v>
      </c>
      <c r="X107" s="98">
        <v>1.6839372438200823E-3</v>
      </c>
      <c r="Y107" s="98">
        <v>2.3124836024452943E-3</v>
      </c>
      <c r="DA107" s="63" t="s">
        <v>3351</v>
      </c>
    </row>
    <row r="108" spans="1:105" ht="12" customHeight="1" x14ac:dyDescent="0.25">
      <c r="A108" s="97" t="s">
        <v>53</v>
      </c>
      <c r="B108" s="98"/>
      <c r="C108" s="98">
        <v>4.0294401296555562E-6</v>
      </c>
      <c r="D108" s="98">
        <v>3.0894811268633821E-6</v>
      </c>
      <c r="E108" s="98">
        <v>4.1046087837909897E-6</v>
      </c>
      <c r="F108" s="98">
        <v>5.3664329841664447E-6</v>
      </c>
      <c r="G108" s="98">
        <v>5.4042286896303561E-6</v>
      </c>
      <c r="H108" s="98">
        <v>9.4301779160173302E-6</v>
      </c>
      <c r="I108" s="98">
        <v>9.3445652965394039E-6</v>
      </c>
      <c r="J108" s="98">
        <v>1.0984888756692746E-5</v>
      </c>
      <c r="K108" s="98">
        <v>7.7246613667496934E-6</v>
      </c>
      <c r="L108" s="98">
        <v>7.8027622498170995E-6</v>
      </c>
      <c r="M108" s="98">
        <v>9.6174543833035758E-6</v>
      </c>
      <c r="N108" s="98">
        <v>1.0088660751500149E-5</v>
      </c>
      <c r="O108" s="98">
        <v>7.9404564648761871E-6</v>
      </c>
      <c r="P108" s="98">
        <v>4.2805380226334366E-6</v>
      </c>
      <c r="Q108" s="98">
        <v>5.5370459032714366E-6</v>
      </c>
      <c r="R108" s="98">
        <v>3.708290427375603E-6</v>
      </c>
      <c r="S108" s="98">
        <v>1.451568491729156E-6</v>
      </c>
      <c r="T108" s="98">
        <v>1.5063289239448848E-6</v>
      </c>
      <c r="U108" s="98">
        <v>2.9115406091305928E-6</v>
      </c>
      <c r="V108" s="98">
        <v>4.9917578964025515E-6</v>
      </c>
      <c r="W108" s="98">
        <v>3.4618079977716078E-6</v>
      </c>
      <c r="X108" s="98">
        <v>4.7479360591272789E-6</v>
      </c>
      <c r="Y108" s="98">
        <v>6.5253355478627364E-6</v>
      </c>
      <c r="DA108" s="63" t="s">
        <v>3352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2.8723738609971341E-5</v>
      </c>
      <c r="D109" s="122">
        <f t="shared" si="41"/>
        <v>2.033386058139678E-5</v>
      </c>
      <c r="E109" s="122">
        <f t="shared" si="41"/>
        <v>3.6948532581825923E-5</v>
      </c>
      <c r="F109" s="122">
        <f t="shared" si="41"/>
        <v>5.1290908833991725E-5</v>
      </c>
      <c r="G109" s="122">
        <f t="shared" si="41"/>
        <v>5.3823838978092453E-5</v>
      </c>
      <c r="H109" s="122">
        <f t="shared" si="41"/>
        <v>2.8664853798774145E-5</v>
      </c>
      <c r="I109" s="122">
        <f t="shared" si="41"/>
        <v>3.3812298531752311E-5</v>
      </c>
      <c r="J109" s="122">
        <f t="shared" si="41"/>
        <v>3.6805800546998298E-5</v>
      </c>
      <c r="K109" s="122">
        <f t="shared" si="41"/>
        <v>5.2853639488079417E-5</v>
      </c>
      <c r="L109" s="122">
        <f t="shared" si="41"/>
        <v>4.8955533337974528E-5</v>
      </c>
      <c r="M109" s="122">
        <f t="shared" si="41"/>
        <v>4.7737552211638816E-5</v>
      </c>
      <c r="N109" s="122">
        <f t="shared" si="41"/>
        <v>6.5793095765792037E-5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1.8046520191401381E-5</v>
      </c>
      <c r="Y109" s="122">
        <f t="shared" si="41"/>
        <v>0</v>
      </c>
      <c r="DA109" s="130" t="s">
        <v>3353</v>
      </c>
    </row>
    <row r="110" spans="1:105" ht="12" customHeight="1" x14ac:dyDescent="0.25">
      <c r="A110" s="97" t="s">
        <v>53</v>
      </c>
      <c r="B110" s="98"/>
      <c r="C110" s="98">
        <v>2.8723738609971341E-5</v>
      </c>
      <c r="D110" s="98">
        <v>2.033386058139678E-5</v>
      </c>
      <c r="E110" s="98">
        <v>3.6948532581825923E-5</v>
      </c>
      <c r="F110" s="98">
        <v>5.1290908833991725E-5</v>
      </c>
      <c r="G110" s="98">
        <v>5.3823838978092453E-5</v>
      </c>
      <c r="H110" s="98">
        <v>2.8664853798774145E-5</v>
      </c>
      <c r="I110" s="98">
        <v>3.3812298531752311E-5</v>
      </c>
      <c r="J110" s="98">
        <v>3.6805800546998298E-5</v>
      </c>
      <c r="K110" s="98">
        <v>5.2853639488079417E-5</v>
      </c>
      <c r="L110" s="98">
        <v>4.8955533337974528E-5</v>
      </c>
      <c r="M110" s="98">
        <v>4.7737552211638816E-5</v>
      </c>
      <c r="N110" s="98">
        <v>6.5793095765792037E-5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1.8046520191401381E-5</v>
      </c>
      <c r="Y110" s="98">
        <v>0</v>
      </c>
      <c r="DA110" s="63" t="s">
        <v>3354</v>
      </c>
    </row>
    <row r="111" spans="1:105" ht="12" customHeight="1" x14ac:dyDescent="0.25">
      <c r="A111" s="121" t="s">
        <v>55</v>
      </c>
      <c r="B111" s="122"/>
      <c r="C111" s="122">
        <v>4.1528792931278094E-4</v>
      </c>
      <c r="D111" s="122">
        <v>2.724607072890718E-4</v>
      </c>
      <c r="E111" s="122">
        <v>3.2307096425885452E-4</v>
      </c>
      <c r="F111" s="122">
        <v>3.8671992511279003E-4</v>
      </c>
      <c r="G111" s="122">
        <v>4.1036265308031574E-4</v>
      </c>
      <c r="H111" s="122">
        <v>7.5995564691306639E-4</v>
      </c>
      <c r="I111" s="122">
        <v>7.1090335963443392E-4</v>
      </c>
      <c r="J111" s="122">
        <v>8.6562040895187811E-4</v>
      </c>
      <c r="K111" s="122">
        <v>6.1282644828785033E-4</v>
      </c>
      <c r="L111" s="122">
        <v>6.1351964408507139E-4</v>
      </c>
      <c r="M111" s="122">
        <v>8.5032321264556375E-4</v>
      </c>
      <c r="N111" s="122">
        <v>9.1554335741553792E-4</v>
      </c>
      <c r="O111" s="122">
        <v>7.3161557523339176E-4</v>
      </c>
      <c r="P111" s="122">
        <v>4.0694649411111253E-4</v>
      </c>
      <c r="Q111" s="122">
        <v>5.6585912795330674E-4</v>
      </c>
      <c r="R111" s="122">
        <v>4.1398304018758637E-4</v>
      </c>
      <c r="S111" s="122">
        <v>1.646152346006364E-4</v>
      </c>
      <c r="T111" s="122">
        <v>1.8576211226390104E-4</v>
      </c>
      <c r="U111" s="122">
        <v>3.5926149074688073E-4</v>
      </c>
      <c r="V111" s="122">
        <v>6.3167865688604934E-4</v>
      </c>
      <c r="W111" s="122">
        <v>4.4449429890841324E-4</v>
      </c>
      <c r="X111" s="122">
        <v>6.2962179490851458E-4</v>
      </c>
      <c r="Y111" s="122">
        <v>8.4369707876006425E-4</v>
      </c>
      <c r="DA111" s="130" t="s">
        <v>3355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8.132738823411123E-5</v>
      </c>
      <c r="E112" s="98">
        <v>0</v>
      </c>
      <c r="F112" s="98">
        <v>1.5050646738757164E-4</v>
      </c>
      <c r="G112" s="98">
        <v>7.6747086005652079E-5</v>
      </c>
      <c r="H112" s="98">
        <v>3.0555592905200514E-4</v>
      </c>
      <c r="I112" s="98">
        <v>3.9213328593372485E-4</v>
      </c>
      <c r="J112" s="98">
        <v>6.4432775803355746E-4</v>
      </c>
      <c r="K112" s="98">
        <v>4.598788423790922E-4</v>
      </c>
      <c r="L112" s="98">
        <v>3.5504011948133025E-4</v>
      </c>
      <c r="M112" s="98">
        <v>4.7991181135214429E-4</v>
      </c>
      <c r="N112" s="98">
        <v>4.9056986794156373E-4</v>
      </c>
      <c r="O112" s="98">
        <v>4.1321641676447091E-4</v>
      </c>
      <c r="P112" s="98">
        <v>1.6928148512495745E-4</v>
      </c>
      <c r="Q112" s="98">
        <v>3.2061517080402056E-4</v>
      </c>
      <c r="R112" s="98">
        <v>1.8455293396656171E-4</v>
      </c>
      <c r="S112" s="98">
        <v>9.1978601732862938E-5</v>
      </c>
      <c r="T112" s="98">
        <v>8.7189394867785654E-5</v>
      </c>
      <c r="U112" s="98">
        <v>1.837107335068748E-4</v>
      </c>
      <c r="V112" s="98">
        <v>3.5814483210073279E-4</v>
      </c>
      <c r="W112" s="98">
        <v>9.28144068476475E-5</v>
      </c>
      <c r="X112" s="98">
        <v>4.5606509918877304E-4</v>
      </c>
      <c r="Y112" s="98">
        <v>5.1548637065812637E-4</v>
      </c>
      <c r="DA112" s="63" t="s">
        <v>3356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3357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3358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3359</v>
      </c>
    </row>
    <row r="116" spans="1:105" ht="12" customHeight="1" x14ac:dyDescent="0.25">
      <c r="A116" s="106" t="s">
        <v>122</v>
      </c>
      <c r="B116" s="101"/>
      <c r="C116" s="101">
        <v>4.1528792931278094E-4</v>
      </c>
      <c r="D116" s="101">
        <v>1.9113331905496055E-4</v>
      </c>
      <c r="E116" s="101">
        <v>2.6572678487418716E-4</v>
      </c>
      <c r="F116" s="101">
        <v>1.7791491359390495E-4</v>
      </c>
      <c r="G116" s="101">
        <v>2.7376121846590267E-4</v>
      </c>
      <c r="H116" s="101">
        <v>3.8944921776910271E-4</v>
      </c>
      <c r="I116" s="101">
        <v>1.9168772588579921E-4</v>
      </c>
      <c r="J116" s="101">
        <v>9.5062373210201735E-5</v>
      </c>
      <c r="K116" s="101">
        <v>9.188152487809537E-5</v>
      </c>
      <c r="L116" s="101">
        <v>1.9385596665151696E-4</v>
      </c>
      <c r="M116" s="101">
        <v>3.017724671543991E-4</v>
      </c>
      <c r="N116" s="101">
        <v>2.926339339522964E-4</v>
      </c>
      <c r="O116" s="101">
        <v>1.8926350811117757E-4</v>
      </c>
      <c r="P116" s="101">
        <v>9.774405506680282E-5</v>
      </c>
      <c r="Q116" s="101">
        <v>1.809052425593645E-4</v>
      </c>
      <c r="R116" s="101">
        <v>9.3395662764339703E-5</v>
      </c>
      <c r="S116" s="101">
        <v>0</v>
      </c>
      <c r="T116" s="101">
        <v>9.857271739611539E-5</v>
      </c>
      <c r="U116" s="101">
        <v>9.9186600470141013E-5</v>
      </c>
      <c r="V116" s="101">
        <v>1.9717387377923075E-4</v>
      </c>
      <c r="W116" s="101">
        <v>1.9697800019296215E-4</v>
      </c>
      <c r="X116" s="101">
        <v>9.6450904338174617E-5</v>
      </c>
      <c r="Y116" s="101">
        <v>1.8169881362053631E-4</v>
      </c>
      <c r="DA116" s="131" t="s">
        <v>3360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5.734417938466737E-5</v>
      </c>
      <c r="F117" s="104">
        <v>5.8298544131313442E-5</v>
      </c>
      <c r="G117" s="104">
        <v>5.9854348608760978E-5</v>
      </c>
      <c r="H117" s="104">
        <v>6.49505000919586E-5</v>
      </c>
      <c r="I117" s="104">
        <v>1.2708234781490989E-4</v>
      </c>
      <c r="J117" s="104">
        <v>1.2623027770811894E-4</v>
      </c>
      <c r="K117" s="104">
        <v>6.1066081030662758E-5</v>
      </c>
      <c r="L117" s="104">
        <v>6.4623557952224063E-5</v>
      </c>
      <c r="M117" s="104">
        <v>6.8638934139020344E-5</v>
      </c>
      <c r="N117" s="104">
        <v>1.3233955552167785E-4</v>
      </c>
      <c r="O117" s="104">
        <v>1.2913565035774333E-4</v>
      </c>
      <c r="P117" s="104">
        <v>1.3992095391935223E-4</v>
      </c>
      <c r="Q117" s="104">
        <v>6.433871458992172E-5</v>
      </c>
      <c r="R117" s="104">
        <v>1.3603444345668497E-4</v>
      </c>
      <c r="S117" s="104">
        <v>7.263663286777346E-5</v>
      </c>
      <c r="T117" s="104">
        <v>0</v>
      </c>
      <c r="U117" s="104">
        <v>7.6364156769864942E-5</v>
      </c>
      <c r="V117" s="104">
        <v>7.6359951006085789E-5</v>
      </c>
      <c r="W117" s="104">
        <v>1.5470189186780358E-4</v>
      </c>
      <c r="X117" s="104">
        <v>7.7105791381566847E-5</v>
      </c>
      <c r="Y117" s="104">
        <v>1.4651189448140165E-4</v>
      </c>
      <c r="DA117" s="132" t="s">
        <v>3361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4.546160342768746E-6</v>
      </c>
      <c r="F118" s="98">
        <v>6.1071339231122199E-6</v>
      </c>
      <c r="G118" s="98">
        <v>6.0444048043272192E-6</v>
      </c>
      <c r="H118" s="98">
        <v>8.9844858495162419E-6</v>
      </c>
      <c r="I118" s="98">
        <v>1.4360993138534821E-5</v>
      </c>
      <c r="J118" s="98">
        <v>1.3344462742581124E-5</v>
      </c>
      <c r="K118" s="98">
        <v>6.0061868853547145E-6</v>
      </c>
      <c r="L118" s="98">
        <v>6.2817819216275672E-6</v>
      </c>
      <c r="M118" s="98">
        <v>9.8514507713270384E-6</v>
      </c>
      <c r="N118" s="98">
        <v>1.2566157118174465E-5</v>
      </c>
      <c r="O118" s="98">
        <v>7.2088433116025576E-6</v>
      </c>
      <c r="P118" s="98">
        <v>1.6777897627003413E-5</v>
      </c>
      <c r="Q118" s="98">
        <v>1.189301981962703E-6</v>
      </c>
      <c r="R118" s="98">
        <v>4.812055578345623E-6</v>
      </c>
      <c r="S118" s="98">
        <v>5.3832630158137369E-6</v>
      </c>
      <c r="T118" s="98">
        <v>0</v>
      </c>
      <c r="U118" s="98">
        <v>8.4867089137159462E-6</v>
      </c>
      <c r="V118" s="98">
        <v>6.9255105462461579E-6</v>
      </c>
      <c r="W118" s="98">
        <v>1.4675020518480614E-5</v>
      </c>
      <c r="X118" s="98">
        <v>7.8297915347530241E-6</v>
      </c>
      <c r="Y118" s="98">
        <v>1.2135198724769223E-5</v>
      </c>
      <c r="DA118" s="63" t="s">
        <v>3362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5.2798019041898624E-5</v>
      </c>
      <c r="F119" s="98">
        <v>5.2191410208201224E-5</v>
      </c>
      <c r="G119" s="98">
        <v>5.3809943804433762E-5</v>
      </c>
      <c r="H119" s="98">
        <v>5.5966014242442362E-5</v>
      </c>
      <c r="I119" s="98">
        <v>1.1272135467637508E-4</v>
      </c>
      <c r="J119" s="98">
        <v>1.1288581496553783E-4</v>
      </c>
      <c r="K119" s="98">
        <v>5.505989414530805E-5</v>
      </c>
      <c r="L119" s="98">
        <v>5.8341776030596496E-5</v>
      </c>
      <c r="M119" s="98">
        <v>5.8787483367693309E-5</v>
      </c>
      <c r="N119" s="98">
        <v>1.1977339840350339E-4</v>
      </c>
      <c r="O119" s="98">
        <v>1.2192680704614077E-4</v>
      </c>
      <c r="P119" s="98">
        <v>1.2314305629234883E-4</v>
      </c>
      <c r="Q119" s="98">
        <v>6.3149412607959018E-5</v>
      </c>
      <c r="R119" s="98">
        <v>1.3122238787833935E-4</v>
      </c>
      <c r="S119" s="98">
        <v>6.7253369851959729E-5</v>
      </c>
      <c r="T119" s="98">
        <v>0</v>
      </c>
      <c r="U119" s="98">
        <v>6.7877447856148991E-5</v>
      </c>
      <c r="V119" s="98">
        <v>6.9434440459839635E-5</v>
      </c>
      <c r="W119" s="98">
        <v>1.4002687134932295E-4</v>
      </c>
      <c r="X119" s="98">
        <v>6.9275999846813826E-5</v>
      </c>
      <c r="Y119" s="98">
        <v>1.3437669575663242E-4</v>
      </c>
      <c r="DA119" s="63" t="s">
        <v>3363</v>
      </c>
    </row>
    <row r="120" spans="1:105" ht="12" customHeight="1" x14ac:dyDescent="0.25">
      <c r="A120" s="121" t="s">
        <v>54</v>
      </c>
      <c r="B120" s="122"/>
      <c r="C120" s="122">
        <v>2.1279649023534837E-4</v>
      </c>
      <c r="D120" s="122">
        <v>1.6210553217099944E-4</v>
      </c>
      <c r="E120" s="122">
        <v>2.1545776360642512E-4</v>
      </c>
      <c r="F120" s="122">
        <v>2.6389908592347754E-4</v>
      </c>
      <c r="G120" s="122">
        <v>2.7107843016590562E-4</v>
      </c>
      <c r="H120" s="122">
        <v>5.6163737703615645E-4</v>
      </c>
      <c r="I120" s="122">
        <v>5.5788957175079341E-4</v>
      </c>
      <c r="J120" s="122">
        <v>6.6480159225317426E-4</v>
      </c>
      <c r="K120" s="122">
        <v>4.7529055597018505E-4</v>
      </c>
      <c r="L120" s="122">
        <v>4.9212681899928165E-4</v>
      </c>
      <c r="M120" s="122">
        <v>5.8132425854733115E-4</v>
      </c>
      <c r="N120" s="122">
        <v>6.1200889793981293E-4</v>
      </c>
      <c r="O120" s="122">
        <v>4.3701386174683609E-4</v>
      </c>
      <c r="P120" s="122">
        <v>2.6631761535664863E-4</v>
      </c>
      <c r="Q120" s="122">
        <v>3.5870803680904876E-4</v>
      </c>
      <c r="R120" s="122">
        <v>2.6141621847894657E-4</v>
      </c>
      <c r="S120" s="122">
        <v>9.7419992503116351E-5</v>
      </c>
      <c r="T120" s="122">
        <v>1.0431845192540674E-4</v>
      </c>
      <c r="U120" s="122">
        <v>2.1194024978320156E-4</v>
      </c>
      <c r="V120" s="122">
        <v>3.5217282498288186E-4</v>
      </c>
      <c r="W120" s="122">
        <v>2.6010819945491146E-4</v>
      </c>
      <c r="X120" s="122">
        <v>3.6411387553949762E-4</v>
      </c>
      <c r="Y120" s="122">
        <v>4.985117662785509E-4</v>
      </c>
      <c r="DA120" s="130" t="s">
        <v>3364</v>
      </c>
    </row>
    <row r="121" spans="1:105" ht="12" customHeight="1" x14ac:dyDescent="0.25">
      <c r="A121" s="97" t="s">
        <v>50</v>
      </c>
      <c r="B121" s="98"/>
      <c r="C121" s="98">
        <v>6.1665049532484898E-5</v>
      </c>
      <c r="D121" s="98">
        <v>6.3590247893572998E-5</v>
      </c>
      <c r="E121" s="98">
        <v>6.4835654774750233E-5</v>
      </c>
      <c r="F121" s="98">
        <v>6.6579302191364665E-5</v>
      </c>
      <c r="G121" s="98">
        <v>6.9130946485522238E-5</v>
      </c>
      <c r="H121" s="98">
        <v>1.4344220096120647E-4</v>
      </c>
      <c r="I121" s="98">
        <v>1.4893341802856973E-4</v>
      </c>
      <c r="J121" s="98">
        <v>1.5034111755157672E-4</v>
      </c>
      <c r="K121" s="98">
        <v>1.4707237313871344E-4</v>
      </c>
      <c r="L121" s="98">
        <v>1.4582617061723453E-4</v>
      </c>
      <c r="M121" s="98">
        <v>2.0789464339096583E-4</v>
      </c>
      <c r="N121" s="98">
        <v>2.0100638425026005E-4</v>
      </c>
      <c r="O121" s="98">
        <v>1.3063312034951769E-4</v>
      </c>
      <c r="P121" s="98">
        <v>6.5105689964499496E-5</v>
      </c>
      <c r="Q121" s="98">
        <v>6.5997369749784486E-5</v>
      </c>
      <c r="R121" s="98">
        <v>6.747461158818019E-5</v>
      </c>
      <c r="S121" s="98">
        <v>0</v>
      </c>
      <c r="T121" s="98">
        <v>0</v>
      </c>
      <c r="U121" s="98">
        <v>6.5657679893689144E-5</v>
      </c>
      <c r="V121" s="98">
        <v>6.363437997070004E-5</v>
      </c>
      <c r="W121" s="98">
        <v>6.7749685278252551E-5</v>
      </c>
      <c r="X121" s="98">
        <v>7.6585446463474819E-5</v>
      </c>
      <c r="Y121" s="98">
        <v>1.2776333463942167E-4</v>
      </c>
      <c r="DA121" s="63" t="s">
        <v>3365</v>
      </c>
    </row>
    <row r="122" spans="1:105" ht="12" customHeight="1" x14ac:dyDescent="0.25">
      <c r="A122" s="109" t="s">
        <v>120</v>
      </c>
      <c r="B122" s="33"/>
      <c r="C122" s="33">
        <v>1.5113144070286346E-4</v>
      </c>
      <c r="D122" s="33">
        <v>9.8515284277426456E-5</v>
      </c>
      <c r="E122" s="33">
        <v>1.506221088316749E-4</v>
      </c>
      <c r="F122" s="33">
        <v>1.9731978373211287E-4</v>
      </c>
      <c r="G122" s="33">
        <v>2.0194748368038338E-4</v>
      </c>
      <c r="H122" s="33">
        <v>4.1819517607494998E-4</v>
      </c>
      <c r="I122" s="33">
        <v>4.0895615372222368E-4</v>
      </c>
      <c r="J122" s="33">
        <v>5.1446047470159748E-4</v>
      </c>
      <c r="K122" s="33">
        <v>3.2821818283147161E-4</v>
      </c>
      <c r="L122" s="33">
        <v>3.4630064838204707E-4</v>
      </c>
      <c r="M122" s="33">
        <v>3.7342961515636535E-4</v>
      </c>
      <c r="N122" s="33">
        <v>4.1100251368955286E-4</v>
      </c>
      <c r="O122" s="33">
        <v>3.0638074139731841E-4</v>
      </c>
      <c r="P122" s="33">
        <v>2.0121192539214916E-4</v>
      </c>
      <c r="Q122" s="33">
        <v>2.9271066705926428E-4</v>
      </c>
      <c r="R122" s="33">
        <v>1.9394160689076639E-4</v>
      </c>
      <c r="S122" s="33">
        <v>9.7419992503116351E-5</v>
      </c>
      <c r="T122" s="33">
        <v>1.0431845192540674E-4</v>
      </c>
      <c r="U122" s="33">
        <v>1.4628256988951242E-4</v>
      </c>
      <c r="V122" s="33">
        <v>2.885384450121818E-4</v>
      </c>
      <c r="W122" s="33">
        <v>1.9235851417665888E-4</v>
      </c>
      <c r="X122" s="33">
        <v>2.8752842907602282E-4</v>
      </c>
      <c r="Y122" s="33">
        <v>3.7074843163912923E-4</v>
      </c>
      <c r="DA122" s="60" t="s">
        <v>3366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3367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3368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3369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3370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3371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3372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3373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3374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3375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3376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3377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3378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3379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3380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3381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3382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3383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3384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3.7897370931063383</v>
      </c>
      <c r="D143" s="117">
        <f t="shared" si="49"/>
        <v>4.456173106891379</v>
      </c>
      <c r="E143" s="117">
        <f t="shared" si="49"/>
        <v>6.0417658428929197</v>
      </c>
      <c r="F143" s="117">
        <f t="shared" si="49"/>
        <v>6.4231390489718203</v>
      </c>
      <c r="G143" s="117">
        <f t="shared" si="49"/>
        <v>6.7577153598617343</v>
      </c>
      <c r="H143" s="117">
        <f t="shared" si="49"/>
        <v>8.0420132983489001</v>
      </c>
      <c r="I143" s="117">
        <f t="shared" si="49"/>
        <v>5.9359223735220921</v>
      </c>
      <c r="J143" s="117">
        <f t="shared" si="49"/>
        <v>4.6766812310299146</v>
      </c>
      <c r="K143" s="117">
        <f t="shared" si="49"/>
        <v>3.8206384330354042</v>
      </c>
      <c r="L143" s="117">
        <f t="shared" si="49"/>
        <v>4.5128301091903227</v>
      </c>
      <c r="M143" s="117">
        <f t="shared" si="49"/>
        <v>3.7931947007772089</v>
      </c>
      <c r="N143" s="117">
        <f t="shared" si="49"/>
        <v>3.7114579104881189</v>
      </c>
      <c r="O143" s="117">
        <f t="shared" si="49"/>
        <v>3.7563995095328466</v>
      </c>
      <c r="P143" s="117">
        <f t="shared" si="49"/>
        <v>7.6759605429500288</v>
      </c>
      <c r="Q143" s="117">
        <f t="shared" si="49"/>
        <v>10.116324457764193</v>
      </c>
      <c r="R143" s="117">
        <f t="shared" ref="R143:V143" si="50">R144+R146+R148+R157</f>
        <v>9.7145806146920251</v>
      </c>
      <c r="S143" s="117">
        <f t="shared" si="50"/>
        <v>8.0445742298069263</v>
      </c>
      <c r="T143" s="117">
        <f t="shared" si="50"/>
        <v>6.8787391876404005</v>
      </c>
      <c r="U143" s="117">
        <f t="shared" si="50"/>
        <v>9.2878021971489471</v>
      </c>
      <c r="V143" s="117">
        <f t="shared" si="50"/>
        <v>8.7786775285870497</v>
      </c>
      <c r="W143" s="117">
        <f t="shared" ref="W143:Y143" si="51">W144+W146+W148+W157</f>
        <v>8.7983333123841874</v>
      </c>
      <c r="X143" s="117">
        <f t="shared" si="51"/>
        <v>9.1577390656330344</v>
      </c>
      <c r="Y143" s="117">
        <f t="shared" si="51"/>
        <v>9.0085188117594885</v>
      </c>
      <c r="DA143" s="129" t="s">
        <v>3385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1.7817697218922419</v>
      </c>
      <c r="D144" s="122">
        <f t="shared" si="52"/>
        <v>2.0080999297121496</v>
      </c>
      <c r="E144" s="122">
        <f t="shared" si="52"/>
        <v>2.6576978155428703</v>
      </c>
      <c r="F144" s="122">
        <f t="shared" si="52"/>
        <v>2.891894039209892</v>
      </c>
      <c r="G144" s="122">
        <f t="shared" si="52"/>
        <v>3.0528438707591126</v>
      </c>
      <c r="H144" s="122">
        <f t="shared" si="52"/>
        <v>3.5261046332035657</v>
      </c>
      <c r="I144" s="122">
        <f t="shared" si="52"/>
        <v>2.6534960283861269</v>
      </c>
      <c r="J144" s="122">
        <f t="shared" si="52"/>
        <v>1.9555524474651755</v>
      </c>
      <c r="K144" s="122">
        <f t="shared" si="52"/>
        <v>1.5271028443185668</v>
      </c>
      <c r="L144" s="122">
        <f t="shared" si="52"/>
        <v>1.8598628683427481</v>
      </c>
      <c r="M144" s="122">
        <f t="shared" si="52"/>
        <v>1.410306462558063</v>
      </c>
      <c r="N144" s="122">
        <f t="shared" si="52"/>
        <v>1.339854021431899</v>
      </c>
      <c r="O144" s="122">
        <f t="shared" si="52"/>
        <v>1.3052935139317676</v>
      </c>
      <c r="P144" s="122">
        <f t="shared" si="52"/>
        <v>2.5206633495079278</v>
      </c>
      <c r="Q144" s="122">
        <f t="shared" si="52"/>
        <v>3.3012106922488726</v>
      </c>
      <c r="R144" s="122">
        <f t="shared" si="52"/>
        <v>2.879997652429279</v>
      </c>
      <c r="S144" s="122">
        <f t="shared" si="52"/>
        <v>2.3089070755102301</v>
      </c>
      <c r="T144" s="122">
        <f t="shared" si="52"/>
        <v>1.9591879643861729</v>
      </c>
      <c r="U144" s="122">
        <f t="shared" si="52"/>
        <v>2.7465397280923036</v>
      </c>
      <c r="V144" s="122">
        <f t="shared" si="52"/>
        <v>2.5509438886567444</v>
      </c>
      <c r="W144" s="122">
        <f t="shared" si="52"/>
        <v>2.461672820032315</v>
      </c>
      <c r="X144" s="122">
        <f t="shared" si="52"/>
        <v>2.3720108704123755</v>
      </c>
      <c r="Y144" s="122">
        <f t="shared" si="52"/>
        <v>2.5605486810174667</v>
      </c>
      <c r="DA144" s="130" t="s">
        <v>3386</v>
      </c>
    </row>
    <row r="145" spans="1:105" ht="12" customHeight="1" x14ac:dyDescent="0.25">
      <c r="A145" s="97" t="s">
        <v>53</v>
      </c>
      <c r="B145" s="98"/>
      <c r="C145" s="98">
        <v>1.7817697218922419</v>
      </c>
      <c r="D145" s="98">
        <v>2.0080999297121496</v>
      </c>
      <c r="E145" s="98">
        <v>2.6576978155428703</v>
      </c>
      <c r="F145" s="98">
        <v>2.891894039209892</v>
      </c>
      <c r="G145" s="98">
        <v>3.0528438707591126</v>
      </c>
      <c r="H145" s="98">
        <v>3.5261046332035657</v>
      </c>
      <c r="I145" s="98">
        <v>2.6534960283861269</v>
      </c>
      <c r="J145" s="98">
        <v>1.9555524474651755</v>
      </c>
      <c r="K145" s="98">
        <v>1.5271028443185668</v>
      </c>
      <c r="L145" s="98">
        <v>1.8598628683427481</v>
      </c>
      <c r="M145" s="98">
        <v>1.410306462558063</v>
      </c>
      <c r="N145" s="98">
        <v>1.339854021431899</v>
      </c>
      <c r="O145" s="98">
        <v>1.3052935139317676</v>
      </c>
      <c r="P145" s="98">
        <v>2.5206633495079278</v>
      </c>
      <c r="Q145" s="98">
        <v>3.3012106922488726</v>
      </c>
      <c r="R145" s="98">
        <v>2.879997652429279</v>
      </c>
      <c r="S145" s="98">
        <v>2.3089070755102301</v>
      </c>
      <c r="T145" s="98">
        <v>1.9591879643861729</v>
      </c>
      <c r="U145" s="98">
        <v>2.7465397280923036</v>
      </c>
      <c r="V145" s="98">
        <v>2.5509438886567444</v>
      </c>
      <c r="W145" s="98">
        <v>2.461672820032315</v>
      </c>
      <c r="X145" s="98">
        <v>2.3720108704123755</v>
      </c>
      <c r="Y145" s="98">
        <v>2.5605486810174667</v>
      </c>
      <c r="DA145" s="63" t="s">
        <v>3387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0.17587545150885453</v>
      </c>
      <c r="D146" s="122">
        <f t="shared" si="53"/>
        <v>0.17895830697687307</v>
      </c>
      <c r="E146" s="122">
        <f t="shared" si="53"/>
        <v>0.49810316773559526</v>
      </c>
      <c r="F146" s="122">
        <f t="shared" si="53"/>
        <v>0.42289354333626172</v>
      </c>
      <c r="G146" s="122">
        <f t="shared" si="53"/>
        <v>0.47122771025319948</v>
      </c>
      <c r="H146" s="122">
        <f t="shared" si="53"/>
        <v>0.58244116433729187</v>
      </c>
      <c r="I146" s="122">
        <f t="shared" si="53"/>
        <v>0.27374436891306669</v>
      </c>
      <c r="J146" s="122">
        <f t="shared" si="53"/>
        <v>0.25007701181657999</v>
      </c>
      <c r="K146" s="122">
        <f t="shared" si="53"/>
        <v>0.29619179569119708</v>
      </c>
      <c r="L146" s="122">
        <f t="shared" si="53"/>
        <v>0.30575178346231996</v>
      </c>
      <c r="M146" s="122">
        <f t="shared" si="53"/>
        <v>0.27141185309927246</v>
      </c>
      <c r="N146" s="122">
        <f t="shared" si="53"/>
        <v>0.27124300281043862</v>
      </c>
      <c r="O146" s="122">
        <f t="shared" si="53"/>
        <v>0.17745040128705117</v>
      </c>
      <c r="P146" s="122">
        <f t="shared" si="53"/>
        <v>0.11879373079570048</v>
      </c>
      <c r="Q146" s="122">
        <f t="shared" si="53"/>
        <v>0.18640999091323399</v>
      </c>
      <c r="R146" s="122">
        <f t="shared" si="53"/>
        <v>0.6987450964456452</v>
      </c>
      <c r="S146" s="122">
        <f t="shared" si="53"/>
        <v>0.66550624689164073</v>
      </c>
      <c r="T146" s="122">
        <f t="shared" si="53"/>
        <v>0.54360411919505003</v>
      </c>
      <c r="U146" s="122">
        <f t="shared" si="53"/>
        <v>0.55732278298273519</v>
      </c>
      <c r="V146" s="122">
        <f t="shared" si="53"/>
        <v>0.56629607641375324</v>
      </c>
      <c r="W146" s="122">
        <f t="shared" si="53"/>
        <v>0.57164134014716894</v>
      </c>
      <c r="X146" s="122">
        <f t="shared" si="53"/>
        <v>0.66476161777046139</v>
      </c>
      <c r="Y146" s="122">
        <f t="shared" si="53"/>
        <v>0.31356652900901233</v>
      </c>
      <c r="DA146" s="130" t="s">
        <v>3388</v>
      </c>
    </row>
    <row r="147" spans="1:105" ht="12" customHeight="1" x14ac:dyDescent="0.25">
      <c r="A147" s="97" t="s">
        <v>53</v>
      </c>
      <c r="B147" s="98"/>
      <c r="C147" s="98">
        <v>0.17587545150885453</v>
      </c>
      <c r="D147" s="98">
        <v>0.17895830697687307</v>
      </c>
      <c r="E147" s="98">
        <v>0.49810316773559526</v>
      </c>
      <c r="F147" s="98">
        <v>0.42289354333626172</v>
      </c>
      <c r="G147" s="98">
        <v>0.47122771025319948</v>
      </c>
      <c r="H147" s="98">
        <v>0.58244116433729187</v>
      </c>
      <c r="I147" s="98">
        <v>0.27374436891306669</v>
      </c>
      <c r="J147" s="98">
        <v>0.25007701181657999</v>
      </c>
      <c r="K147" s="98">
        <v>0.29619179569119708</v>
      </c>
      <c r="L147" s="98">
        <v>0.30575178346231996</v>
      </c>
      <c r="M147" s="98">
        <v>0.27141185309927246</v>
      </c>
      <c r="N147" s="98">
        <v>0.27124300281043862</v>
      </c>
      <c r="O147" s="98">
        <v>0.17745040128705117</v>
      </c>
      <c r="P147" s="98">
        <v>0.11879373079570048</v>
      </c>
      <c r="Q147" s="98">
        <v>0.18640999091323399</v>
      </c>
      <c r="R147" s="98">
        <v>0.6987450964456452</v>
      </c>
      <c r="S147" s="98">
        <v>0.66550624689164073</v>
      </c>
      <c r="T147" s="98">
        <v>0.54360411919505003</v>
      </c>
      <c r="U147" s="98">
        <v>0.55732278298273519</v>
      </c>
      <c r="V147" s="98">
        <v>0.56629607641375324</v>
      </c>
      <c r="W147" s="98">
        <v>0.57164134014716894</v>
      </c>
      <c r="X147" s="98">
        <v>0.66476161777046139</v>
      </c>
      <c r="Y147" s="98">
        <v>0.31356652900901233</v>
      </c>
      <c r="DA147" s="63" t="s">
        <v>3389</v>
      </c>
    </row>
    <row r="148" spans="1:105" ht="12" customHeight="1" x14ac:dyDescent="0.25">
      <c r="A148" s="121" t="s">
        <v>55</v>
      </c>
      <c r="B148" s="122"/>
      <c r="C148" s="122">
        <v>1.2167012251437992</v>
      </c>
      <c r="D148" s="122">
        <v>1.4926091892665063</v>
      </c>
      <c r="E148" s="122">
        <v>1.8580238165984615</v>
      </c>
      <c r="F148" s="122">
        <v>1.9902743997053547</v>
      </c>
      <c r="G148" s="122">
        <v>2.0580330673581178</v>
      </c>
      <c r="H148" s="122">
        <v>2.400117946933825</v>
      </c>
      <c r="I148" s="122">
        <v>1.7985108709039175</v>
      </c>
      <c r="J148" s="122">
        <v>1.466114162131372</v>
      </c>
      <c r="K148" s="122">
        <v>1.1939549889310974</v>
      </c>
      <c r="L148" s="122">
        <v>1.4264276222047667</v>
      </c>
      <c r="M148" s="122">
        <v>1.3431265315045802</v>
      </c>
      <c r="N148" s="122">
        <v>1.3258207889167171</v>
      </c>
      <c r="O148" s="122">
        <v>1.4914135965273503</v>
      </c>
      <c r="P148" s="122">
        <v>3.1754424269247163</v>
      </c>
      <c r="Q148" s="122">
        <v>4.1235103202009347</v>
      </c>
      <c r="R148" s="122">
        <v>3.8342228185428513</v>
      </c>
      <c r="S148" s="122">
        <v>3.1995246935115178</v>
      </c>
      <c r="T148" s="122">
        <v>2.7278155065785308</v>
      </c>
      <c r="U148" s="122">
        <v>3.8193259068643597</v>
      </c>
      <c r="V148" s="122">
        <v>3.6130139666237411</v>
      </c>
      <c r="W148" s="122">
        <v>3.677584003129255</v>
      </c>
      <c r="X148" s="122">
        <v>3.9221290084869405</v>
      </c>
      <c r="Y148" s="122">
        <v>3.8681585794410354</v>
      </c>
      <c r="DA148" s="130" t="s">
        <v>3390</v>
      </c>
    </row>
    <row r="149" spans="1:105" ht="12" customHeight="1" x14ac:dyDescent="0.25">
      <c r="A149" s="97" t="s">
        <v>124</v>
      </c>
      <c r="B149" s="98"/>
      <c r="C149" s="98">
        <v>0.72605576945117156</v>
      </c>
      <c r="D149" s="98">
        <v>1.1009530035055324</v>
      </c>
      <c r="E149" s="98">
        <v>1.5748671765589846</v>
      </c>
      <c r="F149" s="98">
        <v>1.4711097777361342</v>
      </c>
      <c r="G149" s="98">
        <v>1.1018851138910035</v>
      </c>
      <c r="H149" s="98">
        <v>1.3310875669220279</v>
      </c>
      <c r="I149" s="98">
        <v>0.8129668433383006</v>
      </c>
      <c r="J149" s="98">
        <v>0.64447378265377386</v>
      </c>
      <c r="K149" s="98">
        <v>0.61534799081668901</v>
      </c>
      <c r="L149" s="98">
        <v>0.78569724288271126</v>
      </c>
      <c r="M149" s="98">
        <v>0.71481417598355979</v>
      </c>
      <c r="N149" s="98">
        <v>0.64493503620568893</v>
      </c>
      <c r="O149" s="98">
        <v>0.81038045783934576</v>
      </c>
      <c r="P149" s="98">
        <v>1.8800778779647032</v>
      </c>
      <c r="Q149" s="98">
        <v>2.1433026469462986</v>
      </c>
      <c r="R149" s="98">
        <v>2.0871263279103145</v>
      </c>
      <c r="S149" s="98">
        <v>1.5838598640201502</v>
      </c>
      <c r="T149" s="98">
        <v>1.1316739081573011</v>
      </c>
      <c r="U149" s="98">
        <v>1.2656940977712425</v>
      </c>
      <c r="V149" s="98">
        <v>1.3669231650649003</v>
      </c>
      <c r="W149" s="98">
        <v>1.5894602900949193</v>
      </c>
      <c r="X149" s="98">
        <v>1.95709340992624</v>
      </c>
      <c r="Y149" s="98">
        <v>1.5278375821355861</v>
      </c>
      <c r="DA149" s="63" t="s">
        <v>3391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7.0611190895385916E-4</v>
      </c>
      <c r="E150" s="98">
        <v>2.975332628860107E-3</v>
      </c>
      <c r="F150" s="98">
        <v>2.2413700262897368E-3</v>
      </c>
      <c r="G150" s="98">
        <v>1.3958367828007178E-3</v>
      </c>
      <c r="H150" s="98">
        <v>1.2573893436994656E-3</v>
      </c>
      <c r="I150" s="98">
        <v>3.6722449354184158E-3</v>
      </c>
      <c r="J150" s="98">
        <v>4.3402919609933375E-3</v>
      </c>
      <c r="K150" s="98">
        <v>3.3738763248901257E-3</v>
      </c>
      <c r="L150" s="98">
        <v>2.4137005317937344E-3</v>
      </c>
      <c r="M150" s="98">
        <v>6.7694121271191757E-5</v>
      </c>
      <c r="N150" s="98">
        <v>2.3126855523878248E-3</v>
      </c>
      <c r="O150" s="98">
        <v>4.9696407768438765E-3</v>
      </c>
      <c r="P150" s="98">
        <v>1.0248066888410673E-2</v>
      </c>
      <c r="Q150" s="98">
        <v>2.3416228907407372E-2</v>
      </c>
      <c r="R150" s="98">
        <v>1.6823905187463063E-2</v>
      </c>
      <c r="S150" s="98">
        <v>1.0300303877525592E-2</v>
      </c>
      <c r="T150" s="98">
        <v>4.1689758242706536E-3</v>
      </c>
      <c r="U150" s="98">
        <v>2.4800014424934567E-3</v>
      </c>
      <c r="V150" s="98">
        <v>8.1166174545186098E-3</v>
      </c>
      <c r="W150" s="98">
        <v>1.6214921039031313E-2</v>
      </c>
      <c r="X150" s="98">
        <v>2.4618329214492779E-2</v>
      </c>
      <c r="Y150" s="98">
        <v>3.2227156656026842E-3</v>
      </c>
      <c r="DA150" s="63" t="s">
        <v>3392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1.0500058335114699E-4</v>
      </c>
      <c r="E151" s="101">
        <v>2.669203668399926E-4</v>
      </c>
      <c r="F151" s="101">
        <v>2.6043011093948863E-4</v>
      </c>
      <c r="G151" s="101">
        <v>1.5662139137752329E-4</v>
      </c>
      <c r="H151" s="101">
        <v>1.8843148947685244E-4</v>
      </c>
      <c r="I151" s="101">
        <v>4.5240197763527174E-4</v>
      </c>
      <c r="J151" s="101">
        <v>5.0149576182473277E-4</v>
      </c>
      <c r="K151" s="101">
        <v>3.6404262767356712E-4</v>
      </c>
      <c r="L151" s="101">
        <v>2.5850052901010368E-4</v>
      </c>
      <c r="M151" s="101">
        <v>1.0535374952335192E-5</v>
      </c>
      <c r="N151" s="101">
        <v>2.3498288645598756E-4</v>
      </c>
      <c r="O151" s="101">
        <v>3.1106677353236168E-4</v>
      </c>
      <c r="P151" s="101">
        <v>1.2491753914318012E-3</v>
      </c>
      <c r="Q151" s="101">
        <v>5.9126204345173977E-4</v>
      </c>
      <c r="R151" s="101">
        <v>7.0106392309467885E-4</v>
      </c>
      <c r="S151" s="101">
        <v>7.782749389691016E-4</v>
      </c>
      <c r="T151" s="101">
        <v>3.5976122068443145E-4</v>
      </c>
      <c r="U151" s="101">
        <v>2.6381594332609636E-4</v>
      </c>
      <c r="V151" s="101">
        <v>6.8359230007125952E-4</v>
      </c>
      <c r="W151" s="101">
        <v>1.5594522600471763E-3</v>
      </c>
      <c r="X151" s="101">
        <v>2.6698735619509559E-3</v>
      </c>
      <c r="Y151" s="101">
        <v>2.6042230880674684E-4</v>
      </c>
      <c r="DA151" s="131" t="s">
        <v>3393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6.011113256027122E-4</v>
      </c>
      <c r="E152" s="104">
        <v>2.7084122620201143E-3</v>
      </c>
      <c r="F152" s="104">
        <v>1.980939915350248E-3</v>
      </c>
      <c r="G152" s="104">
        <v>1.2392153914231945E-3</v>
      </c>
      <c r="H152" s="104">
        <v>1.0689578542226132E-3</v>
      </c>
      <c r="I152" s="104">
        <v>3.2198429577831441E-3</v>
      </c>
      <c r="J152" s="104">
        <v>3.8387961991686046E-3</v>
      </c>
      <c r="K152" s="104">
        <v>3.0098336972165587E-3</v>
      </c>
      <c r="L152" s="104">
        <v>2.1552000027836309E-3</v>
      </c>
      <c r="M152" s="104">
        <v>5.7158746318856566E-5</v>
      </c>
      <c r="N152" s="104">
        <v>2.0777026659318373E-3</v>
      </c>
      <c r="O152" s="104">
        <v>4.6585740033115147E-3</v>
      </c>
      <c r="P152" s="104">
        <v>8.9988914969788714E-3</v>
      </c>
      <c r="Q152" s="104">
        <v>2.2824966863955631E-2</v>
      </c>
      <c r="R152" s="104">
        <v>1.6122841264368384E-2</v>
      </c>
      <c r="S152" s="104">
        <v>9.5220289385564913E-3</v>
      </c>
      <c r="T152" s="104">
        <v>3.8092146035862218E-3</v>
      </c>
      <c r="U152" s="104">
        <v>2.2161854991673605E-3</v>
      </c>
      <c r="V152" s="104">
        <v>7.433025154447351E-3</v>
      </c>
      <c r="W152" s="104">
        <v>1.4655468778984135E-2</v>
      </c>
      <c r="X152" s="104">
        <v>2.1948455652541825E-2</v>
      </c>
      <c r="Y152" s="104">
        <v>2.9622933567959374E-3</v>
      </c>
      <c r="DA152" s="132" t="s">
        <v>3394</v>
      </c>
    </row>
    <row r="153" spans="1:105" ht="12" customHeight="1" x14ac:dyDescent="0.25">
      <c r="A153" s="106" t="s">
        <v>122</v>
      </c>
      <c r="B153" s="101"/>
      <c r="C153" s="101">
        <v>0.44757656581684963</v>
      </c>
      <c r="D153" s="101">
        <v>0.3558902400803366</v>
      </c>
      <c r="E153" s="101">
        <v>0.23906553079181039</v>
      </c>
      <c r="F153" s="101">
        <v>0.4477228800590618</v>
      </c>
      <c r="G153" s="101">
        <v>0.85240118056333225</v>
      </c>
      <c r="H153" s="101">
        <v>0.91734763245512141</v>
      </c>
      <c r="I153" s="101">
        <v>0.69275944135127843</v>
      </c>
      <c r="J153" s="101">
        <v>0.49042678339143075</v>
      </c>
      <c r="K153" s="101">
        <v>0.34464759981773579</v>
      </c>
      <c r="L153" s="101">
        <v>0.4590509290307922</v>
      </c>
      <c r="M153" s="101">
        <v>0.55294775064924395</v>
      </c>
      <c r="N153" s="101">
        <v>0.50567143786956814</v>
      </c>
      <c r="O153" s="101">
        <v>0.44562092984776758</v>
      </c>
      <c r="P153" s="101">
        <v>0.60747930224017954</v>
      </c>
      <c r="Q153" s="101">
        <v>1.1672910776142991</v>
      </c>
      <c r="R153" s="101">
        <v>0.86876645503388794</v>
      </c>
      <c r="S153" s="101">
        <v>0.88422803450258725</v>
      </c>
      <c r="T153" s="101">
        <v>1.0507851674425901</v>
      </c>
      <c r="U153" s="101">
        <v>1.6131708700463732</v>
      </c>
      <c r="V153" s="101">
        <v>1.3815973335710696</v>
      </c>
      <c r="W153" s="101">
        <v>1.1132211680905257</v>
      </c>
      <c r="X153" s="101">
        <v>0.9367311829323518</v>
      </c>
      <c r="Y153" s="101">
        <v>1.3652848855447097</v>
      </c>
      <c r="DA153" s="131" t="s">
        <v>3395</v>
      </c>
    </row>
    <row r="154" spans="1:105" ht="12" customHeight="1" x14ac:dyDescent="0.25">
      <c r="A154" s="107" t="s">
        <v>121</v>
      </c>
      <c r="B154" s="104"/>
      <c r="C154" s="104">
        <v>4.3068889875778033E-2</v>
      </c>
      <c r="D154" s="104">
        <v>3.5059833771683695E-2</v>
      </c>
      <c r="E154" s="104">
        <v>4.1115776618806499E-2</v>
      </c>
      <c r="F154" s="104">
        <v>6.9200371883869058E-2</v>
      </c>
      <c r="G154" s="104">
        <v>0.10235093612098128</v>
      </c>
      <c r="H154" s="104">
        <v>0.15042535821297612</v>
      </c>
      <c r="I154" s="104">
        <v>0.28911234127892005</v>
      </c>
      <c r="J154" s="104">
        <v>0.32687330412517401</v>
      </c>
      <c r="K154" s="104">
        <v>0.23058552197178259</v>
      </c>
      <c r="L154" s="104">
        <v>0.17926574975946952</v>
      </c>
      <c r="M154" s="104">
        <v>7.5296910750505319E-2</v>
      </c>
      <c r="N154" s="104">
        <v>0.17290162928907213</v>
      </c>
      <c r="O154" s="104">
        <v>0.230442568063393</v>
      </c>
      <c r="P154" s="104">
        <v>0.67763717983142291</v>
      </c>
      <c r="Q154" s="104">
        <v>0.78950036673292934</v>
      </c>
      <c r="R154" s="104">
        <v>0.86150613041118584</v>
      </c>
      <c r="S154" s="104">
        <v>0.72113649111125477</v>
      </c>
      <c r="T154" s="104">
        <v>0.54118745515436895</v>
      </c>
      <c r="U154" s="104">
        <v>0.93798093760425083</v>
      </c>
      <c r="V154" s="104">
        <v>0.85637685053325219</v>
      </c>
      <c r="W154" s="104">
        <v>0.9586876239047788</v>
      </c>
      <c r="X154" s="104">
        <v>1.0036860864138557</v>
      </c>
      <c r="Y154" s="104">
        <v>0.97181339609513684</v>
      </c>
      <c r="DA154" s="132" t="s">
        <v>3396</v>
      </c>
    </row>
    <row r="155" spans="1:105" ht="12" customHeight="1" x14ac:dyDescent="0.25">
      <c r="A155" s="108" t="s">
        <v>53</v>
      </c>
      <c r="B155" s="98"/>
      <c r="C155" s="98">
        <v>1.3418690597328796E-2</v>
      </c>
      <c r="D155" s="98">
        <v>4.7311111543172279E-3</v>
      </c>
      <c r="E155" s="98">
        <v>3.2595969657651914E-3</v>
      </c>
      <c r="F155" s="98">
        <v>7.2491679667342048E-3</v>
      </c>
      <c r="G155" s="98">
        <v>1.0335932215399544E-2</v>
      </c>
      <c r="H155" s="98">
        <v>2.0808069227479613E-2</v>
      </c>
      <c r="I155" s="98">
        <v>3.2671259390166713E-2</v>
      </c>
      <c r="J155" s="98">
        <v>3.4555486271913807E-2</v>
      </c>
      <c r="K155" s="98">
        <v>2.2679361679099404E-2</v>
      </c>
      <c r="L155" s="98">
        <v>1.742566305059487E-2</v>
      </c>
      <c r="M155" s="98">
        <v>1.080704149614576E-2</v>
      </c>
      <c r="N155" s="98">
        <v>1.6417684274894939E-2</v>
      </c>
      <c r="O155" s="98">
        <v>1.2864180889554766E-2</v>
      </c>
      <c r="P155" s="98">
        <v>8.125535820757751E-2</v>
      </c>
      <c r="Q155" s="98">
        <v>1.4593924620664325E-2</v>
      </c>
      <c r="R155" s="98">
        <v>3.0474747977662826E-2</v>
      </c>
      <c r="S155" s="98">
        <v>5.3445035220998777E-2</v>
      </c>
      <c r="T155" s="98">
        <v>4.6725143375170593E-2</v>
      </c>
      <c r="U155" s="98">
        <v>0.10424224558717296</v>
      </c>
      <c r="V155" s="98">
        <v>7.7669600776150677E-2</v>
      </c>
      <c r="W155" s="98">
        <v>9.0941102153024381E-2</v>
      </c>
      <c r="X155" s="98">
        <v>0.10192039640788013</v>
      </c>
      <c r="Y155" s="98">
        <v>8.0492773141394233E-2</v>
      </c>
      <c r="DA155" s="63" t="s">
        <v>3397</v>
      </c>
    </row>
    <row r="156" spans="1:105" ht="12" customHeight="1" x14ac:dyDescent="0.25">
      <c r="A156" s="108" t="s">
        <v>52</v>
      </c>
      <c r="B156" s="98"/>
      <c r="C156" s="98">
        <v>2.9650199278449238E-2</v>
      </c>
      <c r="D156" s="98">
        <v>3.0328722617366466E-2</v>
      </c>
      <c r="E156" s="98">
        <v>3.7856179653041305E-2</v>
      </c>
      <c r="F156" s="98">
        <v>6.1951203917134851E-2</v>
      </c>
      <c r="G156" s="98">
        <v>9.2015003905581733E-2</v>
      </c>
      <c r="H156" s="98">
        <v>0.12961728898549651</v>
      </c>
      <c r="I156" s="98">
        <v>0.25644108188875331</v>
      </c>
      <c r="J156" s="98">
        <v>0.29231781785326022</v>
      </c>
      <c r="K156" s="98">
        <v>0.20790616029268319</v>
      </c>
      <c r="L156" s="98">
        <v>0.16184008670887465</v>
      </c>
      <c r="M156" s="98">
        <v>6.4489869254359553E-2</v>
      </c>
      <c r="N156" s="98">
        <v>0.1564839450141772</v>
      </c>
      <c r="O156" s="98">
        <v>0.21757838717383823</v>
      </c>
      <c r="P156" s="98">
        <v>0.59638182162384534</v>
      </c>
      <c r="Q156" s="98">
        <v>0.774906442112265</v>
      </c>
      <c r="R156" s="98">
        <v>0.83103138243352304</v>
      </c>
      <c r="S156" s="98">
        <v>0.66769145589025602</v>
      </c>
      <c r="T156" s="98">
        <v>0.4944623117791983</v>
      </c>
      <c r="U156" s="98">
        <v>0.83373869201707784</v>
      </c>
      <c r="V156" s="98">
        <v>0.77870724975710148</v>
      </c>
      <c r="W156" s="98">
        <v>0.86774652175175437</v>
      </c>
      <c r="X156" s="98">
        <v>0.90176569000597562</v>
      </c>
      <c r="Y156" s="98">
        <v>0.89132062295374259</v>
      </c>
      <c r="DA156" s="63" t="s">
        <v>3398</v>
      </c>
    </row>
    <row r="157" spans="1:105" ht="12" customHeight="1" x14ac:dyDescent="0.25">
      <c r="A157" s="121" t="s">
        <v>54</v>
      </c>
      <c r="B157" s="122"/>
      <c r="C157" s="122">
        <v>0.6153906945614428</v>
      </c>
      <c r="D157" s="122">
        <v>0.77650568093585048</v>
      </c>
      <c r="E157" s="122">
        <v>1.0279410430159932</v>
      </c>
      <c r="F157" s="122">
        <v>1.1180770667203122</v>
      </c>
      <c r="G157" s="122">
        <v>1.1756107114913035</v>
      </c>
      <c r="H157" s="122">
        <v>1.5333495538742175</v>
      </c>
      <c r="I157" s="122">
        <v>1.210171105318981</v>
      </c>
      <c r="J157" s="122">
        <v>1.0049376096167872</v>
      </c>
      <c r="K157" s="122">
        <v>0.80338880409454283</v>
      </c>
      <c r="L157" s="122">
        <v>0.92078783518048801</v>
      </c>
      <c r="M157" s="122">
        <v>0.7683498536152934</v>
      </c>
      <c r="N157" s="122">
        <v>0.77454009732906415</v>
      </c>
      <c r="O157" s="122">
        <v>0.78224199778667758</v>
      </c>
      <c r="P157" s="122">
        <v>1.8610610357216839</v>
      </c>
      <c r="Q157" s="122">
        <v>2.5051934544011512</v>
      </c>
      <c r="R157" s="122">
        <v>2.3016150472742494</v>
      </c>
      <c r="S157" s="122">
        <v>1.8706362138935377</v>
      </c>
      <c r="T157" s="122">
        <v>1.6481315974806461</v>
      </c>
      <c r="U157" s="122">
        <v>2.164613779209549</v>
      </c>
      <c r="V157" s="122">
        <v>2.0484235968928108</v>
      </c>
      <c r="W157" s="122">
        <v>2.0874351490754486</v>
      </c>
      <c r="X157" s="122">
        <v>2.198837568963258</v>
      </c>
      <c r="Y157" s="122">
        <v>2.2662450222919741</v>
      </c>
      <c r="DA157" s="130" t="s">
        <v>3399</v>
      </c>
    </row>
    <row r="158" spans="1:105" ht="12" customHeight="1" x14ac:dyDescent="0.25">
      <c r="A158" s="97" t="s">
        <v>50</v>
      </c>
      <c r="B158" s="98"/>
      <c r="C158" s="98">
        <v>0.15237433739477019</v>
      </c>
      <c r="D158" s="98">
        <v>0.25944821140577778</v>
      </c>
      <c r="E158" s="98">
        <v>0.33377395078041416</v>
      </c>
      <c r="F158" s="98">
        <v>0.37058039599713571</v>
      </c>
      <c r="G158" s="98">
        <v>0.34510168485572701</v>
      </c>
      <c r="H158" s="98">
        <v>0.35380018867081575</v>
      </c>
      <c r="I158" s="98">
        <v>0.29615410174981094</v>
      </c>
      <c r="J158" s="98">
        <v>0.24610840943193113</v>
      </c>
      <c r="K158" s="98">
        <v>0.23310971142486081</v>
      </c>
      <c r="L158" s="98">
        <v>0.27597602789311637</v>
      </c>
      <c r="M158" s="98">
        <v>0.24794901135095856</v>
      </c>
      <c r="N158" s="98">
        <v>0.2187619481923663</v>
      </c>
      <c r="O158" s="98">
        <v>0.22782416188955887</v>
      </c>
      <c r="P158" s="98">
        <v>0.48829267473374632</v>
      </c>
      <c r="Q158" s="98">
        <v>0.59252438561356502</v>
      </c>
      <c r="R158" s="98">
        <v>0.62474742869496036</v>
      </c>
      <c r="S158" s="98">
        <v>0.53968427631596183</v>
      </c>
      <c r="T158" s="98">
        <v>0.39782279192868375</v>
      </c>
      <c r="U158" s="98">
        <v>0.42697189234866056</v>
      </c>
      <c r="V158" s="98">
        <v>0.42342316432503802</v>
      </c>
      <c r="W158" s="98">
        <v>0.49138846732316571</v>
      </c>
      <c r="X158" s="98">
        <v>0.55187472721579955</v>
      </c>
      <c r="Y158" s="98">
        <v>0.53392297545814316</v>
      </c>
      <c r="DA158" s="63" t="s">
        <v>3400</v>
      </c>
    </row>
    <row r="159" spans="1:105" ht="12" customHeight="1" x14ac:dyDescent="0.25">
      <c r="A159" s="109" t="s">
        <v>120</v>
      </c>
      <c r="B159" s="33"/>
      <c r="C159" s="33">
        <v>0.46301635716667261</v>
      </c>
      <c r="D159" s="33">
        <v>0.5170574695300727</v>
      </c>
      <c r="E159" s="33">
        <v>0.69416709223557904</v>
      </c>
      <c r="F159" s="33">
        <v>0.74749667072317649</v>
      </c>
      <c r="G159" s="33">
        <v>0.83050902663557657</v>
      </c>
      <c r="H159" s="33">
        <v>1.1795493652034017</v>
      </c>
      <c r="I159" s="33">
        <v>0.91401700356917004</v>
      </c>
      <c r="J159" s="33">
        <v>0.75882920018485622</v>
      </c>
      <c r="K159" s="33">
        <v>0.57027909266968202</v>
      </c>
      <c r="L159" s="33">
        <v>0.64481180728737164</v>
      </c>
      <c r="M159" s="33">
        <v>0.52040084226433481</v>
      </c>
      <c r="N159" s="33">
        <v>0.55577814913669787</v>
      </c>
      <c r="O159" s="33">
        <v>0.55441783589711868</v>
      </c>
      <c r="P159" s="33">
        <v>1.3727683609879375</v>
      </c>
      <c r="Q159" s="33">
        <v>1.912669068787586</v>
      </c>
      <c r="R159" s="33">
        <v>1.6768676185792888</v>
      </c>
      <c r="S159" s="33">
        <v>1.3309519375775758</v>
      </c>
      <c r="T159" s="33">
        <v>1.2503088055519622</v>
      </c>
      <c r="U159" s="33">
        <v>1.7376418868608883</v>
      </c>
      <c r="V159" s="33">
        <v>1.6250004325677729</v>
      </c>
      <c r="W159" s="33">
        <v>1.5960466817522829</v>
      </c>
      <c r="X159" s="33">
        <v>1.6469628417474584</v>
      </c>
      <c r="Y159" s="33">
        <v>1.7323220468338312</v>
      </c>
      <c r="DA159" s="60" t="s">
        <v>3401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74.289170718730077</v>
      </c>
      <c r="D161" s="117">
        <f t="shared" si="54"/>
        <v>42.868717409051541</v>
      </c>
      <c r="E161" s="117">
        <f t="shared" si="54"/>
        <v>59.860888424310886</v>
      </c>
      <c r="F161" s="117">
        <f t="shared" si="54"/>
        <v>73.013521466498474</v>
      </c>
      <c r="G161" s="117">
        <f t="shared" si="54"/>
        <v>88.967913439441574</v>
      </c>
      <c r="H161" s="117">
        <f t="shared" si="54"/>
        <v>129.42686076036748</v>
      </c>
      <c r="I161" s="117">
        <f t="shared" si="54"/>
        <v>73.086573117871183</v>
      </c>
      <c r="J161" s="117">
        <f t="shared" si="54"/>
        <v>59.193815999356801</v>
      </c>
      <c r="K161" s="117">
        <f t="shared" si="54"/>
        <v>54.863000182630643</v>
      </c>
      <c r="L161" s="117">
        <f t="shared" si="54"/>
        <v>75.14218097009767</v>
      </c>
      <c r="M161" s="117">
        <f t="shared" si="54"/>
        <v>44.082762886879642</v>
      </c>
      <c r="N161" s="117">
        <f t="shared" si="54"/>
        <v>37.297173528119991</v>
      </c>
      <c r="O161" s="117">
        <f t="shared" si="54"/>
        <v>0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21.118549124821794</v>
      </c>
      <c r="S161" s="117">
        <f t="shared" si="55"/>
        <v>34.650835250329962</v>
      </c>
      <c r="T161" s="117">
        <f t="shared" si="55"/>
        <v>62.448029053442056</v>
      </c>
      <c r="U161" s="117">
        <f t="shared" si="55"/>
        <v>64.078602256760249</v>
      </c>
      <c r="V161" s="117">
        <f t="shared" si="55"/>
        <v>58.64584958616026</v>
      </c>
      <c r="W161" s="117">
        <f t="shared" ref="W161:Y161" si="56">W162+W164+W166+W175</f>
        <v>48.397362036256609</v>
      </c>
      <c r="X161" s="117">
        <f t="shared" si="56"/>
        <v>46.166355343038134</v>
      </c>
      <c r="Y161" s="117">
        <f t="shared" si="56"/>
        <v>78.122482471885746</v>
      </c>
      <c r="DA161" s="129" t="s">
        <v>3402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51.479882688373024</v>
      </c>
      <c r="D162" s="122">
        <f t="shared" si="57"/>
        <v>29.09260144255283</v>
      </c>
      <c r="E162" s="122">
        <f t="shared" si="57"/>
        <v>40.077123244960475</v>
      </c>
      <c r="F162" s="122">
        <f t="shared" si="57"/>
        <v>50.366853672620962</v>
      </c>
      <c r="G162" s="122">
        <f t="shared" si="57"/>
        <v>61.988171508525745</v>
      </c>
      <c r="H162" s="122">
        <f t="shared" si="57"/>
        <v>92.508566799581871</v>
      </c>
      <c r="I162" s="122">
        <f t="shared" si="57"/>
        <v>52.468857379958656</v>
      </c>
      <c r="J162" s="122">
        <f t="shared" si="57"/>
        <v>41.409393388844144</v>
      </c>
      <c r="K162" s="122">
        <f t="shared" si="57"/>
        <v>37.363570967709315</v>
      </c>
      <c r="L162" s="122">
        <f t="shared" si="57"/>
        <v>54.253692779126119</v>
      </c>
      <c r="M162" s="122">
        <f t="shared" si="57"/>
        <v>31.630367916284602</v>
      </c>
      <c r="N162" s="122">
        <f t="shared" si="57"/>
        <v>26.498508379382304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12.9490394088545</v>
      </c>
      <c r="S162" s="122">
        <f t="shared" si="57"/>
        <v>22.123667175279159</v>
      </c>
      <c r="T162" s="122">
        <f t="shared" si="57"/>
        <v>43.061932507175101</v>
      </c>
      <c r="U162" s="122">
        <f t="shared" si="57"/>
        <v>43.471678936824198</v>
      </c>
      <c r="V162" s="122">
        <f t="shared" si="57"/>
        <v>38.650626979845143</v>
      </c>
      <c r="W162" s="122">
        <f t="shared" si="57"/>
        <v>28.341682590886659</v>
      </c>
      <c r="X162" s="122">
        <f t="shared" si="57"/>
        <v>28.369587785734065</v>
      </c>
      <c r="Y162" s="122">
        <f t="shared" si="57"/>
        <v>49.615265297309911</v>
      </c>
      <c r="DA162" s="130" t="s">
        <v>3403</v>
      </c>
    </row>
    <row r="163" spans="1:105" ht="12" customHeight="1" x14ac:dyDescent="0.25">
      <c r="A163" s="97" t="s">
        <v>53</v>
      </c>
      <c r="B163" s="33"/>
      <c r="C163" s="33">
        <v>51.479882688373024</v>
      </c>
      <c r="D163" s="33">
        <v>29.09260144255283</v>
      </c>
      <c r="E163" s="33">
        <v>40.077123244960475</v>
      </c>
      <c r="F163" s="33">
        <v>50.366853672620962</v>
      </c>
      <c r="G163" s="33">
        <v>61.988171508525745</v>
      </c>
      <c r="H163" s="33">
        <v>92.508566799581871</v>
      </c>
      <c r="I163" s="33">
        <v>52.468857379958656</v>
      </c>
      <c r="J163" s="33">
        <v>41.409393388844144</v>
      </c>
      <c r="K163" s="33">
        <v>37.363570967709315</v>
      </c>
      <c r="L163" s="33">
        <v>54.253692779126119</v>
      </c>
      <c r="M163" s="33">
        <v>31.630367916284602</v>
      </c>
      <c r="N163" s="33">
        <v>26.498508379382304</v>
      </c>
      <c r="O163" s="33">
        <v>0</v>
      </c>
      <c r="P163" s="33">
        <v>0</v>
      </c>
      <c r="Q163" s="33">
        <v>0</v>
      </c>
      <c r="R163" s="33">
        <v>12.9490394088545</v>
      </c>
      <c r="S163" s="33">
        <v>22.123667175279159</v>
      </c>
      <c r="T163" s="33">
        <v>43.061932507175101</v>
      </c>
      <c r="U163" s="33">
        <v>43.471678936824198</v>
      </c>
      <c r="V163" s="33">
        <v>38.650626979845143</v>
      </c>
      <c r="W163" s="33">
        <v>28.341682590886659</v>
      </c>
      <c r="X163" s="33">
        <v>28.369587785734065</v>
      </c>
      <c r="Y163" s="33">
        <v>49.615265297309911</v>
      </c>
      <c r="DA163" s="60" t="s">
        <v>3404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1.997707296584897</v>
      </c>
      <c r="D164" s="122">
        <f t="shared" si="58"/>
        <v>1.0070547791542568</v>
      </c>
      <c r="E164" s="122">
        <f t="shared" si="58"/>
        <v>2.9089579701671551</v>
      </c>
      <c r="F164" s="122">
        <f t="shared" si="58"/>
        <v>2.70741626825667</v>
      </c>
      <c r="G164" s="122">
        <f t="shared" si="58"/>
        <v>3.4130234534398203</v>
      </c>
      <c r="H164" s="122">
        <f t="shared" si="58"/>
        <v>4.1969072392399189</v>
      </c>
      <c r="I164" s="122">
        <f t="shared" si="58"/>
        <v>1.711172804094921</v>
      </c>
      <c r="J164" s="122">
        <f t="shared" si="58"/>
        <v>1.6333862195749642</v>
      </c>
      <c r="K164" s="122">
        <f t="shared" si="58"/>
        <v>2.2588852712612821</v>
      </c>
      <c r="L164" s="122">
        <f t="shared" si="58"/>
        <v>2.3988700890940899</v>
      </c>
      <c r="M164" s="122">
        <f t="shared" si="58"/>
        <v>1.4020280396797258</v>
      </c>
      <c r="N164" s="122">
        <f t="shared" si="58"/>
        <v>1.2080708934195514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0.47843316697318899</v>
      </c>
      <c r="S164" s="122">
        <f t="shared" si="58"/>
        <v>0.85257141208984</v>
      </c>
      <c r="T164" s="122">
        <f t="shared" si="58"/>
        <v>1.5976612139317221</v>
      </c>
      <c r="U164" s="122">
        <f t="shared" si="58"/>
        <v>1.0260430810501717</v>
      </c>
      <c r="V164" s="122">
        <f t="shared" si="58"/>
        <v>1.0752662634868728</v>
      </c>
      <c r="W164" s="122">
        <f t="shared" si="58"/>
        <v>1.0508826134808107</v>
      </c>
      <c r="X164" s="122">
        <f t="shared" si="58"/>
        <v>1.1358118878064203</v>
      </c>
      <c r="Y164" s="122">
        <f t="shared" si="58"/>
        <v>0.75259462687124057</v>
      </c>
      <c r="DA164" s="130" t="s">
        <v>3405</v>
      </c>
    </row>
    <row r="165" spans="1:105" ht="12" customHeight="1" x14ac:dyDescent="0.25">
      <c r="A165" s="97" t="s">
        <v>53</v>
      </c>
      <c r="B165" s="98"/>
      <c r="C165" s="98">
        <v>1.997707296584897</v>
      </c>
      <c r="D165" s="98">
        <v>1.0070547791542568</v>
      </c>
      <c r="E165" s="98">
        <v>2.9089579701671551</v>
      </c>
      <c r="F165" s="98">
        <v>2.70741626825667</v>
      </c>
      <c r="G165" s="98">
        <v>3.4130234534398203</v>
      </c>
      <c r="H165" s="98">
        <v>4.1969072392399189</v>
      </c>
      <c r="I165" s="98">
        <v>1.711172804094921</v>
      </c>
      <c r="J165" s="98">
        <v>1.6333862195749642</v>
      </c>
      <c r="K165" s="98">
        <v>2.2588852712612821</v>
      </c>
      <c r="L165" s="98">
        <v>2.3988700890940899</v>
      </c>
      <c r="M165" s="98">
        <v>1.4020280396797258</v>
      </c>
      <c r="N165" s="98">
        <v>1.2080708934195514</v>
      </c>
      <c r="O165" s="98">
        <v>0</v>
      </c>
      <c r="P165" s="98">
        <v>0</v>
      </c>
      <c r="Q165" s="98">
        <v>0</v>
      </c>
      <c r="R165" s="98">
        <v>0.47843316697318899</v>
      </c>
      <c r="S165" s="98">
        <v>0.85257141208984</v>
      </c>
      <c r="T165" s="98">
        <v>1.5976612139317221</v>
      </c>
      <c r="U165" s="98">
        <v>1.0260430810501717</v>
      </c>
      <c r="V165" s="98">
        <v>1.0752662634868728</v>
      </c>
      <c r="W165" s="98">
        <v>1.0508826134808107</v>
      </c>
      <c r="X165" s="98">
        <v>1.1358118878064203</v>
      </c>
      <c r="Y165" s="98">
        <v>0.75259462687124057</v>
      </c>
      <c r="DA165" s="63" t="s">
        <v>3406</v>
      </c>
    </row>
    <row r="166" spans="1:105" ht="12" customHeight="1" x14ac:dyDescent="0.25">
      <c r="A166" s="121" t="s">
        <v>55</v>
      </c>
      <c r="B166" s="122"/>
      <c r="C166" s="122">
        <v>13.821067148348051</v>
      </c>
      <c r="D166" s="122">
        <v>8.3993515093627149</v>
      </c>
      <c r="E166" s="122">
        <v>10.864145112072578</v>
      </c>
      <c r="F166" s="122">
        <v>12.76711988436473</v>
      </c>
      <c r="G166" s="122">
        <v>14.998876888442197</v>
      </c>
      <c r="H166" s="122">
        <v>19.965958978405521</v>
      </c>
      <c r="I166" s="122">
        <v>11.301883363531989</v>
      </c>
      <c r="J166" s="122">
        <v>9.5826624916464276</v>
      </c>
      <c r="K166" s="122">
        <v>9.1103716612529801</v>
      </c>
      <c r="L166" s="122">
        <v>11.236364899567944</v>
      </c>
      <c r="M166" s="122">
        <v>7.0292823346601203</v>
      </c>
      <c r="N166" s="122">
        <v>6.0539557605740253</v>
      </c>
      <c r="O166" s="122">
        <v>0</v>
      </c>
      <c r="P166" s="122">
        <v>0</v>
      </c>
      <c r="Q166" s="122">
        <v>0</v>
      </c>
      <c r="R166" s="122">
        <v>4.8060755568212787</v>
      </c>
      <c r="S166" s="122">
        <v>7.3672580717219622</v>
      </c>
      <c r="T166" s="122">
        <v>11.088695122952258</v>
      </c>
      <c r="U166" s="122">
        <v>12.497746976822722</v>
      </c>
      <c r="V166" s="122">
        <v>12.074336561845513</v>
      </c>
      <c r="W166" s="122">
        <v>12.123415597869057</v>
      </c>
      <c r="X166" s="122">
        <v>10.675828477987469</v>
      </c>
      <c r="Y166" s="122">
        <v>17.501176422496684</v>
      </c>
      <c r="DA166" s="130" t="s">
        <v>3407</v>
      </c>
    </row>
    <row r="167" spans="1:105" ht="12" customHeight="1" x14ac:dyDescent="0.25">
      <c r="A167" s="97" t="s">
        <v>124</v>
      </c>
      <c r="B167" s="98"/>
      <c r="C167" s="98">
        <v>8.2479506108385134</v>
      </c>
      <c r="D167" s="98">
        <v>6.1952421539863618</v>
      </c>
      <c r="E167" s="98">
        <v>9.2082203530104412</v>
      </c>
      <c r="F167" s="98">
        <v>9.4370949668036488</v>
      </c>
      <c r="G167" s="98">
        <v>8.0302972708459297</v>
      </c>
      <c r="H167" s="98">
        <v>11.073506947514897</v>
      </c>
      <c r="I167" s="98">
        <v>5.1088690826739933</v>
      </c>
      <c r="J167" s="98">
        <v>4.212212660515875</v>
      </c>
      <c r="K167" s="98">
        <v>4.6953282259040643</v>
      </c>
      <c r="L167" s="98">
        <v>6.1888767439376631</v>
      </c>
      <c r="M167" s="98">
        <v>3.741263984897035</v>
      </c>
      <c r="N167" s="98">
        <v>2.9448697389887988</v>
      </c>
      <c r="O167" s="98">
        <v>0</v>
      </c>
      <c r="P167" s="98">
        <v>0</v>
      </c>
      <c r="Q167" s="98">
        <v>0</v>
      </c>
      <c r="R167" s="98">
        <v>2.6161428181238553</v>
      </c>
      <c r="S167" s="98">
        <v>3.6470378821889149</v>
      </c>
      <c r="T167" s="98">
        <v>4.6003068747754732</v>
      </c>
      <c r="U167" s="98">
        <v>4.141558707296312</v>
      </c>
      <c r="V167" s="98">
        <v>4.5679961789495023</v>
      </c>
      <c r="W167" s="98">
        <v>5.2397486681638732</v>
      </c>
      <c r="X167" s="98">
        <v>5.327315008533188</v>
      </c>
      <c r="Y167" s="98">
        <v>6.9127669151942204</v>
      </c>
      <c r="DA167" s="63" t="s">
        <v>3408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4.1082874702769992E-3</v>
      </c>
      <c r="E168" s="98">
        <v>1.7554462510274631E-2</v>
      </c>
      <c r="F168" s="98">
        <v>1.4356883681909934E-2</v>
      </c>
      <c r="G168" s="98">
        <v>1.0151540238550676E-2</v>
      </c>
      <c r="H168" s="98">
        <v>1.0247723151150644E-2</v>
      </c>
      <c r="I168" s="98">
        <v>2.2919873562439078E-2</v>
      </c>
      <c r="J168" s="98">
        <v>2.8467209038279831E-2</v>
      </c>
      <c r="K168" s="98">
        <v>2.5866385157490967E-2</v>
      </c>
      <c r="L168" s="98">
        <v>1.8983428506810181E-2</v>
      </c>
      <c r="M168" s="98">
        <v>2.7077648508476703E-4</v>
      </c>
      <c r="N168" s="98">
        <v>1.0506200080847548E-2</v>
      </c>
      <c r="O168" s="98">
        <v>0</v>
      </c>
      <c r="P168" s="98">
        <v>0</v>
      </c>
      <c r="Q168" s="98">
        <v>0</v>
      </c>
      <c r="R168" s="98">
        <v>2.1029881484328824E-2</v>
      </c>
      <c r="S168" s="98">
        <v>2.3660842965040667E-2</v>
      </c>
      <c r="T168" s="98">
        <v>1.7054901099289043E-2</v>
      </c>
      <c r="U168" s="98">
        <v>8.0964752975521675E-3</v>
      </c>
      <c r="V168" s="98">
        <v>2.712658991378589E-2</v>
      </c>
      <c r="W168" s="98">
        <v>5.3463348142843821E-2</v>
      </c>
      <c r="X168" s="98">
        <v>6.6917863947298248E-2</v>
      </c>
      <c r="Y168" s="98">
        <v>1.457227953142083E-2</v>
      </c>
      <c r="DA168" s="63" t="s">
        <v>3409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6.1091248495212796E-4</v>
      </c>
      <c r="E169" s="101">
        <v>1.5748301643559563E-3</v>
      </c>
      <c r="F169" s="101">
        <v>1.6681604403421303E-3</v>
      </c>
      <c r="G169" s="101">
        <v>1.1390646645638056E-3</v>
      </c>
      <c r="H169" s="101">
        <v>1.5357166392363476E-3</v>
      </c>
      <c r="I169" s="101">
        <v>2.8236123431718686E-3</v>
      </c>
      <c r="J169" s="101">
        <v>3.2892222025563351E-3</v>
      </c>
      <c r="K169" s="101">
        <v>2.7909934788306807E-3</v>
      </c>
      <c r="L169" s="101">
        <v>2.0330717281605449E-3</v>
      </c>
      <c r="M169" s="101">
        <v>4.2141499809340767E-5</v>
      </c>
      <c r="N169" s="101">
        <v>1.0674936841857717E-3</v>
      </c>
      <c r="O169" s="101">
        <v>0</v>
      </c>
      <c r="P169" s="101">
        <v>0</v>
      </c>
      <c r="Q169" s="101">
        <v>0</v>
      </c>
      <c r="R169" s="101">
        <v>8.7632990386834846E-4</v>
      </c>
      <c r="S169" s="101">
        <v>1.7877764902406177E-3</v>
      </c>
      <c r="T169" s="101">
        <v>1.4717504482544925E-3</v>
      </c>
      <c r="U169" s="101">
        <v>8.6128146203519676E-4</v>
      </c>
      <c r="V169" s="101">
        <v>2.2846374239223676E-3</v>
      </c>
      <c r="W169" s="101">
        <v>5.1417789140234737E-3</v>
      </c>
      <c r="X169" s="101">
        <v>7.2572851804233885E-3</v>
      </c>
      <c r="Y169" s="101">
        <v>1.1775617441696377E-3</v>
      </c>
      <c r="DA169" s="131" t="s">
        <v>3410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3.4973749853248713E-3</v>
      </c>
      <c r="E170" s="104">
        <v>1.5979632345918676E-2</v>
      </c>
      <c r="F170" s="104">
        <v>1.2688723241567803E-2</v>
      </c>
      <c r="G170" s="104">
        <v>9.0124755739868709E-3</v>
      </c>
      <c r="H170" s="104">
        <v>8.712006511914297E-3</v>
      </c>
      <c r="I170" s="104">
        <v>2.0096261219267209E-2</v>
      </c>
      <c r="J170" s="104">
        <v>2.5177986835723497E-2</v>
      </c>
      <c r="K170" s="104">
        <v>2.3075391678660285E-2</v>
      </c>
      <c r="L170" s="104">
        <v>1.6950356778649638E-2</v>
      </c>
      <c r="M170" s="104">
        <v>2.2863498527542626E-4</v>
      </c>
      <c r="N170" s="104">
        <v>9.4387063966617762E-3</v>
      </c>
      <c r="O170" s="104">
        <v>0</v>
      </c>
      <c r="P170" s="104">
        <v>0</v>
      </c>
      <c r="Q170" s="104">
        <v>0</v>
      </c>
      <c r="R170" s="104">
        <v>2.0153551580460477E-2</v>
      </c>
      <c r="S170" s="104">
        <v>2.187306647480005E-2</v>
      </c>
      <c r="T170" s="104">
        <v>1.558315065103455E-2</v>
      </c>
      <c r="U170" s="104">
        <v>7.2351938355169707E-3</v>
      </c>
      <c r="V170" s="104">
        <v>2.4841952489863522E-2</v>
      </c>
      <c r="W170" s="104">
        <v>4.8321569228820346E-2</v>
      </c>
      <c r="X170" s="104">
        <v>5.9660578766874854E-2</v>
      </c>
      <c r="Y170" s="104">
        <v>1.3394717787251192E-2</v>
      </c>
      <c r="DA170" s="132" t="s">
        <v>3411</v>
      </c>
    </row>
    <row r="171" spans="1:105" ht="12" customHeight="1" x14ac:dyDescent="0.25">
      <c r="A171" s="106" t="s">
        <v>122</v>
      </c>
      <c r="B171" s="101"/>
      <c r="C171" s="101">
        <v>5.0838510086647357</v>
      </c>
      <c r="D171" s="101">
        <v>2.0026949170578767</v>
      </c>
      <c r="E171" s="101">
        <v>1.3978114640331827</v>
      </c>
      <c r="F171" s="101">
        <v>2.8717246203192204</v>
      </c>
      <c r="G171" s="101">
        <v>6.2124633306467283</v>
      </c>
      <c r="H171" s="101">
        <v>7.6308679729677991</v>
      </c>
      <c r="I171" s="101">
        <v>4.3535157864553282</v>
      </c>
      <c r="J171" s="101">
        <v>3.2055982870212132</v>
      </c>
      <c r="K171" s="101">
        <v>2.6297411235359678</v>
      </c>
      <c r="L171" s="101">
        <v>3.6164799858673753</v>
      </c>
      <c r="M171" s="101">
        <v>2.8938973691883025</v>
      </c>
      <c r="N171" s="101">
        <v>2.3091743728175711</v>
      </c>
      <c r="O171" s="101">
        <v>0</v>
      </c>
      <c r="P171" s="101">
        <v>0</v>
      </c>
      <c r="Q171" s="101">
        <v>0</v>
      </c>
      <c r="R171" s="101">
        <v>1.0889934278322009</v>
      </c>
      <c r="S171" s="101">
        <v>2.0360859192107057</v>
      </c>
      <c r="T171" s="101">
        <v>4.2715501356432641</v>
      </c>
      <c r="U171" s="101">
        <v>5.278710877020905</v>
      </c>
      <c r="V171" s="101">
        <v>4.6173191892251362</v>
      </c>
      <c r="W171" s="101">
        <v>3.669798632594981</v>
      </c>
      <c r="X171" s="101">
        <v>2.5495832052753076</v>
      </c>
      <c r="Y171" s="101">
        <v>6.1769420184369421</v>
      </c>
      <c r="DA171" s="131" t="s">
        <v>3412</v>
      </c>
    </row>
    <row r="172" spans="1:105" ht="12" customHeight="1" x14ac:dyDescent="0.25">
      <c r="A172" s="107" t="s">
        <v>121</v>
      </c>
      <c r="B172" s="104"/>
      <c r="C172" s="104">
        <v>0.48926552884480268</v>
      </c>
      <c r="D172" s="104">
        <v>0.19730615084819836</v>
      </c>
      <c r="E172" s="104">
        <v>0.2405588325186796</v>
      </c>
      <c r="F172" s="104">
        <v>0.44394341355995187</v>
      </c>
      <c r="G172" s="104">
        <v>0.74596474671098811</v>
      </c>
      <c r="H172" s="104">
        <v>1.2513363347716746</v>
      </c>
      <c r="I172" s="104">
        <v>1.8165786208402295</v>
      </c>
      <c r="J172" s="104">
        <v>2.1363843350710594</v>
      </c>
      <c r="K172" s="104">
        <v>1.7594359266554558</v>
      </c>
      <c r="L172" s="104">
        <v>1.4120247412560956</v>
      </c>
      <c r="M172" s="104">
        <v>0.39385020408969867</v>
      </c>
      <c r="N172" s="104">
        <v>0.7894054486868084</v>
      </c>
      <c r="O172" s="104">
        <v>0</v>
      </c>
      <c r="P172" s="104">
        <v>0</v>
      </c>
      <c r="Q172" s="104">
        <v>0</v>
      </c>
      <c r="R172" s="104">
        <v>1.0799094293808937</v>
      </c>
      <c r="S172" s="104">
        <v>1.6604734273573012</v>
      </c>
      <c r="T172" s="104">
        <v>2.1997832114342319</v>
      </c>
      <c r="U172" s="104">
        <v>3.0693809172079503</v>
      </c>
      <c r="V172" s="104">
        <v>2.8618946037570887</v>
      </c>
      <c r="W172" s="104">
        <v>3.16040494896736</v>
      </c>
      <c r="X172" s="104">
        <v>2.7320124002316764</v>
      </c>
      <c r="Y172" s="104">
        <v>4.3968952093341018</v>
      </c>
      <c r="DA172" s="132" t="s">
        <v>3413</v>
      </c>
    </row>
    <row r="173" spans="1:105" ht="12" customHeight="1" x14ac:dyDescent="0.25">
      <c r="A173" s="108" t="s">
        <v>53</v>
      </c>
      <c r="B173" s="98"/>
      <c r="C173" s="98">
        <v>0.15243724113723175</v>
      </c>
      <c r="D173" s="98">
        <v>2.6625264032119796E-2</v>
      </c>
      <c r="E173" s="98">
        <v>1.907114263791489E-2</v>
      </c>
      <c r="F173" s="98">
        <v>4.6505824824499546E-2</v>
      </c>
      <c r="G173" s="98">
        <v>7.5331417076330134E-2</v>
      </c>
      <c r="H173" s="98">
        <v>0.17309510437677991</v>
      </c>
      <c r="I173" s="98">
        <v>0.20528321641878597</v>
      </c>
      <c r="J173" s="98">
        <v>0.22584835968681416</v>
      </c>
      <c r="K173" s="98">
        <v>0.17305025654084005</v>
      </c>
      <c r="L173" s="98">
        <v>0.13725693498756236</v>
      </c>
      <c r="M173" s="98">
        <v>5.652762452587453E-2</v>
      </c>
      <c r="N173" s="98">
        <v>7.4957127209910684E-2</v>
      </c>
      <c r="O173" s="98">
        <v>0</v>
      </c>
      <c r="P173" s="98">
        <v>0</v>
      </c>
      <c r="Q173" s="98">
        <v>0</v>
      </c>
      <c r="R173" s="98">
        <v>3.8200503208696744E-2</v>
      </c>
      <c r="S173" s="98">
        <v>0.12306139254150204</v>
      </c>
      <c r="T173" s="98">
        <v>0.18992529292690113</v>
      </c>
      <c r="U173" s="98">
        <v>0.34111477807789869</v>
      </c>
      <c r="V173" s="98">
        <v>0.25956120976275976</v>
      </c>
      <c r="W173" s="98">
        <v>0.29979599417204056</v>
      </c>
      <c r="X173" s="98">
        <v>0.27742517365936914</v>
      </c>
      <c r="Y173" s="98">
        <v>0.3641833813296867</v>
      </c>
      <c r="DA173" s="63" t="s">
        <v>3414</v>
      </c>
    </row>
    <row r="174" spans="1:105" ht="12" customHeight="1" x14ac:dyDescent="0.25">
      <c r="A174" s="115" t="s">
        <v>52</v>
      </c>
      <c r="B174" s="33"/>
      <c r="C174" s="33">
        <v>0.33682828770757089</v>
      </c>
      <c r="D174" s="33">
        <v>0.17068088681607857</v>
      </c>
      <c r="E174" s="33">
        <v>0.2214876898807647</v>
      </c>
      <c r="F174" s="33">
        <v>0.39743758873545232</v>
      </c>
      <c r="G174" s="33">
        <v>0.67063332963465794</v>
      </c>
      <c r="H174" s="33">
        <v>1.0782412303948947</v>
      </c>
      <c r="I174" s="33">
        <v>1.6112954044214436</v>
      </c>
      <c r="J174" s="33">
        <v>1.910535975384245</v>
      </c>
      <c r="K174" s="33">
        <v>1.5863856701146157</v>
      </c>
      <c r="L174" s="33">
        <v>1.2747678062685333</v>
      </c>
      <c r="M174" s="33">
        <v>0.33732257956382417</v>
      </c>
      <c r="N174" s="33">
        <v>0.71444832147689774</v>
      </c>
      <c r="O174" s="33">
        <v>0</v>
      </c>
      <c r="P174" s="33">
        <v>0</v>
      </c>
      <c r="Q174" s="33">
        <v>0</v>
      </c>
      <c r="R174" s="33">
        <v>1.041708926172197</v>
      </c>
      <c r="S174" s="33">
        <v>1.5374120348157991</v>
      </c>
      <c r="T174" s="33">
        <v>2.0098579185073309</v>
      </c>
      <c r="U174" s="33">
        <v>2.7282661391300516</v>
      </c>
      <c r="V174" s="33">
        <v>2.6023333939943289</v>
      </c>
      <c r="W174" s="33">
        <v>2.8606089547953193</v>
      </c>
      <c r="X174" s="33">
        <v>2.4545872265723072</v>
      </c>
      <c r="Y174" s="33">
        <v>4.0327118280044152</v>
      </c>
      <c r="DA174" s="60" t="s">
        <v>3415</v>
      </c>
    </row>
    <row r="175" spans="1:105" ht="12" customHeight="1" x14ac:dyDescent="0.25">
      <c r="A175" s="121" t="s">
        <v>54</v>
      </c>
      <c r="B175" s="122"/>
      <c r="C175" s="122">
        <v>6.9905135854241012</v>
      </c>
      <c r="D175" s="122">
        <v>4.369709677981735</v>
      </c>
      <c r="E175" s="122">
        <v>6.0106620971106715</v>
      </c>
      <c r="F175" s="122">
        <v>7.1721316412561089</v>
      </c>
      <c r="G175" s="122">
        <v>8.5678415890338009</v>
      </c>
      <c r="H175" s="122">
        <v>12.755427743140148</v>
      </c>
      <c r="I175" s="122">
        <v>7.6046595702856203</v>
      </c>
      <c r="J175" s="122">
        <v>6.5683738992912621</v>
      </c>
      <c r="K175" s="122">
        <v>6.1301722824070559</v>
      </c>
      <c r="L175" s="122">
        <v>7.2532532023095211</v>
      </c>
      <c r="M175" s="122">
        <v>4.0210845962551973</v>
      </c>
      <c r="N175" s="122">
        <v>3.5366384947441087</v>
      </c>
      <c r="O175" s="122">
        <v>0</v>
      </c>
      <c r="P175" s="122">
        <v>0</v>
      </c>
      <c r="Q175" s="122">
        <v>0</v>
      </c>
      <c r="R175" s="122">
        <v>2.8850009921728224</v>
      </c>
      <c r="S175" s="122">
        <v>4.3073385912390023</v>
      </c>
      <c r="T175" s="122">
        <v>6.6997402093829708</v>
      </c>
      <c r="U175" s="122">
        <v>7.083133262063158</v>
      </c>
      <c r="V175" s="122">
        <v>6.8456197809827311</v>
      </c>
      <c r="W175" s="122">
        <v>6.8813812340200808</v>
      </c>
      <c r="X175" s="122">
        <v>5.9851271915101769</v>
      </c>
      <c r="Y175" s="122">
        <v>10.253446125207923</v>
      </c>
      <c r="DA175" s="130" t="s">
        <v>3416</v>
      </c>
    </row>
    <row r="176" spans="1:105" ht="12" customHeight="1" x14ac:dyDescent="0.25">
      <c r="A176" s="97" t="s">
        <v>50</v>
      </c>
      <c r="B176" s="98"/>
      <c r="C176" s="98">
        <v>1.730937940376851</v>
      </c>
      <c r="D176" s="98">
        <v>1.4601592721322232</v>
      </c>
      <c r="E176" s="98">
        <v>1.9517477156843066</v>
      </c>
      <c r="F176" s="98">
        <v>2.3770142468361009</v>
      </c>
      <c r="G176" s="98">
        <v>2.5151220950362698</v>
      </c>
      <c r="H176" s="98">
        <v>2.9430753582215541</v>
      </c>
      <c r="I176" s="98">
        <v>1.8612209251030361</v>
      </c>
      <c r="J176" s="98">
        <v>1.6085747872430955</v>
      </c>
      <c r="K176" s="98">
        <v>1.7785462083664618</v>
      </c>
      <c r="L176" s="98">
        <v>2.1738307253911149</v>
      </c>
      <c r="M176" s="98">
        <v>1.297609065831945</v>
      </c>
      <c r="N176" s="98">
        <v>0.99880072333954217</v>
      </c>
      <c r="O176" s="98">
        <v>0</v>
      </c>
      <c r="P176" s="98">
        <v>0</v>
      </c>
      <c r="Q176" s="98">
        <v>0</v>
      </c>
      <c r="R176" s="98">
        <v>0.78311034209241914</v>
      </c>
      <c r="S176" s="98">
        <v>1.242700467075968</v>
      </c>
      <c r="T176" s="98">
        <v>1.6172409131252297</v>
      </c>
      <c r="U176" s="98">
        <v>1.3971297704578112</v>
      </c>
      <c r="V176" s="98">
        <v>1.4150377074084564</v>
      </c>
      <c r="W176" s="98">
        <v>1.6198949750030187</v>
      </c>
      <c r="X176" s="98">
        <v>1.5022235323810587</v>
      </c>
      <c r="Y176" s="98">
        <v>2.4156852496948655</v>
      </c>
      <c r="DA176" s="63" t="s">
        <v>3417</v>
      </c>
    </row>
    <row r="177" spans="1:105" ht="12" customHeight="1" x14ac:dyDescent="0.25">
      <c r="A177" s="109" t="s">
        <v>120</v>
      </c>
      <c r="B177" s="33"/>
      <c r="C177" s="33">
        <v>5.2595756450472502</v>
      </c>
      <c r="D177" s="33">
        <v>2.9095504058495121</v>
      </c>
      <c r="E177" s="33">
        <v>4.0589143814263648</v>
      </c>
      <c r="F177" s="33">
        <v>4.7951173944200081</v>
      </c>
      <c r="G177" s="33">
        <v>6.0527194939975306</v>
      </c>
      <c r="H177" s="33">
        <v>9.8123523849185936</v>
      </c>
      <c r="I177" s="33">
        <v>5.7434386451825841</v>
      </c>
      <c r="J177" s="33">
        <v>4.9597991120481666</v>
      </c>
      <c r="K177" s="33">
        <v>4.3516260740405945</v>
      </c>
      <c r="L177" s="33">
        <v>5.0794224769184062</v>
      </c>
      <c r="M177" s="33">
        <v>2.7234755304232521</v>
      </c>
      <c r="N177" s="33">
        <v>2.5378377714045666</v>
      </c>
      <c r="O177" s="33">
        <v>0</v>
      </c>
      <c r="P177" s="33">
        <v>0</v>
      </c>
      <c r="Q177" s="33">
        <v>0</v>
      </c>
      <c r="R177" s="33">
        <v>2.1018906500804033</v>
      </c>
      <c r="S177" s="33">
        <v>3.0646381241630345</v>
      </c>
      <c r="T177" s="33">
        <v>5.0824992962577413</v>
      </c>
      <c r="U177" s="33">
        <v>5.686003491605347</v>
      </c>
      <c r="V177" s="33">
        <v>5.4305820735742749</v>
      </c>
      <c r="W177" s="33">
        <v>5.2614862590170617</v>
      </c>
      <c r="X177" s="33">
        <v>4.4829036591291178</v>
      </c>
      <c r="Y177" s="33">
        <v>7.8377608755130561</v>
      </c>
      <c r="DA177" s="60" t="s">
        <v>3418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5.1841561231903688</v>
      </c>
      <c r="D3" s="117">
        <f t="shared" si="0"/>
        <v>4.684669154315225</v>
      </c>
      <c r="E3" s="117">
        <f t="shared" si="0"/>
        <v>4.4740469957374795</v>
      </c>
      <c r="F3" s="117">
        <f t="shared" si="0"/>
        <v>10.341906584621197</v>
      </c>
      <c r="G3" s="117">
        <f t="shared" si="0"/>
        <v>6.6754411446665927</v>
      </c>
      <c r="H3" s="117">
        <f t="shared" si="0"/>
        <v>6.3765168691715806</v>
      </c>
      <c r="I3" s="117">
        <f t="shared" si="0"/>
        <v>2.5725026014620198</v>
      </c>
      <c r="J3" s="117">
        <f t="shared" si="0"/>
        <v>6.4567605754958217</v>
      </c>
      <c r="K3" s="117">
        <f t="shared" si="0"/>
        <v>6.1490008678267127</v>
      </c>
      <c r="L3" s="117">
        <f t="shared" si="0"/>
        <v>1.5498674185003549</v>
      </c>
      <c r="M3" s="117">
        <f t="shared" si="0"/>
        <v>2.3836585266301604</v>
      </c>
      <c r="N3" s="117">
        <f t="shared" si="0"/>
        <v>1.2356453454378606</v>
      </c>
      <c r="O3" s="117">
        <f t="shared" si="0"/>
        <v>0.92059574691000401</v>
      </c>
      <c r="P3" s="117">
        <f t="shared" si="0"/>
        <v>0.20805708518722826</v>
      </c>
      <c r="Q3" s="117">
        <f t="shared" si="0"/>
        <v>3.7037329738274631</v>
      </c>
      <c r="R3" s="117">
        <f t="shared" ref="R3:V3" si="1">R4+R7+R9+R19</f>
        <v>4.8687290793728435</v>
      </c>
      <c r="S3" s="117">
        <f t="shared" si="1"/>
        <v>10.199767852067048</v>
      </c>
      <c r="T3" s="117">
        <f t="shared" si="1"/>
        <v>4.7023988132030956</v>
      </c>
      <c r="U3" s="117">
        <f t="shared" si="1"/>
        <v>0.83446517929012798</v>
      </c>
      <c r="V3" s="117">
        <f t="shared" si="1"/>
        <v>3.6607882215478749E-4</v>
      </c>
      <c r="W3" s="117">
        <f t="shared" ref="W3:Y3" si="2">W4+W7+W9+W19</f>
        <v>0</v>
      </c>
      <c r="X3" s="117">
        <f t="shared" si="2"/>
        <v>0</v>
      </c>
      <c r="Y3" s="117">
        <f t="shared" si="2"/>
        <v>1.8171036378026397</v>
      </c>
      <c r="DA3" s="129" t="s">
        <v>3420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3.4895231227837513</v>
      </c>
      <c r="D4" s="122">
        <f t="shared" si="3"/>
        <v>3.3103302277508995</v>
      </c>
      <c r="E4" s="122">
        <f t="shared" si="3"/>
        <v>3.01376021502282</v>
      </c>
      <c r="F4" s="122">
        <f t="shared" si="3"/>
        <v>7.3745056823584063</v>
      </c>
      <c r="G4" s="122">
        <f t="shared" si="3"/>
        <v>4.6344143841529624</v>
      </c>
      <c r="H4" s="122">
        <f t="shared" si="3"/>
        <v>4.635308273429815</v>
      </c>
      <c r="I4" s="122">
        <f t="shared" si="3"/>
        <v>1.7771352578142499</v>
      </c>
      <c r="J4" s="122">
        <f t="shared" si="3"/>
        <v>4.5676096929708532</v>
      </c>
      <c r="K4" s="122">
        <f t="shared" si="3"/>
        <v>4.4550021788260539</v>
      </c>
      <c r="L4" s="122">
        <f t="shared" si="3"/>
        <v>1.0816703041301656</v>
      </c>
      <c r="M4" s="122">
        <f t="shared" si="3"/>
        <v>1.6793412657451117</v>
      </c>
      <c r="N4" s="122">
        <f t="shared" si="3"/>
        <v>0.86364775796452442</v>
      </c>
      <c r="O4" s="122">
        <f t="shared" si="3"/>
        <v>0.63180549903093564</v>
      </c>
      <c r="P4" s="122">
        <f t="shared" si="3"/>
        <v>0.13998508965202039</v>
      </c>
      <c r="Q4" s="122">
        <f t="shared" si="3"/>
        <v>2.4183356176416964</v>
      </c>
      <c r="R4" s="122">
        <f t="shared" ref="R4:V4" si="4">SUM(R5:R6)</f>
        <v>2.904825675372924</v>
      </c>
      <c r="S4" s="122">
        <f t="shared" si="4"/>
        <v>7.1169301233231508</v>
      </c>
      <c r="T4" s="122">
        <f t="shared" si="4"/>
        <v>3.3403021679202287</v>
      </c>
      <c r="U4" s="122">
        <f t="shared" si="4"/>
        <v>0.52060098546429889</v>
      </c>
      <c r="V4" s="122">
        <f t="shared" si="4"/>
        <v>2.2667666421619025E-4</v>
      </c>
      <c r="W4" s="122">
        <f t="shared" ref="W4:Y4" si="5">SUM(W5:W6)</f>
        <v>0</v>
      </c>
      <c r="X4" s="122">
        <f t="shared" si="5"/>
        <v>0</v>
      </c>
      <c r="Y4" s="122">
        <f t="shared" si="5"/>
        <v>1.1442908081215672</v>
      </c>
      <c r="DA4" s="130" t="s">
        <v>3421</v>
      </c>
    </row>
    <row r="5" spans="1:105" ht="12" customHeight="1" x14ac:dyDescent="0.25">
      <c r="A5" s="97" t="s">
        <v>51</v>
      </c>
      <c r="B5" s="98"/>
      <c r="C5" s="98">
        <v>3.4590550795952621</v>
      </c>
      <c r="D5" s="98">
        <v>3.2823510089064873</v>
      </c>
      <c r="E5" s="98">
        <v>2.9899365824714423</v>
      </c>
      <c r="F5" s="98">
        <v>7.3163429236455571</v>
      </c>
      <c r="G5" s="98">
        <v>4.5990897890892253</v>
      </c>
      <c r="H5" s="98">
        <v>4.6013906239639315</v>
      </c>
      <c r="I5" s="98">
        <v>1.7642355407130852</v>
      </c>
      <c r="J5" s="98">
        <v>4.5352592002233623</v>
      </c>
      <c r="K5" s="98">
        <v>4.424620702980028</v>
      </c>
      <c r="L5" s="98">
        <v>1.0743371786991078</v>
      </c>
      <c r="M5" s="98">
        <v>1.6678691007788047</v>
      </c>
      <c r="N5" s="98">
        <v>0.85782206203680411</v>
      </c>
      <c r="O5" s="98">
        <v>0.62748026322778705</v>
      </c>
      <c r="P5" s="98">
        <v>0.13901422426538931</v>
      </c>
      <c r="Q5" s="98">
        <v>2.4022756560378125</v>
      </c>
      <c r="R5" s="98">
        <v>2.8855380867978937</v>
      </c>
      <c r="S5" s="98">
        <v>7.0704460191262788</v>
      </c>
      <c r="T5" s="98">
        <v>3.3183015558719671</v>
      </c>
      <c r="U5" s="98">
        <v>0.51721213814284905</v>
      </c>
      <c r="V5" s="98">
        <v>2.2520158767945603E-4</v>
      </c>
      <c r="W5" s="98">
        <v>0</v>
      </c>
      <c r="X5" s="98">
        <v>0</v>
      </c>
      <c r="Y5" s="98">
        <v>1.136721732554308</v>
      </c>
      <c r="DA5" s="63" t="s">
        <v>3422</v>
      </c>
    </row>
    <row r="6" spans="1:105" ht="12" customHeight="1" x14ac:dyDescent="0.25">
      <c r="A6" s="97" t="s">
        <v>53</v>
      </c>
      <c r="B6" s="98"/>
      <c r="C6" s="98">
        <v>3.0468043188489113E-2</v>
      </c>
      <c r="D6" s="98">
        <v>2.7979218844412155E-2</v>
      </c>
      <c r="E6" s="98">
        <v>2.3823632551377639E-2</v>
      </c>
      <c r="F6" s="98">
        <v>5.8162758712849122E-2</v>
      </c>
      <c r="G6" s="98">
        <v>3.5324595063736822E-2</v>
      </c>
      <c r="H6" s="98">
        <v>3.391764946588316E-2</v>
      </c>
      <c r="I6" s="98">
        <v>1.2899717101164649E-2</v>
      </c>
      <c r="J6" s="98">
        <v>3.2350492747491133E-2</v>
      </c>
      <c r="K6" s="98">
        <v>3.0381475846026091E-2</v>
      </c>
      <c r="L6" s="98">
        <v>7.333125431057767E-3</v>
      </c>
      <c r="M6" s="98">
        <v>1.1472164966307014E-2</v>
      </c>
      <c r="N6" s="98">
        <v>5.8256959277203091E-3</v>
      </c>
      <c r="O6" s="98">
        <v>4.325235803148606E-3</v>
      </c>
      <c r="P6" s="98">
        <v>9.708653866310733E-4</v>
      </c>
      <c r="Q6" s="98">
        <v>1.6059961603883902E-2</v>
      </c>
      <c r="R6" s="98">
        <v>1.9287588575030372E-2</v>
      </c>
      <c r="S6" s="98">
        <v>4.6484104196871899E-2</v>
      </c>
      <c r="T6" s="98">
        <v>2.2000612048261804E-2</v>
      </c>
      <c r="U6" s="98">
        <v>3.3888473214498289E-3</v>
      </c>
      <c r="V6" s="98">
        <v>1.4750765367342214E-6</v>
      </c>
      <c r="W6" s="98">
        <v>0</v>
      </c>
      <c r="X6" s="98">
        <v>0</v>
      </c>
      <c r="Y6" s="98">
        <v>7.5690755672593434E-3</v>
      </c>
      <c r="DA6" s="63" t="s">
        <v>3423</v>
      </c>
    </row>
    <row r="7" spans="1:105" ht="12.95" customHeight="1" x14ac:dyDescent="0.25">
      <c r="A7" s="121" t="s">
        <v>92</v>
      </c>
      <c r="B7" s="122"/>
      <c r="C7" s="122">
        <f t="shared" ref="C7:Y7" si="6">C8</f>
        <v>0.19653542109985975</v>
      </c>
      <c r="D7" s="122">
        <f t="shared" si="6"/>
        <v>0.11110524802871734</v>
      </c>
      <c r="E7" s="122">
        <f t="shared" si="6"/>
        <v>0.22694209517621619</v>
      </c>
      <c r="F7" s="122">
        <f t="shared" si="6"/>
        <v>0.52844685337902508</v>
      </c>
      <c r="G7" s="122">
        <f t="shared" si="6"/>
        <v>0.52510769363270215</v>
      </c>
      <c r="H7" s="122">
        <f t="shared" si="6"/>
        <v>0.16698819242290391</v>
      </c>
      <c r="I7" s="122">
        <f t="shared" si="6"/>
        <v>8.6093932764453027E-2</v>
      </c>
      <c r="J7" s="122">
        <f t="shared" si="6"/>
        <v>0.16743714295015993</v>
      </c>
      <c r="K7" s="122">
        <f t="shared" si="6"/>
        <v>0.22652927228457753</v>
      </c>
      <c r="L7" s="122">
        <f t="shared" si="6"/>
        <v>7.3066187845906169E-2</v>
      </c>
      <c r="M7" s="122">
        <f t="shared" si="6"/>
        <v>8.1399098808382239E-2</v>
      </c>
      <c r="N7" s="122">
        <f t="shared" si="6"/>
        <v>6.4818234278601089E-2</v>
      </c>
      <c r="O7" s="122">
        <f t="shared" si="6"/>
        <v>1.2035601981185881E-2</v>
      </c>
      <c r="P7" s="122">
        <f t="shared" si="6"/>
        <v>7.9583328350720883E-4</v>
      </c>
      <c r="Q7" s="122">
        <f t="shared" si="6"/>
        <v>1.7477137492501394E-2</v>
      </c>
      <c r="R7" s="122">
        <f t="shared" si="6"/>
        <v>0.11885191360255033</v>
      </c>
      <c r="S7" s="122">
        <f t="shared" si="6"/>
        <v>0.21586633082320397</v>
      </c>
      <c r="T7" s="122">
        <f t="shared" si="6"/>
        <v>0.11852351571271014</v>
      </c>
      <c r="U7" s="122">
        <f t="shared" si="6"/>
        <v>1.5382231112948987E-2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1.7117188219705162E-2</v>
      </c>
      <c r="DA7" s="130" t="s">
        <v>3424</v>
      </c>
    </row>
    <row r="8" spans="1:105" ht="12" customHeight="1" x14ac:dyDescent="0.25">
      <c r="A8" s="97" t="s">
        <v>53</v>
      </c>
      <c r="B8" s="98"/>
      <c r="C8" s="98">
        <v>0.19653542109985975</v>
      </c>
      <c r="D8" s="98">
        <v>0.11110524802871734</v>
      </c>
      <c r="E8" s="98">
        <v>0.22694209517621619</v>
      </c>
      <c r="F8" s="98">
        <v>0.52844685337902508</v>
      </c>
      <c r="G8" s="98">
        <v>0.52510769363270215</v>
      </c>
      <c r="H8" s="98">
        <v>0.16698819242290391</v>
      </c>
      <c r="I8" s="98">
        <v>8.6093932764453027E-2</v>
      </c>
      <c r="J8" s="98">
        <v>0.16743714295015993</v>
      </c>
      <c r="K8" s="98">
        <v>0.22652927228457753</v>
      </c>
      <c r="L8" s="98">
        <v>7.3066187845906169E-2</v>
      </c>
      <c r="M8" s="98">
        <v>8.1399098808382239E-2</v>
      </c>
      <c r="N8" s="98">
        <v>6.4818234278601089E-2</v>
      </c>
      <c r="O8" s="98">
        <v>1.2035601981185881E-2</v>
      </c>
      <c r="P8" s="98">
        <v>7.9583328350720883E-4</v>
      </c>
      <c r="Q8" s="98">
        <v>1.7477137492501394E-2</v>
      </c>
      <c r="R8" s="98">
        <v>0.11885191360255033</v>
      </c>
      <c r="S8" s="98">
        <v>0.21586633082320397</v>
      </c>
      <c r="T8" s="98">
        <v>0.11852351571271014</v>
      </c>
      <c r="U8" s="98">
        <v>1.5382231112948987E-2</v>
      </c>
      <c r="V8" s="98">
        <v>0</v>
      </c>
      <c r="W8" s="98">
        <v>0</v>
      </c>
      <c r="X8" s="98">
        <v>0</v>
      </c>
      <c r="Y8" s="98">
        <v>1.7117188219705162E-2</v>
      </c>
      <c r="DA8" s="63" t="s">
        <v>3425</v>
      </c>
    </row>
    <row r="9" spans="1:105" ht="12" customHeight="1" x14ac:dyDescent="0.25">
      <c r="A9" s="121" t="s">
        <v>55</v>
      </c>
      <c r="B9" s="122"/>
      <c r="C9" s="122">
        <v>0.94056412406291923</v>
      </c>
      <c r="D9" s="122">
        <v>0.78506089336537932</v>
      </c>
      <c r="E9" s="122">
        <v>0.74600891418575455</v>
      </c>
      <c r="F9" s="122">
        <v>1.4753106192257206</v>
      </c>
      <c r="G9" s="122">
        <v>0.91720042784176159</v>
      </c>
      <c r="H9" s="122">
        <v>0.91154152349879536</v>
      </c>
      <c r="I9" s="122">
        <v>0.41451553201802666</v>
      </c>
      <c r="J9" s="122">
        <v>1.0088078371124676</v>
      </c>
      <c r="K9" s="122">
        <v>0.85560699196455858</v>
      </c>
      <c r="L9" s="122">
        <v>0.23669656435753289</v>
      </c>
      <c r="M9" s="122">
        <v>0.37735924776762203</v>
      </c>
      <c r="N9" s="122">
        <v>0.18993901686067799</v>
      </c>
      <c r="O9" s="122">
        <v>0.17980141328118868</v>
      </c>
      <c r="P9" s="122">
        <v>4.2749799241538079E-2</v>
      </c>
      <c r="Q9" s="122">
        <v>0.79697410039197614</v>
      </c>
      <c r="R9" s="122">
        <v>1.1760954853213434</v>
      </c>
      <c r="S9" s="122">
        <v>1.8374933610244213</v>
      </c>
      <c r="T9" s="122">
        <v>0.78195402765189448</v>
      </c>
      <c r="U9" s="122">
        <v>0.18968846100251963</v>
      </c>
      <c r="V9" s="122">
        <v>8.9844358948682737E-5</v>
      </c>
      <c r="W9" s="122">
        <v>0</v>
      </c>
      <c r="X9" s="122">
        <v>0</v>
      </c>
      <c r="Y9" s="122">
        <v>0.41564461093501237</v>
      </c>
      <c r="DA9" s="130" t="s">
        <v>3426</v>
      </c>
    </row>
    <row r="10" spans="1:105" ht="12" customHeight="1" x14ac:dyDescent="0.25">
      <c r="A10" s="97" t="s">
        <v>143</v>
      </c>
      <c r="B10" s="98"/>
      <c r="C10" s="98">
        <v>2.1204163476486886E-2</v>
      </c>
      <c r="D10" s="98">
        <v>3.1301560422716881E-2</v>
      </c>
      <c r="E10" s="98">
        <v>4.3197627473892948E-2</v>
      </c>
      <c r="F10" s="98">
        <v>5.4828980860160033E-2</v>
      </c>
      <c r="G10" s="98">
        <v>2.4548900752029843E-2</v>
      </c>
      <c r="H10" s="98">
        <v>4.3018282412366987E-3</v>
      </c>
      <c r="I10" s="98">
        <v>5.6302132000852852E-5</v>
      </c>
      <c r="J10" s="98">
        <v>0.10419114677102337</v>
      </c>
      <c r="K10" s="98">
        <v>6.303426979098263E-2</v>
      </c>
      <c r="L10" s="98">
        <v>3.0262174202941451E-2</v>
      </c>
      <c r="M10" s="98">
        <v>4.3020751861355594E-2</v>
      </c>
      <c r="N10" s="98">
        <v>2.6388922417810656E-2</v>
      </c>
      <c r="O10" s="98">
        <v>2.8455244941385086E-2</v>
      </c>
      <c r="P10" s="98">
        <v>2.4180016195642813E-3</v>
      </c>
      <c r="Q10" s="98">
        <v>2.0994930736263382E-2</v>
      </c>
      <c r="R10" s="98">
        <v>2.9666728814135374E-2</v>
      </c>
      <c r="S10" s="98">
        <v>4.8569098220057852E-2</v>
      </c>
      <c r="T10" s="98">
        <v>3.5506867651808389E-2</v>
      </c>
      <c r="U10" s="98">
        <v>1.552048161869799E-2</v>
      </c>
      <c r="V10" s="98">
        <v>8.9844358948682737E-5</v>
      </c>
      <c r="W10" s="98">
        <v>0</v>
      </c>
      <c r="X10" s="98">
        <v>0</v>
      </c>
      <c r="Y10" s="98">
        <v>0</v>
      </c>
      <c r="DA10" s="63" t="s">
        <v>3427</v>
      </c>
    </row>
    <row r="11" spans="1:105" ht="12" customHeight="1" x14ac:dyDescent="0.25">
      <c r="A11" s="97" t="s">
        <v>124</v>
      </c>
      <c r="B11" s="98"/>
      <c r="C11" s="98">
        <v>0.51533861469717868</v>
      </c>
      <c r="D11" s="98">
        <v>0.53216186882804717</v>
      </c>
      <c r="E11" s="98">
        <v>0.57716934350513194</v>
      </c>
      <c r="F11" s="98">
        <v>0.99930654391967144</v>
      </c>
      <c r="G11" s="98">
        <v>0.44206983248869303</v>
      </c>
      <c r="H11" s="98">
        <v>0.46438650732275494</v>
      </c>
      <c r="I11" s="98">
        <v>0.16291997433446992</v>
      </c>
      <c r="J11" s="98">
        <v>0.33575057917460471</v>
      </c>
      <c r="K11" s="98">
        <v>0.35307064221717194</v>
      </c>
      <c r="L11" s="98">
        <v>0.10226546960641729</v>
      </c>
      <c r="M11" s="98">
        <v>0.16676886046220102</v>
      </c>
      <c r="N11" s="98">
        <v>7.2250553373148937E-2</v>
      </c>
      <c r="O11" s="98">
        <v>7.4929376777467985E-2</v>
      </c>
      <c r="P11" s="98">
        <v>2.1695641757154598E-2</v>
      </c>
      <c r="Q11" s="98">
        <v>0.37175420118987113</v>
      </c>
      <c r="R11" s="98">
        <v>0.57444314937653296</v>
      </c>
      <c r="S11" s="98">
        <v>0.82492224252686952</v>
      </c>
      <c r="T11" s="98">
        <v>0.2936146864425585</v>
      </c>
      <c r="U11" s="98">
        <v>5.4434509666901464E-2</v>
      </c>
      <c r="V11" s="98">
        <v>0</v>
      </c>
      <c r="W11" s="98">
        <v>0</v>
      </c>
      <c r="X11" s="98">
        <v>0</v>
      </c>
      <c r="Y11" s="98">
        <v>0.15373276921912823</v>
      </c>
      <c r="DA11" s="63" t="s">
        <v>3428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5.9997618607021566E-4</v>
      </c>
      <c r="E12" s="98">
        <v>1.8867246298263137E-3</v>
      </c>
      <c r="F12" s="98">
        <v>2.5307974983830796E-3</v>
      </c>
      <c r="G12" s="98">
        <v>9.0557404748390692E-4</v>
      </c>
      <c r="H12" s="98">
        <v>7.0591850220774212E-4</v>
      </c>
      <c r="I12" s="98">
        <v>1.1998463154257004E-3</v>
      </c>
      <c r="J12" s="98">
        <v>3.7035514825586235E-3</v>
      </c>
      <c r="K12" s="98">
        <v>3.1621153537688441E-3</v>
      </c>
      <c r="L12" s="98">
        <v>4.9881901285842608E-4</v>
      </c>
      <c r="M12" s="98">
        <v>0</v>
      </c>
      <c r="N12" s="98">
        <v>3.8096619328676517E-4</v>
      </c>
      <c r="O12" s="98">
        <v>7.3201452197052509E-4</v>
      </c>
      <c r="P12" s="98">
        <v>2.0215009710320607E-4</v>
      </c>
      <c r="Q12" s="98">
        <v>5.7599848940125785E-3</v>
      </c>
      <c r="R12" s="98">
        <v>6.3732565382483798E-3</v>
      </c>
      <c r="S12" s="98">
        <v>7.1678813664789566E-3</v>
      </c>
      <c r="T12" s="98">
        <v>1.4090462969719142E-3</v>
      </c>
      <c r="U12" s="98">
        <v>1.4219241273396855E-4</v>
      </c>
      <c r="V12" s="98">
        <v>0</v>
      </c>
      <c r="W12" s="98">
        <v>0</v>
      </c>
      <c r="X12" s="98">
        <v>0</v>
      </c>
      <c r="Y12" s="98">
        <v>4.1300418821357349E-4</v>
      </c>
      <c r="DA12" s="63" t="s">
        <v>3429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5.3511344613204329E-5</v>
      </c>
      <c r="E13" s="101">
        <v>9.9172536893038198E-5</v>
      </c>
      <c r="F13" s="101">
        <v>1.7508516661521805E-4</v>
      </c>
      <c r="G13" s="101">
        <v>6.0654462422638042E-5</v>
      </c>
      <c r="H13" s="101">
        <v>6.4543789674174163E-5</v>
      </c>
      <c r="I13" s="101">
        <v>8.955564032806449E-5</v>
      </c>
      <c r="J13" s="101">
        <v>2.5992548036325665E-4</v>
      </c>
      <c r="K13" s="101">
        <v>2.0801931761185103E-4</v>
      </c>
      <c r="L13" s="101">
        <v>3.2829823067370769E-5</v>
      </c>
      <c r="M13" s="101">
        <v>0</v>
      </c>
      <c r="N13" s="101">
        <v>2.478859341273581E-5</v>
      </c>
      <c r="O13" s="101">
        <v>3.0037617361940477E-5</v>
      </c>
      <c r="P13" s="101">
        <v>1.724136771322925E-5</v>
      </c>
      <c r="Q13" s="101">
        <v>1.0251447474152546E-4</v>
      </c>
      <c r="R13" s="101">
        <v>1.9283405357383294E-4</v>
      </c>
      <c r="S13" s="101">
        <v>4.0586081590985543E-4</v>
      </c>
      <c r="T13" s="101">
        <v>9.3135797551219317E-5</v>
      </c>
      <c r="U13" s="101">
        <v>1.1828559841770872E-5</v>
      </c>
      <c r="V13" s="101">
        <v>0</v>
      </c>
      <c r="W13" s="101">
        <v>0</v>
      </c>
      <c r="X13" s="101">
        <v>0</v>
      </c>
      <c r="Y13" s="101">
        <v>2.6618098196712143E-5</v>
      </c>
      <c r="DA13" s="131" t="s">
        <v>3430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5.4646484145701136E-4</v>
      </c>
      <c r="E14" s="104">
        <v>1.7875520929332754E-3</v>
      </c>
      <c r="F14" s="104">
        <v>2.3557123317678617E-3</v>
      </c>
      <c r="G14" s="104">
        <v>8.4491958506126893E-4</v>
      </c>
      <c r="H14" s="104">
        <v>6.4137471253356796E-4</v>
      </c>
      <c r="I14" s="104">
        <v>1.1102906750976359E-3</v>
      </c>
      <c r="J14" s="104">
        <v>3.4436260021953667E-3</v>
      </c>
      <c r="K14" s="104">
        <v>2.954096036156993E-3</v>
      </c>
      <c r="L14" s="104">
        <v>4.6598918979105531E-4</v>
      </c>
      <c r="M14" s="104">
        <v>0</v>
      </c>
      <c r="N14" s="104">
        <v>3.5617759987402936E-4</v>
      </c>
      <c r="O14" s="104">
        <v>7.0197690460858464E-4</v>
      </c>
      <c r="P14" s="104">
        <v>1.8490872938997681E-4</v>
      </c>
      <c r="Q14" s="104">
        <v>5.6574704192710532E-3</v>
      </c>
      <c r="R14" s="104">
        <v>6.1804224846745467E-3</v>
      </c>
      <c r="S14" s="104">
        <v>6.7620205505691013E-3</v>
      </c>
      <c r="T14" s="104">
        <v>1.3159104994206949E-3</v>
      </c>
      <c r="U14" s="104">
        <v>1.3036385289219769E-4</v>
      </c>
      <c r="V14" s="104">
        <v>0</v>
      </c>
      <c r="W14" s="104">
        <v>0</v>
      </c>
      <c r="X14" s="104">
        <v>0</v>
      </c>
      <c r="Y14" s="104">
        <v>3.8638609001686133E-4</v>
      </c>
      <c r="DA14" s="132" t="s">
        <v>3431</v>
      </c>
    </row>
    <row r="15" spans="1:105" ht="12" customHeight="1" x14ac:dyDescent="0.25">
      <c r="A15" s="106" t="s">
        <v>122</v>
      </c>
      <c r="B15" s="101"/>
      <c r="C15" s="101">
        <v>0.35565795541614204</v>
      </c>
      <c r="D15" s="101">
        <v>0.19231456357460636</v>
      </c>
      <c r="E15" s="101">
        <v>9.7764842626500287E-2</v>
      </c>
      <c r="F15" s="101">
        <v>0.33873537441618307</v>
      </c>
      <c r="G15" s="101">
        <v>0.38006393079193418</v>
      </c>
      <c r="H15" s="101">
        <v>0.35490710195001451</v>
      </c>
      <c r="I15" s="101">
        <v>0.1535986510789607</v>
      </c>
      <c r="J15" s="101">
        <v>0.28172404360173253</v>
      </c>
      <c r="K15" s="101">
        <v>0.21716993251301717</v>
      </c>
      <c r="L15" s="101">
        <v>6.5308474604426639E-2</v>
      </c>
      <c r="M15" s="101">
        <v>0.13967780311220557</v>
      </c>
      <c r="N15" s="101">
        <v>6.0449171238942799E-2</v>
      </c>
      <c r="O15" s="101">
        <v>4.3045084344272858E-2</v>
      </c>
      <c r="P15" s="101">
        <v>7.188627960056591E-3</v>
      </c>
      <c r="Q15" s="101">
        <v>0.20381693353636174</v>
      </c>
      <c r="R15" s="101">
        <v>0.23844230219579818</v>
      </c>
      <c r="S15" s="101">
        <v>0.45569272471233796</v>
      </c>
      <c r="T15" s="101">
        <v>0.2683265589400694</v>
      </c>
      <c r="U15" s="101">
        <v>6.815026317211817E-2</v>
      </c>
      <c r="V15" s="101">
        <v>0</v>
      </c>
      <c r="W15" s="101">
        <v>0</v>
      </c>
      <c r="X15" s="101">
        <v>0</v>
      </c>
      <c r="Y15" s="101">
        <v>0.13882390056783192</v>
      </c>
      <c r="DA15" s="131" t="s">
        <v>3432</v>
      </c>
    </row>
    <row r="16" spans="1:105" ht="12" customHeight="1" x14ac:dyDescent="0.25">
      <c r="A16" s="107" t="s">
        <v>121</v>
      </c>
      <c r="B16" s="104"/>
      <c r="C16" s="104">
        <v>4.8363390473111591E-2</v>
      </c>
      <c r="D16" s="104">
        <v>2.8682924353938558E-2</v>
      </c>
      <c r="E16" s="104">
        <v>2.5990375950402982E-2</v>
      </c>
      <c r="F16" s="104">
        <v>7.9908922531323257E-2</v>
      </c>
      <c r="G16" s="104">
        <v>6.9612189761620633E-2</v>
      </c>
      <c r="H16" s="104">
        <v>8.7240167482581454E-2</v>
      </c>
      <c r="I16" s="104">
        <v>9.6740758157169468E-2</v>
      </c>
      <c r="J16" s="104">
        <v>0.28343851608254828</v>
      </c>
      <c r="K16" s="104">
        <v>0.21917003208961799</v>
      </c>
      <c r="L16" s="104">
        <v>3.8361626930889056E-2</v>
      </c>
      <c r="M16" s="104">
        <v>2.7891832331859847E-2</v>
      </c>
      <c r="N16" s="104">
        <v>3.0469403637488814E-2</v>
      </c>
      <c r="O16" s="104">
        <v>3.2639692696092217E-2</v>
      </c>
      <c r="P16" s="104">
        <v>1.1245377807659404E-2</v>
      </c>
      <c r="Q16" s="104">
        <v>0.19464805003546723</v>
      </c>
      <c r="R16" s="104">
        <v>0.3271700483966285</v>
      </c>
      <c r="S16" s="104">
        <v>0.50114141419867708</v>
      </c>
      <c r="T16" s="104">
        <v>0.18309686832048619</v>
      </c>
      <c r="U16" s="104">
        <v>5.144101413206803E-2</v>
      </c>
      <c r="V16" s="104">
        <v>0</v>
      </c>
      <c r="W16" s="104">
        <v>0</v>
      </c>
      <c r="X16" s="104">
        <v>0</v>
      </c>
      <c r="Y16" s="104">
        <v>0.12267493695983869</v>
      </c>
      <c r="DA16" s="132" t="s">
        <v>3433</v>
      </c>
    </row>
    <row r="17" spans="1:105" ht="12" customHeight="1" x14ac:dyDescent="0.25">
      <c r="A17" s="108" t="s">
        <v>53</v>
      </c>
      <c r="B17" s="98"/>
      <c r="C17" s="98">
        <v>1.066817125392272E-2</v>
      </c>
      <c r="D17" s="98">
        <v>2.5544025307037751E-3</v>
      </c>
      <c r="E17" s="98">
        <v>1.3337010578363298E-3</v>
      </c>
      <c r="F17" s="98">
        <v>5.4839715744283068E-3</v>
      </c>
      <c r="G17" s="98">
        <v>4.609777645864661E-3</v>
      </c>
      <c r="H17" s="98">
        <v>8.0482573295255107E-3</v>
      </c>
      <c r="I17" s="98">
        <v>7.240002544127635E-3</v>
      </c>
      <c r="J17" s="98">
        <v>1.9850138138017434E-2</v>
      </c>
      <c r="K17" s="98">
        <v>1.4292165974926706E-2</v>
      </c>
      <c r="L17" s="98">
        <v>2.4814346720722033E-3</v>
      </c>
      <c r="M17" s="98">
        <v>2.7307894504871133E-3</v>
      </c>
      <c r="N17" s="98">
        <v>1.9633348174550071E-3</v>
      </c>
      <c r="O17" s="98">
        <v>1.2435398817109611E-3</v>
      </c>
      <c r="P17" s="98">
        <v>9.629326072482802E-4</v>
      </c>
      <c r="Q17" s="98">
        <v>2.5475368820558515E-3</v>
      </c>
      <c r="R17" s="98">
        <v>8.3652570462030128E-3</v>
      </c>
      <c r="S17" s="98">
        <v>2.7543183701176789E-2</v>
      </c>
      <c r="T17" s="98">
        <v>1.1928962462345509E-2</v>
      </c>
      <c r="U17" s="98">
        <v>4.4019427677567642E-3</v>
      </c>
      <c r="V17" s="98">
        <v>0</v>
      </c>
      <c r="W17" s="98">
        <v>0</v>
      </c>
      <c r="X17" s="98">
        <v>0</v>
      </c>
      <c r="Y17" s="98">
        <v>8.185992175187902E-3</v>
      </c>
      <c r="DA17" s="63" t="s">
        <v>3434</v>
      </c>
    </row>
    <row r="18" spans="1:105" ht="12" customHeight="1" x14ac:dyDescent="0.25">
      <c r="A18" s="108" t="s">
        <v>52</v>
      </c>
      <c r="B18" s="98"/>
      <c r="C18" s="98">
        <v>3.769521921918887E-2</v>
      </c>
      <c r="D18" s="98">
        <v>2.6128521823234784E-2</v>
      </c>
      <c r="E18" s="98">
        <v>2.4656674892566652E-2</v>
      </c>
      <c r="F18" s="98">
        <v>7.4424950956894956E-2</v>
      </c>
      <c r="G18" s="98">
        <v>6.500241211575597E-2</v>
      </c>
      <c r="H18" s="98">
        <v>7.9191910153055947E-2</v>
      </c>
      <c r="I18" s="98">
        <v>8.9500755613041827E-2</v>
      </c>
      <c r="J18" s="98">
        <v>0.26358837794453083</v>
      </c>
      <c r="K18" s="98">
        <v>0.20487786611469128</v>
      </c>
      <c r="L18" s="98">
        <v>3.5880192258816855E-2</v>
      </c>
      <c r="M18" s="98">
        <v>2.5161042881372733E-2</v>
      </c>
      <c r="N18" s="98">
        <v>2.8506068820033807E-2</v>
      </c>
      <c r="O18" s="98">
        <v>3.1396152814381253E-2</v>
      </c>
      <c r="P18" s="98">
        <v>1.0282445200411123E-2</v>
      </c>
      <c r="Q18" s="98">
        <v>0.19210051315341137</v>
      </c>
      <c r="R18" s="98">
        <v>0.3188047913504255</v>
      </c>
      <c r="S18" s="98">
        <v>0.47359823049750033</v>
      </c>
      <c r="T18" s="98">
        <v>0.17116790585814068</v>
      </c>
      <c r="U18" s="98">
        <v>4.7039071364311263E-2</v>
      </c>
      <c r="V18" s="98">
        <v>0</v>
      </c>
      <c r="W18" s="98">
        <v>0</v>
      </c>
      <c r="X18" s="98">
        <v>0</v>
      </c>
      <c r="Y18" s="98">
        <v>0.1144889447846508</v>
      </c>
      <c r="DA18" s="63" t="s">
        <v>3435</v>
      </c>
    </row>
    <row r="19" spans="1:105" ht="12" customHeight="1" x14ac:dyDescent="0.25">
      <c r="A19" s="121" t="s">
        <v>54</v>
      </c>
      <c r="B19" s="122"/>
      <c r="C19" s="122">
        <v>0.55753345524383824</v>
      </c>
      <c r="D19" s="122">
        <v>0.4781727851702291</v>
      </c>
      <c r="E19" s="122">
        <v>0.48733577135268896</v>
      </c>
      <c r="F19" s="122">
        <v>0.96364342965804495</v>
      </c>
      <c r="G19" s="122">
        <v>0.59871863903916589</v>
      </c>
      <c r="H19" s="122">
        <v>0.66267887982006646</v>
      </c>
      <c r="I19" s="122">
        <v>0.29475787886529026</v>
      </c>
      <c r="J19" s="122">
        <v>0.71290590246234109</v>
      </c>
      <c r="K19" s="122">
        <v>0.61186242475152286</v>
      </c>
      <c r="L19" s="122">
        <v>0.15843436216675005</v>
      </c>
      <c r="M19" s="122">
        <v>0.24555891430904436</v>
      </c>
      <c r="N19" s="122">
        <v>0.11724033633405698</v>
      </c>
      <c r="O19" s="122">
        <v>9.6953232616693766E-2</v>
      </c>
      <c r="P19" s="122">
        <v>2.4526363010162588E-2</v>
      </c>
      <c r="Q19" s="122">
        <v>0.47094611830128918</v>
      </c>
      <c r="R19" s="122">
        <v>0.66895600507602559</v>
      </c>
      <c r="S19" s="122">
        <v>1.0294780368962717</v>
      </c>
      <c r="T19" s="122">
        <v>0.46161910191826167</v>
      </c>
      <c r="U19" s="122">
        <v>0.10879350171036037</v>
      </c>
      <c r="V19" s="122">
        <v>4.955779898991454E-5</v>
      </c>
      <c r="W19" s="122">
        <v>0</v>
      </c>
      <c r="X19" s="122">
        <v>0</v>
      </c>
      <c r="Y19" s="122">
        <v>0.24005103052635474</v>
      </c>
      <c r="DA19" s="130" t="s">
        <v>3436</v>
      </c>
    </row>
    <row r="20" spans="1:105" ht="12" customHeight="1" x14ac:dyDescent="0.25">
      <c r="A20" s="97" t="s">
        <v>51</v>
      </c>
      <c r="B20" s="98"/>
      <c r="C20" s="98">
        <v>3.9031171807862468E-2</v>
      </c>
      <c r="D20" s="98">
        <v>8.5217843467156537E-2</v>
      </c>
      <c r="E20" s="98">
        <v>0.12279878474721728</v>
      </c>
      <c r="F20" s="98">
        <v>0.19474012547801903</v>
      </c>
      <c r="G20" s="98">
        <v>0.1361093506911831</v>
      </c>
      <c r="H20" s="98">
        <v>0.12397129710524374</v>
      </c>
      <c r="I20" s="98">
        <v>6.55595223003239E-2</v>
      </c>
      <c r="J20" s="98">
        <v>0.23022188992986312</v>
      </c>
      <c r="K20" s="98">
        <v>0.25135229801006703</v>
      </c>
      <c r="L20" s="98">
        <v>0.10109371513810474</v>
      </c>
      <c r="M20" s="98">
        <v>0.15689631668427215</v>
      </c>
      <c r="N20" s="98">
        <v>5.0594716164977183E-2</v>
      </c>
      <c r="O20" s="98">
        <v>4.3391130719953049E-2</v>
      </c>
      <c r="P20" s="98">
        <v>1.9872959289809525E-3</v>
      </c>
      <c r="Q20" s="98">
        <v>6.5121923734584211E-2</v>
      </c>
      <c r="R20" s="98">
        <v>7.8868090671424723E-2</v>
      </c>
      <c r="S20" s="98">
        <v>0.16962750622386524</v>
      </c>
      <c r="T20" s="98">
        <v>9.7612440991277444E-2</v>
      </c>
      <c r="U20" s="98">
        <v>2.472750641406523E-2</v>
      </c>
      <c r="V20" s="98">
        <v>4.955779898991454E-5</v>
      </c>
      <c r="W20" s="98">
        <v>0</v>
      </c>
      <c r="X20" s="98">
        <v>0</v>
      </c>
      <c r="Y20" s="98">
        <v>0</v>
      </c>
      <c r="DA20" s="63" t="s">
        <v>3437</v>
      </c>
    </row>
    <row r="21" spans="1:105" ht="12" customHeight="1" x14ac:dyDescent="0.25">
      <c r="A21" s="97" t="s">
        <v>50</v>
      </c>
      <c r="B21" s="98"/>
      <c r="C21" s="98">
        <v>0.10484054852342134</v>
      </c>
      <c r="D21" s="98">
        <v>0.10947394080050211</v>
      </c>
      <c r="E21" s="98">
        <v>9.8399823414505608E-2</v>
      </c>
      <c r="F21" s="98">
        <v>0.21208394765091612</v>
      </c>
      <c r="G21" s="98">
        <v>0.11189741002140123</v>
      </c>
      <c r="H21" s="98">
        <v>0.10074930460844882</v>
      </c>
      <c r="I21" s="98">
        <v>4.5604047943822945E-2</v>
      </c>
      <c r="J21" s="98">
        <v>9.5980855224110817E-2</v>
      </c>
      <c r="K21" s="98">
        <v>8.5787454056655346E-2</v>
      </c>
      <c r="L21" s="98">
        <v>1.4122998218205637E-2</v>
      </c>
      <c r="M21" s="98">
        <v>2.359036846520755E-2</v>
      </c>
      <c r="N21" s="98">
        <v>1.5277693384667205E-2</v>
      </c>
      <c r="O21" s="98">
        <v>1.2634746305485374E-2</v>
      </c>
      <c r="P21" s="98">
        <v>4.7030505253459337E-3</v>
      </c>
      <c r="Q21" s="98">
        <v>7.5536237460467476E-2</v>
      </c>
      <c r="R21" s="98">
        <v>0.12646963927646362</v>
      </c>
      <c r="S21" s="98">
        <v>0.19552911658487651</v>
      </c>
      <c r="T21" s="98">
        <v>6.7823818316256404E-2</v>
      </c>
      <c r="U21" s="98">
        <v>1.254796503405748E-2</v>
      </c>
      <c r="V21" s="98">
        <v>0</v>
      </c>
      <c r="W21" s="98">
        <v>0</v>
      </c>
      <c r="X21" s="98">
        <v>0</v>
      </c>
      <c r="Y21" s="98">
        <v>4.2125668921487613E-2</v>
      </c>
      <c r="DA21" s="63" t="s">
        <v>3438</v>
      </c>
    </row>
    <row r="22" spans="1:105" ht="12" customHeight="1" x14ac:dyDescent="0.25">
      <c r="A22" s="109" t="s">
        <v>120</v>
      </c>
      <c r="B22" s="33"/>
      <c r="C22" s="33">
        <v>0.41366173491255437</v>
      </c>
      <c r="D22" s="33">
        <v>0.28348100090257045</v>
      </c>
      <c r="E22" s="33">
        <v>0.26613716319096609</v>
      </c>
      <c r="F22" s="33">
        <v>0.55681935652910974</v>
      </c>
      <c r="G22" s="33">
        <v>0.35071187832658152</v>
      </c>
      <c r="H22" s="33">
        <v>0.43795827810637389</v>
      </c>
      <c r="I22" s="33">
        <v>0.1835943086211434</v>
      </c>
      <c r="J22" s="33">
        <v>0.38670315730836713</v>
      </c>
      <c r="K22" s="33">
        <v>0.2747226726848005</v>
      </c>
      <c r="L22" s="33">
        <v>4.3217648810439699E-2</v>
      </c>
      <c r="M22" s="33">
        <v>6.5072229159564676E-2</v>
      </c>
      <c r="N22" s="33">
        <v>5.1367926784412592E-2</v>
      </c>
      <c r="O22" s="33">
        <v>4.0927355591255342E-2</v>
      </c>
      <c r="P22" s="33">
        <v>1.78360165558357E-2</v>
      </c>
      <c r="Q22" s="33">
        <v>0.33028795710623748</v>
      </c>
      <c r="R22" s="33">
        <v>0.46361827512813725</v>
      </c>
      <c r="S22" s="33">
        <v>0.66432141408752998</v>
      </c>
      <c r="T22" s="33">
        <v>0.2961828426107278</v>
      </c>
      <c r="U22" s="33">
        <v>7.1518030262237658E-2</v>
      </c>
      <c r="V22" s="33">
        <v>0</v>
      </c>
      <c r="W22" s="33">
        <v>0</v>
      </c>
      <c r="X22" s="33">
        <v>0</v>
      </c>
      <c r="Y22" s="33">
        <v>0.19792536160486712</v>
      </c>
      <c r="DA22" s="60" t="s">
        <v>3439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8.7767809103753418</v>
      </c>
      <c r="E24" s="117">
        <f t="shared" si="7"/>
        <v>12.129144023563867</v>
      </c>
      <c r="F24" s="117">
        <f t="shared" si="7"/>
        <v>18.830370166008397</v>
      </c>
      <c r="G24" s="117">
        <f t="shared" si="7"/>
        <v>15.767340373666181</v>
      </c>
      <c r="H24" s="117">
        <f t="shared" si="7"/>
        <v>16.484009965053492</v>
      </c>
      <c r="I24" s="117">
        <f t="shared" si="7"/>
        <v>21.945210949037552</v>
      </c>
      <c r="J24" s="117">
        <f t="shared" si="7"/>
        <v>22.416383187918804</v>
      </c>
      <c r="K24" s="117">
        <f t="shared" si="7"/>
        <v>10.590199419383158</v>
      </c>
      <c r="L24" s="117">
        <f t="shared" si="7"/>
        <v>10.365565095457963</v>
      </c>
      <c r="M24" s="117">
        <f t="shared" si="7"/>
        <v>10.19322226041381</v>
      </c>
      <c r="N24" s="117">
        <f t="shared" si="7"/>
        <v>16.461016696677547</v>
      </c>
      <c r="O24" s="117">
        <f t="shared" si="7"/>
        <v>10.832985356006338</v>
      </c>
      <c r="P24" s="117">
        <f t="shared" si="7"/>
        <v>0</v>
      </c>
      <c r="Q24" s="117">
        <f t="shared" si="7"/>
        <v>4.5997953334674158</v>
      </c>
      <c r="R24" s="117">
        <f t="shared" ref="R24:V24" si="8">R25+R28+R30+R39</f>
        <v>4.8579389776767545</v>
      </c>
      <c r="S24" s="117">
        <f t="shared" si="8"/>
        <v>7.1726592320325109</v>
      </c>
      <c r="T24" s="117">
        <f t="shared" si="8"/>
        <v>6.1278490546170534</v>
      </c>
      <c r="U24" s="117">
        <f t="shared" si="8"/>
        <v>2.6978420999087911</v>
      </c>
      <c r="V24" s="117">
        <f t="shared" si="8"/>
        <v>8.8279964163361235</v>
      </c>
      <c r="W24" s="117">
        <f t="shared" ref="W24:Y24" si="9">W25+W28+W30+W39</f>
        <v>11.049951951464561</v>
      </c>
      <c r="X24" s="117">
        <f t="shared" si="9"/>
        <v>14.387106250990101</v>
      </c>
      <c r="Y24" s="117">
        <f t="shared" si="9"/>
        <v>9.6249988354619358</v>
      </c>
      <c r="DA24" s="129" t="s">
        <v>3440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6.0944164774100935</v>
      </c>
      <c r="E25" s="122">
        <f t="shared" si="10"/>
        <v>8.4523649459729242</v>
      </c>
      <c r="F25" s="122">
        <f t="shared" si="10"/>
        <v>13.337670963183429</v>
      </c>
      <c r="G25" s="122">
        <f t="shared" si="10"/>
        <v>10.867081187777137</v>
      </c>
      <c r="H25" s="122">
        <f t="shared" si="10"/>
        <v>11.666535146021735</v>
      </c>
      <c r="I25" s="122">
        <f t="shared" si="10"/>
        <v>15.61741051816411</v>
      </c>
      <c r="J25" s="122">
        <f t="shared" si="10"/>
        <v>16.057806029367253</v>
      </c>
      <c r="K25" s="122">
        <f t="shared" si="10"/>
        <v>7.4583675932231142</v>
      </c>
      <c r="L25" s="122">
        <f t="shared" si="10"/>
        <v>7.3533677996112745</v>
      </c>
      <c r="M25" s="122">
        <f t="shared" si="10"/>
        <v>7.056339635815239</v>
      </c>
      <c r="N25" s="122">
        <f t="shared" si="10"/>
        <v>11.347362486262131</v>
      </c>
      <c r="O25" s="122">
        <f t="shared" si="10"/>
        <v>7.7277538026499197</v>
      </c>
      <c r="P25" s="122">
        <f t="shared" si="10"/>
        <v>0</v>
      </c>
      <c r="Q25" s="122">
        <f t="shared" si="10"/>
        <v>3.1613606581655649</v>
      </c>
      <c r="R25" s="122">
        <f t="shared" ref="R25:V25" si="11">SUM(R26:R27)</f>
        <v>3.3458095867996347</v>
      </c>
      <c r="S25" s="122">
        <f t="shared" si="11"/>
        <v>4.5177194927381956</v>
      </c>
      <c r="T25" s="122">
        <f t="shared" si="11"/>
        <v>4.0677378894969465</v>
      </c>
      <c r="U25" s="122">
        <f t="shared" si="11"/>
        <v>1.7249122619764721</v>
      </c>
      <c r="V25" s="122">
        <f t="shared" si="11"/>
        <v>5.5325099281231269</v>
      </c>
      <c r="W25" s="122">
        <f t="shared" ref="W25:Y25" si="12">SUM(W26:W27)</f>
        <v>6.9590413649944178</v>
      </c>
      <c r="X25" s="122">
        <f t="shared" si="12"/>
        <v>9.118409506530428</v>
      </c>
      <c r="Y25" s="122">
        <f t="shared" si="12"/>
        <v>5.9992982308613749</v>
      </c>
      <c r="DA25" s="130" t="s">
        <v>3441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5.967252246608278</v>
      </c>
      <c r="E26" s="98">
        <v>8.2872835203374589</v>
      </c>
      <c r="F26" s="98">
        <v>13.077760165886506</v>
      </c>
      <c r="G26" s="98">
        <v>10.662343413145402</v>
      </c>
      <c r="H26" s="98">
        <v>11.455435140967298</v>
      </c>
      <c r="I26" s="98">
        <v>15.337057222405431</v>
      </c>
      <c r="J26" s="98">
        <v>15.776467913785671</v>
      </c>
      <c r="K26" s="98">
        <v>7.33249687366723</v>
      </c>
      <c r="L26" s="98">
        <v>7.2299930185785923</v>
      </c>
      <c r="M26" s="98">
        <v>6.9370512040147236</v>
      </c>
      <c r="N26" s="98">
        <v>11.157921514739726</v>
      </c>
      <c r="O26" s="98">
        <v>7.596840809110641</v>
      </c>
      <c r="P26" s="98">
        <v>0</v>
      </c>
      <c r="Q26" s="98">
        <v>3.109392512629555</v>
      </c>
      <c r="R26" s="98">
        <v>3.2908181564599688</v>
      </c>
      <c r="S26" s="98">
        <v>4.4446666934035965</v>
      </c>
      <c r="T26" s="98">
        <v>4.0014136362802333</v>
      </c>
      <c r="U26" s="98">
        <v>1.6971129498083222</v>
      </c>
      <c r="V26" s="98">
        <v>5.4433743030392581</v>
      </c>
      <c r="W26" s="98">
        <v>6.8465025678792655</v>
      </c>
      <c r="X26" s="98">
        <v>8.968799275857025</v>
      </c>
      <c r="Y26" s="98">
        <v>5.901064853846373</v>
      </c>
      <c r="DA26" s="63" t="s">
        <v>3442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0.12716423080181588</v>
      </c>
      <c r="E27" s="98">
        <v>0.16508142563546555</v>
      </c>
      <c r="F27" s="98">
        <v>0.25991079729692285</v>
      </c>
      <c r="G27" s="98">
        <v>0.20473777463173365</v>
      </c>
      <c r="H27" s="98">
        <v>0.21110000505443632</v>
      </c>
      <c r="I27" s="98">
        <v>0.28035329575867995</v>
      </c>
      <c r="J27" s="98">
        <v>0.28133811558158234</v>
      </c>
      <c r="K27" s="98">
        <v>0.12587071955588391</v>
      </c>
      <c r="L27" s="98">
        <v>0.12337478103268218</v>
      </c>
      <c r="M27" s="98">
        <v>0.11928843180051518</v>
      </c>
      <c r="N27" s="98">
        <v>0.18944097152240524</v>
      </c>
      <c r="O27" s="98">
        <v>0.13091299353927913</v>
      </c>
      <c r="P27" s="98">
        <v>0</v>
      </c>
      <c r="Q27" s="98">
        <v>5.1968145536009987E-2</v>
      </c>
      <c r="R27" s="98">
        <v>5.4991430339666018E-2</v>
      </c>
      <c r="S27" s="98">
        <v>7.3052799334599142E-2</v>
      </c>
      <c r="T27" s="98">
        <v>6.6324253216712981E-2</v>
      </c>
      <c r="U27" s="98">
        <v>2.7799312168150004E-2</v>
      </c>
      <c r="V27" s="98">
        <v>8.913562508386888E-2</v>
      </c>
      <c r="W27" s="98">
        <v>0.11253879711515194</v>
      </c>
      <c r="X27" s="98">
        <v>0.14961023067340265</v>
      </c>
      <c r="Y27" s="98">
        <v>9.8233377015001996E-2</v>
      </c>
      <c r="DA27" s="63" t="s">
        <v>3443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0.21678175101917851</v>
      </c>
      <c r="E28" s="122">
        <f t="shared" si="13"/>
        <v>0.57100438342193438</v>
      </c>
      <c r="F28" s="122">
        <f t="shared" si="13"/>
        <v>0.9800150506806371</v>
      </c>
      <c r="G28" s="122">
        <f t="shared" si="13"/>
        <v>1.2647967689484279</v>
      </c>
      <c r="H28" s="122">
        <f t="shared" si="13"/>
        <v>0.46109802682540585</v>
      </c>
      <c r="I28" s="122">
        <f t="shared" si="13"/>
        <v>0.68163056586242776</v>
      </c>
      <c r="J28" s="122">
        <f t="shared" si="13"/>
        <v>0.56266126151814178</v>
      </c>
      <c r="K28" s="122">
        <f t="shared" si="13"/>
        <v>0.42306994436854894</v>
      </c>
      <c r="L28" s="122">
        <f t="shared" si="13"/>
        <v>0.46557598122376292</v>
      </c>
      <c r="M28" s="122">
        <f t="shared" si="13"/>
        <v>0.36525236644786907</v>
      </c>
      <c r="N28" s="122">
        <f t="shared" si="13"/>
        <v>0.89146487849247846</v>
      </c>
      <c r="O28" s="122">
        <f t="shared" si="13"/>
        <v>0.12981753350805117</v>
      </c>
      <c r="P28" s="122">
        <f t="shared" si="13"/>
        <v>0</v>
      </c>
      <c r="Q28" s="122">
        <f t="shared" si="13"/>
        <v>1.9559905172954927E-2</v>
      </c>
      <c r="R28" s="122">
        <f t="shared" si="13"/>
        <v>9.1331054134319176E-2</v>
      </c>
      <c r="S28" s="122">
        <f t="shared" si="13"/>
        <v>0.18638167748640272</v>
      </c>
      <c r="T28" s="122">
        <f t="shared" si="13"/>
        <v>0.17863077205988226</v>
      </c>
      <c r="U28" s="122">
        <f t="shared" si="13"/>
        <v>4.8513190433146808E-2</v>
      </c>
      <c r="V28" s="122">
        <f t="shared" si="13"/>
        <v>0.17727999269511585</v>
      </c>
      <c r="W28" s="122">
        <f t="shared" si="13"/>
        <v>0.21178882943332614</v>
      </c>
      <c r="X28" s="122">
        <f t="shared" si="13"/>
        <v>0.33862047588253114</v>
      </c>
      <c r="Y28" s="122">
        <f t="shared" si="13"/>
        <v>9.2499942614720457E-2</v>
      </c>
      <c r="DA28" s="130" t="s">
        <v>3444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0.21678175101917851</v>
      </c>
      <c r="E29" s="98">
        <v>0.57100438342193438</v>
      </c>
      <c r="F29" s="98">
        <v>0.9800150506806371</v>
      </c>
      <c r="G29" s="98">
        <v>1.2647967689484279</v>
      </c>
      <c r="H29" s="98">
        <v>0.46109802682540585</v>
      </c>
      <c r="I29" s="98">
        <v>0.68163056586242776</v>
      </c>
      <c r="J29" s="98">
        <v>0.56266126151814178</v>
      </c>
      <c r="K29" s="98">
        <v>0.42306994436854894</v>
      </c>
      <c r="L29" s="98">
        <v>0.46557598122376292</v>
      </c>
      <c r="M29" s="98">
        <v>0.36525236644786907</v>
      </c>
      <c r="N29" s="98">
        <v>0.89146487849247846</v>
      </c>
      <c r="O29" s="98">
        <v>0.12981753350805117</v>
      </c>
      <c r="P29" s="98">
        <v>0</v>
      </c>
      <c r="Q29" s="98">
        <v>1.9559905172954927E-2</v>
      </c>
      <c r="R29" s="98">
        <v>9.1331054134319176E-2</v>
      </c>
      <c r="S29" s="98">
        <v>0.18638167748640272</v>
      </c>
      <c r="T29" s="98">
        <v>0.17863077205988226</v>
      </c>
      <c r="U29" s="98">
        <v>4.8513190433146808E-2</v>
      </c>
      <c r="V29" s="98">
        <v>0.17727999269511585</v>
      </c>
      <c r="W29" s="98">
        <v>0.21178882943332614</v>
      </c>
      <c r="X29" s="98">
        <v>0.33862047588253114</v>
      </c>
      <c r="Y29" s="98">
        <v>9.2499942614720457E-2</v>
      </c>
      <c r="DA29" s="63" t="s">
        <v>3445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1.5328257540262744</v>
      </c>
      <c r="E30" s="122">
        <v>1.8765899135627755</v>
      </c>
      <c r="F30" s="122">
        <v>2.7340312425365703</v>
      </c>
      <c r="G30" s="122">
        <v>2.2071659000001778</v>
      </c>
      <c r="H30" s="122">
        <v>2.5163853553443758</v>
      </c>
      <c r="I30" s="122">
        <v>3.281546940691328</v>
      </c>
      <c r="J30" s="122">
        <v>3.3902818060368771</v>
      </c>
      <c r="K30" s="122">
        <v>1.592303813344629</v>
      </c>
      <c r="L30" s="122">
        <v>1.5035945572461258</v>
      </c>
      <c r="M30" s="122">
        <v>1.7029988611021329</v>
      </c>
      <c r="N30" s="122">
        <v>2.6185201109038636</v>
      </c>
      <c r="O30" s="122">
        <v>1.9427465388221021</v>
      </c>
      <c r="P30" s="122">
        <v>0</v>
      </c>
      <c r="Q30" s="122">
        <v>0.89243737716990368</v>
      </c>
      <c r="R30" s="122">
        <v>0.90470964479033278</v>
      </c>
      <c r="S30" s="122">
        <v>1.5855224380932673</v>
      </c>
      <c r="T30" s="122">
        <v>1.1804695076672127</v>
      </c>
      <c r="U30" s="122">
        <v>0.59157107485932825</v>
      </c>
      <c r="V30" s="122">
        <v>1.9938262407099878</v>
      </c>
      <c r="W30" s="122">
        <v>2.490777028529056</v>
      </c>
      <c r="X30" s="122">
        <v>3.1831174705054908</v>
      </c>
      <c r="Y30" s="122">
        <v>2.2396919106429891</v>
      </c>
      <c r="DA30" s="130" t="s">
        <v>3446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1.0821444699869018</v>
      </c>
      <c r="E31" s="98">
        <v>1.5410810214805706</v>
      </c>
      <c r="F31" s="98">
        <v>1.9233933744568872</v>
      </c>
      <c r="G31" s="98">
        <v>1.0929820489766866</v>
      </c>
      <c r="H31" s="98">
        <v>1.2881064121419903</v>
      </c>
      <c r="I31" s="98">
        <v>1.2900528652047323</v>
      </c>
      <c r="J31" s="98">
        <v>1.2583221291001299</v>
      </c>
      <c r="K31" s="98">
        <v>0.7092984877475732</v>
      </c>
      <c r="L31" s="98">
        <v>0.74475669034929226</v>
      </c>
      <c r="M31" s="98">
        <v>0.84932227947067684</v>
      </c>
      <c r="N31" s="98">
        <v>1.156897700848436</v>
      </c>
      <c r="O31" s="98">
        <v>0.9618376660226664</v>
      </c>
      <c r="P31" s="98">
        <v>0</v>
      </c>
      <c r="Q31" s="98">
        <v>0.42753718296328896</v>
      </c>
      <c r="R31" s="98">
        <v>0.45331102364946552</v>
      </c>
      <c r="S31" s="98">
        <v>0.73115284081144716</v>
      </c>
      <c r="T31" s="98">
        <v>0.46437090434084444</v>
      </c>
      <c r="U31" s="98">
        <v>0.1849350204238914</v>
      </c>
      <c r="V31" s="98">
        <v>0.71344227888873235</v>
      </c>
      <c r="W31" s="98">
        <v>1.0115394412090115</v>
      </c>
      <c r="X31" s="98">
        <v>1.4910022908299285</v>
      </c>
      <c r="Y31" s="98">
        <v>0.82853291915770111</v>
      </c>
      <c r="DA31" s="63" t="s">
        <v>3447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1.1999523721404313E-3</v>
      </c>
      <c r="E32" s="98">
        <v>5.0312656795368383E-3</v>
      </c>
      <c r="F32" s="98">
        <v>4.8890406218764053E-3</v>
      </c>
      <c r="G32" s="98">
        <v>2.294120920292565E-3</v>
      </c>
      <c r="H32" s="98">
        <v>1.9412758810712907E-3</v>
      </c>
      <c r="I32" s="98">
        <v>9.5387782076343155E-3</v>
      </c>
      <c r="J32" s="98">
        <v>1.3964210508007923E-2</v>
      </c>
      <c r="K32" s="98">
        <v>6.3838932613823826E-3</v>
      </c>
      <c r="L32" s="98">
        <v>3.7411425964381955E-3</v>
      </c>
      <c r="M32" s="98">
        <v>1.2691667080437201E-4</v>
      </c>
      <c r="N32" s="98">
        <v>6.4129309203272127E-3</v>
      </c>
      <c r="O32" s="98">
        <v>9.0503613625446729E-3</v>
      </c>
      <c r="P32" s="98">
        <v>0</v>
      </c>
      <c r="Q32" s="98">
        <v>6.6206722919684817E-3</v>
      </c>
      <c r="R32" s="98">
        <v>5.0570405140449104E-3</v>
      </c>
      <c r="S32" s="98">
        <v>6.3633232539149929E-3</v>
      </c>
      <c r="T32" s="98">
        <v>2.224809942587233E-3</v>
      </c>
      <c r="U32" s="98">
        <v>4.2657723820190572E-4</v>
      </c>
      <c r="V32" s="98">
        <v>5.3771482499541286E-3</v>
      </c>
      <c r="W32" s="98">
        <v>1.2950135903611243E-2</v>
      </c>
      <c r="X32" s="98">
        <v>2.3375258150038301E-2</v>
      </c>
      <c r="Y32" s="98">
        <v>2.2026890038057247E-3</v>
      </c>
      <c r="DA32" s="63" t="s">
        <v>3448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1.0702268922640866E-4</v>
      </c>
      <c r="E33" s="101">
        <v>2.6446009838143521E-4</v>
      </c>
      <c r="F33" s="101">
        <v>3.3823270823394393E-4</v>
      </c>
      <c r="G33" s="101">
        <v>1.5365797147068305E-4</v>
      </c>
      <c r="H33" s="101">
        <v>1.774954216039789E-4</v>
      </c>
      <c r="I33" s="101">
        <v>7.1196734060811255E-4</v>
      </c>
      <c r="J33" s="101">
        <v>9.8004689317293474E-4</v>
      </c>
      <c r="K33" s="101">
        <v>4.1996352800883124E-4</v>
      </c>
      <c r="L33" s="101">
        <v>2.4622367300528074E-4</v>
      </c>
      <c r="M33" s="101">
        <v>1.2599178166658872E-5</v>
      </c>
      <c r="N33" s="101">
        <v>4.1727465578105281E-4</v>
      </c>
      <c r="O33" s="101">
        <v>3.7137417829308228E-4</v>
      </c>
      <c r="P33" s="101">
        <v>0</v>
      </c>
      <c r="Q33" s="101">
        <v>1.1783272958796032E-4</v>
      </c>
      <c r="R33" s="101">
        <v>1.5300962946619354E-4</v>
      </c>
      <c r="S33" s="101">
        <v>3.6030501004242262E-4</v>
      </c>
      <c r="T33" s="101">
        <v>1.4705652244929364E-4</v>
      </c>
      <c r="U33" s="101">
        <v>3.5485679525312616E-5</v>
      </c>
      <c r="V33" s="101">
        <v>3.5659617195021593E-4</v>
      </c>
      <c r="W33" s="101">
        <v>9.9072034340249009E-4</v>
      </c>
      <c r="X33" s="101">
        <v>2.0301964673258119E-3</v>
      </c>
      <c r="Y33" s="101">
        <v>1.4196319038246475E-4</v>
      </c>
      <c r="DA33" s="131" t="s">
        <v>3449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1.0929296829140227E-3</v>
      </c>
      <c r="E34" s="104">
        <v>4.7668055811554031E-3</v>
      </c>
      <c r="F34" s="104">
        <v>4.5508079136424616E-3</v>
      </c>
      <c r="G34" s="104">
        <v>2.1404629488218818E-3</v>
      </c>
      <c r="H34" s="104">
        <v>1.7637804594673118E-3</v>
      </c>
      <c r="I34" s="104">
        <v>8.8268108670262035E-3</v>
      </c>
      <c r="J34" s="104">
        <v>1.2984163614834988E-2</v>
      </c>
      <c r="K34" s="104">
        <v>5.9639297333735517E-3</v>
      </c>
      <c r="L34" s="104">
        <v>3.4949189234329148E-3</v>
      </c>
      <c r="M34" s="104">
        <v>1.1431749263771313E-4</v>
      </c>
      <c r="N34" s="104">
        <v>5.9956562645461595E-3</v>
      </c>
      <c r="O34" s="104">
        <v>8.6789871842515905E-3</v>
      </c>
      <c r="P34" s="104">
        <v>0</v>
      </c>
      <c r="Q34" s="104">
        <v>6.5028395623805213E-3</v>
      </c>
      <c r="R34" s="104">
        <v>4.9040308845787169E-3</v>
      </c>
      <c r="S34" s="104">
        <v>6.0030182438725703E-3</v>
      </c>
      <c r="T34" s="104">
        <v>2.0777534201379395E-3</v>
      </c>
      <c r="U34" s="104">
        <v>3.9109155867659309E-4</v>
      </c>
      <c r="V34" s="104">
        <v>5.0205520780039125E-3</v>
      </c>
      <c r="W34" s="104">
        <v>1.1959415560208754E-2</v>
      </c>
      <c r="X34" s="104">
        <v>2.1345061682712489E-2</v>
      </c>
      <c r="Y34" s="104">
        <v>2.06072581342326E-3</v>
      </c>
      <c r="DA34" s="132" t="s">
        <v>3450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0.39109750860858905</v>
      </c>
      <c r="E35" s="101">
        <v>0.26107720068499685</v>
      </c>
      <c r="F35" s="101">
        <v>0.65192695344063822</v>
      </c>
      <c r="G35" s="101">
        <v>0.93981853918581515</v>
      </c>
      <c r="H35" s="101">
        <v>0.98428473620003154</v>
      </c>
      <c r="I35" s="101">
        <v>1.2158878956250536</v>
      </c>
      <c r="J35" s="101">
        <v>1.0557990060517206</v>
      </c>
      <c r="K35" s="101">
        <v>0.43633764037923856</v>
      </c>
      <c r="L35" s="101">
        <v>0.47589893219851015</v>
      </c>
      <c r="M35" s="101">
        <v>0.71154895783186067</v>
      </c>
      <c r="N35" s="101">
        <v>0.96769902093527937</v>
      </c>
      <c r="O35" s="101">
        <v>0.55292964013364931</v>
      </c>
      <c r="P35" s="101">
        <v>0</v>
      </c>
      <c r="Q35" s="101">
        <v>0.234389473566816</v>
      </c>
      <c r="R35" s="101">
        <v>0.18818764657605594</v>
      </c>
      <c r="S35" s="101">
        <v>0.40386773866665221</v>
      </c>
      <c r="T35" s="101">
        <v>0.4243354441975577</v>
      </c>
      <c r="U35" s="101">
        <v>0.23147333395497219</v>
      </c>
      <c r="V35" s="101">
        <v>0.70891204057525836</v>
      </c>
      <c r="W35" s="101">
        <v>0.69981119811209946</v>
      </c>
      <c r="X35" s="101">
        <v>0.71257464499214795</v>
      </c>
      <c r="Y35" s="101">
        <v>0.7479946849766238</v>
      </c>
      <c r="DA35" s="131" t="s">
        <v>3451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5.8383823058643196E-2</v>
      </c>
      <c r="E36" s="104">
        <v>6.9400425717671327E-2</v>
      </c>
      <c r="F36" s="104">
        <v>0.15382187401716849</v>
      </c>
      <c r="G36" s="104">
        <v>0.17207119091738349</v>
      </c>
      <c r="H36" s="104">
        <v>0.24205293112128254</v>
      </c>
      <c r="I36" s="104">
        <v>0.76606740165390808</v>
      </c>
      <c r="J36" s="104">
        <v>1.0621964603770186</v>
      </c>
      <c r="K36" s="104">
        <v>0.44028379195643491</v>
      </c>
      <c r="L36" s="104">
        <v>0.27919779210188517</v>
      </c>
      <c r="M36" s="104">
        <v>0.14200070712879115</v>
      </c>
      <c r="N36" s="104">
        <v>0.48751045819982103</v>
      </c>
      <c r="O36" s="104">
        <v>0.41892887130324186</v>
      </c>
      <c r="P36" s="104">
        <v>0</v>
      </c>
      <c r="Q36" s="104">
        <v>0.22389004834783025</v>
      </c>
      <c r="R36" s="104">
        <v>0.25815393405076636</v>
      </c>
      <c r="S36" s="104">
        <v>0.44413853536125303</v>
      </c>
      <c r="T36" s="104">
        <v>0.2895383491862234</v>
      </c>
      <c r="U36" s="104">
        <v>0.17473614324226275</v>
      </c>
      <c r="V36" s="104">
        <v>0.56609477299604272</v>
      </c>
      <c r="W36" s="104">
        <v>0.76647625330433367</v>
      </c>
      <c r="X36" s="104">
        <v>0.95616527653337591</v>
      </c>
      <c r="Y36" s="104">
        <v>0.66096161750485849</v>
      </c>
      <c r="DA36" s="132" t="s">
        <v>3452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5.1994623537289777E-3</v>
      </c>
      <c r="E37" s="98">
        <v>3.5612959724237747E-3</v>
      </c>
      <c r="F37" s="98">
        <v>1.0556452995656173E-2</v>
      </c>
      <c r="G37" s="98">
        <v>1.1394698717344266E-2</v>
      </c>
      <c r="H37" s="98">
        <v>2.2330359205453825E-2</v>
      </c>
      <c r="I37" s="98">
        <v>5.7331884126199627E-2</v>
      </c>
      <c r="J37" s="98">
        <v>7.4389136521079882E-2</v>
      </c>
      <c r="K37" s="98">
        <v>2.8711083220257214E-2</v>
      </c>
      <c r="L37" s="98">
        <v>1.8060002588935257E-2</v>
      </c>
      <c r="M37" s="98">
        <v>1.3902780870587429E-2</v>
      </c>
      <c r="N37" s="98">
        <v>3.1413357079280113E-2</v>
      </c>
      <c r="O37" s="98">
        <v>1.5960774015746509E-2</v>
      </c>
      <c r="P37" s="98">
        <v>0</v>
      </c>
      <c r="Q37" s="98">
        <v>2.9302536325816649E-3</v>
      </c>
      <c r="R37" s="98">
        <v>6.6006164879897815E-3</v>
      </c>
      <c r="S37" s="98">
        <v>2.4410254115172433E-2</v>
      </c>
      <c r="T37" s="98">
        <v>1.8863742075622917E-2</v>
      </c>
      <c r="U37" s="98">
        <v>1.4952630988888058E-2</v>
      </c>
      <c r="V37" s="98">
        <v>3.9851148750918226E-2</v>
      </c>
      <c r="W37" s="98">
        <v>5.7170136484338017E-2</v>
      </c>
      <c r="X37" s="98">
        <v>7.7537770476236278E-2</v>
      </c>
      <c r="Y37" s="98">
        <v>4.4105395634037634E-2</v>
      </c>
      <c r="DA37" s="63" t="s">
        <v>3453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5.3184360704914217E-2</v>
      </c>
      <c r="E38" s="98">
        <v>6.5839129745247554E-2</v>
      </c>
      <c r="F38" s="98">
        <v>0.14326542102151232</v>
      </c>
      <c r="G38" s="98">
        <v>0.16067649220003921</v>
      </c>
      <c r="H38" s="98">
        <v>0.21972257191582872</v>
      </c>
      <c r="I38" s="98">
        <v>0.70873551752770847</v>
      </c>
      <c r="J38" s="98">
        <v>0.98780732385593883</v>
      </c>
      <c r="K38" s="98">
        <v>0.41157270873617768</v>
      </c>
      <c r="L38" s="98">
        <v>0.26113778951294991</v>
      </c>
      <c r="M38" s="98">
        <v>0.12809792625820371</v>
      </c>
      <c r="N38" s="98">
        <v>0.45609710112054092</v>
      </c>
      <c r="O38" s="98">
        <v>0.40296809728749533</v>
      </c>
      <c r="P38" s="98">
        <v>0</v>
      </c>
      <c r="Q38" s="98">
        <v>0.22095979471524857</v>
      </c>
      <c r="R38" s="98">
        <v>0.2515533175627766</v>
      </c>
      <c r="S38" s="98">
        <v>0.41972828124608058</v>
      </c>
      <c r="T38" s="98">
        <v>0.27067460711060048</v>
      </c>
      <c r="U38" s="98">
        <v>0.1597835122533747</v>
      </c>
      <c r="V38" s="98">
        <v>0.5262436242451245</v>
      </c>
      <c r="W38" s="98">
        <v>0.70930611681999567</v>
      </c>
      <c r="X38" s="98">
        <v>0.87862750605713957</v>
      </c>
      <c r="Y38" s="98">
        <v>0.6168562218708209</v>
      </c>
      <c r="DA38" s="63" t="s">
        <v>3454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0.93275692791979559</v>
      </c>
      <c r="E39" s="122">
        <v>1.2291847806062335</v>
      </c>
      <c r="F39" s="122">
        <v>1.7786529096077606</v>
      </c>
      <c r="G39" s="122">
        <v>1.4282965169404396</v>
      </c>
      <c r="H39" s="122">
        <v>1.839991436861975</v>
      </c>
      <c r="I39" s="122">
        <v>2.3646229243196855</v>
      </c>
      <c r="J39" s="122">
        <v>2.4056340909965304</v>
      </c>
      <c r="K39" s="122">
        <v>1.1164580684468652</v>
      </c>
      <c r="L39" s="122">
        <v>1.0430267573768</v>
      </c>
      <c r="M39" s="122">
        <v>1.0686313970485675</v>
      </c>
      <c r="N39" s="122">
        <v>1.6036692210190746</v>
      </c>
      <c r="O39" s="122">
        <v>1.0326674810262639</v>
      </c>
      <c r="P39" s="122">
        <v>0</v>
      </c>
      <c r="Q39" s="122">
        <v>0.5264373929589925</v>
      </c>
      <c r="R39" s="122">
        <v>0.5160886919524672</v>
      </c>
      <c r="S39" s="122">
        <v>0.88303562371464472</v>
      </c>
      <c r="T39" s="122">
        <v>0.70101088539301215</v>
      </c>
      <c r="U39" s="122">
        <v>0.33284557263984405</v>
      </c>
      <c r="V39" s="122">
        <v>1.1243802548078934</v>
      </c>
      <c r="W39" s="122">
        <v>1.3883447285077599</v>
      </c>
      <c r="X39" s="122">
        <v>1.7469587980716526</v>
      </c>
      <c r="Y39" s="122">
        <v>1.2935087513428496</v>
      </c>
      <c r="DA39" s="130" t="s">
        <v>3455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0.25988256351280448</v>
      </c>
      <c r="E40" s="98">
        <v>0.33183060269774883</v>
      </c>
      <c r="F40" s="98">
        <v>0.49060612692576228</v>
      </c>
      <c r="G40" s="98">
        <v>0.34543966733943909</v>
      </c>
      <c r="H40" s="98">
        <v>0.34410332346047412</v>
      </c>
      <c r="I40" s="98">
        <v>0.47032917738685692</v>
      </c>
      <c r="J40" s="98">
        <v>0.47834782981962254</v>
      </c>
      <c r="K40" s="98">
        <v>0.26570398529393502</v>
      </c>
      <c r="L40" s="98">
        <v>0.25673593189523819</v>
      </c>
      <c r="M40" s="98">
        <v>0.28424394816806858</v>
      </c>
      <c r="N40" s="98">
        <v>0.36805703860378003</v>
      </c>
      <c r="O40" s="98">
        <v>0.24368088322310746</v>
      </c>
      <c r="P40" s="98">
        <v>0</v>
      </c>
      <c r="Q40" s="98">
        <v>9.7959862157445191E-2</v>
      </c>
      <c r="R40" s="98">
        <v>0.11060667672135026</v>
      </c>
      <c r="S40" s="98">
        <v>0.20080144161602553</v>
      </c>
      <c r="T40" s="98">
        <v>0.13059271822268162</v>
      </c>
      <c r="U40" s="98">
        <v>4.9634172801382923E-2</v>
      </c>
      <c r="V40" s="98">
        <v>0.17505246401359834</v>
      </c>
      <c r="W40" s="98">
        <v>0.24668948359651066</v>
      </c>
      <c r="X40" s="98">
        <v>0.33043648246549628</v>
      </c>
      <c r="Y40" s="98">
        <v>0.22707816313316345</v>
      </c>
      <c r="DA40" s="63" t="s">
        <v>3456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0.67287436440699111</v>
      </c>
      <c r="E41" s="33">
        <v>0.8973541779084846</v>
      </c>
      <c r="F41" s="33">
        <v>1.2880467826819983</v>
      </c>
      <c r="G41" s="33">
        <v>1.0828568496010005</v>
      </c>
      <c r="H41" s="33">
        <v>1.4958881134015007</v>
      </c>
      <c r="I41" s="33">
        <v>1.8942937469328285</v>
      </c>
      <c r="J41" s="33">
        <v>1.9272862611769077</v>
      </c>
      <c r="K41" s="33">
        <v>0.85075408315293033</v>
      </c>
      <c r="L41" s="33">
        <v>0.78629082548156182</v>
      </c>
      <c r="M41" s="33">
        <v>0.78438744888049883</v>
      </c>
      <c r="N41" s="33">
        <v>1.2356121824152946</v>
      </c>
      <c r="O41" s="33">
        <v>0.7889865978031565</v>
      </c>
      <c r="P41" s="33">
        <v>0</v>
      </c>
      <c r="Q41" s="33">
        <v>0.42847753080154727</v>
      </c>
      <c r="R41" s="33">
        <v>0.40548201523111693</v>
      </c>
      <c r="S41" s="33">
        <v>0.68223418209861919</v>
      </c>
      <c r="T41" s="33">
        <v>0.57041816717033056</v>
      </c>
      <c r="U41" s="33">
        <v>0.28321139983846111</v>
      </c>
      <c r="V41" s="33">
        <v>0.94932779079429497</v>
      </c>
      <c r="W41" s="33">
        <v>1.1416552449112491</v>
      </c>
      <c r="X41" s="33">
        <v>1.4165223156061564</v>
      </c>
      <c r="Y41" s="33">
        <v>1.0664305882096861</v>
      </c>
      <c r="DA41" s="60" t="s">
        <v>3457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27.109411668612253</v>
      </c>
      <c r="D43" s="117">
        <f t="shared" si="14"/>
        <v>42.374833644813791</v>
      </c>
      <c r="E43" s="117">
        <f t="shared" si="14"/>
        <v>61.676231052926454</v>
      </c>
      <c r="F43" s="117">
        <f t="shared" si="14"/>
        <v>58.889733416933417</v>
      </c>
      <c r="G43" s="117">
        <f t="shared" si="14"/>
        <v>27.105296675852752</v>
      </c>
      <c r="H43" s="117">
        <f t="shared" si="14"/>
        <v>5.9826244368929142</v>
      </c>
      <c r="I43" s="117">
        <f t="shared" si="14"/>
        <v>23.49008197105756</v>
      </c>
      <c r="J43" s="117">
        <f t="shared" si="14"/>
        <v>38.061314474277545</v>
      </c>
      <c r="K43" s="117">
        <f t="shared" si="14"/>
        <v>34.044063485632876</v>
      </c>
      <c r="L43" s="117">
        <f t="shared" si="14"/>
        <v>34.092404064946045</v>
      </c>
      <c r="M43" s="117">
        <f t="shared" si="14"/>
        <v>41.662503529275632</v>
      </c>
      <c r="N43" s="117">
        <f t="shared" si="14"/>
        <v>55.639589702881352</v>
      </c>
      <c r="O43" s="117">
        <f t="shared" si="14"/>
        <v>67.329046288352714</v>
      </c>
      <c r="P43" s="117">
        <f t="shared" si="14"/>
        <v>62.210589902556336</v>
      </c>
      <c r="Q43" s="117">
        <f t="shared" si="14"/>
        <v>79.786062501183338</v>
      </c>
      <c r="R43" s="117">
        <f t="shared" ref="R43:V43" si="15">R44+R47+R49+R58</f>
        <v>30.699206475650907</v>
      </c>
      <c r="S43" s="117">
        <f t="shared" si="15"/>
        <v>16.209924302871265</v>
      </c>
      <c r="T43" s="117">
        <f t="shared" si="15"/>
        <v>9.8233150153600928</v>
      </c>
      <c r="U43" s="117">
        <f t="shared" si="15"/>
        <v>14.376521356431638</v>
      </c>
      <c r="V43" s="117">
        <f t="shared" si="15"/>
        <v>25.694676548771891</v>
      </c>
      <c r="W43" s="117">
        <f t="shared" ref="W43:Y43" si="16">W44+W47+W49+W58</f>
        <v>17.981866783002761</v>
      </c>
      <c r="X43" s="117">
        <f t="shared" si="16"/>
        <v>15.256863700513483</v>
      </c>
      <c r="Y43" s="117">
        <f t="shared" si="16"/>
        <v>23.277533185616047</v>
      </c>
      <c r="DA43" s="129" t="s">
        <v>3458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18.137502589962217</v>
      </c>
      <c r="D44" s="122">
        <f t="shared" si="17"/>
        <v>29.14695647672696</v>
      </c>
      <c r="E44" s="122">
        <f t="shared" si="17"/>
        <v>43.270227952915697</v>
      </c>
      <c r="F44" s="122">
        <f t="shared" si="17"/>
        <v>42.319200500733636</v>
      </c>
      <c r="G44" s="122">
        <f t="shared" si="17"/>
        <v>18.860687089049861</v>
      </c>
      <c r="H44" s="122">
        <f t="shared" si="17"/>
        <v>4.2043009314421544</v>
      </c>
      <c r="I44" s="122">
        <f t="shared" si="17"/>
        <v>16.612292559558401</v>
      </c>
      <c r="J44" s="122">
        <f t="shared" si="17"/>
        <v>27.005731189753227</v>
      </c>
      <c r="K44" s="122">
        <f t="shared" si="17"/>
        <v>24.029844841510958</v>
      </c>
      <c r="L44" s="122">
        <f t="shared" si="17"/>
        <v>24.163675979997041</v>
      </c>
      <c r="M44" s="122">
        <f t="shared" si="17"/>
        <v>28.969669631413158</v>
      </c>
      <c r="N44" s="122">
        <f t="shared" si="17"/>
        <v>37.508555588379274</v>
      </c>
      <c r="O44" s="122">
        <f t="shared" si="17"/>
        <v>47.849144397939376</v>
      </c>
      <c r="P44" s="122">
        <f t="shared" si="17"/>
        <v>42.766597202880291</v>
      </c>
      <c r="Q44" s="122">
        <f t="shared" si="17"/>
        <v>57.124609249161274</v>
      </c>
      <c r="R44" s="122">
        <f t="shared" ref="R44:V44" si="18">SUM(R45:R46)</f>
        <v>20.309511869109652</v>
      </c>
      <c r="S44" s="122">
        <f t="shared" si="18"/>
        <v>10.511684716664107</v>
      </c>
      <c r="T44" s="122">
        <f t="shared" si="18"/>
        <v>6.4087802923117456</v>
      </c>
      <c r="U44" s="122">
        <f t="shared" si="18"/>
        <v>9.150303649731983</v>
      </c>
      <c r="V44" s="122">
        <f t="shared" si="18"/>
        <v>16.643600873308884</v>
      </c>
      <c r="W44" s="122">
        <f t="shared" ref="W44:Y44" si="19">SUM(W45:W46)</f>
        <v>11.437930029084443</v>
      </c>
      <c r="X44" s="122">
        <f t="shared" si="19"/>
        <v>9.3892209771106838</v>
      </c>
      <c r="Y44" s="122">
        <f t="shared" si="19"/>
        <v>14.59599553715876</v>
      </c>
      <c r="DA44" s="130" t="s">
        <v>3459</v>
      </c>
    </row>
    <row r="45" spans="1:105" ht="12" customHeight="1" x14ac:dyDescent="0.25">
      <c r="A45" s="97" t="s">
        <v>211</v>
      </c>
      <c r="B45" s="98"/>
      <c r="C45" s="98">
        <v>17.746711209694656</v>
      </c>
      <c r="D45" s="98">
        <v>28.538784994795009</v>
      </c>
      <c r="E45" s="98">
        <v>42.425125905891306</v>
      </c>
      <c r="F45" s="98">
        <v>41.494527499467097</v>
      </c>
      <c r="G45" s="98">
        <v>18.505348333784024</v>
      </c>
      <c r="H45" s="98">
        <v>4.1282262497333821</v>
      </c>
      <c r="I45" s="98">
        <v>16.314079807593995</v>
      </c>
      <c r="J45" s="98">
        <v>26.532581775136258</v>
      </c>
      <c r="K45" s="98">
        <v>23.624306521870409</v>
      </c>
      <c r="L45" s="98">
        <v>23.758257902971923</v>
      </c>
      <c r="M45" s="98">
        <v>28.479933218702769</v>
      </c>
      <c r="N45" s="98">
        <v>36.882360979749535</v>
      </c>
      <c r="O45" s="98">
        <v>47.038549897726462</v>
      </c>
      <c r="P45" s="98">
        <v>42.032713549833986</v>
      </c>
      <c r="Q45" s="98">
        <v>56.185564221356465</v>
      </c>
      <c r="R45" s="98">
        <v>19.975706528964441</v>
      </c>
      <c r="S45" s="98">
        <v>10.341707807847751</v>
      </c>
      <c r="T45" s="98">
        <v>6.3042854653429092</v>
      </c>
      <c r="U45" s="98">
        <v>9.0028340344943985</v>
      </c>
      <c r="V45" s="98">
        <v>16.37545173543791</v>
      </c>
      <c r="W45" s="98">
        <v>11.252960459362468</v>
      </c>
      <c r="X45" s="98">
        <v>9.2351674094108507</v>
      </c>
      <c r="Y45" s="98">
        <v>14.356998594960549</v>
      </c>
      <c r="DA45" s="63" t="s">
        <v>3460</v>
      </c>
    </row>
    <row r="46" spans="1:105" ht="12" customHeight="1" x14ac:dyDescent="0.25">
      <c r="A46" s="97" t="s">
        <v>53</v>
      </c>
      <c r="B46" s="98"/>
      <c r="C46" s="98">
        <v>0.39079138026756127</v>
      </c>
      <c r="D46" s="98">
        <v>0.60817148193194959</v>
      </c>
      <c r="E46" s="98">
        <v>0.84510204702438751</v>
      </c>
      <c r="F46" s="98">
        <v>0.82467300126653653</v>
      </c>
      <c r="G46" s="98">
        <v>0.35533875526583864</v>
      </c>
      <c r="H46" s="98">
        <v>7.6074681708772421E-2</v>
      </c>
      <c r="I46" s="98">
        <v>0.29821275196440705</v>
      </c>
      <c r="J46" s="98">
        <v>0.47314941461696802</v>
      </c>
      <c r="K46" s="98">
        <v>0.40553831964054932</v>
      </c>
      <c r="L46" s="98">
        <v>0.40541807702511679</v>
      </c>
      <c r="M46" s="98">
        <v>0.48973641271038854</v>
      </c>
      <c r="N46" s="98">
        <v>0.62619460862974041</v>
      </c>
      <c r="O46" s="98">
        <v>0.81059450021291579</v>
      </c>
      <c r="P46" s="98">
        <v>0.73388365304630232</v>
      </c>
      <c r="Q46" s="98">
        <v>0.93904502780480992</v>
      </c>
      <c r="R46" s="98">
        <v>0.33380534014521218</v>
      </c>
      <c r="S46" s="98">
        <v>0.16997690881635627</v>
      </c>
      <c r="T46" s="98">
        <v>0.10449482696883663</v>
      </c>
      <c r="U46" s="98">
        <v>0.14746961523758434</v>
      </c>
      <c r="V46" s="98">
        <v>0.26814913787097266</v>
      </c>
      <c r="W46" s="98">
        <v>0.18496956972197429</v>
      </c>
      <c r="X46" s="98">
        <v>0.15405356769983236</v>
      </c>
      <c r="Y46" s="98">
        <v>0.23899694219821058</v>
      </c>
      <c r="DA46" s="63" t="s">
        <v>3461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1.014037811599785</v>
      </c>
      <c r="D47" s="122">
        <f t="shared" si="20"/>
        <v>1.0702908861863687</v>
      </c>
      <c r="E47" s="122">
        <f t="shared" si="20"/>
        <v>2.8877773420259945</v>
      </c>
      <c r="F47" s="122">
        <f t="shared" si="20"/>
        <v>2.9807382517571548</v>
      </c>
      <c r="G47" s="122">
        <f t="shared" si="20"/>
        <v>2.1481988115456701</v>
      </c>
      <c r="H47" s="122">
        <f t="shared" si="20"/>
        <v>0.16819171092685278</v>
      </c>
      <c r="I47" s="122">
        <f t="shared" si="20"/>
        <v>0.73979220880789065</v>
      </c>
      <c r="J47" s="122">
        <f t="shared" si="20"/>
        <v>0.97361981330307845</v>
      </c>
      <c r="K47" s="122">
        <f t="shared" si="20"/>
        <v>1.3535623829006846</v>
      </c>
      <c r="L47" s="122">
        <f t="shared" si="20"/>
        <v>1.5362313305464361</v>
      </c>
      <c r="M47" s="122">
        <f t="shared" si="20"/>
        <v>1.4752468539530155</v>
      </c>
      <c r="N47" s="122">
        <f t="shared" si="20"/>
        <v>3.1868013377371249</v>
      </c>
      <c r="O47" s="122">
        <f t="shared" si="20"/>
        <v>0.81800351499874913</v>
      </c>
      <c r="P47" s="122">
        <f t="shared" si="20"/>
        <v>0.22010474812427944</v>
      </c>
      <c r="Q47" s="122">
        <f t="shared" si="20"/>
        <v>0.30942683322216202</v>
      </c>
      <c r="R47" s="122">
        <f t="shared" si="20"/>
        <v>0.63219841844687474</v>
      </c>
      <c r="S47" s="122">
        <f t="shared" si="20"/>
        <v>0.40418142820054448</v>
      </c>
      <c r="T47" s="122">
        <f t="shared" si="20"/>
        <v>0.29700056077426201</v>
      </c>
      <c r="U47" s="122">
        <f t="shared" si="20"/>
        <v>0.25972305609940788</v>
      </c>
      <c r="V47" s="122">
        <f t="shared" si="20"/>
        <v>0.47893252542141102</v>
      </c>
      <c r="W47" s="122">
        <f t="shared" si="20"/>
        <v>0.33766734793466507</v>
      </c>
      <c r="X47" s="122">
        <f t="shared" si="20"/>
        <v>0.38710243683800782</v>
      </c>
      <c r="Y47" s="122">
        <f t="shared" si="20"/>
        <v>0.21930138789716386</v>
      </c>
      <c r="DA47" s="130" t="s">
        <v>3462</v>
      </c>
    </row>
    <row r="48" spans="1:105" ht="12" customHeight="1" x14ac:dyDescent="0.25">
      <c r="A48" s="97" t="s">
        <v>53</v>
      </c>
      <c r="B48" s="98"/>
      <c r="C48" s="98">
        <v>1.014037811599785</v>
      </c>
      <c r="D48" s="98">
        <v>1.0702908861863687</v>
      </c>
      <c r="E48" s="98">
        <v>2.8877773420259945</v>
      </c>
      <c r="F48" s="98">
        <v>2.9807382517571548</v>
      </c>
      <c r="G48" s="98">
        <v>2.1481988115456701</v>
      </c>
      <c r="H48" s="98">
        <v>0.16819171092685278</v>
      </c>
      <c r="I48" s="98">
        <v>0.73979220880789065</v>
      </c>
      <c r="J48" s="98">
        <v>0.97361981330307845</v>
      </c>
      <c r="K48" s="98">
        <v>1.3535623829006846</v>
      </c>
      <c r="L48" s="98">
        <v>1.5362313305464361</v>
      </c>
      <c r="M48" s="98">
        <v>1.4752468539530155</v>
      </c>
      <c r="N48" s="98">
        <v>3.1868013377371249</v>
      </c>
      <c r="O48" s="98">
        <v>0.81800351499874913</v>
      </c>
      <c r="P48" s="98">
        <v>0.22010474812427944</v>
      </c>
      <c r="Q48" s="98">
        <v>0.30942683322216202</v>
      </c>
      <c r="R48" s="98">
        <v>0.63219841844687474</v>
      </c>
      <c r="S48" s="98">
        <v>0.40418142820054448</v>
      </c>
      <c r="T48" s="98">
        <v>0.29700056077426201</v>
      </c>
      <c r="U48" s="98">
        <v>0.25972305609940788</v>
      </c>
      <c r="V48" s="98">
        <v>0.47893252542141102</v>
      </c>
      <c r="W48" s="98">
        <v>0.33766734793466507</v>
      </c>
      <c r="X48" s="98">
        <v>0.38710243683800782</v>
      </c>
      <c r="Y48" s="98">
        <v>0.21930138789716386</v>
      </c>
      <c r="DA48" s="63" t="s">
        <v>3463</v>
      </c>
    </row>
    <row r="49" spans="1:105" ht="12" customHeight="1" x14ac:dyDescent="0.25">
      <c r="A49" s="121" t="s">
        <v>55</v>
      </c>
      <c r="B49" s="122"/>
      <c r="C49" s="122">
        <v>5.0734821353730064</v>
      </c>
      <c r="D49" s="122">
        <v>7.5523359179006873</v>
      </c>
      <c r="E49" s="122">
        <v>9.3011230279857386</v>
      </c>
      <c r="F49" s="122">
        <v>8.1798908564531061</v>
      </c>
      <c r="G49" s="122">
        <v>3.6705757678213002</v>
      </c>
      <c r="H49" s="122">
        <v>0.93896917281473746</v>
      </c>
      <c r="I49" s="122">
        <v>3.571729432114001</v>
      </c>
      <c r="J49" s="122">
        <v>5.9194216581381616</v>
      </c>
      <c r="K49" s="122">
        <v>5.0884873157762351</v>
      </c>
      <c r="L49" s="122">
        <v>4.9510438576112614</v>
      </c>
      <c r="M49" s="122">
        <v>6.9015541888779639</v>
      </c>
      <c r="N49" s="122">
        <v>9.2115968705591271</v>
      </c>
      <c r="O49" s="122">
        <v>12.154295500427891</v>
      </c>
      <c r="P49" s="122">
        <v>12.207975874978622</v>
      </c>
      <c r="Q49" s="122">
        <v>14.016078179266025</v>
      </c>
      <c r="R49" s="122">
        <v>6.1847728493675467</v>
      </c>
      <c r="S49" s="122">
        <v>3.3796661581596874</v>
      </c>
      <c r="T49" s="122">
        <v>1.9517371539616746</v>
      </c>
      <c r="U49" s="122">
        <v>3.1868034697730434</v>
      </c>
      <c r="V49" s="122">
        <v>5.5357441721879059</v>
      </c>
      <c r="W49" s="122">
        <v>3.9932249302352716</v>
      </c>
      <c r="X49" s="122">
        <v>3.4833066824443555</v>
      </c>
      <c r="Y49" s="122">
        <v>5.3951991485449415</v>
      </c>
      <c r="DA49" s="130" t="s">
        <v>3464</v>
      </c>
    </row>
    <row r="50" spans="1:105" ht="12" customHeight="1" x14ac:dyDescent="0.25">
      <c r="A50" s="97" t="s">
        <v>138</v>
      </c>
      <c r="B50" s="98"/>
      <c r="C50" s="98">
        <v>9.5183419084733822E-2</v>
      </c>
      <c r="D50" s="98">
        <v>0.27487080616744081</v>
      </c>
      <c r="E50" s="98">
        <v>0.51765872833765303</v>
      </c>
      <c r="F50" s="98">
        <v>0.49393587621387353</v>
      </c>
      <c r="G50" s="98">
        <v>0.2030150972687893</v>
      </c>
      <c r="H50" s="98">
        <v>3.2055270333647877E-2</v>
      </c>
      <c r="I50" s="98">
        <v>0.65058787522558181</v>
      </c>
      <c r="J50" s="98">
        <v>1.9268304623125121</v>
      </c>
      <c r="K50" s="98">
        <v>0.9872885694371103</v>
      </c>
      <c r="L50" s="98">
        <v>0.9014046372826543</v>
      </c>
      <c r="M50" s="98">
        <v>1.5813487560218888</v>
      </c>
      <c r="N50" s="98">
        <v>2.5709952137605145</v>
      </c>
      <c r="O50" s="98">
        <v>3.6521183830943289</v>
      </c>
      <c r="P50" s="98">
        <v>0.79906425905183975</v>
      </c>
      <c r="Q50" s="98">
        <v>0.57373962818318403</v>
      </c>
      <c r="R50" s="98">
        <v>0.42817269491936738</v>
      </c>
      <c r="S50" s="98">
        <v>0.50839246627772072</v>
      </c>
      <c r="T50" s="98">
        <v>0.25298619160712782</v>
      </c>
      <c r="U50" s="98">
        <v>0.31029613148116536</v>
      </c>
      <c r="V50" s="98">
        <v>0.59529153392327072</v>
      </c>
      <c r="W50" s="98">
        <v>0.2890109288066367</v>
      </c>
      <c r="X50" s="98">
        <v>0.2946139165703997</v>
      </c>
      <c r="Y50" s="98">
        <v>0.96839614536599583</v>
      </c>
      <c r="DA50" s="63" t="s">
        <v>3465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2.0743904571257042E-3</v>
      </c>
      <c r="F51" s="98">
        <v>1.6780157190121963E-3</v>
      </c>
      <c r="G51" s="98">
        <v>4.1665670252854874E-4</v>
      </c>
      <c r="H51" s="98">
        <v>5.8929217470767012E-5</v>
      </c>
      <c r="I51" s="98">
        <v>7.9016433795452232E-3</v>
      </c>
      <c r="J51" s="98">
        <v>2.166051633617332E-2</v>
      </c>
      <c r="K51" s="98">
        <v>1.2298835596643885E-2</v>
      </c>
      <c r="L51" s="98">
        <v>3.3298730122246975E-3</v>
      </c>
      <c r="M51" s="98">
        <v>0</v>
      </c>
      <c r="N51" s="98">
        <v>3.2252772555360462E-3</v>
      </c>
      <c r="O51" s="98">
        <v>3.2517605386163433E-2</v>
      </c>
      <c r="P51" s="98">
        <v>1.1928185456855714E-2</v>
      </c>
      <c r="Q51" s="98">
        <v>4.0134380221273892E-2</v>
      </c>
      <c r="R51" s="98">
        <v>0</v>
      </c>
      <c r="S51" s="98">
        <v>4.8773336739763967E-4</v>
      </c>
      <c r="T51" s="98">
        <v>2.8724515898913665E-3</v>
      </c>
      <c r="U51" s="98">
        <v>1.1203220921773575E-3</v>
      </c>
      <c r="V51" s="98">
        <v>8.3075031040656024E-3</v>
      </c>
      <c r="W51" s="98">
        <v>2.5384069057204531E-3</v>
      </c>
      <c r="X51" s="98">
        <v>1.7725796773536036E-3</v>
      </c>
      <c r="Y51" s="98">
        <v>8.8112035578935075E-3</v>
      </c>
      <c r="DA51" s="63" t="s">
        <v>3466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1.0916115730864752E-4</v>
      </c>
      <c r="F52" s="101">
        <v>1.161589391515831E-4</v>
      </c>
      <c r="G52" s="101">
        <v>2.7849329593320664E-5</v>
      </c>
      <c r="H52" s="101">
        <v>5.390185665520526E-6</v>
      </c>
      <c r="I52" s="101">
        <v>5.8982389978255538E-4</v>
      </c>
      <c r="J52" s="101">
        <v>1.5354859544473667E-3</v>
      </c>
      <c r="K52" s="101">
        <v>8.1378856930420292E-4</v>
      </c>
      <c r="L52" s="101">
        <v>2.1830877998884108E-4</v>
      </c>
      <c r="M52" s="101">
        <v>0</v>
      </c>
      <c r="N52" s="101">
        <v>1.741122367688713E-4</v>
      </c>
      <c r="O52" s="101">
        <v>1.3398815970251275E-3</v>
      </c>
      <c r="P52" s="101">
        <v>1.0246873374934256E-3</v>
      </c>
      <c r="Q52" s="101">
        <v>1.0949441738881847E-3</v>
      </c>
      <c r="R52" s="101">
        <v>0</v>
      </c>
      <c r="S52" s="101">
        <v>2.667973860950034E-5</v>
      </c>
      <c r="T52" s="101">
        <v>1.8927496756489877E-4</v>
      </c>
      <c r="U52" s="101">
        <v>9.2130183175827873E-5</v>
      </c>
      <c r="V52" s="101">
        <v>5.8679947398765267E-4</v>
      </c>
      <c r="W52" s="101">
        <v>1.9720419934527011E-4</v>
      </c>
      <c r="X52" s="101">
        <v>1.4605679065654849E-4</v>
      </c>
      <c r="Y52" s="101">
        <v>5.8344514527915615E-4</v>
      </c>
      <c r="DA52" s="131" t="s">
        <v>3467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1.9652292998170568E-3</v>
      </c>
      <c r="F53" s="104">
        <v>1.5618567798606131E-3</v>
      </c>
      <c r="G53" s="104">
        <v>3.8880737293522807E-4</v>
      </c>
      <c r="H53" s="104">
        <v>5.3539031805246489E-5</v>
      </c>
      <c r="I53" s="104">
        <v>7.3118194797626686E-3</v>
      </c>
      <c r="J53" s="104">
        <v>2.0125030381725952E-2</v>
      </c>
      <c r="K53" s="104">
        <v>1.1485047027339681E-2</v>
      </c>
      <c r="L53" s="104">
        <v>3.1115642322358562E-3</v>
      </c>
      <c r="M53" s="104">
        <v>0</v>
      </c>
      <c r="N53" s="104">
        <v>3.0511650187671751E-3</v>
      </c>
      <c r="O53" s="104">
        <v>3.1177723789138304E-2</v>
      </c>
      <c r="P53" s="104">
        <v>1.0903498119362288E-2</v>
      </c>
      <c r="Q53" s="104">
        <v>3.903943604738571E-2</v>
      </c>
      <c r="R53" s="104">
        <v>0</v>
      </c>
      <c r="S53" s="104">
        <v>4.6105362878813935E-4</v>
      </c>
      <c r="T53" s="104">
        <v>2.6831766223264679E-3</v>
      </c>
      <c r="U53" s="104">
        <v>1.0281919090015296E-3</v>
      </c>
      <c r="V53" s="104">
        <v>7.7207036300779505E-3</v>
      </c>
      <c r="W53" s="104">
        <v>2.3412027063751829E-3</v>
      </c>
      <c r="X53" s="104">
        <v>1.626522886697055E-3</v>
      </c>
      <c r="Y53" s="104">
        <v>8.2277584126143506E-3</v>
      </c>
      <c r="DA53" s="132" t="s">
        <v>3468</v>
      </c>
    </row>
    <row r="54" spans="1:105" ht="12" customHeight="1" x14ac:dyDescent="0.25">
      <c r="A54" s="106" t="s">
        <v>122</v>
      </c>
      <c r="B54" s="101"/>
      <c r="C54" s="101">
        <v>4.3825526298832456</v>
      </c>
      <c r="D54" s="101">
        <v>6.3322459866248533</v>
      </c>
      <c r="E54" s="101">
        <v>6.9369080253617188</v>
      </c>
      <c r="F54" s="101">
        <v>6.2172253573182275</v>
      </c>
      <c r="G54" s="101">
        <v>2.9305308424425225</v>
      </c>
      <c r="H54" s="101">
        <v>0.72787390880995528</v>
      </c>
      <c r="I54" s="101">
        <v>1.7871969829187475</v>
      </c>
      <c r="J54" s="101">
        <v>1.9795171567518979</v>
      </c>
      <c r="K54" s="101">
        <v>2.0352042620274289</v>
      </c>
      <c r="L54" s="101">
        <v>2.5500811437533981</v>
      </c>
      <c r="M54" s="101">
        <v>4.4352914346450358</v>
      </c>
      <c r="N54" s="101">
        <v>4.4137500275281898</v>
      </c>
      <c r="O54" s="101">
        <v>4.8189574174225358</v>
      </c>
      <c r="P54" s="101">
        <v>4.4482826716196913</v>
      </c>
      <c r="Q54" s="101">
        <v>6.8542360892443845</v>
      </c>
      <c r="R54" s="101">
        <v>2.4268588016368864</v>
      </c>
      <c r="S54" s="101">
        <v>1.3672193866330513</v>
      </c>
      <c r="T54" s="101">
        <v>1.0079511622064652</v>
      </c>
      <c r="U54" s="101">
        <v>1.638278875470919</v>
      </c>
      <c r="V54" s="101">
        <v>2.7423091997208044</v>
      </c>
      <c r="W54" s="101">
        <v>1.7666843148356544</v>
      </c>
      <c r="X54" s="101">
        <v>1.3609106330218881</v>
      </c>
      <c r="Y54" s="101">
        <v>2.345548483739083</v>
      </c>
      <c r="DA54" s="131" t="s">
        <v>3469</v>
      </c>
    </row>
    <row r="55" spans="1:105" ht="12" customHeight="1" x14ac:dyDescent="0.25">
      <c r="A55" s="107" t="s">
        <v>121</v>
      </c>
      <c r="B55" s="104"/>
      <c r="C55" s="104">
        <v>0.59574608640502702</v>
      </c>
      <c r="D55" s="104">
        <v>0.94521912510839257</v>
      </c>
      <c r="E55" s="104">
        <v>1.8444818838292414</v>
      </c>
      <c r="F55" s="104">
        <v>1.4670516072019937</v>
      </c>
      <c r="G55" s="104">
        <v>0.53661317140745979</v>
      </c>
      <c r="H55" s="104">
        <v>0.17898106445366357</v>
      </c>
      <c r="I55" s="104">
        <v>1.1260429305901261</v>
      </c>
      <c r="J55" s="104">
        <v>1.9914135227375782</v>
      </c>
      <c r="K55" s="104">
        <v>2.0536956487150522</v>
      </c>
      <c r="L55" s="104">
        <v>1.4962282035629848</v>
      </c>
      <c r="M55" s="104">
        <v>0.88491399821103933</v>
      </c>
      <c r="N55" s="104">
        <v>2.2236263520148878</v>
      </c>
      <c r="O55" s="104">
        <v>3.6507020945248616</v>
      </c>
      <c r="P55" s="104">
        <v>6.9487007588502356</v>
      </c>
      <c r="Q55" s="104">
        <v>6.5479680816171815</v>
      </c>
      <c r="R55" s="104">
        <v>3.3297413528112929</v>
      </c>
      <c r="S55" s="104">
        <v>1.5035665718815179</v>
      </c>
      <c r="T55" s="104">
        <v>0.68792734855819027</v>
      </c>
      <c r="U55" s="104">
        <v>1.2371081407287816</v>
      </c>
      <c r="V55" s="104">
        <v>2.1898359354397652</v>
      </c>
      <c r="W55" s="104">
        <v>1.9349912796872604</v>
      </c>
      <c r="X55" s="104">
        <v>1.826009553174714</v>
      </c>
      <c r="Y55" s="104">
        <v>2.0724433158819697</v>
      </c>
      <c r="DA55" s="132" t="s">
        <v>3470</v>
      </c>
    </row>
    <row r="56" spans="1:105" ht="12" customHeight="1" x14ac:dyDescent="0.25">
      <c r="A56" s="108" t="s">
        <v>53</v>
      </c>
      <c r="B56" s="98"/>
      <c r="C56" s="98">
        <v>0.13141182227818632</v>
      </c>
      <c r="D56" s="98">
        <v>8.4177962311396848E-2</v>
      </c>
      <c r="E56" s="98">
        <v>9.4649936742637344E-2</v>
      </c>
      <c r="F56" s="98">
        <v>0.10068048795128548</v>
      </c>
      <c r="G56" s="98">
        <v>3.5534974700572611E-2</v>
      </c>
      <c r="H56" s="98">
        <v>1.6511725107853401E-2</v>
      </c>
      <c r="I56" s="98">
        <v>8.4272170671067487E-2</v>
      </c>
      <c r="J56" s="98">
        <v>0.13946528532044752</v>
      </c>
      <c r="K56" s="98">
        <v>0.13392231955059644</v>
      </c>
      <c r="L56" s="98">
        <v>9.6784021917066559E-2</v>
      </c>
      <c r="M56" s="98">
        <v>8.6638761561132052E-2</v>
      </c>
      <c r="N56" s="98">
        <v>0.14328219514443705</v>
      </c>
      <c r="O56" s="98">
        <v>0.13908812478896074</v>
      </c>
      <c r="P56" s="98">
        <v>0.59501162639020677</v>
      </c>
      <c r="Q56" s="98">
        <v>8.5699241206910387E-2</v>
      </c>
      <c r="R56" s="98">
        <v>8.5136590131473844E-2</v>
      </c>
      <c r="S56" s="98">
        <v>8.2637373649313117E-2</v>
      </c>
      <c r="T56" s="98">
        <v>4.4819223796922533E-2</v>
      </c>
      <c r="U56" s="98">
        <v>0.10586259475820237</v>
      </c>
      <c r="V56" s="98">
        <v>0.15415701003818719</v>
      </c>
      <c r="W56" s="98">
        <v>0.14432764887211819</v>
      </c>
      <c r="X56" s="98">
        <v>0.14807556088503659</v>
      </c>
      <c r="Y56" s="98">
        <v>0.13829234550888153</v>
      </c>
      <c r="DA56" s="63" t="s">
        <v>3471</v>
      </c>
    </row>
    <row r="57" spans="1:105" ht="12" customHeight="1" x14ac:dyDescent="0.25">
      <c r="A57" s="108" t="s">
        <v>52</v>
      </c>
      <c r="B57" s="98"/>
      <c r="C57" s="98">
        <v>0.46433426412684065</v>
      </c>
      <c r="D57" s="98">
        <v>0.86104116279699572</v>
      </c>
      <c r="E57" s="98">
        <v>1.7498319470866039</v>
      </c>
      <c r="F57" s="98">
        <v>1.3663711192507082</v>
      </c>
      <c r="G57" s="98">
        <v>0.50107819670688714</v>
      </c>
      <c r="H57" s="98">
        <v>0.16246933934581018</v>
      </c>
      <c r="I57" s="98">
        <v>1.0417707599190587</v>
      </c>
      <c r="J57" s="98">
        <v>1.8519482374171308</v>
      </c>
      <c r="K57" s="98">
        <v>1.9197733291644556</v>
      </c>
      <c r="L57" s="98">
        <v>1.3994441816459182</v>
      </c>
      <c r="M57" s="98">
        <v>0.79827523664990729</v>
      </c>
      <c r="N57" s="98">
        <v>2.0803441568704506</v>
      </c>
      <c r="O57" s="98">
        <v>3.511613969735901</v>
      </c>
      <c r="P57" s="98">
        <v>6.3536891324600289</v>
      </c>
      <c r="Q57" s="98">
        <v>6.4622688404102711</v>
      </c>
      <c r="R57" s="98">
        <v>3.2446047626798191</v>
      </c>
      <c r="S57" s="98">
        <v>1.4209291982322048</v>
      </c>
      <c r="T57" s="98">
        <v>0.64310812476126777</v>
      </c>
      <c r="U57" s="98">
        <v>1.1312455459705792</v>
      </c>
      <c r="V57" s="98">
        <v>2.0356789254015779</v>
      </c>
      <c r="W57" s="98">
        <v>1.7906636308151422</v>
      </c>
      <c r="X57" s="98">
        <v>1.6779339922896774</v>
      </c>
      <c r="Y57" s="98">
        <v>1.9341509703730881</v>
      </c>
      <c r="DA57" s="63" t="s">
        <v>3472</v>
      </c>
    </row>
    <row r="58" spans="1:105" ht="12" customHeight="1" x14ac:dyDescent="0.25">
      <c r="A58" s="121" t="s">
        <v>54</v>
      </c>
      <c r="B58" s="122"/>
      <c r="C58" s="122">
        <v>2.8843891316772456</v>
      </c>
      <c r="D58" s="122">
        <v>4.6052503639997813</v>
      </c>
      <c r="E58" s="122">
        <v>6.2171027299990262</v>
      </c>
      <c r="F58" s="122">
        <v>5.4099038079895232</v>
      </c>
      <c r="G58" s="122">
        <v>2.4258350074359205</v>
      </c>
      <c r="H58" s="122">
        <v>0.67116262170916952</v>
      </c>
      <c r="I58" s="122">
        <v>2.5662677705772654</v>
      </c>
      <c r="J58" s="122">
        <v>4.1625418130830809</v>
      </c>
      <c r="K58" s="122">
        <v>3.5721689454450005</v>
      </c>
      <c r="L58" s="122">
        <v>3.4414528967913069</v>
      </c>
      <c r="M58" s="122">
        <v>4.316032855031497</v>
      </c>
      <c r="N58" s="122">
        <v>5.7326359062058305</v>
      </c>
      <c r="O58" s="122">
        <v>6.5076028749867012</v>
      </c>
      <c r="P58" s="122">
        <v>7.0159120765731409</v>
      </c>
      <c r="Q58" s="122">
        <v>8.3359482395338826</v>
      </c>
      <c r="R58" s="122">
        <v>3.5727233387268322</v>
      </c>
      <c r="S58" s="122">
        <v>1.9143919998469279</v>
      </c>
      <c r="T58" s="122">
        <v>1.1657970083124103</v>
      </c>
      <c r="U58" s="122">
        <v>1.7796911808272058</v>
      </c>
      <c r="V58" s="122">
        <v>3.0363989778536888</v>
      </c>
      <c r="W58" s="122">
        <v>2.2130444757483816</v>
      </c>
      <c r="X58" s="122">
        <v>1.9972336041204344</v>
      </c>
      <c r="Y58" s="122">
        <v>3.0670371120151825</v>
      </c>
      <c r="DA58" s="130" t="s">
        <v>3473</v>
      </c>
    </row>
    <row r="59" spans="1:105" ht="12" customHeight="1" x14ac:dyDescent="0.25">
      <c r="A59" s="97" t="s">
        <v>50</v>
      </c>
      <c r="B59" s="98"/>
      <c r="C59" s="98">
        <v>0.58323711859774463</v>
      </c>
      <c r="D59" s="98">
        <v>1.2830680022487517</v>
      </c>
      <c r="E59" s="98">
        <v>1.6782842527057316</v>
      </c>
      <c r="F59" s="98">
        <v>1.4921729508789385</v>
      </c>
      <c r="G59" s="98">
        <v>0.5867085517658952</v>
      </c>
      <c r="H59" s="98">
        <v>0.12552507314369646</v>
      </c>
      <c r="I59" s="98">
        <v>0.5104145366020183</v>
      </c>
      <c r="J59" s="98">
        <v>0.82768355513980973</v>
      </c>
      <c r="K59" s="98">
        <v>0.85016806641141474</v>
      </c>
      <c r="L59" s="98">
        <v>0.84708566396279217</v>
      </c>
      <c r="M59" s="98">
        <v>1.1480512707483126</v>
      </c>
      <c r="N59" s="98">
        <v>1.315699483205631</v>
      </c>
      <c r="O59" s="98">
        <v>1.5355176905529138</v>
      </c>
      <c r="P59" s="98">
        <v>1.4694963549474886</v>
      </c>
      <c r="Q59" s="98">
        <v>1.5512479890627617</v>
      </c>
      <c r="R59" s="98">
        <v>0.76564443397230053</v>
      </c>
      <c r="S59" s="98">
        <v>0.43533752542354326</v>
      </c>
      <c r="T59" s="98">
        <v>0.21722962418596184</v>
      </c>
      <c r="U59" s="98">
        <v>0.26549900619680356</v>
      </c>
      <c r="V59" s="98">
        <v>0.47272339848368644</v>
      </c>
      <c r="W59" s="98">
        <v>0.39323027651722409</v>
      </c>
      <c r="X59" s="98">
        <v>0.37778288630544626</v>
      </c>
      <c r="Y59" s="98">
        <v>0.53840766410930208</v>
      </c>
      <c r="DA59" s="63" t="s">
        <v>3474</v>
      </c>
    </row>
    <row r="60" spans="1:105" ht="12" customHeight="1" x14ac:dyDescent="0.25">
      <c r="A60" s="109" t="s">
        <v>120</v>
      </c>
      <c r="B60" s="33"/>
      <c r="C60" s="33">
        <v>2.3011520130795011</v>
      </c>
      <c r="D60" s="33">
        <v>3.3221823617510298</v>
      </c>
      <c r="E60" s="33">
        <v>4.5388184772932947</v>
      </c>
      <c r="F60" s="33">
        <v>3.9177308571105844</v>
      </c>
      <c r="G60" s="33">
        <v>1.8391264556700253</v>
      </c>
      <c r="H60" s="33">
        <v>0.54563754856547309</v>
      </c>
      <c r="I60" s="33">
        <v>2.0558532339752471</v>
      </c>
      <c r="J60" s="33">
        <v>3.3348582579432708</v>
      </c>
      <c r="K60" s="33">
        <v>2.7220008790335859</v>
      </c>
      <c r="L60" s="33">
        <v>2.5943672328285148</v>
      </c>
      <c r="M60" s="33">
        <v>3.1679815842831847</v>
      </c>
      <c r="N60" s="33">
        <v>4.4169364230002</v>
      </c>
      <c r="O60" s="33">
        <v>4.9720851844337872</v>
      </c>
      <c r="P60" s="33">
        <v>5.5464157216256522</v>
      </c>
      <c r="Q60" s="33">
        <v>6.7847002504711211</v>
      </c>
      <c r="R60" s="33">
        <v>2.8070789047545315</v>
      </c>
      <c r="S60" s="33">
        <v>1.4790544744233847</v>
      </c>
      <c r="T60" s="33">
        <v>0.94856738412644837</v>
      </c>
      <c r="U60" s="33">
        <v>1.5141921746304023</v>
      </c>
      <c r="V60" s="33">
        <v>2.5636755793700026</v>
      </c>
      <c r="W60" s="33">
        <v>1.8198141992311574</v>
      </c>
      <c r="X60" s="33">
        <v>1.6194507178149882</v>
      </c>
      <c r="Y60" s="33">
        <v>2.5286294479058804</v>
      </c>
      <c r="DA60" s="60" t="s">
        <v>3475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53.987779660227041</v>
      </c>
      <c r="D62" s="117">
        <f t="shared" si="21"/>
        <v>74.034338613924362</v>
      </c>
      <c r="E62" s="117">
        <f t="shared" si="21"/>
        <v>110.11871019180087</v>
      </c>
      <c r="F62" s="117">
        <f t="shared" si="21"/>
        <v>83.43728507953459</v>
      </c>
      <c r="G62" s="117">
        <f t="shared" si="21"/>
        <v>63.712337765822447</v>
      </c>
      <c r="H62" s="117">
        <f t="shared" si="21"/>
        <v>122.87190380415744</v>
      </c>
      <c r="I62" s="117">
        <f t="shared" si="21"/>
        <v>99.492033969902394</v>
      </c>
      <c r="J62" s="117">
        <f t="shared" si="21"/>
        <v>107.08202566843396</v>
      </c>
      <c r="K62" s="117">
        <f t="shared" si="21"/>
        <v>60.79839106129225</v>
      </c>
      <c r="L62" s="117">
        <f t="shared" si="21"/>
        <v>86.041597784544308</v>
      </c>
      <c r="M62" s="117">
        <f t="shared" si="21"/>
        <v>46.342574961940755</v>
      </c>
      <c r="N62" s="117">
        <f t="shared" si="21"/>
        <v>42.88418244207606</v>
      </c>
      <c r="O62" s="117">
        <f t="shared" si="21"/>
        <v>31.734606663778035</v>
      </c>
      <c r="P62" s="117">
        <f t="shared" si="21"/>
        <v>57.420018846966393</v>
      </c>
      <c r="Q62" s="117">
        <f t="shared" si="21"/>
        <v>61.284999610097366</v>
      </c>
      <c r="R62" s="117">
        <f t="shared" ref="R62:V62" si="22">R63+R66+R68+R77</f>
        <v>96.125142176032284</v>
      </c>
      <c r="S62" s="117">
        <f t="shared" si="22"/>
        <v>83.813628584369226</v>
      </c>
      <c r="T62" s="117">
        <f t="shared" si="22"/>
        <v>87.58119700175115</v>
      </c>
      <c r="U62" s="117">
        <f t="shared" si="22"/>
        <v>69.97846810562028</v>
      </c>
      <c r="V62" s="117">
        <f t="shared" si="22"/>
        <v>52.07518469879097</v>
      </c>
      <c r="W62" s="117">
        <f t="shared" ref="W62:Y62" si="23">W63+W66+W68+W77</f>
        <v>20.952176937554778</v>
      </c>
      <c r="X62" s="117">
        <f t="shared" si="23"/>
        <v>29.108095099401165</v>
      </c>
      <c r="Y62" s="117">
        <f t="shared" si="23"/>
        <v>40.002683408968593</v>
      </c>
      <c r="DA62" s="129" t="s">
        <v>3476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36.459847781328534</v>
      </c>
      <c r="D63" s="122">
        <f t="shared" si="24"/>
        <v>51.815382370635106</v>
      </c>
      <c r="E63" s="122">
        <f t="shared" si="24"/>
        <v>77.104777230065565</v>
      </c>
      <c r="F63" s="122">
        <f t="shared" si="24"/>
        <v>58.805753135792315</v>
      </c>
      <c r="G63" s="122">
        <f t="shared" si="24"/>
        <v>43.825274333807812</v>
      </c>
      <c r="H63" s="122">
        <f t="shared" si="24"/>
        <v>88.080291478275782</v>
      </c>
      <c r="I63" s="122">
        <f t="shared" si="24"/>
        <v>70.974920864295086</v>
      </c>
      <c r="J63" s="122">
        <f t="shared" si="24"/>
        <v>75.216331842254391</v>
      </c>
      <c r="K63" s="122">
        <f t="shared" si="24"/>
        <v>42.628108564522883</v>
      </c>
      <c r="L63" s="122">
        <f t="shared" si="24"/>
        <v>61.111915687270958</v>
      </c>
      <c r="M63" s="122">
        <f t="shared" si="24"/>
        <v>32.012718693556941</v>
      </c>
      <c r="N63" s="122">
        <f t="shared" si="24"/>
        <v>29.215116023602839</v>
      </c>
      <c r="O63" s="122">
        <f t="shared" si="24"/>
        <v>22.464598636995959</v>
      </c>
      <c r="P63" s="122">
        <f t="shared" si="24"/>
        <v>40.084909460335197</v>
      </c>
      <c r="Q63" s="122">
        <f t="shared" si="24"/>
        <v>42.908395024745758</v>
      </c>
      <c r="R63" s="122">
        <f t="shared" ref="R63:V63" si="25">SUM(R64:R65)</f>
        <v>62.680398006292606</v>
      </c>
      <c r="S63" s="122">
        <f t="shared" si="25"/>
        <v>53.96835765672482</v>
      </c>
      <c r="T63" s="122">
        <f t="shared" si="25"/>
        <v>56.759560210422634</v>
      </c>
      <c r="U63" s="122">
        <f t="shared" si="25"/>
        <v>45.090081203376627</v>
      </c>
      <c r="V63" s="122">
        <f t="shared" si="25"/>
        <v>33.488935067287834</v>
      </c>
      <c r="W63" s="122">
        <f t="shared" ref="W63:Y63" si="26">SUM(W64:W65)</f>
        <v>13.296420073274774</v>
      </c>
      <c r="X63" s="122">
        <f t="shared" si="26"/>
        <v>18.128206682160123</v>
      </c>
      <c r="Y63" s="122">
        <f t="shared" si="26"/>
        <v>24.977094989910963</v>
      </c>
      <c r="DA63" s="130" t="s">
        <v>3477</v>
      </c>
    </row>
    <row r="64" spans="1:105" ht="12" customHeight="1" x14ac:dyDescent="0.25">
      <c r="A64" s="97" t="s">
        <v>212</v>
      </c>
      <c r="B64" s="98"/>
      <c r="C64" s="98">
        <v>35.674282394465635</v>
      </c>
      <c r="D64" s="98">
        <v>50.734218445050566</v>
      </c>
      <c r="E64" s="98">
        <v>75.598859462694591</v>
      </c>
      <c r="F64" s="98">
        <v>57.659807173760441</v>
      </c>
      <c r="G64" s="98">
        <v>42.999598240596953</v>
      </c>
      <c r="H64" s="98">
        <v>86.48652351344856</v>
      </c>
      <c r="I64" s="98">
        <v>69.700826611770069</v>
      </c>
      <c r="J64" s="98">
        <v>73.898516629967091</v>
      </c>
      <c r="K64" s="98">
        <v>41.908697697297967</v>
      </c>
      <c r="L64" s="98">
        <v>60.086580164572993</v>
      </c>
      <c r="M64" s="98">
        <v>31.471539100777285</v>
      </c>
      <c r="N64" s="98">
        <v>28.727378016700214</v>
      </c>
      <c r="O64" s="98">
        <v>22.084034254209968</v>
      </c>
      <c r="P64" s="98">
        <v>39.397044123581217</v>
      </c>
      <c r="Q64" s="98">
        <v>42.203043766703431</v>
      </c>
      <c r="R64" s="98">
        <v>61.650188530468064</v>
      </c>
      <c r="S64" s="98">
        <v>53.095674080718858</v>
      </c>
      <c r="T64" s="98">
        <v>55.834098554305235</v>
      </c>
      <c r="U64" s="98">
        <v>44.36339308671635</v>
      </c>
      <c r="V64" s="98">
        <v>32.949386616512896</v>
      </c>
      <c r="W64" s="98">
        <v>13.081395755627927</v>
      </c>
      <c r="X64" s="98">
        <v>17.830768276759411</v>
      </c>
      <c r="Y64" s="98">
        <v>24.568116423674365</v>
      </c>
      <c r="DA64" s="63" t="s">
        <v>3478</v>
      </c>
    </row>
    <row r="65" spans="1:105" ht="12" customHeight="1" x14ac:dyDescent="0.25">
      <c r="A65" s="97" t="s">
        <v>53</v>
      </c>
      <c r="B65" s="98"/>
      <c r="C65" s="98">
        <v>0.78556538686290223</v>
      </c>
      <c r="D65" s="98">
        <v>1.0811639255845373</v>
      </c>
      <c r="E65" s="98">
        <v>1.5059177673709712</v>
      </c>
      <c r="F65" s="98">
        <v>1.1459459620318722</v>
      </c>
      <c r="G65" s="98">
        <v>0.82567609321085877</v>
      </c>
      <c r="H65" s="98">
        <v>1.5937679648272154</v>
      </c>
      <c r="I65" s="98">
        <v>1.2740942525250161</v>
      </c>
      <c r="J65" s="98">
        <v>1.317815212287295</v>
      </c>
      <c r="K65" s="98">
        <v>0.71941086722491365</v>
      </c>
      <c r="L65" s="98">
        <v>1.0253355226979624</v>
      </c>
      <c r="M65" s="98">
        <v>0.5411795927796571</v>
      </c>
      <c r="N65" s="98">
        <v>0.48773800690262525</v>
      </c>
      <c r="O65" s="98">
        <v>0.38056438278598947</v>
      </c>
      <c r="P65" s="98">
        <v>0.68786533675398032</v>
      </c>
      <c r="Q65" s="98">
        <v>0.70535125804232512</v>
      </c>
      <c r="R65" s="98">
        <v>1.0302094758245424</v>
      </c>
      <c r="S65" s="98">
        <v>0.87268357600595881</v>
      </c>
      <c r="T65" s="98">
        <v>0.92546165611739906</v>
      </c>
      <c r="U65" s="98">
        <v>0.72668811666027633</v>
      </c>
      <c r="V65" s="98">
        <v>0.53954845077493818</v>
      </c>
      <c r="W65" s="98">
        <v>0.21502431764684643</v>
      </c>
      <c r="X65" s="98">
        <v>0.29743840540071109</v>
      </c>
      <c r="Y65" s="98">
        <v>0.40897856623659751</v>
      </c>
      <c r="DA65" s="63" t="s">
        <v>3479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2.062060133396113</v>
      </c>
      <c r="D66" s="122">
        <f t="shared" si="27"/>
        <v>1.7986628475903659</v>
      </c>
      <c r="E66" s="122">
        <f t="shared" si="27"/>
        <v>4.93807579607207</v>
      </c>
      <c r="F66" s="122">
        <f t="shared" si="27"/>
        <v>4.4646590864500846</v>
      </c>
      <c r="G66" s="122">
        <f t="shared" si="27"/>
        <v>5.2927802724940616</v>
      </c>
      <c r="H66" s="122">
        <f t="shared" si="27"/>
        <v>3.2589024489740144</v>
      </c>
      <c r="I66" s="122">
        <f t="shared" si="27"/>
        <v>3.0082341074793937</v>
      </c>
      <c r="J66" s="122">
        <f t="shared" si="27"/>
        <v>2.8100973113425143</v>
      </c>
      <c r="K66" s="122">
        <f t="shared" si="27"/>
        <v>2.447531139449457</v>
      </c>
      <c r="L66" s="122">
        <f t="shared" si="27"/>
        <v>3.718789070717698</v>
      </c>
      <c r="M66" s="122">
        <f t="shared" si="27"/>
        <v>1.7188478199839616</v>
      </c>
      <c r="N66" s="122">
        <f t="shared" si="27"/>
        <v>2.3494468354375764</v>
      </c>
      <c r="O66" s="122">
        <f t="shared" si="27"/>
        <v>0.3877133516829418</v>
      </c>
      <c r="P66" s="122">
        <f t="shared" si="27"/>
        <v>0.20646189183558442</v>
      </c>
      <c r="Q66" s="122">
        <f t="shared" si="27"/>
        <v>0.24386492884614636</v>
      </c>
      <c r="R66" s="122">
        <f t="shared" si="27"/>
        <v>1.9045823817478078</v>
      </c>
      <c r="S66" s="122">
        <f t="shared" si="27"/>
        <v>2.1020141054275627</v>
      </c>
      <c r="T66" s="122">
        <f t="shared" si="27"/>
        <v>2.6774631299199383</v>
      </c>
      <c r="U66" s="122">
        <f t="shared" si="27"/>
        <v>1.2478095460037897</v>
      </c>
      <c r="V66" s="122">
        <f t="shared" si="27"/>
        <v>0.99570807062995692</v>
      </c>
      <c r="W66" s="122">
        <f t="shared" si="27"/>
        <v>0.36888806523527956</v>
      </c>
      <c r="X66" s="122">
        <f t="shared" si="27"/>
        <v>0.7519497362317642</v>
      </c>
      <c r="Y66" s="122">
        <f t="shared" si="27"/>
        <v>0.38107559813045583</v>
      </c>
      <c r="DA66" s="130" t="s">
        <v>3480</v>
      </c>
    </row>
    <row r="67" spans="1:105" ht="12" customHeight="1" x14ac:dyDescent="0.25">
      <c r="A67" s="97" t="s">
        <v>53</v>
      </c>
      <c r="B67" s="98"/>
      <c r="C67" s="98">
        <v>2.062060133396113</v>
      </c>
      <c r="D67" s="98">
        <v>1.7986628475903659</v>
      </c>
      <c r="E67" s="98">
        <v>4.93807579607207</v>
      </c>
      <c r="F67" s="98">
        <v>4.4646590864500846</v>
      </c>
      <c r="G67" s="98">
        <v>5.2927802724940616</v>
      </c>
      <c r="H67" s="98">
        <v>3.2589024489740144</v>
      </c>
      <c r="I67" s="98">
        <v>3.0082341074793937</v>
      </c>
      <c r="J67" s="98">
        <v>2.8100973113425143</v>
      </c>
      <c r="K67" s="98">
        <v>2.447531139449457</v>
      </c>
      <c r="L67" s="98">
        <v>3.718789070717698</v>
      </c>
      <c r="M67" s="98">
        <v>1.7188478199839616</v>
      </c>
      <c r="N67" s="98">
        <v>2.3494468354375764</v>
      </c>
      <c r="O67" s="98">
        <v>0.3877133516829418</v>
      </c>
      <c r="P67" s="98">
        <v>0.20646189183558442</v>
      </c>
      <c r="Q67" s="98">
        <v>0.24386492884614636</v>
      </c>
      <c r="R67" s="98">
        <v>1.9045823817478078</v>
      </c>
      <c r="S67" s="98">
        <v>2.1020141054275627</v>
      </c>
      <c r="T67" s="98">
        <v>2.6774631299199383</v>
      </c>
      <c r="U67" s="98">
        <v>1.2478095460037897</v>
      </c>
      <c r="V67" s="98">
        <v>0.99570807062995692</v>
      </c>
      <c r="W67" s="98">
        <v>0.36888806523527956</v>
      </c>
      <c r="X67" s="98">
        <v>0.7519497362317642</v>
      </c>
      <c r="Y67" s="98">
        <v>0.38107559813045583</v>
      </c>
      <c r="DA67" s="63" t="s">
        <v>3481</v>
      </c>
    </row>
    <row r="68" spans="1:105" ht="12" customHeight="1" x14ac:dyDescent="0.25">
      <c r="A68" s="121" t="s">
        <v>55</v>
      </c>
      <c r="B68" s="122"/>
      <c r="C68" s="122">
        <v>9.6652831209235153</v>
      </c>
      <c r="D68" s="122">
        <v>12.703990461553058</v>
      </c>
      <c r="E68" s="122">
        <v>16.996248818546931</v>
      </c>
      <c r="F68" s="122">
        <v>12.203913400622977</v>
      </c>
      <c r="G68" s="122">
        <v>8.8369784437334555</v>
      </c>
      <c r="H68" s="122">
        <v>18.227723076180343</v>
      </c>
      <c r="I68" s="122">
        <v>14.894128613375797</v>
      </c>
      <c r="J68" s="122">
        <v>16.990165106887023</v>
      </c>
      <c r="K68" s="122">
        <v>9.1333170184848758</v>
      </c>
      <c r="L68" s="122">
        <v>12.72391515319393</v>
      </c>
      <c r="M68" s="122">
        <v>7.7424871680184397</v>
      </c>
      <c r="N68" s="122">
        <v>6.9896459032057372</v>
      </c>
      <c r="O68" s="122">
        <v>5.7888302612540015</v>
      </c>
      <c r="P68" s="122">
        <v>10.885760904076587</v>
      </c>
      <c r="Q68" s="122">
        <v>11.559292264394227</v>
      </c>
      <c r="R68" s="122">
        <v>20.307861356983654</v>
      </c>
      <c r="S68" s="122">
        <v>17.811647224359366</v>
      </c>
      <c r="T68" s="122">
        <v>17.637862933291323</v>
      </c>
      <c r="U68" s="122">
        <v>15.174266487439915</v>
      </c>
      <c r="V68" s="122">
        <v>11.311691241889164</v>
      </c>
      <c r="W68" s="122">
        <v>4.7516044840369593</v>
      </c>
      <c r="X68" s="122">
        <v>6.5018001673035117</v>
      </c>
      <c r="Y68" s="122">
        <v>9.316279275928764</v>
      </c>
      <c r="DA68" s="130" t="s">
        <v>3482</v>
      </c>
    </row>
    <row r="69" spans="1:105" ht="12" customHeight="1" x14ac:dyDescent="0.25">
      <c r="A69" s="97" t="s">
        <v>134</v>
      </c>
      <c r="B69" s="98"/>
      <c r="C69" s="98">
        <v>9.2758047242461092</v>
      </c>
      <c r="D69" s="98">
        <v>12.682127146688192</v>
      </c>
      <c r="E69" s="98">
        <v>14.91414561870825</v>
      </c>
      <c r="F69" s="98">
        <v>11.395227992775958</v>
      </c>
      <c r="G69" s="98">
        <v>8.8234973559585725</v>
      </c>
      <c r="H69" s="98">
        <v>16.520797594051952</v>
      </c>
      <c r="I69" s="98">
        <v>14.776096837668991</v>
      </c>
      <c r="J69" s="98">
        <v>13.838224694237773</v>
      </c>
      <c r="K69" s="98">
        <v>8.9768803679784472</v>
      </c>
      <c r="L69" s="98">
        <v>10.508216886769167</v>
      </c>
      <c r="M69" s="98">
        <v>5.3047139082488757</v>
      </c>
      <c r="N69" s="98">
        <v>6.9896459032057372</v>
      </c>
      <c r="O69" s="98">
        <v>5.74736822800228</v>
      </c>
      <c r="P69" s="98">
        <v>10.822577214073393</v>
      </c>
      <c r="Q69" s="98">
        <v>11.329357234080483</v>
      </c>
      <c r="R69" s="98">
        <v>19.160442157409928</v>
      </c>
      <c r="S69" s="98">
        <v>16.390188123296078</v>
      </c>
      <c r="T69" s="98">
        <v>13.144000856068779</v>
      </c>
      <c r="U69" s="98">
        <v>14.460384212726538</v>
      </c>
      <c r="V69" s="98">
        <v>11.222988659917498</v>
      </c>
      <c r="W69" s="98">
        <v>4.6453994692778489</v>
      </c>
      <c r="X69" s="98">
        <v>6.5018001673035117</v>
      </c>
      <c r="Y69" s="98">
        <v>2.6185559523094519</v>
      </c>
      <c r="DA69" s="63" t="s">
        <v>3483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2.1863314864865733E-2</v>
      </c>
      <c r="E70" s="98">
        <v>5.9451008748936288E-2</v>
      </c>
      <c r="F70" s="98">
        <v>1.6997832109721566E-2</v>
      </c>
      <c r="G70" s="98">
        <v>1.3481087774882218E-2</v>
      </c>
      <c r="H70" s="98">
        <v>5.4282157566827693E-2</v>
      </c>
      <c r="I70" s="98">
        <v>0.11803177570680617</v>
      </c>
      <c r="J70" s="98">
        <v>0.17692530060867057</v>
      </c>
      <c r="K70" s="98">
        <v>0.15643665050642869</v>
      </c>
      <c r="L70" s="98">
        <v>0.14840284957292135</v>
      </c>
      <c r="M70" s="98">
        <v>0</v>
      </c>
      <c r="N70" s="98">
        <v>0</v>
      </c>
      <c r="O70" s="98">
        <v>4.1462033251721549E-2</v>
      </c>
      <c r="P70" s="98">
        <v>6.318369000319396E-2</v>
      </c>
      <c r="Q70" s="98">
        <v>0.22993503031374357</v>
      </c>
      <c r="R70" s="98">
        <v>0.22204895517431369</v>
      </c>
      <c r="S70" s="98">
        <v>6.2919346072397714E-2</v>
      </c>
      <c r="T70" s="98">
        <v>9.5851151217595215E-2</v>
      </c>
      <c r="U70" s="98">
        <v>0.10642391988544737</v>
      </c>
      <c r="V70" s="98">
        <v>8.8627731159654749E-2</v>
      </c>
      <c r="W70" s="98">
        <v>0.10620501475911036</v>
      </c>
      <c r="X70" s="98">
        <v>0</v>
      </c>
      <c r="Y70" s="98">
        <v>0</v>
      </c>
      <c r="DA70" s="63" t="s">
        <v>3484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1.9497246377884027E-3</v>
      </c>
      <c r="E71" s="101">
        <v>3.1555517627484381E-3</v>
      </c>
      <c r="F71" s="101">
        <v>1.1715935280980556E-3</v>
      </c>
      <c r="G71" s="101">
        <v>8.9470990036952551E-4</v>
      </c>
      <c r="H71" s="101">
        <v>4.9849344881926737E-3</v>
      </c>
      <c r="I71" s="101">
        <v>8.8811879134441073E-3</v>
      </c>
      <c r="J71" s="101">
        <v>1.243751320440213E-2</v>
      </c>
      <c r="K71" s="101">
        <v>1.0224860530090842E-2</v>
      </c>
      <c r="L71" s="101">
        <v>1.0136620674500524E-2</v>
      </c>
      <c r="M71" s="101">
        <v>0</v>
      </c>
      <c r="N71" s="101">
        <v>0</v>
      </c>
      <c r="O71" s="101">
        <v>1.6799421632135408E-3</v>
      </c>
      <c r="P71" s="101">
        <v>5.2933050779188249E-3</v>
      </c>
      <c r="Q71" s="101">
        <v>4.3775570656458722E-3</v>
      </c>
      <c r="R71" s="101">
        <v>7.4248394282921716E-3</v>
      </c>
      <c r="S71" s="101">
        <v>3.5149100190207099E-3</v>
      </c>
      <c r="T71" s="101">
        <v>6.2846152074761616E-3</v>
      </c>
      <c r="U71" s="101">
        <v>8.9185114420186704E-3</v>
      </c>
      <c r="V71" s="101">
        <v>6.0991632277442379E-3</v>
      </c>
      <c r="W71" s="101">
        <v>8.5311064606950777E-3</v>
      </c>
      <c r="X71" s="101">
        <v>0</v>
      </c>
      <c r="Y71" s="101">
        <v>0</v>
      </c>
      <c r="DA71" s="131" t="s">
        <v>3485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1.9913590227077331E-2</v>
      </c>
      <c r="E72" s="104">
        <v>5.6295456986187847E-2</v>
      </c>
      <c r="F72" s="104">
        <v>1.5826238581623509E-2</v>
      </c>
      <c r="G72" s="104">
        <v>1.2586377874512692E-2</v>
      </c>
      <c r="H72" s="104">
        <v>4.9297223078635023E-2</v>
      </c>
      <c r="I72" s="104">
        <v>0.10915058779336206</v>
      </c>
      <c r="J72" s="104">
        <v>0.16448778740426845</v>
      </c>
      <c r="K72" s="104">
        <v>0.14621178997633785</v>
      </c>
      <c r="L72" s="104">
        <v>0.13826622889842083</v>
      </c>
      <c r="M72" s="104">
        <v>0</v>
      </c>
      <c r="N72" s="104">
        <v>0</v>
      </c>
      <c r="O72" s="104">
        <v>3.9782091088508005E-2</v>
      </c>
      <c r="P72" s="104">
        <v>5.789038492527513E-2</v>
      </c>
      <c r="Q72" s="104">
        <v>0.22555747324809769</v>
      </c>
      <c r="R72" s="104">
        <v>0.21462411574602153</v>
      </c>
      <c r="S72" s="104">
        <v>5.9404436053377009E-2</v>
      </c>
      <c r="T72" s="104">
        <v>8.9566536010119047E-2</v>
      </c>
      <c r="U72" s="104">
        <v>9.7505408443428698E-2</v>
      </c>
      <c r="V72" s="104">
        <v>8.2528567931910518E-2</v>
      </c>
      <c r="W72" s="104">
        <v>9.7673908298415282E-2</v>
      </c>
      <c r="X72" s="104">
        <v>0</v>
      </c>
      <c r="Y72" s="104">
        <v>0</v>
      </c>
      <c r="DA72" s="132" t="s">
        <v>3486</v>
      </c>
    </row>
    <row r="73" spans="1:105" ht="12" customHeight="1" x14ac:dyDescent="0.25">
      <c r="A73" s="106" t="s">
        <v>122</v>
      </c>
      <c r="B73" s="101"/>
      <c r="C73" s="101">
        <v>0.34286777337580249</v>
      </c>
      <c r="D73" s="101">
        <v>0</v>
      </c>
      <c r="E73" s="101">
        <v>1.5977902424700943</v>
      </c>
      <c r="F73" s="101">
        <v>0.64055548312370636</v>
      </c>
      <c r="G73" s="101">
        <v>0</v>
      </c>
      <c r="H73" s="101">
        <v>1.3264945712167875</v>
      </c>
      <c r="I73" s="101">
        <v>0</v>
      </c>
      <c r="J73" s="101">
        <v>1.483048173637753</v>
      </c>
      <c r="K73" s="101">
        <v>0</v>
      </c>
      <c r="L73" s="101">
        <v>1.3028698265460781</v>
      </c>
      <c r="M73" s="101">
        <v>2.0322990056367787</v>
      </c>
      <c r="N73" s="101">
        <v>0</v>
      </c>
      <c r="O73" s="101">
        <v>0</v>
      </c>
      <c r="P73" s="101">
        <v>0</v>
      </c>
      <c r="Q73" s="101">
        <v>0</v>
      </c>
      <c r="R73" s="101">
        <v>0.39014186104794552</v>
      </c>
      <c r="S73" s="101">
        <v>0.64703565684286724</v>
      </c>
      <c r="T73" s="101">
        <v>2.6140575471056673</v>
      </c>
      <c r="U73" s="101">
        <v>0.346096434540757</v>
      </c>
      <c r="V73" s="101">
        <v>7.48508120130143E-5</v>
      </c>
      <c r="W73" s="101">
        <v>0</v>
      </c>
      <c r="X73" s="101">
        <v>0</v>
      </c>
      <c r="Y73" s="101">
        <v>3.555905880036963</v>
      </c>
      <c r="DA73" s="131" t="s">
        <v>3487</v>
      </c>
    </row>
    <row r="74" spans="1:105" ht="12" customHeight="1" x14ac:dyDescent="0.25">
      <c r="A74" s="107" t="s">
        <v>121</v>
      </c>
      <c r="B74" s="104"/>
      <c r="C74" s="104">
        <v>4.6610623301602844E-2</v>
      </c>
      <c r="D74" s="104">
        <v>0</v>
      </c>
      <c r="E74" s="104">
        <v>0.4248619486196496</v>
      </c>
      <c r="F74" s="104">
        <v>0.15113209261358962</v>
      </c>
      <c r="G74" s="104">
        <v>0</v>
      </c>
      <c r="H74" s="104">
        <v>0.3261487533447745</v>
      </c>
      <c r="I74" s="104">
        <v>0</v>
      </c>
      <c r="J74" s="104">
        <v>1.4919669384028269</v>
      </c>
      <c r="K74" s="104">
        <v>0</v>
      </c>
      <c r="L74" s="104">
        <v>0.76442559030576473</v>
      </c>
      <c r="M74" s="104">
        <v>0.40547425413278498</v>
      </c>
      <c r="N74" s="104">
        <v>0</v>
      </c>
      <c r="O74" s="104">
        <v>0</v>
      </c>
      <c r="P74" s="104">
        <v>0</v>
      </c>
      <c r="Q74" s="104">
        <v>0</v>
      </c>
      <c r="R74" s="104">
        <v>0.53522838335147138</v>
      </c>
      <c r="S74" s="104">
        <v>0.7115040981480224</v>
      </c>
      <c r="T74" s="104">
        <v>1.783953378899283</v>
      </c>
      <c r="U74" s="104">
        <v>0.26136192028717381</v>
      </c>
      <c r="V74" s="104">
        <v>0</v>
      </c>
      <c r="W74" s="104">
        <v>0</v>
      </c>
      <c r="X74" s="104">
        <v>0</v>
      </c>
      <c r="Y74" s="104">
        <v>3.1418174435823483</v>
      </c>
      <c r="DA74" s="132" t="s">
        <v>3488</v>
      </c>
    </row>
    <row r="75" spans="1:105" ht="12" customHeight="1" x14ac:dyDescent="0.25">
      <c r="A75" s="108" t="s">
        <v>53</v>
      </c>
      <c r="B75" s="98"/>
      <c r="C75" s="98">
        <v>1.0281539544049008E-2</v>
      </c>
      <c r="D75" s="98">
        <v>0</v>
      </c>
      <c r="E75" s="98">
        <v>2.1801871253795589E-2</v>
      </c>
      <c r="F75" s="98">
        <v>1.0371859282070928E-2</v>
      </c>
      <c r="G75" s="98">
        <v>0</v>
      </c>
      <c r="H75" s="98">
        <v>3.0088538002254386E-2</v>
      </c>
      <c r="I75" s="98">
        <v>0</v>
      </c>
      <c r="J75" s="98">
        <v>0.10448738666140138</v>
      </c>
      <c r="K75" s="98">
        <v>0</v>
      </c>
      <c r="L75" s="98">
        <v>4.944712505080464E-2</v>
      </c>
      <c r="M75" s="98">
        <v>3.9698532618997244E-2</v>
      </c>
      <c r="N75" s="98">
        <v>0</v>
      </c>
      <c r="O75" s="98">
        <v>0</v>
      </c>
      <c r="P75" s="98">
        <v>0</v>
      </c>
      <c r="Q75" s="98">
        <v>0</v>
      </c>
      <c r="R75" s="98">
        <v>1.3685002729011677E-2</v>
      </c>
      <c r="S75" s="98">
        <v>3.9104906368129154E-2</v>
      </c>
      <c r="T75" s="98">
        <v>0.11622652580935998</v>
      </c>
      <c r="U75" s="98">
        <v>2.2365426385673255E-2</v>
      </c>
      <c r="V75" s="98">
        <v>0</v>
      </c>
      <c r="W75" s="98">
        <v>0</v>
      </c>
      <c r="X75" s="98">
        <v>0</v>
      </c>
      <c r="Y75" s="98">
        <v>0.20965075382475076</v>
      </c>
      <c r="DA75" s="63" t="s">
        <v>3489</v>
      </c>
    </row>
    <row r="76" spans="1:105" ht="12" customHeight="1" x14ac:dyDescent="0.25">
      <c r="A76" s="108" t="s">
        <v>52</v>
      </c>
      <c r="B76" s="98"/>
      <c r="C76" s="98">
        <v>3.6329083757553837E-2</v>
      </c>
      <c r="D76" s="98">
        <v>0</v>
      </c>
      <c r="E76" s="98">
        <v>0.40306007736585403</v>
      </c>
      <c r="F76" s="98">
        <v>0.14076023333151869</v>
      </c>
      <c r="G76" s="98">
        <v>0</v>
      </c>
      <c r="H76" s="98">
        <v>0.29606021534252014</v>
      </c>
      <c r="I76" s="98">
        <v>0</v>
      </c>
      <c r="J76" s="98">
        <v>1.3874795517414256</v>
      </c>
      <c r="K76" s="98">
        <v>0</v>
      </c>
      <c r="L76" s="98">
        <v>0.71497846525496012</v>
      </c>
      <c r="M76" s="98">
        <v>0.36577572151378773</v>
      </c>
      <c r="N76" s="98">
        <v>0</v>
      </c>
      <c r="O76" s="98">
        <v>0</v>
      </c>
      <c r="P76" s="98">
        <v>0</v>
      </c>
      <c r="Q76" s="98">
        <v>0</v>
      </c>
      <c r="R76" s="98">
        <v>0.52154338062245975</v>
      </c>
      <c r="S76" s="98">
        <v>0.67239919177989327</v>
      </c>
      <c r="T76" s="98">
        <v>1.667726853089923</v>
      </c>
      <c r="U76" s="98">
        <v>0.23899649390150055</v>
      </c>
      <c r="V76" s="98">
        <v>0</v>
      </c>
      <c r="W76" s="98">
        <v>0</v>
      </c>
      <c r="X76" s="98">
        <v>0</v>
      </c>
      <c r="Y76" s="98">
        <v>2.9321666897575973</v>
      </c>
      <c r="DA76" s="63" t="s">
        <v>3490</v>
      </c>
    </row>
    <row r="77" spans="1:105" ht="12" customHeight="1" x14ac:dyDescent="0.25">
      <c r="A77" s="121" t="s">
        <v>54</v>
      </c>
      <c r="B77" s="122"/>
      <c r="C77" s="122">
        <v>5.8005886245788716</v>
      </c>
      <c r="D77" s="122">
        <v>7.7163029341458351</v>
      </c>
      <c r="E77" s="122">
        <v>11.079608347116304</v>
      </c>
      <c r="F77" s="122">
        <v>7.9629594566692123</v>
      </c>
      <c r="G77" s="122">
        <v>5.7573047157871162</v>
      </c>
      <c r="H77" s="122">
        <v>13.304986800727304</v>
      </c>
      <c r="I77" s="122">
        <v>10.614750384752114</v>
      </c>
      <c r="J77" s="122">
        <v>12.06543140795003</v>
      </c>
      <c r="K77" s="122">
        <v>6.5894343388350363</v>
      </c>
      <c r="L77" s="122">
        <v>8.486977873361722</v>
      </c>
      <c r="M77" s="122">
        <v>4.8685212803814117</v>
      </c>
      <c r="N77" s="122">
        <v>4.3299736798299095</v>
      </c>
      <c r="O77" s="122">
        <v>3.0934644138451346</v>
      </c>
      <c r="P77" s="122">
        <v>6.242886590719019</v>
      </c>
      <c r="Q77" s="122">
        <v>6.5734473921112428</v>
      </c>
      <c r="R77" s="122">
        <v>11.23230043100823</v>
      </c>
      <c r="S77" s="122">
        <v>9.9316095978574754</v>
      </c>
      <c r="T77" s="122">
        <v>10.506310728117258</v>
      </c>
      <c r="U77" s="122">
        <v>8.4663108687999493</v>
      </c>
      <c r="V77" s="122">
        <v>6.2788503189840137</v>
      </c>
      <c r="W77" s="122">
        <v>2.5352643150077658</v>
      </c>
      <c r="X77" s="122">
        <v>3.7261385137057657</v>
      </c>
      <c r="Y77" s="122">
        <v>5.3282335449984153</v>
      </c>
      <c r="DA77" s="130" t="s">
        <v>3491</v>
      </c>
    </row>
    <row r="78" spans="1:105" ht="12" customHeight="1" x14ac:dyDescent="0.25">
      <c r="A78" s="97" t="s">
        <v>189</v>
      </c>
      <c r="B78" s="98"/>
      <c r="C78" s="98">
        <v>3.9731845421182777</v>
      </c>
      <c r="D78" s="98">
        <v>6.445610498193985</v>
      </c>
      <c r="E78" s="98">
        <v>7.4409443124957093</v>
      </c>
      <c r="F78" s="98">
        <v>5.3006358952383268</v>
      </c>
      <c r="G78" s="98">
        <v>5.0608566650603404</v>
      </c>
      <c r="H78" s="98">
        <v>8.5645510722097242</v>
      </c>
      <c r="I78" s="98">
        <v>8.1354167925233245</v>
      </c>
      <c r="J78" s="98">
        <v>7.7685625846863564</v>
      </c>
      <c r="K78" s="98">
        <v>4.6716516243555599</v>
      </c>
      <c r="L78" s="98">
        <v>4.456877609113131</v>
      </c>
      <c r="M78" s="98">
        <v>2.6028907942325383</v>
      </c>
      <c r="N78" s="98">
        <v>3.7339333272406763</v>
      </c>
      <c r="O78" s="98">
        <v>2.8883568199658689</v>
      </c>
      <c r="P78" s="98">
        <v>3.8735844965065072</v>
      </c>
      <c r="Q78" s="98">
        <v>6.0116742573626665</v>
      </c>
      <c r="R78" s="98">
        <v>7.9757015846382302</v>
      </c>
      <c r="S78" s="98">
        <v>5.7700088895783104</v>
      </c>
      <c r="T78" s="98">
        <v>5.6419149797840324</v>
      </c>
      <c r="U78" s="98">
        <v>5.990170092346685</v>
      </c>
      <c r="V78" s="98">
        <v>5.8480859746062555</v>
      </c>
      <c r="W78" s="98">
        <v>1.9846573179043419</v>
      </c>
      <c r="X78" s="98">
        <v>2.5149981853257675</v>
      </c>
      <c r="Y78" s="98">
        <v>3.1602067086230026</v>
      </c>
      <c r="DA78" s="63" t="s">
        <v>3492</v>
      </c>
    </row>
    <row r="79" spans="1:105" ht="12" customHeight="1" x14ac:dyDescent="0.25">
      <c r="A79" s="109" t="s">
        <v>120</v>
      </c>
      <c r="B79" s="33"/>
      <c r="C79" s="33">
        <v>1.8274040824605944</v>
      </c>
      <c r="D79" s="33">
        <v>1.2706924359518499</v>
      </c>
      <c r="E79" s="33">
        <v>3.6386640346205947</v>
      </c>
      <c r="F79" s="33">
        <v>2.662323561430886</v>
      </c>
      <c r="G79" s="33">
        <v>0.69644805072677574</v>
      </c>
      <c r="H79" s="33">
        <v>4.7404357285175802</v>
      </c>
      <c r="I79" s="33">
        <v>2.4793335922287887</v>
      </c>
      <c r="J79" s="33">
        <v>4.296868823263674</v>
      </c>
      <c r="K79" s="33">
        <v>1.9177827144794761</v>
      </c>
      <c r="L79" s="33">
        <v>4.030100264248591</v>
      </c>
      <c r="M79" s="33">
        <v>2.265630486148873</v>
      </c>
      <c r="N79" s="33">
        <v>0.59604035258923294</v>
      </c>
      <c r="O79" s="33">
        <v>0.20510759387926564</v>
      </c>
      <c r="P79" s="33">
        <v>2.3693020942125118</v>
      </c>
      <c r="Q79" s="33">
        <v>0.56177313474857615</v>
      </c>
      <c r="R79" s="33">
        <v>3.2565988463700002</v>
      </c>
      <c r="S79" s="33">
        <v>4.1616007082791651</v>
      </c>
      <c r="T79" s="33">
        <v>4.8643957483332256</v>
      </c>
      <c r="U79" s="33">
        <v>2.4761407764532648</v>
      </c>
      <c r="V79" s="33">
        <v>0.43076434437775823</v>
      </c>
      <c r="W79" s="33">
        <v>0.55060699710342398</v>
      </c>
      <c r="X79" s="33">
        <v>1.2111403283799984</v>
      </c>
      <c r="Y79" s="33">
        <v>2.1680268363754127</v>
      </c>
      <c r="DA79" s="60" t="s">
        <v>3493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23.835213575663406</v>
      </c>
      <c r="D81" s="117">
        <f t="shared" si="28"/>
        <v>21.10496413619061</v>
      </c>
      <c r="E81" s="117">
        <f t="shared" si="28"/>
        <v>24.695941522871934</v>
      </c>
      <c r="F81" s="117">
        <f t="shared" si="28"/>
        <v>34.480112970262319</v>
      </c>
      <c r="G81" s="117">
        <f t="shared" si="28"/>
        <v>45.023532388526434</v>
      </c>
      <c r="H81" s="117">
        <f t="shared" si="28"/>
        <v>70.603635195920489</v>
      </c>
      <c r="I81" s="117">
        <f t="shared" si="28"/>
        <v>97.055625336493634</v>
      </c>
      <c r="J81" s="117">
        <f t="shared" si="28"/>
        <v>116.59571912906151</v>
      </c>
      <c r="K81" s="117">
        <f t="shared" si="28"/>
        <v>130.82364873533052</v>
      </c>
      <c r="L81" s="117">
        <f t="shared" si="28"/>
        <v>97.797903867133797</v>
      </c>
      <c r="M81" s="117">
        <f t="shared" si="28"/>
        <v>114.55188694997638</v>
      </c>
      <c r="N81" s="117">
        <f t="shared" si="28"/>
        <v>112.13245559445032</v>
      </c>
      <c r="O81" s="117">
        <f t="shared" si="28"/>
        <v>83.662101218711726</v>
      </c>
      <c r="P81" s="117">
        <f t="shared" si="28"/>
        <v>29.812361223018982</v>
      </c>
      <c r="Q81" s="117">
        <f t="shared" si="28"/>
        <v>0</v>
      </c>
      <c r="R81" s="117">
        <f t="shared" ref="R81:V81" si="29">R82+R85+R87+R100</f>
        <v>0</v>
      </c>
      <c r="S81" s="117">
        <f t="shared" si="29"/>
        <v>0</v>
      </c>
      <c r="T81" s="117">
        <f t="shared" si="29"/>
        <v>0</v>
      </c>
      <c r="U81" s="117">
        <f t="shared" si="29"/>
        <v>26.181253157572442</v>
      </c>
      <c r="V81" s="117">
        <f t="shared" si="29"/>
        <v>44.866114817105405</v>
      </c>
      <c r="W81" s="117">
        <f t="shared" ref="W81:Y81" si="30">W82+W85+W87+W100</f>
        <v>56.247753766142786</v>
      </c>
      <c r="X81" s="117">
        <f t="shared" si="30"/>
        <v>65.417763421685592</v>
      </c>
      <c r="Y81" s="117">
        <f t="shared" si="30"/>
        <v>78.889555212968105</v>
      </c>
      <c r="DA81" s="129" t="s">
        <v>3494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16.047811335188875</v>
      </c>
      <c r="D82" s="122">
        <f t="shared" si="31"/>
        <v>14.725682191824751</v>
      </c>
      <c r="E82" s="122">
        <f t="shared" si="31"/>
        <v>17.209314355873861</v>
      </c>
      <c r="F82" s="122">
        <f t="shared" si="31"/>
        <v>24.215780399287972</v>
      </c>
      <c r="G82" s="122">
        <f t="shared" si="31"/>
        <v>30.726463824458026</v>
      </c>
      <c r="H82" s="122">
        <f t="shared" si="31"/>
        <v>50.233033349657106</v>
      </c>
      <c r="I82" s="122">
        <f t="shared" si="31"/>
        <v>68.376832580197984</v>
      </c>
      <c r="J82" s="122">
        <f t="shared" si="31"/>
        <v>81.763770379946394</v>
      </c>
      <c r="K82" s="122">
        <f t="shared" si="31"/>
        <v>93.928192222851521</v>
      </c>
      <c r="L82" s="122">
        <f t="shared" si="31"/>
        <v>68.503368893948831</v>
      </c>
      <c r="M82" s="122">
        <f t="shared" si="31"/>
        <v>80.525397803959436</v>
      </c>
      <c r="N82" s="122">
        <f t="shared" si="31"/>
        <v>76.66094506838283</v>
      </c>
      <c r="O82" s="122">
        <f t="shared" si="31"/>
        <v>59.578301492424856</v>
      </c>
      <c r="P82" s="122">
        <f t="shared" si="31"/>
        <v>20.989739733392941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16.961629574739593</v>
      </c>
      <c r="V82" s="122">
        <f t="shared" si="32"/>
        <v>28.860204055983537</v>
      </c>
      <c r="W82" s="122">
        <f t="shared" ref="W82:Y82" si="33">SUM(W83:W84)</f>
        <v>35.465012954966312</v>
      </c>
      <c r="X82" s="122">
        <f t="shared" si="33"/>
        <v>40.034659065948226</v>
      </c>
      <c r="Y82" s="122">
        <f t="shared" si="33"/>
        <v>50.140382011538279</v>
      </c>
      <c r="DA82" s="130" t="s">
        <v>3495</v>
      </c>
    </row>
    <row r="83" spans="1:105" ht="12" customHeight="1" x14ac:dyDescent="0.25">
      <c r="A83" s="97" t="s">
        <v>199</v>
      </c>
      <c r="B83" s="98"/>
      <c r="C83" s="98">
        <v>15.907693218289507</v>
      </c>
      <c r="D83" s="98">
        <v>14.601219356901403</v>
      </c>
      <c r="E83" s="98">
        <v>17.073275536450936</v>
      </c>
      <c r="F83" s="98">
        <v>24.024790432899241</v>
      </c>
      <c r="G83" s="98">
        <v>30.492259499516567</v>
      </c>
      <c r="H83" s="98">
        <v>49.865466336578812</v>
      </c>
      <c r="I83" s="98">
        <v>67.880504688058195</v>
      </c>
      <c r="J83" s="98">
        <v>81.184671367884448</v>
      </c>
      <c r="K83" s="98">
        <v>93.287636508458704</v>
      </c>
      <c r="L83" s="98">
        <v>68.038954002802015</v>
      </c>
      <c r="M83" s="98">
        <v>79.975300771016805</v>
      </c>
      <c r="N83" s="98">
        <v>76.143832216086849</v>
      </c>
      <c r="O83" s="98">
        <v>59.170438308104579</v>
      </c>
      <c r="P83" s="98">
        <v>20.844165573800638</v>
      </c>
      <c r="Q83" s="98">
        <v>0</v>
      </c>
      <c r="R83" s="98">
        <v>0</v>
      </c>
      <c r="S83" s="98">
        <v>0</v>
      </c>
      <c r="T83" s="98">
        <v>0</v>
      </c>
      <c r="U83" s="98">
        <v>16.851218003196916</v>
      </c>
      <c r="V83" s="98">
        <v>28.672399060724999</v>
      </c>
      <c r="W83" s="98">
        <v>35.233354858889449</v>
      </c>
      <c r="X83" s="98">
        <v>39.769299395239223</v>
      </c>
      <c r="Y83" s="98">
        <v>49.808721267850594</v>
      </c>
      <c r="DA83" s="63" t="s">
        <v>3496</v>
      </c>
    </row>
    <row r="84" spans="1:105" ht="12" customHeight="1" x14ac:dyDescent="0.25">
      <c r="A84" s="97" t="s">
        <v>53</v>
      </c>
      <c r="B84" s="98"/>
      <c r="C84" s="98">
        <v>0.14011811689936754</v>
      </c>
      <c r="D84" s="98">
        <v>0.12446283492334749</v>
      </c>
      <c r="E84" s="98">
        <v>0.13603881942292567</v>
      </c>
      <c r="F84" s="98">
        <v>0.19098996638872959</v>
      </c>
      <c r="G84" s="98">
        <v>0.23420432494146032</v>
      </c>
      <c r="H84" s="98">
        <v>0.36756701307829126</v>
      </c>
      <c r="I84" s="98">
        <v>0.49632789213979178</v>
      </c>
      <c r="J84" s="98">
        <v>0.57909901206194514</v>
      </c>
      <c r="K84" s="98">
        <v>0.64055571439281234</v>
      </c>
      <c r="L84" s="98">
        <v>0.46441489114680995</v>
      </c>
      <c r="M84" s="98">
        <v>0.55009703294263745</v>
      </c>
      <c r="N84" s="98">
        <v>0.51711285229598558</v>
      </c>
      <c r="O84" s="98">
        <v>0.40786318432027524</v>
      </c>
      <c r="P84" s="98">
        <v>0.14557415959230355</v>
      </c>
      <c r="Q84" s="98">
        <v>0</v>
      </c>
      <c r="R84" s="98">
        <v>0</v>
      </c>
      <c r="S84" s="98">
        <v>0</v>
      </c>
      <c r="T84" s="98">
        <v>0</v>
      </c>
      <c r="U84" s="98">
        <v>0.11041157154267871</v>
      </c>
      <c r="V84" s="98">
        <v>0.18780499525853936</v>
      </c>
      <c r="W84" s="98">
        <v>0.23165809607686588</v>
      </c>
      <c r="X84" s="98">
        <v>0.26535967070900029</v>
      </c>
      <c r="Y84" s="98">
        <v>0.33166074368768783</v>
      </c>
      <c r="DA84" s="63" t="s">
        <v>3497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0.90227625141299239</v>
      </c>
      <c r="D85" s="122">
        <f t="shared" si="34"/>
        <v>0.51554675337880185</v>
      </c>
      <c r="E85" s="122">
        <f t="shared" si="34"/>
        <v>1.1623397202402066</v>
      </c>
      <c r="F85" s="122">
        <f t="shared" si="34"/>
        <v>1.8316903253362771</v>
      </c>
      <c r="G85" s="122">
        <f t="shared" si="34"/>
        <v>3.6908133934892349</v>
      </c>
      <c r="H85" s="122">
        <f t="shared" si="34"/>
        <v>1.9496999763971488</v>
      </c>
      <c r="I85" s="122">
        <f t="shared" si="34"/>
        <v>3.0904689738872757</v>
      </c>
      <c r="J85" s="122">
        <f t="shared" si="34"/>
        <v>3.0826032024190493</v>
      </c>
      <c r="K85" s="122">
        <f t="shared" si="34"/>
        <v>4.9817216440939998</v>
      </c>
      <c r="L85" s="122">
        <f t="shared" si="34"/>
        <v>4.5310611670530339</v>
      </c>
      <c r="M85" s="122">
        <f t="shared" si="34"/>
        <v>3.9560558351267967</v>
      </c>
      <c r="N85" s="122">
        <f t="shared" si="34"/>
        <v>6.1707958433316241</v>
      </c>
      <c r="O85" s="122">
        <f t="shared" si="34"/>
        <v>1.0022247522599066</v>
      </c>
      <c r="P85" s="122">
        <f t="shared" si="34"/>
        <v>9.9877077080154697E-2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0.46028368484131965</v>
      </c>
      <c r="V85" s="122">
        <f t="shared" si="34"/>
        <v>0.86114702527147191</v>
      </c>
      <c r="W85" s="122">
        <f t="shared" si="34"/>
        <v>1.0761546564758533</v>
      </c>
      <c r="X85" s="122">
        <f t="shared" si="34"/>
        <v>1.6339379524839384</v>
      </c>
      <c r="Y85" s="122">
        <f t="shared" si="34"/>
        <v>0.73234715089013092</v>
      </c>
      <c r="DA85" s="130" t="s">
        <v>3498</v>
      </c>
    </row>
    <row r="86" spans="1:105" ht="12" customHeight="1" x14ac:dyDescent="0.25">
      <c r="A86" s="97" t="s">
        <v>53</v>
      </c>
      <c r="B86" s="98"/>
      <c r="C86" s="98">
        <v>0.90227625141299239</v>
      </c>
      <c r="D86" s="98">
        <v>0.51554675337880185</v>
      </c>
      <c r="E86" s="98">
        <v>1.1623397202402066</v>
      </c>
      <c r="F86" s="98">
        <v>1.8316903253362771</v>
      </c>
      <c r="G86" s="98">
        <v>3.6908133934892349</v>
      </c>
      <c r="H86" s="98">
        <v>1.9496999763971488</v>
      </c>
      <c r="I86" s="98">
        <v>3.0904689738872757</v>
      </c>
      <c r="J86" s="98">
        <v>3.0826032024190493</v>
      </c>
      <c r="K86" s="98">
        <v>4.9817216440939998</v>
      </c>
      <c r="L86" s="98">
        <v>4.5310611670530339</v>
      </c>
      <c r="M86" s="98">
        <v>3.9560558351267967</v>
      </c>
      <c r="N86" s="98">
        <v>6.1707958433316241</v>
      </c>
      <c r="O86" s="98">
        <v>1.0022247522599066</v>
      </c>
      <c r="P86" s="98">
        <v>9.9877077080154697E-2</v>
      </c>
      <c r="Q86" s="98">
        <v>0</v>
      </c>
      <c r="R86" s="98">
        <v>0</v>
      </c>
      <c r="S86" s="98">
        <v>0</v>
      </c>
      <c r="T86" s="98">
        <v>0</v>
      </c>
      <c r="U86" s="98">
        <v>0.46028368484131965</v>
      </c>
      <c r="V86" s="98">
        <v>0.86114702527147191</v>
      </c>
      <c r="W86" s="98">
        <v>1.0761546564758533</v>
      </c>
      <c r="X86" s="98">
        <v>1.6339379524839384</v>
      </c>
      <c r="Y86" s="98">
        <v>0.73234715089013092</v>
      </c>
      <c r="DA86" s="63" t="s">
        <v>3499</v>
      </c>
    </row>
    <row r="87" spans="1:105" ht="12" customHeight="1" x14ac:dyDescent="0.25">
      <c r="A87" s="121" t="s">
        <v>55</v>
      </c>
      <c r="B87" s="122"/>
      <c r="C87" s="122">
        <v>4.318355641724426</v>
      </c>
      <c r="D87" s="122">
        <v>3.6456337046315483</v>
      </c>
      <c r="E87" s="122">
        <v>3.8205300267103461</v>
      </c>
      <c r="F87" s="122">
        <v>5.1090778953947664</v>
      </c>
      <c r="G87" s="122">
        <v>6.4391412235197079</v>
      </c>
      <c r="H87" s="122">
        <v>10.637756486965511</v>
      </c>
      <c r="I87" s="122">
        <v>14.868857512892593</v>
      </c>
      <c r="J87" s="122">
        <v>18.575281438854208</v>
      </c>
      <c r="K87" s="122">
        <v>18.763026330558805</v>
      </c>
      <c r="L87" s="122">
        <v>14.622411018424556</v>
      </c>
      <c r="M87" s="122">
        <v>18.484942698362495</v>
      </c>
      <c r="N87" s="122">
        <v>18.178731336109628</v>
      </c>
      <c r="O87" s="122">
        <v>15.070832516543252</v>
      </c>
      <c r="P87" s="122">
        <v>5.5354165684606622</v>
      </c>
      <c r="Q87" s="122">
        <v>0</v>
      </c>
      <c r="R87" s="122">
        <v>0</v>
      </c>
      <c r="S87" s="122">
        <v>0</v>
      </c>
      <c r="T87" s="122">
        <v>0</v>
      </c>
      <c r="U87" s="122">
        <v>5.6052626084192037</v>
      </c>
      <c r="V87" s="122">
        <v>9.6830222725444308</v>
      </c>
      <c r="W87" s="122">
        <v>12.652432566686159</v>
      </c>
      <c r="X87" s="122">
        <v>15.325495048848083</v>
      </c>
      <c r="Y87" s="122">
        <v>17.766118708797077</v>
      </c>
      <c r="DA87" s="130" t="s">
        <v>3500</v>
      </c>
    </row>
    <row r="88" spans="1:105" ht="12" customHeight="1" x14ac:dyDescent="0.25">
      <c r="A88" s="97" t="s">
        <v>132</v>
      </c>
      <c r="B88" s="98"/>
      <c r="C88" s="98">
        <v>2.3736898840304946E-2</v>
      </c>
      <c r="D88" s="98">
        <v>3.1619084236234184E-2</v>
      </c>
      <c r="E88" s="98">
        <v>3.2473825586624129E-2</v>
      </c>
      <c r="F88" s="98">
        <v>4.7921409758708011E-2</v>
      </c>
      <c r="G88" s="98">
        <v>7.3940676741298908E-2</v>
      </c>
      <c r="H88" s="98">
        <v>0.15367656855382908</v>
      </c>
      <c r="I88" s="98">
        <v>0.31577264369197772</v>
      </c>
      <c r="J88" s="98">
        <v>1.3734054720593676</v>
      </c>
      <c r="K88" s="98">
        <v>1.0101883559712928</v>
      </c>
      <c r="L88" s="98">
        <v>0.82935831811719596</v>
      </c>
      <c r="M88" s="98">
        <v>0.70113084292896166</v>
      </c>
      <c r="N88" s="98">
        <v>0.53969294074995489</v>
      </c>
      <c r="O88" s="98">
        <v>0.47839532967035364</v>
      </c>
      <c r="P88" s="98">
        <v>1.0447680965241525E-2</v>
      </c>
      <c r="Q88" s="98">
        <v>0</v>
      </c>
      <c r="R88" s="98">
        <v>0</v>
      </c>
      <c r="S88" s="98">
        <v>0</v>
      </c>
      <c r="T88" s="98">
        <v>0</v>
      </c>
      <c r="U88" s="98">
        <v>1.4233071763268554E-2</v>
      </c>
      <c r="V88" s="98">
        <v>7.4953659182277824E-2</v>
      </c>
      <c r="W88" s="98">
        <v>0.23580803223259997</v>
      </c>
      <c r="X88" s="98">
        <v>0.57649755237578282</v>
      </c>
      <c r="Y88" s="98">
        <v>1.1715218078998213</v>
      </c>
      <c r="DA88" s="63" t="s">
        <v>3501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1.1414400333634263E-4</v>
      </c>
      <c r="F89" s="98">
        <v>1.1196804470776125E-4</v>
      </c>
      <c r="G89" s="98">
        <v>1.7316753846236482E-4</v>
      </c>
      <c r="H89" s="98">
        <v>3.5208257552100567E-4</v>
      </c>
      <c r="I89" s="98">
        <v>1.7643855513618135E-3</v>
      </c>
      <c r="J89" s="98">
        <v>1.0278513713874849E-2</v>
      </c>
      <c r="K89" s="98">
        <v>9.6124777116869588E-3</v>
      </c>
      <c r="L89" s="98">
        <v>4.7453038905670951E-3</v>
      </c>
      <c r="M89" s="98">
        <v>1.6393776682148802E-3</v>
      </c>
      <c r="N89" s="98">
        <v>4.0368155584699968E-3</v>
      </c>
      <c r="O89" s="98">
        <v>5.0989332601516476E-3</v>
      </c>
      <c r="P89" s="98">
        <v>3.8710435460696129E-4</v>
      </c>
      <c r="Q89" s="98">
        <v>0</v>
      </c>
      <c r="R89" s="98">
        <v>0</v>
      </c>
      <c r="S89" s="98">
        <v>0</v>
      </c>
      <c r="T89" s="98">
        <v>0</v>
      </c>
      <c r="U89" s="98">
        <v>3.6872459696118428E-4</v>
      </c>
      <c r="V89" s="98">
        <v>9.6294554708744901E-4</v>
      </c>
      <c r="W89" s="98">
        <v>3.198561745403985E-3</v>
      </c>
      <c r="X89" s="98">
        <v>6.895739406959177E-3</v>
      </c>
      <c r="Y89" s="98">
        <v>1.279824801364101E-2</v>
      </c>
      <c r="DA89" s="63" t="s">
        <v>3502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5.9982304032805397E-6</v>
      </c>
      <c r="F90" s="101">
        <v>7.7167057826073491E-6</v>
      </c>
      <c r="G90" s="101">
        <v>1.1527745427556517E-5</v>
      </c>
      <c r="H90" s="101">
        <v>3.2202290516149712E-5</v>
      </c>
      <c r="I90" s="101">
        <v>1.3130638067653327E-4</v>
      </c>
      <c r="J90" s="101">
        <v>7.2205514079837685E-4</v>
      </c>
      <c r="K90" s="101">
        <v>6.345642808778918E-4</v>
      </c>
      <c r="L90" s="101">
        <v>3.1035079687633405E-4</v>
      </c>
      <c r="M90" s="101">
        <v>1.6539084270159103E-4</v>
      </c>
      <c r="N90" s="101">
        <v>2.7385652127454648E-4</v>
      </c>
      <c r="O90" s="101">
        <v>2.2966095492657433E-4</v>
      </c>
      <c r="P90" s="101">
        <v>3.4547094830933253E-5</v>
      </c>
      <c r="Q90" s="101">
        <v>0</v>
      </c>
      <c r="R90" s="101">
        <v>0</v>
      </c>
      <c r="S90" s="101">
        <v>0</v>
      </c>
      <c r="T90" s="101">
        <v>0</v>
      </c>
      <c r="U90" s="101">
        <v>3.1071367101456344E-5</v>
      </c>
      <c r="V90" s="101">
        <v>6.661671183712035E-5</v>
      </c>
      <c r="W90" s="101">
        <v>2.4450006180833675E-4</v>
      </c>
      <c r="X90" s="101">
        <v>5.691870768526773E-4</v>
      </c>
      <c r="Y90" s="101">
        <v>8.5499203328218089E-4</v>
      </c>
      <c r="DA90" s="131" t="s">
        <v>3503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1.0814577293306209E-4</v>
      </c>
      <c r="F91" s="104">
        <v>1.0425133892515391E-4</v>
      </c>
      <c r="G91" s="104">
        <v>1.616397930348083E-4</v>
      </c>
      <c r="H91" s="104">
        <v>3.1988028500485596E-4</v>
      </c>
      <c r="I91" s="104">
        <v>1.6330791706852801E-3</v>
      </c>
      <c r="J91" s="104">
        <v>9.556458573076472E-3</v>
      </c>
      <c r="K91" s="104">
        <v>8.9779134308090678E-3</v>
      </c>
      <c r="L91" s="104">
        <v>4.434953093690761E-3</v>
      </c>
      <c r="M91" s="104">
        <v>1.4739868255132891E-3</v>
      </c>
      <c r="N91" s="104">
        <v>3.76295903719545E-3</v>
      </c>
      <c r="O91" s="104">
        <v>4.8692723052250735E-3</v>
      </c>
      <c r="P91" s="104">
        <v>3.5255725977602803E-4</v>
      </c>
      <c r="Q91" s="104">
        <v>0</v>
      </c>
      <c r="R91" s="104">
        <v>0</v>
      </c>
      <c r="S91" s="104">
        <v>0</v>
      </c>
      <c r="T91" s="104">
        <v>0</v>
      </c>
      <c r="U91" s="104">
        <v>3.3765322985972792E-4</v>
      </c>
      <c r="V91" s="104">
        <v>8.963288352503287E-4</v>
      </c>
      <c r="W91" s="104">
        <v>2.9540616835956484E-3</v>
      </c>
      <c r="X91" s="104">
        <v>6.3265523301064995E-3</v>
      </c>
      <c r="Y91" s="104">
        <v>1.1943255980358829E-2</v>
      </c>
      <c r="DA91" s="132" t="s">
        <v>3504</v>
      </c>
    </row>
    <row r="92" spans="1:105" ht="12" customHeight="1" x14ac:dyDescent="0.25">
      <c r="A92" s="106" t="s">
        <v>124</v>
      </c>
      <c r="B92" s="101"/>
      <c r="C92" s="101">
        <v>2.4074112021464922</v>
      </c>
      <c r="D92" s="101">
        <v>2.5514848515249802</v>
      </c>
      <c r="E92" s="101">
        <v>3.1107461031585033</v>
      </c>
      <c r="F92" s="101">
        <v>3.5603997667695633</v>
      </c>
      <c r="G92" s="101">
        <v>3.1518299444148781</v>
      </c>
      <c r="H92" s="101">
        <v>5.3664140100170012</v>
      </c>
      <c r="I92" s="101">
        <v>5.7204811444481747</v>
      </c>
      <c r="J92" s="101">
        <v>6.3805945505788806</v>
      </c>
      <c r="K92" s="101">
        <v>7.9032543013728089</v>
      </c>
      <c r="L92" s="101">
        <v>6.8296144129722931</v>
      </c>
      <c r="M92" s="101">
        <v>8.8685003064961876</v>
      </c>
      <c r="N92" s="101">
        <v>7.7910603314463742</v>
      </c>
      <c r="O92" s="101">
        <v>7.221967498139473</v>
      </c>
      <c r="P92" s="101">
        <v>2.978434297748505</v>
      </c>
      <c r="Q92" s="101">
        <v>0</v>
      </c>
      <c r="R92" s="101">
        <v>0</v>
      </c>
      <c r="S92" s="101">
        <v>0</v>
      </c>
      <c r="T92" s="101">
        <v>0</v>
      </c>
      <c r="U92" s="101">
        <v>1.7475256508620043</v>
      </c>
      <c r="V92" s="101">
        <v>3.4376090051569963</v>
      </c>
      <c r="W92" s="101">
        <v>5.0410066181508943</v>
      </c>
      <c r="X92" s="101">
        <v>6.905390961501638</v>
      </c>
      <c r="Y92" s="101">
        <v>6.1343090929863608</v>
      </c>
      <c r="DA92" s="131" t="s">
        <v>3505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2.8198880745300132E-3</v>
      </c>
      <c r="E93" s="104">
        <v>1.0119704832704777E-2</v>
      </c>
      <c r="F93" s="104">
        <v>9.087863744193788E-3</v>
      </c>
      <c r="G93" s="104">
        <v>6.6408763482153181E-3</v>
      </c>
      <c r="H93" s="104">
        <v>8.1180627753890348E-3</v>
      </c>
      <c r="I93" s="104">
        <v>4.2354574934527218E-2</v>
      </c>
      <c r="J93" s="104">
        <v>7.0974617755918554E-2</v>
      </c>
      <c r="K93" s="104">
        <v>7.1416076952100102E-2</v>
      </c>
      <c r="L93" s="104">
        <v>3.4044397627587576E-2</v>
      </c>
      <c r="M93" s="104">
        <v>1.0787917018371619E-3</v>
      </c>
      <c r="N93" s="104">
        <v>4.3366651669143427E-2</v>
      </c>
      <c r="O93" s="104">
        <v>6.7811163444360473E-2</v>
      </c>
      <c r="P93" s="104">
        <v>2.317987780116763E-2</v>
      </c>
      <c r="Q93" s="104">
        <v>0</v>
      </c>
      <c r="R93" s="104">
        <v>0</v>
      </c>
      <c r="S93" s="104">
        <v>0</v>
      </c>
      <c r="T93" s="104">
        <v>0</v>
      </c>
      <c r="U93" s="104">
        <v>4.3368685883860411E-3</v>
      </c>
      <c r="V93" s="104">
        <v>2.5908077931597166E-2</v>
      </c>
      <c r="W93" s="104">
        <v>6.4675823241156727E-2</v>
      </c>
      <c r="X93" s="104">
        <v>0.10828608987526581</v>
      </c>
      <c r="Y93" s="104">
        <v>1.6175997371698295E-2</v>
      </c>
      <c r="DA93" s="132" t="s">
        <v>3506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2.5150331968206037E-4</v>
      </c>
      <c r="E94" s="98">
        <v>5.3192542515356853E-4</v>
      </c>
      <c r="F94" s="98">
        <v>6.2871491648191927E-4</v>
      </c>
      <c r="G94" s="98">
        <v>4.4479939109934568E-4</v>
      </c>
      <c r="H94" s="98">
        <v>7.4225358125300277E-4</v>
      </c>
      <c r="I94" s="98">
        <v>3.1613141035806754E-3</v>
      </c>
      <c r="J94" s="98">
        <v>4.9811948613876578E-3</v>
      </c>
      <c r="K94" s="98">
        <v>4.6980966637997302E-3</v>
      </c>
      <c r="L94" s="98">
        <v>2.2406354243480545E-3</v>
      </c>
      <c r="M94" s="98">
        <v>1.0709301441660037E-4</v>
      </c>
      <c r="N94" s="98">
        <v>2.8217682168164269E-3</v>
      </c>
      <c r="O94" s="98">
        <v>2.7825756447106675E-3</v>
      </c>
      <c r="P94" s="98">
        <v>1.9770101644502871E-3</v>
      </c>
      <c r="Q94" s="98">
        <v>0</v>
      </c>
      <c r="R94" s="98">
        <v>0</v>
      </c>
      <c r="S94" s="98">
        <v>0</v>
      </c>
      <c r="T94" s="98">
        <v>0</v>
      </c>
      <c r="U94" s="98">
        <v>3.6077107517401157E-4</v>
      </c>
      <c r="V94" s="98">
        <v>1.7181451921237678E-3</v>
      </c>
      <c r="W94" s="98">
        <v>4.9478750098251537E-3</v>
      </c>
      <c r="X94" s="98">
        <v>9.4049030694845926E-3</v>
      </c>
      <c r="Y94" s="98">
        <v>1.0425421793712254E-3</v>
      </c>
      <c r="DA94" s="63" t="s">
        <v>3507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2.5683847548479528E-3</v>
      </c>
      <c r="E95" s="98">
        <v>9.5877794075512075E-3</v>
      </c>
      <c r="F95" s="98">
        <v>8.4591488277118692E-3</v>
      </c>
      <c r="G95" s="98">
        <v>6.1960769571159724E-3</v>
      </c>
      <c r="H95" s="98">
        <v>7.3758091941360316E-3</v>
      </c>
      <c r="I95" s="98">
        <v>3.9193260830946541E-2</v>
      </c>
      <c r="J95" s="98">
        <v>6.599342289453089E-2</v>
      </c>
      <c r="K95" s="98">
        <v>6.6717980288300366E-2</v>
      </c>
      <c r="L95" s="98">
        <v>3.1803762203239522E-2</v>
      </c>
      <c r="M95" s="98">
        <v>9.7169868742056156E-4</v>
      </c>
      <c r="N95" s="98">
        <v>4.0544883452326999E-2</v>
      </c>
      <c r="O95" s="98">
        <v>6.5028587799649804E-2</v>
      </c>
      <c r="P95" s="98">
        <v>2.1202867636717342E-2</v>
      </c>
      <c r="Q95" s="98">
        <v>0</v>
      </c>
      <c r="R95" s="98">
        <v>0</v>
      </c>
      <c r="S95" s="98">
        <v>0</v>
      </c>
      <c r="T95" s="98">
        <v>0</v>
      </c>
      <c r="U95" s="98">
        <v>3.9760975132120298E-3</v>
      </c>
      <c r="V95" s="98">
        <v>2.4189932739473397E-2</v>
      </c>
      <c r="W95" s="98">
        <v>5.9727948231331575E-2</v>
      </c>
      <c r="X95" s="98">
        <v>9.8881186805781215E-2</v>
      </c>
      <c r="Y95" s="98">
        <v>1.5133455192327068E-2</v>
      </c>
      <c r="DA95" s="63" t="s">
        <v>3508</v>
      </c>
    </row>
    <row r="96" spans="1:105" ht="12" customHeight="1" x14ac:dyDescent="0.25">
      <c r="A96" s="106" t="s">
        <v>122</v>
      </c>
      <c r="B96" s="101"/>
      <c r="C96" s="101">
        <v>1.6613602448235956</v>
      </c>
      <c r="D96" s="101">
        <v>0.92204382006573182</v>
      </c>
      <c r="E96" s="101">
        <v>0.52693970385484223</v>
      </c>
      <c r="F96" s="101">
        <v>1.206776280973678</v>
      </c>
      <c r="G96" s="101">
        <v>2.7102815765007966</v>
      </c>
      <c r="H96" s="101">
        <v>4.1008473961337915</v>
      </c>
      <c r="I96" s="101">
        <v>5.391531731771634</v>
      </c>
      <c r="J96" s="101">
        <v>5.353907464036622</v>
      </c>
      <c r="K96" s="101">
        <v>4.862173903008566</v>
      </c>
      <c r="L96" s="101">
        <v>4.3640255823373577</v>
      </c>
      <c r="M96" s="101">
        <v>7.4301555246954516</v>
      </c>
      <c r="N96" s="101">
        <v>6.5172403093375451</v>
      </c>
      <c r="O96" s="101">
        <v>4.1520438867866734</v>
      </c>
      <c r="P96" s="101">
        <v>0.98470766364999496</v>
      </c>
      <c r="Q96" s="101">
        <v>0</v>
      </c>
      <c r="R96" s="101">
        <v>0</v>
      </c>
      <c r="S96" s="101">
        <v>0</v>
      </c>
      <c r="T96" s="101">
        <v>0</v>
      </c>
      <c r="U96" s="101">
        <v>2.1871186310607551</v>
      </c>
      <c r="V96" s="101">
        <v>3.415891657025921</v>
      </c>
      <c r="W96" s="101">
        <v>3.4877699348706286</v>
      </c>
      <c r="X96" s="101">
        <v>3.3001951059866741</v>
      </c>
      <c r="Y96" s="101">
        <v>5.5380666199062603</v>
      </c>
      <c r="DA96" s="131" t="s">
        <v>3509</v>
      </c>
    </row>
    <row r="97" spans="1:105" ht="12" customHeight="1" x14ac:dyDescent="0.25">
      <c r="A97" s="107" t="s">
        <v>121</v>
      </c>
      <c r="B97" s="104"/>
      <c r="C97" s="104">
        <v>0.22584729591403385</v>
      </c>
      <c r="D97" s="104">
        <v>0.13766606073007251</v>
      </c>
      <c r="E97" s="104">
        <v>0.14013654527433553</v>
      </c>
      <c r="F97" s="104">
        <v>0.28478060610391637</v>
      </c>
      <c r="G97" s="104">
        <v>0.49627498197605696</v>
      </c>
      <c r="H97" s="104">
        <v>1.0083483669099786</v>
      </c>
      <c r="I97" s="104">
        <v>3.396953032494916</v>
      </c>
      <c r="J97" s="104">
        <v>5.3861208207095457</v>
      </c>
      <c r="K97" s="104">
        <v>4.9063812155423507</v>
      </c>
      <c r="L97" s="104">
        <v>2.5606230034795541</v>
      </c>
      <c r="M97" s="104">
        <v>1.4824378548718404</v>
      </c>
      <c r="N97" s="104">
        <v>3.2833342873481381</v>
      </c>
      <c r="O97" s="104">
        <v>3.1455157052422384</v>
      </c>
      <c r="P97" s="104">
        <v>1.5382599439411466</v>
      </c>
      <c r="Q97" s="104">
        <v>0</v>
      </c>
      <c r="R97" s="104">
        <v>0</v>
      </c>
      <c r="S97" s="104">
        <v>0</v>
      </c>
      <c r="T97" s="104">
        <v>0</v>
      </c>
      <c r="U97" s="104">
        <v>1.6516796615478289</v>
      </c>
      <c r="V97" s="104">
        <v>2.7276969277005518</v>
      </c>
      <c r="W97" s="104">
        <v>3.8199735964454749</v>
      </c>
      <c r="X97" s="104">
        <v>4.428229599701762</v>
      </c>
      <c r="Y97" s="104">
        <v>4.8932469426192942</v>
      </c>
      <c r="DA97" s="132" t="s">
        <v>3510</v>
      </c>
    </row>
    <row r="98" spans="1:105" ht="12" customHeight="1" x14ac:dyDescent="0.25">
      <c r="A98" s="108" t="s">
        <v>53</v>
      </c>
      <c r="B98" s="98"/>
      <c r="C98" s="98">
        <v>4.9818211801875359E-2</v>
      </c>
      <c r="D98" s="98">
        <v>1.2260065590997866E-2</v>
      </c>
      <c r="E98" s="98">
        <v>7.1911333268348549E-3</v>
      </c>
      <c r="F98" s="98">
        <v>1.9543859425837765E-2</v>
      </c>
      <c r="G98" s="98">
        <v>3.286374593227355E-2</v>
      </c>
      <c r="H98" s="98">
        <v>9.3024203974833741E-2</v>
      </c>
      <c r="I98" s="98">
        <v>0.25422530344023991</v>
      </c>
      <c r="J98" s="98">
        <v>0.37720788196618432</v>
      </c>
      <c r="K98" s="98">
        <v>0.31994709313233521</v>
      </c>
      <c r="L98" s="98">
        <v>0.16563475564753824</v>
      </c>
      <c r="M98" s="98">
        <v>0.1451401832235534</v>
      </c>
      <c r="N98" s="98">
        <v>0.21156582519268838</v>
      </c>
      <c r="O98" s="98">
        <v>0.11984102498873148</v>
      </c>
      <c r="P98" s="98">
        <v>0.13171995496993838</v>
      </c>
      <c r="Q98" s="98">
        <v>0</v>
      </c>
      <c r="R98" s="98">
        <v>0</v>
      </c>
      <c r="S98" s="98">
        <v>0</v>
      </c>
      <c r="T98" s="98">
        <v>0</v>
      </c>
      <c r="U98" s="98">
        <v>0.14133856930065766</v>
      </c>
      <c r="V98" s="98">
        <v>0.19202059654766893</v>
      </c>
      <c r="W98" s="98">
        <v>0.28492521579614166</v>
      </c>
      <c r="X98" s="98">
        <v>0.35909592069961094</v>
      </c>
      <c r="Y98" s="98">
        <v>0.3265221256780203</v>
      </c>
      <c r="DA98" s="63" t="s">
        <v>3511</v>
      </c>
    </row>
    <row r="99" spans="1:105" ht="12" customHeight="1" x14ac:dyDescent="0.25">
      <c r="A99" s="108" t="s">
        <v>52</v>
      </c>
      <c r="B99" s="98"/>
      <c r="C99" s="98">
        <v>0.17602908411215848</v>
      </c>
      <c r="D99" s="98">
        <v>0.12540599513907463</v>
      </c>
      <c r="E99" s="98">
        <v>0.13294541194750067</v>
      </c>
      <c r="F99" s="98">
        <v>0.26523674667807862</v>
      </c>
      <c r="G99" s="98">
        <v>0.46341123604378343</v>
      </c>
      <c r="H99" s="98">
        <v>0.91532416293514496</v>
      </c>
      <c r="I99" s="98">
        <v>3.142727729054676</v>
      </c>
      <c r="J99" s="98">
        <v>5.0089129387433617</v>
      </c>
      <c r="K99" s="98">
        <v>4.5864341224100151</v>
      </c>
      <c r="L99" s="98">
        <v>2.3949882478320159</v>
      </c>
      <c r="M99" s="98">
        <v>1.3372976716482869</v>
      </c>
      <c r="N99" s="98">
        <v>3.07176846215545</v>
      </c>
      <c r="O99" s="98">
        <v>3.0256746802535068</v>
      </c>
      <c r="P99" s="98">
        <v>1.4065399889712082</v>
      </c>
      <c r="Q99" s="98">
        <v>0</v>
      </c>
      <c r="R99" s="98">
        <v>0</v>
      </c>
      <c r="S99" s="98">
        <v>0</v>
      </c>
      <c r="T99" s="98">
        <v>0</v>
      </c>
      <c r="U99" s="98">
        <v>1.5103410922471712</v>
      </c>
      <c r="V99" s="98">
        <v>2.5356763311528829</v>
      </c>
      <c r="W99" s="98">
        <v>3.5350483806493331</v>
      </c>
      <c r="X99" s="98">
        <v>4.0691336790021513</v>
      </c>
      <c r="Y99" s="98">
        <v>4.5667248169412735</v>
      </c>
      <c r="DA99" s="63" t="s">
        <v>3512</v>
      </c>
    </row>
    <row r="100" spans="1:105" ht="12" customHeight="1" x14ac:dyDescent="0.25">
      <c r="A100" s="121" t="s">
        <v>54</v>
      </c>
      <c r="B100" s="122"/>
      <c r="C100" s="122">
        <v>2.5667703473371124</v>
      </c>
      <c r="D100" s="122">
        <v>2.218101486355506</v>
      </c>
      <c r="E100" s="122">
        <v>2.5037574200475161</v>
      </c>
      <c r="F100" s="122">
        <v>3.3235643502433052</v>
      </c>
      <c r="G100" s="122">
        <v>4.1671139470594696</v>
      </c>
      <c r="H100" s="122">
        <v>7.78314538290073</v>
      </c>
      <c r="I100" s="122">
        <v>10.719466269515792</v>
      </c>
      <c r="J100" s="122">
        <v>13.174064107841861</v>
      </c>
      <c r="K100" s="122">
        <v>13.150708537826198</v>
      </c>
      <c r="L100" s="122">
        <v>10.141062787707373</v>
      </c>
      <c r="M100" s="122">
        <v>11.585490612527664</v>
      </c>
      <c r="N100" s="122">
        <v>11.121983346626232</v>
      </c>
      <c r="O100" s="122">
        <v>8.0107424574837189</v>
      </c>
      <c r="P100" s="122">
        <v>3.1873278440852264</v>
      </c>
      <c r="Q100" s="122">
        <v>0</v>
      </c>
      <c r="R100" s="122">
        <v>0</v>
      </c>
      <c r="S100" s="122">
        <v>0</v>
      </c>
      <c r="T100" s="122">
        <v>0</v>
      </c>
      <c r="U100" s="122">
        <v>3.1540772895723275</v>
      </c>
      <c r="V100" s="122">
        <v>5.4617414633059624</v>
      </c>
      <c r="W100" s="122">
        <v>7.0541535880144632</v>
      </c>
      <c r="X100" s="122">
        <v>8.4236713544053483</v>
      </c>
      <c r="Y100" s="122">
        <v>10.250707341742629</v>
      </c>
      <c r="DA100" s="130" t="s">
        <v>3513</v>
      </c>
    </row>
    <row r="101" spans="1:105" ht="12" customHeight="1" x14ac:dyDescent="0.25">
      <c r="A101" s="97" t="s">
        <v>202</v>
      </c>
      <c r="B101" s="98"/>
      <c r="C101" s="98">
        <v>3.8556714220566862E-2</v>
      </c>
      <c r="D101" s="98">
        <v>4.6047698037157435E-2</v>
      </c>
      <c r="E101" s="98">
        <v>5.8952395304501005E-2</v>
      </c>
      <c r="F101" s="98">
        <v>7.1659411581371221E-2</v>
      </c>
      <c r="G101" s="98">
        <v>0.10216290724018015</v>
      </c>
      <c r="H101" s="98">
        <v>0.21699994570609962</v>
      </c>
      <c r="I101" s="98">
        <v>0.19258636173205917</v>
      </c>
      <c r="J101" s="98">
        <v>0.64389562376686749</v>
      </c>
      <c r="K101" s="98">
        <v>0.55914082579671076</v>
      </c>
      <c r="L101" s="98">
        <v>0.46487151518387421</v>
      </c>
      <c r="M101" s="98">
        <v>0.35977967089066243</v>
      </c>
      <c r="N101" s="98">
        <v>0.3056640386724741</v>
      </c>
      <c r="O101" s="98">
        <v>0.21594816387100849</v>
      </c>
      <c r="P101" s="98">
        <v>4.7982546641180492E-2</v>
      </c>
      <c r="Q101" s="98">
        <v>0</v>
      </c>
      <c r="R101" s="98">
        <v>0</v>
      </c>
      <c r="S101" s="98">
        <v>0</v>
      </c>
      <c r="T101" s="98">
        <v>0</v>
      </c>
      <c r="U101" s="98">
        <v>3.8679795303493372E-2</v>
      </c>
      <c r="V101" s="98">
        <v>0.12133330165118331</v>
      </c>
      <c r="W101" s="98">
        <v>0.2364892213662973</v>
      </c>
      <c r="X101" s="98">
        <v>0.27865189238633509</v>
      </c>
      <c r="Y101" s="98">
        <v>0.48097929054681127</v>
      </c>
      <c r="DA101" s="63" t="s">
        <v>3514</v>
      </c>
    </row>
    <row r="102" spans="1:105" ht="12" customHeight="1" x14ac:dyDescent="0.25">
      <c r="A102" s="97" t="s">
        <v>50</v>
      </c>
      <c r="B102" s="98"/>
      <c r="C102" s="98">
        <v>0.51122080892410582</v>
      </c>
      <c r="D102" s="98">
        <v>0.6051577065949455</v>
      </c>
      <c r="E102" s="98">
        <v>0.65995360089608135</v>
      </c>
      <c r="F102" s="98">
        <v>0.89697330268176811</v>
      </c>
      <c r="G102" s="98">
        <v>0.98310433429213373</v>
      </c>
      <c r="H102" s="98">
        <v>1.4150173983037939</v>
      </c>
      <c r="I102" s="98">
        <v>2.0938076158672856</v>
      </c>
      <c r="J102" s="98">
        <v>2.4915246508356117</v>
      </c>
      <c r="K102" s="98">
        <v>2.996759864734289</v>
      </c>
      <c r="L102" s="98">
        <v>2.3817848036744715</v>
      </c>
      <c r="M102" s="98">
        <v>2.9860208599155338</v>
      </c>
      <c r="N102" s="98">
        <v>2.4824511253369499</v>
      </c>
      <c r="O102" s="98">
        <v>1.8392419054725366</v>
      </c>
      <c r="P102" s="98">
        <v>0.65752408784756411</v>
      </c>
      <c r="Q102" s="98">
        <v>0</v>
      </c>
      <c r="R102" s="98">
        <v>0</v>
      </c>
      <c r="S102" s="98">
        <v>0</v>
      </c>
      <c r="T102" s="98">
        <v>0</v>
      </c>
      <c r="U102" s="98">
        <v>0.46475272397570982</v>
      </c>
      <c r="V102" s="98">
        <v>0.83139215619355866</v>
      </c>
      <c r="W102" s="98">
        <v>1.2113539594246603</v>
      </c>
      <c r="X102" s="98">
        <v>1.5406877496069626</v>
      </c>
      <c r="Y102" s="98">
        <v>1.7150604350747312</v>
      </c>
      <c r="DA102" s="63" t="s">
        <v>3515</v>
      </c>
    </row>
    <row r="103" spans="1:105" ht="12" customHeight="1" x14ac:dyDescent="0.25">
      <c r="A103" s="109" t="s">
        <v>120</v>
      </c>
      <c r="B103" s="33"/>
      <c r="C103" s="33">
        <v>2.0169928241924397</v>
      </c>
      <c r="D103" s="33">
        <v>1.566896081723403</v>
      </c>
      <c r="E103" s="33">
        <v>1.7848514238469337</v>
      </c>
      <c r="F103" s="33">
        <v>2.354931635980166</v>
      </c>
      <c r="G103" s="33">
        <v>3.0818467055271554</v>
      </c>
      <c r="H103" s="33">
        <v>6.1511280388908363</v>
      </c>
      <c r="I103" s="33">
        <v>8.4330722919164476</v>
      </c>
      <c r="J103" s="33">
        <v>10.038643833239382</v>
      </c>
      <c r="K103" s="33">
        <v>9.594807847295197</v>
      </c>
      <c r="L103" s="33">
        <v>7.2944064688490267</v>
      </c>
      <c r="M103" s="33">
        <v>8.2396900817214682</v>
      </c>
      <c r="N103" s="33">
        <v>8.3338681826168077</v>
      </c>
      <c r="O103" s="33">
        <v>5.9555523881401733</v>
      </c>
      <c r="P103" s="33">
        <v>2.481821209596482</v>
      </c>
      <c r="Q103" s="33">
        <v>0</v>
      </c>
      <c r="R103" s="33">
        <v>0</v>
      </c>
      <c r="S103" s="33">
        <v>0</v>
      </c>
      <c r="T103" s="33">
        <v>0</v>
      </c>
      <c r="U103" s="33">
        <v>2.6506447702931242</v>
      </c>
      <c r="V103" s="33">
        <v>4.5090160054612207</v>
      </c>
      <c r="W103" s="33">
        <v>5.6063104072235062</v>
      </c>
      <c r="X103" s="33">
        <v>6.6043317124120504</v>
      </c>
      <c r="Y103" s="33">
        <v>8.0546676161210868</v>
      </c>
      <c r="DA103" s="60" t="s">
        <v>3516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1.3882728143925888E-3</v>
      </c>
      <c r="D105" s="117">
        <f t="shared" si="35"/>
        <v>1.0633701798735602E-3</v>
      </c>
      <c r="E105" s="117">
        <f t="shared" si="35"/>
        <v>1.4929398927830168E-3</v>
      </c>
      <c r="F105" s="117">
        <f t="shared" si="35"/>
        <v>1.9465424251256531E-3</v>
      </c>
      <c r="G105" s="117">
        <f t="shared" si="35"/>
        <v>2.0275404948482635E-3</v>
      </c>
      <c r="H105" s="117">
        <f t="shared" si="35"/>
        <v>3.5780796601713317E-3</v>
      </c>
      <c r="I105" s="117">
        <f t="shared" si="35"/>
        <v>3.5916262215061317E-3</v>
      </c>
      <c r="J105" s="117">
        <f t="shared" si="35"/>
        <v>4.343002150371731E-3</v>
      </c>
      <c r="K105" s="117">
        <f t="shared" si="35"/>
        <v>3.2153262988174093E-3</v>
      </c>
      <c r="L105" s="117">
        <f t="shared" si="35"/>
        <v>3.2489964563052532E-3</v>
      </c>
      <c r="M105" s="117">
        <f t="shared" si="35"/>
        <v>3.9927849044387983E-3</v>
      </c>
      <c r="N105" s="117">
        <f t="shared" si="35"/>
        <v>4.3292159759165793E-3</v>
      </c>
      <c r="O105" s="117">
        <f t="shared" si="35"/>
        <v>3.2017779926020382E-3</v>
      </c>
      <c r="P105" s="117">
        <f t="shared" si="35"/>
        <v>1.7598175590032342E-3</v>
      </c>
      <c r="Q105" s="117">
        <f t="shared" si="35"/>
        <v>2.3769407751559495E-3</v>
      </c>
      <c r="R105" s="117">
        <f t="shared" ref="R105:V105" si="36">R106+R109+R111+R120</f>
        <v>1.6567922982828351E-3</v>
      </c>
      <c r="S105" s="117">
        <f t="shared" si="36"/>
        <v>6.675184173235534E-4</v>
      </c>
      <c r="T105" s="117">
        <f t="shared" si="36"/>
        <v>6.8582488863100886E-4</v>
      </c>
      <c r="U105" s="117">
        <f t="shared" si="36"/>
        <v>1.3529992953516556E-3</v>
      </c>
      <c r="V105" s="117">
        <f t="shared" si="36"/>
        <v>2.3327885979970457E-3</v>
      </c>
      <c r="W105" s="117">
        <f t="shared" ref="W105:Y105" si="37">W106+W109+W111+W120</f>
        <v>1.644848649088334E-3</v>
      </c>
      <c r="X105" s="117">
        <f t="shared" si="37"/>
        <v>2.3206341591932157E-3</v>
      </c>
      <c r="Y105" s="117">
        <f t="shared" si="37"/>
        <v>3.0850934665624455E-3</v>
      </c>
      <c r="DA105" s="129" t="s">
        <v>3517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9.1895891309796691E-4</v>
      </c>
      <c r="D106" s="122">
        <f t="shared" si="38"/>
        <v>7.2796758084427756E-4</v>
      </c>
      <c r="E106" s="122">
        <f t="shared" si="38"/>
        <v>1.0343857745903563E-3</v>
      </c>
      <c r="F106" s="122">
        <f t="shared" si="38"/>
        <v>1.3554627784056398E-3</v>
      </c>
      <c r="G106" s="122">
        <f t="shared" si="38"/>
        <v>1.4126126023191945E-3</v>
      </c>
      <c r="H106" s="122">
        <f t="shared" si="38"/>
        <v>2.5680940551826678E-3</v>
      </c>
      <c r="I106" s="122">
        <f t="shared" si="38"/>
        <v>2.5653718144802427E-3</v>
      </c>
      <c r="J106" s="122">
        <f t="shared" si="38"/>
        <v>3.0909576227784686E-3</v>
      </c>
      <c r="K106" s="122">
        <f t="shared" si="38"/>
        <v>2.2576941348741585E-3</v>
      </c>
      <c r="L106" s="122">
        <f t="shared" si="38"/>
        <v>2.2940851012985923E-3</v>
      </c>
      <c r="M106" s="122">
        <f t="shared" si="38"/>
        <v>2.8060652113972673E-3</v>
      </c>
      <c r="N106" s="122">
        <f t="shared" si="38"/>
        <v>2.9811588561120712E-3</v>
      </c>
      <c r="O106" s="122">
        <f t="shared" si="38"/>
        <v>2.3118517063912907E-3</v>
      </c>
      <c r="P106" s="122">
        <f t="shared" si="38"/>
        <v>1.2301058292501811E-3</v>
      </c>
      <c r="Q106" s="122">
        <f t="shared" si="38"/>
        <v>1.6620180398025429E-3</v>
      </c>
      <c r="R106" s="122">
        <f t="shared" ref="R106:V106" si="39">SUM(R107:R108)</f>
        <v>1.1132729437249942E-3</v>
      </c>
      <c r="S106" s="122">
        <f t="shared" si="39"/>
        <v>4.4303205460234261E-4</v>
      </c>
      <c r="T106" s="122">
        <f t="shared" si="39"/>
        <v>4.5589856137787506E-4</v>
      </c>
      <c r="U106" s="122">
        <f t="shared" si="39"/>
        <v>8.9164095264644488E-4</v>
      </c>
      <c r="V106" s="122">
        <f t="shared" si="39"/>
        <v>1.5291863004659118E-3</v>
      </c>
      <c r="W106" s="122">
        <f t="shared" ref="W106:Y106" si="40">SUM(W107:W108)</f>
        <v>1.0564887619822134E-3</v>
      </c>
      <c r="X106" s="122">
        <f t="shared" si="40"/>
        <v>1.427888763302253E-3</v>
      </c>
      <c r="Y106" s="122">
        <f t="shared" si="40"/>
        <v>1.9664716099779154E-3</v>
      </c>
      <c r="DA106" s="130" t="s">
        <v>3518</v>
      </c>
    </row>
    <row r="107" spans="1:105" ht="12" customHeight="1" x14ac:dyDescent="0.25">
      <c r="A107" s="97" t="s">
        <v>197</v>
      </c>
      <c r="B107" s="98"/>
      <c r="C107" s="98">
        <v>9.1492947296831131E-4</v>
      </c>
      <c r="D107" s="98">
        <v>7.2487809971741421E-4</v>
      </c>
      <c r="E107" s="98">
        <v>1.0302811658065654E-3</v>
      </c>
      <c r="F107" s="98">
        <v>1.3500963454214734E-3</v>
      </c>
      <c r="G107" s="98">
        <v>1.4072083736295642E-3</v>
      </c>
      <c r="H107" s="98">
        <v>2.5586638772666505E-3</v>
      </c>
      <c r="I107" s="98">
        <v>2.5560272491837034E-3</v>
      </c>
      <c r="J107" s="98">
        <v>3.0799727340217759E-3</v>
      </c>
      <c r="K107" s="98">
        <v>2.2499694735074087E-3</v>
      </c>
      <c r="L107" s="98">
        <v>2.2862823390487753E-3</v>
      </c>
      <c r="M107" s="98">
        <v>2.7964477570139637E-3</v>
      </c>
      <c r="N107" s="98">
        <v>2.9710701953605712E-3</v>
      </c>
      <c r="O107" s="98">
        <v>2.3039112499264147E-3</v>
      </c>
      <c r="P107" s="98">
        <v>1.2258252912275478E-3</v>
      </c>
      <c r="Q107" s="98">
        <v>1.6564809938992714E-3</v>
      </c>
      <c r="R107" s="98">
        <v>1.1095646532976186E-3</v>
      </c>
      <c r="S107" s="98">
        <v>4.4158048611061347E-4</v>
      </c>
      <c r="T107" s="98">
        <v>4.5439223245393015E-4</v>
      </c>
      <c r="U107" s="98">
        <v>8.8872941203731431E-4</v>
      </c>
      <c r="V107" s="98">
        <v>1.5241945425695093E-3</v>
      </c>
      <c r="W107" s="98">
        <v>1.0530269539844419E-3</v>
      </c>
      <c r="X107" s="98">
        <v>1.4231408272431256E-3</v>
      </c>
      <c r="Y107" s="98">
        <v>1.9599462744300526E-3</v>
      </c>
      <c r="DA107" s="63" t="s">
        <v>3519</v>
      </c>
    </row>
    <row r="108" spans="1:105" ht="12" customHeight="1" x14ac:dyDescent="0.25">
      <c r="A108" s="97" t="s">
        <v>53</v>
      </c>
      <c r="B108" s="98"/>
      <c r="C108" s="98">
        <v>4.0294401296555562E-6</v>
      </c>
      <c r="D108" s="98">
        <v>3.0894811268633821E-6</v>
      </c>
      <c r="E108" s="98">
        <v>4.1046087837909897E-6</v>
      </c>
      <c r="F108" s="98">
        <v>5.3664329841664447E-6</v>
      </c>
      <c r="G108" s="98">
        <v>5.4042286896303561E-6</v>
      </c>
      <c r="H108" s="98">
        <v>9.4301779160173302E-6</v>
      </c>
      <c r="I108" s="98">
        <v>9.3445652965394039E-6</v>
      </c>
      <c r="J108" s="98">
        <v>1.0984888756692746E-5</v>
      </c>
      <c r="K108" s="98">
        <v>7.7246613667496934E-6</v>
      </c>
      <c r="L108" s="98">
        <v>7.8027622498170995E-6</v>
      </c>
      <c r="M108" s="98">
        <v>9.6174543833035758E-6</v>
      </c>
      <c r="N108" s="98">
        <v>1.0088660751500149E-5</v>
      </c>
      <c r="O108" s="98">
        <v>7.9404564648761871E-6</v>
      </c>
      <c r="P108" s="98">
        <v>4.2805380226334366E-6</v>
      </c>
      <c r="Q108" s="98">
        <v>5.5370459032714366E-6</v>
      </c>
      <c r="R108" s="98">
        <v>3.708290427375603E-6</v>
      </c>
      <c r="S108" s="98">
        <v>1.451568491729156E-6</v>
      </c>
      <c r="T108" s="98">
        <v>1.5063289239448848E-6</v>
      </c>
      <c r="U108" s="98">
        <v>2.9115406091305928E-6</v>
      </c>
      <c r="V108" s="98">
        <v>4.9917578964025515E-6</v>
      </c>
      <c r="W108" s="98">
        <v>3.4618079977716078E-6</v>
      </c>
      <c r="X108" s="98">
        <v>4.7479360591272789E-6</v>
      </c>
      <c r="Y108" s="98">
        <v>6.5253355478627364E-6</v>
      </c>
      <c r="DA108" s="63" t="s">
        <v>3520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6.247152609658606E-5</v>
      </c>
      <c r="D109" s="122">
        <f t="shared" si="41"/>
        <v>4.6006313883526849E-5</v>
      </c>
      <c r="E109" s="122">
        <f t="shared" si="41"/>
        <v>8.6884416223666214E-5</v>
      </c>
      <c r="F109" s="122">
        <f t="shared" si="41"/>
        <v>1.2520953758536312E-4</v>
      </c>
      <c r="G109" s="122">
        <f t="shared" si="41"/>
        <v>1.3628541231058968E-4</v>
      </c>
      <c r="H109" s="122">
        <f t="shared" si="41"/>
        <v>7.5219906496803564E-5</v>
      </c>
      <c r="I109" s="122">
        <f t="shared" si="41"/>
        <v>9.1882532299309528E-5</v>
      </c>
      <c r="J109" s="122">
        <f t="shared" si="41"/>
        <v>1.0351600800628124E-4</v>
      </c>
      <c r="K109" s="122">
        <f t="shared" si="41"/>
        <v>1.5378769333644092E-4</v>
      </c>
      <c r="L109" s="122">
        <f t="shared" si="41"/>
        <v>1.4731086259255275E-4</v>
      </c>
      <c r="M109" s="122">
        <f t="shared" si="41"/>
        <v>1.4908259855015064E-4</v>
      </c>
      <c r="N109" s="122">
        <f t="shared" si="41"/>
        <v>2.1415716171343973E-4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6.8477345982311636E-5</v>
      </c>
      <c r="Y109" s="122">
        <f t="shared" si="41"/>
        <v>0</v>
      </c>
      <c r="DA109" s="130" t="s">
        <v>3521</v>
      </c>
    </row>
    <row r="110" spans="1:105" ht="12" customHeight="1" x14ac:dyDescent="0.25">
      <c r="A110" s="97" t="s">
        <v>53</v>
      </c>
      <c r="B110" s="98"/>
      <c r="C110" s="98">
        <v>6.247152609658606E-5</v>
      </c>
      <c r="D110" s="98">
        <v>4.6006313883526849E-5</v>
      </c>
      <c r="E110" s="98">
        <v>8.6884416223666214E-5</v>
      </c>
      <c r="F110" s="98">
        <v>1.2520953758536312E-4</v>
      </c>
      <c r="G110" s="98">
        <v>1.3628541231058968E-4</v>
      </c>
      <c r="H110" s="98">
        <v>7.5219906496803564E-5</v>
      </c>
      <c r="I110" s="98">
        <v>9.1882532299309528E-5</v>
      </c>
      <c r="J110" s="98">
        <v>1.0351600800628124E-4</v>
      </c>
      <c r="K110" s="98">
        <v>1.5378769333644092E-4</v>
      </c>
      <c r="L110" s="98">
        <v>1.4731086259255275E-4</v>
      </c>
      <c r="M110" s="98">
        <v>1.4908259855015064E-4</v>
      </c>
      <c r="N110" s="98">
        <v>2.1415716171343973E-4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6.8477345982311636E-5</v>
      </c>
      <c r="Y110" s="98">
        <v>0</v>
      </c>
      <c r="DA110" s="63" t="s">
        <v>3522</v>
      </c>
    </row>
    <row r="111" spans="1:105" ht="12" customHeight="1" x14ac:dyDescent="0.25">
      <c r="A111" s="121" t="s">
        <v>55</v>
      </c>
      <c r="B111" s="122"/>
      <c r="C111" s="122">
        <v>2.5969912772263017E-4</v>
      </c>
      <c r="D111" s="122">
        <v>1.7995582466172674E-4</v>
      </c>
      <c r="E111" s="122">
        <v>2.2258306640624402E-4</v>
      </c>
      <c r="F111" s="122">
        <v>2.8072822043306866E-4</v>
      </c>
      <c r="G111" s="122">
        <v>2.882397839910737E-4</v>
      </c>
      <c r="H111" s="122">
        <v>5.3956297826809581E-4</v>
      </c>
      <c r="I111" s="122">
        <v>5.42163192762213E-4</v>
      </c>
      <c r="J111" s="122">
        <v>6.7539908558186964E-4</v>
      </c>
      <c r="K111" s="122">
        <v>4.7184570795477096E-4</v>
      </c>
      <c r="L111" s="122">
        <v>4.6187418640307394E-4</v>
      </c>
      <c r="M111" s="122">
        <v>6.3441143897113948E-4</v>
      </c>
      <c r="N111" s="122">
        <v>7.0440886187378361E-4</v>
      </c>
      <c r="O111" s="122">
        <v>5.7908700348948522E-4</v>
      </c>
      <c r="P111" s="122">
        <v>3.3597339508345233E-4</v>
      </c>
      <c r="Q111" s="122">
        <v>4.4670500097728822E-4</v>
      </c>
      <c r="R111" s="122">
        <v>3.491325068018939E-4</v>
      </c>
      <c r="S111" s="122">
        <v>1.450505844015253E-4</v>
      </c>
      <c r="T111" s="122">
        <v>1.4300546368432149E-4</v>
      </c>
      <c r="U111" s="122">
        <v>2.9714435000852097E-4</v>
      </c>
      <c r="V111" s="122">
        <v>5.1524653181789638E-4</v>
      </c>
      <c r="W111" s="122">
        <v>3.7842275286255361E-4</v>
      </c>
      <c r="X111" s="122">
        <v>5.2338489046366385E-4</v>
      </c>
      <c r="Y111" s="122">
        <v>7.1029554350857972E-4</v>
      </c>
      <c r="DA111" s="130" t="s">
        <v>3523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6.0170982821423842E-5</v>
      </c>
      <c r="E112" s="98">
        <v>0</v>
      </c>
      <c r="F112" s="98">
        <v>1.1265691754391147E-4</v>
      </c>
      <c r="G112" s="98">
        <v>5.7778905595693624E-5</v>
      </c>
      <c r="H112" s="98">
        <v>2.313602771680395E-4</v>
      </c>
      <c r="I112" s="98">
        <v>2.9861294690975912E-4</v>
      </c>
      <c r="J112" s="98">
        <v>4.934523721767481E-4</v>
      </c>
      <c r="K112" s="98">
        <v>3.5418676759781678E-4</v>
      </c>
      <c r="L112" s="98">
        <v>2.7498187639982287E-4</v>
      </c>
      <c r="M112" s="98">
        <v>3.7379891922947889E-4</v>
      </c>
      <c r="N112" s="98">
        <v>3.842807404416755E-4</v>
      </c>
      <c r="O112" s="98">
        <v>3.2554127074174293E-4</v>
      </c>
      <c r="P112" s="98">
        <v>1.3411477287915638E-4</v>
      </c>
      <c r="Q112" s="98">
        <v>2.5533255031276654E-4</v>
      </c>
      <c r="R112" s="98">
        <v>1.4763891834001998E-4</v>
      </c>
      <c r="S112" s="98">
        <v>7.388594165817437E-5</v>
      </c>
      <c r="T112" s="98">
        <v>7.0307940265175063E-5</v>
      </c>
      <c r="U112" s="98">
        <v>1.486771329397374E-4</v>
      </c>
      <c r="V112" s="98">
        <v>2.9085236616420673E-4</v>
      </c>
      <c r="W112" s="98">
        <v>7.5619022751952864E-5</v>
      </c>
      <c r="X112" s="98">
        <v>3.726862771647342E-4</v>
      </c>
      <c r="Y112" s="98">
        <v>4.2245191139634496E-4</v>
      </c>
      <c r="DA112" s="63" t="s">
        <v>3524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3525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3526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3527</v>
      </c>
    </row>
    <row r="116" spans="1:105" ht="12" customHeight="1" x14ac:dyDescent="0.25">
      <c r="A116" s="106" t="s">
        <v>122</v>
      </c>
      <c r="B116" s="101"/>
      <c r="C116" s="101">
        <v>2.5969912772263017E-4</v>
      </c>
      <c r="D116" s="101">
        <v>1.1978484184030292E-4</v>
      </c>
      <c r="E116" s="101">
        <v>1.6692915644820765E-4</v>
      </c>
      <c r="F116" s="101">
        <v>1.1203419031459667E-4</v>
      </c>
      <c r="G116" s="101">
        <v>1.7283489349337623E-4</v>
      </c>
      <c r="H116" s="101">
        <v>2.4654887249045816E-4</v>
      </c>
      <c r="I116" s="101">
        <v>1.2171050006256792E-4</v>
      </c>
      <c r="J116" s="101">
        <v>6.0559768616021606E-5</v>
      </c>
      <c r="K116" s="101">
        <v>5.875809862365183E-5</v>
      </c>
      <c r="L116" s="101">
        <v>1.245156808473339E-4</v>
      </c>
      <c r="M116" s="101">
        <v>1.9544468719058619E-4</v>
      </c>
      <c r="N116" s="101">
        <v>1.9210541707291142E-4</v>
      </c>
      <c r="O116" s="101">
        <v>1.267896446075784E-4</v>
      </c>
      <c r="P116" s="101">
        <v>6.7183438879033576E-5</v>
      </c>
      <c r="Q116" s="101">
        <v>1.2738558346022608E-4</v>
      </c>
      <c r="R116" s="101">
        <v>6.6827999494338045E-5</v>
      </c>
      <c r="S116" s="101">
        <v>0</v>
      </c>
      <c r="T116" s="101">
        <v>7.269752341914643E-5</v>
      </c>
      <c r="U116" s="101">
        <v>7.4237759446751825E-5</v>
      </c>
      <c r="V116" s="101">
        <v>1.497016240260286E-4</v>
      </c>
      <c r="W116" s="101">
        <v>1.5149068040093075E-4</v>
      </c>
      <c r="X116" s="101">
        <v>7.5309093742564784E-5</v>
      </c>
      <c r="Y116" s="101">
        <v>1.438589643189968E-4</v>
      </c>
      <c r="DA116" s="131" t="s">
        <v>3528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5.5653909958036375E-5</v>
      </c>
      <c r="F117" s="104">
        <v>5.6037112574560485E-5</v>
      </c>
      <c r="G117" s="104">
        <v>5.7625984902003844E-5</v>
      </c>
      <c r="H117" s="104">
        <v>6.16538286095982E-5</v>
      </c>
      <c r="I117" s="104">
        <v>1.2183974578988595E-4</v>
      </c>
      <c r="J117" s="104">
        <v>1.2138694478909989E-4</v>
      </c>
      <c r="K117" s="104">
        <v>5.8900841733302324E-5</v>
      </c>
      <c r="L117" s="104">
        <v>6.2376629155917157E-5</v>
      </c>
      <c r="M117" s="104">
        <v>6.5167832551074422E-5</v>
      </c>
      <c r="N117" s="104">
        <v>1.2802270435919669E-4</v>
      </c>
      <c r="O117" s="104">
        <v>1.2675608814016393E-4</v>
      </c>
      <c r="P117" s="104">
        <v>1.3467518332526237E-4</v>
      </c>
      <c r="Q117" s="104">
        <v>6.3986867204295591E-5</v>
      </c>
      <c r="R117" s="104">
        <v>1.3466558896753589E-4</v>
      </c>
      <c r="S117" s="104">
        <v>7.1164642743350918E-5</v>
      </c>
      <c r="T117" s="104">
        <v>0</v>
      </c>
      <c r="U117" s="104">
        <v>7.4229457622031764E-5</v>
      </c>
      <c r="V117" s="104">
        <v>7.4692541627661011E-5</v>
      </c>
      <c r="W117" s="104">
        <v>1.5131304970967001E-4</v>
      </c>
      <c r="X117" s="104">
        <v>7.5389519556364897E-5</v>
      </c>
      <c r="Y117" s="104">
        <v>1.4398466779323794E-4</v>
      </c>
      <c r="DA117" s="132" t="s">
        <v>3529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2.8558909161377506E-6</v>
      </c>
      <c r="F118" s="98">
        <v>3.845702366359262E-6</v>
      </c>
      <c r="G118" s="98">
        <v>3.8160410975700827E-6</v>
      </c>
      <c r="H118" s="98">
        <v>5.6878143671558398E-6</v>
      </c>
      <c r="I118" s="98">
        <v>9.1183911135108744E-6</v>
      </c>
      <c r="J118" s="98">
        <v>8.5011298235620691E-6</v>
      </c>
      <c r="K118" s="98">
        <v>3.8409475879942768E-6</v>
      </c>
      <c r="L118" s="98">
        <v>4.0348531253206556E-6</v>
      </c>
      <c r="M118" s="98">
        <v>6.3803491833811063E-6</v>
      </c>
      <c r="N118" s="98">
        <v>8.2493059556933063E-6</v>
      </c>
      <c r="O118" s="98">
        <v>4.8292810940231485E-6</v>
      </c>
      <c r="P118" s="98">
        <v>1.1532127032913537E-5</v>
      </c>
      <c r="Q118" s="98">
        <v>8.3745459633657179E-7</v>
      </c>
      <c r="R118" s="98">
        <v>3.4432010891965472E-6</v>
      </c>
      <c r="S118" s="98">
        <v>3.911272891391193E-6</v>
      </c>
      <c r="T118" s="98">
        <v>0</v>
      </c>
      <c r="U118" s="98">
        <v>6.352009765882777E-6</v>
      </c>
      <c r="V118" s="98">
        <v>5.2581011678213791E-6</v>
      </c>
      <c r="W118" s="98">
        <v>1.1286178360347056E-5</v>
      </c>
      <c r="X118" s="98">
        <v>6.1135197095510739E-6</v>
      </c>
      <c r="Y118" s="98">
        <v>9.6079720366055201E-6</v>
      </c>
      <c r="DA118" s="63" t="s">
        <v>3530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5.2798019041898624E-5</v>
      </c>
      <c r="F119" s="98">
        <v>5.2191410208201224E-5</v>
      </c>
      <c r="G119" s="98">
        <v>5.3809943804433762E-5</v>
      </c>
      <c r="H119" s="98">
        <v>5.5966014242442362E-5</v>
      </c>
      <c r="I119" s="98">
        <v>1.1272135467637508E-4</v>
      </c>
      <c r="J119" s="98">
        <v>1.1288581496553783E-4</v>
      </c>
      <c r="K119" s="98">
        <v>5.505989414530805E-5</v>
      </c>
      <c r="L119" s="98">
        <v>5.8341776030596496E-5</v>
      </c>
      <c r="M119" s="98">
        <v>5.8787483367693309E-5</v>
      </c>
      <c r="N119" s="98">
        <v>1.1977339840350339E-4</v>
      </c>
      <c r="O119" s="98">
        <v>1.2192680704614077E-4</v>
      </c>
      <c r="P119" s="98">
        <v>1.2314305629234883E-4</v>
      </c>
      <c r="Q119" s="98">
        <v>6.3149412607959018E-5</v>
      </c>
      <c r="R119" s="98">
        <v>1.3122238787833935E-4</v>
      </c>
      <c r="S119" s="98">
        <v>6.7253369851959729E-5</v>
      </c>
      <c r="T119" s="98">
        <v>0</v>
      </c>
      <c r="U119" s="98">
        <v>6.7877447856148991E-5</v>
      </c>
      <c r="V119" s="98">
        <v>6.9434440459839635E-5</v>
      </c>
      <c r="W119" s="98">
        <v>1.4002687134932295E-4</v>
      </c>
      <c r="X119" s="98">
        <v>6.9275999846813826E-5</v>
      </c>
      <c r="Y119" s="98">
        <v>1.3437669575663242E-4</v>
      </c>
      <c r="DA119" s="63" t="s">
        <v>3531</v>
      </c>
    </row>
    <row r="120" spans="1:105" ht="12" customHeight="1" x14ac:dyDescent="0.25">
      <c r="A120" s="121" t="s">
        <v>54</v>
      </c>
      <c r="B120" s="122"/>
      <c r="C120" s="122">
        <v>1.4714324747540559E-4</v>
      </c>
      <c r="D120" s="122">
        <v>1.0944046048402909E-4</v>
      </c>
      <c r="E120" s="122">
        <v>1.4908663556275028E-4</v>
      </c>
      <c r="F120" s="122">
        <v>1.851418887015815E-4</v>
      </c>
      <c r="G120" s="122">
        <v>1.9040269622740556E-4</v>
      </c>
      <c r="H120" s="122">
        <v>3.9520272022376451E-4</v>
      </c>
      <c r="I120" s="122">
        <v>3.9220868196436661E-4</v>
      </c>
      <c r="J120" s="122">
        <v>4.7312943400511145E-4</v>
      </c>
      <c r="K120" s="122">
        <v>3.3199876265203887E-4</v>
      </c>
      <c r="L120" s="122">
        <v>3.4572630601103387E-4</v>
      </c>
      <c r="M120" s="122">
        <v>4.0322565552024128E-4</v>
      </c>
      <c r="N120" s="122">
        <v>4.294910962172849E-4</v>
      </c>
      <c r="O120" s="122">
        <v>3.1083928272126267E-4</v>
      </c>
      <c r="P120" s="122">
        <v>1.9373833466960076E-4</v>
      </c>
      <c r="Q120" s="122">
        <v>2.682177343761182E-4</v>
      </c>
      <c r="R120" s="122">
        <v>1.9438684775594704E-4</v>
      </c>
      <c r="S120" s="122">
        <v>7.9435778319685531E-5</v>
      </c>
      <c r="T120" s="122">
        <v>8.6920863568812286E-5</v>
      </c>
      <c r="U120" s="122">
        <v>1.6421399269668966E-4</v>
      </c>
      <c r="V120" s="122">
        <v>2.8835576571323719E-4</v>
      </c>
      <c r="W120" s="122">
        <v>2.0993713424356705E-4</v>
      </c>
      <c r="X120" s="122">
        <v>3.0088315944498716E-4</v>
      </c>
      <c r="Y120" s="122">
        <v>4.0832631307595002E-4</v>
      </c>
      <c r="DA120" s="130" t="s">
        <v>3532</v>
      </c>
    </row>
    <row r="121" spans="1:105" ht="12" customHeight="1" x14ac:dyDescent="0.25">
      <c r="A121" s="97" t="s">
        <v>50</v>
      </c>
      <c r="B121" s="98"/>
      <c r="C121" s="98">
        <v>3.5181392121953466E-5</v>
      </c>
      <c r="D121" s="98">
        <v>3.6321811811712715E-5</v>
      </c>
      <c r="E121" s="98">
        <v>3.7076044994161875E-5</v>
      </c>
      <c r="F121" s="98">
        <v>3.8117172475002902E-5</v>
      </c>
      <c r="G121" s="98">
        <v>3.962372876111942E-5</v>
      </c>
      <c r="H121" s="98">
        <v>8.2311523372915704E-5</v>
      </c>
      <c r="I121" s="98">
        <v>8.5561065560643424E-5</v>
      </c>
      <c r="J121" s="98">
        <v>8.646923894064036E-5</v>
      </c>
      <c r="K121" s="98">
        <v>8.4686529177349803E-5</v>
      </c>
      <c r="L121" s="98">
        <v>8.4065465584557374E-5</v>
      </c>
      <c r="M121" s="98">
        <v>1.1995102609427568E-4</v>
      </c>
      <c r="N121" s="98">
        <v>1.1603311431392813E-4</v>
      </c>
      <c r="O121" s="98">
        <v>7.5431321226778348E-5</v>
      </c>
      <c r="P121" s="98">
        <v>3.7624404202767459E-5</v>
      </c>
      <c r="Q121" s="98">
        <v>3.8265571155252028E-5</v>
      </c>
      <c r="R121" s="98">
        <v>3.9460105858490991E-5</v>
      </c>
      <c r="S121" s="98">
        <v>0</v>
      </c>
      <c r="T121" s="98">
        <v>0</v>
      </c>
      <c r="U121" s="98">
        <v>3.9834809631928508E-5</v>
      </c>
      <c r="V121" s="98">
        <v>3.8926498557615825E-5</v>
      </c>
      <c r="W121" s="98">
        <v>4.1607266587368977E-5</v>
      </c>
      <c r="X121" s="98">
        <v>4.7064019721620321E-5</v>
      </c>
      <c r="Y121" s="98">
        <v>7.8519420170526774E-5</v>
      </c>
      <c r="DA121" s="63" t="s">
        <v>3533</v>
      </c>
    </row>
    <row r="122" spans="1:105" ht="12" customHeight="1" x14ac:dyDescent="0.25">
      <c r="A122" s="109" t="s">
        <v>120</v>
      </c>
      <c r="B122" s="33"/>
      <c r="C122" s="33">
        <v>1.1196185535345214E-4</v>
      </c>
      <c r="D122" s="33">
        <v>7.3118648672316369E-5</v>
      </c>
      <c r="E122" s="33">
        <v>1.1201059056858841E-4</v>
      </c>
      <c r="F122" s="33">
        <v>1.4702471622657861E-4</v>
      </c>
      <c r="G122" s="33">
        <v>1.5077896746628613E-4</v>
      </c>
      <c r="H122" s="33">
        <v>3.1289119685084881E-4</v>
      </c>
      <c r="I122" s="33">
        <v>3.0664761640372316E-4</v>
      </c>
      <c r="J122" s="33">
        <v>3.8666019506447107E-4</v>
      </c>
      <c r="K122" s="33">
        <v>2.4731223347468904E-4</v>
      </c>
      <c r="L122" s="33">
        <v>2.616608404264765E-4</v>
      </c>
      <c r="M122" s="33">
        <v>2.8327462942596558E-4</v>
      </c>
      <c r="N122" s="33">
        <v>3.1345798190335675E-4</v>
      </c>
      <c r="O122" s="33">
        <v>2.3540796149448432E-4</v>
      </c>
      <c r="P122" s="33">
        <v>1.5611393046683329E-4</v>
      </c>
      <c r="Q122" s="33">
        <v>2.2995216322086617E-4</v>
      </c>
      <c r="R122" s="33">
        <v>1.5492674189745607E-4</v>
      </c>
      <c r="S122" s="33">
        <v>7.9435778319685531E-5</v>
      </c>
      <c r="T122" s="33">
        <v>8.6920863568812286E-5</v>
      </c>
      <c r="U122" s="33">
        <v>1.2437918306476114E-4</v>
      </c>
      <c r="V122" s="33">
        <v>2.4942926715562137E-4</v>
      </c>
      <c r="W122" s="33">
        <v>1.6832986765619808E-4</v>
      </c>
      <c r="X122" s="33">
        <v>2.5381913972336685E-4</v>
      </c>
      <c r="Y122" s="33">
        <v>3.2980689290542324E-4</v>
      </c>
      <c r="DA122" s="60" t="s">
        <v>3534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3535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3536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3537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3538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3539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3540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3541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3542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3543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3544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3545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3546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3547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3548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3549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3550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3551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3552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4.4223190851675787</v>
      </c>
      <c r="D143" s="117">
        <f t="shared" si="49"/>
        <v>5.2531813867507502</v>
      </c>
      <c r="E143" s="117">
        <f t="shared" si="49"/>
        <v>7.7679981305409704</v>
      </c>
      <c r="F143" s="117">
        <f t="shared" si="49"/>
        <v>8.4965281425832853</v>
      </c>
      <c r="G143" s="117">
        <f t="shared" si="49"/>
        <v>9.3934789920490527</v>
      </c>
      <c r="H143" s="117">
        <f t="shared" si="49"/>
        <v>11.515816845697612</v>
      </c>
      <c r="I143" s="117">
        <f t="shared" si="49"/>
        <v>8.6361222032554306</v>
      </c>
      <c r="J143" s="117">
        <f t="shared" si="49"/>
        <v>6.93158525085338</v>
      </c>
      <c r="K143" s="117">
        <f t="shared" si="49"/>
        <v>5.9171347106312169</v>
      </c>
      <c r="L143" s="117">
        <f t="shared" si="49"/>
        <v>7.1930860413191553</v>
      </c>
      <c r="M143" s="117">
        <f t="shared" si="49"/>
        <v>5.9923700013871048</v>
      </c>
      <c r="N143" s="117">
        <f t="shared" si="49"/>
        <v>6.1166464175553026</v>
      </c>
      <c r="O143" s="117">
        <f t="shared" si="49"/>
        <v>6.1600554166672143</v>
      </c>
      <c r="P143" s="117">
        <f t="shared" si="49"/>
        <v>12.28011759304797</v>
      </c>
      <c r="Q143" s="117">
        <f t="shared" si="49"/>
        <v>16.908801275110356</v>
      </c>
      <c r="R143" s="117">
        <f t="shared" ref="R143:V143" si="50">R144+R146+R148+R157</f>
        <v>17.150138907789326</v>
      </c>
      <c r="S143" s="117">
        <f t="shared" si="50"/>
        <v>14.342176293045018</v>
      </c>
      <c r="T143" s="117">
        <f t="shared" si="50"/>
        <v>12.276691522867335</v>
      </c>
      <c r="U143" s="117">
        <f t="shared" si="50"/>
        <v>16.486201893725706</v>
      </c>
      <c r="V143" s="117">
        <f t="shared" si="50"/>
        <v>15.706681378775082</v>
      </c>
      <c r="W143" s="117">
        <f t="shared" ref="W143:Y143" si="51">W144+W146+W148+W157</f>
        <v>15.578573857689497</v>
      </c>
      <c r="X143" s="117">
        <f t="shared" si="51"/>
        <v>16.166335999244723</v>
      </c>
      <c r="Y143" s="117">
        <f t="shared" si="51"/>
        <v>15.710974067229483</v>
      </c>
      <c r="DA143" s="129" t="s">
        <v>3553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2.8864054357591171</v>
      </c>
      <c r="D144" s="122">
        <f t="shared" si="52"/>
        <v>3.442145137037218</v>
      </c>
      <c r="E144" s="122">
        <f t="shared" si="52"/>
        <v>4.8101160247785986</v>
      </c>
      <c r="F144" s="122">
        <f t="shared" si="52"/>
        <v>5.5127982820335575</v>
      </c>
      <c r="G144" s="122">
        <f t="shared" si="52"/>
        <v>6.1185379912077691</v>
      </c>
      <c r="H144" s="122">
        <f t="shared" si="52"/>
        <v>7.4172577095545034</v>
      </c>
      <c r="I144" s="122">
        <f t="shared" si="52"/>
        <v>5.8495173075518636</v>
      </c>
      <c r="J144" s="122">
        <f t="shared" si="52"/>
        <v>4.5131214279499918</v>
      </c>
      <c r="K144" s="122">
        <f t="shared" si="52"/>
        <v>3.6870891172947742</v>
      </c>
      <c r="L144" s="122">
        <f t="shared" si="52"/>
        <v>4.6950542159515063</v>
      </c>
      <c r="M144" s="122">
        <f t="shared" si="52"/>
        <v>3.7498429478574056</v>
      </c>
      <c r="N144" s="122">
        <f t="shared" si="52"/>
        <v>3.7852793056321934</v>
      </c>
      <c r="O144" s="122">
        <f t="shared" si="52"/>
        <v>3.9494051040081826</v>
      </c>
      <c r="P144" s="122">
        <f t="shared" si="52"/>
        <v>8.1676696175691283</v>
      </c>
      <c r="Q144" s="122">
        <f t="shared" si="52"/>
        <v>11.247802819079849</v>
      </c>
      <c r="R144" s="122">
        <f t="shared" si="52"/>
        <v>9.870183874659471</v>
      </c>
      <c r="S144" s="122">
        <f t="shared" si="52"/>
        <v>7.9501351374667664</v>
      </c>
      <c r="T144" s="122">
        <f t="shared" si="52"/>
        <v>6.8249638649737303</v>
      </c>
      <c r="U144" s="122">
        <f t="shared" si="52"/>
        <v>9.5952100428257054</v>
      </c>
      <c r="V144" s="122">
        <f t="shared" si="52"/>
        <v>8.9855015892401298</v>
      </c>
      <c r="W144" s="122">
        <f t="shared" si="52"/>
        <v>8.6872250835572373</v>
      </c>
      <c r="X144" s="122">
        <f t="shared" si="52"/>
        <v>8.5838408894174894</v>
      </c>
      <c r="Y144" s="122">
        <f t="shared" si="52"/>
        <v>9.4011574113121288</v>
      </c>
      <c r="DA144" s="130" t="s">
        <v>3554</v>
      </c>
    </row>
    <row r="145" spans="1:105" ht="12" customHeight="1" x14ac:dyDescent="0.25">
      <c r="A145" s="97" t="s">
        <v>53</v>
      </c>
      <c r="B145" s="98"/>
      <c r="C145" s="98">
        <v>2.8864054357591171</v>
      </c>
      <c r="D145" s="98">
        <v>3.442145137037218</v>
      </c>
      <c r="E145" s="98">
        <v>4.8101160247785986</v>
      </c>
      <c r="F145" s="98">
        <v>5.5127982820335575</v>
      </c>
      <c r="G145" s="98">
        <v>6.1185379912077691</v>
      </c>
      <c r="H145" s="98">
        <v>7.4172577095545034</v>
      </c>
      <c r="I145" s="98">
        <v>5.8495173075518636</v>
      </c>
      <c r="J145" s="98">
        <v>4.5131214279499918</v>
      </c>
      <c r="K145" s="98">
        <v>3.6870891172947742</v>
      </c>
      <c r="L145" s="98">
        <v>4.6950542159515063</v>
      </c>
      <c r="M145" s="98">
        <v>3.7498429478574056</v>
      </c>
      <c r="N145" s="98">
        <v>3.7852793056321934</v>
      </c>
      <c r="O145" s="98">
        <v>3.9494051040081826</v>
      </c>
      <c r="P145" s="98">
        <v>8.1676696175691283</v>
      </c>
      <c r="Q145" s="98">
        <v>11.247802819079849</v>
      </c>
      <c r="R145" s="98">
        <v>9.870183874659471</v>
      </c>
      <c r="S145" s="98">
        <v>7.9501351374667664</v>
      </c>
      <c r="T145" s="98">
        <v>6.8249638649737303</v>
      </c>
      <c r="U145" s="98">
        <v>9.5952100428257054</v>
      </c>
      <c r="V145" s="98">
        <v>8.9855015892401298</v>
      </c>
      <c r="W145" s="98">
        <v>8.6872250835572373</v>
      </c>
      <c r="X145" s="98">
        <v>8.5838408894174894</v>
      </c>
      <c r="Y145" s="98">
        <v>9.4011574113121288</v>
      </c>
      <c r="DA145" s="63" t="s">
        <v>3555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0.38251315428939647</v>
      </c>
      <c r="D146" s="122">
        <f t="shared" si="53"/>
        <v>0.40490156848891984</v>
      </c>
      <c r="E146" s="122">
        <f t="shared" si="53"/>
        <v>1.1712888151112442</v>
      </c>
      <c r="F146" s="122">
        <f t="shared" si="53"/>
        <v>1.0323526373913188</v>
      </c>
      <c r="G146" s="122">
        <f t="shared" si="53"/>
        <v>1.1931787847792128</v>
      </c>
      <c r="H146" s="122">
        <f t="shared" si="53"/>
        <v>1.5283932801085516</v>
      </c>
      <c r="I146" s="122">
        <f t="shared" si="53"/>
        <v>0.74388098149520987</v>
      </c>
      <c r="J146" s="122">
        <f t="shared" si="53"/>
        <v>0.70333951639867809</v>
      </c>
      <c r="K146" s="122">
        <f t="shared" si="53"/>
        <v>0.86182623345741505</v>
      </c>
      <c r="L146" s="122">
        <f t="shared" si="53"/>
        <v>0.92002999232178828</v>
      </c>
      <c r="M146" s="122">
        <f t="shared" si="53"/>
        <v>0.84760911405688133</v>
      </c>
      <c r="N146" s="122">
        <f t="shared" si="53"/>
        <v>0.88289859202394072</v>
      </c>
      <c r="O146" s="122">
        <f t="shared" si="53"/>
        <v>0.60421504743699073</v>
      </c>
      <c r="P146" s="122">
        <f t="shared" si="53"/>
        <v>0.42270116401140029</v>
      </c>
      <c r="Q146" s="122">
        <f t="shared" si="53"/>
        <v>0.68523056686921269</v>
      </c>
      <c r="R146" s="122">
        <f t="shared" si="53"/>
        <v>2.5863530738740508</v>
      </c>
      <c r="S146" s="122">
        <f t="shared" si="53"/>
        <v>2.4652070319402259</v>
      </c>
      <c r="T146" s="122">
        <f t="shared" si="53"/>
        <v>2.0153609481110637</v>
      </c>
      <c r="U146" s="122">
        <f t="shared" si="53"/>
        <v>2.06817055434967</v>
      </c>
      <c r="V146" s="122">
        <f t="shared" si="53"/>
        <v>2.1071284517628834</v>
      </c>
      <c r="W146" s="122">
        <f t="shared" si="53"/>
        <v>2.1457664747019196</v>
      </c>
      <c r="X146" s="122">
        <f t="shared" si="53"/>
        <v>2.5224315166044322</v>
      </c>
      <c r="Y146" s="122">
        <f t="shared" si="53"/>
        <v>1.2042445359274927</v>
      </c>
      <c r="DA146" s="130" t="s">
        <v>3556</v>
      </c>
    </row>
    <row r="147" spans="1:105" ht="12" customHeight="1" x14ac:dyDescent="0.25">
      <c r="A147" s="97" t="s">
        <v>53</v>
      </c>
      <c r="B147" s="98"/>
      <c r="C147" s="98">
        <v>0.38251315428939647</v>
      </c>
      <c r="D147" s="98">
        <v>0.40490156848891984</v>
      </c>
      <c r="E147" s="98">
        <v>1.1712888151112442</v>
      </c>
      <c r="F147" s="98">
        <v>1.0323526373913188</v>
      </c>
      <c r="G147" s="98">
        <v>1.1931787847792128</v>
      </c>
      <c r="H147" s="98">
        <v>1.5283932801085516</v>
      </c>
      <c r="I147" s="98">
        <v>0.74388098149520987</v>
      </c>
      <c r="J147" s="98">
        <v>0.70333951639867809</v>
      </c>
      <c r="K147" s="98">
        <v>0.86182623345741505</v>
      </c>
      <c r="L147" s="98">
        <v>0.92002999232178828</v>
      </c>
      <c r="M147" s="98">
        <v>0.84760911405688133</v>
      </c>
      <c r="N147" s="98">
        <v>0.88289859202394072</v>
      </c>
      <c r="O147" s="98">
        <v>0.60421504743699073</v>
      </c>
      <c r="P147" s="98">
        <v>0.42270116401140029</v>
      </c>
      <c r="Q147" s="98">
        <v>0.68523056686921269</v>
      </c>
      <c r="R147" s="98">
        <v>2.5863530738740508</v>
      </c>
      <c r="S147" s="98">
        <v>2.4652070319402259</v>
      </c>
      <c r="T147" s="98">
        <v>2.0153609481110637</v>
      </c>
      <c r="U147" s="98">
        <v>2.06817055434967</v>
      </c>
      <c r="V147" s="98">
        <v>2.1071284517628834</v>
      </c>
      <c r="W147" s="98">
        <v>2.1457664747019196</v>
      </c>
      <c r="X147" s="98">
        <v>2.5224315166044322</v>
      </c>
      <c r="Y147" s="98">
        <v>1.2042445359274927</v>
      </c>
      <c r="DA147" s="63" t="s">
        <v>3557</v>
      </c>
    </row>
    <row r="148" spans="1:105" ht="12" customHeight="1" x14ac:dyDescent="0.25">
      <c r="A148" s="121" t="s">
        <v>55</v>
      </c>
      <c r="B148" s="122"/>
      <c r="C148" s="122">
        <v>0.72345347100119173</v>
      </c>
      <c r="D148" s="122">
        <v>0.87417846147617218</v>
      </c>
      <c r="E148" s="122">
        <v>1.079506335954082</v>
      </c>
      <c r="F148" s="122">
        <v>1.1822506599172071</v>
      </c>
      <c r="G148" s="122">
        <v>1.2638820583814603</v>
      </c>
      <c r="H148" s="122">
        <v>1.4846125135462382</v>
      </c>
      <c r="I148" s="122">
        <v>1.1872283126786964</v>
      </c>
      <c r="J148" s="122">
        <v>1.0032503746387875</v>
      </c>
      <c r="K148" s="122">
        <v>0.80428620547065588</v>
      </c>
      <c r="L148" s="122">
        <v>0.9316954545529863</v>
      </c>
      <c r="M148" s="122">
        <v>0.85709291901052653</v>
      </c>
      <c r="N148" s="122">
        <v>0.89831225779202906</v>
      </c>
      <c r="O148" s="122">
        <v>1.0488955198238776</v>
      </c>
      <c r="P148" s="122">
        <v>2.342476489336716</v>
      </c>
      <c r="Q148" s="122">
        <v>3.1296355061232282</v>
      </c>
      <c r="R148" s="122">
        <v>2.9887054969811579</v>
      </c>
      <c r="S148" s="122">
        <v>2.5221537654176038</v>
      </c>
      <c r="T148" s="122">
        <v>2.1560285063467699</v>
      </c>
      <c r="U148" s="122">
        <v>3.0863166736152898</v>
      </c>
      <c r="V148" s="122">
        <v>2.95029035529376</v>
      </c>
      <c r="W148" s="122">
        <v>3.0471298004617653</v>
      </c>
      <c r="X148" s="122">
        <v>3.2670442347733593</v>
      </c>
      <c r="Y148" s="122">
        <v>3.2364167559966392</v>
      </c>
      <c r="DA148" s="130" t="s">
        <v>3558</v>
      </c>
    </row>
    <row r="149" spans="1:105" ht="12" customHeight="1" x14ac:dyDescent="0.25">
      <c r="A149" s="97" t="s">
        <v>124</v>
      </c>
      <c r="B149" s="98"/>
      <c r="C149" s="98">
        <v>0.40552119674612241</v>
      </c>
      <c r="D149" s="98">
        <v>0.61718536281038372</v>
      </c>
      <c r="E149" s="98">
        <v>0.88656321108137726</v>
      </c>
      <c r="F149" s="98">
        <v>0.831672396740881</v>
      </c>
      <c r="G149" s="98">
        <v>0.62586320222218161</v>
      </c>
      <c r="H149" s="98">
        <v>0.75989984649812181</v>
      </c>
      <c r="I149" s="98">
        <v>0.466701589465851</v>
      </c>
      <c r="J149" s="98">
        <v>0.37236248562368596</v>
      </c>
      <c r="K149" s="98">
        <v>0.3582532212407748</v>
      </c>
      <c r="L149" s="98">
        <v>0.46150251509351536</v>
      </c>
      <c r="M149" s="98">
        <v>0.42742053320437828</v>
      </c>
      <c r="N149" s="98">
        <v>0.39687013105057473</v>
      </c>
      <c r="O149" s="98">
        <v>0.51931514775431642</v>
      </c>
      <c r="P149" s="98">
        <v>1.2628615324669208</v>
      </c>
      <c r="Q149" s="98">
        <v>1.4992586216373993</v>
      </c>
      <c r="R149" s="98">
        <v>1.4976083841319034</v>
      </c>
      <c r="S149" s="98">
        <v>1.1630913943096131</v>
      </c>
      <c r="T149" s="98">
        <v>0.84807191503282442</v>
      </c>
      <c r="U149" s="98">
        <v>0.96473605498542514</v>
      </c>
      <c r="V149" s="98">
        <v>1.0556932486554611</v>
      </c>
      <c r="W149" s="98">
        <v>1.2374237204223888</v>
      </c>
      <c r="X149" s="98">
        <v>1.5302608974476435</v>
      </c>
      <c r="Y149" s="98">
        <v>1.1972438311881797</v>
      </c>
      <c r="DA149" s="63" t="s">
        <v>3559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6.5997380467723696E-4</v>
      </c>
      <c r="E150" s="98">
        <v>2.8586736815550207E-3</v>
      </c>
      <c r="F150" s="98">
        <v>2.1281706236403177E-3</v>
      </c>
      <c r="G150" s="98">
        <v>1.3281752696430638E-3</v>
      </c>
      <c r="H150" s="98">
        <v>1.1765308370129035E-3</v>
      </c>
      <c r="I150" s="98">
        <v>3.4795543147345311E-3</v>
      </c>
      <c r="J150" s="98">
        <v>4.1285491936719071E-3</v>
      </c>
      <c r="K150" s="98">
        <v>3.2217779076135389E-3</v>
      </c>
      <c r="L150" s="98">
        <v>2.3070379344702209E-3</v>
      </c>
      <c r="M150" s="98">
        <v>6.3458335402186006E-5</v>
      </c>
      <c r="N150" s="98">
        <v>2.2223027941727963E-3</v>
      </c>
      <c r="O150" s="98">
        <v>4.8579145548953012E-3</v>
      </c>
      <c r="P150" s="98">
        <v>9.8379713923560288E-3</v>
      </c>
      <c r="Q150" s="98">
        <v>2.3238559744809373E-2</v>
      </c>
      <c r="R150" s="98">
        <v>1.6625886621517514E-2</v>
      </c>
      <c r="S150" s="98">
        <v>1.0093547230347921E-2</v>
      </c>
      <c r="T150" s="98">
        <v>4.0788182280765937E-3</v>
      </c>
      <c r="U150" s="98">
        <v>2.4172710164774656E-3</v>
      </c>
      <c r="V150" s="98">
        <v>7.9609727336983193E-3</v>
      </c>
      <c r="W150" s="98">
        <v>1.5869530702691235E-2</v>
      </c>
      <c r="X150" s="98">
        <v>2.4036042832724903E-2</v>
      </c>
      <c r="Y150" s="98">
        <v>3.1663654429707304E-3</v>
      </c>
      <c r="DA150" s="63" t="s">
        <v>3560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5.8862479074524768E-5</v>
      </c>
      <c r="E151" s="101">
        <v>1.5026141953490636E-4</v>
      </c>
      <c r="F151" s="101">
        <v>1.472307082900697E-4</v>
      </c>
      <c r="G151" s="101">
        <v>8.8959878219869141E-5</v>
      </c>
      <c r="H151" s="101">
        <v>1.0757298279029025E-4</v>
      </c>
      <c r="I151" s="101">
        <v>2.5971135695138699E-4</v>
      </c>
      <c r="J151" s="101">
        <v>2.8975299450330252E-4</v>
      </c>
      <c r="K151" s="101">
        <v>2.1194421039698032E-4</v>
      </c>
      <c r="L151" s="101">
        <v>1.5183793168658982E-4</v>
      </c>
      <c r="M151" s="101">
        <v>6.2995890833294358E-6</v>
      </c>
      <c r="N151" s="101">
        <v>1.4460012824095891E-4</v>
      </c>
      <c r="O151" s="101">
        <v>1.9934055158378681E-4</v>
      </c>
      <c r="P151" s="101">
        <v>8.390798953771567E-4</v>
      </c>
      <c r="Q151" s="101">
        <v>4.135928808537407E-4</v>
      </c>
      <c r="R151" s="101">
        <v>5.0304535714912931E-4</v>
      </c>
      <c r="S151" s="101">
        <v>5.7151829179142904E-4</v>
      </c>
      <c r="T151" s="101">
        <v>2.6960362449037167E-4</v>
      </c>
      <c r="U151" s="101">
        <v>2.0108551731010484E-4</v>
      </c>
      <c r="V151" s="101">
        <v>5.2794757925096899E-4</v>
      </c>
      <c r="W151" s="101">
        <v>1.2140619237070978E-3</v>
      </c>
      <c r="X151" s="101">
        <v>2.0875871801830791E-3</v>
      </c>
      <c r="Y151" s="101">
        <v>2.0407208617479307E-4</v>
      </c>
      <c r="DA151" s="131" t="s">
        <v>3561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6.011113256027122E-4</v>
      </c>
      <c r="E152" s="104">
        <v>2.7084122620201143E-3</v>
      </c>
      <c r="F152" s="104">
        <v>1.980939915350248E-3</v>
      </c>
      <c r="G152" s="104">
        <v>1.2392153914231945E-3</v>
      </c>
      <c r="H152" s="104">
        <v>1.0689578542226132E-3</v>
      </c>
      <c r="I152" s="104">
        <v>3.2198429577831441E-3</v>
      </c>
      <c r="J152" s="104">
        <v>3.8387961991686046E-3</v>
      </c>
      <c r="K152" s="104">
        <v>3.0098336972165587E-3</v>
      </c>
      <c r="L152" s="104">
        <v>2.1552000027836309E-3</v>
      </c>
      <c r="M152" s="104">
        <v>5.7158746318856566E-5</v>
      </c>
      <c r="N152" s="104">
        <v>2.0777026659318373E-3</v>
      </c>
      <c r="O152" s="104">
        <v>4.6585740033115147E-3</v>
      </c>
      <c r="P152" s="104">
        <v>8.9988914969788714E-3</v>
      </c>
      <c r="Q152" s="104">
        <v>2.2824966863955631E-2</v>
      </c>
      <c r="R152" s="104">
        <v>1.6122841264368384E-2</v>
      </c>
      <c r="S152" s="104">
        <v>9.5220289385564913E-3</v>
      </c>
      <c r="T152" s="104">
        <v>3.8092146035862218E-3</v>
      </c>
      <c r="U152" s="104">
        <v>2.2161854991673605E-3</v>
      </c>
      <c r="V152" s="104">
        <v>7.433025154447351E-3</v>
      </c>
      <c r="W152" s="104">
        <v>1.4655468778984135E-2</v>
      </c>
      <c r="X152" s="104">
        <v>2.1948455652541825E-2</v>
      </c>
      <c r="Y152" s="104">
        <v>2.9622933567959374E-3</v>
      </c>
      <c r="DA152" s="132" t="s">
        <v>3562</v>
      </c>
    </row>
    <row r="153" spans="1:105" ht="12" customHeight="1" x14ac:dyDescent="0.25">
      <c r="A153" s="106" t="s">
        <v>122</v>
      </c>
      <c r="B153" s="101"/>
      <c r="C153" s="101">
        <v>0.27989073490306465</v>
      </c>
      <c r="D153" s="101">
        <v>0.22303937550664404</v>
      </c>
      <c r="E153" s="101">
        <v>0.15018059775123749</v>
      </c>
      <c r="F153" s="101">
        <v>0.28193403992668253</v>
      </c>
      <c r="G153" s="101">
        <v>0.53815024670720912</v>
      </c>
      <c r="H153" s="101">
        <v>0.58074586915127424</v>
      </c>
      <c r="I153" s="101">
        <v>0.43986174722612054</v>
      </c>
      <c r="J153" s="101">
        <v>0.31242784629005543</v>
      </c>
      <c r="K153" s="101">
        <v>0.22040162793731805</v>
      </c>
      <c r="L153" s="101">
        <v>0.29485313224648668</v>
      </c>
      <c r="M153" s="101">
        <v>0.35811981516221741</v>
      </c>
      <c r="N153" s="101">
        <v>0.33195816070199091</v>
      </c>
      <c r="O153" s="101">
        <v>0.29852621822854331</v>
      </c>
      <c r="P153" s="101">
        <v>0.41754507263319368</v>
      </c>
      <c r="Q153" s="101">
        <v>0.8219554772771086</v>
      </c>
      <c r="R153" s="101">
        <v>0.62163405129633253</v>
      </c>
      <c r="S153" s="101">
        <v>0.64244625072165529</v>
      </c>
      <c r="T153" s="101">
        <v>0.7749555996481009</v>
      </c>
      <c r="U153" s="101">
        <v>1.2074029196419716</v>
      </c>
      <c r="V153" s="101">
        <v>1.0489592795503824</v>
      </c>
      <c r="W153" s="101">
        <v>0.85614958028586019</v>
      </c>
      <c r="X153" s="101">
        <v>0.73140191842778912</v>
      </c>
      <c r="Y153" s="101">
        <v>1.0809562578929419</v>
      </c>
      <c r="DA153" s="131" t="s">
        <v>3563</v>
      </c>
    </row>
    <row r="154" spans="1:105" ht="12" customHeight="1" x14ac:dyDescent="0.25">
      <c r="A154" s="107" t="s">
        <v>121</v>
      </c>
      <c r="B154" s="104"/>
      <c r="C154" s="104">
        <v>3.8041539352004557E-2</v>
      </c>
      <c r="D154" s="104">
        <v>3.32937493544673E-2</v>
      </c>
      <c r="E154" s="104">
        <v>3.9903853439912075E-2</v>
      </c>
      <c r="F154" s="104">
        <v>6.6516052626003297E-2</v>
      </c>
      <c r="G154" s="104">
        <v>9.854043418242657E-2</v>
      </c>
      <c r="H154" s="104">
        <v>0.14279026705982945</v>
      </c>
      <c r="I154" s="104">
        <v>0.27718542167199056</v>
      </c>
      <c r="J154" s="104">
        <v>0.31433149353137418</v>
      </c>
      <c r="K154" s="104">
        <v>0.22240957838494957</v>
      </c>
      <c r="L154" s="104">
        <v>0.17303276927851413</v>
      </c>
      <c r="M154" s="104">
        <v>7.1489112308528627E-2</v>
      </c>
      <c r="N154" s="104">
        <v>0.16726166324529051</v>
      </c>
      <c r="O154" s="104">
        <v>0.22619623928612254</v>
      </c>
      <c r="P154" s="104">
        <v>0.65223191284424564</v>
      </c>
      <c r="Q154" s="104">
        <v>0.78518284746391109</v>
      </c>
      <c r="R154" s="104">
        <v>0.85283717493140476</v>
      </c>
      <c r="S154" s="104">
        <v>0.70652257315598777</v>
      </c>
      <c r="T154" s="104">
        <v>0.52892217343776815</v>
      </c>
      <c r="U154" s="104">
        <v>0.91176042797141599</v>
      </c>
      <c r="V154" s="104">
        <v>0.83767685435421824</v>
      </c>
      <c r="W154" s="104">
        <v>0.93768696905082505</v>
      </c>
      <c r="X154" s="104">
        <v>0.981345376065202</v>
      </c>
      <c r="Y154" s="104">
        <v>0.95505030147254699</v>
      </c>
      <c r="DA154" s="132" t="s">
        <v>3564</v>
      </c>
    </row>
    <row r="155" spans="1:105" ht="12" customHeight="1" x14ac:dyDescent="0.25">
      <c r="A155" s="108" t="s">
        <v>53</v>
      </c>
      <c r="B155" s="98"/>
      <c r="C155" s="98">
        <v>8.3913400735553204E-3</v>
      </c>
      <c r="D155" s="98">
        <v>2.9650267371008326E-3</v>
      </c>
      <c r="E155" s="98">
        <v>2.0476737868707672E-3</v>
      </c>
      <c r="F155" s="98">
        <v>4.5648487088684438E-3</v>
      </c>
      <c r="G155" s="98">
        <v>6.5254302768448418E-3</v>
      </c>
      <c r="H155" s="98">
        <v>1.3172978074332922E-2</v>
      </c>
      <c r="I155" s="98">
        <v>2.0744339783237236E-2</v>
      </c>
      <c r="J155" s="98">
        <v>2.2013675678113971E-2</v>
      </c>
      <c r="K155" s="98">
        <v>1.450341809226639E-2</v>
      </c>
      <c r="L155" s="98">
        <v>1.1192682569639498E-2</v>
      </c>
      <c r="M155" s="98">
        <v>6.9992430541690725E-3</v>
      </c>
      <c r="N155" s="98">
        <v>1.0777718231113304E-2</v>
      </c>
      <c r="O155" s="98">
        <v>8.6178521122843108E-3</v>
      </c>
      <c r="P155" s="98">
        <v>5.5850091220400251E-2</v>
      </c>
      <c r="Q155" s="98">
        <v>1.0276405351646071E-2</v>
      </c>
      <c r="R155" s="98">
        <v>2.180579249788173E-2</v>
      </c>
      <c r="S155" s="98">
        <v>3.8831117265731761E-2</v>
      </c>
      <c r="T155" s="98">
        <v>3.4459861658569853E-2</v>
      </c>
      <c r="U155" s="98">
        <v>7.8021735954338145E-2</v>
      </c>
      <c r="V155" s="98">
        <v>5.8969604597116775E-2</v>
      </c>
      <c r="W155" s="98">
        <v>6.9940447299070715E-2</v>
      </c>
      <c r="X155" s="98">
        <v>7.9579686059226343E-2</v>
      </c>
      <c r="Y155" s="98">
        <v>6.37296785188044E-2</v>
      </c>
      <c r="DA155" s="63" t="s">
        <v>3565</v>
      </c>
    </row>
    <row r="156" spans="1:105" ht="12" customHeight="1" x14ac:dyDescent="0.25">
      <c r="A156" s="108" t="s">
        <v>52</v>
      </c>
      <c r="B156" s="98"/>
      <c r="C156" s="98">
        <v>2.9650199278449238E-2</v>
      </c>
      <c r="D156" s="98">
        <v>3.0328722617366466E-2</v>
      </c>
      <c r="E156" s="98">
        <v>3.7856179653041305E-2</v>
      </c>
      <c r="F156" s="98">
        <v>6.1951203917134851E-2</v>
      </c>
      <c r="G156" s="98">
        <v>9.2015003905581733E-2</v>
      </c>
      <c r="H156" s="98">
        <v>0.12961728898549651</v>
      </c>
      <c r="I156" s="98">
        <v>0.25644108188875331</v>
      </c>
      <c r="J156" s="98">
        <v>0.29231781785326022</v>
      </c>
      <c r="K156" s="98">
        <v>0.20790616029268319</v>
      </c>
      <c r="L156" s="98">
        <v>0.16184008670887465</v>
      </c>
      <c r="M156" s="98">
        <v>6.4489869254359553E-2</v>
      </c>
      <c r="N156" s="98">
        <v>0.1564839450141772</v>
      </c>
      <c r="O156" s="98">
        <v>0.21757838717383823</v>
      </c>
      <c r="P156" s="98">
        <v>0.59638182162384534</v>
      </c>
      <c r="Q156" s="98">
        <v>0.774906442112265</v>
      </c>
      <c r="R156" s="98">
        <v>0.83103138243352304</v>
      </c>
      <c r="S156" s="98">
        <v>0.66769145589025602</v>
      </c>
      <c r="T156" s="98">
        <v>0.4944623117791983</v>
      </c>
      <c r="U156" s="98">
        <v>0.83373869201707784</v>
      </c>
      <c r="V156" s="98">
        <v>0.77870724975710148</v>
      </c>
      <c r="W156" s="98">
        <v>0.86774652175175437</v>
      </c>
      <c r="X156" s="98">
        <v>0.90176569000597562</v>
      </c>
      <c r="Y156" s="98">
        <v>0.89132062295374259</v>
      </c>
      <c r="DA156" s="63" t="s">
        <v>3566</v>
      </c>
    </row>
    <row r="157" spans="1:105" ht="12" customHeight="1" x14ac:dyDescent="0.25">
      <c r="A157" s="121" t="s">
        <v>54</v>
      </c>
      <c r="B157" s="122"/>
      <c r="C157" s="122">
        <v>0.42994702411787317</v>
      </c>
      <c r="D157" s="122">
        <v>0.53195621974844021</v>
      </c>
      <c r="E157" s="122">
        <v>0.70708695469704641</v>
      </c>
      <c r="F157" s="122">
        <v>0.76912656324120243</v>
      </c>
      <c r="G157" s="122">
        <v>0.81788015768060984</v>
      </c>
      <c r="H157" s="122">
        <v>1.0855533424883193</v>
      </c>
      <c r="I157" s="122">
        <v>0.85549560152966087</v>
      </c>
      <c r="J157" s="122">
        <v>0.71187393186592307</v>
      </c>
      <c r="K157" s="122">
        <v>0.56393315440837166</v>
      </c>
      <c r="L157" s="122">
        <v>0.64630637849287398</v>
      </c>
      <c r="M157" s="122">
        <v>0.53782502046229097</v>
      </c>
      <c r="N157" s="122">
        <v>0.5501562621071393</v>
      </c>
      <c r="O157" s="122">
        <v>0.5575397453981632</v>
      </c>
      <c r="P157" s="122">
        <v>1.3472703221307261</v>
      </c>
      <c r="Q157" s="122">
        <v>1.8461323830380658</v>
      </c>
      <c r="R157" s="122">
        <v>1.7048964622746474</v>
      </c>
      <c r="S157" s="122">
        <v>1.4046803582204213</v>
      </c>
      <c r="T157" s="122">
        <v>1.2803382034357709</v>
      </c>
      <c r="U157" s="122">
        <v>1.7365046229350405</v>
      </c>
      <c r="V157" s="122">
        <v>1.6637609824783097</v>
      </c>
      <c r="W157" s="122">
        <v>1.6984524989685768</v>
      </c>
      <c r="X157" s="122">
        <v>1.7930193584494409</v>
      </c>
      <c r="Y157" s="122">
        <v>1.8691553639932215</v>
      </c>
      <c r="DA157" s="130" t="s">
        <v>3567</v>
      </c>
    </row>
    <row r="158" spans="1:105" ht="12" customHeight="1" x14ac:dyDescent="0.25">
      <c r="A158" s="97" t="s">
        <v>50</v>
      </c>
      <c r="B158" s="98"/>
      <c r="C158" s="98">
        <v>8.6933219933347017E-2</v>
      </c>
      <c r="D158" s="98">
        <v>0.14819299219178786</v>
      </c>
      <c r="E158" s="98">
        <v>0.19086747962994532</v>
      </c>
      <c r="F158" s="98">
        <v>0.21216018199586614</v>
      </c>
      <c r="G158" s="98">
        <v>0.19780165397550814</v>
      </c>
      <c r="H158" s="98">
        <v>0.20302137239929657</v>
      </c>
      <c r="I158" s="98">
        <v>0.17013817886733948</v>
      </c>
      <c r="J158" s="98">
        <v>0.14155014414582828</v>
      </c>
      <c r="K158" s="98">
        <v>0.13422814874609942</v>
      </c>
      <c r="L158" s="98">
        <v>0.15909389361877485</v>
      </c>
      <c r="M158" s="98">
        <v>0.14306159045510611</v>
      </c>
      <c r="N158" s="98">
        <v>0.12628270607832509</v>
      </c>
      <c r="O158" s="98">
        <v>0.13155222421950147</v>
      </c>
      <c r="P158" s="98">
        <v>0.28218303152075602</v>
      </c>
      <c r="Q158" s="98">
        <v>0.34354829783185264</v>
      </c>
      <c r="R158" s="98">
        <v>0.36536112014376809</v>
      </c>
      <c r="S158" s="98">
        <v>0.31942875481687744</v>
      </c>
      <c r="T158" s="98">
        <v>0.23854819313177153</v>
      </c>
      <c r="U158" s="98">
        <v>0.25904576703643112</v>
      </c>
      <c r="V158" s="98">
        <v>0.25901692140237564</v>
      </c>
      <c r="W158" s="98">
        <v>0.30177750455818714</v>
      </c>
      <c r="X158" s="98">
        <v>0.339143326113996</v>
      </c>
      <c r="Y158" s="98">
        <v>0.32813265689263138</v>
      </c>
      <c r="DA158" s="63" t="s">
        <v>3568</v>
      </c>
    </row>
    <row r="159" spans="1:105" ht="12" customHeight="1" x14ac:dyDescent="0.25">
      <c r="A159" s="109" t="s">
        <v>120</v>
      </c>
      <c r="B159" s="33"/>
      <c r="C159" s="33">
        <v>0.34301380418452615</v>
      </c>
      <c r="D159" s="33">
        <v>0.38376322755665238</v>
      </c>
      <c r="E159" s="33">
        <v>0.51621947506710109</v>
      </c>
      <c r="F159" s="33">
        <v>0.55696638124533626</v>
      </c>
      <c r="G159" s="33">
        <v>0.62007850370510165</v>
      </c>
      <c r="H159" s="33">
        <v>0.88253197008902262</v>
      </c>
      <c r="I159" s="33">
        <v>0.68535742266232136</v>
      </c>
      <c r="J159" s="33">
        <v>0.57032378772009484</v>
      </c>
      <c r="K159" s="33">
        <v>0.42970500566227227</v>
      </c>
      <c r="L159" s="33">
        <v>0.48721248487409918</v>
      </c>
      <c r="M159" s="33">
        <v>0.39476343000718489</v>
      </c>
      <c r="N159" s="33">
        <v>0.42387355602881421</v>
      </c>
      <c r="O159" s="33">
        <v>0.42598752117866168</v>
      </c>
      <c r="P159" s="33">
        <v>1.06508729060997</v>
      </c>
      <c r="Q159" s="33">
        <v>1.5025840852062131</v>
      </c>
      <c r="R159" s="33">
        <v>1.3395353421308793</v>
      </c>
      <c r="S159" s="33">
        <v>1.0852516034035438</v>
      </c>
      <c r="T159" s="33">
        <v>1.0417900103039994</v>
      </c>
      <c r="U159" s="33">
        <v>1.4774588558986095</v>
      </c>
      <c r="V159" s="33">
        <v>1.4047440610759341</v>
      </c>
      <c r="W159" s="33">
        <v>1.3966749944103896</v>
      </c>
      <c r="X159" s="33">
        <v>1.4538760323354449</v>
      </c>
      <c r="Y159" s="33">
        <v>1.54102270710059</v>
      </c>
      <c r="DA159" s="60" t="s">
        <v>3569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52.462473515417344</v>
      </c>
      <c r="D161" s="117">
        <f t="shared" si="54"/>
        <v>30.082032011002177</v>
      </c>
      <c r="E161" s="117">
        <f t="shared" si="54"/>
        <v>44.828690088167555</v>
      </c>
      <c r="F161" s="117">
        <f t="shared" si="54"/>
        <v>53.916482099720511</v>
      </c>
      <c r="G161" s="117">
        <f t="shared" si="54"/>
        <v>66.847669186750267</v>
      </c>
      <c r="H161" s="117">
        <f t="shared" si="54"/>
        <v>96.938583199375998</v>
      </c>
      <c r="I161" s="117">
        <f t="shared" si="54"/>
        <v>54.277601600323415</v>
      </c>
      <c r="J161" s="117">
        <f t="shared" si="54"/>
        <v>44.984023482740533</v>
      </c>
      <c r="K161" s="117">
        <f t="shared" si="54"/>
        <v>43.470353588989219</v>
      </c>
      <c r="L161" s="117">
        <f t="shared" si="54"/>
        <v>58.251760572857322</v>
      </c>
      <c r="M161" s="117">
        <f t="shared" si="54"/>
        <v>34.271987284643807</v>
      </c>
      <c r="N161" s="117">
        <f t="shared" si="54"/>
        <v>29.523779322125705</v>
      </c>
      <c r="O161" s="117">
        <f t="shared" si="54"/>
        <v>0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17.246291289188861</v>
      </c>
      <c r="S161" s="117">
        <f t="shared" si="55"/>
        <v>29.032115989859975</v>
      </c>
      <c r="T161" s="117">
        <f t="shared" si="55"/>
        <v>53.621860519033582</v>
      </c>
      <c r="U161" s="117">
        <f t="shared" si="55"/>
        <v>54.602568374521283</v>
      </c>
      <c r="V161" s="117">
        <f t="shared" si="55"/>
        <v>51.289382304936659</v>
      </c>
      <c r="W161" s="117">
        <f t="shared" ref="W161:Y161" si="56">W162+W164+W166+W175</f>
        <v>43.397033660730145</v>
      </c>
      <c r="X161" s="117">
        <f t="shared" si="56"/>
        <v>42.309549175566914</v>
      </c>
      <c r="Y161" s="117">
        <f t="shared" si="56"/>
        <v>69.010972596590392</v>
      </c>
      <c r="DA161" s="129" t="s">
        <v>3570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35.015654723325547</v>
      </c>
      <c r="D162" s="122">
        <f t="shared" si="57"/>
        <v>19.890700394447649</v>
      </c>
      <c r="E162" s="122">
        <f t="shared" si="57"/>
        <v>27.541599108883819</v>
      </c>
      <c r="F162" s="122">
        <f t="shared" si="57"/>
        <v>34.789655658193482</v>
      </c>
      <c r="G162" s="122">
        <f t="shared" si="57"/>
        <v>43.033826662406369</v>
      </c>
      <c r="H162" s="122">
        <f t="shared" si="57"/>
        <v>64.545034412477179</v>
      </c>
      <c r="I162" s="122">
        <f t="shared" si="57"/>
        <v>36.791308107519448</v>
      </c>
      <c r="J162" s="122">
        <f t="shared" si="57"/>
        <v>29.17990602604441</v>
      </c>
      <c r="K162" s="122">
        <f t="shared" si="57"/>
        <v>26.457567200758238</v>
      </c>
      <c r="L162" s="122">
        <f t="shared" si="57"/>
        <v>38.603067128500129</v>
      </c>
      <c r="M162" s="122">
        <f t="shared" si="57"/>
        <v>22.593337812430409</v>
      </c>
      <c r="N162" s="122">
        <f t="shared" si="57"/>
        <v>18.977580486771881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9.5921337051957813</v>
      </c>
      <c r="S162" s="122">
        <f t="shared" si="57"/>
        <v>16.832033075383613</v>
      </c>
      <c r="T162" s="122">
        <f t="shared" si="57"/>
        <v>33.729717599776741</v>
      </c>
      <c r="U162" s="122">
        <f t="shared" si="57"/>
        <v>35.013580016303777</v>
      </c>
      <c r="V162" s="122">
        <f t="shared" si="57"/>
        <v>31.868741061924514</v>
      </c>
      <c r="W162" s="122">
        <f t="shared" si="57"/>
        <v>23.808184298038928</v>
      </c>
      <c r="X162" s="122">
        <f t="shared" si="57"/>
        <v>24.226513961633344</v>
      </c>
      <c r="Y162" s="122">
        <f t="shared" si="57"/>
        <v>43.020896097922133</v>
      </c>
      <c r="DA162" s="130" t="s">
        <v>3571</v>
      </c>
    </row>
    <row r="163" spans="1:105" ht="12" customHeight="1" x14ac:dyDescent="0.25">
      <c r="A163" s="97" t="s">
        <v>53</v>
      </c>
      <c r="B163" s="33"/>
      <c r="C163" s="33">
        <v>35.015654723325547</v>
      </c>
      <c r="D163" s="33">
        <v>19.890700394447649</v>
      </c>
      <c r="E163" s="33">
        <v>27.541599108883819</v>
      </c>
      <c r="F163" s="33">
        <v>34.789655658193482</v>
      </c>
      <c r="G163" s="33">
        <v>43.033826662406369</v>
      </c>
      <c r="H163" s="33">
        <v>64.545034412477179</v>
      </c>
      <c r="I163" s="33">
        <v>36.791308107519448</v>
      </c>
      <c r="J163" s="33">
        <v>29.17990602604441</v>
      </c>
      <c r="K163" s="33">
        <v>26.457567200758238</v>
      </c>
      <c r="L163" s="33">
        <v>38.603067128500129</v>
      </c>
      <c r="M163" s="33">
        <v>22.593337812430409</v>
      </c>
      <c r="N163" s="33">
        <v>18.977580486771881</v>
      </c>
      <c r="O163" s="33">
        <v>0</v>
      </c>
      <c r="P163" s="33">
        <v>0</v>
      </c>
      <c r="Q163" s="33">
        <v>0</v>
      </c>
      <c r="R163" s="33">
        <v>9.5921337051957813</v>
      </c>
      <c r="S163" s="33">
        <v>16.832033075383613</v>
      </c>
      <c r="T163" s="33">
        <v>33.729717599776741</v>
      </c>
      <c r="U163" s="33">
        <v>35.013580016303777</v>
      </c>
      <c r="V163" s="33">
        <v>31.868741061924514</v>
      </c>
      <c r="W163" s="33">
        <v>23.808184298038928</v>
      </c>
      <c r="X163" s="33">
        <v>24.226513961633344</v>
      </c>
      <c r="Y163" s="33">
        <v>43.020896097922133</v>
      </c>
      <c r="DA163" s="60" t="s">
        <v>3572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4.3448321684914646</v>
      </c>
      <c r="D164" s="122">
        <f t="shared" si="58"/>
        <v>2.2785087013955505</v>
      </c>
      <c r="E164" s="122">
        <f t="shared" si="58"/>
        <v>6.8404100892892412</v>
      </c>
      <c r="F164" s="122">
        <f t="shared" si="58"/>
        <v>6.6092480462121852</v>
      </c>
      <c r="G164" s="122">
        <f t="shared" si="58"/>
        <v>8.6419942800268021</v>
      </c>
      <c r="H164" s="122">
        <f t="shared" si="58"/>
        <v>11.013172169916499</v>
      </c>
      <c r="I164" s="122">
        <f t="shared" si="58"/>
        <v>4.649991194603456</v>
      </c>
      <c r="J164" s="122">
        <f t="shared" si="58"/>
        <v>4.5938851613067531</v>
      </c>
      <c r="K164" s="122">
        <f t="shared" si="58"/>
        <v>6.5726553316594805</v>
      </c>
      <c r="L164" s="122">
        <f t="shared" si="58"/>
        <v>7.2183795778976769</v>
      </c>
      <c r="M164" s="122">
        <f t="shared" si="58"/>
        <v>4.3784813781186473</v>
      </c>
      <c r="N164" s="122">
        <f t="shared" si="58"/>
        <v>3.9322824176616091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1.7708848310188614</v>
      </c>
      <c r="S164" s="122">
        <f t="shared" si="58"/>
        <v>3.1581447208523286</v>
      </c>
      <c r="T164" s="122">
        <f t="shared" si="58"/>
        <v>5.9231781091680658</v>
      </c>
      <c r="U164" s="122">
        <f t="shared" si="58"/>
        <v>3.8075459186600553</v>
      </c>
      <c r="V164" s="122">
        <f t="shared" si="58"/>
        <v>4.0009532669948218</v>
      </c>
      <c r="W164" s="122">
        <f t="shared" si="58"/>
        <v>3.9446914043580592</v>
      </c>
      <c r="X164" s="122">
        <f t="shared" si="58"/>
        <v>4.3098272014347305</v>
      </c>
      <c r="Y164" s="122">
        <f t="shared" si="58"/>
        <v>2.8903211386826082</v>
      </c>
      <c r="DA164" s="130" t="s">
        <v>3573</v>
      </c>
    </row>
    <row r="165" spans="1:105" ht="12" customHeight="1" x14ac:dyDescent="0.25">
      <c r="A165" s="97" t="s">
        <v>53</v>
      </c>
      <c r="B165" s="98"/>
      <c r="C165" s="98">
        <v>4.3448321684914646</v>
      </c>
      <c r="D165" s="98">
        <v>2.2785087013955505</v>
      </c>
      <c r="E165" s="98">
        <v>6.8404100892892412</v>
      </c>
      <c r="F165" s="98">
        <v>6.6092480462121852</v>
      </c>
      <c r="G165" s="98">
        <v>8.6419942800268021</v>
      </c>
      <c r="H165" s="98">
        <v>11.013172169916499</v>
      </c>
      <c r="I165" s="98">
        <v>4.649991194603456</v>
      </c>
      <c r="J165" s="98">
        <v>4.5938851613067531</v>
      </c>
      <c r="K165" s="98">
        <v>6.5726553316594805</v>
      </c>
      <c r="L165" s="98">
        <v>7.2183795778976769</v>
      </c>
      <c r="M165" s="98">
        <v>4.3784813781186473</v>
      </c>
      <c r="N165" s="98">
        <v>3.9322824176616091</v>
      </c>
      <c r="O165" s="98">
        <v>0</v>
      </c>
      <c r="P165" s="98">
        <v>0</v>
      </c>
      <c r="Q165" s="98">
        <v>0</v>
      </c>
      <c r="R165" s="98">
        <v>1.7708848310188614</v>
      </c>
      <c r="S165" s="98">
        <v>3.1581447208523286</v>
      </c>
      <c r="T165" s="98">
        <v>5.9231781091680658</v>
      </c>
      <c r="U165" s="98">
        <v>3.8075459186600553</v>
      </c>
      <c r="V165" s="98">
        <v>4.0009532669948218</v>
      </c>
      <c r="W165" s="98">
        <v>3.9446914043580592</v>
      </c>
      <c r="X165" s="98">
        <v>4.3098272014347305</v>
      </c>
      <c r="Y165" s="98">
        <v>2.8903211386826082</v>
      </c>
      <c r="DA165" s="63" t="s">
        <v>3574</v>
      </c>
    </row>
    <row r="166" spans="1:105" ht="12" customHeight="1" x14ac:dyDescent="0.25">
      <c r="A166" s="121" t="s">
        <v>55</v>
      </c>
      <c r="B166" s="122"/>
      <c r="C166" s="122">
        <v>8.2180230979631652</v>
      </c>
      <c r="D166" s="122">
        <v>4.9193153024502401</v>
      </c>
      <c r="E166" s="122">
        <v>6.3121566497564432</v>
      </c>
      <c r="F166" s="122">
        <v>7.5838347184111479</v>
      </c>
      <c r="G166" s="122">
        <v>9.2111482263723907</v>
      </c>
      <c r="H166" s="122">
        <v>12.350004989497418</v>
      </c>
      <c r="I166" s="122">
        <v>7.4604427303129164</v>
      </c>
      <c r="J166" s="122">
        <v>6.5573496572152159</v>
      </c>
      <c r="K166" s="122">
        <v>6.1370688304112209</v>
      </c>
      <c r="L166" s="122">
        <v>7.3391959838951042</v>
      </c>
      <c r="M166" s="122">
        <v>4.4855114326818741</v>
      </c>
      <c r="N166" s="122">
        <v>4.101823198908555</v>
      </c>
      <c r="O166" s="122">
        <v>0</v>
      </c>
      <c r="P166" s="122">
        <v>0</v>
      </c>
      <c r="Q166" s="122">
        <v>0</v>
      </c>
      <c r="R166" s="122">
        <v>3.7462414673814157</v>
      </c>
      <c r="S166" s="122">
        <v>5.807516947358776</v>
      </c>
      <c r="T166" s="122">
        <v>8.7643402860857584</v>
      </c>
      <c r="U166" s="122">
        <v>10.099178679672377</v>
      </c>
      <c r="V166" s="122">
        <v>9.8595711904556644</v>
      </c>
      <c r="W166" s="122">
        <v>10.045085509163005</v>
      </c>
      <c r="X166" s="122">
        <v>8.8927107550422964</v>
      </c>
      <c r="Y166" s="122">
        <v>14.642908029505932</v>
      </c>
      <c r="DA166" s="130" t="s">
        <v>3575</v>
      </c>
    </row>
    <row r="167" spans="1:105" ht="12" customHeight="1" x14ac:dyDescent="0.25">
      <c r="A167" s="97" t="s">
        <v>124</v>
      </c>
      <c r="B167" s="98"/>
      <c r="C167" s="98">
        <v>4.6066968174337788</v>
      </c>
      <c r="D167" s="98">
        <v>3.473002720671575</v>
      </c>
      <c r="E167" s="98">
        <v>5.183719316791584</v>
      </c>
      <c r="F167" s="98">
        <v>5.335136444671674</v>
      </c>
      <c r="G167" s="98">
        <v>4.5611538819870372</v>
      </c>
      <c r="H167" s="98">
        <v>6.3217149936052053</v>
      </c>
      <c r="I167" s="98">
        <v>2.9328592436391761</v>
      </c>
      <c r="J167" s="98">
        <v>2.4337219270374395</v>
      </c>
      <c r="K167" s="98">
        <v>2.7336019403920711</v>
      </c>
      <c r="L167" s="98">
        <v>3.6352198111981511</v>
      </c>
      <c r="M167" s="98">
        <v>2.2370751742335422</v>
      </c>
      <c r="N167" s="98">
        <v>1.8121683171615031</v>
      </c>
      <c r="O167" s="98">
        <v>0</v>
      </c>
      <c r="P167" s="98">
        <v>0</v>
      </c>
      <c r="Q167" s="98">
        <v>0</v>
      </c>
      <c r="R167" s="98">
        <v>1.8772018569817537</v>
      </c>
      <c r="S167" s="98">
        <v>2.6781652037879518</v>
      </c>
      <c r="T167" s="98">
        <v>3.4474516315235357</v>
      </c>
      <c r="U167" s="98">
        <v>3.1567746233495648</v>
      </c>
      <c r="V167" s="98">
        <v>3.5279252332898827</v>
      </c>
      <c r="W167" s="98">
        <v>4.0792395578818752</v>
      </c>
      <c r="X167" s="98">
        <v>4.1654536286295807</v>
      </c>
      <c r="Y167" s="98">
        <v>5.4169812566657729</v>
      </c>
      <c r="DA167" s="63" t="s">
        <v>3576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3.8398475908493789E-3</v>
      </c>
      <c r="E168" s="98">
        <v>1.6866174721174625E-2</v>
      </c>
      <c r="F168" s="98">
        <v>1.3631795616290682E-2</v>
      </c>
      <c r="G168" s="98">
        <v>9.6594565064950094E-3</v>
      </c>
      <c r="H168" s="98">
        <v>9.5887263216551631E-3</v>
      </c>
      <c r="I168" s="98">
        <v>2.1717218309205175E-2</v>
      </c>
      <c r="J168" s="98">
        <v>2.7078425593789274E-2</v>
      </c>
      <c r="K168" s="98">
        <v>2.47002972917038E-2</v>
      </c>
      <c r="L168" s="98">
        <v>1.8144541592725251E-2</v>
      </c>
      <c r="M168" s="98">
        <v>2.5383334160874403E-4</v>
      </c>
      <c r="N168" s="98">
        <v>1.0095604122099274E-2</v>
      </c>
      <c r="O168" s="98">
        <v>0</v>
      </c>
      <c r="P168" s="98">
        <v>0</v>
      </c>
      <c r="Q168" s="98">
        <v>0</v>
      </c>
      <c r="R168" s="98">
        <v>2.0782358276896888E-2</v>
      </c>
      <c r="S168" s="98">
        <v>2.3185901971161521E-2</v>
      </c>
      <c r="T168" s="98">
        <v>1.6686074569404252E-2</v>
      </c>
      <c r="U168" s="98">
        <v>7.8916789067352538E-3</v>
      </c>
      <c r="V168" s="98">
        <v>2.6606408873149655E-2</v>
      </c>
      <c r="W168" s="98">
        <v>5.2324537552741392E-2</v>
      </c>
      <c r="X168" s="98">
        <v>6.5335085500637102E-2</v>
      </c>
      <c r="Y168" s="98">
        <v>1.4317478524737212E-2</v>
      </c>
      <c r="DA168" s="63" t="s">
        <v>3577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3.4247260552450773E-4</v>
      </c>
      <c r="E169" s="101">
        <v>8.8654237525594745E-4</v>
      </c>
      <c r="F169" s="101">
        <v>9.4307237472287912E-4</v>
      </c>
      <c r="G169" s="101">
        <v>6.4698093250813919E-4</v>
      </c>
      <c r="H169" s="101">
        <v>8.7671980974086559E-4</v>
      </c>
      <c r="I169" s="101">
        <v>1.6209570899379671E-3</v>
      </c>
      <c r="J169" s="101">
        <v>1.9004387580657779E-3</v>
      </c>
      <c r="K169" s="101">
        <v>1.6249056130435155E-3</v>
      </c>
      <c r="L169" s="101">
        <v>1.1941848140756117E-3</v>
      </c>
      <c r="M169" s="101">
        <v>2.5198356333317743E-5</v>
      </c>
      <c r="N169" s="101">
        <v>6.5689772543749885E-4</v>
      </c>
      <c r="O169" s="101">
        <v>0</v>
      </c>
      <c r="P169" s="101">
        <v>0</v>
      </c>
      <c r="Q169" s="101">
        <v>0</v>
      </c>
      <c r="R169" s="101">
        <v>6.2880669643641156E-4</v>
      </c>
      <c r="S169" s="101">
        <v>1.3128354963614713E-3</v>
      </c>
      <c r="T169" s="101">
        <v>1.1029239183697026E-3</v>
      </c>
      <c r="U169" s="101">
        <v>6.5648507121828328E-4</v>
      </c>
      <c r="V169" s="101">
        <v>1.7644563832861335E-3</v>
      </c>
      <c r="W169" s="101">
        <v>4.0029683239210445E-3</v>
      </c>
      <c r="X169" s="101">
        <v>5.6745067337622525E-3</v>
      </c>
      <c r="Y169" s="101">
        <v>9.2276073748602072E-4</v>
      </c>
      <c r="DA169" s="131" t="s">
        <v>3578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3.4973749853248713E-3</v>
      </c>
      <c r="E170" s="104">
        <v>1.5979632345918676E-2</v>
      </c>
      <c r="F170" s="104">
        <v>1.2688723241567803E-2</v>
      </c>
      <c r="G170" s="104">
        <v>9.0124755739868709E-3</v>
      </c>
      <c r="H170" s="104">
        <v>8.712006511914297E-3</v>
      </c>
      <c r="I170" s="104">
        <v>2.0096261219267209E-2</v>
      </c>
      <c r="J170" s="104">
        <v>2.5177986835723497E-2</v>
      </c>
      <c r="K170" s="104">
        <v>2.3075391678660285E-2</v>
      </c>
      <c r="L170" s="104">
        <v>1.6950356778649638E-2</v>
      </c>
      <c r="M170" s="104">
        <v>2.2863498527542626E-4</v>
      </c>
      <c r="N170" s="104">
        <v>9.4387063966617762E-3</v>
      </c>
      <c r="O170" s="104">
        <v>0</v>
      </c>
      <c r="P170" s="104">
        <v>0</v>
      </c>
      <c r="Q170" s="104">
        <v>0</v>
      </c>
      <c r="R170" s="104">
        <v>2.0153551580460477E-2</v>
      </c>
      <c r="S170" s="104">
        <v>2.187306647480005E-2</v>
      </c>
      <c r="T170" s="104">
        <v>1.558315065103455E-2</v>
      </c>
      <c r="U170" s="104">
        <v>7.2351938355169707E-3</v>
      </c>
      <c r="V170" s="104">
        <v>2.4841952489863522E-2</v>
      </c>
      <c r="W170" s="104">
        <v>4.8321569228820346E-2</v>
      </c>
      <c r="X170" s="104">
        <v>5.9660578766874854E-2</v>
      </c>
      <c r="Y170" s="104">
        <v>1.3394717787251192E-2</v>
      </c>
      <c r="DA170" s="132" t="s">
        <v>3579</v>
      </c>
    </row>
    <row r="171" spans="1:105" ht="12" customHeight="1" x14ac:dyDescent="0.25">
      <c r="A171" s="106" t="s">
        <v>122</v>
      </c>
      <c r="B171" s="101"/>
      <c r="C171" s="101">
        <v>3.1791717967985078</v>
      </c>
      <c r="D171" s="101">
        <v>1.2551055728026939</v>
      </c>
      <c r="E171" s="101">
        <v>0.87810300596972168</v>
      </c>
      <c r="F171" s="101">
        <v>1.8083438658679054</v>
      </c>
      <c r="G171" s="101">
        <v>3.9221422380451858</v>
      </c>
      <c r="H171" s="101">
        <v>4.8308786075780379</v>
      </c>
      <c r="I171" s="101">
        <v>2.7642280221710109</v>
      </c>
      <c r="J171" s="101">
        <v>2.0421359575008649</v>
      </c>
      <c r="K171" s="101">
        <v>1.6817155407075393</v>
      </c>
      <c r="L171" s="101">
        <v>2.322902284047438</v>
      </c>
      <c r="M171" s="101">
        <v>1.874249401928658</v>
      </c>
      <c r="N171" s="101">
        <v>1.5159038461223442</v>
      </c>
      <c r="O171" s="101">
        <v>0</v>
      </c>
      <c r="P171" s="101">
        <v>0</v>
      </c>
      <c r="Q171" s="101">
        <v>0</v>
      </c>
      <c r="R171" s="101">
        <v>0.77921447410398159</v>
      </c>
      <c r="S171" s="101">
        <v>1.4793421084866605</v>
      </c>
      <c r="T171" s="101">
        <v>3.1502744798452911</v>
      </c>
      <c r="U171" s="101">
        <v>3.9509335577561324</v>
      </c>
      <c r="V171" s="101">
        <v>3.5056377806295251</v>
      </c>
      <c r="W171" s="101">
        <v>2.8223471212095399</v>
      </c>
      <c r="X171" s="101">
        <v>1.9907205839909574</v>
      </c>
      <c r="Y171" s="101">
        <v>4.8905574215064558</v>
      </c>
      <c r="DA171" s="131" t="s">
        <v>3580</v>
      </c>
    </row>
    <row r="172" spans="1:105" ht="12" customHeight="1" x14ac:dyDescent="0.25">
      <c r="A172" s="107" t="s">
        <v>121</v>
      </c>
      <c r="B172" s="104"/>
      <c r="C172" s="104">
        <v>0.43215448373087767</v>
      </c>
      <c r="D172" s="104">
        <v>0.18736716138512263</v>
      </c>
      <c r="E172" s="104">
        <v>0.23346815227396256</v>
      </c>
      <c r="F172" s="104">
        <v>0.42672261225527808</v>
      </c>
      <c r="G172" s="104">
        <v>0.71819264983367392</v>
      </c>
      <c r="H172" s="104">
        <v>1.1878226619925192</v>
      </c>
      <c r="I172" s="104">
        <v>1.7416382461935247</v>
      </c>
      <c r="J172" s="104">
        <v>2.0544133470831212</v>
      </c>
      <c r="K172" s="104">
        <v>1.6970510520199069</v>
      </c>
      <c r="L172" s="104">
        <v>1.3629293470567896</v>
      </c>
      <c r="M172" s="104">
        <v>0.37393302317806493</v>
      </c>
      <c r="N172" s="104">
        <v>0.76365543150260828</v>
      </c>
      <c r="O172" s="104">
        <v>0</v>
      </c>
      <c r="P172" s="104">
        <v>0</v>
      </c>
      <c r="Q172" s="104">
        <v>0</v>
      </c>
      <c r="R172" s="104">
        <v>1.0690427780187839</v>
      </c>
      <c r="S172" s="104">
        <v>1.6268237331130018</v>
      </c>
      <c r="T172" s="104">
        <v>2.1499281001475272</v>
      </c>
      <c r="U172" s="104">
        <v>2.983578819659944</v>
      </c>
      <c r="V172" s="104">
        <v>2.7994017676631064</v>
      </c>
      <c r="W172" s="104">
        <v>3.0911742925188492</v>
      </c>
      <c r="X172" s="104">
        <v>2.6712014569211209</v>
      </c>
      <c r="Y172" s="104">
        <v>4.3210518728089653</v>
      </c>
      <c r="DA172" s="132" t="s">
        <v>3581</v>
      </c>
    </row>
    <row r="173" spans="1:105" ht="12" customHeight="1" x14ac:dyDescent="0.25">
      <c r="A173" s="108" t="s">
        <v>53</v>
      </c>
      <c r="B173" s="98"/>
      <c r="C173" s="98">
        <v>9.5326196023306775E-2</v>
      </c>
      <c r="D173" s="98">
        <v>1.6686274569044073E-2</v>
      </c>
      <c r="E173" s="98">
        <v>1.1980462393197864E-2</v>
      </c>
      <c r="F173" s="98">
        <v>2.9285023519825773E-2</v>
      </c>
      <c r="G173" s="98">
        <v>4.7559320199015945E-2</v>
      </c>
      <c r="H173" s="98">
        <v>0.1095814315976244</v>
      </c>
      <c r="I173" s="98">
        <v>0.13034284177208116</v>
      </c>
      <c r="J173" s="98">
        <v>0.14387737169887621</v>
      </c>
      <c r="K173" s="98">
        <v>0.11066538190529111</v>
      </c>
      <c r="L173" s="98">
        <v>8.8161540788256332E-2</v>
      </c>
      <c r="M173" s="98">
        <v>3.6610443614240776E-2</v>
      </c>
      <c r="N173" s="98">
        <v>4.9207110025710571E-2</v>
      </c>
      <c r="O173" s="98">
        <v>0</v>
      </c>
      <c r="P173" s="98">
        <v>0</v>
      </c>
      <c r="Q173" s="98">
        <v>0</v>
      </c>
      <c r="R173" s="98">
        <v>2.73338518465868E-2</v>
      </c>
      <c r="S173" s="98">
        <v>8.9411698297202691E-2</v>
      </c>
      <c r="T173" s="98">
        <v>0.14007018164019649</v>
      </c>
      <c r="U173" s="98">
        <v>0.25531268052989231</v>
      </c>
      <c r="V173" s="98">
        <v>0.19706837366877747</v>
      </c>
      <c r="W173" s="98">
        <v>0.23056533772353008</v>
      </c>
      <c r="X173" s="98">
        <v>0.21661423034881364</v>
      </c>
      <c r="Y173" s="98">
        <v>0.28834004480454989</v>
      </c>
      <c r="DA173" s="63" t="s">
        <v>3582</v>
      </c>
    </row>
    <row r="174" spans="1:105" ht="12" customHeight="1" x14ac:dyDescent="0.25">
      <c r="A174" s="115" t="s">
        <v>52</v>
      </c>
      <c r="B174" s="33"/>
      <c r="C174" s="33">
        <v>0.33682828770757089</v>
      </c>
      <c r="D174" s="33">
        <v>0.17068088681607857</v>
      </c>
      <c r="E174" s="33">
        <v>0.2214876898807647</v>
      </c>
      <c r="F174" s="33">
        <v>0.39743758873545232</v>
      </c>
      <c r="G174" s="33">
        <v>0.67063332963465794</v>
      </c>
      <c r="H174" s="33">
        <v>1.0782412303948947</v>
      </c>
      <c r="I174" s="33">
        <v>1.6112954044214436</v>
      </c>
      <c r="J174" s="33">
        <v>1.910535975384245</v>
      </c>
      <c r="K174" s="33">
        <v>1.5863856701146157</v>
      </c>
      <c r="L174" s="33">
        <v>1.2747678062685333</v>
      </c>
      <c r="M174" s="33">
        <v>0.33732257956382417</v>
      </c>
      <c r="N174" s="33">
        <v>0.71444832147689774</v>
      </c>
      <c r="O174" s="33">
        <v>0</v>
      </c>
      <c r="P174" s="33">
        <v>0</v>
      </c>
      <c r="Q174" s="33">
        <v>0</v>
      </c>
      <c r="R174" s="33">
        <v>1.041708926172197</v>
      </c>
      <c r="S174" s="33">
        <v>1.5374120348157991</v>
      </c>
      <c r="T174" s="33">
        <v>2.0098579185073309</v>
      </c>
      <c r="U174" s="33">
        <v>2.7282661391300516</v>
      </c>
      <c r="V174" s="33">
        <v>2.6023333939943289</v>
      </c>
      <c r="W174" s="33">
        <v>2.8606089547953193</v>
      </c>
      <c r="X174" s="33">
        <v>2.4545872265723072</v>
      </c>
      <c r="Y174" s="33">
        <v>4.0327118280044152</v>
      </c>
      <c r="DA174" s="60" t="s">
        <v>3583</v>
      </c>
    </row>
    <row r="175" spans="1:105" ht="12" customHeight="1" x14ac:dyDescent="0.25">
      <c r="A175" s="121" t="s">
        <v>54</v>
      </c>
      <c r="B175" s="122"/>
      <c r="C175" s="122">
        <v>4.8839635256371716</v>
      </c>
      <c r="D175" s="122">
        <v>2.9935076127087381</v>
      </c>
      <c r="E175" s="122">
        <v>4.1345242402380524</v>
      </c>
      <c r="F175" s="122">
        <v>4.9337436769036964</v>
      </c>
      <c r="G175" s="122">
        <v>5.9607000179447081</v>
      </c>
      <c r="H175" s="122">
        <v>9.0303716274848931</v>
      </c>
      <c r="I175" s="122">
        <v>5.3758595678875931</v>
      </c>
      <c r="J175" s="122">
        <v>4.6528826381741544</v>
      </c>
      <c r="K175" s="122">
        <v>4.3030622261602769</v>
      </c>
      <c r="L175" s="122">
        <v>5.0911178825644114</v>
      </c>
      <c r="M175" s="122">
        <v>2.814656661412875</v>
      </c>
      <c r="N175" s="122">
        <v>2.5120932187836611</v>
      </c>
      <c r="O175" s="122">
        <v>0</v>
      </c>
      <c r="P175" s="122">
        <v>0</v>
      </c>
      <c r="Q175" s="122">
        <v>0</v>
      </c>
      <c r="R175" s="122">
        <v>2.1370312855928009</v>
      </c>
      <c r="S175" s="122">
        <v>3.2344212462652555</v>
      </c>
      <c r="T175" s="122">
        <v>5.2046245240030169</v>
      </c>
      <c r="U175" s="122">
        <v>5.6822637598850712</v>
      </c>
      <c r="V175" s="122">
        <v>5.5601167855616538</v>
      </c>
      <c r="W175" s="122">
        <v>5.5990724491701496</v>
      </c>
      <c r="X175" s="122">
        <v>4.8804972574565486</v>
      </c>
      <c r="Y175" s="122">
        <v>8.4568473304797216</v>
      </c>
      <c r="DA175" s="130" t="s">
        <v>3584</v>
      </c>
    </row>
    <row r="176" spans="1:105" ht="12" customHeight="1" x14ac:dyDescent="0.25">
      <c r="A176" s="97" t="s">
        <v>50</v>
      </c>
      <c r="B176" s="98"/>
      <c r="C176" s="98">
        <v>0.9875416768632338</v>
      </c>
      <c r="D176" s="98">
        <v>0.83402144282054735</v>
      </c>
      <c r="E176" s="98">
        <v>1.1161001824592551</v>
      </c>
      <c r="F176" s="98">
        <v>1.3608592917025533</v>
      </c>
      <c r="G176" s="98">
        <v>1.4415904997870466</v>
      </c>
      <c r="H176" s="98">
        <v>1.6888266808037982</v>
      </c>
      <c r="I176" s="98">
        <v>1.0692566363113609</v>
      </c>
      <c r="J176" s="98">
        <v>0.92517762204538179</v>
      </c>
      <c r="K176" s="98">
        <v>1.0241141973416912</v>
      </c>
      <c r="L176" s="98">
        <v>1.2531638954689965</v>
      </c>
      <c r="M176" s="98">
        <v>0.74869432120510404</v>
      </c>
      <c r="N176" s="98">
        <v>0.57656854502590893</v>
      </c>
      <c r="O176" s="98">
        <v>0</v>
      </c>
      <c r="P176" s="98">
        <v>0</v>
      </c>
      <c r="Q176" s="98">
        <v>0</v>
      </c>
      <c r="R176" s="98">
        <v>0.45797398859364635</v>
      </c>
      <c r="S176" s="98">
        <v>0.73553053188458828</v>
      </c>
      <c r="T176" s="98">
        <v>0.96975313006691422</v>
      </c>
      <c r="U176" s="98">
        <v>0.84764491415780663</v>
      </c>
      <c r="V176" s="98">
        <v>0.86560854842570278</v>
      </c>
      <c r="W176" s="98">
        <v>0.99482974410399228</v>
      </c>
      <c r="X176" s="98">
        <v>0.9231607468395826</v>
      </c>
      <c r="Y176" s="98">
        <v>1.4846059368742353</v>
      </c>
      <c r="DA176" s="63" t="s">
        <v>3585</v>
      </c>
    </row>
    <row r="177" spans="1:105" ht="12" customHeight="1" x14ac:dyDescent="0.25">
      <c r="A177" s="109" t="s">
        <v>120</v>
      </c>
      <c r="B177" s="33"/>
      <c r="C177" s="33">
        <v>3.8964218487739375</v>
      </c>
      <c r="D177" s="33">
        <v>2.1594861698881909</v>
      </c>
      <c r="E177" s="33">
        <v>3.0184240577787977</v>
      </c>
      <c r="F177" s="33">
        <v>3.5728843852011432</v>
      </c>
      <c r="G177" s="33">
        <v>4.5191095181576619</v>
      </c>
      <c r="H177" s="33">
        <v>7.3415449466810943</v>
      </c>
      <c r="I177" s="33">
        <v>4.306602931576232</v>
      </c>
      <c r="J177" s="33">
        <v>3.7277050161287728</v>
      </c>
      <c r="K177" s="33">
        <v>3.2789480288185855</v>
      </c>
      <c r="L177" s="33">
        <v>3.8379539870954149</v>
      </c>
      <c r="M177" s="33">
        <v>2.0659623402077707</v>
      </c>
      <c r="N177" s="33">
        <v>1.9355246737577523</v>
      </c>
      <c r="O177" s="33">
        <v>0</v>
      </c>
      <c r="P177" s="33">
        <v>0</v>
      </c>
      <c r="Q177" s="33">
        <v>0</v>
      </c>
      <c r="R177" s="33">
        <v>1.6790572969991544</v>
      </c>
      <c r="S177" s="33">
        <v>2.4988907143806673</v>
      </c>
      <c r="T177" s="33">
        <v>4.2348713939361025</v>
      </c>
      <c r="U177" s="33">
        <v>4.834618845727265</v>
      </c>
      <c r="V177" s="33">
        <v>4.6945082371359508</v>
      </c>
      <c r="W177" s="33">
        <v>4.6042427050661576</v>
      </c>
      <c r="X177" s="33">
        <v>3.9573365106169662</v>
      </c>
      <c r="Y177" s="33">
        <v>6.9722413936054872</v>
      </c>
      <c r="DA177" s="60" t="s">
        <v>3586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>
        <f>IF(RES_hhdet_in_tes!C3=0,"",RES_hhdet_in_tes!C3/RES_hhdet_in_fec!C3)</f>
        <v>0.63118663859362334</v>
      </c>
      <c r="D3" s="119">
        <f>IF(RES_hhdet_in_tes!D3=0,"",RES_hhdet_in_tes!D3/RES_hhdet_in_fec!D3)</f>
        <v>0.62419075795953116</v>
      </c>
      <c r="E3" s="119">
        <f>IF(RES_hhdet_in_tes!E3=0,"",RES_hhdet_in_tes!E3/RES_hhdet_in_fec!E3)</f>
        <v>0.63967282456134222</v>
      </c>
      <c r="F3" s="119">
        <f>IF(RES_hhdet_in_tes!F3=0,"",RES_hhdet_in_tes!F3/RES_hhdet_in_fec!F3)</f>
        <v>0.64727829110577439</v>
      </c>
      <c r="G3" s="119">
        <f>IF(RES_hhdet_in_tes!G3=0,"",RES_hhdet_in_tes!G3/RES_hhdet_in_fec!G3)</f>
        <v>0.6696086675445283</v>
      </c>
      <c r="H3" s="119">
        <f>IF(RES_hhdet_in_tes!H3=0,"",RES_hhdet_in_tes!H3/RES_hhdet_in_fec!H3)</f>
        <v>0.64953399756117192</v>
      </c>
      <c r="I3" s="119">
        <f>IF(RES_hhdet_in_tes!I3=0,"",RES_hhdet_in_tes!I3/RES_hhdet_in_fec!I3)</f>
        <v>0.6642919721511642</v>
      </c>
      <c r="J3" s="119">
        <f>IF(RES_hhdet_in_tes!J3=0,"",RES_hhdet_in_tes!J3/RES_hhdet_in_fec!J3)</f>
        <v>0.66572490731609135</v>
      </c>
      <c r="K3" s="119">
        <f>IF(RES_hhdet_in_tes!K3=0,"",RES_hhdet_in_tes!K3/RES_hhdet_in_fec!K3)</f>
        <v>0.67317026422569826</v>
      </c>
      <c r="L3" s="119">
        <f>IF(RES_hhdet_in_tes!L3=0,"",RES_hhdet_in_tes!L3/RES_hhdet_in_fec!L3)</f>
        <v>0.67742717766654525</v>
      </c>
      <c r="M3" s="119">
        <f>IF(RES_hhdet_in_tes!M3=0,"",RES_hhdet_in_tes!M3/RES_hhdet_in_fec!M3)</f>
        <v>0.67287034136452495</v>
      </c>
      <c r="N3" s="119">
        <f>IF(RES_hhdet_in_tes!N3=0,"",RES_hhdet_in_tes!N3/RES_hhdet_in_fec!N3)</f>
        <v>0.69722403037221403</v>
      </c>
      <c r="O3" s="119">
        <f>IF(RES_hhdet_in_tes!O3=0,"",RES_hhdet_in_tes!O3/RES_hhdet_in_fec!O3)</f>
        <v>0.6827111712264522</v>
      </c>
      <c r="P3" s="119">
        <f>IF(RES_hhdet_in_tes!P3=0,"",RES_hhdet_in_tes!P3/RES_hhdet_in_fec!P3)</f>
        <v>0.69629707003293151</v>
      </c>
      <c r="Q3" s="119">
        <f>IF(RES_hhdet_in_tes!Q3=0,"",RES_hhdet_in_tes!Q3/RES_hhdet_in_fec!Q3)</f>
        <v>0.70796054435326283</v>
      </c>
      <c r="R3" s="119">
        <f>IF(RES_hhdet_in_tes!R3=0,"",RES_hhdet_in_tes!R3/RES_hhdet_in_fec!R3)</f>
        <v>0.73803907238607958</v>
      </c>
      <c r="S3" s="119">
        <f>IF(RES_hhdet_in_tes!S3=0,"",RES_hhdet_in_tes!S3/RES_hhdet_in_fec!S3)</f>
        <v>0.7485473780158286</v>
      </c>
      <c r="T3" s="119">
        <f>IF(RES_hhdet_in_tes!T3=0,"",RES_hhdet_in_tes!T3/RES_hhdet_in_fec!T3)</f>
        <v>0.76849625833039992</v>
      </c>
      <c r="U3" s="119">
        <f>IF(RES_hhdet_in_tes!U3=0,"",RES_hhdet_in_tes!U3/RES_hhdet_in_fec!U3)</f>
        <v>0.78434006273817436</v>
      </c>
      <c r="V3" s="119">
        <f>IF(RES_hhdet_in_tes!V3=0,"",RES_hhdet_in_tes!V3/RES_hhdet_in_fec!V3)</f>
        <v>0.74087117367955246</v>
      </c>
      <c r="W3" s="119" t="str">
        <f>IF(RES_hhdet_in_tes!W3=0,"",RES_hhdet_in_tes!W3/RES_hhdet_in_fec!W3)</f>
        <v/>
      </c>
      <c r="X3" s="119" t="str">
        <f>IF(RES_hhdet_in_tes!X3=0,"",RES_hhdet_in_tes!X3/RES_hhdet_in_fec!X3)</f>
        <v/>
      </c>
      <c r="Y3" s="119">
        <f>IF(RES_hhdet_in_tes!Y3=0,"",RES_hhdet_in_tes!Y3/RES_hhdet_in_fec!Y3)</f>
        <v>0.82525545770567998</v>
      </c>
      <c r="DA3" s="129" t="s">
        <v>3588</v>
      </c>
    </row>
    <row r="4" spans="1:105" ht="12.95" customHeight="1" x14ac:dyDescent="0.25">
      <c r="A4" s="121" t="s">
        <v>57</v>
      </c>
      <c r="B4" s="124"/>
      <c r="C4" s="124">
        <f>IF(RES_hhdet_in_tes!C4=0,"",RES_hhdet_in_tes!C4/RES_hhdet_in_fec!C4)</f>
        <v>0.60894414380353801</v>
      </c>
      <c r="D4" s="124">
        <f>IF(RES_hhdet_in_tes!D4=0,"",RES_hhdet_in_tes!D4/RES_hhdet_in_fec!D4)</f>
        <v>0.61368885487199953</v>
      </c>
      <c r="E4" s="124">
        <f>IF(RES_hhdet_in_tes!E4=0,"",RES_hhdet_in_tes!E4/RES_hhdet_in_fec!E4)</f>
        <v>0.61859215412351432</v>
      </c>
      <c r="F4" s="124">
        <f>IF(RES_hhdet_in_tes!F4=0,"",RES_hhdet_in_tes!F4/RES_hhdet_in_fec!F4)</f>
        <v>0.62378851199976548</v>
      </c>
      <c r="G4" s="124">
        <f>IF(RES_hhdet_in_tes!G4=0,"",RES_hhdet_in_tes!G4/RES_hhdet_in_fec!G4)</f>
        <v>0.62912302444539159</v>
      </c>
      <c r="H4" s="124">
        <f>IF(RES_hhdet_in_tes!H4=0,"",RES_hhdet_in_tes!H4/RES_hhdet_in_fec!H4)</f>
        <v>0.63462731904255942</v>
      </c>
      <c r="I4" s="124">
        <f>IF(RES_hhdet_in_tes!I4=0,"",RES_hhdet_in_tes!I4/RES_hhdet_in_fec!I4)</f>
        <v>0.64036123420402469</v>
      </c>
      <c r="J4" s="124">
        <f>IF(RES_hhdet_in_tes!J4=0,"",RES_hhdet_in_tes!J4/RES_hhdet_in_fec!J4)</f>
        <v>0.64624403263838193</v>
      </c>
      <c r="K4" s="124">
        <f>IF(RES_hhdet_in_tes!K4=0,"",RES_hhdet_in_tes!K4/RES_hhdet_in_fec!K4)</f>
        <v>0.65226949934692247</v>
      </c>
      <c r="L4" s="124">
        <f>IF(RES_hhdet_in_tes!L4=0,"",RES_hhdet_in_tes!L4/RES_hhdet_in_fec!L4)</f>
        <v>0.65847391785181808</v>
      </c>
      <c r="M4" s="124">
        <f>IF(RES_hhdet_in_tes!M4=0,"",RES_hhdet_in_tes!M4/RES_hhdet_in_fec!M4)</f>
        <v>0.66468475387419013</v>
      </c>
      <c r="N4" s="124">
        <f>IF(RES_hhdet_in_tes!N4=0,"",RES_hhdet_in_tes!N4/RES_hhdet_in_fec!N4)</f>
        <v>0.67045582400985904</v>
      </c>
      <c r="O4" s="124">
        <f>IF(RES_hhdet_in_tes!O4=0,"",RES_hhdet_in_tes!O4/RES_hhdet_in_fec!O4)</f>
        <v>0.67565078675330437</v>
      </c>
      <c r="P4" s="124">
        <f>IF(RES_hhdet_in_tes!P4=0,"",RES_hhdet_in_tes!P4/RES_hhdet_in_fec!P4)</f>
        <v>0.68082050158132523</v>
      </c>
      <c r="Q4" s="124">
        <f>IF(RES_hhdet_in_tes!Q4=0,"",RES_hhdet_in_tes!Q4/RES_hhdet_in_fec!Q4)</f>
        <v>0.68914643056587588</v>
      </c>
      <c r="R4" s="124">
        <f>IF(RES_hhdet_in_tes!R4=0,"",RES_hhdet_in_tes!R4/RES_hhdet_in_fec!R4)</f>
        <v>0.7055043498000555</v>
      </c>
      <c r="S4" s="124">
        <f>IF(RES_hhdet_in_tes!S4=0,"",RES_hhdet_in_tes!S4/RES_hhdet_in_fec!S4)</f>
        <v>0.72674536126341327</v>
      </c>
      <c r="T4" s="124">
        <f>IF(RES_hhdet_in_tes!T4=0,"",RES_hhdet_in_tes!T4/RES_hhdet_in_fec!T4)</f>
        <v>0.74928705448711319</v>
      </c>
      <c r="U4" s="124">
        <f>IF(RES_hhdet_in_tes!U4=0,"",RES_hhdet_in_tes!U4/RES_hhdet_in_fec!U4)</f>
        <v>0.76991323627371744</v>
      </c>
      <c r="V4" s="124">
        <f>IF(RES_hhdet_in_tes!V4=0,"",RES_hhdet_in_tes!V4/RES_hhdet_in_fec!V4)</f>
        <v>0.78627985173776693</v>
      </c>
      <c r="W4" s="124" t="str">
        <f>IF(RES_hhdet_in_tes!W4=0,"",RES_hhdet_in_tes!W4/RES_hhdet_in_fec!W4)</f>
        <v/>
      </c>
      <c r="X4" s="124" t="str">
        <f>IF(RES_hhdet_in_tes!X4=0,"",RES_hhdet_in_tes!X4/RES_hhdet_in_fec!X4)</f>
        <v/>
      </c>
      <c r="Y4" s="124">
        <f>IF(RES_hhdet_in_tes!Y4=0,"",RES_hhdet_in_tes!Y4/RES_hhdet_in_fec!Y4)</f>
        <v>0.81178411876500378</v>
      </c>
      <c r="DA4" s="130" t="s">
        <v>3589</v>
      </c>
    </row>
    <row r="5" spans="1:105" ht="12" customHeight="1" x14ac:dyDescent="0.25">
      <c r="A5" s="97" t="s">
        <v>51</v>
      </c>
      <c r="B5" s="111"/>
      <c r="C5" s="111">
        <f>IF(RES_hhdet_in_tes!C5=0,"",RES_hhdet_in_tes!C5/RES_hhdet_in_fec!C5)</f>
        <v>0.60685383725339759</v>
      </c>
      <c r="D5" s="111">
        <f>IF(RES_hhdet_in_tes!D5=0,"",RES_hhdet_in_tes!D5/RES_hhdet_in_fec!D5)</f>
        <v>0.61167462854562371</v>
      </c>
      <c r="E5" s="111">
        <f>IF(RES_hhdet_in_tes!E5=0,"",RES_hhdet_in_tes!E5/RES_hhdet_in_fec!E5)</f>
        <v>0.61671792707761264</v>
      </c>
      <c r="F5" s="111">
        <f>IF(RES_hhdet_in_tes!F5=0,"",RES_hhdet_in_tes!F5/RES_hhdet_in_fec!F5)</f>
        <v>0.62192846707684724</v>
      </c>
      <c r="G5" s="111">
        <f>IF(RES_hhdet_in_tes!G5=0,"",RES_hhdet_in_tes!G5/RES_hhdet_in_fec!G5)</f>
        <v>0.62733597992205814</v>
      </c>
      <c r="H5" s="111">
        <f>IF(RES_hhdet_in_tes!H5=0,"",RES_hhdet_in_tes!H5/RES_hhdet_in_fec!H5)</f>
        <v>0.63292271545221113</v>
      </c>
      <c r="I5" s="111">
        <f>IF(RES_hhdet_in_tes!I5=0,"",RES_hhdet_in_tes!I5/RES_hhdet_in_fec!I5)</f>
        <v>0.63868175501042901</v>
      </c>
      <c r="J5" s="111">
        <f>IF(RES_hhdet_in_tes!J5=0,"",RES_hhdet_in_tes!J5/RES_hhdet_in_fec!J5)</f>
        <v>0.64461741829333485</v>
      </c>
      <c r="K5" s="111">
        <f>IF(RES_hhdet_in_tes!K5=0,"",RES_hhdet_in_tes!K5/RES_hhdet_in_fec!K5)</f>
        <v>0.65071580009157648</v>
      </c>
      <c r="L5" s="111">
        <f>IF(RES_hhdet_in_tes!L5=0,"",RES_hhdet_in_tes!L5/RES_hhdet_in_fec!L5)</f>
        <v>0.65694247875851464</v>
      </c>
      <c r="M5" s="111">
        <f>IF(RES_hhdet_in_tes!M5=0,"",RES_hhdet_in_tes!M5/RES_hhdet_in_fec!M5)</f>
        <v>0.66315524525079306</v>
      </c>
      <c r="N5" s="111">
        <f>IF(RES_hhdet_in_tes!N5=0,"",RES_hhdet_in_tes!N5/RES_hhdet_in_fec!N5)</f>
        <v>0.66895868014315363</v>
      </c>
      <c r="O5" s="111">
        <f>IF(RES_hhdet_in_tes!O5=0,"",RES_hhdet_in_tes!O5/RES_hhdet_in_fec!O5)</f>
        <v>0.67414357259081281</v>
      </c>
      <c r="P5" s="111">
        <f>IF(RES_hhdet_in_tes!P5=0,"",RES_hhdet_in_tes!P5/RES_hhdet_in_fec!P5)</f>
        <v>0.67930624186030575</v>
      </c>
      <c r="Q5" s="111">
        <f>IF(RES_hhdet_in_tes!Q5=0,"",RES_hhdet_in_tes!Q5/RES_hhdet_in_fec!Q5)</f>
        <v>0.68771724889388508</v>
      </c>
      <c r="R5" s="111">
        <f>IF(RES_hhdet_in_tes!R5=0,"",RES_hhdet_in_tes!R5/RES_hhdet_in_fec!R5)</f>
        <v>0.70411831017932425</v>
      </c>
      <c r="S5" s="111">
        <f>IF(RES_hhdet_in_tes!S5=0,"",RES_hhdet_in_tes!S5/RES_hhdet_in_fec!S5)</f>
        <v>0.72544211058312824</v>
      </c>
      <c r="T5" s="111">
        <f>IF(RES_hhdet_in_tes!T5=0,"",RES_hhdet_in_tes!T5/RES_hhdet_in_fec!T5)</f>
        <v>0.74804362089703136</v>
      </c>
      <c r="U5" s="111">
        <f>IF(RES_hhdet_in_tes!U5=0,"",RES_hhdet_in_tes!U5/RES_hhdet_in_fec!U5)</f>
        <v>0.76875429218797053</v>
      </c>
      <c r="V5" s="111">
        <f>IF(RES_hhdet_in_tes!V5=0,"",RES_hhdet_in_tes!V5/RES_hhdet_in_fec!V5)</f>
        <v>0.78518069863807638</v>
      </c>
      <c r="W5" s="111" t="str">
        <f>IF(RES_hhdet_in_tes!W5=0,"",RES_hhdet_in_tes!W5/RES_hhdet_in_fec!W5)</f>
        <v/>
      </c>
      <c r="X5" s="111" t="str">
        <f>IF(RES_hhdet_in_tes!X5=0,"",RES_hhdet_in_tes!X5/RES_hhdet_in_fec!X5)</f>
        <v/>
      </c>
      <c r="Y5" s="111">
        <f>IF(RES_hhdet_in_tes!Y5=0,"",RES_hhdet_in_tes!Y5/RES_hhdet_in_fec!Y5)</f>
        <v>0.81076800684446237</v>
      </c>
      <c r="DA5" s="63" t="s">
        <v>3590</v>
      </c>
    </row>
    <row r="6" spans="1:105" ht="12" customHeight="1" x14ac:dyDescent="0.25">
      <c r="A6" s="97" t="s">
        <v>53</v>
      </c>
      <c r="B6" s="111"/>
      <c r="C6" s="111">
        <f>IF(RES_hhdet_in_tes!C6=0,"",RES_hhdet_in_tes!C6/RES_hhdet_in_fec!C6)</f>
        <v>1</v>
      </c>
      <c r="D6" s="111">
        <f>IF(RES_hhdet_in_tes!D6=0,"",RES_hhdet_in_tes!D6/RES_hhdet_in_fec!D6)</f>
        <v>1</v>
      </c>
      <c r="E6" s="111">
        <f>IF(RES_hhdet_in_tes!E6=0,"",RES_hhdet_in_tes!E6/RES_hhdet_in_fec!E6)</f>
        <v>1</v>
      </c>
      <c r="F6" s="111">
        <f>IF(RES_hhdet_in_tes!F6=0,"",RES_hhdet_in_tes!F6/RES_hhdet_in_fec!F6)</f>
        <v>1</v>
      </c>
      <c r="G6" s="111">
        <f>IF(RES_hhdet_in_tes!G6=0,"",RES_hhdet_in_tes!G6/RES_hhdet_in_fec!G6)</f>
        <v>1</v>
      </c>
      <c r="H6" s="111">
        <f>IF(RES_hhdet_in_tes!H6=0,"",RES_hhdet_in_tes!H6/RES_hhdet_in_fec!H6)</f>
        <v>1</v>
      </c>
      <c r="I6" s="111">
        <f>IF(RES_hhdet_in_tes!I6=0,"",RES_hhdet_in_tes!I6/RES_hhdet_in_fec!I6)</f>
        <v>1</v>
      </c>
      <c r="J6" s="111">
        <f>IF(RES_hhdet_in_tes!J6=0,"",RES_hhdet_in_tes!J6/RES_hhdet_in_fec!J6)</f>
        <v>1</v>
      </c>
      <c r="K6" s="111">
        <f>IF(RES_hhdet_in_tes!K6=0,"",RES_hhdet_in_tes!K6/RES_hhdet_in_fec!K6)</f>
        <v>1</v>
      </c>
      <c r="L6" s="111">
        <f>IF(RES_hhdet_in_tes!L6=0,"",RES_hhdet_in_tes!L6/RES_hhdet_in_fec!L6)</f>
        <v>1</v>
      </c>
      <c r="M6" s="111">
        <f>IF(RES_hhdet_in_tes!M6=0,"",RES_hhdet_in_tes!M6/RES_hhdet_in_fec!M6)</f>
        <v>1</v>
      </c>
      <c r="N6" s="111">
        <f>IF(RES_hhdet_in_tes!N6=0,"",RES_hhdet_in_tes!N6/RES_hhdet_in_fec!N6)</f>
        <v>1</v>
      </c>
      <c r="O6" s="111">
        <f>IF(RES_hhdet_in_tes!O6=0,"",RES_hhdet_in_tes!O6/RES_hhdet_in_fec!O6)</f>
        <v>1</v>
      </c>
      <c r="P6" s="111">
        <f>IF(RES_hhdet_in_tes!P6=0,"",RES_hhdet_in_tes!P6/RES_hhdet_in_fec!P6)</f>
        <v>1</v>
      </c>
      <c r="Q6" s="111">
        <f>IF(RES_hhdet_in_tes!Q6=0,"",RES_hhdet_in_tes!Q6/RES_hhdet_in_fec!Q6)</f>
        <v>1</v>
      </c>
      <c r="R6" s="111">
        <f>IF(RES_hhdet_in_tes!R6=0,"",RES_hhdet_in_tes!R6/RES_hhdet_in_fec!R6)</f>
        <v>1</v>
      </c>
      <c r="S6" s="111">
        <f>IF(RES_hhdet_in_tes!S6=0,"",RES_hhdet_in_tes!S6/RES_hhdet_in_fec!S6)</f>
        <v>1</v>
      </c>
      <c r="T6" s="111">
        <f>IF(RES_hhdet_in_tes!T6=0,"",RES_hhdet_in_tes!T6/RES_hhdet_in_fec!T6)</f>
        <v>1</v>
      </c>
      <c r="U6" s="111">
        <f>IF(RES_hhdet_in_tes!U6=0,"",RES_hhdet_in_tes!U6/RES_hhdet_in_fec!U6)</f>
        <v>1</v>
      </c>
      <c r="V6" s="111">
        <f>IF(RES_hhdet_in_tes!V6=0,"",RES_hhdet_in_tes!V6/RES_hhdet_in_fec!V6)</f>
        <v>1</v>
      </c>
      <c r="W6" s="111" t="str">
        <f>IF(RES_hhdet_in_tes!W6=0,"",RES_hhdet_in_tes!W6/RES_hhdet_in_fec!W6)</f>
        <v/>
      </c>
      <c r="X6" s="111" t="str">
        <f>IF(RES_hhdet_in_tes!X6=0,"",RES_hhdet_in_tes!X6/RES_hhdet_in_fec!X6)</f>
        <v/>
      </c>
      <c r="Y6" s="111">
        <f>IF(RES_hhdet_in_tes!Y6=0,"",RES_hhdet_in_tes!Y6/RES_hhdet_in_fec!Y6)</f>
        <v>1</v>
      </c>
      <c r="DA6" s="63" t="s">
        <v>3591</v>
      </c>
    </row>
    <row r="7" spans="1:105" ht="12.95" customHeight="1" x14ac:dyDescent="0.25">
      <c r="A7" s="121" t="s">
        <v>92</v>
      </c>
      <c r="B7" s="124"/>
      <c r="C7" s="124">
        <f>IF(RES_hhdet_in_tes!C7=0,"",RES_hhdet_in_tes!C7/RES_hhdet_in_fec!C7)</f>
        <v>2.1749092952300888</v>
      </c>
      <c r="D7" s="124">
        <f>IF(RES_hhdet_in_tes!D7=0,"",RES_hhdet_in_tes!D7/RES_hhdet_in_fec!D7)</f>
        <v>2.2625469324608978</v>
      </c>
      <c r="E7" s="124">
        <f>IF(RES_hhdet_in_tes!E7=0,"",RES_hhdet_in_tes!E7/RES_hhdet_in_fec!E7)</f>
        <v>2.351498426392244</v>
      </c>
      <c r="F7" s="124">
        <f>IF(RES_hhdet_in_tes!F7=0,"",RES_hhdet_in_tes!F7/RES_hhdet_in_fec!F7)</f>
        <v>2.4411643394859039</v>
      </c>
      <c r="G7" s="124">
        <f>IF(RES_hhdet_in_tes!G7=0,"",RES_hhdet_in_tes!G7/RES_hhdet_in_fec!G7)</f>
        <v>2.5320641354857836</v>
      </c>
      <c r="H7" s="124">
        <f>IF(RES_hhdet_in_tes!H7=0,"",RES_hhdet_in_tes!H7/RES_hhdet_in_fec!H7)</f>
        <v>2.6241161746312605</v>
      </c>
      <c r="I7" s="124">
        <f>IF(RES_hhdet_in_tes!I7=0,"",RES_hhdet_in_tes!I7/RES_hhdet_in_fec!I7)</f>
        <v>2.7174293463966923</v>
      </c>
      <c r="J7" s="124">
        <f>IF(RES_hhdet_in_tes!J7=0,"",RES_hhdet_in_tes!J7/RES_hhdet_in_fec!J7)</f>
        <v>2.8124916852195327</v>
      </c>
      <c r="K7" s="124">
        <f>IF(RES_hhdet_in_tes!K7=0,"",RES_hhdet_in_tes!K7/RES_hhdet_in_fec!K7)</f>
        <v>2.9096897550664629</v>
      </c>
      <c r="L7" s="124">
        <f>IF(RES_hhdet_in_tes!L7=0,"",RES_hhdet_in_tes!L7/RES_hhdet_in_fec!L7)</f>
        <v>3.009074818479907</v>
      </c>
      <c r="M7" s="124">
        <f>IF(RES_hhdet_in_tes!M7=0,"",RES_hhdet_in_tes!M7/RES_hhdet_in_fec!M7)</f>
        <v>3.1229627754940279</v>
      </c>
      <c r="N7" s="124">
        <f>IF(RES_hhdet_in_tes!N7=0,"",RES_hhdet_in_tes!N7/RES_hhdet_in_fec!N7)</f>
        <v>3.2550096514045928</v>
      </c>
      <c r="O7" s="124">
        <f>IF(RES_hhdet_in_tes!O7=0,"",RES_hhdet_in_tes!O7/RES_hhdet_in_fec!O7)</f>
        <v>3.4049798876452653</v>
      </c>
      <c r="P7" s="124">
        <f>IF(RES_hhdet_in_tes!P7=0,"",RES_hhdet_in_tes!P7/RES_hhdet_in_fec!P7)</f>
        <v>3.5582783803495057</v>
      </c>
      <c r="Q7" s="124">
        <f>IF(RES_hhdet_in_tes!Q7=0,"",RES_hhdet_in_tes!Q7/RES_hhdet_in_fec!Q7)</f>
        <v>3.6759326230972178</v>
      </c>
      <c r="R7" s="124">
        <f>IF(RES_hhdet_in_tes!R7=0,"",RES_hhdet_in_tes!R7/RES_hhdet_in_fec!R7)</f>
        <v>3.7014257231002139</v>
      </c>
      <c r="S7" s="124">
        <f>IF(RES_hhdet_in_tes!S7=0,"",RES_hhdet_in_tes!S7/RES_hhdet_in_fec!S7)</f>
        <v>3.7042582897672127</v>
      </c>
      <c r="T7" s="124">
        <f>IF(RES_hhdet_in_tes!T7=0,"",RES_hhdet_in_tes!T7/RES_hhdet_in_fec!T7)</f>
        <v>3.7074055860638797</v>
      </c>
      <c r="U7" s="124">
        <f>IF(RES_hhdet_in_tes!U7=0,"",RES_hhdet_in_tes!U7/RES_hhdet_in_fec!U7)</f>
        <v>3.7109025819490644</v>
      </c>
      <c r="V7" s="124" t="str">
        <f>IF(RES_hhdet_in_tes!V7=0,"",RES_hhdet_in_tes!V7/RES_hhdet_in_fec!V7)</f>
        <v/>
      </c>
      <c r="W7" s="124" t="str">
        <f>IF(RES_hhdet_in_tes!W7=0,"",RES_hhdet_in_tes!W7/RES_hhdet_in_fec!W7)</f>
        <v/>
      </c>
      <c r="X7" s="124" t="str">
        <f>IF(RES_hhdet_in_tes!X7=0,"",RES_hhdet_in_tes!X7/RES_hhdet_in_fec!X7)</f>
        <v/>
      </c>
      <c r="Y7" s="124">
        <f>IF(RES_hhdet_in_tes!Y7=0,"",RES_hhdet_in_tes!Y7/RES_hhdet_in_fec!Y7)</f>
        <v>3.8404753840703485</v>
      </c>
      <c r="DA7" s="130" t="s">
        <v>3592</v>
      </c>
    </row>
    <row r="8" spans="1:105" ht="12" customHeight="1" x14ac:dyDescent="0.25">
      <c r="A8" s="97" t="s">
        <v>53</v>
      </c>
      <c r="B8" s="111"/>
      <c r="C8" s="111">
        <f>IF(RES_hhdet_in_tes!C8=0,"",RES_hhdet_in_tes!C8/RES_hhdet_in_fec!C8)</f>
        <v>2.1749092952300888</v>
      </c>
      <c r="D8" s="111">
        <f>IF(RES_hhdet_in_tes!D8=0,"",RES_hhdet_in_tes!D8/RES_hhdet_in_fec!D8)</f>
        <v>2.2625469324608978</v>
      </c>
      <c r="E8" s="111">
        <f>IF(RES_hhdet_in_tes!E8=0,"",RES_hhdet_in_tes!E8/RES_hhdet_in_fec!E8)</f>
        <v>2.351498426392244</v>
      </c>
      <c r="F8" s="111">
        <f>IF(RES_hhdet_in_tes!F8=0,"",RES_hhdet_in_tes!F8/RES_hhdet_in_fec!F8)</f>
        <v>2.4411643394859039</v>
      </c>
      <c r="G8" s="111">
        <f>IF(RES_hhdet_in_tes!G8=0,"",RES_hhdet_in_tes!G8/RES_hhdet_in_fec!G8)</f>
        <v>2.5320641354857836</v>
      </c>
      <c r="H8" s="111">
        <f>IF(RES_hhdet_in_tes!H8=0,"",RES_hhdet_in_tes!H8/RES_hhdet_in_fec!H8)</f>
        <v>2.6241161746312605</v>
      </c>
      <c r="I8" s="111">
        <f>IF(RES_hhdet_in_tes!I8=0,"",RES_hhdet_in_tes!I8/RES_hhdet_in_fec!I8)</f>
        <v>2.7174293463966923</v>
      </c>
      <c r="J8" s="111">
        <f>IF(RES_hhdet_in_tes!J8=0,"",RES_hhdet_in_tes!J8/RES_hhdet_in_fec!J8)</f>
        <v>2.8124916852195327</v>
      </c>
      <c r="K8" s="111">
        <f>IF(RES_hhdet_in_tes!K8=0,"",RES_hhdet_in_tes!K8/RES_hhdet_in_fec!K8)</f>
        <v>2.9096897550664629</v>
      </c>
      <c r="L8" s="111">
        <f>IF(RES_hhdet_in_tes!L8=0,"",RES_hhdet_in_tes!L8/RES_hhdet_in_fec!L8)</f>
        <v>3.009074818479907</v>
      </c>
      <c r="M8" s="111">
        <f>IF(RES_hhdet_in_tes!M8=0,"",RES_hhdet_in_tes!M8/RES_hhdet_in_fec!M8)</f>
        <v>3.1229627754940279</v>
      </c>
      <c r="N8" s="111">
        <f>IF(RES_hhdet_in_tes!N8=0,"",RES_hhdet_in_tes!N8/RES_hhdet_in_fec!N8)</f>
        <v>3.2550096514045928</v>
      </c>
      <c r="O8" s="111">
        <f>IF(RES_hhdet_in_tes!O8=0,"",RES_hhdet_in_tes!O8/RES_hhdet_in_fec!O8)</f>
        <v>3.4049798876452653</v>
      </c>
      <c r="P8" s="111">
        <f>IF(RES_hhdet_in_tes!P8=0,"",RES_hhdet_in_tes!P8/RES_hhdet_in_fec!P8)</f>
        <v>3.5582783803495057</v>
      </c>
      <c r="Q8" s="111">
        <f>IF(RES_hhdet_in_tes!Q8=0,"",RES_hhdet_in_tes!Q8/RES_hhdet_in_fec!Q8)</f>
        <v>3.6759326230972178</v>
      </c>
      <c r="R8" s="111">
        <f>IF(RES_hhdet_in_tes!R8=0,"",RES_hhdet_in_tes!R8/RES_hhdet_in_fec!R8)</f>
        <v>3.7014257231002139</v>
      </c>
      <c r="S8" s="111">
        <f>IF(RES_hhdet_in_tes!S8=0,"",RES_hhdet_in_tes!S8/RES_hhdet_in_fec!S8)</f>
        <v>3.7042582897672127</v>
      </c>
      <c r="T8" s="111">
        <f>IF(RES_hhdet_in_tes!T8=0,"",RES_hhdet_in_tes!T8/RES_hhdet_in_fec!T8)</f>
        <v>3.7074055860638797</v>
      </c>
      <c r="U8" s="111">
        <f>IF(RES_hhdet_in_tes!U8=0,"",RES_hhdet_in_tes!U8/RES_hhdet_in_fec!U8)</f>
        <v>3.7109025819490644</v>
      </c>
      <c r="V8" s="111" t="str">
        <f>IF(RES_hhdet_in_tes!V8=0,"",RES_hhdet_in_tes!V8/RES_hhdet_in_fec!V8)</f>
        <v/>
      </c>
      <c r="W8" s="111" t="str">
        <f>IF(RES_hhdet_in_tes!W8=0,"",RES_hhdet_in_tes!W8/RES_hhdet_in_fec!W8)</f>
        <v/>
      </c>
      <c r="X8" s="111" t="str">
        <f>IF(RES_hhdet_in_tes!X8=0,"",RES_hhdet_in_tes!X8/RES_hhdet_in_fec!X8)</f>
        <v/>
      </c>
      <c r="Y8" s="111">
        <f>IF(RES_hhdet_in_tes!Y8=0,"",RES_hhdet_in_tes!Y8/RES_hhdet_in_fec!Y8)</f>
        <v>3.8404753840703485</v>
      </c>
      <c r="DA8" s="63" t="s">
        <v>3593</v>
      </c>
    </row>
    <row r="9" spans="1:105" ht="12" customHeight="1" x14ac:dyDescent="0.25">
      <c r="A9" s="121" t="s">
        <v>55</v>
      </c>
      <c r="B9" s="124"/>
      <c r="C9" s="124">
        <f>IF(RES_hhdet_in_tes!C9=0,"",RES_hhdet_in_tes!C9/RES_hhdet_in_fec!C9)</f>
        <v>0.59431071346770459</v>
      </c>
      <c r="D9" s="124">
        <f>IF(RES_hhdet_in_tes!D9=0,"",RES_hhdet_in_tes!D9/RES_hhdet_in_fec!D9)</f>
        <v>0.58568058528103062</v>
      </c>
      <c r="E9" s="124">
        <f>IF(RES_hhdet_in_tes!E9=0,"",RES_hhdet_in_tes!E9/RES_hhdet_in_fec!E9)</f>
        <v>0.58152848581237848</v>
      </c>
      <c r="F9" s="124">
        <f>IF(RES_hhdet_in_tes!F9=0,"",RES_hhdet_in_tes!F9/RES_hhdet_in_fec!F9)</f>
        <v>0.59402528473769456</v>
      </c>
      <c r="G9" s="124">
        <f>IF(RES_hhdet_in_tes!G9=0,"",RES_hhdet_in_tes!G9/RES_hhdet_in_fec!G9)</f>
        <v>0.61370205139022893</v>
      </c>
      <c r="H9" s="124">
        <f>IF(RES_hhdet_in_tes!H9=0,"",RES_hhdet_in_tes!H9/RES_hhdet_in_fec!H9)</f>
        <v>0.61847871545478905</v>
      </c>
      <c r="I9" s="124">
        <f>IF(RES_hhdet_in_tes!I9=0,"",RES_hhdet_in_tes!I9/RES_hhdet_in_fec!I9)</f>
        <v>0.66008900695633521</v>
      </c>
      <c r="J9" s="124">
        <f>IF(RES_hhdet_in_tes!J9=0,"",RES_hhdet_in_tes!J9/RES_hhdet_in_fec!J9)</f>
        <v>0.67624719688173851</v>
      </c>
      <c r="K9" s="124">
        <f>IF(RES_hhdet_in_tes!K9=0,"",RES_hhdet_in_tes!K9/RES_hhdet_in_fec!K9)</f>
        <v>0.66925379192226475</v>
      </c>
      <c r="L9" s="124">
        <f>IF(RES_hhdet_in_tes!L9=0,"",RES_hhdet_in_tes!L9/RES_hhdet_in_fec!L9)</f>
        <v>0.64929636864840778</v>
      </c>
      <c r="M9" s="124">
        <f>IF(RES_hhdet_in_tes!M9=0,"",RES_hhdet_in_tes!M9/RES_hhdet_in_fec!M9)</f>
        <v>0.63709235709931211</v>
      </c>
      <c r="N9" s="124">
        <f>IF(RES_hhdet_in_tes!N9=0,"",RES_hhdet_in_tes!N9/RES_hhdet_in_fec!N9)</f>
        <v>0.67116313347862477</v>
      </c>
      <c r="O9" s="124">
        <f>IF(RES_hhdet_in_tes!O9=0,"",RES_hhdet_in_tes!O9/RES_hhdet_in_fec!O9)</f>
        <v>0.6922184223172565</v>
      </c>
      <c r="P9" s="124">
        <f>IF(RES_hhdet_in_tes!P9=0,"",RES_hhdet_in_tes!P9/RES_hhdet_in_fec!P9)</f>
        <v>0.73185258839910461</v>
      </c>
      <c r="Q9" s="124">
        <f>IF(RES_hhdet_in_tes!Q9=0,"",RES_hhdet_in_tes!Q9/RES_hhdet_in_fec!Q9)</f>
        <v>0.75562386004940341</v>
      </c>
      <c r="R9" s="124">
        <f>IF(RES_hhdet_in_tes!R9=0,"",RES_hhdet_in_tes!R9/RES_hhdet_in_fec!R9)</f>
        <v>0.7760748652134678</v>
      </c>
      <c r="S9" s="124">
        <f>IF(RES_hhdet_in_tes!S9=0,"",RES_hhdet_in_tes!S9/RES_hhdet_in_fec!S9)</f>
        <v>0.78505032061382829</v>
      </c>
      <c r="T9" s="124">
        <f>IF(RES_hhdet_in_tes!T9=0,"",RES_hhdet_in_tes!T9/RES_hhdet_in_fec!T9)</f>
        <v>0.78581848694233691</v>
      </c>
      <c r="U9" s="124">
        <f>IF(RES_hhdet_in_tes!U9=0,"",RES_hhdet_in_tes!U9/RES_hhdet_in_fec!U9)</f>
        <v>0.79988832788103692</v>
      </c>
      <c r="V9" s="124">
        <f>IF(RES_hhdet_in_tes!V9=0,"",RES_hhdet_in_tes!V9/RES_hhdet_in_fec!V9)</f>
        <v>0.7321111319594471</v>
      </c>
      <c r="W9" s="124" t="str">
        <f>IF(RES_hhdet_in_tes!W9=0,"",RES_hhdet_in_tes!W9/RES_hhdet_in_fec!W9)</f>
        <v/>
      </c>
      <c r="X9" s="124" t="str">
        <f>IF(RES_hhdet_in_tes!X9=0,"",RES_hhdet_in_tes!X9/RES_hhdet_in_fec!X9)</f>
        <v/>
      </c>
      <c r="Y9" s="124">
        <f>IF(RES_hhdet_in_tes!Y9=0,"",RES_hhdet_in_tes!Y9/RES_hhdet_in_fec!Y9)</f>
        <v>0.83669310523443119</v>
      </c>
      <c r="DA9" s="130" t="s">
        <v>3594</v>
      </c>
    </row>
    <row r="10" spans="1:105" ht="12" customHeight="1" x14ac:dyDescent="0.25">
      <c r="A10" s="97" t="s">
        <v>143</v>
      </c>
      <c r="B10" s="111"/>
      <c r="C10" s="111">
        <f>IF(RES_hhdet_in_tes!C10=0,"",RES_hhdet_in_tes!C10/RES_hhdet_in_fec!C10)</f>
        <v>0.5817958378918836</v>
      </c>
      <c r="D10" s="111">
        <f>IF(RES_hhdet_in_tes!D10=0,"",RES_hhdet_in_tes!D10/RES_hhdet_in_fec!D10)</f>
        <v>0.58585937972233249</v>
      </c>
      <c r="E10" s="111">
        <f>IF(RES_hhdet_in_tes!E10=0,"",RES_hhdet_in_tes!E10/RES_hhdet_in_fec!E10)</f>
        <v>0.5901104773753727</v>
      </c>
      <c r="F10" s="111">
        <f>IF(RES_hhdet_in_tes!F10=0,"",RES_hhdet_in_tes!F10/RES_hhdet_in_fec!F10)</f>
        <v>0.59450254622105381</v>
      </c>
      <c r="G10" s="111">
        <f>IF(RES_hhdet_in_tes!G10=0,"",RES_hhdet_in_tes!G10/RES_hhdet_in_fec!G10)</f>
        <v>0.59906064743581477</v>
      </c>
      <c r="H10" s="111">
        <f>IF(RES_hhdet_in_tes!H10=0,"",RES_hhdet_in_tes!H10/RES_hhdet_in_fec!H10)</f>
        <v>0.60376981905231686</v>
      </c>
      <c r="I10" s="111">
        <f>IF(RES_hhdet_in_tes!I10=0,"",RES_hhdet_in_tes!I10/RES_hhdet_in_fec!I10)</f>
        <v>0.60862422919568204</v>
      </c>
      <c r="J10" s="111">
        <f>IF(RES_hhdet_in_tes!J10=0,"",RES_hhdet_in_tes!J10/RES_hhdet_in_fec!J10)</f>
        <v>0.61362751902497692</v>
      </c>
      <c r="K10" s="111">
        <f>IF(RES_hhdet_in_tes!K10=0,"",RES_hhdet_in_tes!K10/RES_hhdet_in_fec!K10)</f>
        <v>0.61876796755988128</v>
      </c>
      <c r="L10" s="111">
        <f>IF(RES_hhdet_in_tes!L10=0,"",RES_hhdet_in_tes!L10/RES_hhdet_in_fec!L10)</f>
        <v>0.62401656010290829</v>
      </c>
      <c r="M10" s="111">
        <f>IF(RES_hhdet_in_tes!M10=0,"",RES_hhdet_in_tes!M10/RES_hhdet_in_fec!M10)</f>
        <v>0.62925342579441745</v>
      </c>
      <c r="N10" s="111">
        <f>IF(RES_hhdet_in_tes!N10=0,"",RES_hhdet_in_tes!N10/RES_hhdet_in_fec!N10)</f>
        <v>0.6341452576568386</v>
      </c>
      <c r="O10" s="111">
        <f>IF(RES_hhdet_in_tes!O10=0,"",RES_hhdet_in_tes!O10/RES_hhdet_in_fec!O10)</f>
        <v>0.63851570766603483</v>
      </c>
      <c r="P10" s="111">
        <f>IF(RES_hhdet_in_tes!P10=0,"",RES_hhdet_in_tes!P10/RES_hhdet_in_fec!P10)</f>
        <v>0.64286742531188834</v>
      </c>
      <c r="Q10" s="111">
        <f>IF(RES_hhdet_in_tes!Q10=0,"",RES_hhdet_in_tes!Q10/RES_hhdet_in_fec!Q10)</f>
        <v>0.64995723211855627</v>
      </c>
      <c r="R10" s="111">
        <f>IF(RES_hhdet_in_tes!R10=0,"",RES_hhdet_in_tes!R10/RES_hhdet_in_fec!R10)</f>
        <v>0.66378201617519261</v>
      </c>
      <c r="S10" s="111">
        <f>IF(RES_hhdet_in_tes!S10=0,"",RES_hhdet_in_tes!S10/RES_hhdet_in_fec!S10)</f>
        <v>0.68175627593307353</v>
      </c>
      <c r="T10" s="111">
        <f>IF(RES_hhdet_in_tes!T10=0,"",RES_hhdet_in_tes!T10/RES_hhdet_in_fec!T10)</f>
        <v>0.70080754304351056</v>
      </c>
      <c r="U10" s="111">
        <f>IF(RES_hhdet_in_tes!U10=0,"",RES_hhdet_in_tes!U10/RES_hhdet_in_fec!U10)</f>
        <v>0.71826498395432603</v>
      </c>
      <c r="V10" s="111">
        <f>IF(RES_hhdet_in_tes!V10=0,"",RES_hhdet_in_tes!V10/RES_hhdet_in_fec!V10)</f>
        <v>0.7321111319594471</v>
      </c>
      <c r="W10" s="111" t="str">
        <f>IF(RES_hhdet_in_tes!W10=0,"",RES_hhdet_in_tes!W10/RES_hhdet_in_fec!W10)</f>
        <v/>
      </c>
      <c r="X10" s="111" t="str">
        <f>IF(RES_hhdet_in_tes!X10=0,"",RES_hhdet_in_tes!X10/RES_hhdet_in_fec!X10)</f>
        <v/>
      </c>
      <c r="Y10" s="111" t="str">
        <f>IF(RES_hhdet_in_tes!Y10=0,"",RES_hhdet_in_tes!Y10/RES_hhdet_in_fec!Y10)</f>
        <v/>
      </c>
      <c r="DA10" s="63" t="s">
        <v>3595</v>
      </c>
    </row>
    <row r="11" spans="1:105" ht="12" customHeight="1" x14ac:dyDescent="0.25">
      <c r="A11" s="97" t="s">
        <v>124</v>
      </c>
      <c r="B11" s="111"/>
      <c r="C11" s="111">
        <f>IF(RES_hhdet_in_tes!C11=0,"",RES_hhdet_in_tes!C11/RES_hhdet_in_fec!C11)</f>
        <v>0.55852623697578696</v>
      </c>
      <c r="D11" s="111">
        <f>IF(RES_hhdet_in_tes!D11=0,"",RES_hhdet_in_tes!D11/RES_hhdet_in_fec!D11)</f>
        <v>0.5605919243103118</v>
      </c>
      <c r="E11" s="111">
        <f>IF(RES_hhdet_in_tes!E11=0,"",RES_hhdet_in_tes!E11/RES_hhdet_in_fec!E11)</f>
        <v>0.56294475132720645</v>
      </c>
      <c r="F11" s="111">
        <f>IF(RES_hhdet_in_tes!F11=0,"",RES_hhdet_in_tes!F11/RES_hhdet_in_fec!F11)</f>
        <v>0.56533673375533366</v>
      </c>
      <c r="G11" s="111">
        <f>IF(RES_hhdet_in_tes!G11=0,"",RES_hhdet_in_tes!G11/RES_hhdet_in_fec!G11)</f>
        <v>0.56799315494164204</v>
      </c>
      <c r="H11" s="111">
        <f>IF(RES_hhdet_in_tes!H11=0,"",RES_hhdet_in_tes!H11/RES_hhdet_in_fec!H11)</f>
        <v>0.57088644307248271</v>
      </c>
      <c r="I11" s="111">
        <f>IF(RES_hhdet_in_tes!I11=0,"",RES_hhdet_in_tes!I11/RES_hhdet_in_fec!I11)</f>
        <v>0.57407210797112673</v>
      </c>
      <c r="J11" s="111">
        <f>IF(RES_hhdet_in_tes!J11=0,"",RES_hhdet_in_tes!J11/RES_hhdet_in_fec!J11)</f>
        <v>0.57777755379031093</v>
      </c>
      <c r="K11" s="111">
        <f>IF(RES_hhdet_in_tes!K11=0,"",RES_hhdet_in_tes!K11/RES_hhdet_in_fec!K11)</f>
        <v>0.58219613387426783</v>
      </c>
      <c r="L11" s="111">
        <f>IF(RES_hhdet_in_tes!L11=0,"",RES_hhdet_in_tes!L11/RES_hhdet_in_fec!L11)</f>
        <v>0.58737957816966446</v>
      </c>
      <c r="M11" s="111">
        <f>IF(RES_hhdet_in_tes!M11=0,"",RES_hhdet_in_tes!M11/RES_hhdet_in_fec!M11)</f>
        <v>0.59794635803950347</v>
      </c>
      <c r="N11" s="111">
        <f>IF(RES_hhdet_in_tes!N11=0,"",RES_hhdet_in_tes!N11/RES_hhdet_in_fec!N11)</f>
        <v>0.61536450769593642</v>
      </c>
      <c r="O11" s="111">
        <f>IF(RES_hhdet_in_tes!O11=0,"",RES_hhdet_in_tes!O11/RES_hhdet_in_fec!O11)</f>
        <v>0.64082881408434489</v>
      </c>
      <c r="P11" s="111">
        <f>IF(RES_hhdet_in_tes!P11=0,"",RES_hhdet_in_tes!P11/RES_hhdet_in_fec!P11)</f>
        <v>0.67170703260124731</v>
      </c>
      <c r="Q11" s="111">
        <f>IF(RES_hhdet_in_tes!Q11=0,"",RES_hhdet_in_tes!Q11/RES_hhdet_in_fec!Q11)</f>
        <v>0.69950859425918677</v>
      </c>
      <c r="R11" s="111">
        <f>IF(RES_hhdet_in_tes!R11=0,"",RES_hhdet_in_tes!R11/RES_hhdet_in_fec!R11)</f>
        <v>0.71754563396809234</v>
      </c>
      <c r="S11" s="111">
        <f>IF(RES_hhdet_in_tes!S11=0,"",RES_hhdet_in_tes!S11/RES_hhdet_in_fec!S11)</f>
        <v>0.73433983695846461</v>
      </c>
      <c r="T11" s="111">
        <f>IF(RES_hhdet_in_tes!T11=0,"",RES_hhdet_in_tes!T11/RES_hhdet_in_fec!T11)</f>
        <v>0.7493960132152695</v>
      </c>
      <c r="U11" s="111">
        <f>IF(RES_hhdet_in_tes!U11=0,"",RES_hhdet_in_tes!U11/RES_hhdet_in_fec!U11)</f>
        <v>0.7622189727235249</v>
      </c>
      <c r="V11" s="111" t="str">
        <f>IF(RES_hhdet_in_tes!V11=0,"",RES_hhdet_in_tes!V11/RES_hhdet_in_fec!V11)</f>
        <v/>
      </c>
      <c r="W11" s="111" t="str">
        <f>IF(RES_hhdet_in_tes!W11=0,"",RES_hhdet_in_tes!W11/RES_hhdet_in_fec!W11)</f>
        <v/>
      </c>
      <c r="X11" s="111" t="str">
        <f>IF(RES_hhdet_in_tes!X11=0,"",RES_hhdet_in_tes!X11/RES_hhdet_in_fec!X11)</f>
        <v/>
      </c>
      <c r="Y11" s="111">
        <f>IF(RES_hhdet_in_tes!Y11=0,"",RES_hhdet_in_tes!Y11/RES_hhdet_in_fec!Y11)</f>
        <v>0.78361983314659145</v>
      </c>
      <c r="DA11" s="63" t="s">
        <v>3596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>
        <f>IF(RES_hhdet_in_tes!D12=0,"",RES_hhdet_in_tes!D12/RES_hhdet_in_fec!D12)</f>
        <v>0.93465893480683793</v>
      </c>
      <c r="E12" s="111">
        <f>IF(RES_hhdet_in_tes!E12=0,"",RES_hhdet_in_tes!E12/RES_hhdet_in_fec!E12)</f>
        <v>0.96079129231685934</v>
      </c>
      <c r="F12" s="111">
        <f>IF(RES_hhdet_in_tes!F12=0,"",RES_hhdet_in_tes!F12/RES_hhdet_in_fec!F12)</f>
        <v>0.94949544192986091</v>
      </c>
      <c r="G12" s="111">
        <f>IF(RES_hhdet_in_tes!G12=0,"",RES_hhdet_in_tes!G12/RES_hhdet_in_fec!G12)</f>
        <v>0.95152619991723331</v>
      </c>
      <c r="H12" s="111">
        <f>IF(RES_hhdet_in_tes!H12=0,"",RES_hhdet_in_tes!H12/RES_hhdet_in_fec!H12)</f>
        <v>0.93569334185013686</v>
      </c>
      <c r="I12" s="111">
        <f>IF(RES_hhdet_in_tes!I12=0,"",RES_hhdet_in_tes!I12/RES_hhdet_in_fec!I12)</f>
        <v>0.9475278408514084</v>
      </c>
      <c r="J12" s="111">
        <f>IF(RES_hhdet_in_tes!J12=0,"",RES_hhdet_in_tes!J12/RES_hhdet_in_fec!J12)</f>
        <v>0.95121462583061589</v>
      </c>
      <c r="K12" s="111">
        <f>IF(RES_hhdet_in_tes!K12=0,"",RES_hhdet_in_tes!K12/RES_hhdet_in_fec!K12)</f>
        <v>0.9549187929164713</v>
      </c>
      <c r="L12" s="111">
        <f>IF(RES_hhdet_in_tes!L12=0,"",RES_hhdet_in_tes!L12/RES_hhdet_in_fec!L12)</f>
        <v>0.9558095149259267</v>
      </c>
      <c r="M12" s="111" t="str">
        <f>IF(RES_hhdet_in_tes!M12=0,"",RES_hhdet_in_tes!M12/RES_hhdet_in_fec!M12)</f>
        <v/>
      </c>
      <c r="N12" s="111">
        <f>IF(RES_hhdet_in_tes!N12=0,"",RES_hhdet_in_tes!N12/RES_hhdet_in_fec!N12)</f>
        <v>0.96091869985450062</v>
      </c>
      <c r="O12" s="111">
        <f>IF(RES_hhdet_in_tes!O12=0,"",RES_hhdet_in_tes!O12/RES_hhdet_in_fec!O12)</f>
        <v>0.97751824991674141</v>
      </c>
      <c r="P12" s="111">
        <f>IF(RES_hhdet_in_tes!P12=0,"",RES_hhdet_in_tes!P12/RES_hhdet_in_fec!P12)</f>
        <v>0.95998313628120313</v>
      </c>
      <c r="Q12" s="111">
        <f>IF(RES_hhdet_in_tes!Q12=0,"",RES_hhdet_in_tes!Q12/RES_hhdet_in_fec!Q12)</f>
        <v>0.99241256295791513</v>
      </c>
      <c r="R12" s="111">
        <f>IF(RES_hhdet_in_tes!R12=0,"",RES_hhdet_in_tes!R12/RES_hhdet_in_fec!R12)</f>
        <v>0.98822992856063463</v>
      </c>
      <c r="S12" s="111">
        <f>IF(RES_hhdet_in_tes!S12=0,"",RES_hhdet_in_tes!S12/RES_hhdet_in_fec!S12)</f>
        <v>0.97992713131223264</v>
      </c>
      <c r="T12" s="111">
        <f>IF(RES_hhdet_in_tes!T12=0,"",RES_hhdet_in_tes!T12/RES_hhdet_in_fec!T12)</f>
        <v>0.97837416190586035</v>
      </c>
      <c r="U12" s="111">
        <f>IF(RES_hhdet_in_tes!U12=0,"",RES_hhdet_in_tes!U12/RES_hhdet_in_fec!U12)</f>
        <v>0.97470548809321633</v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X12" s="111" t="str">
        <f>IF(RES_hhdet_in_tes!X12=0,"",RES_hhdet_in_tes!X12/RES_hhdet_in_fec!X12)</f>
        <v/>
      </c>
      <c r="Y12" s="111">
        <f>IF(RES_hhdet_in_tes!Y12=0,"",RES_hhdet_in_tes!Y12/RES_hhdet_in_fec!Y12)</f>
        <v>0.98251467753317434</v>
      </c>
      <c r="DA12" s="63" t="s">
        <v>3597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>
        <f>IF(RES_hhdet_in_tes!D13=0,"",RES_hhdet_in_tes!D13/RES_hhdet_in_fec!D13)</f>
        <v>0.56059192431031168</v>
      </c>
      <c r="E13" s="112">
        <f>IF(RES_hhdet_in_tes!E13=0,"",RES_hhdet_in_tes!E13/RES_hhdet_in_fec!E13)</f>
        <v>0.56294475132720645</v>
      </c>
      <c r="F13" s="112">
        <f>IF(RES_hhdet_in_tes!F13=0,"",RES_hhdet_in_tes!F13/RES_hhdet_in_fec!F13)</f>
        <v>0.56533673375533366</v>
      </c>
      <c r="G13" s="112">
        <f>IF(RES_hhdet_in_tes!G13=0,"",RES_hhdet_in_tes!G13/RES_hhdet_in_fec!G13)</f>
        <v>0.56799315494164204</v>
      </c>
      <c r="H13" s="112">
        <f>IF(RES_hhdet_in_tes!H13=0,"",RES_hhdet_in_tes!H13/RES_hhdet_in_fec!H13)</f>
        <v>0.57088644307248271</v>
      </c>
      <c r="I13" s="112">
        <f>IF(RES_hhdet_in_tes!I13=0,"",RES_hhdet_in_tes!I13/RES_hhdet_in_fec!I13)</f>
        <v>0.57407210797112673</v>
      </c>
      <c r="J13" s="112">
        <f>IF(RES_hhdet_in_tes!J13=0,"",RES_hhdet_in_tes!J13/RES_hhdet_in_fec!J13)</f>
        <v>0.57777755379031093</v>
      </c>
      <c r="K13" s="112">
        <f>IF(RES_hhdet_in_tes!K13=0,"",RES_hhdet_in_tes!K13/RES_hhdet_in_fec!K13)</f>
        <v>0.58219613387426783</v>
      </c>
      <c r="L13" s="112">
        <f>IF(RES_hhdet_in_tes!L13=0,"",RES_hhdet_in_tes!L13/RES_hhdet_in_fec!L13)</f>
        <v>0.58737957816966446</v>
      </c>
      <c r="M13" s="112" t="str">
        <f>IF(RES_hhdet_in_tes!M13=0,"",RES_hhdet_in_tes!M13/RES_hhdet_in_fec!M13)</f>
        <v/>
      </c>
      <c r="N13" s="112">
        <f>IF(RES_hhdet_in_tes!N13=0,"",RES_hhdet_in_tes!N13/RES_hhdet_in_fec!N13)</f>
        <v>0.61536450769593642</v>
      </c>
      <c r="O13" s="112">
        <f>IF(RES_hhdet_in_tes!O13=0,"",RES_hhdet_in_tes!O13/RES_hhdet_in_fec!O13)</f>
        <v>0.64082881408434489</v>
      </c>
      <c r="P13" s="112">
        <f>IF(RES_hhdet_in_tes!P13=0,"",RES_hhdet_in_tes!P13/RES_hhdet_in_fec!P13)</f>
        <v>0.67170703260124742</v>
      </c>
      <c r="Q13" s="112">
        <f>IF(RES_hhdet_in_tes!Q13=0,"",RES_hhdet_in_tes!Q13/RES_hhdet_in_fec!Q13)</f>
        <v>0.69950859425918677</v>
      </c>
      <c r="R13" s="112">
        <f>IF(RES_hhdet_in_tes!R13=0,"",RES_hhdet_in_tes!R13/RES_hhdet_in_fec!R13)</f>
        <v>0.71754563396809246</v>
      </c>
      <c r="S13" s="112">
        <f>IF(RES_hhdet_in_tes!S13=0,"",RES_hhdet_in_tes!S13/RES_hhdet_in_fec!S13)</f>
        <v>0.73433983695846461</v>
      </c>
      <c r="T13" s="112">
        <f>IF(RES_hhdet_in_tes!T13=0,"",RES_hhdet_in_tes!T13/RES_hhdet_in_fec!T13)</f>
        <v>0.7493960132152695</v>
      </c>
      <c r="U13" s="112">
        <f>IF(RES_hhdet_in_tes!U13=0,"",RES_hhdet_in_tes!U13/RES_hhdet_in_fec!U13)</f>
        <v>0.7622189727235249</v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X13" s="112" t="str">
        <f>IF(RES_hhdet_in_tes!X13=0,"",RES_hhdet_in_tes!X13/RES_hhdet_in_fec!X13)</f>
        <v/>
      </c>
      <c r="Y13" s="112">
        <f>IF(RES_hhdet_in_tes!Y13=0,"",RES_hhdet_in_tes!Y13/RES_hhdet_in_fec!Y13)</f>
        <v>0.78361983314659145</v>
      </c>
      <c r="DA13" s="131" t="s">
        <v>3598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>
        <f>IF(RES_hhdet_in_tes!D14=0,"",RES_hhdet_in_tes!D14/RES_hhdet_in_fec!D14)</f>
        <v>1</v>
      </c>
      <c r="E14" s="113">
        <f>IF(RES_hhdet_in_tes!E14=0,"",RES_hhdet_in_tes!E14/RES_hhdet_in_fec!E14)</f>
        <v>1</v>
      </c>
      <c r="F14" s="113">
        <f>IF(RES_hhdet_in_tes!F14=0,"",RES_hhdet_in_tes!F14/RES_hhdet_in_fec!F14)</f>
        <v>1</v>
      </c>
      <c r="G14" s="113">
        <f>IF(RES_hhdet_in_tes!G14=0,"",RES_hhdet_in_tes!G14/RES_hhdet_in_fec!G14)</f>
        <v>1</v>
      </c>
      <c r="H14" s="113">
        <f>IF(RES_hhdet_in_tes!H14=0,"",RES_hhdet_in_tes!H14/RES_hhdet_in_fec!H14)</f>
        <v>1</v>
      </c>
      <c r="I14" s="113">
        <f>IF(RES_hhdet_in_tes!I14=0,"",RES_hhdet_in_tes!I14/RES_hhdet_in_fec!I14)</f>
        <v>1</v>
      </c>
      <c r="J14" s="113">
        <f>IF(RES_hhdet_in_tes!J14=0,"",RES_hhdet_in_tes!J14/RES_hhdet_in_fec!J14)</f>
        <v>1</v>
      </c>
      <c r="K14" s="113">
        <f>IF(RES_hhdet_in_tes!K14=0,"",RES_hhdet_in_tes!K14/RES_hhdet_in_fec!K14)</f>
        <v>1</v>
      </c>
      <c r="L14" s="113">
        <f>IF(RES_hhdet_in_tes!L14=0,"",RES_hhdet_in_tes!L14/RES_hhdet_in_fec!L14)</f>
        <v>1</v>
      </c>
      <c r="M14" s="113" t="str">
        <f>IF(RES_hhdet_in_tes!M14=0,"",RES_hhdet_in_tes!M14/RES_hhdet_in_fec!M14)</f>
        <v/>
      </c>
      <c r="N14" s="113">
        <f>IF(RES_hhdet_in_tes!N14=0,"",RES_hhdet_in_tes!N14/RES_hhdet_in_fec!N14)</f>
        <v>1</v>
      </c>
      <c r="O14" s="113">
        <f>IF(RES_hhdet_in_tes!O14=0,"",RES_hhdet_in_tes!O14/RES_hhdet_in_fec!O14)</f>
        <v>1</v>
      </c>
      <c r="P14" s="113">
        <f>IF(RES_hhdet_in_tes!P14=0,"",RES_hhdet_in_tes!P14/RES_hhdet_in_fec!P14)</f>
        <v>1</v>
      </c>
      <c r="Q14" s="113">
        <f>IF(RES_hhdet_in_tes!Q14=0,"",RES_hhdet_in_tes!Q14/RES_hhdet_in_fec!Q14)</f>
        <v>1</v>
      </c>
      <c r="R14" s="113">
        <f>IF(RES_hhdet_in_tes!R14=0,"",RES_hhdet_in_tes!R14/RES_hhdet_in_fec!R14)</f>
        <v>1</v>
      </c>
      <c r="S14" s="113">
        <f>IF(RES_hhdet_in_tes!S14=0,"",RES_hhdet_in_tes!S14/RES_hhdet_in_fec!S14)</f>
        <v>1</v>
      </c>
      <c r="T14" s="113">
        <f>IF(RES_hhdet_in_tes!T14=0,"",RES_hhdet_in_tes!T14/RES_hhdet_in_fec!T14)</f>
        <v>1</v>
      </c>
      <c r="U14" s="113">
        <f>IF(RES_hhdet_in_tes!U14=0,"",RES_hhdet_in_tes!U14/RES_hhdet_in_fec!U14)</f>
        <v>1</v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X14" s="113" t="str">
        <f>IF(RES_hhdet_in_tes!X14=0,"",RES_hhdet_in_tes!X14/RES_hhdet_in_fec!X14)</f>
        <v/>
      </c>
      <c r="Y14" s="113">
        <f>IF(RES_hhdet_in_tes!Y14=0,"",RES_hhdet_in_tes!Y14/RES_hhdet_in_fec!Y14)</f>
        <v>1</v>
      </c>
      <c r="DA14" s="132" t="s">
        <v>3599</v>
      </c>
    </row>
    <row r="15" spans="1:105" ht="12" customHeight="1" x14ac:dyDescent="0.25">
      <c r="A15" s="106" t="s">
        <v>122</v>
      </c>
      <c r="B15" s="112"/>
      <c r="C15" s="112">
        <f>IF(RES_hhdet_in_tes!C15=0,"",RES_hhdet_in_tes!C15/RES_hhdet_in_fec!C15)</f>
        <v>0.62534716131138379</v>
      </c>
      <c r="D15" s="112">
        <f>IF(RES_hhdet_in_tes!D15=0,"",RES_hhdet_in_tes!D15/RES_hhdet_in_fec!D15)</f>
        <v>0.62670832292646306</v>
      </c>
      <c r="E15" s="112">
        <f>IF(RES_hhdet_in_tes!E15=0,"",RES_hhdet_in_tes!E15/RES_hhdet_in_fec!E15)</f>
        <v>0.62819845777776251</v>
      </c>
      <c r="F15" s="112">
        <f>IF(RES_hhdet_in_tes!F15=0,"",RES_hhdet_in_tes!F15/RES_hhdet_in_fec!F15)</f>
        <v>0.62970657181846712</v>
      </c>
      <c r="G15" s="112">
        <f>IF(RES_hhdet_in_tes!G15=0,"",RES_hhdet_in_tes!G15/RES_hhdet_in_fec!G15)</f>
        <v>0.63133446900150703</v>
      </c>
      <c r="H15" s="112">
        <f>IF(RES_hhdet_in_tes!H15=0,"",RES_hhdet_in_tes!H15/RES_hhdet_in_fec!H15)</f>
        <v>0.63307065784538941</v>
      </c>
      <c r="I15" s="112">
        <f>IF(RES_hhdet_in_tes!I15=0,"",RES_hhdet_in_tes!I15/RES_hhdet_in_fec!I15)</f>
        <v>0.6349415409887994</v>
      </c>
      <c r="J15" s="112">
        <f>IF(RES_hhdet_in_tes!J15=0,"",RES_hhdet_in_tes!J15/RES_hhdet_in_fec!J15)</f>
        <v>0.63705298501344965</v>
      </c>
      <c r="K15" s="112">
        <f>IF(RES_hhdet_in_tes!K15=0,"",RES_hhdet_in_tes!K15/RES_hhdet_in_fec!K15)</f>
        <v>0.63949851400060742</v>
      </c>
      <c r="L15" s="112">
        <f>IF(RES_hhdet_in_tes!L15=0,"",RES_hhdet_in_tes!L15/RES_hhdet_in_fec!L15)</f>
        <v>0.64231028323811235</v>
      </c>
      <c r="M15" s="112">
        <f>IF(RES_hhdet_in_tes!M15=0,"",RES_hhdet_in_tes!M15/RES_hhdet_in_fec!M15)</f>
        <v>0.64765579522067107</v>
      </c>
      <c r="N15" s="112">
        <f>IF(RES_hhdet_in_tes!N15=0,"",RES_hhdet_in_tes!N15/RES_hhdet_in_fec!N15)</f>
        <v>0.65647006305231648</v>
      </c>
      <c r="O15" s="112">
        <f>IF(RES_hhdet_in_tes!O15=0,"",RES_hhdet_in_tes!O15/RES_hhdet_in_fec!O15)</f>
        <v>0.6699106757183183</v>
      </c>
      <c r="P15" s="112">
        <f>IF(RES_hhdet_in_tes!P15=0,"",RES_hhdet_in_tes!P15/RES_hhdet_in_fec!P15)</f>
        <v>0.68734040994224455</v>
      </c>
      <c r="Q15" s="112">
        <f>IF(RES_hhdet_in_tes!Q15=0,"",RES_hhdet_in_tes!Q15/RES_hhdet_in_fec!Q15)</f>
        <v>0.7041563951272678</v>
      </c>
      <c r="R15" s="112">
        <f>IF(RES_hhdet_in_tes!R15=0,"",RES_hhdet_in_tes!R15/RES_hhdet_in_fec!R15)</f>
        <v>0.71553643409503476</v>
      </c>
      <c r="S15" s="112">
        <f>IF(RES_hhdet_in_tes!S15=0,"",RES_hhdet_in_tes!S15/RES_hhdet_in_fec!S15)</f>
        <v>0.72656173029286086</v>
      </c>
      <c r="T15" s="112">
        <f>IF(RES_hhdet_in_tes!T15=0,"",RES_hhdet_in_tes!T15/RES_hhdet_in_fec!T15)</f>
        <v>0.73750146429473729</v>
      </c>
      <c r="U15" s="112">
        <f>IF(RES_hhdet_in_tes!U15=0,"",RES_hhdet_in_tes!U15/RES_hhdet_in_fec!U15)</f>
        <v>0.74846561022222213</v>
      </c>
      <c r="V15" s="112" t="str">
        <f>IF(RES_hhdet_in_tes!V15=0,"",RES_hhdet_in_tes!V15/RES_hhdet_in_fec!V15)</f>
        <v/>
      </c>
      <c r="W15" s="112" t="str">
        <f>IF(RES_hhdet_in_tes!W15=0,"",RES_hhdet_in_tes!W15/RES_hhdet_in_fec!W15)</f>
        <v/>
      </c>
      <c r="X15" s="112" t="str">
        <f>IF(RES_hhdet_in_tes!X15=0,"",RES_hhdet_in_tes!X15/RES_hhdet_in_fec!X15)</f>
        <v/>
      </c>
      <c r="Y15" s="112">
        <f>IF(RES_hhdet_in_tes!Y15=0,"",RES_hhdet_in_tes!Y15/RES_hhdet_in_fec!Y15)</f>
        <v>0.79174410362103376</v>
      </c>
      <c r="DA15" s="131" t="s">
        <v>3600</v>
      </c>
    </row>
    <row r="16" spans="1:105" ht="12" customHeight="1" x14ac:dyDescent="0.25">
      <c r="A16" s="107" t="s">
        <v>121</v>
      </c>
      <c r="B16" s="113"/>
      <c r="C16" s="113">
        <f>IF(RES_hhdet_in_tes!C16=0,"",RES_hhdet_in_tes!C16/RES_hhdet_in_fec!C16)</f>
        <v>0.88327188050879235</v>
      </c>
      <c r="D16" s="113">
        <f>IF(RES_hhdet_in_tes!D16=0,"",RES_hhdet_in_tes!D16/RES_hhdet_in_fec!D16)</f>
        <v>0.94962656044756311</v>
      </c>
      <c r="E16" s="113">
        <f>IF(RES_hhdet_in_tes!E16=0,"",RES_hhdet_in_tes!E16/RES_hhdet_in_fec!E16)</f>
        <v>0.97052413261871628</v>
      </c>
      <c r="F16" s="113">
        <f>IF(RES_hhdet_in_tes!F16=0,"",RES_hhdet_in_tes!F16/RES_hhdet_in_fec!F16)</f>
        <v>0.96120946774143712</v>
      </c>
      <c r="G16" s="113">
        <f>IF(RES_hhdet_in_tes!G16=0,"",RES_hhdet_in_tes!G16/RES_hhdet_in_fec!G16)</f>
        <v>0.96277022875442397</v>
      </c>
      <c r="H16" s="113">
        <f>IF(RES_hhdet_in_tes!H16=0,"",RES_hhdet_in_tes!H16/RES_hhdet_in_fec!H16)</f>
        <v>0.9492433241053897</v>
      </c>
      <c r="I16" s="113">
        <f>IF(RES_hhdet_in_tes!I16=0,"",RES_hhdet_in_tes!I16/RES_hhdet_in_fec!I16)</f>
        <v>0.95874641824638329</v>
      </c>
      <c r="J16" s="113">
        <f>IF(RES_hhdet_in_tes!J16=0,"",RES_hhdet_in_tes!J16/RES_hhdet_in_fec!J16)</f>
        <v>0.96163097311551315</v>
      </c>
      <c r="K16" s="113">
        <f>IF(RES_hhdet_in_tes!K16=0,"",RES_hhdet_in_tes!K16/RES_hhdet_in_fec!K16)</f>
        <v>0.96454268456701497</v>
      </c>
      <c r="L16" s="113">
        <f>IF(RES_hhdet_in_tes!L16=0,"",RES_hhdet_in_tes!L16/RES_hhdet_in_fec!L16)</f>
        <v>0.96523050002960131</v>
      </c>
      <c r="M16" s="113">
        <f>IF(RES_hhdet_in_tes!M16=0,"",RES_hhdet_in_tes!M16/RES_hhdet_in_fec!M16)</f>
        <v>0.9494295528990061</v>
      </c>
      <c r="N16" s="113">
        <f>IF(RES_hhdet_in_tes!N16=0,"",RES_hhdet_in_tes!N16/RES_hhdet_in_fec!N16)</f>
        <v>0.96738049220836297</v>
      </c>
      <c r="O16" s="113">
        <f>IF(RES_hhdet_in_tes!O16=0,"",RES_hhdet_in_tes!O16/RES_hhdet_in_fec!O16)</f>
        <v>0.98157315806295686</v>
      </c>
      <c r="P16" s="113">
        <f>IF(RES_hhdet_in_tes!P16=0,"",RES_hhdet_in_tes!P16/RES_hhdet_in_fec!P16)</f>
        <v>0.96250904209019728</v>
      </c>
      <c r="Q16" s="113">
        <f>IF(RES_hhdet_in_tes!Q16=0,"",RES_hhdet_in_tes!Q16/RES_hhdet_in_fec!Q16)</f>
        <v>0.99453132708869429</v>
      </c>
      <c r="R16" s="113">
        <f>IF(RES_hhdet_in_tes!R16=0,"",RES_hhdet_in_tes!R16/RES_hhdet_in_fec!R16)</f>
        <v>0.98993744191275401</v>
      </c>
      <c r="S16" s="113">
        <f>IF(RES_hhdet_in_tes!S16=0,"",RES_hhdet_in_tes!S16/RES_hhdet_in_fec!S16)</f>
        <v>0.97973487940854664</v>
      </c>
      <c r="T16" s="113">
        <f>IF(RES_hhdet_in_tes!T16=0,"",RES_hhdet_in_tes!T16/RES_hhdet_in_fec!T16)</f>
        <v>0.97733635249711726</v>
      </c>
      <c r="U16" s="113">
        <f>IF(RES_hhdet_in_tes!U16=0,"",RES_hhdet_in_tes!U16/RES_hhdet_in_fec!U16)</f>
        <v>0.97204579690094128</v>
      </c>
      <c r="V16" s="113" t="str">
        <f>IF(RES_hhdet_in_tes!V16=0,"",RES_hhdet_in_tes!V16/RES_hhdet_in_fec!V16)</f>
        <v/>
      </c>
      <c r="W16" s="113" t="str">
        <f>IF(RES_hhdet_in_tes!W16=0,"",RES_hhdet_in_tes!W16/RES_hhdet_in_fec!W16)</f>
        <v/>
      </c>
      <c r="X16" s="113" t="str">
        <f>IF(RES_hhdet_in_tes!X16=0,"",RES_hhdet_in_tes!X16/RES_hhdet_in_fec!X16)</f>
        <v/>
      </c>
      <c r="Y16" s="113">
        <f>IF(RES_hhdet_in_tes!Y16=0,"",RES_hhdet_in_tes!Y16/RES_hhdet_in_fec!Y16)</f>
        <v>0.9827507063702291</v>
      </c>
      <c r="DA16" s="132" t="s">
        <v>3601</v>
      </c>
    </row>
    <row r="17" spans="1:105" ht="12" customHeight="1" x14ac:dyDescent="0.25">
      <c r="A17" s="108" t="s">
        <v>53</v>
      </c>
      <c r="B17" s="111"/>
      <c r="C17" s="111">
        <f>IF(RES_hhdet_in_tes!C17=0,"",RES_hhdet_in_tes!C17/RES_hhdet_in_fec!C17)</f>
        <v>0.62534716131138379</v>
      </c>
      <c r="D17" s="111">
        <f>IF(RES_hhdet_in_tes!D17=0,"",RES_hhdet_in_tes!D17/RES_hhdet_in_fec!D17)</f>
        <v>0.62670832292646306</v>
      </c>
      <c r="E17" s="111">
        <f>IF(RES_hhdet_in_tes!E17=0,"",RES_hhdet_in_tes!E17/RES_hhdet_in_fec!E17)</f>
        <v>0.62819845777776251</v>
      </c>
      <c r="F17" s="111">
        <f>IF(RES_hhdet_in_tes!F17=0,"",RES_hhdet_in_tes!F17/RES_hhdet_in_fec!F17)</f>
        <v>0.62970657181846712</v>
      </c>
      <c r="G17" s="111">
        <f>IF(RES_hhdet_in_tes!G17=0,"",RES_hhdet_in_tes!G17/RES_hhdet_in_fec!G17)</f>
        <v>0.63133446900150703</v>
      </c>
      <c r="H17" s="111">
        <f>IF(RES_hhdet_in_tes!H17=0,"",RES_hhdet_in_tes!H17/RES_hhdet_in_fec!H17)</f>
        <v>0.63307065784538941</v>
      </c>
      <c r="I17" s="111">
        <f>IF(RES_hhdet_in_tes!I17=0,"",RES_hhdet_in_tes!I17/RES_hhdet_in_fec!I17)</f>
        <v>0.6349415409887994</v>
      </c>
      <c r="J17" s="111">
        <f>IF(RES_hhdet_in_tes!J17=0,"",RES_hhdet_in_tes!J17/RES_hhdet_in_fec!J17)</f>
        <v>0.63705298501344965</v>
      </c>
      <c r="K17" s="111">
        <f>IF(RES_hhdet_in_tes!K17=0,"",RES_hhdet_in_tes!K17/RES_hhdet_in_fec!K17)</f>
        <v>0.63949851400060742</v>
      </c>
      <c r="L17" s="111">
        <f>IF(RES_hhdet_in_tes!L17=0,"",RES_hhdet_in_tes!L17/RES_hhdet_in_fec!L17)</f>
        <v>0.64231028323811223</v>
      </c>
      <c r="M17" s="111">
        <f>IF(RES_hhdet_in_tes!M17=0,"",RES_hhdet_in_tes!M17/RES_hhdet_in_fec!M17)</f>
        <v>0.64765579522067107</v>
      </c>
      <c r="N17" s="111">
        <f>IF(RES_hhdet_in_tes!N17=0,"",RES_hhdet_in_tes!N17/RES_hhdet_in_fec!N17)</f>
        <v>0.65647006305231659</v>
      </c>
      <c r="O17" s="111">
        <f>IF(RES_hhdet_in_tes!O17=0,"",RES_hhdet_in_tes!O17/RES_hhdet_in_fec!O17)</f>
        <v>0.6699106757183183</v>
      </c>
      <c r="P17" s="111">
        <f>IF(RES_hhdet_in_tes!P17=0,"",RES_hhdet_in_tes!P17/RES_hhdet_in_fec!P17)</f>
        <v>0.68734040994224455</v>
      </c>
      <c r="Q17" s="111">
        <f>IF(RES_hhdet_in_tes!Q17=0,"",RES_hhdet_in_tes!Q17/RES_hhdet_in_fec!Q17)</f>
        <v>0.7041563951272678</v>
      </c>
      <c r="R17" s="111">
        <f>IF(RES_hhdet_in_tes!R17=0,"",RES_hhdet_in_tes!R17/RES_hhdet_in_fec!R17)</f>
        <v>0.71553643409503476</v>
      </c>
      <c r="S17" s="111">
        <f>IF(RES_hhdet_in_tes!S17=0,"",RES_hhdet_in_tes!S17/RES_hhdet_in_fec!S17)</f>
        <v>0.72656173029286086</v>
      </c>
      <c r="T17" s="111">
        <f>IF(RES_hhdet_in_tes!T17=0,"",RES_hhdet_in_tes!T17/RES_hhdet_in_fec!T17)</f>
        <v>0.73750146429473729</v>
      </c>
      <c r="U17" s="111">
        <f>IF(RES_hhdet_in_tes!U17=0,"",RES_hhdet_in_tes!U17/RES_hhdet_in_fec!U17)</f>
        <v>0.74846561022222202</v>
      </c>
      <c r="V17" s="111" t="str">
        <f>IF(RES_hhdet_in_tes!V17=0,"",RES_hhdet_in_tes!V17/RES_hhdet_in_fec!V17)</f>
        <v/>
      </c>
      <c r="W17" s="111" t="str">
        <f>IF(RES_hhdet_in_tes!W17=0,"",RES_hhdet_in_tes!W17/RES_hhdet_in_fec!W17)</f>
        <v/>
      </c>
      <c r="X17" s="111" t="str">
        <f>IF(RES_hhdet_in_tes!X17=0,"",RES_hhdet_in_tes!X17/RES_hhdet_in_fec!X17)</f>
        <v/>
      </c>
      <c r="Y17" s="111">
        <f>IF(RES_hhdet_in_tes!Y17=0,"",RES_hhdet_in_tes!Y17/RES_hhdet_in_fec!Y17)</f>
        <v>0.79174410362103376</v>
      </c>
      <c r="DA17" s="63" t="s">
        <v>3602</v>
      </c>
    </row>
    <row r="18" spans="1:105" ht="12" customHeight="1" x14ac:dyDescent="0.25">
      <c r="A18" s="108" t="s">
        <v>52</v>
      </c>
      <c r="B18" s="111"/>
      <c r="C18" s="111">
        <f>IF(RES_hhdet_in_tes!C18=0,"",RES_hhdet_in_tes!C18/RES_hhdet_in_fec!C18)</f>
        <v>1</v>
      </c>
      <c r="D18" s="111">
        <f>IF(RES_hhdet_in_tes!D18=0,"",RES_hhdet_in_tes!D18/RES_hhdet_in_fec!D18)</f>
        <v>1</v>
      </c>
      <c r="E18" s="111">
        <f>IF(RES_hhdet_in_tes!E18=0,"",RES_hhdet_in_tes!E18/RES_hhdet_in_fec!E18)</f>
        <v>1</v>
      </c>
      <c r="F18" s="111">
        <f>IF(RES_hhdet_in_tes!F18=0,"",RES_hhdet_in_tes!F18/RES_hhdet_in_fec!F18)</f>
        <v>1</v>
      </c>
      <c r="G18" s="111">
        <f>IF(RES_hhdet_in_tes!G18=0,"",RES_hhdet_in_tes!G18/RES_hhdet_in_fec!G18)</f>
        <v>1</v>
      </c>
      <c r="H18" s="111">
        <f>IF(RES_hhdet_in_tes!H18=0,"",RES_hhdet_in_tes!H18/RES_hhdet_in_fec!H18)</f>
        <v>1</v>
      </c>
      <c r="I18" s="111">
        <f>IF(RES_hhdet_in_tes!I18=0,"",RES_hhdet_in_tes!I18/RES_hhdet_in_fec!I18)</f>
        <v>1</v>
      </c>
      <c r="J18" s="111">
        <f>IF(RES_hhdet_in_tes!J18=0,"",RES_hhdet_in_tes!J18/RES_hhdet_in_fec!J18)</f>
        <v>1</v>
      </c>
      <c r="K18" s="111">
        <f>IF(RES_hhdet_in_tes!K18=0,"",RES_hhdet_in_tes!K18/RES_hhdet_in_fec!K18)</f>
        <v>1</v>
      </c>
      <c r="L18" s="111">
        <f>IF(RES_hhdet_in_tes!L18=0,"",RES_hhdet_in_tes!L18/RES_hhdet_in_fec!L18)</f>
        <v>1</v>
      </c>
      <c r="M18" s="111">
        <f>IF(RES_hhdet_in_tes!M18=0,"",RES_hhdet_in_tes!M18/RES_hhdet_in_fec!M18)</f>
        <v>1</v>
      </c>
      <c r="N18" s="111">
        <f>IF(RES_hhdet_in_tes!N18=0,"",RES_hhdet_in_tes!N18/RES_hhdet_in_fec!N18)</f>
        <v>1</v>
      </c>
      <c r="O18" s="111">
        <f>IF(RES_hhdet_in_tes!O18=0,"",RES_hhdet_in_tes!O18/RES_hhdet_in_fec!O18)</f>
        <v>1</v>
      </c>
      <c r="P18" s="111">
        <f>IF(RES_hhdet_in_tes!P18=0,"",RES_hhdet_in_tes!P18/RES_hhdet_in_fec!P18)</f>
        <v>1</v>
      </c>
      <c r="Q18" s="111">
        <f>IF(RES_hhdet_in_tes!Q18=0,"",RES_hhdet_in_tes!Q18/RES_hhdet_in_fec!Q18)</f>
        <v>1</v>
      </c>
      <c r="R18" s="111">
        <f>IF(RES_hhdet_in_tes!R18=0,"",RES_hhdet_in_tes!R18/RES_hhdet_in_fec!R18)</f>
        <v>1</v>
      </c>
      <c r="S18" s="111">
        <f>IF(RES_hhdet_in_tes!S18=0,"",RES_hhdet_in_tes!S18/RES_hhdet_in_fec!S18)</f>
        <v>1</v>
      </c>
      <c r="T18" s="111">
        <f>IF(RES_hhdet_in_tes!T18=0,"",RES_hhdet_in_tes!T18/RES_hhdet_in_fec!T18)</f>
        <v>1</v>
      </c>
      <c r="U18" s="111">
        <f>IF(RES_hhdet_in_tes!U18=0,"",RES_hhdet_in_tes!U18/RES_hhdet_in_fec!U18)</f>
        <v>1</v>
      </c>
      <c r="V18" s="111" t="str">
        <f>IF(RES_hhdet_in_tes!V18=0,"",RES_hhdet_in_tes!V18/RES_hhdet_in_fec!V18)</f>
        <v/>
      </c>
      <c r="W18" s="111" t="str">
        <f>IF(RES_hhdet_in_tes!W18=0,"",RES_hhdet_in_tes!W18/RES_hhdet_in_fec!W18)</f>
        <v/>
      </c>
      <c r="X18" s="111" t="str">
        <f>IF(RES_hhdet_in_tes!X18=0,"",RES_hhdet_in_tes!X18/RES_hhdet_in_fec!X18)</f>
        <v/>
      </c>
      <c r="Y18" s="111">
        <f>IF(RES_hhdet_in_tes!Y18=0,"",RES_hhdet_in_tes!Y18/RES_hhdet_in_fec!Y18)</f>
        <v>1</v>
      </c>
      <c r="DA18" s="63" t="s">
        <v>3603</v>
      </c>
    </row>
    <row r="19" spans="1:105" ht="12" customHeight="1" x14ac:dyDescent="0.25">
      <c r="A19" s="121" t="s">
        <v>54</v>
      </c>
      <c r="B19" s="124"/>
      <c r="C19" s="124">
        <f>IF(RES_hhdet_in_tes!C19=0,"",RES_hhdet_in_tes!C19/RES_hhdet_in_fec!C19)</f>
        <v>0.68837917242251656</v>
      </c>
      <c r="D19" s="124">
        <f>IF(RES_hhdet_in_tes!D19=0,"",RES_hhdet_in_tes!D19/RES_hhdet_in_fec!D19)</f>
        <v>0.66274244412095329</v>
      </c>
      <c r="E19" s="124">
        <f>IF(RES_hhdet_in_tes!E19=0,"",RES_hhdet_in_tes!E19/RES_hhdet_in_fec!E19)</f>
        <v>0.6559412699255156</v>
      </c>
      <c r="F19" s="124">
        <f>IF(RES_hhdet_in_tes!F19=0,"",RES_hhdet_in_tes!F19/RES_hhdet_in_fec!F19)</f>
        <v>0.66213998541821029</v>
      </c>
      <c r="G19" s="124">
        <f>IF(RES_hhdet_in_tes!G19=0,"",RES_hhdet_in_tes!G19/RES_hhdet_in_fec!G19)</f>
        <v>0.66466696605711006</v>
      </c>
      <c r="H19" s="124">
        <f>IF(RES_hhdet_in_tes!H19=0,"",RES_hhdet_in_tes!H19/RES_hhdet_in_fec!H19)</f>
        <v>0.67925354306792107</v>
      </c>
      <c r="I19" s="124">
        <f>IF(RES_hhdet_in_tes!I19=0,"",RES_hhdet_in_tes!I19/RES_hhdet_in_fec!I19)</f>
        <v>0.67344079382505007</v>
      </c>
      <c r="J19" s="124">
        <f>IF(RES_hhdet_in_tes!J19=0,"",RES_hhdet_in_tes!J19/RES_hhdet_in_fec!J19)</f>
        <v>0.66034177141065564</v>
      </c>
      <c r="K19" s="124">
        <f>IF(RES_hhdet_in_tes!K19=0,"",RES_hhdet_in_tes!K19/RES_hhdet_in_fec!K19)</f>
        <v>0.64536543756260933</v>
      </c>
      <c r="L19" s="124">
        <f>IF(RES_hhdet_in_tes!L19=0,"",RES_hhdet_in_tes!L19/RES_hhdet_in_fec!L19)</f>
        <v>0.61802655538774387</v>
      </c>
      <c r="M19" s="124">
        <f>IF(RES_hhdet_in_tes!M19=0,"",RES_hhdet_in_tes!M19/RES_hhdet_in_fec!M19)</f>
        <v>0.61757129080837514</v>
      </c>
      <c r="N19" s="124">
        <f>IF(RES_hhdet_in_tes!N19=0,"",RES_hhdet_in_tes!N19/RES_hhdet_in_fec!N19)</f>
        <v>0.64712009607944454</v>
      </c>
      <c r="O19" s="124">
        <f>IF(RES_hhdet_in_tes!O19=0,"",RES_hhdet_in_tes!O19/RES_hhdet_in_fec!O19)</f>
        <v>0.64612622845698053</v>
      </c>
      <c r="P19" s="124">
        <f>IF(RES_hhdet_in_tes!P19=0,"",RES_hhdet_in_tes!P19/RES_hhdet_in_fec!P19)</f>
        <v>0.70975821569646547</v>
      </c>
      <c r="Q19" s="124">
        <f>IF(RES_hhdet_in_tes!Q19=0,"",RES_hhdet_in_tes!Q19/RES_hhdet_in_fec!Q19)</f>
        <v>0.71043340322661286</v>
      </c>
      <c r="R19" s="124">
        <f>IF(RES_hhdet_in_tes!R19=0,"",RES_hhdet_in_tes!R19/RES_hhdet_in_fec!R19)</f>
        <v>0.71782595014990724</v>
      </c>
      <c r="S19" s="124">
        <f>IF(RES_hhdet_in_tes!S19=0,"",RES_hhdet_in_tes!S19/RES_hhdet_in_fec!S19)</f>
        <v>0.71774599768239289</v>
      </c>
      <c r="T19" s="124">
        <f>IF(RES_hhdet_in_tes!T19=0,"",RES_hhdet_in_tes!T19/RES_hhdet_in_fec!T19)</f>
        <v>0.72817975758942444</v>
      </c>
      <c r="U19" s="124">
        <f>IF(RES_hhdet_in_tes!U19=0,"",RES_hhdet_in_tes!U19/RES_hhdet_in_fec!U19)</f>
        <v>0.74293631006319749</v>
      </c>
      <c r="V19" s="124">
        <f>IF(RES_hhdet_in_tes!V19=0,"",RES_hhdet_in_tes!V19/RES_hhdet_in_fec!V19)</f>
        <v>0.59629322139590157</v>
      </c>
      <c r="W19" s="124" t="str">
        <f>IF(RES_hhdet_in_tes!W19=0,"",RES_hhdet_in_tes!W19/RES_hhdet_in_fec!W19)</f>
        <v/>
      </c>
      <c r="X19" s="124" t="str">
        <f>IF(RES_hhdet_in_tes!X19=0,"",RES_hhdet_in_tes!X19/RES_hhdet_in_fec!X19)</f>
        <v/>
      </c>
      <c r="Y19" s="124">
        <f>IF(RES_hhdet_in_tes!Y19=0,"",RES_hhdet_in_tes!Y19/RES_hhdet_in_fec!Y19)</f>
        <v>0.82480303245219744</v>
      </c>
      <c r="DA19" s="130" t="s">
        <v>3604</v>
      </c>
    </row>
    <row r="20" spans="1:105" ht="12" customHeight="1" x14ac:dyDescent="0.25">
      <c r="A20" s="97" t="s">
        <v>51</v>
      </c>
      <c r="B20" s="111"/>
      <c r="C20" s="111">
        <f>IF(RES_hhdet_in_tes!C20=0,"",RES_hhdet_in_tes!C20/RES_hhdet_in_fec!C20)</f>
        <v>0.57585185338848122</v>
      </c>
      <c r="D20" s="111">
        <f>IF(RES_hhdet_in_tes!D20=0,"",RES_hhdet_in_tes!D20/RES_hhdet_in_fec!D20)</f>
        <v>0.57617994500258174</v>
      </c>
      <c r="E20" s="111">
        <f>IF(RES_hhdet_in_tes!E20=0,"",RES_hhdet_in_tes!E20/RES_hhdet_in_fec!E20)</f>
        <v>0.57650806617071615</v>
      </c>
      <c r="F20" s="111">
        <f>IF(RES_hhdet_in_tes!F20=0,"",RES_hhdet_in_tes!F20/RES_hhdet_in_fec!F20)</f>
        <v>0.57683619136894582</v>
      </c>
      <c r="G20" s="111">
        <f>IF(RES_hhdet_in_tes!G20=0,"",RES_hhdet_in_tes!G20/RES_hhdet_in_fec!G20)</f>
        <v>0.57716434378470216</v>
      </c>
      <c r="H20" s="111">
        <f>IF(RES_hhdet_in_tes!H20=0,"",RES_hhdet_in_tes!H20/RES_hhdet_in_fec!H20)</f>
        <v>0.57749252058013878</v>
      </c>
      <c r="I20" s="111">
        <f>IF(RES_hhdet_in_tes!I20=0,"",RES_hhdet_in_tes!I20/RES_hhdet_in_fec!I20)</f>
        <v>0.57782072746863911</v>
      </c>
      <c r="J20" s="111">
        <f>IF(RES_hhdet_in_tes!J20=0,"",RES_hhdet_in_tes!J20/RES_hhdet_in_fec!J20)</f>
        <v>0.57814898785592006</v>
      </c>
      <c r="K20" s="111">
        <f>IF(RES_hhdet_in_tes!K20=0,"",RES_hhdet_in_tes!K20/RES_hhdet_in_fec!K20)</f>
        <v>0.57847732164299659</v>
      </c>
      <c r="L20" s="111">
        <f>IF(RES_hhdet_in_tes!L20=0,"",RES_hhdet_in_tes!L20/RES_hhdet_in_fec!L20)</f>
        <v>0.57880573415420633</v>
      </c>
      <c r="M20" s="111">
        <f>IF(RES_hhdet_in_tes!M20=0,"",RES_hhdet_in_tes!M20/RES_hhdet_in_fec!M20)</f>
        <v>0.57905514471273511</v>
      </c>
      <c r="N20" s="111">
        <f>IF(RES_hhdet_in_tes!N20=0,"",RES_hhdet_in_tes!N20/RES_hhdet_in_fec!N20)</f>
        <v>0.57919455348308668</v>
      </c>
      <c r="O20" s="111">
        <f>IF(RES_hhdet_in_tes!O20=0,"",RES_hhdet_in_tes!O20/RES_hhdet_in_fec!O20)</f>
        <v>0.57927787444303269</v>
      </c>
      <c r="P20" s="111">
        <f>IF(RES_hhdet_in_tes!P20=0,"",RES_hhdet_in_tes!P20/RES_hhdet_in_fec!P20)</f>
        <v>0.57951036780777987</v>
      </c>
      <c r="Q20" s="111">
        <f>IF(RES_hhdet_in_tes!Q20=0,"",RES_hhdet_in_tes!Q20/RES_hhdet_in_fec!Q20)</f>
        <v>0.58045667011379631</v>
      </c>
      <c r="R20" s="111">
        <f>IF(RES_hhdet_in_tes!R20=0,"",RES_hhdet_in_tes!R20/RES_hhdet_in_fec!R20)</f>
        <v>0.58294237063539667</v>
      </c>
      <c r="S20" s="111">
        <f>IF(RES_hhdet_in_tes!S20=0,"",RES_hhdet_in_tes!S20/RES_hhdet_in_fec!S20)</f>
        <v>0.58644873526088204</v>
      </c>
      <c r="T20" s="111">
        <f>IF(RES_hhdet_in_tes!T20=0,"",RES_hhdet_in_tes!T20/RES_hhdet_in_fec!T20)</f>
        <v>0.59029590475377447</v>
      </c>
      <c r="U20" s="111">
        <f>IF(RES_hhdet_in_tes!U20=0,"",RES_hhdet_in_tes!U20/RES_hhdet_in_fec!U20)</f>
        <v>0.59380401987760534</v>
      </c>
      <c r="V20" s="111">
        <f>IF(RES_hhdet_in_tes!V20=0,"",RES_hhdet_in_tes!V20/RES_hhdet_in_fec!V20)</f>
        <v>0.59629322139590157</v>
      </c>
      <c r="W20" s="111" t="str">
        <f>IF(RES_hhdet_in_tes!W20=0,"",RES_hhdet_in_tes!W20/RES_hhdet_in_fec!W20)</f>
        <v/>
      </c>
      <c r="X20" s="111" t="str">
        <f>IF(RES_hhdet_in_tes!X20=0,"",RES_hhdet_in_tes!X20/RES_hhdet_in_fec!X20)</f>
        <v/>
      </c>
      <c r="Y20" s="111" t="str">
        <f>IF(RES_hhdet_in_tes!Y20=0,"",RES_hhdet_in_tes!Y20/RES_hhdet_in_fec!Y20)</f>
        <v/>
      </c>
      <c r="DA20" s="63" t="s">
        <v>3605</v>
      </c>
    </row>
    <row r="21" spans="1:105" ht="12" customHeight="1" x14ac:dyDescent="0.25">
      <c r="A21" s="97" t="s">
        <v>50</v>
      </c>
      <c r="B21" s="111"/>
      <c r="C21" s="111">
        <f>IF(RES_hhdet_in_tes!C21=0,"",RES_hhdet_in_tes!C21/RES_hhdet_in_fec!C21)</f>
        <v>0.57052402274354863</v>
      </c>
      <c r="D21" s="111">
        <f>IF(RES_hhdet_in_tes!D21=0,"",RES_hhdet_in_tes!D21/RES_hhdet_in_fec!D21)</f>
        <v>0.57118525269003906</v>
      </c>
      <c r="E21" s="111">
        <f>IF(RES_hhdet_in_tes!E21=0,"",RES_hhdet_in_tes!E21/RES_hhdet_in_fec!E21)</f>
        <v>0.5718465421991985</v>
      </c>
      <c r="F21" s="111">
        <f>IF(RES_hhdet_in_tes!F21=0,"",RES_hhdet_in_tes!F21/RES_hhdet_in_fec!F21)</f>
        <v>0.57250783983053966</v>
      </c>
      <c r="G21" s="111">
        <f>IF(RES_hhdet_in_tes!G21=0,"",RES_hhdet_in_tes!G21/RES_hhdet_in_fec!G21)</f>
        <v>0.57316919231559527</v>
      </c>
      <c r="H21" s="111">
        <f>IF(RES_hhdet_in_tes!H21=0,"",RES_hhdet_in_tes!H21/RES_hhdet_in_fec!H21)</f>
        <v>0.57383059393502067</v>
      </c>
      <c r="I21" s="111">
        <f>IF(RES_hhdet_in_tes!I21=0,"",RES_hhdet_in_tes!I21/RES_hhdet_in_fec!I21)</f>
        <v>0.57449205620346633</v>
      </c>
      <c r="J21" s="111">
        <f>IF(RES_hhdet_in_tes!J21=0,"",RES_hhdet_in_tes!J21/RES_hhdet_in_fec!J21)</f>
        <v>0.57515362629239353</v>
      </c>
      <c r="K21" s="111">
        <f>IF(RES_hhdet_in_tes!K21=0,"",RES_hhdet_in_tes!K21/RES_hhdet_in_fec!K21)</f>
        <v>0.57581534430995052</v>
      </c>
      <c r="L21" s="111">
        <f>IF(RES_hhdet_in_tes!L21=0,"",RES_hhdet_in_tes!L21/RES_hhdet_in_fec!L21)</f>
        <v>0.57647722098671128</v>
      </c>
      <c r="M21" s="111">
        <f>IF(RES_hhdet_in_tes!M21=0,"",RES_hhdet_in_tes!M21/RES_hhdet_in_fec!M21)</f>
        <v>0.57697987854692467</v>
      </c>
      <c r="N21" s="111">
        <f>IF(RES_hhdet_in_tes!N21=0,"",RES_hhdet_in_tes!N21/RES_hhdet_in_fec!N21)</f>
        <v>0.57726084047889148</v>
      </c>
      <c r="O21" s="111">
        <f>IF(RES_hhdet_in_tes!O21=0,"",RES_hhdet_in_tes!O21/RES_hhdet_in_fec!O21)</f>
        <v>0.5774287640451119</v>
      </c>
      <c r="P21" s="111">
        <f>IF(RES_hhdet_in_tes!P21=0,"",RES_hhdet_in_tes!P21/RES_hhdet_in_fec!P21)</f>
        <v>0.57789732699681251</v>
      </c>
      <c r="Q21" s="111">
        <f>IF(RES_hhdet_in_tes!Q21=0,"",RES_hhdet_in_tes!Q21/RES_hhdet_in_fec!Q21)</f>
        <v>0.57980448766864656</v>
      </c>
      <c r="R21" s="111">
        <f>IF(RES_hhdet_in_tes!R21=0,"",RES_hhdet_in_tes!R21/RES_hhdet_in_fec!R21)</f>
        <v>0.58481412385637777</v>
      </c>
      <c r="S21" s="111">
        <f>IF(RES_hhdet_in_tes!S21=0,"",RES_hhdet_in_tes!S21/RES_hhdet_in_fec!S21)</f>
        <v>0.59188078814782019</v>
      </c>
      <c r="T21" s="111">
        <f>IF(RES_hhdet_in_tes!T21=0,"",RES_hhdet_in_tes!T21/RES_hhdet_in_fec!T21)</f>
        <v>0.59963430444813526</v>
      </c>
      <c r="U21" s="111">
        <f>IF(RES_hhdet_in_tes!U21=0,"",RES_hhdet_in_tes!U21/RES_hhdet_in_fec!U21)</f>
        <v>0.60670449666250437</v>
      </c>
      <c r="V21" s="111" t="str">
        <f>IF(RES_hhdet_in_tes!V21=0,"",RES_hhdet_in_tes!V21/RES_hhdet_in_fec!V21)</f>
        <v/>
      </c>
      <c r="W21" s="111" t="str">
        <f>IF(RES_hhdet_in_tes!W21=0,"",RES_hhdet_in_tes!W21/RES_hhdet_in_fec!W21)</f>
        <v/>
      </c>
      <c r="X21" s="111" t="str">
        <f>IF(RES_hhdet_in_tes!X21=0,"",RES_hhdet_in_tes!X21/RES_hhdet_in_fec!X21)</f>
        <v/>
      </c>
      <c r="Y21" s="111">
        <f>IF(RES_hhdet_in_tes!Y21=0,"",RES_hhdet_in_tes!Y21/RES_hhdet_in_fec!Y21)</f>
        <v>0.61456927679703366</v>
      </c>
      <c r="DA21" s="63" t="s">
        <v>3606</v>
      </c>
    </row>
    <row r="22" spans="1:105" ht="12" customHeight="1" x14ac:dyDescent="0.25">
      <c r="A22" s="109" t="s">
        <v>120</v>
      </c>
      <c r="B22" s="45"/>
      <c r="C22" s="45">
        <f>IF(RES_hhdet_in_tes!C22=0,"",RES_hhdet_in_tes!C22/RES_hhdet_in_fec!C22)</f>
        <v>0.74082437666678591</v>
      </c>
      <c r="D22" s="45">
        <f>IF(RES_hhdet_in_tes!D22=0,"",RES_hhdet_in_tes!D22/RES_hhdet_in_fec!D22)</f>
        <v>0.74220613794717116</v>
      </c>
      <c r="E22" s="45">
        <f>IF(RES_hhdet_in_tes!E22=0,"",RES_hhdet_in_tes!E22/RES_hhdet_in_fec!E22)</f>
        <v>0.74365304959157019</v>
      </c>
      <c r="F22" s="45">
        <f>IF(RES_hhdet_in_tes!F22=0,"",RES_hhdet_in_tes!F22/RES_hhdet_in_fec!F22)</f>
        <v>0.74510884537651667</v>
      </c>
      <c r="G22" s="45">
        <f>IF(RES_hhdet_in_tes!G22=0,"",RES_hhdet_in_tes!G22/RES_hhdet_in_fec!G22)</f>
        <v>0.74662464081463764</v>
      </c>
      <c r="H22" s="45">
        <f>IF(RES_hhdet_in_tes!H22=0,"",RES_hhdet_in_tes!H22/RES_hhdet_in_fec!H22)</f>
        <v>0.74819418001792459</v>
      </c>
      <c r="I22" s="45">
        <f>IF(RES_hhdet_in_tes!I22=0,"",RES_hhdet_in_tes!I22/RES_hhdet_in_fec!I22)</f>
        <v>0.74983005785018264</v>
      </c>
      <c r="J22" s="45">
        <f>IF(RES_hhdet_in_tes!J22=0,"",RES_hhdet_in_tes!J22/RES_hhdet_in_fec!J22)</f>
        <v>0.75158387102283342</v>
      </c>
      <c r="K22" s="45">
        <f>IF(RES_hhdet_in_tes!K22=0,"",RES_hhdet_in_tes!K22/RES_hhdet_in_fec!K22)</f>
        <v>0.75349949031213515</v>
      </c>
      <c r="L22" s="45">
        <f>IF(RES_hhdet_in_tes!L22=0,"",RES_hhdet_in_tes!L22/RES_hhdet_in_fec!L22)</f>
        <v>0.75558865294934718</v>
      </c>
      <c r="M22" s="45">
        <f>IF(RES_hhdet_in_tes!M22=0,"",RES_hhdet_in_tes!M22/RES_hhdet_in_fec!M22)</f>
        <v>0.75857569386228418</v>
      </c>
      <c r="N22" s="45">
        <f>IF(RES_hhdet_in_tes!N22=0,"",RES_hhdet_in_tes!N22/RES_hhdet_in_fec!N22)</f>
        <v>0.76266682432050648</v>
      </c>
      <c r="O22" s="45">
        <f>IF(RES_hhdet_in_tes!O22=0,"",RES_hhdet_in_tes!O22/RES_hhdet_in_fec!O22)</f>
        <v>0.76835104067198634</v>
      </c>
      <c r="P22" s="45">
        <f>IF(RES_hhdet_in_tes!P22=0,"",RES_hhdet_in_tes!P22/RES_hhdet_in_fec!P22)</f>
        <v>0.77586818058908402</v>
      </c>
      <c r="Q22" s="45">
        <f>IF(RES_hhdet_in_tes!Q22=0,"",RES_hhdet_in_tes!Q22/RES_hhdet_in_fec!Q22)</f>
        <v>0.78559543296147938</v>
      </c>
      <c r="R22" s="45">
        <f>IF(RES_hhdet_in_tes!R22=0,"",RES_hhdet_in_tes!R22/RES_hhdet_in_fec!R22)</f>
        <v>0.79883189781301212</v>
      </c>
      <c r="S22" s="45">
        <f>IF(RES_hhdet_in_tes!S22=0,"",RES_hhdet_in_tes!S22/RES_hhdet_in_fec!S22)</f>
        <v>0.81539503626162224</v>
      </c>
      <c r="T22" s="45">
        <f>IF(RES_hhdet_in_tes!T22=0,"",RES_hhdet_in_tes!T22/RES_hhdet_in_fec!T22)</f>
        <v>0.83322616435072605</v>
      </c>
      <c r="U22" s="45">
        <f>IF(RES_hhdet_in_tes!U22=0,"",RES_hhdet_in_tes!U22/RES_hhdet_in_fec!U22)</f>
        <v>0.85026659812378913</v>
      </c>
      <c r="V22" s="45" t="str">
        <f>IF(RES_hhdet_in_tes!V22=0,"",RES_hhdet_in_tes!V22/RES_hhdet_in_fec!V22)</f>
        <v/>
      </c>
      <c r="W22" s="45" t="str">
        <f>IF(RES_hhdet_in_tes!W22=0,"",RES_hhdet_in_tes!W22/RES_hhdet_in_fec!W22)</f>
        <v/>
      </c>
      <c r="X22" s="45" t="str">
        <f>IF(RES_hhdet_in_tes!X22=0,"",RES_hhdet_in_tes!X22/RES_hhdet_in_fec!X22)</f>
        <v/>
      </c>
      <c r="Y22" s="45">
        <f>IF(RES_hhdet_in_tes!Y22=0,"",RES_hhdet_in_tes!Y22/RES_hhdet_in_fec!Y22)</f>
        <v>0.88957056796518907</v>
      </c>
      <c r="DA22" s="60" t="s">
        <v>3607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 t="str">
        <f>IF(RES_hhdet_in_tes!C24=0,"",RES_hhdet_in_tes!C24/RES_hhdet_in_fec!C24)</f>
        <v/>
      </c>
      <c r="D24" s="119">
        <f>IF(RES_hhdet_in_tes!D24=0,"",RES_hhdet_in_tes!D24/RES_hhdet_in_fec!D24)</f>
        <v>0.54453579102414063</v>
      </c>
      <c r="E24" s="119">
        <f>IF(RES_hhdet_in_tes!E24=0,"",RES_hhdet_in_tes!E24/RES_hhdet_in_fec!E24)</f>
        <v>0.55636053263944363</v>
      </c>
      <c r="F24" s="119">
        <f>IF(RES_hhdet_in_tes!F24=0,"",RES_hhdet_in_tes!F24/RES_hhdet_in_fec!F24)</f>
        <v>0.56334323795485086</v>
      </c>
      <c r="G24" s="119">
        <f>IF(RES_hhdet_in_tes!G24=0,"",RES_hhdet_in_tes!G24/RES_hhdet_in_fec!G24)</f>
        <v>0.58436281261128764</v>
      </c>
      <c r="H24" s="119">
        <f>IF(RES_hhdet_in_tes!H24=0,"",RES_hhdet_in_tes!H24/RES_hhdet_in_fec!H24)</f>
        <v>0.56885136937038894</v>
      </c>
      <c r="I24" s="119">
        <f>IF(RES_hhdet_in_tes!I24=0,"",RES_hhdet_in_tes!I24/RES_hhdet_in_fec!I24)</f>
        <v>0.57950274394243939</v>
      </c>
      <c r="J24" s="119">
        <f>IF(RES_hhdet_in_tes!J24=0,"",RES_hhdet_in_tes!J24/RES_hhdet_in_fec!J24)</f>
        <v>0.58492686646659298</v>
      </c>
      <c r="K24" s="119">
        <f>IF(RES_hhdet_in_tes!K24=0,"",RES_hhdet_in_tes!K24/RES_hhdet_in_fec!K24)</f>
        <v>0.59662856212378479</v>
      </c>
      <c r="L24" s="119">
        <f>IF(RES_hhdet_in_tes!L24=0,"",RES_hhdet_in_tes!L24/RES_hhdet_in_fec!L24)</f>
        <v>0.60238294648206825</v>
      </c>
      <c r="M24" s="119">
        <f>IF(RES_hhdet_in_tes!M24=0,"",RES_hhdet_in_tes!M24/RES_hhdet_in_fec!M24)</f>
        <v>0.60973726307983089</v>
      </c>
      <c r="N24" s="119">
        <f>IF(RES_hhdet_in_tes!N24=0,"",RES_hhdet_in_tes!N24/RES_hhdet_in_fec!N24)</f>
        <v>0.64339901832212831</v>
      </c>
      <c r="O24" s="119">
        <f>IF(RES_hhdet_in_tes!O24=0,"",RES_hhdet_in_tes!O24/RES_hhdet_in_fec!O24)</f>
        <v>0.65051296868527053</v>
      </c>
      <c r="P24" s="119" t="str">
        <f>IF(RES_hhdet_in_tes!P24=0,"",RES_hhdet_in_tes!P24/RES_hhdet_in_fec!P24)</f>
        <v/>
      </c>
      <c r="Q24" s="119">
        <f>IF(RES_hhdet_in_tes!Q24=0,"",RES_hhdet_in_tes!Q24/RES_hhdet_in_fec!Q24)</f>
        <v>0.70889497535459789</v>
      </c>
      <c r="R24" s="119">
        <f>IF(RES_hhdet_in_tes!R24=0,"",RES_hhdet_in_tes!R24/RES_hhdet_in_fec!R24)</f>
        <v>0.72866225017553055</v>
      </c>
      <c r="S24" s="119">
        <f>IF(RES_hhdet_in_tes!S24=0,"",RES_hhdet_in_tes!S24/RES_hhdet_in_fec!S24)</f>
        <v>0.74307066580984293</v>
      </c>
      <c r="T24" s="119">
        <f>IF(RES_hhdet_in_tes!T24=0,"",RES_hhdet_in_tes!T24/RES_hhdet_in_fec!T24)</f>
        <v>0.74666530269281861</v>
      </c>
      <c r="U24" s="119">
        <f>IF(RES_hhdet_in_tes!U24=0,"",RES_hhdet_in_tes!U24/RES_hhdet_in_fec!U24)</f>
        <v>0.748973269821127</v>
      </c>
      <c r="V24" s="119">
        <f>IF(RES_hhdet_in_tes!V24=0,"",RES_hhdet_in_tes!V24/RES_hhdet_in_fec!V24)</f>
        <v>0.75540166272538689</v>
      </c>
      <c r="W24" s="119">
        <f>IF(RES_hhdet_in_tes!W24=0,"",RES_hhdet_in_tes!W24/RES_hhdet_in_fec!W24)</f>
        <v>0.75902585974869019</v>
      </c>
      <c r="X24" s="119">
        <f>IF(RES_hhdet_in_tes!X24=0,"",RES_hhdet_in_tes!X24/RES_hhdet_in_fec!X24)</f>
        <v>0.76355937612793867</v>
      </c>
      <c r="Y24" s="119">
        <f>IF(RES_hhdet_in_tes!Y24=0,"",RES_hhdet_in_tes!Y24/RES_hhdet_in_fec!Y24)</f>
        <v>0.76008663089261408</v>
      </c>
      <c r="DA24" s="129" t="s">
        <v>3608</v>
      </c>
    </row>
    <row r="25" spans="1:105" ht="12.95" customHeight="1" x14ac:dyDescent="0.25">
      <c r="A25" s="121" t="s">
        <v>57</v>
      </c>
      <c r="B25" s="124"/>
      <c r="C25" s="124" t="str">
        <f>IF(RES_hhdet_in_tes!C25=0,"",RES_hhdet_in_tes!C25/RES_hhdet_in_fec!C25)</f>
        <v/>
      </c>
      <c r="D25" s="124">
        <f>IF(RES_hhdet_in_tes!D25=0,"",RES_hhdet_in_tes!D25/RES_hhdet_in_fec!D25)</f>
        <v>0.50603996693104691</v>
      </c>
      <c r="E25" s="124">
        <f>IF(RES_hhdet_in_tes!E25=0,"",RES_hhdet_in_tes!E25/RES_hhdet_in_fec!E25)</f>
        <v>0.51098845491437028</v>
      </c>
      <c r="F25" s="124">
        <f>IF(RES_hhdet_in_tes!F25=0,"",RES_hhdet_in_tes!F25/RES_hhdet_in_fec!F25)</f>
        <v>0.51623634568408305</v>
      </c>
      <c r="G25" s="124">
        <f>IF(RES_hhdet_in_tes!G25=0,"",RES_hhdet_in_tes!G25/RES_hhdet_in_fec!G25)</f>
        <v>0.52156490348297135</v>
      </c>
      <c r="H25" s="124">
        <f>IF(RES_hhdet_in_tes!H25=0,"",RES_hhdet_in_tes!H25/RES_hhdet_in_fec!H25)</f>
        <v>0.52706692260923604</v>
      </c>
      <c r="I25" s="124">
        <f>IF(RES_hhdet_in_tes!I25=0,"",RES_hhdet_in_tes!I25/RES_hhdet_in_fec!I25)</f>
        <v>0.53298173432525453</v>
      </c>
      <c r="J25" s="124">
        <f>IF(RES_hhdet_in_tes!J25=0,"",RES_hhdet_in_tes!J25/RES_hhdet_in_fec!J25)</f>
        <v>0.5393428800492055</v>
      </c>
      <c r="K25" s="124">
        <f>IF(RES_hhdet_in_tes!K25=0,"",RES_hhdet_in_tes!K25/RES_hhdet_in_fec!K25)</f>
        <v>0.5463853908190428</v>
      </c>
      <c r="L25" s="124">
        <f>IF(RES_hhdet_in_tes!L25=0,"",RES_hhdet_in_tes!L25/RES_hhdet_in_fec!L25)</f>
        <v>0.554348925945091</v>
      </c>
      <c r="M25" s="124">
        <f>IF(RES_hhdet_in_tes!M25=0,"",RES_hhdet_in_tes!M25/RES_hhdet_in_fec!M25)</f>
        <v>0.56882913929564172</v>
      </c>
      <c r="N25" s="124">
        <f>IF(RES_hhdet_in_tes!N25=0,"",RES_hhdet_in_tes!N25/RES_hhdet_in_fec!N25)</f>
        <v>0.59137390620465879</v>
      </c>
      <c r="O25" s="124">
        <f>IF(RES_hhdet_in_tes!O25=0,"",RES_hhdet_in_tes!O25/RES_hhdet_in_fec!O25)</f>
        <v>0.62302314293350824</v>
      </c>
      <c r="P25" s="124" t="str">
        <f>IF(RES_hhdet_in_tes!P25=0,"",RES_hhdet_in_tes!P25/RES_hhdet_in_fec!P25)</f>
        <v/>
      </c>
      <c r="Q25" s="124">
        <f>IF(RES_hhdet_in_tes!Q25=0,"",RES_hhdet_in_tes!Q25/RES_hhdet_in_fec!Q25)</f>
        <v>0.68827914915910871</v>
      </c>
      <c r="R25" s="124">
        <f>IF(RES_hhdet_in_tes!R25=0,"",RES_hhdet_in_tes!R25/RES_hhdet_in_fec!R25)</f>
        <v>0.6992464270045623</v>
      </c>
      <c r="S25" s="124">
        <f>IF(RES_hhdet_in_tes!S25=0,"",RES_hhdet_in_tes!S25/RES_hhdet_in_fec!S25)</f>
        <v>0.70422985002817162</v>
      </c>
      <c r="T25" s="124">
        <f>IF(RES_hhdet_in_tes!T25=0,"",RES_hhdet_in_tes!T25/RES_hhdet_in_fec!T25)</f>
        <v>0.70585637620343478</v>
      </c>
      <c r="U25" s="124">
        <f>IF(RES_hhdet_in_tes!U25=0,"",RES_hhdet_in_tes!U25/RES_hhdet_in_fec!U25)</f>
        <v>0.70635342380235888</v>
      </c>
      <c r="V25" s="124">
        <f>IF(RES_hhdet_in_tes!V25=0,"",RES_hhdet_in_tes!V25/RES_hhdet_in_fec!V25)</f>
        <v>0.70813375531519429</v>
      </c>
      <c r="W25" s="124">
        <f>IF(RES_hhdet_in_tes!W25=0,"",RES_hhdet_in_tes!W25/RES_hhdet_in_fec!W25)</f>
        <v>0.71088900402078681</v>
      </c>
      <c r="X25" s="124">
        <f>IF(RES_hhdet_in_tes!X25=0,"",RES_hhdet_in_tes!X25/RES_hhdet_in_fec!X25)</f>
        <v>0.71297810530691297</v>
      </c>
      <c r="Y25" s="124">
        <f>IF(RES_hhdet_in_tes!Y25=0,"",RES_hhdet_in_tes!Y25/RES_hhdet_in_fec!Y25)</f>
        <v>0.71473192778575967</v>
      </c>
      <c r="DA25" s="130" t="s">
        <v>3609</v>
      </c>
    </row>
    <row r="26" spans="1:105" ht="12" customHeight="1" x14ac:dyDescent="0.25">
      <c r="A26" s="97" t="s">
        <v>74</v>
      </c>
      <c r="B26" s="111"/>
      <c r="C26" s="111" t="str">
        <f>IF(RES_hhdet_in_tes!C26=0,"",RES_hhdet_in_tes!C26/RES_hhdet_in_fec!C26)</f>
        <v/>
      </c>
      <c r="D26" s="111">
        <f>IF(RES_hhdet_in_tes!D26=0,"",RES_hhdet_in_tes!D26/RES_hhdet_in_fec!D26)</f>
        <v>0.50076864534924181</v>
      </c>
      <c r="E26" s="111">
        <f>IF(RES_hhdet_in_tes!E26=0,"",RES_hhdet_in_tes!E26/RES_hhdet_in_fec!E26)</f>
        <v>0.50605891703570038</v>
      </c>
      <c r="F26" s="111">
        <f>IF(RES_hhdet_in_tes!F26=0,"",RES_hhdet_in_tes!F26/RES_hhdet_in_fec!F26)</f>
        <v>0.51132028526579321</v>
      </c>
      <c r="G26" s="111">
        <f>IF(RES_hhdet_in_tes!G26=0,"",RES_hhdet_in_tes!G26/RES_hhdet_in_fec!G26)</f>
        <v>0.51681696477328087</v>
      </c>
      <c r="H26" s="111">
        <f>IF(RES_hhdet_in_tes!H26=0,"",RES_hhdet_in_tes!H26/RES_hhdet_in_fec!H26)</f>
        <v>0.52251312684815876</v>
      </c>
      <c r="I26" s="111">
        <f>IF(RES_hhdet_in_tes!I26=0,"",RES_hhdet_in_tes!I26/RES_hhdet_in_fec!I26)</f>
        <v>0.52847026456625035</v>
      </c>
      <c r="J26" s="111">
        <f>IF(RES_hhdet_in_tes!J26=0,"",RES_hhdet_in_tes!J26/RES_hhdet_in_fec!J26)</f>
        <v>0.53494839016947204</v>
      </c>
      <c r="K26" s="111">
        <f>IF(RES_hhdet_in_tes!K26=0,"",RES_hhdet_in_tes!K26/RES_hhdet_in_fec!K26)</f>
        <v>0.54216366263289961</v>
      </c>
      <c r="L26" s="111">
        <f>IF(RES_hhdet_in_tes!L26=0,"",RES_hhdet_in_tes!L26/RES_hhdet_in_fec!L26)</f>
        <v>0.55016507224499256</v>
      </c>
      <c r="M26" s="111">
        <f>IF(RES_hhdet_in_tes!M26=0,"",RES_hhdet_in_tes!M26/RES_hhdet_in_fec!M26)</f>
        <v>0.56464268324134326</v>
      </c>
      <c r="N26" s="111">
        <f>IF(RES_hhdet_in_tes!N26=0,"",RES_hhdet_in_tes!N26/RES_hhdet_in_fec!N26)</f>
        <v>0.58729938807580728</v>
      </c>
      <c r="O26" s="111">
        <f>IF(RES_hhdet_in_tes!O26=0,"",RES_hhdet_in_tes!O26/RES_hhdet_in_fec!O26)</f>
        <v>0.61900193598301267</v>
      </c>
      <c r="P26" s="111" t="str">
        <f>IF(RES_hhdet_in_tes!P26=0,"",RES_hhdet_in_tes!P26/RES_hhdet_in_fec!P26)</f>
        <v/>
      </c>
      <c r="Q26" s="111">
        <f>IF(RES_hhdet_in_tes!Q26=0,"",RES_hhdet_in_tes!Q26/RES_hhdet_in_fec!Q26)</f>
        <v>0.68471188402083594</v>
      </c>
      <c r="R26" s="111">
        <f>IF(RES_hhdet_in_tes!R26=0,"",RES_hhdet_in_tes!R26/RES_hhdet_in_fec!R26)</f>
        <v>0.69574975426061747</v>
      </c>
      <c r="S26" s="111">
        <f>IF(RES_hhdet_in_tes!S26=0,"",RES_hhdet_in_tes!S26/RES_hhdet_in_fec!S26)</f>
        <v>0.70082294273344559</v>
      </c>
      <c r="T26" s="111">
        <f>IF(RES_hhdet_in_tes!T26=0,"",RES_hhdet_in_tes!T26/RES_hhdet_in_fec!T26)</f>
        <v>0.70243167688190788</v>
      </c>
      <c r="U26" s="111">
        <f>IF(RES_hhdet_in_tes!U26=0,"",RES_hhdet_in_tes!U26/RES_hhdet_in_fec!U26)</f>
        <v>0.7029721033187033</v>
      </c>
      <c r="V26" s="111">
        <f>IF(RES_hhdet_in_tes!V26=0,"",RES_hhdet_in_tes!V26/RES_hhdet_in_fec!V26)</f>
        <v>0.70476544891430182</v>
      </c>
      <c r="W26" s="111">
        <f>IF(RES_hhdet_in_tes!W26=0,"",RES_hhdet_in_tes!W26/RES_hhdet_in_fec!W26)</f>
        <v>0.70752666951079568</v>
      </c>
      <c r="X26" s="111">
        <f>IF(RES_hhdet_in_tes!X26=0,"",RES_hhdet_in_tes!X26/RES_hhdet_in_fec!X26)</f>
        <v>0.70958072764841584</v>
      </c>
      <c r="Y26" s="111">
        <f>IF(RES_hhdet_in_tes!Y26=0,"",RES_hhdet_in_tes!Y26/RES_hhdet_in_fec!Y26)</f>
        <v>0.71135386629969699</v>
      </c>
      <c r="DA26" s="63" t="s">
        <v>3610</v>
      </c>
    </row>
    <row r="27" spans="1:105" ht="12" customHeight="1" x14ac:dyDescent="0.25">
      <c r="A27" s="97" t="s">
        <v>53</v>
      </c>
      <c r="B27" s="111"/>
      <c r="C27" s="111" t="str">
        <f>IF(RES_hhdet_in_tes!C27=0,"",RES_hhdet_in_tes!C27/RES_hhdet_in_fec!C27)</f>
        <v/>
      </c>
      <c r="D27" s="111">
        <f>IF(RES_hhdet_in_tes!D27=0,"",RES_hhdet_in_tes!D27/RES_hhdet_in_fec!D27)</f>
        <v>1</v>
      </c>
      <c r="E27" s="111">
        <f>IF(RES_hhdet_in_tes!E27=0,"",RES_hhdet_in_tes!E27/RES_hhdet_in_fec!E27)</f>
        <v>1</v>
      </c>
      <c r="F27" s="111">
        <f>IF(RES_hhdet_in_tes!F27=0,"",RES_hhdet_in_tes!F27/RES_hhdet_in_fec!F27)</f>
        <v>1</v>
      </c>
      <c r="G27" s="111">
        <f>IF(RES_hhdet_in_tes!G27=0,"",RES_hhdet_in_tes!G27/RES_hhdet_in_fec!G27)</f>
        <v>1</v>
      </c>
      <c r="H27" s="111">
        <f>IF(RES_hhdet_in_tes!H27=0,"",RES_hhdet_in_tes!H27/RES_hhdet_in_fec!H27)</f>
        <v>1</v>
      </c>
      <c r="I27" s="111">
        <f>IF(RES_hhdet_in_tes!I27=0,"",RES_hhdet_in_tes!I27/RES_hhdet_in_fec!I27)</f>
        <v>1</v>
      </c>
      <c r="J27" s="111">
        <f>IF(RES_hhdet_in_tes!J27=0,"",RES_hhdet_in_tes!J27/RES_hhdet_in_fec!J27)</f>
        <v>1</v>
      </c>
      <c r="K27" s="111">
        <f>IF(RES_hhdet_in_tes!K27=0,"",RES_hhdet_in_tes!K27/RES_hhdet_in_fec!K27)</f>
        <v>1</v>
      </c>
      <c r="L27" s="111">
        <f>IF(RES_hhdet_in_tes!L27=0,"",RES_hhdet_in_tes!L27/RES_hhdet_in_fec!L27)</f>
        <v>1</v>
      </c>
      <c r="M27" s="111">
        <f>IF(RES_hhdet_in_tes!M27=0,"",RES_hhdet_in_tes!M27/RES_hhdet_in_fec!M27)</f>
        <v>1</v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 t="str">
        <f>IF(RES_hhdet_in_tes!P27=0,"",RES_hhdet_in_tes!P27/RES_hhdet_in_fec!P27)</f>
        <v/>
      </c>
      <c r="Q27" s="111">
        <f>IF(RES_hhdet_in_tes!Q27=0,"",RES_hhdet_in_tes!Q27/RES_hhdet_in_fec!Q27)</f>
        <v>1</v>
      </c>
      <c r="R27" s="111">
        <f>IF(RES_hhdet_in_tes!R27=0,"",RES_hhdet_in_tes!R27/RES_hhdet_in_fec!R27)</f>
        <v>1</v>
      </c>
      <c r="S27" s="111">
        <f>IF(RES_hhdet_in_tes!S27=0,"",RES_hhdet_in_tes!S27/RES_hhdet_in_fec!S27)</f>
        <v>1</v>
      </c>
      <c r="T27" s="111">
        <f>IF(RES_hhdet_in_tes!T27=0,"",RES_hhdet_in_tes!T27/RES_hhdet_in_fec!T27)</f>
        <v>1</v>
      </c>
      <c r="U27" s="111">
        <f>IF(RES_hhdet_in_tes!U27=0,"",RES_hhdet_in_tes!U27/RES_hhdet_in_fec!U27)</f>
        <v>1</v>
      </c>
      <c r="V27" s="111">
        <f>IF(RES_hhdet_in_tes!V27=0,"",RES_hhdet_in_tes!V27/RES_hhdet_in_fec!V27)</f>
        <v>1</v>
      </c>
      <c r="W27" s="111">
        <f>IF(RES_hhdet_in_tes!W27=0,"",RES_hhdet_in_tes!W27/RES_hhdet_in_fec!W27)</f>
        <v>1</v>
      </c>
      <c r="X27" s="111">
        <f>IF(RES_hhdet_in_tes!X27=0,"",RES_hhdet_in_tes!X27/RES_hhdet_in_fec!X27)</f>
        <v>1</v>
      </c>
      <c r="Y27" s="111">
        <f>IF(RES_hhdet_in_tes!Y27=0,"",RES_hhdet_in_tes!Y27/RES_hhdet_in_fec!Y27)</f>
        <v>1</v>
      </c>
      <c r="DA27" s="63" t="s">
        <v>3611</v>
      </c>
    </row>
    <row r="28" spans="1:105" ht="12.95" customHeight="1" x14ac:dyDescent="0.25">
      <c r="A28" s="121" t="s">
        <v>92</v>
      </c>
      <c r="B28" s="124"/>
      <c r="C28" s="124" t="str">
        <f>IF(RES_hhdet_in_tes!C28=0,"",RES_hhdet_in_tes!C28/RES_hhdet_in_fec!C28)</f>
        <v/>
      </c>
      <c r="D28" s="124">
        <f>IF(RES_hhdet_in_tes!D28=0,"",RES_hhdet_in_tes!D28/RES_hhdet_in_fec!D28)</f>
        <v>2.2625469324608978</v>
      </c>
      <c r="E28" s="124">
        <f>IF(RES_hhdet_in_tes!E28=0,"",RES_hhdet_in_tes!E28/RES_hhdet_in_fec!E28)</f>
        <v>2.351498426392244</v>
      </c>
      <c r="F28" s="124">
        <f>IF(RES_hhdet_in_tes!F28=0,"",RES_hhdet_in_tes!F28/RES_hhdet_in_fec!F28)</f>
        <v>2.4411643394859039</v>
      </c>
      <c r="G28" s="124">
        <f>IF(RES_hhdet_in_tes!G28=0,"",RES_hhdet_in_tes!G28/RES_hhdet_in_fec!G28)</f>
        <v>2.5320641354857836</v>
      </c>
      <c r="H28" s="124">
        <f>IF(RES_hhdet_in_tes!H28=0,"",RES_hhdet_in_tes!H28/RES_hhdet_in_fec!H28)</f>
        <v>2.6241161746312605</v>
      </c>
      <c r="I28" s="124">
        <f>IF(RES_hhdet_in_tes!I28=0,"",RES_hhdet_in_tes!I28/RES_hhdet_in_fec!I28)</f>
        <v>2.7174293463966923</v>
      </c>
      <c r="J28" s="124">
        <f>IF(RES_hhdet_in_tes!J28=0,"",RES_hhdet_in_tes!J28/RES_hhdet_in_fec!J28)</f>
        <v>2.8124916852195327</v>
      </c>
      <c r="K28" s="124">
        <f>IF(RES_hhdet_in_tes!K28=0,"",RES_hhdet_in_tes!K28/RES_hhdet_in_fec!K28)</f>
        <v>2.9096897550664629</v>
      </c>
      <c r="L28" s="124">
        <f>IF(RES_hhdet_in_tes!L28=0,"",RES_hhdet_in_tes!L28/RES_hhdet_in_fec!L28)</f>
        <v>3.009074818479907</v>
      </c>
      <c r="M28" s="124">
        <f>IF(RES_hhdet_in_tes!M28=0,"",RES_hhdet_in_tes!M28/RES_hhdet_in_fec!M28)</f>
        <v>3.1229627754940283</v>
      </c>
      <c r="N28" s="124">
        <f>IF(RES_hhdet_in_tes!N28=0,"",RES_hhdet_in_tes!N28/RES_hhdet_in_fec!N28)</f>
        <v>3.2550096514045928</v>
      </c>
      <c r="O28" s="124">
        <f>IF(RES_hhdet_in_tes!O28=0,"",RES_hhdet_in_tes!O28/RES_hhdet_in_fec!O28)</f>
        <v>3.4049798876452648</v>
      </c>
      <c r="P28" s="124" t="str">
        <f>IF(RES_hhdet_in_tes!P28=0,"",RES_hhdet_in_tes!P28/RES_hhdet_in_fec!P28)</f>
        <v/>
      </c>
      <c r="Q28" s="124">
        <f>IF(RES_hhdet_in_tes!Q28=0,"",RES_hhdet_in_tes!Q28/RES_hhdet_in_fec!Q28)</f>
        <v>3.6759326230972178</v>
      </c>
      <c r="R28" s="124">
        <f>IF(RES_hhdet_in_tes!R28=0,"",RES_hhdet_in_tes!R28/RES_hhdet_in_fec!R28)</f>
        <v>3.7014257231002139</v>
      </c>
      <c r="S28" s="124">
        <f>IF(RES_hhdet_in_tes!S28=0,"",RES_hhdet_in_tes!S28/RES_hhdet_in_fec!S28)</f>
        <v>3.7042582897672127</v>
      </c>
      <c r="T28" s="124">
        <f>IF(RES_hhdet_in_tes!T28=0,"",RES_hhdet_in_tes!T28/RES_hhdet_in_fec!T28)</f>
        <v>3.7074055860638802</v>
      </c>
      <c r="U28" s="124">
        <f>IF(RES_hhdet_in_tes!U28=0,"",RES_hhdet_in_tes!U28/RES_hhdet_in_fec!U28)</f>
        <v>3.7109025819490644</v>
      </c>
      <c r="V28" s="124">
        <f>IF(RES_hhdet_in_tes!V28=0,"",RES_hhdet_in_tes!V28/RES_hhdet_in_fec!V28)</f>
        <v>3.7208953752724767</v>
      </c>
      <c r="W28" s="124">
        <f>IF(RES_hhdet_in_tes!W28=0,"",RES_hhdet_in_tes!W28/RES_hhdet_in_fec!W28)</f>
        <v>3.7536936606955198</v>
      </c>
      <c r="X28" s="124">
        <f>IF(RES_hhdet_in_tes!X28=0,"",RES_hhdet_in_tes!X28/RES_hhdet_in_fec!X28)</f>
        <v>3.7944903092696518</v>
      </c>
      <c r="Y28" s="124">
        <f>IF(RES_hhdet_in_tes!Y28=0,"",RES_hhdet_in_tes!Y28/RES_hhdet_in_fec!Y28)</f>
        <v>3.8404753840703485</v>
      </c>
      <c r="DA28" s="130" t="s">
        <v>3612</v>
      </c>
    </row>
    <row r="29" spans="1:105" ht="12" customHeight="1" x14ac:dyDescent="0.25">
      <c r="A29" s="97" t="s">
        <v>53</v>
      </c>
      <c r="B29" s="111"/>
      <c r="C29" s="111" t="str">
        <f>IF(RES_hhdet_in_tes!C29=0,"",RES_hhdet_in_tes!C29/RES_hhdet_in_fec!C29)</f>
        <v/>
      </c>
      <c r="D29" s="111">
        <f>IF(RES_hhdet_in_tes!D29=0,"",RES_hhdet_in_tes!D29/RES_hhdet_in_fec!D29)</f>
        <v>2.2625469324608978</v>
      </c>
      <c r="E29" s="111">
        <f>IF(RES_hhdet_in_tes!E29=0,"",RES_hhdet_in_tes!E29/RES_hhdet_in_fec!E29)</f>
        <v>2.351498426392244</v>
      </c>
      <c r="F29" s="111">
        <f>IF(RES_hhdet_in_tes!F29=0,"",RES_hhdet_in_tes!F29/RES_hhdet_in_fec!F29)</f>
        <v>2.4411643394859039</v>
      </c>
      <c r="G29" s="111">
        <f>IF(RES_hhdet_in_tes!G29=0,"",RES_hhdet_in_tes!G29/RES_hhdet_in_fec!G29)</f>
        <v>2.5320641354857836</v>
      </c>
      <c r="H29" s="111">
        <f>IF(RES_hhdet_in_tes!H29=0,"",RES_hhdet_in_tes!H29/RES_hhdet_in_fec!H29)</f>
        <v>2.6241161746312605</v>
      </c>
      <c r="I29" s="111">
        <f>IF(RES_hhdet_in_tes!I29=0,"",RES_hhdet_in_tes!I29/RES_hhdet_in_fec!I29)</f>
        <v>2.7174293463966923</v>
      </c>
      <c r="J29" s="111">
        <f>IF(RES_hhdet_in_tes!J29=0,"",RES_hhdet_in_tes!J29/RES_hhdet_in_fec!J29)</f>
        <v>2.8124916852195327</v>
      </c>
      <c r="K29" s="111">
        <f>IF(RES_hhdet_in_tes!K29=0,"",RES_hhdet_in_tes!K29/RES_hhdet_in_fec!K29)</f>
        <v>2.9096897550664629</v>
      </c>
      <c r="L29" s="111">
        <f>IF(RES_hhdet_in_tes!L29=0,"",RES_hhdet_in_tes!L29/RES_hhdet_in_fec!L29)</f>
        <v>3.009074818479907</v>
      </c>
      <c r="M29" s="111">
        <f>IF(RES_hhdet_in_tes!M29=0,"",RES_hhdet_in_tes!M29/RES_hhdet_in_fec!M29)</f>
        <v>3.1229627754940283</v>
      </c>
      <c r="N29" s="111">
        <f>IF(RES_hhdet_in_tes!N29=0,"",RES_hhdet_in_tes!N29/RES_hhdet_in_fec!N29)</f>
        <v>3.2550096514045928</v>
      </c>
      <c r="O29" s="111">
        <f>IF(RES_hhdet_in_tes!O29=0,"",RES_hhdet_in_tes!O29/RES_hhdet_in_fec!O29)</f>
        <v>3.4049798876452648</v>
      </c>
      <c r="P29" s="111" t="str">
        <f>IF(RES_hhdet_in_tes!P29=0,"",RES_hhdet_in_tes!P29/RES_hhdet_in_fec!P29)</f>
        <v/>
      </c>
      <c r="Q29" s="111">
        <f>IF(RES_hhdet_in_tes!Q29=0,"",RES_hhdet_in_tes!Q29/RES_hhdet_in_fec!Q29)</f>
        <v>3.6759326230972178</v>
      </c>
      <c r="R29" s="111">
        <f>IF(RES_hhdet_in_tes!R29=0,"",RES_hhdet_in_tes!R29/RES_hhdet_in_fec!R29)</f>
        <v>3.7014257231002139</v>
      </c>
      <c r="S29" s="111">
        <f>IF(RES_hhdet_in_tes!S29=0,"",RES_hhdet_in_tes!S29/RES_hhdet_in_fec!S29)</f>
        <v>3.7042582897672127</v>
      </c>
      <c r="T29" s="111">
        <f>IF(RES_hhdet_in_tes!T29=0,"",RES_hhdet_in_tes!T29/RES_hhdet_in_fec!T29)</f>
        <v>3.7074055860638802</v>
      </c>
      <c r="U29" s="111">
        <f>IF(RES_hhdet_in_tes!U29=0,"",RES_hhdet_in_tes!U29/RES_hhdet_in_fec!U29)</f>
        <v>3.7109025819490644</v>
      </c>
      <c r="V29" s="111">
        <f>IF(RES_hhdet_in_tes!V29=0,"",RES_hhdet_in_tes!V29/RES_hhdet_in_fec!V29)</f>
        <v>3.7208953752724767</v>
      </c>
      <c r="W29" s="111">
        <f>IF(RES_hhdet_in_tes!W29=0,"",RES_hhdet_in_tes!W29/RES_hhdet_in_fec!W29)</f>
        <v>3.7536936606955198</v>
      </c>
      <c r="X29" s="111">
        <f>IF(RES_hhdet_in_tes!X29=0,"",RES_hhdet_in_tes!X29/RES_hhdet_in_fec!X29)</f>
        <v>3.7944903092696518</v>
      </c>
      <c r="Y29" s="111">
        <f>IF(RES_hhdet_in_tes!Y29=0,"",RES_hhdet_in_tes!Y29/RES_hhdet_in_fec!Y29)</f>
        <v>3.8404753840703485</v>
      </c>
      <c r="DA29" s="63" t="s">
        <v>3613</v>
      </c>
    </row>
    <row r="30" spans="1:105" ht="12" customHeight="1" x14ac:dyDescent="0.25">
      <c r="A30" s="121" t="s">
        <v>55</v>
      </c>
      <c r="B30" s="124"/>
      <c r="C30" s="124" t="str">
        <f>IF(RES_hhdet_in_tes!C30=0,"",RES_hhdet_in_tes!C30/RES_hhdet_in_fec!C30)</f>
        <v/>
      </c>
      <c r="D30" s="124">
        <f>IF(RES_hhdet_in_tes!D30=0,"",RES_hhdet_in_tes!D30/RES_hhdet_in_fec!D30)</f>
        <v>0.58567941745129992</v>
      </c>
      <c r="E30" s="124">
        <f>IF(RES_hhdet_in_tes!E30=0,"",RES_hhdet_in_tes!E30/RES_hhdet_in_fec!E30)</f>
        <v>0.58100979035435185</v>
      </c>
      <c r="F30" s="124">
        <f>IF(RES_hhdet_in_tes!F30=0,"",RES_hhdet_in_tes!F30/RES_hhdet_in_fec!F30)</f>
        <v>0.59400933561301217</v>
      </c>
      <c r="G30" s="124">
        <f>IF(RES_hhdet_in_tes!G30=0,"",RES_hhdet_in_tes!G30/RES_hhdet_in_fec!G30)</f>
        <v>0.61411737390150123</v>
      </c>
      <c r="H30" s="124">
        <f>IF(RES_hhdet_in_tes!H30=0,"",RES_hhdet_in_tes!H30/RES_hhdet_in_fec!H30)</f>
        <v>0.61855373229445443</v>
      </c>
      <c r="I30" s="124">
        <f>IF(RES_hhdet_in_tes!I30=0,"",RES_hhdet_in_tes!I30/RES_hhdet_in_fec!I30)</f>
        <v>0.66010443175714117</v>
      </c>
      <c r="J30" s="124">
        <f>IF(RES_hhdet_in_tes!J30=0,"",RES_hhdet_in_tes!J30/RES_hhdet_in_fec!J30)</f>
        <v>0.6842913604055938</v>
      </c>
      <c r="K30" s="124">
        <f>IF(RES_hhdet_in_tes!K30=0,"",RES_hhdet_in_tes!K30/RES_hhdet_in_fec!K30)</f>
        <v>0.67362555356926979</v>
      </c>
      <c r="L30" s="124">
        <f>IF(RES_hhdet_in_tes!L30=0,"",RES_hhdet_in_tes!L30/RES_hhdet_in_fec!L30)</f>
        <v>0.65316382200285594</v>
      </c>
      <c r="M30" s="124">
        <f>IF(RES_hhdet_in_tes!M30=0,"",RES_hhdet_in_tes!M30/RES_hhdet_in_fec!M30)</f>
        <v>0.63812570908531341</v>
      </c>
      <c r="N30" s="124">
        <f>IF(RES_hhdet_in_tes!N30=0,"",RES_hhdet_in_tes!N30/RES_hhdet_in_fec!N30)</f>
        <v>0.67754149294886079</v>
      </c>
      <c r="O30" s="124">
        <f>IF(RES_hhdet_in_tes!O30=0,"",RES_hhdet_in_tes!O30/RES_hhdet_in_fec!O30)</f>
        <v>0.70329291583271492</v>
      </c>
      <c r="P30" s="124" t="str">
        <f>IF(RES_hhdet_in_tes!P30=0,"",RES_hhdet_in_tes!P30/RES_hhdet_in_fec!P30)</f>
        <v/>
      </c>
      <c r="Q30" s="124">
        <f>IF(RES_hhdet_in_tes!Q30=0,"",RES_hhdet_in_tes!Q30/RES_hhdet_in_fec!Q30)</f>
        <v>0.75896917983801437</v>
      </c>
      <c r="R30" s="124">
        <f>IF(RES_hhdet_in_tes!R30=0,"",RES_hhdet_in_tes!R30/RES_hhdet_in_fec!R30)</f>
        <v>0.77948554676821569</v>
      </c>
      <c r="S30" s="124">
        <f>IF(RES_hhdet_in_tes!S30=0,"",RES_hhdet_in_tes!S30/RES_hhdet_in_fec!S30)</f>
        <v>0.78829140543079956</v>
      </c>
      <c r="T30" s="124">
        <f>IF(RES_hhdet_in_tes!T30=0,"",RES_hhdet_in_tes!T30/RES_hhdet_in_fec!T30)</f>
        <v>0.7903752937900923</v>
      </c>
      <c r="U30" s="124">
        <f>IF(RES_hhdet_in_tes!U30=0,"",RES_hhdet_in_tes!U30/RES_hhdet_in_fec!U30)</f>
        <v>0.80805802351461098</v>
      </c>
      <c r="V30" s="124">
        <f>IF(RES_hhdet_in_tes!V30=0,"",RES_hhdet_in_tes!V30/RES_hhdet_in_fec!V30)</f>
        <v>0.81657161009835078</v>
      </c>
      <c r="W30" s="124">
        <f>IF(RES_hhdet_in_tes!W30=0,"",RES_hhdet_in_tes!W30/RES_hhdet_in_fec!W30)</f>
        <v>0.82856648600922556</v>
      </c>
      <c r="X30" s="124">
        <f>IF(RES_hhdet_in_tes!X30=0,"",RES_hhdet_in_tes!X30/RES_hhdet_in_fec!X30)</f>
        <v>0.83297651123313154</v>
      </c>
      <c r="Y30" s="124">
        <f>IF(RES_hhdet_in_tes!Y30=0,"",RES_hhdet_in_tes!Y30/RES_hhdet_in_fec!Y30)</f>
        <v>0.83668541630300897</v>
      </c>
      <c r="DA30" s="130" t="s">
        <v>3614</v>
      </c>
    </row>
    <row r="31" spans="1:105" ht="12" customHeight="1" x14ac:dyDescent="0.25">
      <c r="A31" s="97" t="s">
        <v>141</v>
      </c>
      <c r="B31" s="111"/>
      <c r="C31" s="111" t="str">
        <f>IF(RES_hhdet_in_tes!C31=0,"",RES_hhdet_in_tes!C31/RES_hhdet_in_fec!C31)</f>
        <v/>
      </c>
      <c r="D31" s="111">
        <f>IF(RES_hhdet_in_tes!D31=0,"",RES_hhdet_in_tes!D31/RES_hhdet_in_fec!D31)</f>
        <v>0.56059192431031168</v>
      </c>
      <c r="E31" s="111">
        <f>IF(RES_hhdet_in_tes!E31=0,"",RES_hhdet_in_tes!E31/RES_hhdet_in_fec!E31)</f>
        <v>0.56294475132720645</v>
      </c>
      <c r="F31" s="111">
        <f>IF(RES_hhdet_in_tes!F31=0,"",RES_hhdet_in_tes!F31/RES_hhdet_in_fec!F31)</f>
        <v>0.56533673375533366</v>
      </c>
      <c r="G31" s="111">
        <f>IF(RES_hhdet_in_tes!G31=0,"",RES_hhdet_in_tes!G31/RES_hhdet_in_fec!G31)</f>
        <v>0.56799315494164204</v>
      </c>
      <c r="H31" s="111">
        <f>IF(RES_hhdet_in_tes!H31=0,"",RES_hhdet_in_tes!H31/RES_hhdet_in_fec!H31)</f>
        <v>0.57088644307248271</v>
      </c>
      <c r="I31" s="111">
        <f>IF(RES_hhdet_in_tes!I31=0,"",RES_hhdet_in_tes!I31/RES_hhdet_in_fec!I31)</f>
        <v>0.57407210797112673</v>
      </c>
      <c r="J31" s="111">
        <f>IF(RES_hhdet_in_tes!J31=0,"",RES_hhdet_in_tes!J31/RES_hhdet_in_fec!J31)</f>
        <v>0.57777755379031093</v>
      </c>
      <c r="K31" s="111">
        <f>IF(RES_hhdet_in_tes!K31=0,"",RES_hhdet_in_tes!K31/RES_hhdet_in_fec!K31)</f>
        <v>0.58219613387426783</v>
      </c>
      <c r="L31" s="111">
        <f>IF(RES_hhdet_in_tes!L31=0,"",RES_hhdet_in_tes!L31/RES_hhdet_in_fec!L31)</f>
        <v>0.58737957816966446</v>
      </c>
      <c r="M31" s="111">
        <f>IF(RES_hhdet_in_tes!M31=0,"",RES_hhdet_in_tes!M31/RES_hhdet_in_fec!M31)</f>
        <v>0.59794635803950347</v>
      </c>
      <c r="N31" s="111">
        <f>IF(RES_hhdet_in_tes!N31=0,"",RES_hhdet_in_tes!N31/RES_hhdet_in_fec!N31)</f>
        <v>0.61536450769593642</v>
      </c>
      <c r="O31" s="111">
        <f>IF(RES_hhdet_in_tes!O31=0,"",RES_hhdet_in_tes!O31/RES_hhdet_in_fec!O31)</f>
        <v>0.64082881408434489</v>
      </c>
      <c r="P31" s="111" t="str">
        <f>IF(RES_hhdet_in_tes!P31=0,"",RES_hhdet_in_tes!P31/RES_hhdet_in_fec!P31)</f>
        <v/>
      </c>
      <c r="Q31" s="111">
        <f>IF(RES_hhdet_in_tes!Q31=0,"",RES_hhdet_in_tes!Q31/RES_hhdet_in_fec!Q31)</f>
        <v>0.69950859425918677</v>
      </c>
      <c r="R31" s="111">
        <f>IF(RES_hhdet_in_tes!R31=0,"",RES_hhdet_in_tes!R31/RES_hhdet_in_fec!R31)</f>
        <v>0.71754563396809246</v>
      </c>
      <c r="S31" s="111">
        <f>IF(RES_hhdet_in_tes!S31=0,"",RES_hhdet_in_tes!S31/RES_hhdet_in_fec!S31)</f>
        <v>0.73433983695846461</v>
      </c>
      <c r="T31" s="111">
        <f>IF(RES_hhdet_in_tes!T31=0,"",RES_hhdet_in_tes!T31/RES_hhdet_in_fec!T31)</f>
        <v>0.7493960132152695</v>
      </c>
      <c r="U31" s="111">
        <f>IF(RES_hhdet_in_tes!U31=0,"",RES_hhdet_in_tes!U31/RES_hhdet_in_fec!U31)</f>
        <v>0.7622189727235249</v>
      </c>
      <c r="V31" s="111">
        <f>IF(RES_hhdet_in_tes!V31=0,"",RES_hhdet_in_tes!V31/RES_hhdet_in_fec!V31)</f>
        <v>0.77231352546822762</v>
      </c>
      <c r="W31" s="111">
        <f>IF(RES_hhdet_in_tes!W31=0,"",RES_hhdet_in_tes!W31/RES_hhdet_in_fec!W31)</f>
        <v>0.77851817257321498</v>
      </c>
      <c r="X31" s="111">
        <f>IF(RES_hhdet_in_tes!X31=0,"",RES_hhdet_in_tes!X31/RES_hhdet_in_fec!X31)</f>
        <v>0.78190488491058618</v>
      </c>
      <c r="Y31" s="111">
        <f>IF(RES_hhdet_in_tes!Y31=0,"",RES_hhdet_in_tes!Y31/RES_hhdet_in_fec!Y31)</f>
        <v>0.78361983314659145</v>
      </c>
      <c r="DA31" s="63" t="s">
        <v>3615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>
        <f>IF(RES_hhdet_in_tes!D32=0,"",RES_hhdet_in_tes!D32/RES_hhdet_in_fec!D32)</f>
        <v>0.93465893480683793</v>
      </c>
      <c r="E32" s="111">
        <f>IF(RES_hhdet_in_tes!E32=0,"",RES_hhdet_in_tes!E32/RES_hhdet_in_fec!E32)</f>
        <v>0.96079129231685945</v>
      </c>
      <c r="F32" s="111">
        <f>IF(RES_hhdet_in_tes!F32=0,"",RES_hhdet_in_tes!F32/RES_hhdet_in_fec!F32)</f>
        <v>0.94949544192986091</v>
      </c>
      <c r="G32" s="111">
        <f>IF(RES_hhdet_in_tes!G32=0,"",RES_hhdet_in_tes!G32/RES_hhdet_in_fec!G32)</f>
        <v>0.95152619991723342</v>
      </c>
      <c r="H32" s="111">
        <f>IF(RES_hhdet_in_tes!H32=0,"",RES_hhdet_in_tes!H32/RES_hhdet_in_fec!H32)</f>
        <v>0.93569334185013708</v>
      </c>
      <c r="I32" s="111">
        <f>IF(RES_hhdet_in_tes!I32=0,"",RES_hhdet_in_tes!I32/RES_hhdet_in_fec!I32)</f>
        <v>0.94752784085140829</v>
      </c>
      <c r="J32" s="111">
        <f>IF(RES_hhdet_in_tes!J32=0,"",RES_hhdet_in_tes!J32/RES_hhdet_in_fec!J32)</f>
        <v>0.95121462583061589</v>
      </c>
      <c r="K32" s="111">
        <f>IF(RES_hhdet_in_tes!K32=0,"",RES_hhdet_in_tes!K32/RES_hhdet_in_fec!K32)</f>
        <v>0.95491879291647119</v>
      </c>
      <c r="L32" s="111">
        <f>IF(RES_hhdet_in_tes!L32=0,"",RES_hhdet_in_tes!L32/RES_hhdet_in_fec!L32)</f>
        <v>0.95580951492592658</v>
      </c>
      <c r="M32" s="111">
        <f>IF(RES_hhdet_in_tes!M32=0,"",RES_hhdet_in_tes!M32/RES_hhdet_in_fec!M32)</f>
        <v>0.93742756698123575</v>
      </c>
      <c r="N32" s="111">
        <f>IF(RES_hhdet_in_tes!N32=0,"",RES_hhdet_in_tes!N32/RES_hhdet_in_fec!N32)</f>
        <v>0.96091869985450074</v>
      </c>
      <c r="O32" s="111">
        <f>IF(RES_hhdet_in_tes!O32=0,"",RES_hhdet_in_tes!O32/RES_hhdet_in_fec!O32)</f>
        <v>0.97751824991674152</v>
      </c>
      <c r="P32" s="111" t="str">
        <f>IF(RES_hhdet_in_tes!P32=0,"",RES_hhdet_in_tes!P32/RES_hhdet_in_fec!P32)</f>
        <v/>
      </c>
      <c r="Q32" s="111">
        <f>IF(RES_hhdet_in_tes!Q32=0,"",RES_hhdet_in_tes!Q32/RES_hhdet_in_fec!Q32)</f>
        <v>0.99241256295791525</v>
      </c>
      <c r="R32" s="111">
        <f>IF(RES_hhdet_in_tes!R32=0,"",RES_hhdet_in_tes!R32/RES_hhdet_in_fec!R32)</f>
        <v>0.98822992856063463</v>
      </c>
      <c r="S32" s="111">
        <f>IF(RES_hhdet_in_tes!S32=0,"",RES_hhdet_in_tes!S32/RES_hhdet_in_fec!S32)</f>
        <v>0.97992713131223264</v>
      </c>
      <c r="T32" s="111">
        <f>IF(RES_hhdet_in_tes!T32=0,"",RES_hhdet_in_tes!T32/RES_hhdet_in_fec!T32)</f>
        <v>0.97837416190586024</v>
      </c>
      <c r="U32" s="111">
        <f>IF(RES_hhdet_in_tes!U32=0,"",RES_hhdet_in_tes!U32/RES_hhdet_in_fec!U32)</f>
        <v>0.97470548809321633</v>
      </c>
      <c r="V32" s="111">
        <f>IF(RES_hhdet_in_tes!V32=0,"",RES_hhdet_in_tes!V32/RES_hhdet_in_fec!V32)</f>
        <v>0.98082394277019413</v>
      </c>
      <c r="W32" s="111">
        <f>IF(RES_hhdet_in_tes!W32=0,"",RES_hhdet_in_tes!W32/RES_hhdet_in_fec!W32)</f>
        <v>0.9786992279821356</v>
      </c>
      <c r="X32" s="111">
        <f>IF(RES_hhdet_in_tes!X32=0,"",RES_hhdet_in_tes!X32/RES_hhdet_in_fec!X32)</f>
        <v>0.97634744516191263</v>
      </c>
      <c r="Y32" s="111">
        <f>IF(RES_hhdet_in_tes!Y32=0,"",RES_hhdet_in_tes!Y32/RES_hhdet_in_fec!Y32)</f>
        <v>0.98251467753317412</v>
      </c>
      <c r="DA32" s="63" t="s">
        <v>3616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>
        <f>IF(RES_hhdet_in_tes!D33=0,"",RES_hhdet_in_tes!D33/RES_hhdet_in_fec!D33)</f>
        <v>0.56059192431031168</v>
      </c>
      <c r="E33" s="112">
        <f>IF(RES_hhdet_in_tes!E33=0,"",RES_hhdet_in_tes!E33/RES_hhdet_in_fec!E33)</f>
        <v>0.56294475132720645</v>
      </c>
      <c r="F33" s="112">
        <f>IF(RES_hhdet_in_tes!F33=0,"",RES_hhdet_in_tes!F33/RES_hhdet_in_fec!F33)</f>
        <v>0.56533673375533366</v>
      </c>
      <c r="G33" s="112">
        <f>IF(RES_hhdet_in_tes!G33=0,"",RES_hhdet_in_tes!G33/RES_hhdet_in_fec!G33)</f>
        <v>0.56799315494164204</v>
      </c>
      <c r="H33" s="112">
        <f>IF(RES_hhdet_in_tes!H33=0,"",RES_hhdet_in_tes!H33/RES_hhdet_in_fec!H33)</f>
        <v>0.57088644307248271</v>
      </c>
      <c r="I33" s="112">
        <f>IF(RES_hhdet_in_tes!I33=0,"",RES_hhdet_in_tes!I33/RES_hhdet_in_fec!I33)</f>
        <v>0.57407210797112673</v>
      </c>
      <c r="J33" s="112">
        <f>IF(RES_hhdet_in_tes!J33=0,"",RES_hhdet_in_tes!J33/RES_hhdet_in_fec!J33)</f>
        <v>0.57777755379031082</v>
      </c>
      <c r="K33" s="112">
        <f>IF(RES_hhdet_in_tes!K33=0,"",RES_hhdet_in_tes!K33/RES_hhdet_in_fec!K33)</f>
        <v>0.58219613387426783</v>
      </c>
      <c r="L33" s="112">
        <f>IF(RES_hhdet_in_tes!L33=0,"",RES_hhdet_in_tes!L33/RES_hhdet_in_fec!L33)</f>
        <v>0.58737957816966446</v>
      </c>
      <c r="M33" s="112">
        <f>IF(RES_hhdet_in_tes!M33=0,"",RES_hhdet_in_tes!M33/RES_hhdet_in_fec!M33)</f>
        <v>0.59794635803950347</v>
      </c>
      <c r="N33" s="112">
        <f>IF(RES_hhdet_in_tes!N33=0,"",RES_hhdet_in_tes!N33/RES_hhdet_in_fec!N33)</f>
        <v>0.61536450769593642</v>
      </c>
      <c r="O33" s="112">
        <f>IF(RES_hhdet_in_tes!O33=0,"",RES_hhdet_in_tes!O33/RES_hhdet_in_fec!O33)</f>
        <v>0.64082881408434489</v>
      </c>
      <c r="P33" s="112" t="str">
        <f>IF(RES_hhdet_in_tes!P33=0,"",RES_hhdet_in_tes!P33/RES_hhdet_in_fec!P33)</f>
        <v/>
      </c>
      <c r="Q33" s="112">
        <f>IF(RES_hhdet_in_tes!Q33=0,"",RES_hhdet_in_tes!Q33/RES_hhdet_in_fec!Q33)</f>
        <v>0.69950859425918677</v>
      </c>
      <c r="R33" s="112">
        <f>IF(RES_hhdet_in_tes!R33=0,"",RES_hhdet_in_tes!R33/RES_hhdet_in_fec!R33)</f>
        <v>0.71754563396809246</v>
      </c>
      <c r="S33" s="112">
        <f>IF(RES_hhdet_in_tes!S33=0,"",RES_hhdet_in_tes!S33/RES_hhdet_in_fec!S33)</f>
        <v>0.73433983695846461</v>
      </c>
      <c r="T33" s="112">
        <f>IF(RES_hhdet_in_tes!T33=0,"",RES_hhdet_in_tes!T33/RES_hhdet_in_fec!T33)</f>
        <v>0.7493960132152695</v>
      </c>
      <c r="U33" s="112">
        <f>IF(RES_hhdet_in_tes!U33=0,"",RES_hhdet_in_tes!U33/RES_hhdet_in_fec!U33)</f>
        <v>0.7622189727235249</v>
      </c>
      <c r="V33" s="112">
        <f>IF(RES_hhdet_in_tes!V33=0,"",RES_hhdet_in_tes!V33/RES_hhdet_in_fec!V33)</f>
        <v>0.77231352546822762</v>
      </c>
      <c r="W33" s="112">
        <f>IF(RES_hhdet_in_tes!W33=0,"",RES_hhdet_in_tes!W33/RES_hhdet_in_fec!W33)</f>
        <v>0.77851817257321487</v>
      </c>
      <c r="X33" s="112">
        <f>IF(RES_hhdet_in_tes!X33=0,"",RES_hhdet_in_tes!X33/RES_hhdet_in_fec!X33)</f>
        <v>0.78190488491058618</v>
      </c>
      <c r="Y33" s="112">
        <f>IF(RES_hhdet_in_tes!Y33=0,"",RES_hhdet_in_tes!Y33/RES_hhdet_in_fec!Y33)</f>
        <v>0.78361983314659134</v>
      </c>
      <c r="DA33" s="131" t="s">
        <v>3617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>
        <f>IF(RES_hhdet_in_tes!D34=0,"",RES_hhdet_in_tes!D34/RES_hhdet_in_fec!D34)</f>
        <v>1</v>
      </c>
      <c r="E34" s="113">
        <f>IF(RES_hhdet_in_tes!E34=0,"",RES_hhdet_in_tes!E34/RES_hhdet_in_fec!E34)</f>
        <v>1</v>
      </c>
      <c r="F34" s="113">
        <f>IF(RES_hhdet_in_tes!F34=0,"",RES_hhdet_in_tes!F34/RES_hhdet_in_fec!F34)</f>
        <v>1</v>
      </c>
      <c r="G34" s="113">
        <f>IF(RES_hhdet_in_tes!G34=0,"",RES_hhdet_in_tes!G34/RES_hhdet_in_fec!G34)</f>
        <v>1</v>
      </c>
      <c r="H34" s="113">
        <f>IF(RES_hhdet_in_tes!H34=0,"",RES_hhdet_in_tes!H34/RES_hhdet_in_fec!H34)</f>
        <v>1</v>
      </c>
      <c r="I34" s="113">
        <f>IF(RES_hhdet_in_tes!I34=0,"",RES_hhdet_in_tes!I34/RES_hhdet_in_fec!I34)</f>
        <v>1</v>
      </c>
      <c r="J34" s="113">
        <f>IF(RES_hhdet_in_tes!J34=0,"",RES_hhdet_in_tes!J34/RES_hhdet_in_fec!J34)</f>
        <v>1</v>
      </c>
      <c r="K34" s="113">
        <f>IF(RES_hhdet_in_tes!K34=0,"",RES_hhdet_in_tes!K34/RES_hhdet_in_fec!K34)</f>
        <v>1</v>
      </c>
      <c r="L34" s="113">
        <f>IF(RES_hhdet_in_tes!L34=0,"",RES_hhdet_in_tes!L34/RES_hhdet_in_fec!L34)</f>
        <v>1</v>
      </c>
      <c r="M34" s="113">
        <f>IF(RES_hhdet_in_tes!M34=0,"",RES_hhdet_in_tes!M34/RES_hhdet_in_fec!M34)</f>
        <v>1</v>
      </c>
      <c r="N34" s="113">
        <f>IF(RES_hhdet_in_tes!N34=0,"",RES_hhdet_in_tes!N34/RES_hhdet_in_fec!N34)</f>
        <v>1</v>
      </c>
      <c r="O34" s="113">
        <f>IF(RES_hhdet_in_tes!O34=0,"",RES_hhdet_in_tes!O34/RES_hhdet_in_fec!O34)</f>
        <v>1</v>
      </c>
      <c r="P34" s="113" t="str">
        <f>IF(RES_hhdet_in_tes!P34=0,"",RES_hhdet_in_tes!P34/RES_hhdet_in_fec!P34)</f>
        <v/>
      </c>
      <c r="Q34" s="113">
        <f>IF(RES_hhdet_in_tes!Q34=0,"",RES_hhdet_in_tes!Q34/RES_hhdet_in_fec!Q34)</f>
        <v>1</v>
      </c>
      <c r="R34" s="113">
        <f>IF(RES_hhdet_in_tes!R34=0,"",RES_hhdet_in_tes!R34/RES_hhdet_in_fec!R34)</f>
        <v>1</v>
      </c>
      <c r="S34" s="113">
        <f>IF(RES_hhdet_in_tes!S34=0,"",RES_hhdet_in_tes!S34/RES_hhdet_in_fec!S34)</f>
        <v>1</v>
      </c>
      <c r="T34" s="113">
        <f>IF(RES_hhdet_in_tes!T34=0,"",RES_hhdet_in_tes!T34/RES_hhdet_in_fec!T34)</f>
        <v>1</v>
      </c>
      <c r="U34" s="113">
        <f>IF(RES_hhdet_in_tes!U34=0,"",RES_hhdet_in_tes!U34/RES_hhdet_in_fec!U34)</f>
        <v>1</v>
      </c>
      <c r="V34" s="113">
        <f>IF(RES_hhdet_in_tes!V34=0,"",RES_hhdet_in_tes!V34/RES_hhdet_in_fec!V34)</f>
        <v>1</v>
      </c>
      <c r="W34" s="113">
        <f>IF(RES_hhdet_in_tes!W34=0,"",RES_hhdet_in_tes!W34/RES_hhdet_in_fec!W34)</f>
        <v>1</v>
      </c>
      <c r="X34" s="113">
        <f>IF(RES_hhdet_in_tes!X34=0,"",RES_hhdet_in_tes!X34/RES_hhdet_in_fec!X34)</f>
        <v>1</v>
      </c>
      <c r="Y34" s="113">
        <f>IF(RES_hhdet_in_tes!Y34=0,"",RES_hhdet_in_tes!Y34/RES_hhdet_in_fec!Y34)</f>
        <v>1</v>
      </c>
      <c r="DA34" s="132" t="s">
        <v>3618</v>
      </c>
    </row>
    <row r="35" spans="1:105" ht="12" customHeight="1" x14ac:dyDescent="0.25">
      <c r="A35" s="106" t="s">
        <v>122</v>
      </c>
      <c r="B35" s="112"/>
      <c r="C35" s="112" t="str">
        <f>IF(RES_hhdet_in_tes!C35=0,"",RES_hhdet_in_tes!C35/RES_hhdet_in_fec!C35)</f>
        <v/>
      </c>
      <c r="D35" s="112">
        <f>IF(RES_hhdet_in_tes!D35=0,"",RES_hhdet_in_tes!D35/RES_hhdet_in_fec!D35)</f>
        <v>0.62670832292646306</v>
      </c>
      <c r="E35" s="112">
        <f>IF(RES_hhdet_in_tes!E35=0,"",RES_hhdet_in_tes!E35/RES_hhdet_in_fec!E35)</f>
        <v>0.62819845777776251</v>
      </c>
      <c r="F35" s="112">
        <f>IF(RES_hhdet_in_tes!F35=0,"",RES_hhdet_in_tes!F35/RES_hhdet_in_fec!F35)</f>
        <v>0.62970657181846712</v>
      </c>
      <c r="G35" s="112">
        <f>IF(RES_hhdet_in_tes!G35=0,"",RES_hhdet_in_tes!G35/RES_hhdet_in_fec!G35)</f>
        <v>0.63133446900150703</v>
      </c>
      <c r="H35" s="112">
        <f>IF(RES_hhdet_in_tes!H35=0,"",RES_hhdet_in_tes!H35/RES_hhdet_in_fec!H35)</f>
        <v>0.63307065784538941</v>
      </c>
      <c r="I35" s="112">
        <f>IF(RES_hhdet_in_tes!I35=0,"",RES_hhdet_in_tes!I35/RES_hhdet_in_fec!I35)</f>
        <v>0.6349415409887994</v>
      </c>
      <c r="J35" s="112">
        <f>IF(RES_hhdet_in_tes!J35=0,"",RES_hhdet_in_tes!J35/RES_hhdet_in_fec!J35)</f>
        <v>0.63705298501344965</v>
      </c>
      <c r="K35" s="112">
        <f>IF(RES_hhdet_in_tes!K35=0,"",RES_hhdet_in_tes!K35/RES_hhdet_in_fec!K35)</f>
        <v>0.63949851400060742</v>
      </c>
      <c r="L35" s="112">
        <f>IF(RES_hhdet_in_tes!L35=0,"",RES_hhdet_in_tes!L35/RES_hhdet_in_fec!L35)</f>
        <v>0.64231028323811223</v>
      </c>
      <c r="M35" s="112">
        <f>IF(RES_hhdet_in_tes!M35=0,"",RES_hhdet_in_tes!M35/RES_hhdet_in_fec!M35)</f>
        <v>0.64765579522067107</v>
      </c>
      <c r="N35" s="112">
        <f>IF(RES_hhdet_in_tes!N35=0,"",RES_hhdet_in_tes!N35/RES_hhdet_in_fec!N35)</f>
        <v>0.65647006305231648</v>
      </c>
      <c r="O35" s="112">
        <f>IF(RES_hhdet_in_tes!O35=0,"",RES_hhdet_in_tes!O35/RES_hhdet_in_fec!O35)</f>
        <v>0.6699106757183183</v>
      </c>
      <c r="P35" s="112" t="str">
        <f>IF(RES_hhdet_in_tes!P35=0,"",RES_hhdet_in_tes!P35/RES_hhdet_in_fec!P35)</f>
        <v/>
      </c>
      <c r="Q35" s="112">
        <f>IF(RES_hhdet_in_tes!Q35=0,"",RES_hhdet_in_tes!Q35/RES_hhdet_in_fec!Q35)</f>
        <v>0.7041563951272678</v>
      </c>
      <c r="R35" s="112">
        <f>IF(RES_hhdet_in_tes!R35=0,"",RES_hhdet_in_tes!R35/RES_hhdet_in_fec!R35)</f>
        <v>0.71553643409503476</v>
      </c>
      <c r="S35" s="112">
        <f>IF(RES_hhdet_in_tes!S35=0,"",RES_hhdet_in_tes!S35/RES_hhdet_in_fec!S35)</f>
        <v>0.72656173029286086</v>
      </c>
      <c r="T35" s="112">
        <f>IF(RES_hhdet_in_tes!T35=0,"",RES_hhdet_in_tes!T35/RES_hhdet_in_fec!T35)</f>
        <v>0.73750146429473729</v>
      </c>
      <c r="U35" s="112">
        <f>IF(RES_hhdet_in_tes!U35=0,"",RES_hhdet_in_tes!U35/RES_hhdet_in_fec!U35)</f>
        <v>0.74846561022222202</v>
      </c>
      <c r="V35" s="112">
        <f>IF(RES_hhdet_in_tes!V35=0,"",RES_hhdet_in_tes!V35/RES_hhdet_in_fec!V35)</f>
        <v>0.75923661262366182</v>
      </c>
      <c r="W35" s="112">
        <f>IF(RES_hhdet_in_tes!W35=0,"",RES_hhdet_in_tes!W35/RES_hhdet_in_fec!W35)</f>
        <v>0.76907411108107782</v>
      </c>
      <c r="X35" s="112">
        <f>IF(RES_hhdet_in_tes!X35=0,"",RES_hhdet_in_tes!X35/RES_hhdet_in_fec!X35)</f>
        <v>0.7808023601159535</v>
      </c>
      <c r="Y35" s="112">
        <f>IF(RES_hhdet_in_tes!Y35=0,"",RES_hhdet_in_tes!Y35/RES_hhdet_in_fec!Y35)</f>
        <v>0.79174410362103376</v>
      </c>
      <c r="DA35" s="131" t="s">
        <v>3619</v>
      </c>
    </row>
    <row r="36" spans="1:105" ht="12" customHeight="1" x14ac:dyDescent="0.25">
      <c r="A36" s="107" t="s">
        <v>121</v>
      </c>
      <c r="B36" s="113"/>
      <c r="C36" s="113" t="str">
        <f>IF(RES_hhdet_in_tes!C36=0,"",RES_hhdet_in_tes!C36/RES_hhdet_in_fec!C36)</f>
        <v/>
      </c>
      <c r="D36" s="113">
        <f>IF(RES_hhdet_in_tes!D36=0,"",RES_hhdet_in_tes!D36/RES_hhdet_in_fec!D36)</f>
        <v>0.94962656044756311</v>
      </c>
      <c r="E36" s="113">
        <f>IF(RES_hhdet_in_tes!E36=0,"",RES_hhdet_in_tes!E36/RES_hhdet_in_fec!E36)</f>
        <v>0.9705241326187164</v>
      </c>
      <c r="F36" s="113">
        <f>IF(RES_hhdet_in_tes!F36=0,"",RES_hhdet_in_tes!F36/RES_hhdet_in_fec!F36)</f>
        <v>0.96120946774143712</v>
      </c>
      <c r="G36" s="113">
        <f>IF(RES_hhdet_in_tes!G36=0,"",RES_hhdet_in_tes!G36/RES_hhdet_in_fec!G36)</f>
        <v>0.96277022875442397</v>
      </c>
      <c r="H36" s="113">
        <f>IF(RES_hhdet_in_tes!H36=0,"",RES_hhdet_in_tes!H36/RES_hhdet_in_fec!H36)</f>
        <v>0.9492433241053897</v>
      </c>
      <c r="I36" s="113">
        <f>IF(RES_hhdet_in_tes!I36=0,"",RES_hhdet_in_tes!I36/RES_hhdet_in_fec!I36)</f>
        <v>0.95874641824638318</v>
      </c>
      <c r="J36" s="113">
        <f>IF(RES_hhdet_in_tes!J36=0,"",RES_hhdet_in_tes!J36/RES_hhdet_in_fec!J36)</f>
        <v>0.96163097311551304</v>
      </c>
      <c r="K36" s="113">
        <f>IF(RES_hhdet_in_tes!K36=0,"",RES_hhdet_in_tes!K36/RES_hhdet_in_fec!K36)</f>
        <v>0.96454268456701497</v>
      </c>
      <c r="L36" s="113">
        <f>IF(RES_hhdet_in_tes!L36=0,"",RES_hhdet_in_tes!L36/RES_hhdet_in_fec!L36)</f>
        <v>0.96523050002960131</v>
      </c>
      <c r="M36" s="113">
        <f>IF(RES_hhdet_in_tes!M36=0,"",RES_hhdet_in_tes!M36/RES_hhdet_in_fec!M36)</f>
        <v>0.9494295528990061</v>
      </c>
      <c r="N36" s="113">
        <f>IF(RES_hhdet_in_tes!N36=0,"",RES_hhdet_in_tes!N36/RES_hhdet_in_fec!N36)</f>
        <v>0.96738049220836297</v>
      </c>
      <c r="O36" s="113">
        <f>IF(RES_hhdet_in_tes!O36=0,"",RES_hhdet_in_tes!O36/RES_hhdet_in_fec!O36)</f>
        <v>0.98157315806295686</v>
      </c>
      <c r="P36" s="113" t="str">
        <f>IF(RES_hhdet_in_tes!P36=0,"",RES_hhdet_in_tes!P36/RES_hhdet_in_fec!P36)</f>
        <v/>
      </c>
      <c r="Q36" s="113">
        <f>IF(RES_hhdet_in_tes!Q36=0,"",RES_hhdet_in_tes!Q36/RES_hhdet_in_fec!Q36)</f>
        <v>0.99453132708869441</v>
      </c>
      <c r="R36" s="113">
        <f>IF(RES_hhdet_in_tes!R36=0,"",RES_hhdet_in_tes!R36/RES_hhdet_in_fec!R36)</f>
        <v>0.9899374419127539</v>
      </c>
      <c r="S36" s="113">
        <f>IF(RES_hhdet_in_tes!S36=0,"",RES_hhdet_in_tes!S36/RES_hhdet_in_fec!S36)</f>
        <v>0.97973487940854675</v>
      </c>
      <c r="T36" s="113">
        <f>IF(RES_hhdet_in_tes!T36=0,"",RES_hhdet_in_tes!T36/RES_hhdet_in_fec!T36)</f>
        <v>0.97733635249711737</v>
      </c>
      <c r="U36" s="113">
        <f>IF(RES_hhdet_in_tes!U36=0,"",RES_hhdet_in_tes!U36/RES_hhdet_in_fec!U36)</f>
        <v>0.97204579690094117</v>
      </c>
      <c r="V36" s="113">
        <f>IF(RES_hhdet_in_tes!V36=0,"",RES_hhdet_in_tes!V36/RES_hhdet_in_fec!V36)</f>
        <v>0.97816382335955276</v>
      </c>
      <c r="W36" s="113">
        <f>IF(RES_hhdet_in_tes!W36=0,"",RES_hhdet_in_tes!W36/RES_hhdet_in_fec!W36)</f>
        <v>0.97809437158642254</v>
      </c>
      <c r="X36" s="113">
        <f>IF(RES_hhdet_in_tes!X36=0,"",RES_hhdet_in_tes!X36/RES_hhdet_in_fec!X36)</f>
        <v>0.97774133700659693</v>
      </c>
      <c r="Y36" s="113">
        <f>IF(RES_hhdet_in_tes!Y36=0,"",RES_hhdet_in_tes!Y36/RES_hhdet_in_fec!Y36)</f>
        <v>0.9827507063702291</v>
      </c>
      <c r="DA36" s="132" t="s">
        <v>3620</v>
      </c>
    </row>
    <row r="37" spans="1:105" ht="12" customHeight="1" x14ac:dyDescent="0.25">
      <c r="A37" s="108" t="s">
        <v>53</v>
      </c>
      <c r="B37" s="111"/>
      <c r="C37" s="111" t="str">
        <f>IF(RES_hhdet_in_tes!C37=0,"",RES_hhdet_in_tes!C37/RES_hhdet_in_fec!C37)</f>
        <v/>
      </c>
      <c r="D37" s="111">
        <f>IF(RES_hhdet_in_tes!D37=0,"",RES_hhdet_in_tes!D37/RES_hhdet_in_fec!D37)</f>
        <v>0.62670832292646306</v>
      </c>
      <c r="E37" s="111">
        <f>IF(RES_hhdet_in_tes!E37=0,"",RES_hhdet_in_tes!E37/RES_hhdet_in_fec!E37)</f>
        <v>0.62819845777776251</v>
      </c>
      <c r="F37" s="111">
        <f>IF(RES_hhdet_in_tes!F37=0,"",RES_hhdet_in_tes!F37/RES_hhdet_in_fec!F37)</f>
        <v>0.62970657181846712</v>
      </c>
      <c r="G37" s="111">
        <f>IF(RES_hhdet_in_tes!G37=0,"",RES_hhdet_in_tes!G37/RES_hhdet_in_fec!G37)</f>
        <v>0.63133446900150703</v>
      </c>
      <c r="H37" s="111">
        <f>IF(RES_hhdet_in_tes!H37=0,"",RES_hhdet_in_tes!H37/RES_hhdet_in_fec!H37)</f>
        <v>0.63307065784538941</v>
      </c>
      <c r="I37" s="111">
        <f>IF(RES_hhdet_in_tes!I37=0,"",RES_hhdet_in_tes!I37/RES_hhdet_in_fec!I37)</f>
        <v>0.6349415409887994</v>
      </c>
      <c r="J37" s="111">
        <f>IF(RES_hhdet_in_tes!J37=0,"",RES_hhdet_in_tes!J37/RES_hhdet_in_fec!J37)</f>
        <v>0.63705298501344965</v>
      </c>
      <c r="K37" s="111">
        <f>IF(RES_hhdet_in_tes!K37=0,"",RES_hhdet_in_tes!K37/RES_hhdet_in_fec!K37)</f>
        <v>0.63949851400060742</v>
      </c>
      <c r="L37" s="111">
        <f>IF(RES_hhdet_in_tes!L37=0,"",RES_hhdet_in_tes!L37/RES_hhdet_in_fec!L37)</f>
        <v>0.64231028323811235</v>
      </c>
      <c r="M37" s="111">
        <f>IF(RES_hhdet_in_tes!M37=0,"",RES_hhdet_in_tes!M37/RES_hhdet_in_fec!M37)</f>
        <v>0.64765579522067107</v>
      </c>
      <c r="N37" s="111">
        <f>IF(RES_hhdet_in_tes!N37=0,"",RES_hhdet_in_tes!N37/RES_hhdet_in_fec!N37)</f>
        <v>0.65647006305231659</v>
      </c>
      <c r="O37" s="111">
        <f>IF(RES_hhdet_in_tes!O37=0,"",RES_hhdet_in_tes!O37/RES_hhdet_in_fec!O37)</f>
        <v>0.6699106757183183</v>
      </c>
      <c r="P37" s="111" t="str">
        <f>IF(RES_hhdet_in_tes!P37=0,"",RES_hhdet_in_tes!P37/RES_hhdet_in_fec!P37)</f>
        <v/>
      </c>
      <c r="Q37" s="111">
        <f>IF(RES_hhdet_in_tes!Q37=0,"",RES_hhdet_in_tes!Q37/RES_hhdet_in_fec!Q37)</f>
        <v>0.7041563951272678</v>
      </c>
      <c r="R37" s="111">
        <f>IF(RES_hhdet_in_tes!R37=0,"",RES_hhdet_in_tes!R37/RES_hhdet_in_fec!R37)</f>
        <v>0.71553643409503476</v>
      </c>
      <c r="S37" s="111">
        <f>IF(RES_hhdet_in_tes!S37=0,"",RES_hhdet_in_tes!S37/RES_hhdet_in_fec!S37)</f>
        <v>0.72656173029286086</v>
      </c>
      <c r="T37" s="111">
        <f>IF(RES_hhdet_in_tes!T37=0,"",RES_hhdet_in_tes!T37/RES_hhdet_in_fec!T37)</f>
        <v>0.73750146429473729</v>
      </c>
      <c r="U37" s="111">
        <f>IF(RES_hhdet_in_tes!U37=0,"",RES_hhdet_in_tes!U37/RES_hhdet_in_fec!U37)</f>
        <v>0.74846561022222202</v>
      </c>
      <c r="V37" s="111">
        <f>IF(RES_hhdet_in_tes!V37=0,"",RES_hhdet_in_tes!V37/RES_hhdet_in_fec!V37)</f>
        <v>0.75923661262366182</v>
      </c>
      <c r="W37" s="111">
        <f>IF(RES_hhdet_in_tes!W37=0,"",RES_hhdet_in_tes!W37/RES_hhdet_in_fec!W37)</f>
        <v>0.76907411108107782</v>
      </c>
      <c r="X37" s="111">
        <f>IF(RES_hhdet_in_tes!X37=0,"",RES_hhdet_in_tes!X37/RES_hhdet_in_fec!X37)</f>
        <v>0.7808023601159535</v>
      </c>
      <c r="Y37" s="111">
        <f>IF(RES_hhdet_in_tes!Y37=0,"",RES_hhdet_in_tes!Y37/RES_hhdet_in_fec!Y37)</f>
        <v>0.79174410362103376</v>
      </c>
      <c r="DA37" s="63" t="s">
        <v>3621</v>
      </c>
    </row>
    <row r="38" spans="1:105" ht="12" customHeight="1" x14ac:dyDescent="0.25">
      <c r="A38" s="108" t="s">
        <v>52</v>
      </c>
      <c r="B38" s="111"/>
      <c r="C38" s="111" t="str">
        <f>IF(RES_hhdet_in_tes!C38=0,"",RES_hhdet_in_tes!C38/RES_hhdet_in_fec!C38)</f>
        <v/>
      </c>
      <c r="D38" s="111">
        <f>IF(RES_hhdet_in_tes!D38=0,"",RES_hhdet_in_tes!D38/RES_hhdet_in_fec!D38)</f>
        <v>1</v>
      </c>
      <c r="E38" s="111">
        <f>IF(RES_hhdet_in_tes!E38=0,"",RES_hhdet_in_tes!E38/RES_hhdet_in_fec!E38)</f>
        <v>1</v>
      </c>
      <c r="F38" s="111">
        <f>IF(RES_hhdet_in_tes!F38=0,"",RES_hhdet_in_tes!F38/RES_hhdet_in_fec!F38)</f>
        <v>1</v>
      </c>
      <c r="G38" s="111">
        <f>IF(RES_hhdet_in_tes!G38=0,"",RES_hhdet_in_tes!G38/RES_hhdet_in_fec!G38)</f>
        <v>1</v>
      </c>
      <c r="H38" s="111">
        <f>IF(RES_hhdet_in_tes!H38=0,"",RES_hhdet_in_tes!H38/RES_hhdet_in_fec!H38)</f>
        <v>1</v>
      </c>
      <c r="I38" s="111">
        <f>IF(RES_hhdet_in_tes!I38=0,"",RES_hhdet_in_tes!I38/RES_hhdet_in_fec!I38)</f>
        <v>1</v>
      </c>
      <c r="J38" s="111">
        <f>IF(RES_hhdet_in_tes!J38=0,"",RES_hhdet_in_tes!J38/RES_hhdet_in_fec!J38)</f>
        <v>1</v>
      </c>
      <c r="K38" s="111">
        <f>IF(RES_hhdet_in_tes!K38=0,"",RES_hhdet_in_tes!K38/RES_hhdet_in_fec!K38)</f>
        <v>1</v>
      </c>
      <c r="L38" s="111">
        <f>IF(RES_hhdet_in_tes!L38=0,"",RES_hhdet_in_tes!L38/RES_hhdet_in_fec!L38)</f>
        <v>1</v>
      </c>
      <c r="M38" s="111">
        <f>IF(RES_hhdet_in_tes!M38=0,"",RES_hhdet_in_tes!M38/RES_hhdet_in_fec!M38)</f>
        <v>1</v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 t="str">
        <f>IF(RES_hhdet_in_tes!P38=0,"",RES_hhdet_in_tes!P38/RES_hhdet_in_fec!P38)</f>
        <v/>
      </c>
      <c r="Q38" s="111">
        <f>IF(RES_hhdet_in_tes!Q38=0,"",RES_hhdet_in_tes!Q38/RES_hhdet_in_fec!Q38)</f>
        <v>1</v>
      </c>
      <c r="R38" s="111">
        <f>IF(RES_hhdet_in_tes!R38=0,"",RES_hhdet_in_tes!R38/RES_hhdet_in_fec!R38)</f>
        <v>1</v>
      </c>
      <c r="S38" s="111">
        <f>IF(RES_hhdet_in_tes!S38=0,"",RES_hhdet_in_tes!S38/RES_hhdet_in_fec!S38)</f>
        <v>1</v>
      </c>
      <c r="T38" s="111">
        <f>IF(RES_hhdet_in_tes!T38=0,"",RES_hhdet_in_tes!T38/RES_hhdet_in_fec!T38)</f>
        <v>1</v>
      </c>
      <c r="U38" s="111">
        <f>IF(RES_hhdet_in_tes!U38=0,"",RES_hhdet_in_tes!U38/RES_hhdet_in_fec!U38)</f>
        <v>1</v>
      </c>
      <c r="V38" s="111">
        <f>IF(RES_hhdet_in_tes!V38=0,"",RES_hhdet_in_tes!V38/RES_hhdet_in_fec!V38)</f>
        <v>1</v>
      </c>
      <c r="W38" s="111">
        <f>IF(RES_hhdet_in_tes!W38=0,"",RES_hhdet_in_tes!W38/RES_hhdet_in_fec!W38)</f>
        <v>1</v>
      </c>
      <c r="X38" s="111">
        <f>IF(RES_hhdet_in_tes!X38=0,"",RES_hhdet_in_tes!X38/RES_hhdet_in_fec!X38)</f>
        <v>1</v>
      </c>
      <c r="Y38" s="111">
        <f>IF(RES_hhdet_in_tes!Y38=0,"",RES_hhdet_in_tes!Y38/RES_hhdet_in_fec!Y38)</f>
        <v>1</v>
      </c>
      <c r="DA38" s="63" t="s">
        <v>3622</v>
      </c>
    </row>
    <row r="39" spans="1:105" ht="12" customHeight="1" x14ac:dyDescent="0.25">
      <c r="A39" s="121" t="s">
        <v>54</v>
      </c>
      <c r="B39" s="124"/>
      <c r="C39" s="124" t="str">
        <f>IF(RES_hhdet_in_tes!C39=0,"",RES_hhdet_in_tes!C39/RES_hhdet_in_fec!C39)</f>
        <v/>
      </c>
      <c r="D39" s="124">
        <f>IF(RES_hhdet_in_tes!D39=0,"",RES_hhdet_in_tes!D39/RES_hhdet_in_fec!D39)</f>
        <v>0.68505726144506218</v>
      </c>
      <c r="E39" s="124">
        <f>IF(RES_hhdet_in_tes!E39=0,"",RES_hhdet_in_tes!E39/RES_hhdet_in_fec!E39)</f>
        <v>0.6878624565646233</v>
      </c>
      <c r="F39" s="124">
        <f>IF(RES_hhdet_in_tes!F39=0,"",RES_hhdet_in_tes!F39/RES_hhdet_in_fec!F39)</f>
        <v>0.68790416265084298</v>
      </c>
      <c r="G39" s="124">
        <f>IF(RES_hhdet_in_tes!G39=0,"",RES_hhdet_in_tes!G39/RES_hhdet_in_fec!G39)</f>
        <v>0.69570513876258777</v>
      </c>
      <c r="H39" s="124">
        <f>IF(RES_hhdet_in_tes!H39=0,"",RES_hhdet_in_tes!H39/RES_hhdet_in_fec!H39)</f>
        <v>0.70796361808077379</v>
      </c>
      <c r="I39" s="124">
        <f>IF(RES_hhdet_in_tes!I39=0,"",RES_hhdet_in_tes!I39/RES_hhdet_in_fec!I39)</f>
        <v>0.70691597394972427</v>
      </c>
      <c r="J39" s="124">
        <f>IF(RES_hhdet_in_tes!J39=0,"",RES_hhdet_in_tes!J39/RES_hhdet_in_fec!J39)</f>
        <v>0.70837558896682373</v>
      </c>
      <c r="K39" s="124">
        <f>IF(RES_hhdet_in_tes!K39=0,"",RES_hhdet_in_tes!K39/RES_hhdet_in_fec!K39)</f>
        <v>0.70194967931636876</v>
      </c>
      <c r="L39" s="124">
        <f>IF(RES_hhdet_in_tes!L39=0,"",RES_hhdet_in_tes!L39/RES_hhdet_in_fec!L39)</f>
        <v>0.70190860133618127</v>
      </c>
      <c r="M39" s="124">
        <f>IF(RES_hhdet_in_tes!M39=0,"",RES_hhdet_in_tes!M39/RES_hhdet_in_fec!M39)</f>
        <v>0.6999764646578962</v>
      </c>
      <c r="N39" s="124">
        <f>IF(RES_hhdet_in_tes!N39=0,"",RES_hhdet_in_tes!N39/RES_hhdet_in_fec!N39)</f>
        <v>0.71030701160689513</v>
      </c>
      <c r="O39" s="124">
        <f>IF(RES_hhdet_in_tes!O39=0,"",RES_hhdet_in_tes!O39/RES_hhdet_in_fec!O39)</f>
        <v>0.71274127573118318</v>
      </c>
      <c r="P39" s="124" t="str">
        <f>IF(RES_hhdet_in_tes!P39=0,"",RES_hhdet_in_tes!P39/RES_hhdet_in_fec!P39)</f>
        <v/>
      </c>
      <c r="Q39" s="124">
        <f>IF(RES_hhdet_in_tes!Q39=0,"",RES_hhdet_in_tes!Q39/RES_hhdet_in_fec!Q39)</f>
        <v>0.73692455787452937</v>
      </c>
      <c r="R39" s="124">
        <f>IF(RES_hhdet_in_tes!R39=0,"",RES_hhdet_in_tes!R39/RES_hhdet_in_fec!R39)</f>
        <v>0.74073513485112819</v>
      </c>
      <c r="S39" s="124">
        <f>IF(RES_hhdet_in_tes!S39=0,"",RES_hhdet_in_tes!S39/RES_hhdet_in_fec!S39)</f>
        <v>0.75091157098604799</v>
      </c>
      <c r="T39" s="124">
        <f>IF(RES_hhdet_in_tes!T39=0,"",RES_hhdet_in_tes!T39/RES_hhdet_in_fec!T39)</f>
        <v>0.77684914317734477</v>
      </c>
      <c r="U39" s="124">
        <f>IF(RES_hhdet_in_tes!U39=0,"",RES_hhdet_in_tes!U39/RES_hhdet_in_fec!U39)</f>
        <v>0.80224073145785224</v>
      </c>
      <c r="V39" s="124">
        <f>IF(RES_hhdet_in_tes!V39=0,"",RES_hhdet_in_tes!V39/RES_hhdet_in_fec!V39)</f>
        <v>0.81221328450394903</v>
      </c>
      <c r="W39" s="124">
        <f>IF(RES_hhdet_in_tes!W39=0,"",RES_hhdet_in_tes!W39/RES_hhdet_in_fec!W39)</f>
        <v>0.81365260458730904</v>
      </c>
      <c r="X39" s="124">
        <f>IF(RES_hhdet_in_tes!X39=0,"",RES_hhdet_in_tes!X39/RES_hhdet_in_fec!X39)</f>
        <v>0.81543865260252479</v>
      </c>
      <c r="Y39" s="124">
        <f>IF(RES_hhdet_in_tes!Y39=0,"",RES_hhdet_in_tes!Y39/RES_hhdet_in_fec!Y39)</f>
        <v>0.82478052245891387</v>
      </c>
      <c r="DA39" s="130" t="s">
        <v>3623</v>
      </c>
    </row>
    <row r="40" spans="1:105" ht="12" customHeight="1" x14ac:dyDescent="0.25">
      <c r="A40" s="97" t="s">
        <v>50</v>
      </c>
      <c r="B40" s="111"/>
      <c r="C40" s="111" t="str">
        <f>IF(RES_hhdet_in_tes!C40=0,"",RES_hhdet_in_tes!C40/RES_hhdet_in_fec!C40)</f>
        <v/>
      </c>
      <c r="D40" s="111">
        <f>IF(RES_hhdet_in_tes!D40=0,"",RES_hhdet_in_tes!D40/RES_hhdet_in_fec!D40)</f>
        <v>0.57118525269003906</v>
      </c>
      <c r="E40" s="111">
        <f>IF(RES_hhdet_in_tes!E40=0,"",RES_hhdet_in_tes!E40/RES_hhdet_in_fec!E40)</f>
        <v>0.5718465421991985</v>
      </c>
      <c r="F40" s="111">
        <f>IF(RES_hhdet_in_tes!F40=0,"",RES_hhdet_in_tes!F40/RES_hhdet_in_fec!F40)</f>
        <v>0.57250783983053966</v>
      </c>
      <c r="G40" s="111">
        <f>IF(RES_hhdet_in_tes!G40=0,"",RES_hhdet_in_tes!G40/RES_hhdet_in_fec!G40)</f>
        <v>0.57316919231559527</v>
      </c>
      <c r="H40" s="111">
        <f>IF(RES_hhdet_in_tes!H40=0,"",RES_hhdet_in_tes!H40/RES_hhdet_in_fec!H40)</f>
        <v>0.57383059393502067</v>
      </c>
      <c r="I40" s="111">
        <f>IF(RES_hhdet_in_tes!I40=0,"",RES_hhdet_in_tes!I40/RES_hhdet_in_fec!I40)</f>
        <v>0.57449205620346633</v>
      </c>
      <c r="J40" s="111">
        <f>IF(RES_hhdet_in_tes!J40=0,"",RES_hhdet_in_tes!J40/RES_hhdet_in_fec!J40)</f>
        <v>0.57515362629239353</v>
      </c>
      <c r="K40" s="111">
        <f>IF(RES_hhdet_in_tes!K40=0,"",RES_hhdet_in_tes!K40/RES_hhdet_in_fec!K40)</f>
        <v>0.57581534430995052</v>
      </c>
      <c r="L40" s="111">
        <f>IF(RES_hhdet_in_tes!L40=0,"",RES_hhdet_in_tes!L40/RES_hhdet_in_fec!L40)</f>
        <v>0.57647722098671128</v>
      </c>
      <c r="M40" s="111">
        <f>IF(RES_hhdet_in_tes!M40=0,"",RES_hhdet_in_tes!M40/RES_hhdet_in_fec!M40)</f>
        <v>0.57697987854692467</v>
      </c>
      <c r="N40" s="111">
        <f>IF(RES_hhdet_in_tes!N40=0,"",RES_hhdet_in_tes!N40/RES_hhdet_in_fec!N40)</f>
        <v>0.57726084047889148</v>
      </c>
      <c r="O40" s="111">
        <f>IF(RES_hhdet_in_tes!O40=0,"",RES_hhdet_in_tes!O40/RES_hhdet_in_fec!O40)</f>
        <v>0.5774287640451119</v>
      </c>
      <c r="P40" s="111" t="str">
        <f>IF(RES_hhdet_in_tes!P40=0,"",RES_hhdet_in_tes!P40/RES_hhdet_in_fec!P40)</f>
        <v/>
      </c>
      <c r="Q40" s="111">
        <f>IF(RES_hhdet_in_tes!Q40=0,"",RES_hhdet_in_tes!Q40/RES_hhdet_in_fec!Q40)</f>
        <v>0.57980448766864656</v>
      </c>
      <c r="R40" s="111">
        <f>IF(RES_hhdet_in_tes!R40=0,"",RES_hhdet_in_tes!R40/RES_hhdet_in_fec!R40)</f>
        <v>0.58481412385637777</v>
      </c>
      <c r="S40" s="111">
        <f>IF(RES_hhdet_in_tes!S40=0,"",RES_hhdet_in_tes!S40/RES_hhdet_in_fec!S40)</f>
        <v>0.59188078814782019</v>
      </c>
      <c r="T40" s="111">
        <f>IF(RES_hhdet_in_tes!T40=0,"",RES_hhdet_in_tes!T40/RES_hhdet_in_fec!T40)</f>
        <v>0.59963430444813515</v>
      </c>
      <c r="U40" s="111">
        <f>IF(RES_hhdet_in_tes!U40=0,"",RES_hhdet_in_tes!U40/RES_hhdet_in_fec!U40)</f>
        <v>0.60670449666250437</v>
      </c>
      <c r="V40" s="111">
        <f>IF(RES_hhdet_in_tes!V40=0,"",RES_hhdet_in_tes!V40/RES_hhdet_in_fec!V40)</f>
        <v>0.61172118869609837</v>
      </c>
      <c r="W40" s="111">
        <f>IF(RES_hhdet_in_tes!W40=0,"",RES_hhdet_in_tes!W40/RES_hhdet_in_fec!W40)</f>
        <v>0.61413224897628838</v>
      </c>
      <c r="X40" s="111">
        <f>IF(RES_hhdet_in_tes!X40=0,"",RES_hhdet_in_tes!X40/RES_hhdet_in_fec!X40)</f>
        <v>0.61452954699514772</v>
      </c>
      <c r="Y40" s="111">
        <f>IF(RES_hhdet_in_tes!Y40=0,"",RES_hhdet_in_tes!Y40/RES_hhdet_in_fec!Y40)</f>
        <v>0.61456927679703366</v>
      </c>
      <c r="DA40" s="63" t="s">
        <v>3624</v>
      </c>
    </row>
    <row r="41" spans="1:105" ht="12" customHeight="1" x14ac:dyDescent="0.25">
      <c r="A41" s="109" t="s">
        <v>120</v>
      </c>
      <c r="B41" s="45"/>
      <c r="C41" s="45" t="str">
        <f>IF(RES_hhdet_in_tes!C41=0,"",RES_hhdet_in_tes!C41/RES_hhdet_in_fec!C41)</f>
        <v/>
      </c>
      <c r="D41" s="45">
        <f>IF(RES_hhdet_in_tes!D41=0,"",RES_hhdet_in_tes!D41/RES_hhdet_in_fec!D41)</f>
        <v>0.74220613794717105</v>
      </c>
      <c r="E41" s="45">
        <f>IF(RES_hhdet_in_tes!E41=0,"",RES_hhdet_in_tes!E41/RES_hhdet_in_fec!E41)</f>
        <v>0.74365304959157019</v>
      </c>
      <c r="F41" s="45">
        <f>IF(RES_hhdet_in_tes!F41=0,"",RES_hhdet_in_tes!F41/RES_hhdet_in_fec!F41)</f>
        <v>0.74510884537651667</v>
      </c>
      <c r="G41" s="45">
        <f>IF(RES_hhdet_in_tes!G41=0,"",RES_hhdet_in_tes!G41/RES_hhdet_in_fec!G41)</f>
        <v>0.74662464081463764</v>
      </c>
      <c r="H41" s="45">
        <f>IF(RES_hhdet_in_tes!H41=0,"",RES_hhdet_in_tes!H41/RES_hhdet_in_fec!H41)</f>
        <v>0.74819418001792459</v>
      </c>
      <c r="I41" s="45">
        <f>IF(RES_hhdet_in_tes!I41=0,"",RES_hhdet_in_tes!I41/RES_hhdet_in_fec!I41)</f>
        <v>0.74983005785018264</v>
      </c>
      <c r="J41" s="45">
        <f>IF(RES_hhdet_in_tes!J41=0,"",RES_hhdet_in_tes!J41/RES_hhdet_in_fec!J41)</f>
        <v>0.75158387102283342</v>
      </c>
      <c r="K41" s="45">
        <f>IF(RES_hhdet_in_tes!K41=0,"",RES_hhdet_in_tes!K41/RES_hhdet_in_fec!K41)</f>
        <v>0.75349949031213515</v>
      </c>
      <c r="L41" s="45">
        <f>IF(RES_hhdet_in_tes!L41=0,"",RES_hhdet_in_tes!L41/RES_hhdet_in_fec!L41)</f>
        <v>0.75558865294934718</v>
      </c>
      <c r="M41" s="45">
        <f>IF(RES_hhdet_in_tes!M41=0,"",RES_hhdet_in_tes!M41/RES_hhdet_in_fec!M41)</f>
        <v>0.75857569386228418</v>
      </c>
      <c r="N41" s="45">
        <f>IF(RES_hhdet_in_tes!N41=0,"",RES_hhdet_in_tes!N41/RES_hhdet_in_fec!N41)</f>
        <v>0.76266682432050659</v>
      </c>
      <c r="O41" s="45">
        <f>IF(RES_hhdet_in_tes!O41=0,"",RES_hhdet_in_tes!O41/RES_hhdet_in_fec!O41)</f>
        <v>0.76835104067198634</v>
      </c>
      <c r="P41" s="45" t="str">
        <f>IF(RES_hhdet_in_tes!P41=0,"",RES_hhdet_in_tes!P41/RES_hhdet_in_fec!P41)</f>
        <v/>
      </c>
      <c r="Q41" s="45">
        <f>IF(RES_hhdet_in_tes!Q41=0,"",RES_hhdet_in_tes!Q41/RES_hhdet_in_fec!Q41)</f>
        <v>0.78559543296147938</v>
      </c>
      <c r="R41" s="45">
        <f>IF(RES_hhdet_in_tes!R41=0,"",RES_hhdet_in_tes!R41/RES_hhdet_in_fec!R41)</f>
        <v>0.79883189781301212</v>
      </c>
      <c r="S41" s="45">
        <f>IF(RES_hhdet_in_tes!S41=0,"",RES_hhdet_in_tes!S41/RES_hhdet_in_fec!S41)</f>
        <v>0.81539503626162224</v>
      </c>
      <c r="T41" s="45">
        <f>IF(RES_hhdet_in_tes!T41=0,"",RES_hhdet_in_tes!T41/RES_hhdet_in_fec!T41)</f>
        <v>0.83322616435072616</v>
      </c>
      <c r="U41" s="45">
        <f>IF(RES_hhdet_in_tes!U41=0,"",RES_hhdet_in_tes!U41/RES_hhdet_in_fec!U41)</f>
        <v>0.85026659812378924</v>
      </c>
      <c r="V41" s="45">
        <f>IF(RES_hhdet_in_tes!V41=0,"",RES_hhdet_in_tes!V41/RES_hhdet_in_fec!V41)</f>
        <v>0.86445765362425353</v>
      </c>
      <c r="W41" s="45">
        <f>IF(RES_hhdet_in_tes!W41=0,"",RES_hhdet_in_tes!W41/RES_hhdet_in_fec!W41)</f>
        <v>0.87508405009620061</v>
      </c>
      <c r="X41" s="45">
        <f>IF(RES_hhdet_in_tes!X41=0,"",RES_hhdet_in_tes!X41/RES_hhdet_in_fec!X41)</f>
        <v>0.88276189084682399</v>
      </c>
      <c r="Y41" s="45">
        <f>IF(RES_hhdet_in_tes!Y41=0,"",RES_hhdet_in_tes!Y41/RES_hhdet_in_fec!Y41)</f>
        <v>0.88957056796518907</v>
      </c>
      <c r="DA41" s="60" t="s">
        <v>3625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0.53677333216784484</v>
      </c>
      <c r="D43" s="119">
        <f>IF(RES_hhdet_in_tes!D43=0,"",RES_hhdet_in_tes!D43/RES_hhdet_in_fec!D43)</f>
        <v>0.53397355159358584</v>
      </c>
      <c r="E43" s="119">
        <f>IF(RES_hhdet_in_tes!E43=0,"",RES_hhdet_in_tes!E43/RES_hhdet_in_fec!E43)</f>
        <v>0.54497760123444461</v>
      </c>
      <c r="F43" s="119">
        <f>IF(RES_hhdet_in_tes!F43=0,"",RES_hhdet_in_tes!F43/RES_hhdet_in_fec!F43)</f>
        <v>0.54769031571015214</v>
      </c>
      <c r="G43" s="119">
        <f>IF(RES_hhdet_in_tes!G43=0,"",RES_hhdet_in_tes!G43/RES_hhdet_in_fec!G43)</f>
        <v>0.56606624569827768</v>
      </c>
      <c r="H43" s="119">
        <f>IF(RES_hhdet_in_tes!H43=0,"",RES_hhdet_in_tes!H43/RES_hhdet_in_fec!H43)</f>
        <v>0.5548996672186669</v>
      </c>
      <c r="I43" s="119">
        <f>IF(RES_hhdet_in_tes!I43=0,"",RES_hhdet_in_tes!I43/RES_hhdet_in_fec!I43)</f>
        <v>0.56148073698757128</v>
      </c>
      <c r="J43" s="119">
        <f>IF(RES_hhdet_in_tes!J43=0,"",RES_hhdet_in_tes!J43/RES_hhdet_in_fec!J43)</f>
        <v>0.56320801787557395</v>
      </c>
      <c r="K43" s="119">
        <f>IF(RES_hhdet_in_tes!K43=0,"",RES_hhdet_in_tes!K43/RES_hhdet_in_fec!K43)</f>
        <v>0.57875085028550477</v>
      </c>
      <c r="L43" s="119">
        <f>IF(RES_hhdet_in_tes!L43=0,"",RES_hhdet_in_tes!L43/RES_hhdet_in_fec!L43)</f>
        <v>0.58507904737985428</v>
      </c>
      <c r="M43" s="119">
        <f>IF(RES_hhdet_in_tes!M43=0,"",RES_hhdet_in_tes!M43/RES_hhdet_in_fec!M43)</f>
        <v>0.59017352241475696</v>
      </c>
      <c r="N43" s="119">
        <f>IF(RES_hhdet_in_tes!N43=0,"",RES_hhdet_in_tes!N43/RES_hhdet_in_fec!N43)</f>
        <v>0.62598000694581657</v>
      </c>
      <c r="O43" s="119">
        <f>IF(RES_hhdet_in_tes!O43=0,"",RES_hhdet_in_tes!O43/RES_hhdet_in_fec!O43)</f>
        <v>0.63182105055971138</v>
      </c>
      <c r="P43" s="119">
        <f>IF(RES_hhdet_in_tes!P43=0,"",RES_hhdet_in_tes!P43/RES_hhdet_in_fec!P43)</f>
        <v>0.67417108863942321</v>
      </c>
      <c r="Q43" s="119">
        <f>IF(RES_hhdet_in_tes!Q43=0,"",RES_hhdet_in_tes!Q43/RES_hhdet_in_fec!Q43)</f>
        <v>0.69395156504165567</v>
      </c>
      <c r="R43" s="119">
        <f>IF(RES_hhdet_in_tes!R43=0,"",RES_hhdet_in_tes!R43/RES_hhdet_in_fec!R43)</f>
        <v>0.72100759786564361</v>
      </c>
      <c r="S43" s="119">
        <f>IF(RES_hhdet_in_tes!S43=0,"",RES_hhdet_in_tes!S43/RES_hhdet_in_fec!S43)</f>
        <v>0.72648176182114887</v>
      </c>
      <c r="T43" s="119">
        <f>IF(RES_hhdet_in_tes!T43=0,"",RES_hhdet_in_tes!T43/RES_hhdet_in_fec!T43)</f>
        <v>0.73087574027678537</v>
      </c>
      <c r="U43" s="119">
        <f>IF(RES_hhdet_in_tes!U43=0,"",RES_hhdet_in_tes!U43/RES_hhdet_in_fec!U43)</f>
        <v>0.73217410064202215</v>
      </c>
      <c r="V43" s="119">
        <f>IF(RES_hhdet_in_tes!V43=0,"",RES_hhdet_in_tes!V43/RES_hhdet_in_fec!V43)</f>
        <v>0.73500453177583269</v>
      </c>
      <c r="W43" s="119">
        <f>IF(RES_hhdet_in_tes!W43=0,"",RES_hhdet_in_tes!W43/RES_hhdet_in_fec!W43)</f>
        <v>0.74259359715529638</v>
      </c>
      <c r="X43" s="119">
        <f>IF(RES_hhdet_in_tes!X43=0,"",RES_hhdet_in_tes!X43/RES_hhdet_in_fec!X43)</f>
        <v>0.75251969322803902</v>
      </c>
      <c r="Y43" s="119">
        <f>IF(RES_hhdet_in_tes!Y43=0,"",RES_hhdet_in_tes!Y43/RES_hhdet_in_fec!Y43)</f>
        <v>0.74036629450480462</v>
      </c>
      <c r="DA43" s="129" t="s">
        <v>3626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0.4768249018613438</v>
      </c>
      <c r="D44" s="124">
        <f>IF(RES_hhdet_in_tes!D44=0,"",RES_hhdet_in_tes!D44/RES_hhdet_in_fec!D44)</f>
        <v>0.48161072308528108</v>
      </c>
      <c r="E44" s="124">
        <f>IF(RES_hhdet_in_tes!E44=0,"",RES_hhdet_in_tes!E44/RES_hhdet_in_fec!E44)</f>
        <v>0.48649246331661739</v>
      </c>
      <c r="F44" s="124">
        <f>IF(RES_hhdet_in_tes!F44=0,"",RES_hhdet_in_tes!F44/RES_hhdet_in_fec!F44)</f>
        <v>0.49167357041363574</v>
      </c>
      <c r="G44" s="124">
        <f>IF(RES_hhdet_in_tes!G44=0,"",RES_hhdet_in_tes!G44/RES_hhdet_in_fec!G44)</f>
        <v>0.49693208154921792</v>
      </c>
      <c r="H44" s="124">
        <f>IF(RES_hhdet_in_tes!H44=0,"",RES_hhdet_in_tes!H44/RES_hhdet_in_fec!H44)</f>
        <v>0.5023611172073783</v>
      </c>
      <c r="I44" s="124">
        <f>IF(RES_hhdet_in_tes!I44=0,"",RES_hhdet_in_tes!I44/RES_hhdet_in_fec!I44)</f>
        <v>0.50819984368826887</v>
      </c>
      <c r="J44" s="124">
        <f>IF(RES_hhdet_in_tes!J44=0,"",RES_hhdet_in_tes!J44/RES_hhdet_in_fec!J44)</f>
        <v>0.51447781439291307</v>
      </c>
      <c r="K44" s="124">
        <f>IF(RES_hhdet_in_tes!K44=0,"",RES_hhdet_in_tes!K44/RES_hhdet_in_fec!K44)</f>
        <v>0.52142711662266839</v>
      </c>
      <c r="L44" s="124">
        <f>IF(RES_hhdet_in_tes!L44=0,"",RES_hhdet_in_tes!L44/RES_hhdet_in_fec!L44)</f>
        <v>0.52928810063733855</v>
      </c>
      <c r="M44" s="124">
        <f>IF(RES_hhdet_in_tes!M44=0,"",RES_hhdet_in_tes!M44/RES_hhdet_in_fec!M44)</f>
        <v>0.54358357533664581</v>
      </c>
      <c r="N44" s="124">
        <f>IF(RES_hhdet_in_tes!N44=0,"",RES_hhdet_in_tes!N44/RES_hhdet_in_fec!N44)</f>
        <v>0.5658383216758166</v>
      </c>
      <c r="O44" s="124">
        <f>IF(RES_hhdet_in_tes!O44=0,"",RES_hhdet_in_tes!O44/RES_hhdet_in_fec!O44)</f>
        <v>0.59708476905908137</v>
      </c>
      <c r="P44" s="124">
        <f>IF(RES_hhdet_in_tes!P44=0,"",RES_hhdet_in_tes!P44/RES_hhdet_in_fec!P44)</f>
        <v>0.63303471189347105</v>
      </c>
      <c r="Q44" s="124">
        <f>IF(RES_hhdet_in_tes!Q44=0,"",RES_hhdet_in_tes!Q44/RES_hhdet_in_fec!Q44)</f>
        <v>0.66150185132368333</v>
      </c>
      <c r="R44" s="124">
        <f>IF(RES_hhdet_in_tes!R44=0,"",RES_hhdet_in_tes!R44/RES_hhdet_in_fec!R44)</f>
        <v>0.67240437036246581</v>
      </c>
      <c r="S44" s="124">
        <f>IF(RES_hhdet_in_tes!S44=0,"",RES_hhdet_in_tes!S44/RES_hhdet_in_fec!S44)</f>
        <v>0.67747601056819762</v>
      </c>
      <c r="T44" s="124">
        <f>IF(RES_hhdet_in_tes!T44=0,"",RES_hhdet_in_tes!T44/RES_hhdet_in_fec!T44)</f>
        <v>0.67920891173128539</v>
      </c>
      <c r="U44" s="124">
        <f>IF(RES_hhdet_in_tes!U44=0,"",RES_hhdet_in_tes!U44/RES_hhdet_in_fec!U44)</f>
        <v>0.67966628950037311</v>
      </c>
      <c r="V44" s="124">
        <f>IF(RES_hhdet_in_tes!V44=0,"",RES_hhdet_in_tes!V44/RES_hhdet_in_fec!V44)</f>
        <v>0.68109854985607621</v>
      </c>
      <c r="W44" s="124">
        <f>IF(RES_hhdet_in_tes!W44=0,"",RES_hhdet_in_tes!W44/RES_hhdet_in_fec!W44)</f>
        <v>0.68309512607049261</v>
      </c>
      <c r="X44" s="124">
        <f>IF(RES_hhdet_in_tes!X44=0,"",RES_hhdet_in_tes!X44/RES_hhdet_in_fec!X44)</f>
        <v>0.68423395206220816</v>
      </c>
      <c r="Y44" s="124">
        <f>IF(RES_hhdet_in_tes!Y44=0,"",RES_hhdet_in_tes!Y44/RES_hhdet_in_fec!Y44)</f>
        <v>0.68492317991363738</v>
      </c>
      <c r="DA44" s="130" t="s">
        <v>3627</v>
      </c>
    </row>
    <row r="45" spans="1:105" ht="12" customHeight="1" x14ac:dyDescent="0.25">
      <c r="A45" s="97" t="s">
        <v>211</v>
      </c>
      <c r="B45" s="111"/>
      <c r="C45" s="111">
        <f>IF(RES_hhdet_in_tes!C45=0,"",RES_hhdet_in_tes!C45/RES_hhdet_in_fec!C45)</f>
        <v>0.47139416993936023</v>
      </c>
      <c r="D45" s="111">
        <f>IF(RES_hhdet_in_tes!D45=0,"",RES_hhdet_in_tes!D45/RES_hhdet_in_fec!D45)</f>
        <v>0.47634847449902457</v>
      </c>
      <c r="E45" s="111">
        <f>IF(RES_hhdet_in_tes!E45=0,"",RES_hhdet_in_tes!E45/RES_hhdet_in_fec!E45)</f>
        <v>0.48156652323787374</v>
      </c>
      <c r="F45" s="111">
        <f>IF(RES_hhdet_in_tes!F45=0,"",RES_hhdet_in_tes!F45/RES_hhdet_in_fec!F45)</f>
        <v>0.48675606311120978</v>
      </c>
      <c r="G45" s="111">
        <f>IF(RES_hhdet_in_tes!G45=0,"",RES_hhdet_in_tes!G45/RES_hhdet_in_fec!G45)</f>
        <v>0.49217770178532955</v>
      </c>
      <c r="H45" s="111">
        <f>IF(RES_hhdet_in_tes!H45=0,"",RES_hhdet_in_tes!H45/RES_hhdet_in_fec!H45)</f>
        <v>0.49779609968485111</v>
      </c>
      <c r="I45" s="111">
        <f>IF(RES_hhdet_in_tes!I45=0,"",RES_hhdet_in_tes!I45/RES_hhdet_in_fec!I45)</f>
        <v>0.50367191038028414</v>
      </c>
      <c r="J45" s="111">
        <f>IF(RES_hhdet_in_tes!J45=0,"",RES_hhdet_in_tes!J45/RES_hhdet_in_fec!J45)</f>
        <v>0.51006159641862547</v>
      </c>
      <c r="K45" s="111">
        <f>IF(RES_hhdet_in_tes!K45=0,"",RES_hhdet_in_tes!K45/RES_hhdet_in_fec!K45)</f>
        <v>0.51717836576614573</v>
      </c>
      <c r="L45" s="111">
        <f>IF(RES_hhdet_in_tes!L45=0,"",RES_hhdet_in_tes!L45/RES_hhdet_in_fec!L45)</f>
        <v>0.52507053989441765</v>
      </c>
      <c r="M45" s="111">
        <f>IF(RES_hhdet_in_tes!M45=0,"",RES_hhdet_in_tes!M45/RES_hhdet_in_fec!M45)</f>
        <v>0.53935050211156232</v>
      </c>
      <c r="N45" s="111">
        <f>IF(RES_hhdet_in_tes!N45=0,"",RES_hhdet_in_tes!N45/RES_hhdet_in_fec!N45)</f>
        <v>0.56169789693262062</v>
      </c>
      <c r="O45" s="111">
        <f>IF(RES_hhdet_in_tes!O45=0,"",RES_hhdet_in_tes!O45/RES_hhdet_in_fec!O45)</f>
        <v>0.59296764070569341</v>
      </c>
      <c r="P45" s="111">
        <f>IF(RES_hhdet_in_tes!P45=0,"",RES_hhdet_in_tes!P45/RES_hhdet_in_fec!P45)</f>
        <v>0.62900458627256284</v>
      </c>
      <c r="Q45" s="111">
        <f>IF(RES_hhdet_in_tes!Q45=0,"",RES_hhdet_in_tes!Q45/RES_hhdet_in_fec!Q45)</f>
        <v>0.65778051456362308</v>
      </c>
      <c r="R45" s="111">
        <f>IF(RES_hhdet_in_tes!R45=0,"",RES_hhdet_in_tes!R45/RES_hhdet_in_fec!R45)</f>
        <v>0.66874346265734796</v>
      </c>
      <c r="S45" s="111">
        <f>IF(RES_hhdet_in_tes!S45=0,"",RES_hhdet_in_tes!S45/RES_hhdet_in_fec!S45)</f>
        <v>0.67390363192897862</v>
      </c>
      <c r="T45" s="111">
        <f>IF(RES_hhdet_in_tes!T45=0,"",RES_hhdet_in_tes!T45/RES_hhdet_in_fec!T45)</f>
        <v>0.67561653820078083</v>
      </c>
      <c r="U45" s="111">
        <f>IF(RES_hhdet_in_tes!U45=0,"",RES_hhdet_in_tes!U45/RES_hhdet_in_fec!U45)</f>
        <v>0.6761185737667007</v>
      </c>
      <c r="V45" s="111">
        <f>IF(RES_hhdet_in_tes!V45=0,"",RES_hhdet_in_tes!V45/RES_hhdet_in_fec!V45)</f>
        <v>0.67756030758817187</v>
      </c>
      <c r="W45" s="111">
        <f>IF(RES_hhdet_in_tes!W45=0,"",RES_hhdet_in_tes!W45/RES_hhdet_in_fec!W45)</f>
        <v>0.67955525708497411</v>
      </c>
      <c r="X45" s="111">
        <f>IF(RES_hhdet_in_tes!X45=0,"",RES_hhdet_in_tes!X45/RES_hhdet_in_fec!X45)</f>
        <v>0.68064873494429567</v>
      </c>
      <c r="Y45" s="111">
        <f>IF(RES_hhdet_in_tes!Y45=0,"",RES_hhdet_in_tes!Y45/RES_hhdet_in_fec!Y45)</f>
        <v>0.68134950466004796</v>
      </c>
      <c r="DA45" s="63" t="s">
        <v>3628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>
        <f>IF(RES_hhdet_in_tes!D46=0,"",RES_hhdet_in_tes!D46/RES_hhdet_in_fec!D46)</f>
        <v>1</v>
      </c>
      <c r="E46" s="111">
        <f>IF(RES_hhdet_in_tes!E46=0,"",RES_hhdet_in_tes!E46/RES_hhdet_in_fec!E46)</f>
        <v>1</v>
      </c>
      <c r="F46" s="111">
        <f>IF(RES_hhdet_in_tes!F46=0,"",RES_hhdet_in_tes!F46/RES_hhdet_in_fec!F46)</f>
        <v>1</v>
      </c>
      <c r="G46" s="111">
        <f>IF(RES_hhdet_in_tes!G46=0,"",RES_hhdet_in_tes!G46/RES_hhdet_in_fec!G46)</f>
        <v>1</v>
      </c>
      <c r="H46" s="111">
        <f>IF(RES_hhdet_in_tes!H46=0,"",RES_hhdet_in_tes!H46/RES_hhdet_in_fec!H46)</f>
        <v>1</v>
      </c>
      <c r="I46" s="111">
        <f>IF(RES_hhdet_in_tes!I46=0,"",RES_hhdet_in_tes!I46/RES_hhdet_in_fec!I46)</f>
        <v>1</v>
      </c>
      <c r="J46" s="111">
        <f>IF(RES_hhdet_in_tes!J46=0,"",RES_hhdet_in_tes!J46/RES_hhdet_in_fec!J46)</f>
        <v>1</v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>
        <f>IF(RES_hhdet_in_tes!P46=0,"",RES_hhdet_in_tes!P46/RES_hhdet_in_fec!P46)</f>
        <v>1</v>
      </c>
      <c r="Q46" s="111">
        <f>IF(RES_hhdet_in_tes!Q46=0,"",RES_hhdet_in_tes!Q46/RES_hhdet_in_fec!Q46)</f>
        <v>1</v>
      </c>
      <c r="R46" s="111">
        <f>IF(RES_hhdet_in_tes!R46=0,"",RES_hhdet_in_tes!R46/RES_hhdet_in_fec!R46)</f>
        <v>1</v>
      </c>
      <c r="S46" s="111">
        <f>IF(RES_hhdet_in_tes!S46=0,"",RES_hhdet_in_tes!S46/RES_hhdet_in_fec!S46)</f>
        <v>1</v>
      </c>
      <c r="T46" s="111">
        <f>IF(RES_hhdet_in_tes!T46=0,"",RES_hhdet_in_tes!T46/RES_hhdet_in_fec!T46)</f>
        <v>1</v>
      </c>
      <c r="U46" s="111">
        <f>IF(RES_hhdet_in_tes!U46=0,"",RES_hhdet_in_tes!U46/RES_hhdet_in_fec!U46)</f>
        <v>1</v>
      </c>
      <c r="V46" s="111">
        <f>IF(RES_hhdet_in_tes!V46=0,"",RES_hhdet_in_tes!V46/RES_hhdet_in_fec!V46)</f>
        <v>1</v>
      </c>
      <c r="W46" s="111">
        <f>IF(RES_hhdet_in_tes!W46=0,"",RES_hhdet_in_tes!W46/RES_hhdet_in_fec!W46)</f>
        <v>1</v>
      </c>
      <c r="X46" s="111">
        <f>IF(RES_hhdet_in_tes!X46=0,"",RES_hhdet_in_tes!X46/RES_hhdet_in_fec!X46)</f>
        <v>1</v>
      </c>
      <c r="Y46" s="111">
        <f>IF(RES_hhdet_in_tes!Y46=0,"",RES_hhdet_in_tes!Y46/RES_hhdet_in_fec!Y46)</f>
        <v>1</v>
      </c>
      <c r="DA46" s="63" t="s">
        <v>3629</v>
      </c>
    </row>
    <row r="47" spans="1:105" ht="12.95" customHeight="1" x14ac:dyDescent="0.25">
      <c r="A47" s="121" t="s">
        <v>92</v>
      </c>
      <c r="B47" s="124"/>
      <c r="C47" s="124">
        <f>IF(RES_hhdet_in_tes!C47=0,"",RES_hhdet_in_tes!C47/RES_hhdet_in_fec!C47)</f>
        <v>2.1749092952300888</v>
      </c>
      <c r="D47" s="124">
        <f>IF(RES_hhdet_in_tes!D47=0,"",RES_hhdet_in_tes!D47/RES_hhdet_in_fec!D47)</f>
        <v>2.2625469324608978</v>
      </c>
      <c r="E47" s="124">
        <f>IF(RES_hhdet_in_tes!E47=0,"",RES_hhdet_in_tes!E47/RES_hhdet_in_fec!E47)</f>
        <v>2.351498426392244</v>
      </c>
      <c r="F47" s="124">
        <f>IF(RES_hhdet_in_tes!F47=0,"",RES_hhdet_in_tes!F47/RES_hhdet_in_fec!F47)</f>
        <v>2.4411643394859039</v>
      </c>
      <c r="G47" s="124">
        <f>IF(RES_hhdet_in_tes!G47=0,"",RES_hhdet_in_tes!G47/RES_hhdet_in_fec!G47)</f>
        <v>2.5320641354857836</v>
      </c>
      <c r="H47" s="124">
        <f>IF(RES_hhdet_in_tes!H47=0,"",RES_hhdet_in_tes!H47/RES_hhdet_in_fec!H47)</f>
        <v>2.6241161746312605</v>
      </c>
      <c r="I47" s="124">
        <f>IF(RES_hhdet_in_tes!I47=0,"",RES_hhdet_in_tes!I47/RES_hhdet_in_fec!I47)</f>
        <v>2.7174293463966923</v>
      </c>
      <c r="J47" s="124">
        <f>IF(RES_hhdet_in_tes!J47=0,"",RES_hhdet_in_tes!J47/RES_hhdet_in_fec!J47)</f>
        <v>2.8124916852195327</v>
      </c>
      <c r="K47" s="124">
        <f>IF(RES_hhdet_in_tes!K47=0,"",RES_hhdet_in_tes!K47/RES_hhdet_in_fec!K47)</f>
        <v>2.9096897550664629</v>
      </c>
      <c r="L47" s="124">
        <f>IF(RES_hhdet_in_tes!L47=0,"",RES_hhdet_in_tes!L47/RES_hhdet_in_fec!L47)</f>
        <v>3.009074818479907</v>
      </c>
      <c r="M47" s="124">
        <f>IF(RES_hhdet_in_tes!M47=0,"",RES_hhdet_in_tes!M47/RES_hhdet_in_fec!M47)</f>
        <v>3.1229627754940279</v>
      </c>
      <c r="N47" s="124">
        <f>IF(RES_hhdet_in_tes!N47=0,"",RES_hhdet_in_tes!N47/RES_hhdet_in_fec!N47)</f>
        <v>3.2550096514045928</v>
      </c>
      <c r="O47" s="124">
        <f>IF(RES_hhdet_in_tes!O47=0,"",RES_hhdet_in_tes!O47/RES_hhdet_in_fec!O47)</f>
        <v>3.4049798876452653</v>
      </c>
      <c r="P47" s="124">
        <f>IF(RES_hhdet_in_tes!P47=0,"",RES_hhdet_in_tes!P47/RES_hhdet_in_fec!P47)</f>
        <v>3.5582783803495057</v>
      </c>
      <c r="Q47" s="124">
        <f>IF(RES_hhdet_in_tes!Q47=0,"",RES_hhdet_in_tes!Q47/RES_hhdet_in_fec!Q47)</f>
        <v>3.6759326230972178</v>
      </c>
      <c r="R47" s="124">
        <f>IF(RES_hhdet_in_tes!R47=0,"",RES_hhdet_in_tes!R47/RES_hhdet_in_fec!R47)</f>
        <v>3.7014257231002139</v>
      </c>
      <c r="S47" s="124">
        <f>IF(RES_hhdet_in_tes!S47=0,"",RES_hhdet_in_tes!S47/RES_hhdet_in_fec!S47)</f>
        <v>3.7042582897672132</v>
      </c>
      <c r="T47" s="124">
        <f>IF(RES_hhdet_in_tes!T47=0,"",RES_hhdet_in_tes!T47/RES_hhdet_in_fec!T47)</f>
        <v>3.7074055860638802</v>
      </c>
      <c r="U47" s="124">
        <f>IF(RES_hhdet_in_tes!U47=0,"",RES_hhdet_in_tes!U47/RES_hhdet_in_fec!U47)</f>
        <v>3.7109025819490644</v>
      </c>
      <c r="V47" s="124">
        <f>IF(RES_hhdet_in_tes!V47=0,"",RES_hhdet_in_tes!V47/RES_hhdet_in_fec!V47)</f>
        <v>3.7208953752724767</v>
      </c>
      <c r="W47" s="124">
        <f>IF(RES_hhdet_in_tes!W47=0,"",RES_hhdet_in_tes!W47/RES_hhdet_in_fec!W47)</f>
        <v>3.7536936606955198</v>
      </c>
      <c r="X47" s="124">
        <f>IF(RES_hhdet_in_tes!X47=0,"",RES_hhdet_in_tes!X47/RES_hhdet_in_fec!X47)</f>
        <v>3.7944903092696518</v>
      </c>
      <c r="Y47" s="124">
        <f>IF(RES_hhdet_in_tes!Y47=0,"",RES_hhdet_in_tes!Y47/RES_hhdet_in_fec!Y47)</f>
        <v>3.8404753840703489</v>
      </c>
      <c r="DA47" s="130" t="s">
        <v>3630</v>
      </c>
    </row>
    <row r="48" spans="1:105" ht="12" customHeight="1" x14ac:dyDescent="0.25">
      <c r="A48" s="97" t="s">
        <v>53</v>
      </c>
      <c r="B48" s="111"/>
      <c r="C48" s="111">
        <f>IF(RES_hhdet_in_tes!C48=0,"",RES_hhdet_in_tes!C48/RES_hhdet_in_fec!C48)</f>
        <v>2.1749092952300888</v>
      </c>
      <c r="D48" s="111">
        <f>IF(RES_hhdet_in_tes!D48=0,"",RES_hhdet_in_tes!D48/RES_hhdet_in_fec!D48)</f>
        <v>2.2625469324608978</v>
      </c>
      <c r="E48" s="111">
        <f>IF(RES_hhdet_in_tes!E48=0,"",RES_hhdet_in_tes!E48/RES_hhdet_in_fec!E48)</f>
        <v>2.351498426392244</v>
      </c>
      <c r="F48" s="111">
        <f>IF(RES_hhdet_in_tes!F48=0,"",RES_hhdet_in_tes!F48/RES_hhdet_in_fec!F48)</f>
        <v>2.4411643394859039</v>
      </c>
      <c r="G48" s="111">
        <f>IF(RES_hhdet_in_tes!G48=0,"",RES_hhdet_in_tes!G48/RES_hhdet_in_fec!G48)</f>
        <v>2.5320641354857836</v>
      </c>
      <c r="H48" s="111">
        <f>IF(RES_hhdet_in_tes!H48=0,"",RES_hhdet_in_tes!H48/RES_hhdet_in_fec!H48)</f>
        <v>2.6241161746312605</v>
      </c>
      <c r="I48" s="111">
        <f>IF(RES_hhdet_in_tes!I48=0,"",RES_hhdet_in_tes!I48/RES_hhdet_in_fec!I48)</f>
        <v>2.7174293463966923</v>
      </c>
      <c r="J48" s="111">
        <f>IF(RES_hhdet_in_tes!J48=0,"",RES_hhdet_in_tes!J48/RES_hhdet_in_fec!J48)</f>
        <v>2.8124916852195327</v>
      </c>
      <c r="K48" s="111">
        <f>IF(RES_hhdet_in_tes!K48=0,"",RES_hhdet_in_tes!K48/RES_hhdet_in_fec!K48)</f>
        <v>2.9096897550664629</v>
      </c>
      <c r="L48" s="111">
        <f>IF(RES_hhdet_in_tes!L48=0,"",RES_hhdet_in_tes!L48/RES_hhdet_in_fec!L48)</f>
        <v>3.009074818479907</v>
      </c>
      <c r="M48" s="111">
        <f>IF(RES_hhdet_in_tes!M48=0,"",RES_hhdet_in_tes!M48/RES_hhdet_in_fec!M48)</f>
        <v>3.1229627754940279</v>
      </c>
      <c r="N48" s="111">
        <f>IF(RES_hhdet_in_tes!N48=0,"",RES_hhdet_in_tes!N48/RES_hhdet_in_fec!N48)</f>
        <v>3.2550096514045928</v>
      </c>
      <c r="O48" s="111">
        <f>IF(RES_hhdet_in_tes!O48=0,"",RES_hhdet_in_tes!O48/RES_hhdet_in_fec!O48)</f>
        <v>3.4049798876452653</v>
      </c>
      <c r="P48" s="111">
        <f>IF(RES_hhdet_in_tes!P48=0,"",RES_hhdet_in_tes!P48/RES_hhdet_in_fec!P48)</f>
        <v>3.5582783803495057</v>
      </c>
      <c r="Q48" s="111">
        <f>IF(RES_hhdet_in_tes!Q48=0,"",RES_hhdet_in_tes!Q48/RES_hhdet_in_fec!Q48)</f>
        <v>3.6759326230972178</v>
      </c>
      <c r="R48" s="111">
        <f>IF(RES_hhdet_in_tes!R48=0,"",RES_hhdet_in_tes!R48/RES_hhdet_in_fec!R48)</f>
        <v>3.7014257231002139</v>
      </c>
      <c r="S48" s="111">
        <f>IF(RES_hhdet_in_tes!S48=0,"",RES_hhdet_in_tes!S48/RES_hhdet_in_fec!S48)</f>
        <v>3.7042582897672132</v>
      </c>
      <c r="T48" s="111">
        <f>IF(RES_hhdet_in_tes!T48=0,"",RES_hhdet_in_tes!T48/RES_hhdet_in_fec!T48)</f>
        <v>3.7074055860638802</v>
      </c>
      <c r="U48" s="111">
        <f>IF(RES_hhdet_in_tes!U48=0,"",RES_hhdet_in_tes!U48/RES_hhdet_in_fec!U48)</f>
        <v>3.7109025819490644</v>
      </c>
      <c r="V48" s="111">
        <f>IF(RES_hhdet_in_tes!V48=0,"",RES_hhdet_in_tes!V48/RES_hhdet_in_fec!V48)</f>
        <v>3.7208953752724767</v>
      </c>
      <c r="W48" s="111">
        <f>IF(RES_hhdet_in_tes!W48=0,"",RES_hhdet_in_tes!W48/RES_hhdet_in_fec!W48)</f>
        <v>3.7536936606955198</v>
      </c>
      <c r="X48" s="111">
        <f>IF(RES_hhdet_in_tes!X48=0,"",RES_hhdet_in_tes!X48/RES_hhdet_in_fec!X48)</f>
        <v>3.7944903092696518</v>
      </c>
      <c r="Y48" s="111">
        <f>IF(RES_hhdet_in_tes!Y48=0,"",RES_hhdet_in_tes!Y48/RES_hhdet_in_fec!Y48)</f>
        <v>3.8404753840703489</v>
      </c>
      <c r="DA48" s="63" t="s">
        <v>3631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0.64453122633185322</v>
      </c>
      <c r="D49" s="124">
        <f>IF(RES_hhdet_in_tes!D49=0,"",RES_hhdet_in_tes!D49/RES_hhdet_in_fec!D49)</f>
        <v>0.64869534623526903</v>
      </c>
      <c r="E49" s="124">
        <f>IF(RES_hhdet_in_tes!E49=0,"",RES_hhdet_in_tes!E49/RES_hhdet_in_fec!E49)</f>
        <v>0.66615192612290131</v>
      </c>
      <c r="F49" s="124">
        <f>IF(RES_hhdet_in_tes!F49=0,"",RES_hhdet_in_tes!F49/RES_hhdet_in_fec!F49)</f>
        <v>0.66144508420382475</v>
      </c>
      <c r="G49" s="124">
        <f>IF(RES_hhdet_in_tes!G49=0,"",RES_hhdet_in_tes!G49/RES_hhdet_in_fec!G49)</f>
        <v>0.65615332076333976</v>
      </c>
      <c r="H49" s="124">
        <f>IF(RES_hhdet_in_tes!H49=0,"",RES_hhdet_in_tes!H49/RES_hhdet_in_fec!H49)</f>
        <v>0.67057020143240009</v>
      </c>
      <c r="I49" s="124">
        <f>IF(RES_hhdet_in_tes!I49=0,"",RES_hhdet_in_tes!I49/RES_hhdet_in_fec!I49)</f>
        <v>0.68097944087580675</v>
      </c>
      <c r="J49" s="124">
        <f>IF(RES_hhdet_in_tes!J49=0,"",RES_hhdet_in_tes!J49/RES_hhdet_in_fec!J49)</f>
        <v>0.66768347616234891</v>
      </c>
      <c r="K49" s="124">
        <f>IF(RES_hhdet_in_tes!K49=0,"",RES_hhdet_in_tes!K49/RES_hhdet_in_fec!K49)</f>
        <v>0.70826328352428292</v>
      </c>
      <c r="L49" s="124">
        <f>IF(RES_hhdet_in_tes!L49=0,"",RES_hhdet_in_tes!L49/RES_hhdet_in_fec!L49)</f>
        <v>0.68735324121134733</v>
      </c>
      <c r="M49" s="124">
        <f>IF(RES_hhdet_in_tes!M49=0,"",RES_hhdet_in_tes!M49/RES_hhdet_in_fec!M49)</f>
        <v>0.6473393675619199</v>
      </c>
      <c r="N49" s="124">
        <f>IF(RES_hhdet_in_tes!N49=0,"",RES_hhdet_in_tes!N49/RES_hhdet_in_fec!N49)</f>
        <v>0.68003286338690427</v>
      </c>
      <c r="O49" s="124">
        <f>IF(RES_hhdet_in_tes!O49=0,"",RES_hhdet_in_tes!O49/RES_hhdet_in_fec!O49)</f>
        <v>0.71265497665342958</v>
      </c>
      <c r="P49" s="124">
        <f>IF(RES_hhdet_in_tes!P49=0,"",RES_hhdet_in_tes!P49/RES_hhdet_in_fec!P49)</f>
        <v>0.81572778694958015</v>
      </c>
      <c r="Q49" s="124">
        <f>IF(RES_hhdet_in_tes!Q49=0,"",RES_hhdet_in_tes!Q49/RES_hhdet_in_fec!Q49)</f>
        <v>0.81386732320215804</v>
      </c>
      <c r="R49" s="124">
        <f>IF(RES_hhdet_in_tes!R49=0,"",RES_hhdet_in_tes!R49/RES_hhdet_in_fec!R49)</f>
        <v>0.83805641639786577</v>
      </c>
      <c r="S49" s="124">
        <f>IF(RES_hhdet_in_tes!S49=0,"",RES_hhdet_in_tes!S49/RES_hhdet_in_fec!S49)</f>
        <v>0.81665576045240884</v>
      </c>
      <c r="T49" s="124">
        <f>IF(RES_hhdet_in_tes!T49=0,"",RES_hhdet_in_tes!T49/RES_hhdet_in_fec!T49)</f>
        <v>0.80516857407165454</v>
      </c>
      <c r="U49" s="124">
        <f>IF(RES_hhdet_in_tes!U49=0,"",RES_hhdet_in_tes!U49/RES_hhdet_in_fec!U49)</f>
        <v>0.82049334932761464</v>
      </c>
      <c r="V49" s="124">
        <f>IF(RES_hhdet_in_tes!V49=0,"",RES_hhdet_in_tes!V49/RES_hhdet_in_fec!V49)</f>
        <v>0.83181913949197006</v>
      </c>
      <c r="W49" s="124">
        <f>IF(RES_hhdet_in_tes!W49=0,"",RES_hhdet_in_tes!W49/RES_hhdet_in_fec!W49)</f>
        <v>0.85676214853753874</v>
      </c>
      <c r="X49" s="124">
        <f>IF(RES_hhdet_in_tes!X49=0,"",RES_hhdet_in_tes!X49/RES_hhdet_in_fec!X49)</f>
        <v>0.87064427142613976</v>
      </c>
      <c r="Y49" s="124">
        <f>IF(RES_hhdet_in_tes!Y49=0,"",RES_hhdet_in_tes!Y49/RES_hhdet_in_fec!Y49)</f>
        <v>0.84904313830092382</v>
      </c>
      <c r="DA49" s="130" t="s">
        <v>3632</v>
      </c>
    </row>
    <row r="50" spans="1:105" ht="12" customHeight="1" x14ac:dyDescent="0.25">
      <c r="A50" s="97" t="s">
        <v>138</v>
      </c>
      <c r="B50" s="111"/>
      <c r="C50" s="111">
        <f>IF(RES_hhdet_in_tes!C50=0,"",RES_hhdet_in_tes!C50/RES_hhdet_in_fec!C50)</f>
        <v>0.50383780305966241</v>
      </c>
      <c r="D50" s="111">
        <f>IF(RES_hhdet_in_tes!D50=0,"",RES_hhdet_in_tes!D50/RES_hhdet_in_fec!D50)</f>
        <v>0.50619711771898435</v>
      </c>
      <c r="E50" s="111">
        <f>IF(RES_hhdet_in_tes!E50=0,"",RES_hhdet_in_tes!E50/RES_hhdet_in_fec!E50)</f>
        <v>0.50888438755843746</v>
      </c>
      <c r="F50" s="111">
        <f>IF(RES_hhdet_in_tes!F50=0,"",RES_hhdet_in_tes!F50/RES_hhdet_in_fec!F50)</f>
        <v>0.51161637855881759</v>
      </c>
      <c r="G50" s="111">
        <f>IF(RES_hhdet_in_tes!G50=0,"",RES_hhdet_in_tes!G50/RES_hhdet_in_fec!G50)</f>
        <v>0.51465039699008852</v>
      </c>
      <c r="H50" s="111">
        <f>IF(RES_hhdet_in_tes!H50=0,"",RES_hhdet_in_tes!H50/RES_hhdet_in_fec!H50)</f>
        <v>0.51795495184049878</v>
      </c>
      <c r="I50" s="111">
        <f>IF(RES_hhdet_in_tes!I50=0,"",RES_hhdet_in_tes!I50/RES_hhdet_in_fec!I50)</f>
        <v>0.5215934433824857</v>
      </c>
      <c r="J50" s="111">
        <f>IF(RES_hhdet_in_tes!J50=0,"",RES_hhdet_in_tes!J50/RES_hhdet_in_fec!J50)</f>
        <v>0.52582560015394408</v>
      </c>
      <c r="K50" s="111">
        <f>IF(RES_hhdet_in_tes!K50=0,"",RES_hhdet_in_tes!K50/RES_hhdet_in_fec!K50)</f>
        <v>0.53087225972881424</v>
      </c>
      <c r="L50" s="111">
        <f>IF(RES_hhdet_in_tes!L50=0,"",RES_hhdet_in_tes!L50/RES_hhdet_in_fec!L50)</f>
        <v>0.53679250521200672</v>
      </c>
      <c r="M50" s="111">
        <f>IF(RES_hhdet_in_tes!M50=0,"",RES_hhdet_in_tes!M50/RES_hhdet_in_fec!M50)</f>
        <v>0.54886130102251851</v>
      </c>
      <c r="N50" s="111">
        <f>IF(RES_hhdet_in_tes!N50=0,"",RES_hhdet_in_tes!N50/RES_hhdet_in_fec!N50)</f>
        <v>0.56875535523674958</v>
      </c>
      <c r="O50" s="111">
        <f>IF(RES_hhdet_in_tes!O50=0,"",RES_hhdet_in_tes!O50/RES_hhdet_in_fec!O50)</f>
        <v>0.59783928790532048</v>
      </c>
      <c r="P50" s="111">
        <f>IF(RES_hhdet_in_tes!P50=0,"",RES_hhdet_in_tes!P50/RES_hhdet_in_fec!P50)</f>
        <v>0.63310669376247808</v>
      </c>
      <c r="Q50" s="111">
        <f>IF(RES_hhdet_in_tes!Q50=0,"",RES_hhdet_in_tes!Q50/RES_hhdet_in_fec!Q50)</f>
        <v>0.66486011107561205</v>
      </c>
      <c r="R50" s="111">
        <f>IF(RES_hhdet_in_tes!R50=0,"",RES_hhdet_in_tes!R50/RES_hhdet_in_fec!R50)</f>
        <v>0.68546102752833549</v>
      </c>
      <c r="S50" s="111">
        <f>IF(RES_hhdet_in_tes!S50=0,"",RES_hhdet_in_tes!S50/RES_hhdet_in_fec!S50)</f>
        <v>0.70464244411766142</v>
      </c>
      <c r="T50" s="111">
        <f>IF(RES_hhdet_in_tes!T50=0,"",RES_hhdet_in_tes!T50/RES_hhdet_in_fec!T50)</f>
        <v>0.72183878199625295</v>
      </c>
      <c r="U50" s="111">
        <f>IF(RES_hhdet_in_tes!U50=0,"",RES_hhdet_in_tes!U50/RES_hhdet_in_fec!U50)</f>
        <v>0.73648446231683207</v>
      </c>
      <c r="V50" s="111">
        <f>IF(RES_hhdet_in_tes!V50=0,"",RES_hhdet_in_tes!V50/RES_hhdet_in_fec!V50)</f>
        <v>0.74801390623209707</v>
      </c>
      <c r="W50" s="111">
        <f>IF(RES_hhdet_in_tes!W50=0,"",RES_hhdet_in_tes!W50/RES_hhdet_in_fec!W50)</f>
        <v>0.75510051349644536</v>
      </c>
      <c r="X50" s="111">
        <f>IF(RES_hhdet_in_tes!X50=0,"",RES_hhdet_in_tes!X50/RES_hhdet_in_fec!X50)</f>
        <v>0.75838535425560349</v>
      </c>
      <c r="Y50" s="111">
        <f>IF(RES_hhdet_in_tes!Y50=0,"",RES_hhdet_in_tes!Y50/RES_hhdet_in_fec!Y50)</f>
        <v>0.76004871721776424</v>
      </c>
      <c r="DA50" s="63" t="s">
        <v>3633</v>
      </c>
    </row>
    <row r="51" spans="1:105" ht="12" customHeight="1" x14ac:dyDescent="0.25">
      <c r="A51" s="97" t="s">
        <v>137</v>
      </c>
      <c r="B51" s="111"/>
      <c r="C51" s="111" t="str">
        <f>IF(RES_hhdet_in_tes!C51=0,"",RES_hhdet_in_tes!C51/RES_hhdet_in_fec!C51)</f>
        <v/>
      </c>
      <c r="D51" s="111" t="str">
        <f>IF(RES_hhdet_in_tes!D51=0,"",RES_hhdet_in_tes!D51/RES_hhdet_in_fec!D51)</f>
        <v/>
      </c>
      <c r="E51" s="111">
        <f>IF(RES_hhdet_in_tes!E51=0,"",RES_hhdet_in_tes!E51/RES_hhdet_in_fec!E51)</f>
        <v>0.9516687478849073</v>
      </c>
      <c r="F51" s="111">
        <f>IF(RES_hhdet_in_tes!F51=0,"",RES_hhdet_in_tes!F51/RES_hhdet_in_fec!F51)</f>
        <v>0.93801547637895066</v>
      </c>
      <c r="G51" s="111">
        <f>IF(RES_hhdet_in_tes!G51=0,"",RES_hhdet_in_tes!G51/RES_hhdet_in_fec!G51)</f>
        <v>0.9407031866947646</v>
      </c>
      <c r="H51" s="111">
        <f>IF(RES_hhdet_in_tes!H51=0,"",RES_hhdet_in_tes!H51/RES_hhdet_in_fec!H51)</f>
        <v>0.92155089181099303</v>
      </c>
      <c r="I51" s="111">
        <f>IF(RES_hhdet_in_tes!I51=0,"",RES_hhdet_in_tes!I51/RES_hhdet_in_fec!I51)</f>
        <v>0.93592191041648731</v>
      </c>
      <c r="J51" s="111">
        <f>IF(RES_hhdet_in_tes!J51=0,"",RES_hhdet_in_tes!J51/RES_hhdet_in_fec!J51)</f>
        <v>0.93991552857547189</v>
      </c>
      <c r="K51" s="111">
        <f>IF(RES_hhdet_in_tes!K51=0,"",RES_hhdet_in_tes!K51/RES_hhdet_in_fec!K51)</f>
        <v>0.94475801733653397</v>
      </c>
      <c r="L51" s="111">
        <f>IF(RES_hhdet_in_tes!L51=0,"",RES_hhdet_in_tes!L51/RES_hhdet_in_fec!L51)</f>
        <v>0.94645573371637726</v>
      </c>
      <c r="M51" s="111" t="str">
        <f>IF(RES_hhdet_in_tes!M51=0,"",RES_hhdet_in_tes!M51/RES_hhdet_in_fec!M51)</f>
        <v/>
      </c>
      <c r="N51" s="111">
        <f>IF(RES_hhdet_in_tes!N51=0,"",RES_hhdet_in_tes!N51/RES_hhdet_in_fec!N51)</f>
        <v>0.96067776485527978</v>
      </c>
      <c r="O51" s="111">
        <f>IF(RES_hhdet_in_tes!O51=0,"",RES_hhdet_in_tes!O51/RES_hhdet_in_fec!O51)</f>
        <v>0.97302949610149647</v>
      </c>
      <c r="P51" s="111">
        <f>IF(RES_hhdet_in_tes!P51=0,"",RES_hhdet_in_tes!P51/RES_hhdet_in_fec!P51)</f>
        <v>0.95257794271744778</v>
      </c>
      <c r="Q51" s="111">
        <f>IF(RES_hhdet_in_tes!Q51=0,"",RES_hhdet_in_tes!Q51/RES_hhdet_in_fec!Q51)</f>
        <v>0.98643438577102438</v>
      </c>
      <c r="R51" s="111" t="str">
        <f>IF(RES_hhdet_in_tes!R51=0,"",RES_hhdet_in_tes!R51/RES_hhdet_in_fec!R51)</f>
        <v/>
      </c>
      <c r="S51" s="111">
        <f>IF(RES_hhdet_in_tes!S51=0,"",RES_hhdet_in_tes!S51/RES_hhdet_in_fec!S51)</f>
        <v>0.9775852939324674</v>
      </c>
      <c r="T51" s="111">
        <f>IF(RES_hhdet_in_tes!T51=0,"",RES_hhdet_in_tes!T51/RES_hhdet_in_fec!T51)</f>
        <v>0.97523679190304302</v>
      </c>
      <c r="U51" s="111">
        <f>IF(RES_hhdet_in_tes!U51=0,"",RES_hhdet_in_tes!U51/RES_hhdet_in_fec!U51)</f>
        <v>0.97141702791514828</v>
      </c>
      <c r="V51" s="111">
        <f>IF(RES_hhdet_in_tes!V51=0,"",RES_hhdet_in_tes!V51/RES_hhdet_in_fec!V51)</f>
        <v>0.97675802163434344</v>
      </c>
      <c r="W51" s="111">
        <f>IF(RES_hhdet_in_tes!W51=0,"",RES_hhdet_in_tes!W51/RES_hhdet_in_fec!W51)</f>
        <v>0.97542288135257194</v>
      </c>
      <c r="X51" s="111">
        <f>IF(RES_hhdet_in_tes!X51=0,"",RES_hhdet_in_tes!X51/RES_hhdet_in_fec!X51)</f>
        <v>0.974420289522272</v>
      </c>
      <c r="Y51" s="111">
        <f>IF(RES_hhdet_in_tes!Y51=0,"",RES_hhdet_in_tes!Y51/RES_hhdet_in_fec!Y51)</f>
        <v>0.9795232424937953</v>
      </c>
      <c r="DA51" s="63" t="s">
        <v>3634</v>
      </c>
    </row>
    <row r="52" spans="1:105" ht="12" customHeight="1" x14ac:dyDescent="0.25">
      <c r="A52" s="100" t="s">
        <v>211</v>
      </c>
      <c r="B52" s="112"/>
      <c r="C52" s="112" t="str">
        <f>IF(RES_hhdet_in_tes!C52=0,"",RES_hhdet_in_tes!C52/RES_hhdet_in_fec!C52)</f>
        <v/>
      </c>
      <c r="D52" s="112" t="str">
        <f>IF(RES_hhdet_in_tes!D52=0,"",RES_hhdet_in_tes!D52/RES_hhdet_in_fec!D52)</f>
        <v/>
      </c>
      <c r="E52" s="112">
        <f>IF(RES_hhdet_in_tes!E52=0,"",RES_hhdet_in_tes!E52/RES_hhdet_in_fec!E52)</f>
        <v>0.50888438755843746</v>
      </c>
      <c r="F52" s="112">
        <f>IF(RES_hhdet_in_tes!F52=0,"",RES_hhdet_in_tes!F52/RES_hhdet_in_fec!F52)</f>
        <v>0.51161637855881759</v>
      </c>
      <c r="G52" s="112">
        <f>IF(RES_hhdet_in_tes!G52=0,"",RES_hhdet_in_tes!G52/RES_hhdet_in_fec!G52)</f>
        <v>0.51465039699008852</v>
      </c>
      <c r="H52" s="112">
        <f>IF(RES_hhdet_in_tes!H52=0,"",RES_hhdet_in_tes!H52/RES_hhdet_in_fec!H52)</f>
        <v>0.51795495184049878</v>
      </c>
      <c r="I52" s="112">
        <f>IF(RES_hhdet_in_tes!I52=0,"",RES_hhdet_in_tes!I52/RES_hhdet_in_fec!I52)</f>
        <v>0.5215934433824857</v>
      </c>
      <c r="J52" s="112">
        <f>IF(RES_hhdet_in_tes!J52=0,"",RES_hhdet_in_tes!J52/RES_hhdet_in_fec!J52)</f>
        <v>0.52582560015394408</v>
      </c>
      <c r="K52" s="112">
        <f>IF(RES_hhdet_in_tes!K52=0,"",RES_hhdet_in_tes!K52/RES_hhdet_in_fec!K52)</f>
        <v>0.53087225972881424</v>
      </c>
      <c r="L52" s="112">
        <f>IF(RES_hhdet_in_tes!L52=0,"",RES_hhdet_in_tes!L52/RES_hhdet_in_fec!L52)</f>
        <v>0.53679250521200672</v>
      </c>
      <c r="M52" s="112" t="str">
        <f>IF(RES_hhdet_in_tes!M52=0,"",RES_hhdet_in_tes!M52/RES_hhdet_in_fec!M52)</f>
        <v/>
      </c>
      <c r="N52" s="112">
        <f>IF(RES_hhdet_in_tes!N52=0,"",RES_hhdet_in_tes!N52/RES_hhdet_in_fec!N52)</f>
        <v>0.56875535523674958</v>
      </c>
      <c r="O52" s="112">
        <f>IF(RES_hhdet_in_tes!O52=0,"",RES_hhdet_in_tes!O52/RES_hhdet_in_fec!O52)</f>
        <v>0.59783928790532048</v>
      </c>
      <c r="P52" s="112">
        <f>IF(RES_hhdet_in_tes!P52=0,"",RES_hhdet_in_tes!P52/RES_hhdet_in_fec!P52)</f>
        <v>0.63310669376247819</v>
      </c>
      <c r="Q52" s="112">
        <f>IF(RES_hhdet_in_tes!Q52=0,"",RES_hhdet_in_tes!Q52/RES_hhdet_in_fec!Q52)</f>
        <v>0.66486011107561205</v>
      </c>
      <c r="R52" s="112" t="str">
        <f>IF(RES_hhdet_in_tes!R52=0,"",RES_hhdet_in_tes!R52/RES_hhdet_in_fec!R52)</f>
        <v/>
      </c>
      <c r="S52" s="112">
        <f>IF(RES_hhdet_in_tes!S52=0,"",RES_hhdet_in_tes!S52/RES_hhdet_in_fec!S52)</f>
        <v>0.70464244411766142</v>
      </c>
      <c r="T52" s="112">
        <f>IF(RES_hhdet_in_tes!T52=0,"",RES_hhdet_in_tes!T52/RES_hhdet_in_fec!T52)</f>
        <v>0.72183878199625295</v>
      </c>
      <c r="U52" s="112">
        <f>IF(RES_hhdet_in_tes!U52=0,"",RES_hhdet_in_tes!U52/RES_hhdet_in_fec!U52)</f>
        <v>0.73648446231683207</v>
      </c>
      <c r="V52" s="112">
        <f>IF(RES_hhdet_in_tes!V52=0,"",RES_hhdet_in_tes!V52/RES_hhdet_in_fec!V52)</f>
        <v>0.74801390623209696</v>
      </c>
      <c r="W52" s="112">
        <f>IF(RES_hhdet_in_tes!W52=0,"",RES_hhdet_in_tes!W52/RES_hhdet_in_fec!W52)</f>
        <v>0.75510051349644547</v>
      </c>
      <c r="X52" s="112">
        <f>IF(RES_hhdet_in_tes!X52=0,"",RES_hhdet_in_tes!X52/RES_hhdet_in_fec!X52)</f>
        <v>0.75838535425560361</v>
      </c>
      <c r="Y52" s="112">
        <f>IF(RES_hhdet_in_tes!Y52=0,"",RES_hhdet_in_tes!Y52/RES_hhdet_in_fec!Y52)</f>
        <v>0.76004871721776424</v>
      </c>
      <c r="DA52" s="131" t="s">
        <v>3635</v>
      </c>
    </row>
    <row r="53" spans="1:105" ht="12" customHeight="1" x14ac:dyDescent="0.25">
      <c r="A53" s="103" t="s">
        <v>52</v>
      </c>
      <c r="B53" s="113"/>
      <c r="C53" s="113" t="str">
        <f>IF(RES_hhdet_in_tes!C53=0,"",RES_hhdet_in_tes!C53/RES_hhdet_in_fec!C53)</f>
        <v/>
      </c>
      <c r="D53" s="113" t="str">
        <f>IF(RES_hhdet_in_tes!D53=0,"",RES_hhdet_in_tes!D53/RES_hhdet_in_fec!D53)</f>
        <v/>
      </c>
      <c r="E53" s="113">
        <f>IF(RES_hhdet_in_tes!E53=0,"",RES_hhdet_in_tes!E53/RES_hhdet_in_fec!E53)</f>
        <v>1</v>
      </c>
      <c r="F53" s="113">
        <f>IF(RES_hhdet_in_tes!F53=0,"",RES_hhdet_in_tes!F53/RES_hhdet_in_fec!F53)</f>
        <v>1</v>
      </c>
      <c r="G53" s="113">
        <f>IF(RES_hhdet_in_tes!G53=0,"",RES_hhdet_in_tes!G53/RES_hhdet_in_fec!G53)</f>
        <v>1</v>
      </c>
      <c r="H53" s="113">
        <f>IF(RES_hhdet_in_tes!H53=0,"",RES_hhdet_in_tes!H53/RES_hhdet_in_fec!H53)</f>
        <v>1</v>
      </c>
      <c r="I53" s="113">
        <f>IF(RES_hhdet_in_tes!I53=0,"",RES_hhdet_in_tes!I53/RES_hhdet_in_fec!I53)</f>
        <v>1</v>
      </c>
      <c r="J53" s="113">
        <f>IF(RES_hhdet_in_tes!J53=0,"",RES_hhdet_in_tes!J53/RES_hhdet_in_fec!J53)</f>
        <v>1</v>
      </c>
      <c r="K53" s="113">
        <f>IF(RES_hhdet_in_tes!K53=0,"",RES_hhdet_in_tes!K53/RES_hhdet_in_fec!K53)</f>
        <v>1</v>
      </c>
      <c r="L53" s="113">
        <f>IF(RES_hhdet_in_tes!L53=0,"",RES_hhdet_in_tes!L53/RES_hhdet_in_fec!L53)</f>
        <v>1</v>
      </c>
      <c r="M53" s="113" t="str">
        <f>IF(RES_hhdet_in_tes!M53=0,"",RES_hhdet_in_tes!M53/RES_hhdet_in_fec!M53)</f>
        <v/>
      </c>
      <c r="N53" s="113">
        <f>IF(RES_hhdet_in_tes!N53=0,"",RES_hhdet_in_tes!N53/RES_hhdet_in_fec!N53)</f>
        <v>1</v>
      </c>
      <c r="O53" s="113">
        <f>IF(RES_hhdet_in_tes!O53=0,"",RES_hhdet_in_tes!O53/RES_hhdet_in_fec!O53)</f>
        <v>1</v>
      </c>
      <c r="P53" s="113">
        <f>IF(RES_hhdet_in_tes!P53=0,"",RES_hhdet_in_tes!P53/RES_hhdet_in_fec!P53)</f>
        <v>1</v>
      </c>
      <c r="Q53" s="113">
        <f>IF(RES_hhdet_in_tes!Q53=0,"",RES_hhdet_in_tes!Q53/RES_hhdet_in_fec!Q53)</f>
        <v>1</v>
      </c>
      <c r="R53" s="113" t="str">
        <f>IF(RES_hhdet_in_tes!R53=0,"",RES_hhdet_in_tes!R53/RES_hhdet_in_fec!R53)</f>
        <v/>
      </c>
      <c r="S53" s="113">
        <f>IF(RES_hhdet_in_tes!S53=0,"",RES_hhdet_in_tes!S53/RES_hhdet_in_fec!S53)</f>
        <v>1</v>
      </c>
      <c r="T53" s="113">
        <f>IF(RES_hhdet_in_tes!T53=0,"",RES_hhdet_in_tes!T53/RES_hhdet_in_fec!T53)</f>
        <v>1</v>
      </c>
      <c r="U53" s="113">
        <f>IF(RES_hhdet_in_tes!U53=0,"",RES_hhdet_in_tes!U53/RES_hhdet_in_fec!U53)</f>
        <v>1</v>
      </c>
      <c r="V53" s="113">
        <f>IF(RES_hhdet_in_tes!V53=0,"",RES_hhdet_in_tes!V53/RES_hhdet_in_fec!V53)</f>
        <v>1</v>
      </c>
      <c r="W53" s="113">
        <f>IF(RES_hhdet_in_tes!W53=0,"",RES_hhdet_in_tes!W53/RES_hhdet_in_fec!W53)</f>
        <v>1</v>
      </c>
      <c r="X53" s="113">
        <f>IF(RES_hhdet_in_tes!X53=0,"",RES_hhdet_in_tes!X53/RES_hhdet_in_fec!X53)</f>
        <v>1</v>
      </c>
      <c r="Y53" s="113">
        <f>IF(RES_hhdet_in_tes!Y53=0,"",RES_hhdet_in_tes!Y53/RES_hhdet_in_fec!Y53)</f>
        <v>1</v>
      </c>
      <c r="DA53" s="132" t="s">
        <v>3636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0.62534716131138379</v>
      </c>
      <c r="D54" s="112">
        <f>IF(RES_hhdet_in_tes!D54=0,"",RES_hhdet_in_tes!D54/RES_hhdet_in_fec!D54)</f>
        <v>0.62670832292646306</v>
      </c>
      <c r="E54" s="112">
        <f>IF(RES_hhdet_in_tes!E54=0,"",RES_hhdet_in_tes!E54/RES_hhdet_in_fec!E54)</f>
        <v>0.62819845777776251</v>
      </c>
      <c r="F54" s="112">
        <f>IF(RES_hhdet_in_tes!F54=0,"",RES_hhdet_in_tes!F54/RES_hhdet_in_fec!F54)</f>
        <v>0.62970657181846712</v>
      </c>
      <c r="G54" s="112">
        <f>IF(RES_hhdet_in_tes!G54=0,"",RES_hhdet_in_tes!G54/RES_hhdet_in_fec!G54)</f>
        <v>0.63133446900150703</v>
      </c>
      <c r="H54" s="112">
        <f>IF(RES_hhdet_in_tes!H54=0,"",RES_hhdet_in_tes!H54/RES_hhdet_in_fec!H54)</f>
        <v>0.63307065784538941</v>
      </c>
      <c r="I54" s="112">
        <f>IF(RES_hhdet_in_tes!I54=0,"",RES_hhdet_in_tes!I54/RES_hhdet_in_fec!I54)</f>
        <v>0.6349415409887994</v>
      </c>
      <c r="J54" s="112">
        <f>IF(RES_hhdet_in_tes!J54=0,"",RES_hhdet_in_tes!J54/RES_hhdet_in_fec!J54)</f>
        <v>0.63705298501344965</v>
      </c>
      <c r="K54" s="112">
        <f>IF(RES_hhdet_in_tes!K54=0,"",RES_hhdet_in_tes!K54/RES_hhdet_in_fec!K54)</f>
        <v>0.63949851400060742</v>
      </c>
      <c r="L54" s="112">
        <f>IF(RES_hhdet_in_tes!L54=0,"",RES_hhdet_in_tes!L54/RES_hhdet_in_fec!L54)</f>
        <v>0.64231028323811223</v>
      </c>
      <c r="M54" s="112">
        <f>IF(RES_hhdet_in_tes!M54=0,"",RES_hhdet_in_tes!M54/RES_hhdet_in_fec!M54)</f>
        <v>0.64765579522067107</v>
      </c>
      <c r="N54" s="112">
        <f>IF(RES_hhdet_in_tes!N54=0,"",RES_hhdet_in_tes!N54/RES_hhdet_in_fec!N54)</f>
        <v>0.65647006305231648</v>
      </c>
      <c r="O54" s="112">
        <f>IF(RES_hhdet_in_tes!O54=0,"",RES_hhdet_in_tes!O54/RES_hhdet_in_fec!O54)</f>
        <v>0.6699106757183183</v>
      </c>
      <c r="P54" s="112">
        <f>IF(RES_hhdet_in_tes!P54=0,"",RES_hhdet_in_tes!P54/RES_hhdet_in_fec!P54)</f>
        <v>0.68734040994224455</v>
      </c>
      <c r="Q54" s="112">
        <f>IF(RES_hhdet_in_tes!Q54=0,"",RES_hhdet_in_tes!Q54/RES_hhdet_in_fec!Q54)</f>
        <v>0.7041563951272678</v>
      </c>
      <c r="R54" s="112">
        <f>IF(RES_hhdet_in_tes!R54=0,"",RES_hhdet_in_tes!R54/RES_hhdet_in_fec!R54)</f>
        <v>0.71553643409503476</v>
      </c>
      <c r="S54" s="112">
        <f>IF(RES_hhdet_in_tes!S54=0,"",RES_hhdet_in_tes!S54/RES_hhdet_in_fec!S54)</f>
        <v>0.72656173029286086</v>
      </c>
      <c r="T54" s="112">
        <f>IF(RES_hhdet_in_tes!T54=0,"",RES_hhdet_in_tes!T54/RES_hhdet_in_fec!T54)</f>
        <v>0.73750146429473729</v>
      </c>
      <c r="U54" s="112">
        <f>IF(RES_hhdet_in_tes!U54=0,"",RES_hhdet_in_tes!U54/RES_hhdet_in_fec!U54)</f>
        <v>0.74846561022222202</v>
      </c>
      <c r="V54" s="112">
        <f>IF(RES_hhdet_in_tes!V54=0,"",RES_hhdet_in_tes!V54/RES_hhdet_in_fec!V54)</f>
        <v>0.75923661262366182</v>
      </c>
      <c r="W54" s="112">
        <f>IF(RES_hhdet_in_tes!W54=0,"",RES_hhdet_in_tes!W54/RES_hhdet_in_fec!W54)</f>
        <v>0.76907411108107782</v>
      </c>
      <c r="X54" s="112">
        <f>IF(RES_hhdet_in_tes!X54=0,"",RES_hhdet_in_tes!X54/RES_hhdet_in_fec!X54)</f>
        <v>0.78080236011595328</v>
      </c>
      <c r="Y54" s="112">
        <f>IF(RES_hhdet_in_tes!Y54=0,"",RES_hhdet_in_tes!Y54/RES_hhdet_in_fec!Y54)</f>
        <v>0.79174410362103365</v>
      </c>
      <c r="DA54" s="131" t="s">
        <v>3637</v>
      </c>
    </row>
    <row r="55" spans="1:105" ht="12" customHeight="1" x14ac:dyDescent="0.25">
      <c r="A55" s="107" t="s">
        <v>121</v>
      </c>
      <c r="B55" s="113"/>
      <c r="C55" s="113">
        <f>IF(RES_hhdet_in_tes!C55=0,"",RES_hhdet_in_tes!C55/RES_hhdet_in_fec!C55)</f>
        <v>0.88327188050879246</v>
      </c>
      <c r="D55" s="113">
        <f>IF(RES_hhdet_in_tes!D55=0,"",RES_hhdet_in_tes!D55/RES_hhdet_in_fec!D55)</f>
        <v>0.94962656044756311</v>
      </c>
      <c r="E55" s="113">
        <f>IF(RES_hhdet_in_tes!E55=0,"",RES_hhdet_in_tes!E55/RES_hhdet_in_fec!E55)</f>
        <v>0.9705241326187164</v>
      </c>
      <c r="F55" s="113">
        <f>IF(RES_hhdet_in_tes!F55=0,"",RES_hhdet_in_tes!F55/RES_hhdet_in_fec!F55)</f>
        <v>0.96120946774143723</v>
      </c>
      <c r="G55" s="113">
        <f>IF(RES_hhdet_in_tes!G55=0,"",RES_hhdet_in_tes!G55/RES_hhdet_in_fec!G55)</f>
        <v>0.96277022875442408</v>
      </c>
      <c r="H55" s="113">
        <f>IF(RES_hhdet_in_tes!H55=0,"",RES_hhdet_in_tes!H55/RES_hhdet_in_fec!H55)</f>
        <v>0.94924332410538959</v>
      </c>
      <c r="I55" s="113">
        <f>IF(RES_hhdet_in_tes!I55=0,"",RES_hhdet_in_tes!I55/RES_hhdet_in_fec!I55)</f>
        <v>0.95874641824638318</v>
      </c>
      <c r="J55" s="113">
        <f>IF(RES_hhdet_in_tes!J55=0,"",RES_hhdet_in_tes!J55/RES_hhdet_in_fec!J55)</f>
        <v>0.96163097311551304</v>
      </c>
      <c r="K55" s="113">
        <f>IF(RES_hhdet_in_tes!K55=0,"",RES_hhdet_in_tes!K55/RES_hhdet_in_fec!K55)</f>
        <v>0.96454268456701486</v>
      </c>
      <c r="L55" s="113">
        <f>IF(RES_hhdet_in_tes!L55=0,"",RES_hhdet_in_tes!L55/RES_hhdet_in_fec!L55)</f>
        <v>0.96523050002960131</v>
      </c>
      <c r="M55" s="113">
        <f>IF(RES_hhdet_in_tes!M55=0,"",RES_hhdet_in_tes!M55/RES_hhdet_in_fec!M55)</f>
        <v>0.9494295528990061</v>
      </c>
      <c r="N55" s="113">
        <f>IF(RES_hhdet_in_tes!N55=0,"",RES_hhdet_in_tes!N55/RES_hhdet_in_fec!N55)</f>
        <v>0.96738049220836297</v>
      </c>
      <c r="O55" s="113">
        <f>IF(RES_hhdet_in_tes!O55=0,"",RES_hhdet_in_tes!O55/RES_hhdet_in_fec!O55)</f>
        <v>0.98157315806295686</v>
      </c>
      <c r="P55" s="113">
        <f>IF(RES_hhdet_in_tes!P55=0,"",RES_hhdet_in_tes!P55/RES_hhdet_in_fec!P55)</f>
        <v>0.96250904209019739</v>
      </c>
      <c r="Q55" s="113">
        <f>IF(RES_hhdet_in_tes!Q55=0,"",RES_hhdet_in_tes!Q55/RES_hhdet_in_fec!Q55)</f>
        <v>0.99453132708869429</v>
      </c>
      <c r="R55" s="113">
        <f>IF(RES_hhdet_in_tes!R55=0,"",RES_hhdet_in_tes!R55/RES_hhdet_in_fec!R55)</f>
        <v>0.9899374419127539</v>
      </c>
      <c r="S55" s="113">
        <f>IF(RES_hhdet_in_tes!S55=0,"",RES_hhdet_in_tes!S55/RES_hhdet_in_fec!S55)</f>
        <v>0.97973487940854675</v>
      </c>
      <c r="T55" s="113">
        <f>IF(RES_hhdet_in_tes!T55=0,"",RES_hhdet_in_tes!T55/RES_hhdet_in_fec!T55)</f>
        <v>0.97733635249711714</v>
      </c>
      <c r="U55" s="113">
        <f>IF(RES_hhdet_in_tes!U55=0,"",RES_hhdet_in_tes!U55/RES_hhdet_in_fec!U55)</f>
        <v>0.97204579690094128</v>
      </c>
      <c r="V55" s="113">
        <f>IF(RES_hhdet_in_tes!V55=0,"",RES_hhdet_in_tes!V55/RES_hhdet_in_fec!V55)</f>
        <v>0.97816382335955288</v>
      </c>
      <c r="W55" s="113">
        <f>IF(RES_hhdet_in_tes!W55=0,"",RES_hhdet_in_tes!W55/RES_hhdet_in_fec!W55)</f>
        <v>0.97809437158642243</v>
      </c>
      <c r="X55" s="113">
        <f>IF(RES_hhdet_in_tes!X55=0,"",RES_hhdet_in_tes!X55/RES_hhdet_in_fec!X55)</f>
        <v>0.97774133700659682</v>
      </c>
      <c r="Y55" s="113">
        <f>IF(RES_hhdet_in_tes!Y55=0,"",RES_hhdet_in_tes!Y55/RES_hhdet_in_fec!Y55)</f>
        <v>0.9827507063702291</v>
      </c>
      <c r="DA55" s="132" t="s">
        <v>3638</v>
      </c>
    </row>
    <row r="56" spans="1:105" ht="12" customHeight="1" x14ac:dyDescent="0.25">
      <c r="A56" s="108" t="s">
        <v>53</v>
      </c>
      <c r="B56" s="111"/>
      <c r="C56" s="111">
        <f>IF(RES_hhdet_in_tes!C56=0,"",RES_hhdet_in_tes!C56/RES_hhdet_in_fec!C56)</f>
        <v>0.62534716131138379</v>
      </c>
      <c r="D56" s="111">
        <f>IF(RES_hhdet_in_tes!D56=0,"",RES_hhdet_in_tes!D56/RES_hhdet_in_fec!D56)</f>
        <v>0.62670832292646306</v>
      </c>
      <c r="E56" s="111">
        <f>IF(RES_hhdet_in_tes!E56=0,"",RES_hhdet_in_tes!E56/RES_hhdet_in_fec!E56)</f>
        <v>0.62819845777776251</v>
      </c>
      <c r="F56" s="111">
        <f>IF(RES_hhdet_in_tes!F56=0,"",RES_hhdet_in_tes!F56/RES_hhdet_in_fec!F56)</f>
        <v>0.62970657181846712</v>
      </c>
      <c r="G56" s="111">
        <f>IF(RES_hhdet_in_tes!G56=0,"",RES_hhdet_in_tes!G56/RES_hhdet_in_fec!G56)</f>
        <v>0.63133446900150703</v>
      </c>
      <c r="H56" s="111">
        <f>IF(RES_hhdet_in_tes!H56=0,"",RES_hhdet_in_tes!H56/RES_hhdet_in_fec!H56)</f>
        <v>0.63307065784538952</v>
      </c>
      <c r="I56" s="111">
        <f>IF(RES_hhdet_in_tes!I56=0,"",RES_hhdet_in_tes!I56/RES_hhdet_in_fec!I56)</f>
        <v>0.6349415409887994</v>
      </c>
      <c r="J56" s="111">
        <f>IF(RES_hhdet_in_tes!J56=0,"",RES_hhdet_in_tes!J56/RES_hhdet_in_fec!J56)</f>
        <v>0.63705298501344965</v>
      </c>
      <c r="K56" s="111">
        <f>IF(RES_hhdet_in_tes!K56=0,"",RES_hhdet_in_tes!K56/RES_hhdet_in_fec!K56)</f>
        <v>0.63949851400060731</v>
      </c>
      <c r="L56" s="111">
        <f>IF(RES_hhdet_in_tes!L56=0,"",RES_hhdet_in_tes!L56/RES_hhdet_in_fec!L56)</f>
        <v>0.64231028323811223</v>
      </c>
      <c r="M56" s="111">
        <f>IF(RES_hhdet_in_tes!M56=0,"",RES_hhdet_in_tes!M56/RES_hhdet_in_fec!M56)</f>
        <v>0.64765579522067107</v>
      </c>
      <c r="N56" s="111">
        <f>IF(RES_hhdet_in_tes!N56=0,"",RES_hhdet_in_tes!N56/RES_hhdet_in_fec!N56)</f>
        <v>0.65647006305231648</v>
      </c>
      <c r="O56" s="111">
        <f>IF(RES_hhdet_in_tes!O56=0,"",RES_hhdet_in_tes!O56/RES_hhdet_in_fec!O56)</f>
        <v>0.6699106757183183</v>
      </c>
      <c r="P56" s="111">
        <f>IF(RES_hhdet_in_tes!P56=0,"",RES_hhdet_in_tes!P56/RES_hhdet_in_fec!P56)</f>
        <v>0.68734040994224443</v>
      </c>
      <c r="Q56" s="111">
        <f>IF(RES_hhdet_in_tes!Q56=0,"",RES_hhdet_in_tes!Q56/RES_hhdet_in_fec!Q56)</f>
        <v>0.7041563951272678</v>
      </c>
      <c r="R56" s="111">
        <f>IF(RES_hhdet_in_tes!R56=0,"",RES_hhdet_in_tes!R56/RES_hhdet_in_fec!R56)</f>
        <v>0.71553643409503476</v>
      </c>
      <c r="S56" s="111">
        <f>IF(RES_hhdet_in_tes!S56=0,"",RES_hhdet_in_tes!S56/RES_hhdet_in_fec!S56)</f>
        <v>0.72656173029286086</v>
      </c>
      <c r="T56" s="111">
        <f>IF(RES_hhdet_in_tes!T56=0,"",RES_hhdet_in_tes!T56/RES_hhdet_in_fec!T56)</f>
        <v>0.73750146429473729</v>
      </c>
      <c r="U56" s="111">
        <f>IF(RES_hhdet_in_tes!U56=0,"",RES_hhdet_in_tes!U56/RES_hhdet_in_fec!U56)</f>
        <v>0.74846561022222202</v>
      </c>
      <c r="V56" s="111">
        <f>IF(RES_hhdet_in_tes!V56=0,"",RES_hhdet_in_tes!V56/RES_hhdet_in_fec!V56)</f>
        <v>0.75923661262366182</v>
      </c>
      <c r="W56" s="111">
        <f>IF(RES_hhdet_in_tes!W56=0,"",RES_hhdet_in_tes!W56/RES_hhdet_in_fec!W56)</f>
        <v>0.76907411108107782</v>
      </c>
      <c r="X56" s="111">
        <f>IF(RES_hhdet_in_tes!X56=0,"",RES_hhdet_in_tes!X56/RES_hhdet_in_fec!X56)</f>
        <v>0.7808023601159535</v>
      </c>
      <c r="Y56" s="111">
        <f>IF(RES_hhdet_in_tes!Y56=0,"",RES_hhdet_in_tes!Y56/RES_hhdet_in_fec!Y56)</f>
        <v>0.79174410362103387</v>
      </c>
      <c r="DA56" s="63" t="s">
        <v>3639</v>
      </c>
    </row>
    <row r="57" spans="1:105" ht="12" customHeight="1" x14ac:dyDescent="0.25">
      <c r="A57" s="108" t="s">
        <v>52</v>
      </c>
      <c r="B57" s="111"/>
      <c r="C57" s="111">
        <f>IF(RES_hhdet_in_tes!C57=0,"",RES_hhdet_in_tes!C57/RES_hhdet_in_fec!C57)</f>
        <v>1</v>
      </c>
      <c r="D57" s="111">
        <f>IF(RES_hhdet_in_tes!D57=0,"",RES_hhdet_in_tes!D57/RES_hhdet_in_fec!D57)</f>
        <v>1</v>
      </c>
      <c r="E57" s="111">
        <f>IF(RES_hhdet_in_tes!E57=0,"",RES_hhdet_in_tes!E57/RES_hhdet_in_fec!E57)</f>
        <v>1</v>
      </c>
      <c r="F57" s="111">
        <f>IF(RES_hhdet_in_tes!F57=0,"",RES_hhdet_in_tes!F57/RES_hhdet_in_fec!F57)</f>
        <v>1</v>
      </c>
      <c r="G57" s="111">
        <f>IF(RES_hhdet_in_tes!G57=0,"",RES_hhdet_in_tes!G57/RES_hhdet_in_fec!G57)</f>
        <v>1</v>
      </c>
      <c r="H57" s="111">
        <f>IF(RES_hhdet_in_tes!H57=0,"",RES_hhdet_in_tes!H57/RES_hhdet_in_fec!H57)</f>
        <v>1</v>
      </c>
      <c r="I57" s="111">
        <f>IF(RES_hhdet_in_tes!I57=0,"",RES_hhdet_in_tes!I57/RES_hhdet_in_fec!I57)</f>
        <v>1</v>
      </c>
      <c r="J57" s="111">
        <f>IF(RES_hhdet_in_tes!J57=0,"",RES_hhdet_in_tes!J57/RES_hhdet_in_fec!J57)</f>
        <v>1</v>
      </c>
      <c r="K57" s="111">
        <f>IF(RES_hhdet_in_tes!K57=0,"",RES_hhdet_in_tes!K57/RES_hhdet_in_fec!K57)</f>
        <v>1</v>
      </c>
      <c r="L57" s="111">
        <f>IF(RES_hhdet_in_tes!L57=0,"",RES_hhdet_in_tes!L57/RES_hhdet_in_fec!L57)</f>
        <v>1</v>
      </c>
      <c r="M57" s="111">
        <f>IF(RES_hhdet_in_tes!M57=0,"",RES_hhdet_in_tes!M57/RES_hhdet_in_fec!M57)</f>
        <v>1</v>
      </c>
      <c r="N57" s="111">
        <f>IF(RES_hhdet_in_tes!N57=0,"",RES_hhdet_in_tes!N57/RES_hhdet_in_fec!N57)</f>
        <v>1</v>
      </c>
      <c r="O57" s="111">
        <f>IF(RES_hhdet_in_tes!O57=0,"",RES_hhdet_in_tes!O57/RES_hhdet_in_fec!O57)</f>
        <v>1</v>
      </c>
      <c r="P57" s="111">
        <f>IF(RES_hhdet_in_tes!P57=0,"",RES_hhdet_in_tes!P57/RES_hhdet_in_fec!P57)</f>
        <v>1</v>
      </c>
      <c r="Q57" s="111">
        <f>IF(RES_hhdet_in_tes!Q57=0,"",RES_hhdet_in_tes!Q57/RES_hhdet_in_fec!Q57)</f>
        <v>1</v>
      </c>
      <c r="R57" s="111">
        <f>IF(RES_hhdet_in_tes!R57=0,"",RES_hhdet_in_tes!R57/RES_hhdet_in_fec!R57)</f>
        <v>1</v>
      </c>
      <c r="S57" s="111">
        <f>IF(RES_hhdet_in_tes!S57=0,"",RES_hhdet_in_tes!S57/RES_hhdet_in_fec!S57)</f>
        <v>1</v>
      </c>
      <c r="T57" s="111">
        <f>IF(RES_hhdet_in_tes!T57=0,"",RES_hhdet_in_tes!T57/RES_hhdet_in_fec!T57)</f>
        <v>1</v>
      </c>
      <c r="U57" s="111">
        <f>IF(RES_hhdet_in_tes!U57=0,"",RES_hhdet_in_tes!U57/RES_hhdet_in_fec!U57)</f>
        <v>1</v>
      </c>
      <c r="V57" s="111">
        <f>IF(RES_hhdet_in_tes!V57=0,"",RES_hhdet_in_tes!V57/RES_hhdet_in_fec!V57)</f>
        <v>1</v>
      </c>
      <c r="W57" s="111">
        <f>IF(RES_hhdet_in_tes!W57=0,"",RES_hhdet_in_tes!W57/RES_hhdet_in_fec!W57)</f>
        <v>1</v>
      </c>
      <c r="X57" s="111">
        <f>IF(RES_hhdet_in_tes!X57=0,"",RES_hhdet_in_tes!X57/RES_hhdet_in_fec!X57)</f>
        <v>1</v>
      </c>
      <c r="Y57" s="111">
        <f>IF(RES_hhdet_in_tes!Y57=0,"",RES_hhdet_in_tes!Y57/RES_hhdet_in_fec!Y57)</f>
        <v>1</v>
      </c>
      <c r="DA57" s="63" t="s">
        <v>3640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0.69865513643786137</v>
      </c>
      <c r="D58" s="124">
        <f>IF(RES_hhdet_in_tes!D58=0,"",RES_hhdet_in_tes!D58/RES_hhdet_in_fec!D58)</f>
        <v>0.68505874682606782</v>
      </c>
      <c r="E58" s="124">
        <f>IF(RES_hhdet_in_tes!E58=0,"",RES_hhdet_in_tes!E58/RES_hhdet_in_fec!E58)</f>
        <v>0.68786504517485836</v>
      </c>
      <c r="F58" s="124">
        <f>IF(RES_hhdet_in_tes!F58=0,"",RES_hhdet_in_tes!F58/RES_hhdet_in_fec!F58)</f>
        <v>0.68790563898419244</v>
      </c>
      <c r="G58" s="124">
        <f>IF(RES_hhdet_in_tes!G58=0,"",RES_hhdet_in_tes!G58/RES_hhdet_in_fec!G58)</f>
        <v>0.69570433798242359</v>
      </c>
      <c r="H58" s="124">
        <f>IF(RES_hhdet_in_tes!H58=0,"",RES_hhdet_in_tes!H58/RES_hhdet_in_fec!H58)</f>
        <v>0.70796101856018456</v>
      </c>
      <c r="I58" s="124">
        <f>IF(RES_hhdet_in_tes!I58=0,"",RES_hhdet_in_tes!I58/RES_hhdet_in_fec!I58)</f>
        <v>0.70691774028913168</v>
      </c>
      <c r="J58" s="124">
        <f>IF(RES_hhdet_in_tes!J58=0,"",RES_hhdet_in_tes!J58/RES_hhdet_in_fec!J58)</f>
        <v>0.7083763879734436</v>
      </c>
      <c r="K58" s="124">
        <f>IF(RES_hhdet_in_tes!K58=0,"",RES_hhdet_in_tes!K58/RES_hhdet_in_fec!K58)</f>
        <v>0.70194778335451935</v>
      </c>
      <c r="L58" s="124">
        <f>IF(RES_hhdet_in_tes!L58=0,"",RES_hhdet_in_tes!L58/RES_hhdet_in_fec!L58)</f>
        <v>0.70190925621176803</v>
      </c>
      <c r="M58" s="124">
        <f>IF(RES_hhdet_in_tes!M58=0,"",RES_hhdet_in_tes!M58/RES_hhdet_in_fec!M58)</f>
        <v>0.69997481559979158</v>
      </c>
      <c r="N58" s="124">
        <f>IF(RES_hhdet_in_tes!N58=0,"",RES_hhdet_in_tes!N58/RES_hhdet_in_fec!N58)</f>
        <v>0.71030678579468742</v>
      </c>
      <c r="O58" s="124">
        <f>IF(RES_hhdet_in_tes!O58=0,"",RES_hhdet_in_tes!O58/RES_hhdet_in_fec!O58)</f>
        <v>0.71274450369503428</v>
      </c>
      <c r="P58" s="124">
        <f>IF(RES_hhdet_in_tes!P58=0,"",RES_hhdet_in_tes!P58/RES_hhdet_in_fec!P58)</f>
        <v>0.72392500209543442</v>
      </c>
      <c r="Q58" s="124">
        <f>IF(RES_hhdet_in_tes!Q58=0,"",RES_hhdet_in_tes!Q58/RES_hhdet_in_fec!Q58)</f>
        <v>0.73692195209981237</v>
      </c>
      <c r="R58" s="124">
        <f>IF(RES_hhdet_in_tes!R58=0,"",RES_hhdet_in_tes!R58/RES_hhdet_in_fec!R58)</f>
        <v>0.74073876399183969</v>
      </c>
      <c r="S58" s="124">
        <f>IF(RES_hhdet_in_tes!S58=0,"",RES_hhdet_in_tes!S58/RES_hhdet_in_fec!S58)</f>
        <v>0.75091066420657604</v>
      </c>
      <c r="T58" s="124">
        <f>IF(RES_hhdet_in_tes!T58=0,"",RES_hhdet_in_tes!T58/RES_hhdet_in_fec!T58)</f>
        <v>0.7768368072454469</v>
      </c>
      <c r="U58" s="124">
        <f>IF(RES_hhdet_in_tes!U58=0,"",RES_hhdet_in_tes!U58/RES_hhdet_in_fec!U58)</f>
        <v>0.80222192140434034</v>
      </c>
      <c r="V58" s="124">
        <f>IF(RES_hhdet_in_tes!V58=0,"",RES_hhdet_in_tes!V58/RES_hhdet_in_fec!V58)</f>
        <v>0.81221404801723918</v>
      </c>
      <c r="W58" s="124">
        <f>IF(RES_hhdet_in_tes!W58=0,"",RES_hhdet_in_tes!W58/RES_hhdet_in_fec!W58)</f>
        <v>0.81365214605474012</v>
      </c>
      <c r="X58" s="124">
        <f>IF(RES_hhdet_in_tes!X58=0,"",RES_hhdet_in_tes!X58/RES_hhdet_in_fec!X58)</f>
        <v>0.81543749448227687</v>
      </c>
      <c r="Y58" s="124">
        <f>IF(RES_hhdet_in_tes!Y58=0,"",RES_hhdet_in_tes!Y58/RES_hhdet_in_fec!Y58)</f>
        <v>0.82478243108895943</v>
      </c>
      <c r="DA58" s="130" t="s">
        <v>3641</v>
      </c>
    </row>
    <row r="59" spans="1:105" ht="12" customHeight="1" x14ac:dyDescent="0.25">
      <c r="A59" s="97" t="s">
        <v>50</v>
      </c>
      <c r="B59" s="111"/>
      <c r="C59" s="111">
        <f>IF(RES_hhdet_in_tes!C59=0,"",RES_hhdet_in_tes!C59/RES_hhdet_in_fec!C59)</f>
        <v>0.57052402274354863</v>
      </c>
      <c r="D59" s="111">
        <f>IF(RES_hhdet_in_tes!D59=0,"",RES_hhdet_in_tes!D59/RES_hhdet_in_fec!D59)</f>
        <v>0.57118525269003906</v>
      </c>
      <c r="E59" s="111">
        <f>IF(RES_hhdet_in_tes!E59=0,"",RES_hhdet_in_tes!E59/RES_hhdet_in_fec!E59)</f>
        <v>0.5718465421991985</v>
      </c>
      <c r="F59" s="111">
        <f>IF(RES_hhdet_in_tes!F59=0,"",RES_hhdet_in_tes!F59/RES_hhdet_in_fec!F59)</f>
        <v>0.57250783983053966</v>
      </c>
      <c r="G59" s="111">
        <f>IF(RES_hhdet_in_tes!G59=0,"",RES_hhdet_in_tes!G59/RES_hhdet_in_fec!G59)</f>
        <v>0.57316919231559527</v>
      </c>
      <c r="H59" s="111">
        <f>IF(RES_hhdet_in_tes!H59=0,"",RES_hhdet_in_tes!H59/RES_hhdet_in_fec!H59)</f>
        <v>0.57383059393502067</v>
      </c>
      <c r="I59" s="111">
        <f>IF(RES_hhdet_in_tes!I59=0,"",RES_hhdet_in_tes!I59/RES_hhdet_in_fec!I59)</f>
        <v>0.57449205620346622</v>
      </c>
      <c r="J59" s="111">
        <f>IF(RES_hhdet_in_tes!J59=0,"",RES_hhdet_in_tes!J59/RES_hhdet_in_fec!J59)</f>
        <v>0.57515362629239353</v>
      </c>
      <c r="K59" s="111">
        <f>IF(RES_hhdet_in_tes!K59=0,"",RES_hhdet_in_tes!K59/RES_hhdet_in_fec!K59)</f>
        <v>0.57581534430995052</v>
      </c>
      <c r="L59" s="111">
        <f>IF(RES_hhdet_in_tes!L59=0,"",RES_hhdet_in_tes!L59/RES_hhdet_in_fec!L59)</f>
        <v>0.57647722098671128</v>
      </c>
      <c r="M59" s="111">
        <f>IF(RES_hhdet_in_tes!M59=0,"",RES_hhdet_in_tes!M59/RES_hhdet_in_fec!M59)</f>
        <v>0.57697987854692467</v>
      </c>
      <c r="N59" s="111">
        <f>IF(RES_hhdet_in_tes!N59=0,"",RES_hhdet_in_tes!N59/RES_hhdet_in_fec!N59)</f>
        <v>0.57726084047889148</v>
      </c>
      <c r="O59" s="111">
        <f>IF(RES_hhdet_in_tes!O59=0,"",RES_hhdet_in_tes!O59/RES_hhdet_in_fec!O59)</f>
        <v>0.5774287640451119</v>
      </c>
      <c r="P59" s="111">
        <f>IF(RES_hhdet_in_tes!P59=0,"",RES_hhdet_in_tes!P59/RES_hhdet_in_fec!P59)</f>
        <v>0.57789732699681251</v>
      </c>
      <c r="Q59" s="111">
        <f>IF(RES_hhdet_in_tes!Q59=0,"",RES_hhdet_in_tes!Q59/RES_hhdet_in_fec!Q59)</f>
        <v>0.57980448766864656</v>
      </c>
      <c r="R59" s="111">
        <f>IF(RES_hhdet_in_tes!R59=0,"",RES_hhdet_in_tes!R59/RES_hhdet_in_fec!R59)</f>
        <v>0.58481412385637777</v>
      </c>
      <c r="S59" s="111">
        <f>IF(RES_hhdet_in_tes!S59=0,"",RES_hhdet_in_tes!S59/RES_hhdet_in_fec!S59)</f>
        <v>0.59188078814782019</v>
      </c>
      <c r="T59" s="111">
        <f>IF(RES_hhdet_in_tes!T59=0,"",RES_hhdet_in_tes!T59/RES_hhdet_in_fec!T59)</f>
        <v>0.59963430444813526</v>
      </c>
      <c r="U59" s="111">
        <f>IF(RES_hhdet_in_tes!U59=0,"",RES_hhdet_in_tes!U59/RES_hhdet_in_fec!U59)</f>
        <v>0.60670449666250448</v>
      </c>
      <c r="V59" s="111">
        <f>IF(RES_hhdet_in_tes!V59=0,"",RES_hhdet_in_tes!V59/RES_hhdet_in_fec!V59)</f>
        <v>0.61172118869609837</v>
      </c>
      <c r="W59" s="111">
        <f>IF(RES_hhdet_in_tes!W59=0,"",RES_hhdet_in_tes!W59/RES_hhdet_in_fec!W59)</f>
        <v>0.61413224897628838</v>
      </c>
      <c r="X59" s="111">
        <f>IF(RES_hhdet_in_tes!X59=0,"",RES_hhdet_in_tes!X59/RES_hhdet_in_fec!X59)</f>
        <v>0.61452954699514772</v>
      </c>
      <c r="Y59" s="111">
        <f>IF(RES_hhdet_in_tes!Y59=0,"",RES_hhdet_in_tes!Y59/RES_hhdet_in_fec!Y59)</f>
        <v>0.61456927679703366</v>
      </c>
      <c r="DA59" s="63" t="s">
        <v>3642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0.74082437666678591</v>
      </c>
      <c r="D60" s="45">
        <f>IF(RES_hhdet_in_tes!D60=0,"",RES_hhdet_in_tes!D60/RES_hhdet_in_fec!D60)</f>
        <v>0.74220613794717116</v>
      </c>
      <c r="E60" s="45">
        <f>IF(RES_hhdet_in_tes!E60=0,"",RES_hhdet_in_tes!E60/RES_hhdet_in_fec!E60)</f>
        <v>0.7436530495915703</v>
      </c>
      <c r="F60" s="45">
        <f>IF(RES_hhdet_in_tes!F60=0,"",RES_hhdet_in_tes!F60/RES_hhdet_in_fec!F60)</f>
        <v>0.74510884537651667</v>
      </c>
      <c r="G60" s="45">
        <f>IF(RES_hhdet_in_tes!G60=0,"",RES_hhdet_in_tes!G60/RES_hhdet_in_fec!G60)</f>
        <v>0.74662464081463764</v>
      </c>
      <c r="H60" s="45">
        <f>IF(RES_hhdet_in_tes!H60=0,"",RES_hhdet_in_tes!H60/RES_hhdet_in_fec!H60)</f>
        <v>0.74819418001792459</v>
      </c>
      <c r="I60" s="45">
        <f>IF(RES_hhdet_in_tes!I60=0,"",RES_hhdet_in_tes!I60/RES_hhdet_in_fec!I60)</f>
        <v>0.74983005785018275</v>
      </c>
      <c r="J60" s="45">
        <f>IF(RES_hhdet_in_tes!J60=0,"",RES_hhdet_in_tes!J60/RES_hhdet_in_fec!J60)</f>
        <v>0.75158387102283342</v>
      </c>
      <c r="K60" s="45">
        <f>IF(RES_hhdet_in_tes!K60=0,"",RES_hhdet_in_tes!K60/RES_hhdet_in_fec!K60)</f>
        <v>0.75349949031213503</v>
      </c>
      <c r="L60" s="45">
        <f>IF(RES_hhdet_in_tes!L60=0,"",RES_hhdet_in_tes!L60/RES_hhdet_in_fec!L60)</f>
        <v>0.75558865294934729</v>
      </c>
      <c r="M60" s="45">
        <f>IF(RES_hhdet_in_tes!M60=0,"",RES_hhdet_in_tes!M60/RES_hhdet_in_fec!M60)</f>
        <v>0.75857569386228418</v>
      </c>
      <c r="N60" s="45">
        <f>IF(RES_hhdet_in_tes!N60=0,"",RES_hhdet_in_tes!N60/RES_hhdet_in_fec!N60)</f>
        <v>0.76266682432050636</v>
      </c>
      <c r="O60" s="45">
        <f>IF(RES_hhdet_in_tes!O60=0,"",RES_hhdet_in_tes!O60/RES_hhdet_in_fec!O60)</f>
        <v>0.76835104067198634</v>
      </c>
      <c r="P60" s="45">
        <f>IF(RES_hhdet_in_tes!P60=0,"",RES_hhdet_in_tes!P60/RES_hhdet_in_fec!P60)</f>
        <v>0.77586818058908402</v>
      </c>
      <c r="Q60" s="45">
        <f>IF(RES_hhdet_in_tes!Q60=0,"",RES_hhdet_in_tes!Q60/RES_hhdet_in_fec!Q60)</f>
        <v>0.78559543296147938</v>
      </c>
      <c r="R60" s="45">
        <f>IF(RES_hhdet_in_tes!R60=0,"",RES_hhdet_in_tes!R60/RES_hhdet_in_fec!R60)</f>
        <v>0.798831897813012</v>
      </c>
      <c r="S60" s="45">
        <f>IF(RES_hhdet_in_tes!S60=0,"",RES_hhdet_in_tes!S60/RES_hhdet_in_fec!S60)</f>
        <v>0.81539503626162224</v>
      </c>
      <c r="T60" s="45">
        <f>IF(RES_hhdet_in_tes!T60=0,"",RES_hhdet_in_tes!T60/RES_hhdet_in_fec!T60)</f>
        <v>0.83322616435072616</v>
      </c>
      <c r="U60" s="45">
        <f>IF(RES_hhdet_in_tes!U60=0,"",RES_hhdet_in_tes!U60/RES_hhdet_in_fec!U60)</f>
        <v>0.85026659812378913</v>
      </c>
      <c r="V60" s="45">
        <f>IF(RES_hhdet_in_tes!V60=0,"",RES_hhdet_in_tes!V60/RES_hhdet_in_fec!V60)</f>
        <v>0.86445765362425342</v>
      </c>
      <c r="W60" s="45">
        <f>IF(RES_hhdet_in_tes!W60=0,"",RES_hhdet_in_tes!W60/RES_hhdet_in_fec!W60)</f>
        <v>0.87508405009620061</v>
      </c>
      <c r="X60" s="45">
        <f>IF(RES_hhdet_in_tes!X60=0,"",RES_hhdet_in_tes!X60/RES_hhdet_in_fec!X60)</f>
        <v>0.88276189084682399</v>
      </c>
      <c r="Y60" s="45">
        <f>IF(RES_hhdet_in_tes!Y60=0,"",RES_hhdet_in_tes!Y60/RES_hhdet_in_fec!Y60)</f>
        <v>0.88957056796518907</v>
      </c>
      <c r="DA60" s="60" t="s">
        <v>3643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0.5513106813841121</v>
      </c>
      <c r="D62" s="119">
        <f>IF(RES_hhdet_in_tes!D62=0,"",RES_hhdet_in_tes!D62/RES_hhdet_in_fec!D62)</f>
        <v>0.5470615345308526</v>
      </c>
      <c r="E62" s="119">
        <f>IF(RES_hhdet_in_tes!E62=0,"",RES_hhdet_in_tes!E62/RES_hhdet_in_fec!E62)</f>
        <v>0.56436970223907013</v>
      </c>
      <c r="F62" s="119">
        <f>IF(RES_hhdet_in_tes!F62=0,"",RES_hhdet_in_tes!F62/RES_hhdet_in_fec!F62)</f>
        <v>0.57221105386367532</v>
      </c>
      <c r="G62" s="119">
        <f>IF(RES_hhdet_in_tes!G62=0,"",RES_hhdet_in_tes!G62/RES_hhdet_in_fec!G62)</f>
        <v>0.5881851192893679</v>
      </c>
      <c r="H62" s="119">
        <f>IF(RES_hhdet_in_tes!H62=0,"",RES_hhdet_in_tes!H62/RES_hhdet_in_fec!H62)</f>
        <v>0.57217047327598158</v>
      </c>
      <c r="I62" s="119">
        <f>IF(RES_hhdet_in_tes!I62=0,"",RES_hhdet_in_tes!I62/RES_hhdet_in_fec!I62)</f>
        <v>0.57711317834692355</v>
      </c>
      <c r="J62" s="119">
        <f>IF(RES_hhdet_in_tes!J62=0,"",RES_hhdet_in_tes!J62/RES_hhdet_in_fec!J62)</f>
        <v>0.58780599829180147</v>
      </c>
      <c r="K62" s="119">
        <f>IF(RES_hhdet_in_tes!K62=0,"",RES_hhdet_in_tes!K62/RES_hhdet_in_fec!K62)</f>
        <v>0.59691412146119971</v>
      </c>
      <c r="L62" s="119">
        <f>IF(RES_hhdet_in_tes!L62=0,"",RES_hhdet_in_tes!L62/RES_hhdet_in_fec!L62)</f>
        <v>0.61104192621051556</v>
      </c>
      <c r="M62" s="119">
        <f>IF(RES_hhdet_in_tes!M62=0,"",RES_hhdet_in_tes!M62/RES_hhdet_in_fec!M62)</f>
        <v>0.62352395880282707</v>
      </c>
      <c r="N62" s="119">
        <f>IF(RES_hhdet_in_tes!N62=0,"",RES_hhdet_in_tes!N62/RES_hhdet_in_fec!N62)</f>
        <v>0.64654667788369491</v>
      </c>
      <c r="O62" s="119">
        <f>IF(RES_hhdet_in_tes!O62=0,"",RES_hhdet_in_tes!O62/RES_hhdet_in_fec!O62)</f>
        <v>0.65362916308647212</v>
      </c>
      <c r="P62" s="119">
        <f>IF(RES_hhdet_in_tes!P62=0,"",RES_hhdet_in_tes!P62/RES_hhdet_in_fec!P62)</f>
        <v>0.68934994228748436</v>
      </c>
      <c r="Q62" s="119">
        <f>IF(RES_hhdet_in_tes!Q62=0,"",RES_hhdet_in_tes!Q62/RES_hhdet_in_fec!Q62)</f>
        <v>0.71223608531183635</v>
      </c>
      <c r="R62" s="119">
        <f>IF(RES_hhdet_in_tes!R62=0,"",RES_hhdet_in_tes!R62/RES_hhdet_in_fec!R62)</f>
        <v>0.74153327254141321</v>
      </c>
      <c r="S62" s="119">
        <f>IF(RES_hhdet_in_tes!S62=0,"",RES_hhdet_in_tes!S62/RES_hhdet_in_fec!S62)</f>
        <v>0.76161338931785105</v>
      </c>
      <c r="T62" s="119">
        <f>IF(RES_hhdet_in_tes!T62=0,"",RES_hhdet_in_tes!T62/RES_hhdet_in_fec!T62)</f>
        <v>0.77962905798966653</v>
      </c>
      <c r="U62" s="119">
        <f>IF(RES_hhdet_in_tes!U62=0,"",RES_hhdet_in_tes!U62/RES_hhdet_in_fec!U62)</f>
        <v>0.77291231751566392</v>
      </c>
      <c r="V62" s="119">
        <f>IF(RES_hhdet_in_tes!V62=0,"",RES_hhdet_in_tes!V62/RES_hhdet_in_fec!V62)</f>
        <v>0.77389422868974656</v>
      </c>
      <c r="W62" s="119">
        <f>IF(RES_hhdet_in_tes!W62=0,"",RES_hhdet_in_tes!W62/RES_hhdet_in_fec!W62)</f>
        <v>0.78422617797179095</v>
      </c>
      <c r="X62" s="119">
        <f>IF(RES_hhdet_in_tes!X62=0,"",RES_hhdet_in_tes!X62/RES_hhdet_in_fec!X62)</f>
        <v>0.79483391041632268</v>
      </c>
      <c r="Y62" s="119">
        <f>IF(RES_hhdet_in_tes!Y62=0,"",RES_hhdet_in_tes!Y62/RES_hhdet_in_fec!Y62)</f>
        <v>0.80402437489394429</v>
      </c>
      <c r="DA62" s="129" t="s">
        <v>3644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0.51969135581000181</v>
      </c>
      <c r="D63" s="124">
        <f>IF(RES_hhdet_in_tes!D63=0,"",RES_hhdet_in_tes!D63/RES_hhdet_in_fec!D63)</f>
        <v>0.5245516606509727</v>
      </c>
      <c r="E63" s="124">
        <f>IF(RES_hhdet_in_tes!E63=0,"",RES_hhdet_in_tes!E63/RES_hhdet_in_fec!E63)</f>
        <v>0.52956234636610555</v>
      </c>
      <c r="F63" s="124">
        <f>IF(RES_hhdet_in_tes!F63=0,"",RES_hhdet_in_tes!F63/RES_hhdet_in_fec!F63)</f>
        <v>0.5348811178401216</v>
      </c>
      <c r="G63" s="124">
        <f>IF(RES_hhdet_in_tes!G63=0,"",RES_hhdet_in_tes!G63/RES_hhdet_in_fec!G63)</f>
        <v>0.54033025316406669</v>
      </c>
      <c r="H63" s="124">
        <f>IF(RES_hhdet_in_tes!H63=0,"",RES_hhdet_in_tes!H63/RES_hhdet_in_fec!H63)</f>
        <v>0.54599922904355958</v>
      </c>
      <c r="I63" s="124">
        <f>IF(RES_hhdet_in_tes!I63=0,"",RES_hhdet_in_tes!I63/RES_hhdet_in_fec!I63)</f>
        <v>0.55213792732675127</v>
      </c>
      <c r="J63" s="124">
        <f>IF(RES_hhdet_in_tes!J63=0,"",RES_hhdet_in_tes!J63/RES_hhdet_in_fec!J63)</f>
        <v>0.55882450893564151</v>
      </c>
      <c r="K63" s="124">
        <f>IF(RES_hhdet_in_tes!K63=0,"",RES_hhdet_in_tes!K63/RES_hhdet_in_fec!K63)</f>
        <v>0.56633337621205082</v>
      </c>
      <c r="L63" s="124">
        <f>IF(RES_hhdet_in_tes!L63=0,"",RES_hhdet_in_tes!L63/RES_hhdet_in_fec!L63)</f>
        <v>0.57491718376755929</v>
      </c>
      <c r="M63" s="124">
        <f>IF(RES_hhdet_in_tes!M63=0,"",RES_hhdet_in_tes!M63/RES_hhdet_in_fec!M63)</f>
        <v>0.59087031262601974</v>
      </c>
      <c r="N63" s="124">
        <f>IF(RES_hhdet_in_tes!N63=0,"",RES_hhdet_in_tes!N63/RES_hhdet_in_fec!N63)</f>
        <v>0.61602499756875539</v>
      </c>
      <c r="O63" s="124">
        <f>IF(RES_hhdet_in_tes!O63=0,"",RES_hhdet_in_tes!O63/RES_hhdet_in_fec!O63)</f>
        <v>0.65187025392772724</v>
      </c>
      <c r="P63" s="124">
        <f>IF(RES_hhdet_in_tes!P63=0,"",RES_hhdet_in_tes!P63/RES_hhdet_in_fec!P63)</f>
        <v>0.69401950625488484</v>
      </c>
      <c r="Q63" s="124">
        <f>IF(RES_hhdet_in_tes!Q63=0,"",RES_hhdet_in_tes!Q63/RES_hhdet_in_fec!Q63)</f>
        <v>0.72934194086707704</v>
      </c>
      <c r="R63" s="124">
        <f>IF(RES_hhdet_in_tes!R63=0,"",RES_hhdet_in_tes!R63/RES_hhdet_in_fec!R63)</f>
        <v>0.74736220247464591</v>
      </c>
      <c r="S63" s="124">
        <f>IF(RES_hhdet_in_tes!S63=0,"",RES_hhdet_in_tes!S63/RES_hhdet_in_fec!S63)</f>
        <v>0.76111362500851798</v>
      </c>
      <c r="T63" s="124">
        <f>IF(RES_hhdet_in_tes!T63=0,"",RES_hhdet_in_tes!T63/RES_hhdet_in_fec!T63)</f>
        <v>0.77236810333575978</v>
      </c>
      <c r="U63" s="124">
        <f>IF(RES_hhdet_in_tes!U63=0,"",RES_hhdet_in_tes!U63/RES_hhdet_in_fec!U63)</f>
        <v>0.78213214990154556</v>
      </c>
      <c r="V63" s="124">
        <f>IF(RES_hhdet_in_tes!V63=0,"",RES_hhdet_in_tes!V63/RES_hhdet_in_fec!V63)</f>
        <v>0.79106156320235255</v>
      </c>
      <c r="W63" s="124">
        <f>IF(RES_hhdet_in_tes!W63=0,"",RES_hhdet_in_tes!W63/RES_hhdet_in_fec!W63)</f>
        <v>0.79780510503283586</v>
      </c>
      <c r="X63" s="124">
        <f>IF(RES_hhdet_in_tes!X63=0,"",RES_hhdet_in_tes!X63/RES_hhdet_in_fec!X63)</f>
        <v>0.80176277364752369</v>
      </c>
      <c r="Y63" s="124">
        <f>IF(RES_hhdet_in_tes!Y63=0,"",RES_hhdet_in_tes!Y63/RES_hhdet_in_fec!Y63)</f>
        <v>0.80452439402484766</v>
      </c>
      <c r="DA63" s="130" t="s">
        <v>3645</v>
      </c>
    </row>
    <row r="64" spans="1:105" ht="12" customHeight="1" x14ac:dyDescent="0.25">
      <c r="A64" s="97" t="s">
        <v>212</v>
      </c>
      <c r="B64" s="111"/>
      <c r="C64" s="111">
        <f>IF(RES_hhdet_in_tes!C64=0,"",RES_hhdet_in_tes!C64/RES_hhdet_in_fec!C64)</f>
        <v>0.51425229722220833</v>
      </c>
      <c r="D64" s="111">
        <f>IF(RES_hhdet_in_tes!D64=0,"",RES_hhdet_in_tes!D64/RES_hhdet_in_fec!D64)</f>
        <v>0.51929022750413001</v>
      </c>
      <c r="E64" s="111">
        <f>IF(RES_hhdet_in_tes!E64=0,"",RES_hhdet_in_tes!E64/RES_hhdet_in_fec!E64)</f>
        <v>0.52464586560735582</v>
      </c>
      <c r="F64" s="111">
        <f>IF(RES_hhdet_in_tes!F64=0,"",RES_hhdet_in_tes!F64/RES_hhdet_in_fec!F64)</f>
        <v>0.52998202059392974</v>
      </c>
      <c r="G64" s="111">
        <f>IF(RES_hhdet_in_tes!G64=0,"",RES_hhdet_in_tes!G64/RES_hhdet_in_fec!G64)</f>
        <v>0.53560272621944649</v>
      </c>
      <c r="H64" s="111">
        <f>IF(RES_hhdet_in_tes!H64=0,"",RES_hhdet_in_tes!H64/RES_hhdet_in_fec!H64)</f>
        <v>0.54146913778025874</v>
      </c>
      <c r="I64" s="111">
        <f>IF(RES_hhdet_in_tes!I64=0,"",RES_hhdet_in_tes!I64/RES_hhdet_in_fec!I64)</f>
        <v>0.54765445453926864</v>
      </c>
      <c r="J64" s="111">
        <f>IF(RES_hhdet_in_tes!J64=0,"",RES_hhdet_in_tes!J64/RES_hhdet_in_fec!J64)</f>
        <v>0.5544623425287265</v>
      </c>
      <c r="K64" s="111">
        <f>IF(RES_hhdet_in_tes!K64=0,"",RES_hhdet_in_tes!K64/RES_hhdet_in_fec!K64)</f>
        <v>0.56214852613754152</v>
      </c>
      <c r="L64" s="111">
        <f>IF(RES_hhdet_in_tes!L64=0,"",RES_hhdet_in_tes!L64/RES_hhdet_in_fec!L64)</f>
        <v>0.57077691564860211</v>
      </c>
      <c r="M64" s="111">
        <f>IF(RES_hhdet_in_tes!M64=0,"",RES_hhdet_in_tes!M64/RES_hhdet_in_fec!M64)</f>
        <v>0.58674238678679214</v>
      </c>
      <c r="N64" s="111">
        <f>IF(RES_hhdet_in_tes!N64=0,"",RES_hhdet_in_tes!N64/RES_hhdet_in_fec!N64)</f>
        <v>0.61203502565518519</v>
      </c>
      <c r="O64" s="111">
        <f>IF(RES_hhdet_in_tes!O64=0,"",RES_hhdet_in_tes!O64/RES_hhdet_in_fec!O64)</f>
        <v>0.64798289712401802</v>
      </c>
      <c r="P64" s="111">
        <f>IF(RES_hhdet_in_tes!P64=0,"",RES_hhdet_in_tes!P64/RES_hhdet_in_fec!P64)</f>
        <v>0.69033150364128892</v>
      </c>
      <c r="Q64" s="111">
        <f>IF(RES_hhdet_in_tes!Q64=0,"",RES_hhdet_in_tes!Q64/RES_hhdet_in_fec!Q64)</f>
        <v>0.72605755870114197</v>
      </c>
      <c r="R64" s="111">
        <f>IF(RES_hhdet_in_tes!R64=0,"",RES_hhdet_in_tes!R64/RES_hhdet_in_fec!R64)</f>
        <v>0.74422031246726172</v>
      </c>
      <c r="S64" s="111">
        <f>IF(RES_hhdet_in_tes!S64=0,"",RES_hhdet_in_tes!S64/RES_hhdet_in_fec!S64)</f>
        <v>0.75813691390728455</v>
      </c>
      <c r="T64" s="111">
        <f>IF(RES_hhdet_in_tes!T64=0,"",RES_hhdet_in_tes!T64/RES_hhdet_in_fec!T64)</f>
        <v>0.76946487737343916</v>
      </c>
      <c r="U64" s="111">
        <f>IF(RES_hhdet_in_tes!U64=0,"",RES_hhdet_in_tes!U64/RES_hhdet_in_fec!U64)</f>
        <v>0.77935083950971229</v>
      </c>
      <c r="V64" s="111">
        <f>IF(RES_hhdet_in_tes!V64=0,"",RES_hhdet_in_tes!V64/RES_hhdet_in_fec!V64)</f>
        <v>0.7883642685639406</v>
      </c>
      <c r="W64" s="111">
        <f>IF(RES_hhdet_in_tes!W64=0,"",RES_hhdet_in_tes!W64/RES_hhdet_in_fec!W64)</f>
        <v>0.79516233435391315</v>
      </c>
      <c r="X64" s="111">
        <f>IF(RES_hhdet_in_tes!X64=0,"",RES_hhdet_in_tes!X64/RES_hhdet_in_fec!X64)</f>
        <v>0.79912021692219226</v>
      </c>
      <c r="Y64" s="111">
        <f>IF(RES_hhdet_in_tes!Y64=0,"",RES_hhdet_in_tes!Y64/RES_hhdet_in_fec!Y64)</f>
        <v>0.80191494054023815</v>
      </c>
      <c r="DA64" s="63" t="s">
        <v>3646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X65" s="111">
        <f>IF(RES_hhdet_in_tes!X65=0,"",RES_hhdet_in_tes!X65/RES_hhdet_in_fec!X65)</f>
        <v>1</v>
      </c>
      <c r="Y65" s="111">
        <f>IF(RES_hhdet_in_tes!Y65=0,"",RES_hhdet_in_tes!Y65/RES_hhdet_in_fec!Y65)</f>
        <v>1</v>
      </c>
      <c r="DA65" s="63" t="s">
        <v>3647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2.1749092952300888</v>
      </c>
      <c r="D66" s="124">
        <f>IF(RES_hhdet_in_tes!D66=0,"",RES_hhdet_in_tes!D66/RES_hhdet_in_fec!D66)</f>
        <v>2.2625469324608978</v>
      </c>
      <c r="E66" s="124">
        <f>IF(RES_hhdet_in_tes!E66=0,"",RES_hhdet_in_tes!E66/RES_hhdet_in_fec!E66)</f>
        <v>2.351498426392244</v>
      </c>
      <c r="F66" s="124">
        <f>IF(RES_hhdet_in_tes!F66=0,"",RES_hhdet_in_tes!F66/RES_hhdet_in_fec!F66)</f>
        <v>2.4411643394859039</v>
      </c>
      <c r="G66" s="124">
        <f>IF(RES_hhdet_in_tes!G66=0,"",RES_hhdet_in_tes!G66/RES_hhdet_in_fec!G66)</f>
        <v>2.5320641354857836</v>
      </c>
      <c r="H66" s="124">
        <f>IF(RES_hhdet_in_tes!H66=0,"",RES_hhdet_in_tes!H66/RES_hhdet_in_fec!H66)</f>
        <v>2.6241161746312605</v>
      </c>
      <c r="I66" s="124">
        <f>IF(RES_hhdet_in_tes!I66=0,"",RES_hhdet_in_tes!I66/RES_hhdet_in_fec!I66)</f>
        <v>2.7174293463966923</v>
      </c>
      <c r="J66" s="124">
        <f>IF(RES_hhdet_in_tes!J66=0,"",RES_hhdet_in_tes!J66/RES_hhdet_in_fec!J66)</f>
        <v>2.8124916852195327</v>
      </c>
      <c r="K66" s="124">
        <f>IF(RES_hhdet_in_tes!K66=0,"",RES_hhdet_in_tes!K66/RES_hhdet_in_fec!K66)</f>
        <v>2.9096897550664629</v>
      </c>
      <c r="L66" s="124">
        <f>IF(RES_hhdet_in_tes!L66=0,"",RES_hhdet_in_tes!L66/RES_hhdet_in_fec!L66)</f>
        <v>3.009074818479907</v>
      </c>
      <c r="M66" s="124">
        <f>IF(RES_hhdet_in_tes!M66=0,"",RES_hhdet_in_tes!M66/RES_hhdet_in_fec!M66)</f>
        <v>3.1229627754940279</v>
      </c>
      <c r="N66" s="124">
        <f>IF(RES_hhdet_in_tes!N66=0,"",RES_hhdet_in_tes!N66/RES_hhdet_in_fec!N66)</f>
        <v>3.2550096514045932</v>
      </c>
      <c r="O66" s="124">
        <f>IF(RES_hhdet_in_tes!O66=0,"",RES_hhdet_in_tes!O66/RES_hhdet_in_fec!O66)</f>
        <v>3.4049798876452653</v>
      </c>
      <c r="P66" s="124">
        <f>IF(RES_hhdet_in_tes!P66=0,"",RES_hhdet_in_tes!P66/RES_hhdet_in_fec!P66)</f>
        <v>3.5582783803495057</v>
      </c>
      <c r="Q66" s="124">
        <f>IF(RES_hhdet_in_tes!Q66=0,"",RES_hhdet_in_tes!Q66/RES_hhdet_in_fec!Q66)</f>
        <v>3.6759326230972178</v>
      </c>
      <c r="R66" s="124">
        <f>IF(RES_hhdet_in_tes!R66=0,"",RES_hhdet_in_tes!R66/RES_hhdet_in_fec!R66)</f>
        <v>3.7014257231002139</v>
      </c>
      <c r="S66" s="124">
        <f>IF(RES_hhdet_in_tes!S66=0,"",RES_hhdet_in_tes!S66/RES_hhdet_in_fec!S66)</f>
        <v>3.7042582897672132</v>
      </c>
      <c r="T66" s="124">
        <f>IF(RES_hhdet_in_tes!T66=0,"",RES_hhdet_in_tes!T66/RES_hhdet_in_fec!T66)</f>
        <v>3.7074055860638797</v>
      </c>
      <c r="U66" s="124">
        <f>IF(RES_hhdet_in_tes!U66=0,"",RES_hhdet_in_tes!U66/RES_hhdet_in_fec!U66)</f>
        <v>3.7109025819490644</v>
      </c>
      <c r="V66" s="124">
        <f>IF(RES_hhdet_in_tes!V66=0,"",RES_hhdet_in_tes!V66/RES_hhdet_in_fec!V66)</f>
        <v>3.7208953752724767</v>
      </c>
      <c r="W66" s="124">
        <f>IF(RES_hhdet_in_tes!W66=0,"",RES_hhdet_in_tes!W66/RES_hhdet_in_fec!W66)</f>
        <v>3.7536936606955198</v>
      </c>
      <c r="X66" s="124">
        <f>IF(RES_hhdet_in_tes!X66=0,"",RES_hhdet_in_tes!X66/RES_hhdet_in_fec!X66)</f>
        <v>3.7944903092696518</v>
      </c>
      <c r="Y66" s="124">
        <f>IF(RES_hhdet_in_tes!Y66=0,"",RES_hhdet_in_tes!Y66/RES_hhdet_in_fec!Y66)</f>
        <v>3.8404753840703481</v>
      </c>
      <c r="DA66" s="130" t="s">
        <v>3648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2.1749092952300888</v>
      </c>
      <c r="D67" s="111">
        <f>IF(RES_hhdet_in_tes!D67=0,"",RES_hhdet_in_tes!D67/RES_hhdet_in_fec!D67)</f>
        <v>2.2625469324608978</v>
      </c>
      <c r="E67" s="111">
        <f>IF(RES_hhdet_in_tes!E67=0,"",RES_hhdet_in_tes!E67/RES_hhdet_in_fec!E67)</f>
        <v>2.351498426392244</v>
      </c>
      <c r="F67" s="111">
        <f>IF(RES_hhdet_in_tes!F67=0,"",RES_hhdet_in_tes!F67/RES_hhdet_in_fec!F67)</f>
        <v>2.4411643394859039</v>
      </c>
      <c r="G67" s="111">
        <f>IF(RES_hhdet_in_tes!G67=0,"",RES_hhdet_in_tes!G67/RES_hhdet_in_fec!G67)</f>
        <v>2.5320641354857836</v>
      </c>
      <c r="H67" s="111">
        <f>IF(RES_hhdet_in_tes!H67=0,"",RES_hhdet_in_tes!H67/RES_hhdet_in_fec!H67)</f>
        <v>2.6241161746312605</v>
      </c>
      <c r="I67" s="111">
        <f>IF(RES_hhdet_in_tes!I67=0,"",RES_hhdet_in_tes!I67/RES_hhdet_in_fec!I67)</f>
        <v>2.7174293463966923</v>
      </c>
      <c r="J67" s="111">
        <f>IF(RES_hhdet_in_tes!J67=0,"",RES_hhdet_in_tes!J67/RES_hhdet_in_fec!J67)</f>
        <v>2.8124916852195327</v>
      </c>
      <c r="K67" s="111">
        <f>IF(RES_hhdet_in_tes!K67=0,"",RES_hhdet_in_tes!K67/RES_hhdet_in_fec!K67)</f>
        <v>2.9096897550664629</v>
      </c>
      <c r="L67" s="111">
        <f>IF(RES_hhdet_in_tes!L67=0,"",RES_hhdet_in_tes!L67/RES_hhdet_in_fec!L67)</f>
        <v>3.009074818479907</v>
      </c>
      <c r="M67" s="111">
        <f>IF(RES_hhdet_in_tes!M67=0,"",RES_hhdet_in_tes!M67/RES_hhdet_in_fec!M67)</f>
        <v>3.1229627754940279</v>
      </c>
      <c r="N67" s="111">
        <f>IF(RES_hhdet_in_tes!N67=0,"",RES_hhdet_in_tes!N67/RES_hhdet_in_fec!N67)</f>
        <v>3.2550096514045932</v>
      </c>
      <c r="O67" s="111">
        <f>IF(RES_hhdet_in_tes!O67=0,"",RES_hhdet_in_tes!O67/RES_hhdet_in_fec!O67)</f>
        <v>3.4049798876452653</v>
      </c>
      <c r="P67" s="111">
        <f>IF(RES_hhdet_in_tes!P67=0,"",RES_hhdet_in_tes!P67/RES_hhdet_in_fec!P67)</f>
        <v>3.5582783803495057</v>
      </c>
      <c r="Q67" s="111">
        <f>IF(RES_hhdet_in_tes!Q67=0,"",RES_hhdet_in_tes!Q67/RES_hhdet_in_fec!Q67)</f>
        <v>3.6759326230972178</v>
      </c>
      <c r="R67" s="111">
        <f>IF(RES_hhdet_in_tes!R67=0,"",RES_hhdet_in_tes!R67/RES_hhdet_in_fec!R67)</f>
        <v>3.7014257231002139</v>
      </c>
      <c r="S67" s="111">
        <f>IF(RES_hhdet_in_tes!S67=0,"",RES_hhdet_in_tes!S67/RES_hhdet_in_fec!S67)</f>
        <v>3.7042582897672132</v>
      </c>
      <c r="T67" s="111">
        <f>IF(RES_hhdet_in_tes!T67=0,"",RES_hhdet_in_tes!T67/RES_hhdet_in_fec!T67)</f>
        <v>3.7074055860638797</v>
      </c>
      <c r="U67" s="111">
        <f>IF(RES_hhdet_in_tes!U67=0,"",RES_hhdet_in_tes!U67/RES_hhdet_in_fec!U67)</f>
        <v>3.7109025819490644</v>
      </c>
      <c r="V67" s="111">
        <f>IF(RES_hhdet_in_tes!V67=0,"",RES_hhdet_in_tes!V67/RES_hhdet_in_fec!V67)</f>
        <v>3.7208953752724767</v>
      </c>
      <c r="W67" s="111">
        <f>IF(RES_hhdet_in_tes!W67=0,"",RES_hhdet_in_tes!W67/RES_hhdet_in_fec!W67)</f>
        <v>3.7536936606955198</v>
      </c>
      <c r="X67" s="111">
        <f>IF(RES_hhdet_in_tes!X67=0,"",RES_hhdet_in_tes!X67/RES_hhdet_in_fec!X67)</f>
        <v>3.7944903092696518</v>
      </c>
      <c r="Y67" s="111">
        <f>IF(RES_hhdet_in_tes!Y67=0,"",RES_hhdet_in_tes!Y67/RES_hhdet_in_fec!Y67)</f>
        <v>3.8404753840703481</v>
      </c>
      <c r="DA67" s="63" t="s">
        <v>3649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0.55610286450346136</v>
      </c>
      <c r="D68" s="124">
        <f>IF(RES_hhdet_in_tes!D68=0,"",RES_hhdet_in_tes!D68/RES_hhdet_in_fec!D68)</f>
        <v>0.5585762637332764</v>
      </c>
      <c r="E68" s="124">
        <f>IF(RES_hhdet_in_tes!E68=0,"",RES_hhdet_in_tes!E68/RES_hhdet_in_fec!E68)</f>
        <v>0.5762322501964191</v>
      </c>
      <c r="F68" s="124">
        <f>IF(RES_hhdet_in_tes!F68=0,"",RES_hhdet_in_tes!F68/RES_hhdet_in_fec!F68)</f>
        <v>0.57559223291681283</v>
      </c>
      <c r="G68" s="124">
        <f>IF(RES_hhdet_in_tes!G68=0,"",RES_hhdet_in_tes!G68/RES_hhdet_in_fec!G68)</f>
        <v>0.57571203382798619</v>
      </c>
      <c r="H68" s="124">
        <f>IF(RES_hhdet_in_tes!H68=0,"",RES_hhdet_in_tes!H68/RES_hhdet_in_fec!H68)</f>
        <v>0.58970539151848245</v>
      </c>
      <c r="I68" s="124">
        <f>IF(RES_hhdet_in_tes!I68=0,"",RES_hhdet_in_tes!I68/RES_hhdet_in_fec!I68)</f>
        <v>0.58955880031695407</v>
      </c>
      <c r="J68" s="124">
        <f>IF(RES_hhdet_in_tes!J68=0,"",RES_hhdet_in_tes!J68/RES_hhdet_in_fec!J68)</f>
        <v>0.62141631220474702</v>
      </c>
      <c r="K68" s="124">
        <f>IF(RES_hhdet_in_tes!K68=0,"",RES_hhdet_in_tes!K68/RES_hhdet_in_fec!K68)</f>
        <v>0.60569757027176407</v>
      </c>
      <c r="L68" s="124">
        <f>IF(RES_hhdet_in_tes!L68=0,"",RES_hhdet_in_tes!L68/RES_hhdet_in_fec!L68)</f>
        <v>0.62962080978292256</v>
      </c>
      <c r="M68" s="124">
        <f>IF(RES_hhdet_in_tes!M68=0,"",RES_hhdet_in_tes!M68/RES_hhdet_in_fec!M68)</f>
        <v>0.64019363322804734</v>
      </c>
      <c r="N68" s="124">
        <f>IF(RES_hhdet_in_tes!N68=0,"",RES_hhdet_in_tes!N68/RES_hhdet_in_fec!N68)</f>
        <v>0.63961284869968638</v>
      </c>
      <c r="O68" s="124">
        <f>IF(RES_hhdet_in_tes!O68=0,"",RES_hhdet_in_tes!O68/RES_hhdet_in_fec!O68)</f>
        <v>0.6650511390613375</v>
      </c>
      <c r="P68" s="124">
        <f>IF(RES_hhdet_in_tes!P68=0,"",RES_hhdet_in_tes!P68/RES_hhdet_in_fec!P68)</f>
        <v>0.69243984856583507</v>
      </c>
      <c r="Q68" s="124">
        <f>IF(RES_hhdet_in_tes!Q68=0,"",RES_hhdet_in_tes!Q68/RES_hhdet_in_fec!Q68)</f>
        <v>0.7196269038805132</v>
      </c>
      <c r="R68" s="124">
        <f>IF(RES_hhdet_in_tes!R68=0,"",RES_hhdet_in_tes!R68/RES_hhdet_in_fec!R68)</f>
        <v>0.73740358126047523</v>
      </c>
      <c r="S68" s="124">
        <f>IF(RES_hhdet_in_tes!S68=0,"",RES_hhdet_in_tes!S68/RES_hhdet_in_fec!S68)</f>
        <v>0.75042987252500859</v>
      </c>
      <c r="T68" s="124">
        <f>IF(RES_hhdet_in_tes!T68=0,"",RES_hhdet_in_tes!T68/RES_hhdet_in_fec!T68)</f>
        <v>0.77007793079953435</v>
      </c>
      <c r="U68" s="124">
        <f>IF(RES_hhdet_in_tes!U68=0,"",RES_hhdet_in_tes!U68/RES_hhdet_in_fec!U68)</f>
        <v>0.7663490158283317</v>
      </c>
      <c r="V68" s="124">
        <f>IF(RES_hhdet_in_tes!V68=0,"",RES_hhdet_in_tes!V68/RES_hhdet_in_fec!V68)</f>
        <v>0.77114974572347161</v>
      </c>
      <c r="W68" s="124">
        <f>IF(RES_hhdet_in_tes!W68=0,"",RES_hhdet_in_tes!W68/RES_hhdet_in_fec!W68)</f>
        <v>0.77821635590954252</v>
      </c>
      <c r="X68" s="124">
        <f>IF(RES_hhdet_in_tes!X68=0,"",RES_hhdet_in_tes!X68/RES_hhdet_in_fec!X68)</f>
        <v>0.7771320377861024</v>
      </c>
      <c r="Y68" s="124">
        <f>IF(RES_hhdet_in_tes!Y68=0,"",RES_hhdet_in_tes!Y68/RES_hhdet_in_fec!Y68)</f>
        <v>0.84300233359552468</v>
      </c>
      <c r="DA68" s="130" t="s">
        <v>3650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0.552811292830657</v>
      </c>
      <c r="D69" s="111">
        <f>IF(RES_hhdet_in_tes!D69=0,"",RES_hhdet_in_tes!D69/RES_hhdet_in_fec!D69)</f>
        <v>0.55818942674898764</v>
      </c>
      <c r="E69" s="111">
        <f>IF(RES_hhdet_in_tes!E69=0,"",RES_hhdet_in_tes!E69/RES_hhdet_in_fec!E69)</f>
        <v>0.5638111584760338</v>
      </c>
      <c r="F69" s="111">
        <f>IF(RES_hhdet_in_tes!F69=0,"",RES_hhdet_in_tes!F69/RES_hhdet_in_fec!F69)</f>
        <v>0.56947620112208563</v>
      </c>
      <c r="G69" s="111">
        <f>IF(RES_hhdet_in_tes!G69=0,"",RES_hhdet_in_tes!G69/RES_hhdet_in_fec!G69)</f>
        <v>0.57536384145778163</v>
      </c>
      <c r="H69" s="111">
        <f>IF(RES_hhdet_in_tes!H69=0,"",RES_hhdet_in_tes!H69/RES_hhdet_in_fec!H69)</f>
        <v>0.58145027646285363</v>
      </c>
      <c r="I69" s="111">
        <f>IF(RES_hhdet_in_tes!I69=0,"",RES_hhdet_in_tes!I69/RES_hhdet_in_fec!I69)</f>
        <v>0.58777777740664017</v>
      </c>
      <c r="J69" s="111">
        <f>IF(RES_hhdet_in_tes!J69=0,"",RES_hhdet_in_tes!J69/RES_hhdet_in_fec!J69)</f>
        <v>0.59452382573746676</v>
      </c>
      <c r="K69" s="111">
        <f>IF(RES_hhdet_in_tes!K69=0,"",RES_hhdet_in_tes!K69/RES_hhdet_in_fec!K69)</f>
        <v>0.6018368282697899</v>
      </c>
      <c r="L69" s="111">
        <f>IF(RES_hhdet_in_tes!L69=0,"",RES_hhdet_in_tes!L69/RES_hhdet_in_fec!L69)</f>
        <v>0.6097520459939022</v>
      </c>
      <c r="M69" s="111">
        <f>IF(RES_hhdet_in_tes!M69=0,"",RES_hhdet_in_tes!M69/RES_hhdet_in_fec!M69)</f>
        <v>0.62196382490467805</v>
      </c>
      <c r="N69" s="111">
        <f>IF(RES_hhdet_in_tes!N69=0,"",RES_hhdet_in_tes!N69/RES_hhdet_in_fec!N69)</f>
        <v>0.63961284869968638</v>
      </c>
      <c r="O69" s="111">
        <f>IF(RES_hhdet_in_tes!O69=0,"",RES_hhdet_in_tes!O69/RES_hhdet_in_fec!O69)</f>
        <v>0.66351326852250758</v>
      </c>
      <c r="P69" s="111">
        <f>IF(RES_hhdet_in_tes!P69=0,"",RES_hhdet_in_tes!P69/RES_hhdet_in_fec!P69)</f>
        <v>0.69130310643097537</v>
      </c>
      <c r="Q69" s="111">
        <f>IF(RES_hhdet_in_tes!Q69=0,"",RES_hhdet_in_tes!Q69/RES_hhdet_in_fec!Q69)</f>
        <v>0.7156337931569976</v>
      </c>
      <c r="R69" s="111">
        <f>IF(RES_hhdet_in_tes!R69=0,"",RES_hhdet_in_tes!R69/RES_hhdet_in_fec!R69)</f>
        <v>0.73050648963100795</v>
      </c>
      <c r="S69" s="111">
        <f>IF(RES_hhdet_in_tes!S69=0,"",RES_hhdet_in_tes!S69/RES_hhdet_in_fec!S69)</f>
        <v>0.74317227212641124</v>
      </c>
      <c r="T69" s="111">
        <f>IF(RES_hhdet_in_tes!T69=0,"",RES_hhdet_in_tes!T69/RES_hhdet_in_fec!T69)</f>
        <v>0.75382994717162044</v>
      </c>
      <c r="U69" s="111">
        <f>IF(RES_hhdet_in_tes!U69=0,"",RES_hhdet_in_tes!U69/RES_hhdet_in_fec!U69)</f>
        <v>0.76266883300365707</v>
      </c>
      <c r="V69" s="111">
        <f>IF(RES_hhdet_in_tes!V69=0,"",RES_hhdet_in_tes!V69/RES_hhdet_in_fec!V69)</f>
        <v>0.76985497419028948</v>
      </c>
      <c r="W69" s="111">
        <f>IF(RES_hhdet_in_tes!W69=0,"",RES_hhdet_in_tes!W69/RES_hhdet_in_fec!W69)</f>
        <v>0.77461080418262185</v>
      </c>
      <c r="X69" s="111">
        <f>IF(RES_hhdet_in_tes!X69=0,"",RES_hhdet_in_tes!X69/RES_hhdet_in_fec!X69)</f>
        <v>0.7771320377861024</v>
      </c>
      <c r="Y69" s="111">
        <f>IF(RES_hhdet_in_tes!Y69=0,"",RES_hhdet_in_tes!Y69/RES_hhdet_in_fec!Y69)</f>
        <v>0.77861030801930387</v>
      </c>
      <c r="DA69" s="63" t="s">
        <v>3651</v>
      </c>
    </row>
    <row r="70" spans="1:105" ht="12" customHeight="1" x14ac:dyDescent="0.25">
      <c r="A70" s="97" t="s">
        <v>133</v>
      </c>
      <c r="B70" s="111"/>
      <c r="C70" s="111" t="str">
        <f>IF(RES_hhdet_in_tes!C70=0,"",RES_hhdet_in_tes!C70/RES_hhdet_in_fec!C70)</f>
        <v/>
      </c>
      <c r="D70" s="111">
        <f>IF(RES_hhdet_in_tes!D70=0,"",RES_hhdet_in_tes!D70/RES_hhdet_in_fec!D70)</f>
        <v>0.93406884889285968</v>
      </c>
      <c r="E70" s="111">
        <f>IF(RES_hhdet_in_tes!E70=0,"",RES_hhdet_in_tes!E70/RES_hhdet_in_fec!E70)</f>
        <v>0.96055611305130428</v>
      </c>
      <c r="F70" s="111">
        <f>IF(RES_hhdet_in_tes!F70=0,"",RES_hhdet_in_tes!F70/RES_hhdet_in_fec!F70)</f>
        <v>0.95047269917888522</v>
      </c>
      <c r="G70" s="111">
        <f>IF(RES_hhdet_in_tes!G70=0,"",RES_hhdet_in_tes!G70/RES_hhdet_in_fec!G70)</f>
        <v>0.95330569649096675</v>
      </c>
      <c r="H70" s="111">
        <f>IF(RES_hhdet_in_tes!H70=0,"",RES_hhdet_in_tes!H70/RES_hhdet_in_fec!H70)</f>
        <v>0.93799357462239596</v>
      </c>
      <c r="I70" s="111">
        <f>IF(RES_hhdet_in_tes!I70=0,"",RES_hhdet_in_tes!I70/RES_hhdet_in_fec!I70)</f>
        <v>0.94987473375640974</v>
      </c>
      <c r="J70" s="111">
        <f>IF(RES_hhdet_in_tes!J70=0,"",RES_hhdet_in_tes!J70/RES_hhdet_in_fec!J70)</f>
        <v>0.9542489184248103</v>
      </c>
      <c r="K70" s="111">
        <f>IF(RES_hhdet_in_tes!K70=0,"",RES_hhdet_in_tes!K70/RES_hhdet_in_fec!K70)</f>
        <v>0.95855078237351643</v>
      </c>
      <c r="L70" s="111">
        <f>IF(RES_hhdet_in_tes!L70=0,"",RES_hhdet_in_tes!L70/RES_hhdet_in_fec!L70)</f>
        <v>0.95811523627879203</v>
      </c>
      <c r="M70" s="111" t="str">
        <f>IF(RES_hhdet_in_tes!M70=0,"",RES_hhdet_in_tes!M70/RES_hhdet_in_fec!M70)</f>
        <v/>
      </c>
      <c r="N70" s="111" t="str">
        <f>IF(RES_hhdet_in_tes!N70=0,"",RES_hhdet_in_tes!N70/RES_hhdet_in_fec!N70)</f>
        <v/>
      </c>
      <c r="O70" s="111">
        <f>IF(RES_hhdet_in_tes!O70=0,"",RES_hhdet_in_tes!O70/RES_hhdet_in_fec!O70)</f>
        <v>0.97986605949402483</v>
      </c>
      <c r="P70" s="111">
        <f>IF(RES_hhdet_in_tes!P70=0,"",RES_hhdet_in_tes!P70/RES_hhdet_in_fec!P70)</f>
        <v>0.96393920200898053</v>
      </c>
      <c r="Q70" s="111">
        <f>IF(RES_hhdet_in_tes!Q70=0,"",RES_hhdet_in_tes!Q70/RES_hhdet_in_fec!Q70)</f>
        <v>0.9924917156655243</v>
      </c>
      <c r="R70" s="111">
        <f>IF(RES_hhdet_in_tes!R70=0,"",RES_hhdet_in_tes!R70/RES_hhdet_in_fec!R70)</f>
        <v>0.98781464945204445</v>
      </c>
      <c r="S70" s="111">
        <f>IF(RES_hhdet_in_tes!S70=0,"",RES_hhdet_in_tes!S70/RES_hhdet_in_fec!S70)</f>
        <v>0.98106008481946128</v>
      </c>
      <c r="T70" s="111">
        <f>IF(RES_hhdet_in_tes!T70=0,"",RES_hhdet_in_tes!T70/RES_hhdet_in_fec!T70)</f>
        <v>0.97903752635817531</v>
      </c>
      <c r="U70" s="111">
        <f>IF(RES_hhdet_in_tes!U70=0,"",RES_hhdet_in_tes!U70/RES_hhdet_in_fec!U70)</f>
        <v>0.97458491404100855</v>
      </c>
      <c r="V70" s="111">
        <f>IF(RES_hhdet_in_tes!V70=0,"",RES_hhdet_in_tes!V70/RES_hhdet_in_fec!V70)</f>
        <v>0.97984191324793735</v>
      </c>
      <c r="W70" s="111">
        <f>IF(RES_hhdet_in_tes!W70=0,"",RES_hhdet_in_tes!W70/RES_hhdet_in_fec!W70)</f>
        <v>0.97716105536614029</v>
      </c>
      <c r="X70" s="111" t="str">
        <f>IF(RES_hhdet_in_tes!X70=0,"",RES_hhdet_in_tes!X70/RES_hhdet_in_fec!X70)</f>
        <v/>
      </c>
      <c r="Y70" s="111" t="str">
        <f>IF(RES_hhdet_in_tes!Y70=0,"",RES_hhdet_in_tes!Y70/RES_hhdet_in_fec!Y70)</f>
        <v/>
      </c>
      <c r="DA70" s="63" t="s">
        <v>3652</v>
      </c>
    </row>
    <row r="71" spans="1:105" ht="12" customHeight="1" x14ac:dyDescent="0.25">
      <c r="A71" s="100" t="s">
        <v>212</v>
      </c>
      <c r="B71" s="112"/>
      <c r="C71" s="112" t="str">
        <f>IF(RES_hhdet_in_tes!C71=0,"",RES_hhdet_in_tes!C71/RES_hhdet_in_fec!C71)</f>
        <v/>
      </c>
      <c r="D71" s="112">
        <f>IF(RES_hhdet_in_tes!D71=0,"",RES_hhdet_in_tes!D71/RES_hhdet_in_fec!D71)</f>
        <v>0.55818942674898764</v>
      </c>
      <c r="E71" s="112">
        <f>IF(RES_hhdet_in_tes!E71=0,"",RES_hhdet_in_tes!E71/RES_hhdet_in_fec!E71)</f>
        <v>0.5638111584760338</v>
      </c>
      <c r="F71" s="112">
        <f>IF(RES_hhdet_in_tes!F71=0,"",RES_hhdet_in_tes!F71/RES_hhdet_in_fec!F71)</f>
        <v>0.56947620112208563</v>
      </c>
      <c r="G71" s="112">
        <f>IF(RES_hhdet_in_tes!G71=0,"",RES_hhdet_in_tes!G71/RES_hhdet_in_fec!G71)</f>
        <v>0.57536384145778163</v>
      </c>
      <c r="H71" s="112">
        <f>IF(RES_hhdet_in_tes!H71=0,"",RES_hhdet_in_tes!H71/RES_hhdet_in_fec!H71)</f>
        <v>0.58145027646285374</v>
      </c>
      <c r="I71" s="112">
        <f>IF(RES_hhdet_in_tes!I71=0,"",RES_hhdet_in_tes!I71/RES_hhdet_in_fec!I71)</f>
        <v>0.58777777740664006</v>
      </c>
      <c r="J71" s="112">
        <f>IF(RES_hhdet_in_tes!J71=0,"",RES_hhdet_in_tes!J71/RES_hhdet_in_fec!J71)</f>
        <v>0.59452382573746676</v>
      </c>
      <c r="K71" s="112">
        <f>IF(RES_hhdet_in_tes!K71=0,"",RES_hhdet_in_tes!K71/RES_hhdet_in_fec!K71)</f>
        <v>0.6018368282697899</v>
      </c>
      <c r="L71" s="112">
        <f>IF(RES_hhdet_in_tes!L71=0,"",RES_hhdet_in_tes!L71/RES_hhdet_in_fec!L71)</f>
        <v>0.6097520459939022</v>
      </c>
      <c r="M71" s="112" t="str">
        <f>IF(RES_hhdet_in_tes!M71=0,"",RES_hhdet_in_tes!M71/RES_hhdet_in_fec!M71)</f>
        <v/>
      </c>
      <c r="N71" s="112" t="str">
        <f>IF(RES_hhdet_in_tes!N71=0,"",RES_hhdet_in_tes!N71/RES_hhdet_in_fec!N71)</f>
        <v/>
      </c>
      <c r="O71" s="112">
        <f>IF(RES_hhdet_in_tes!O71=0,"",RES_hhdet_in_tes!O71/RES_hhdet_in_fec!O71)</f>
        <v>0.66351326852250758</v>
      </c>
      <c r="P71" s="112">
        <f>IF(RES_hhdet_in_tes!P71=0,"",RES_hhdet_in_tes!P71/RES_hhdet_in_fec!P71)</f>
        <v>0.69130310643097537</v>
      </c>
      <c r="Q71" s="112">
        <f>IF(RES_hhdet_in_tes!Q71=0,"",RES_hhdet_in_tes!Q71/RES_hhdet_in_fec!Q71)</f>
        <v>0.7156337931569976</v>
      </c>
      <c r="R71" s="112">
        <f>IF(RES_hhdet_in_tes!R71=0,"",RES_hhdet_in_tes!R71/RES_hhdet_in_fec!R71)</f>
        <v>0.73050648963100795</v>
      </c>
      <c r="S71" s="112">
        <f>IF(RES_hhdet_in_tes!S71=0,"",RES_hhdet_in_tes!S71/RES_hhdet_in_fec!S71)</f>
        <v>0.74317227212641124</v>
      </c>
      <c r="T71" s="112">
        <f>IF(RES_hhdet_in_tes!T71=0,"",RES_hhdet_in_tes!T71/RES_hhdet_in_fec!T71)</f>
        <v>0.75382994717162044</v>
      </c>
      <c r="U71" s="112">
        <f>IF(RES_hhdet_in_tes!U71=0,"",RES_hhdet_in_tes!U71/RES_hhdet_in_fec!U71)</f>
        <v>0.76266883300365707</v>
      </c>
      <c r="V71" s="112">
        <f>IF(RES_hhdet_in_tes!V71=0,"",RES_hhdet_in_tes!V71/RES_hhdet_in_fec!V71)</f>
        <v>0.76985497419028948</v>
      </c>
      <c r="W71" s="112">
        <f>IF(RES_hhdet_in_tes!W71=0,"",RES_hhdet_in_tes!W71/RES_hhdet_in_fec!W71)</f>
        <v>0.77461080418262196</v>
      </c>
      <c r="X71" s="112" t="str">
        <f>IF(RES_hhdet_in_tes!X71=0,"",RES_hhdet_in_tes!X71/RES_hhdet_in_fec!X71)</f>
        <v/>
      </c>
      <c r="Y71" s="112" t="str">
        <f>IF(RES_hhdet_in_tes!Y71=0,"",RES_hhdet_in_tes!Y71/RES_hhdet_in_fec!Y71)</f>
        <v/>
      </c>
      <c r="DA71" s="131" t="s">
        <v>3653</v>
      </c>
    </row>
    <row r="72" spans="1:105" ht="12" customHeight="1" x14ac:dyDescent="0.25">
      <c r="A72" s="103" t="s">
        <v>52</v>
      </c>
      <c r="B72" s="113"/>
      <c r="C72" s="113" t="str">
        <f>IF(RES_hhdet_in_tes!C72=0,"",RES_hhdet_in_tes!C72/RES_hhdet_in_fec!C72)</f>
        <v/>
      </c>
      <c r="D72" s="113">
        <f>IF(RES_hhdet_in_tes!D72=0,"",RES_hhdet_in_tes!D72/RES_hhdet_in_fec!D72)</f>
        <v>1</v>
      </c>
      <c r="E72" s="113">
        <f>IF(RES_hhdet_in_tes!E72=0,"",RES_hhdet_in_tes!E72/RES_hhdet_in_fec!E72)</f>
        <v>1</v>
      </c>
      <c r="F72" s="113">
        <f>IF(RES_hhdet_in_tes!F72=0,"",RES_hhdet_in_tes!F72/RES_hhdet_in_fec!F72)</f>
        <v>1</v>
      </c>
      <c r="G72" s="113">
        <f>IF(RES_hhdet_in_tes!G72=0,"",RES_hhdet_in_tes!G72/RES_hhdet_in_fec!G72)</f>
        <v>1</v>
      </c>
      <c r="H72" s="113">
        <f>IF(RES_hhdet_in_tes!H72=0,"",RES_hhdet_in_tes!H72/RES_hhdet_in_fec!H72)</f>
        <v>1</v>
      </c>
      <c r="I72" s="113">
        <f>IF(RES_hhdet_in_tes!I72=0,"",RES_hhdet_in_tes!I72/RES_hhdet_in_fec!I72)</f>
        <v>1</v>
      </c>
      <c r="J72" s="113">
        <f>IF(RES_hhdet_in_tes!J72=0,"",RES_hhdet_in_tes!J72/RES_hhdet_in_fec!J72)</f>
        <v>1</v>
      </c>
      <c r="K72" s="113">
        <f>IF(RES_hhdet_in_tes!K72=0,"",RES_hhdet_in_tes!K72/RES_hhdet_in_fec!K72)</f>
        <v>1</v>
      </c>
      <c r="L72" s="113">
        <f>IF(RES_hhdet_in_tes!L72=0,"",RES_hhdet_in_tes!L72/RES_hhdet_in_fec!L72)</f>
        <v>1</v>
      </c>
      <c r="M72" s="113" t="str">
        <f>IF(RES_hhdet_in_tes!M72=0,"",RES_hhdet_in_tes!M72/RES_hhdet_in_fec!M72)</f>
        <v/>
      </c>
      <c r="N72" s="113" t="str">
        <f>IF(RES_hhdet_in_tes!N72=0,"",RES_hhdet_in_tes!N72/RES_hhdet_in_fec!N72)</f>
        <v/>
      </c>
      <c r="O72" s="113">
        <f>IF(RES_hhdet_in_tes!O72=0,"",RES_hhdet_in_tes!O72/RES_hhdet_in_fec!O72)</f>
        <v>1</v>
      </c>
      <c r="P72" s="113">
        <f>IF(RES_hhdet_in_tes!P72=0,"",RES_hhdet_in_tes!P72/RES_hhdet_in_fec!P72)</f>
        <v>1</v>
      </c>
      <c r="Q72" s="113">
        <f>IF(RES_hhdet_in_tes!Q72=0,"",RES_hhdet_in_tes!Q72/RES_hhdet_in_fec!Q72)</f>
        <v>1</v>
      </c>
      <c r="R72" s="113">
        <f>IF(RES_hhdet_in_tes!R72=0,"",RES_hhdet_in_tes!R72/RES_hhdet_in_fec!R72)</f>
        <v>1</v>
      </c>
      <c r="S72" s="113">
        <f>IF(RES_hhdet_in_tes!S72=0,"",RES_hhdet_in_tes!S72/RES_hhdet_in_fec!S72)</f>
        <v>1</v>
      </c>
      <c r="T72" s="113">
        <f>IF(RES_hhdet_in_tes!T72=0,"",RES_hhdet_in_tes!T72/RES_hhdet_in_fec!T72)</f>
        <v>1</v>
      </c>
      <c r="U72" s="113">
        <f>IF(RES_hhdet_in_tes!U72=0,"",RES_hhdet_in_tes!U72/RES_hhdet_in_fec!U72)</f>
        <v>1</v>
      </c>
      <c r="V72" s="113">
        <f>IF(RES_hhdet_in_tes!V72=0,"",RES_hhdet_in_tes!V72/RES_hhdet_in_fec!V72)</f>
        <v>1</v>
      </c>
      <c r="W72" s="113">
        <f>IF(RES_hhdet_in_tes!W72=0,"",RES_hhdet_in_tes!W72/RES_hhdet_in_fec!W72)</f>
        <v>1</v>
      </c>
      <c r="X72" s="113" t="str">
        <f>IF(RES_hhdet_in_tes!X72=0,"",RES_hhdet_in_tes!X72/RES_hhdet_in_fec!X72)</f>
        <v/>
      </c>
      <c r="Y72" s="113" t="str">
        <f>IF(RES_hhdet_in_tes!Y72=0,"",RES_hhdet_in_tes!Y72/RES_hhdet_in_fec!Y72)</f>
        <v/>
      </c>
      <c r="DA72" s="132" t="s">
        <v>3654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0.62534716131138379</v>
      </c>
      <c r="D73" s="112" t="str">
        <f>IF(RES_hhdet_in_tes!D73=0,"",RES_hhdet_in_tes!D73/RES_hhdet_in_fec!D73)</f>
        <v/>
      </c>
      <c r="E73" s="112">
        <f>IF(RES_hhdet_in_tes!E73=0,"",RES_hhdet_in_tes!E73/RES_hhdet_in_fec!E73)</f>
        <v>0.62819845777776251</v>
      </c>
      <c r="F73" s="112">
        <f>IF(RES_hhdet_in_tes!F73=0,"",RES_hhdet_in_tes!F73/RES_hhdet_in_fec!F73)</f>
        <v>0.62970657181846712</v>
      </c>
      <c r="G73" s="112" t="str">
        <f>IF(RES_hhdet_in_tes!G73=0,"",RES_hhdet_in_tes!G73/RES_hhdet_in_fec!G73)</f>
        <v/>
      </c>
      <c r="H73" s="112">
        <f>IF(RES_hhdet_in_tes!H73=0,"",RES_hhdet_in_tes!H73/RES_hhdet_in_fec!H73)</f>
        <v>0.63307065784538941</v>
      </c>
      <c r="I73" s="112" t="str">
        <f>IF(RES_hhdet_in_tes!I73=0,"",RES_hhdet_in_tes!I73/RES_hhdet_in_fec!I73)</f>
        <v/>
      </c>
      <c r="J73" s="112">
        <f>IF(RES_hhdet_in_tes!J73=0,"",RES_hhdet_in_tes!J73/RES_hhdet_in_fec!J73)</f>
        <v>0.63705298501344965</v>
      </c>
      <c r="K73" s="112" t="str">
        <f>IF(RES_hhdet_in_tes!K73=0,"",RES_hhdet_in_tes!K73/RES_hhdet_in_fec!K73)</f>
        <v/>
      </c>
      <c r="L73" s="112">
        <f>IF(RES_hhdet_in_tes!L73=0,"",RES_hhdet_in_tes!L73/RES_hhdet_in_fec!L73)</f>
        <v>0.64231028323811223</v>
      </c>
      <c r="M73" s="112">
        <f>IF(RES_hhdet_in_tes!M73=0,"",RES_hhdet_in_tes!M73/RES_hhdet_in_fec!M73)</f>
        <v>0.64765579522067107</v>
      </c>
      <c r="N73" s="112" t="str">
        <f>IF(RES_hhdet_in_tes!N73=0,"",RES_hhdet_in_tes!N73/RES_hhdet_in_fec!N73)</f>
        <v/>
      </c>
      <c r="O73" s="112" t="str">
        <f>IF(RES_hhdet_in_tes!O73=0,"",RES_hhdet_in_tes!O73/RES_hhdet_in_fec!O73)</f>
        <v/>
      </c>
      <c r="P73" s="112" t="str">
        <f>IF(RES_hhdet_in_tes!P73=0,"",RES_hhdet_in_tes!P73/RES_hhdet_in_fec!P73)</f>
        <v/>
      </c>
      <c r="Q73" s="112" t="str">
        <f>IF(RES_hhdet_in_tes!Q73=0,"",RES_hhdet_in_tes!Q73/RES_hhdet_in_fec!Q73)</f>
        <v/>
      </c>
      <c r="R73" s="112">
        <f>IF(RES_hhdet_in_tes!R73=0,"",RES_hhdet_in_tes!R73/RES_hhdet_in_fec!R73)</f>
        <v>0.71553643409503476</v>
      </c>
      <c r="S73" s="112">
        <f>IF(RES_hhdet_in_tes!S73=0,"",RES_hhdet_in_tes!S73/RES_hhdet_in_fec!S73)</f>
        <v>0.72656173029286086</v>
      </c>
      <c r="T73" s="112">
        <f>IF(RES_hhdet_in_tes!T73=0,"",RES_hhdet_in_tes!T73/RES_hhdet_in_fec!T73)</f>
        <v>0.73750146429473729</v>
      </c>
      <c r="U73" s="112">
        <f>IF(RES_hhdet_in_tes!U73=0,"",RES_hhdet_in_tes!U73/RES_hhdet_in_fec!U73)</f>
        <v>0.74846561022222202</v>
      </c>
      <c r="V73" s="112">
        <f>IF(RES_hhdet_in_tes!V73=0,"",RES_hhdet_in_tes!V73/RES_hhdet_in_fec!V73)</f>
        <v>0.75923661262366182</v>
      </c>
      <c r="W73" s="112" t="str">
        <f>IF(RES_hhdet_in_tes!W73=0,"",RES_hhdet_in_tes!W73/RES_hhdet_in_fec!W73)</f>
        <v/>
      </c>
      <c r="X73" s="112" t="str">
        <f>IF(RES_hhdet_in_tes!X73=0,"",RES_hhdet_in_tes!X73/RES_hhdet_in_fec!X73)</f>
        <v/>
      </c>
      <c r="Y73" s="112">
        <f>IF(RES_hhdet_in_tes!Y73=0,"",RES_hhdet_in_tes!Y73/RES_hhdet_in_fec!Y73)</f>
        <v>0.79174410362103376</v>
      </c>
      <c r="DA73" s="131" t="s">
        <v>3655</v>
      </c>
    </row>
    <row r="74" spans="1:105" ht="12" customHeight="1" x14ac:dyDescent="0.25">
      <c r="A74" s="107" t="s">
        <v>121</v>
      </c>
      <c r="B74" s="113"/>
      <c r="C74" s="113">
        <f>IF(RES_hhdet_in_tes!C74=0,"",RES_hhdet_in_tes!C74/RES_hhdet_in_fec!C74)</f>
        <v>0.88327188050879246</v>
      </c>
      <c r="D74" s="113" t="str">
        <f>IF(RES_hhdet_in_tes!D74=0,"",RES_hhdet_in_tes!D74/RES_hhdet_in_fec!D74)</f>
        <v/>
      </c>
      <c r="E74" s="113">
        <f>IF(RES_hhdet_in_tes!E74=0,"",RES_hhdet_in_tes!E74/RES_hhdet_in_fec!E74)</f>
        <v>0.97052413261871628</v>
      </c>
      <c r="F74" s="113">
        <f>IF(RES_hhdet_in_tes!F74=0,"",RES_hhdet_in_tes!F74/RES_hhdet_in_fec!F74)</f>
        <v>0.96120946774143723</v>
      </c>
      <c r="G74" s="113" t="str">
        <f>IF(RES_hhdet_in_tes!G74=0,"",RES_hhdet_in_tes!G74/RES_hhdet_in_fec!G74)</f>
        <v/>
      </c>
      <c r="H74" s="113">
        <f>IF(RES_hhdet_in_tes!H74=0,"",RES_hhdet_in_tes!H74/RES_hhdet_in_fec!H74)</f>
        <v>0.94924332410538959</v>
      </c>
      <c r="I74" s="113" t="str">
        <f>IF(RES_hhdet_in_tes!I74=0,"",RES_hhdet_in_tes!I74/RES_hhdet_in_fec!I74)</f>
        <v/>
      </c>
      <c r="J74" s="113">
        <f>IF(RES_hhdet_in_tes!J74=0,"",RES_hhdet_in_tes!J74/RES_hhdet_in_fec!J74)</f>
        <v>0.96163097311551327</v>
      </c>
      <c r="K74" s="113" t="str">
        <f>IF(RES_hhdet_in_tes!K74=0,"",RES_hhdet_in_tes!K74/RES_hhdet_in_fec!K74)</f>
        <v/>
      </c>
      <c r="L74" s="113">
        <f>IF(RES_hhdet_in_tes!L74=0,"",RES_hhdet_in_tes!L74/RES_hhdet_in_fec!L74)</f>
        <v>0.96523050002960131</v>
      </c>
      <c r="M74" s="113">
        <f>IF(RES_hhdet_in_tes!M74=0,"",RES_hhdet_in_tes!M74/RES_hhdet_in_fec!M74)</f>
        <v>0.94942955289900621</v>
      </c>
      <c r="N74" s="113" t="str">
        <f>IF(RES_hhdet_in_tes!N74=0,"",RES_hhdet_in_tes!N74/RES_hhdet_in_fec!N74)</f>
        <v/>
      </c>
      <c r="O74" s="113" t="str">
        <f>IF(RES_hhdet_in_tes!O74=0,"",RES_hhdet_in_tes!O74/RES_hhdet_in_fec!O74)</f>
        <v/>
      </c>
      <c r="P74" s="113" t="str">
        <f>IF(RES_hhdet_in_tes!P74=0,"",RES_hhdet_in_tes!P74/RES_hhdet_in_fec!P74)</f>
        <v/>
      </c>
      <c r="Q74" s="113" t="str">
        <f>IF(RES_hhdet_in_tes!Q74=0,"",RES_hhdet_in_tes!Q74/RES_hhdet_in_fec!Q74)</f>
        <v/>
      </c>
      <c r="R74" s="113">
        <f>IF(RES_hhdet_in_tes!R74=0,"",RES_hhdet_in_tes!R74/RES_hhdet_in_fec!R74)</f>
        <v>0.9899374419127539</v>
      </c>
      <c r="S74" s="113">
        <f>IF(RES_hhdet_in_tes!S74=0,"",RES_hhdet_in_tes!S74/RES_hhdet_in_fec!S74)</f>
        <v>0.97973487940854675</v>
      </c>
      <c r="T74" s="113">
        <f>IF(RES_hhdet_in_tes!T74=0,"",RES_hhdet_in_tes!T74/RES_hhdet_in_fec!T74)</f>
        <v>0.97733635249711737</v>
      </c>
      <c r="U74" s="113">
        <f>IF(RES_hhdet_in_tes!U74=0,"",RES_hhdet_in_tes!U74/RES_hhdet_in_fec!U74)</f>
        <v>0.97204579690094128</v>
      </c>
      <c r="V74" s="113" t="str">
        <f>IF(RES_hhdet_in_tes!V74=0,"",RES_hhdet_in_tes!V74/RES_hhdet_in_fec!V74)</f>
        <v/>
      </c>
      <c r="W74" s="113" t="str">
        <f>IF(RES_hhdet_in_tes!W74=0,"",RES_hhdet_in_tes!W74/RES_hhdet_in_fec!W74)</f>
        <v/>
      </c>
      <c r="X74" s="113" t="str">
        <f>IF(RES_hhdet_in_tes!X74=0,"",RES_hhdet_in_tes!X74/RES_hhdet_in_fec!X74)</f>
        <v/>
      </c>
      <c r="Y74" s="113">
        <f>IF(RES_hhdet_in_tes!Y74=0,"",RES_hhdet_in_tes!Y74/RES_hhdet_in_fec!Y74)</f>
        <v>0.98275070637022921</v>
      </c>
      <c r="DA74" s="132" t="s">
        <v>3656</v>
      </c>
    </row>
    <row r="75" spans="1:105" ht="12" customHeight="1" x14ac:dyDescent="0.25">
      <c r="A75" s="108" t="s">
        <v>53</v>
      </c>
      <c r="B75" s="111"/>
      <c r="C75" s="111">
        <f>IF(RES_hhdet_in_tes!C75=0,"",RES_hhdet_in_tes!C75/RES_hhdet_in_fec!C75)</f>
        <v>0.62534716131138379</v>
      </c>
      <c r="D75" s="111" t="str">
        <f>IF(RES_hhdet_in_tes!D75=0,"",RES_hhdet_in_tes!D75/RES_hhdet_in_fec!D75)</f>
        <v/>
      </c>
      <c r="E75" s="111">
        <f>IF(RES_hhdet_in_tes!E75=0,"",RES_hhdet_in_tes!E75/RES_hhdet_in_fec!E75)</f>
        <v>0.62819845777776251</v>
      </c>
      <c r="F75" s="111">
        <f>IF(RES_hhdet_in_tes!F75=0,"",RES_hhdet_in_tes!F75/RES_hhdet_in_fec!F75)</f>
        <v>0.62970657181846712</v>
      </c>
      <c r="G75" s="111" t="str">
        <f>IF(RES_hhdet_in_tes!G75=0,"",RES_hhdet_in_tes!G75/RES_hhdet_in_fec!G75)</f>
        <v/>
      </c>
      <c r="H75" s="111">
        <f>IF(RES_hhdet_in_tes!H75=0,"",RES_hhdet_in_tes!H75/RES_hhdet_in_fec!H75)</f>
        <v>0.63307065784538941</v>
      </c>
      <c r="I75" s="111" t="str">
        <f>IF(RES_hhdet_in_tes!I75=0,"",RES_hhdet_in_tes!I75/RES_hhdet_in_fec!I75)</f>
        <v/>
      </c>
      <c r="J75" s="111">
        <f>IF(RES_hhdet_in_tes!J75=0,"",RES_hhdet_in_tes!J75/RES_hhdet_in_fec!J75)</f>
        <v>0.63705298501344965</v>
      </c>
      <c r="K75" s="111" t="str">
        <f>IF(RES_hhdet_in_tes!K75=0,"",RES_hhdet_in_tes!K75/RES_hhdet_in_fec!K75)</f>
        <v/>
      </c>
      <c r="L75" s="111">
        <f>IF(RES_hhdet_in_tes!L75=0,"",RES_hhdet_in_tes!L75/RES_hhdet_in_fec!L75)</f>
        <v>0.64231028323811223</v>
      </c>
      <c r="M75" s="111">
        <f>IF(RES_hhdet_in_tes!M75=0,"",RES_hhdet_in_tes!M75/RES_hhdet_in_fec!M75)</f>
        <v>0.64765579522067107</v>
      </c>
      <c r="N75" s="111" t="str">
        <f>IF(RES_hhdet_in_tes!N75=0,"",RES_hhdet_in_tes!N75/RES_hhdet_in_fec!N75)</f>
        <v/>
      </c>
      <c r="O75" s="111" t="str">
        <f>IF(RES_hhdet_in_tes!O75=0,"",RES_hhdet_in_tes!O75/RES_hhdet_in_fec!O75)</f>
        <v/>
      </c>
      <c r="P75" s="111" t="str">
        <f>IF(RES_hhdet_in_tes!P75=0,"",RES_hhdet_in_tes!P75/RES_hhdet_in_fec!P75)</f>
        <v/>
      </c>
      <c r="Q75" s="111" t="str">
        <f>IF(RES_hhdet_in_tes!Q75=0,"",RES_hhdet_in_tes!Q75/RES_hhdet_in_fec!Q75)</f>
        <v/>
      </c>
      <c r="R75" s="111">
        <f>IF(RES_hhdet_in_tes!R75=0,"",RES_hhdet_in_tes!R75/RES_hhdet_in_fec!R75)</f>
        <v>0.71553643409503476</v>
      </c>
      <c r="S75" s="111">
        <f>IF(RES_hhdet_in_tes!S75=0,"",RES_hhdet_in_tes!S75/RES_hhdet_in_fec!S75)</f>
        <v>0.72656173029286086</v>
      </c>
      <c r="T75" s="111">
        <f>IF(RES_hhdet_in_tes!T75=0,"",RES_hhdet_in_tes!T75/RES_hhdet_in_fec!T75)</f>
        <v>0.73750146429473729</v>
      </c>
      <c r="U75" s="111">
        <f>IF(RES_hhdet_in_tes!U75=0,"",RES_hhdet_in_tes!U75/RES_hhdet_in_fec!U75)</f>
        <v>0.74846561022222202</v>
      </c>
      <c r="V75" s="111" t="str">
        <f>IF(RES_hhdet_in_tes!V75=0,"",RES_hhdet_in_tes!V75/RES_hhdet_in_fec!V75)</f>
        <v/>
      </c>
      <c r="W75" s="111" t="str">
        <f>IF(RES_hhdet_in_tes!W75=0,"",RES_hhdet_in_tes!W75/RES_hhdet_in_fec!W75)</f>
        <v/>
      </c>
      <c r="X75" s="111" t="str">
        <f>IF(RES_hhdet_in_tes!X75=0,"",RES_hhdet_in_tes!X75/RES_hhdet_in_fec!X75)</f>
        <v/>
      </c>
      <c r="Y75" s="111">
        <f>IF(RES_hhdet_in_tes!Y75=0,"",RES_hhdet_in_tes!Y75/RES_hhdet_in_fec!Y75)</f>
        <v>0.79174410362103376</v>
      </c>
      <c r="DA75" s="63" t="s">
        <v>3657</v>
      </c>
    </row>
    <row r="76" spans="1:105" ht="12" customHeight="1" x14ac:dyDescent="0.25">
      <c r="A76" s="108" t="s">
        <v>52</v>
      </c>
      <c r="B76" s="111"/>
      <c r="C76" s="111">
        <f>IF(RES_hhdet_in_tes!C76=0,"",RES_hhdet_in_tes!C76/RES_hhdet_in_fec!C76)</f>
        <v>1</v>
      </c>
      <c r="D76" s="111" t="str">
        <f>IF(RES_hhdet_in_tes!D76=0,"",RES_hhdet_in_tes!D76/RES_hhdet_in_fec!D76)</f>
        <v/>
      </c>
      <c r="E76" s="111">
        <f>IF(RES_hhdet_in_tes!E76=0,"",RES_hhdet_in_tes!E76/RES_hhdet_in_fec!E76)</f>
        <v>1</v>
      </c>
      <c r="F76" s="111">
        <f>IF(RES_hhdet_in_tes!F76=0,"",RES_hhdet_in_tes!F76/RES_hhdet_in_fec!F76)</f>
        <v>1</v>
      </c>
      <c r="G76" s="111" t="str">
        <f>IF(RES_hhdet_in_tes!G76=0,"",RES_hhdet_in_tes!G76/RES_hhdet_in_fec!G76)</f>
        <v/>
      </c>
      <c r="H76" s="111">
        <f>IF(RES_hhdet_in_tes!H76=0,"",RES_hhdet_in_tes!H76/RES_hhdet_in_fec!H76)</f>
        <v>1</v>
      </c>
      <c r="I76" s="111" t="str">
        <f>IF(RES_hhdet_in_tes!I76=0,"",RES_hhdet_in_tes!I76/RES_hhdet_in_fec!I76)</f>
        <v/>
      </c>
      <c r="J76" s="111">
        <f>IF(RES_hhdet_in_tes!J76=0,"",RES_hhdet_in_tes!J76/RES_hhdet_in_fec!J76)</f>
        <v>1</v>
      </c>
      <c r="K76" s="111" t="str">
        <f>IF(RES_hhdet_in_tes!K76=0,"",RES_hhdet_in_tes!K76/RES_hhdet_in_fec!K76)</f>
        <v/>
      </c>
      <c r="L76" s="111">
        <f>IF(RES_hhdet_in_tes!L76=0,"",RES_hhdet_in_tes!L76/RES_hhdet_in_fec!L76)</f>
        <v>1</v>
      </c>
      <c r="M76" s="111">
        <f>IF(RES_hhdet_in_tes!M76=0,"",RES_hhdet_in_tes!M76/RES_hhdet_in_fec!M76)</f>
        <v>1</v>
      </c>
      <c r="N76" s="111" t="str">
        <f>IF(RES_hhdet_in_tes!N76=0,"",RES_hhdet_in_tes!N76/RES_hhdet_in_fec!N76)</f>
        <v/>
      </c>
      <c r="O76" s="111" t="str">
        <f>IF(RES_hhdet_in_tes!O76=0,"",RES_hhdet_in_tes!O76/RES_hhdet_in_fec!O76)</f>
        <v/>
      </c>
      <c r="P76" s="111" t="str">
        <f>IF(RES_hhdet_in_tes!P76=0,"",RES_hhdet_in_tes!P76/RES_hhdet_in_fec!P76)</f>
        <v/>
      </c>
      <c r="Q76" s="111" t="str">
        <f>IF(RES_hhdet_in_tes!Q76=0,"",RES_hhdet_in_tes!Q76/RES_hhdet_in_fec!Q76)</f>
        <v/>
      </c>
      <c r="R76" s="111">
        <f>IF(RES_hhdet_in_tes!R76=0,"",RES_hhdet_in_tes!R76/RES_hhdet_in_fec!R76)</f>
        <v>1</v>
      </c>
      <c r="S76" s="111">
        <f>IF(RES_hhdet_in_tes!S76=0,"",RES_hhdet_in_tes!S76/RES_hhdet_in_fec!S76)</f>
        <v>1</v>
      </c>
      <c r="T76" s="111">
        <f>IF(RES_hhdet_in_tes!T76=0,"",RES_hhdet_in_tes!T76/RES_hhdet_in_fec!T76)</f>
        <v>1</v>
      </c>
      <c r="U76" s="111">
        <f>IF(RES_hhdet_in_tes!U76=0,"",RES_hhdet_in_tes!U76/RES_hhdet_in_fec!U76)</f>
        <v>1</v>
      </c>
      <c r="V76" s="111" t="str">
        <f>IF(RES_hhdet_in_tes!V76=0,"",RES_hhdet_in_tes!V76/RES_hhdet_in_fec!V76)</f>
        <v/>
      </c>
      <c r="W76" s="111" t="str">
        <f>IF(RES_hhdet_in_tes!W76=0,"",RES_hhdet_in_tes!W76/RES_hhdet_in_fec!W76)</f>
        <v/>
      </c>
      <c r="X76" s="111" t="str">
        <f>IF(RES_hhdet_in_tes!X76=0,"",RES_hhdet_in_tes!X76/RES_hhdet_in_fec!X76)</f>
        <v/>
      </c>
      <c r="Y76" s="111">
        <f>IF(RES_hhdet_in_tes!Y76=0,"",RES_hhdet_in_tes!Y76/RES_hhdet_in_fec!Y76)</f>
        <v>1</v>
      </c>
      <c r="DA76" s="63" t="s">
        <v>3658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0.61440391759087998</v>
      </c>
      <c r="D77" s="124">
        <f>IF(RES_hhdet_in_tes!D77=0,"",RES_hhdet_in_tes!D77/RES_hhdet_in_fec!D77)</f>
        <v>0.59300978248424152</v>
      </c>
      <c r="E77" s="124">
        <f>IF(RES_hhdet_in_tes!E77=0,"",RES_hhdet_in_tes!E77/RES_hhdet_in_fec!E77)</f>
        <v>0.6182250217264772</v>
      </c>
      <c r="F77" s="124">
        <f>IF(RES_hhdet_in_tes!F77=0,"",RES_hhdet_in_tes!F77/RES_hhdet_in_fec!F77)</f>
        <v>0.62004328128070541</v>
      </c>
      <c r="G77" s="124">
        <f>IF(RES_hhdet_in_tes!G77=0,"",RES_hhdet_in_tes!G77/RES_hhdet_in_fec!G77)</f>
        <v>0.5891664479385218</v>
      </c>
      <c r="H77" s="124">
        <f>IF(RES_hhdet_in_tes!H77=0,"",RES_hhdet_in_tes!H77/RES_hhdet_in_fec!H77)</f>
        <v>0.6253580183982248</v>
      </c>
      <c r="I77" s="124">
        <f>IF(RES_hhdet_in_tes!I77=0,"",RES_hhdet_in_tes!I77/RES_hhdet_in_fec!I77)</f>
        <v>0.60724335124785422</v>
      </c>
      <c r="J77" s="124">
        <f>IF(RES_hhdet_in_tes!J77=0,"",RES_hhdet_in_tes!J77/RES_hhdet_in_fec!J77)</f>
        <v>0.6272709754324518</v>
      </c>
      <c r="K77" s="124">
        <f>IF(RES_hhdet_in_tes!K77=0,"",RES_hhdet_in_tes!K77/RES_hhdet_in_fec!K77)</f>
        <v>0.617914719551241</v>
      </c>
      <c r="L77" s="124">
        <f>IF(RES_hhdet_in_tes!L77=0,"",RES_hhdet_in_tes!L77/RES_hhdet_in_fec!L77)</f>
        <v>0.64936441394696287</v>
      </c>
      <c r="M77" s="124">
        <f>IF(RES_hhdet_in_tes!M77=0,"",RES_hhdet_in_tes!M77/RES_hhdet_in_fec!M77)</f>
        <v>0.64910546934567148</v>
      </c>
      <c r="N77" s="124">
        <f>IF(RES_hhdet_in_tes!N77=0,"",RES_hhdet_in_tes!N77/RES_hhdet_in_fec!N77)</f>
        <v>0.5969812599402039</v>
      </c>
      <c r="O77" s="124">
        <f>IF(RES_hhdet_in_tes!O77=0,"",RES_hhdet_in_tes!O77/RES_hhdet_in_fec!O77)</f>
        <v>0.58683650218372485</v>
      </c>
      <c r="P77" s="124">
        <f>IF(RES_hhdet_in_tes!P77=0,"",RES_hhdet_in_tes!P77/RES_hhdet_in_fec!P77)</f>
        <v>0.63968054023148579</v>
      </c>
      <c r="Q77" s="124">
        <f>IF(RES_hhdet_in_tes!Q77=0,"",RES_hhdet_in_tes!Q77/RES_hhdet_in_fec!Q77)</f>
        <v>0.59300317344639708</v>
      </c>
      <c r="R77" s="124">
        <f>IF(RES_hhdet_in_tes!R77=0,"",RES_hhdet_in_tes!R77/RES_hhdet_in_fec!R77)</f>
        <v>0.63433611240255228</v>
      </c>
      <c r="S77" s="124">
        <f>IF(RES_hhdet_in_tes!S77=0,"",RES_hhdet_in_tes!S77/RES_hhdet_in_fec!S77)</f>
        <v>0.66935156737734325</v>
      </c>
      <c r="T77" s="124">
        <f>IF(RES_hhdet_in_tes!T77=0,"",RES_hhdet_in_tes!T77/RES_hhdet_in_fec!T77)</f>
        <v>0.6901552140608801</v>
      </c>
      <c r="U77" s="124">
        <f>IF(RES_hhdet_in_tes!U77=0,"",RES_hhdet_in_tes!U77/RES_hhdet_in_fec!U77)</f>
        <v>0.66394623768360439</v>
      </c>
      <c r="V77" s="124">
        <f>IF(RES_hhdet_in_tes!V77=0,"",RES_hhdet_in_tes!V77/RES_hhdet_in_fec!V77)</f>
        <v>0.62666797433775767</v>
      </c>
      <c r="W77" s="124">
        <f>IF(RES_hhdet_in_tes!W77=0,"",RES_hhdet_in_tes!W77/RES_hhdet_in_fec!W77)</f>
        <v>0.65907158027613721</v>
      </c>
      <c r="X77" s="124">
        <f>IF(RES_hhdet_in_tes!X77=0,"",RES_hhdet_in_tes!X77/RES_hhdet_in_fec!X77)</f>
        <v>0.68412221970937259</v>
      </c>
      <c r="Y77" s="124">
        <f>IF(RES_hhdet_in_tes!Y77=0,"",RES_hhdet_in_tes!Y77/RES_hhdet_in_fec!Y77)</f>
        <v>0.70509606944578374</v>
      </c>
      <c r="DA77" s="130" t="s">
        <v>3659</v>
      </c>
    </row>
    <row r="78" spans="1:105" ht="12" customHeight="1" x14ac:dyDescent="0.25">
      <c r="A78" s="97" t="s">
        <v>189</v>
      </c>
      <c r="B78" s="111"/>
      <c r="C78" s="111">
        <f>IF(RES_hhdet_in_tes!C78=0,"",RES_hhdet_in_tes!C78/RES_hhdet_in_fec!C78)</f>
        <v>0.56969058934345429</v>
      </c>
      <c r="D78" s="111">
        <f>IF(RES_hhdet_in_tes!D78=0,"",RES_hhdet_in_tes!D78/RES_hhdet_in_fec!D78)</f>
        <v>0.57040534790507036</v>
      </c>
      <c r="E78" s="111">
        <f>IF(RES_hhdet_in_tes!E78=0,"",RES_hhdet_in_tes!E78/RES_hhdet_in_fec!E78)</f>
        <v>0.57112017085113786</v>
      </c>
      <c r="F78" s="111">
        <f>IF(RES_hhdet_in_tes!F78=0,"",RES_hhdet_in_tes!F78/RES_hhdet_in_fec!F78)</f>
        <v>0.57183500257690301</v>
      </c>
      <c r="G78" s="111">
        <f>IF(RES_hhdet_in_tes!G78=0,"",RES_hhdet_in_tes!G78/RES_hhdet_in_fec!G78)</f>
        <v>0.57254989359696085</v>
      </c>
      <c r="H78" s="111">
        <f>IF(RES_hhdet_in_tes!H78=0,"",RES_hhdet_in_tes!H78/RES_hhdet_in_fec!H78)</f>
        <v>0.57326483772896808</v>
      </c>
      <c r="I78" s="111">
        <f>IF(RES_hhdet_in_tes!I78=0,"",RES_hhdet_in_tes!I78/RES_hhdet_in_fec!I78)</f>
        <v>0.57397984741972208</v>
      </c>
      <c r="J78" s="111">
        <f>IF(RES_hhdet_in_tes!J78=0,"",RES_hhdet_in_tes!J78/RES_hhdet_in_fec!J78)</f>
        <v>0.57469497365935973</v>
      </c>
      <c r="K78" s="111">
        <f>IF(RES_hhdet_in_tes!K78=0,"",RES_hhdet_in_tes!K78/RES_hhdet_in_fec!K78)</f>
        <v>0.57541025980290883</v>
      </c>
      <c r="L78" s="111">
        <f>IF(RES_hhdet_in_tes!L78=0,"",RES_hhdet_in_tes!L78/RES_hhdet_in_fec!L78)</f>
        <v>0.57612571744961638</v>
      </c>
      <c r="M78" s="111">
        <f>IF(RES_hhdet_in_tes!M78=0,"",RES_hhdet_in_tes!M78/RES_hhdet_in_fec!M78)</f>
        <v>0.57666906669843709</v>
      </c>
      <c r="N78" s="111">
        <f>IF(RES_hhdet_in_tes!N78=0,"",RES_hhdet_in_tes!N78/RES_hhdet_in_fec!N78)</f>
        <v>0.57697277337026487</v>
      </c>
      <c r="O78" s="111">
        <f>IF(RES_hhdet_in_tes!O78=0,"",RES_hhdet_in_tes!O78/RES_hhdet_in_fec!O78)</f>
        <v>0.57715429087002423</v>
      </c>
      <c r="P78" s="111">
        <f>IF(RES_hhdet_in_tes!P78=0,"",RES_hhdet_in_tes!P78/RES_hhdet_in_fec!P78)</f>
        <v>0.57766078544602084</v>
      </c>
      <c r="Q78" s="111">
        <f>IF(RES_hhdet_in_tes!Q78=0,"",RES_hhdet_in_tes!Q78/RES_hhdet_in_fec!Q78)</f>
        <v>0.57972233668973805</v>
      </c>
      <c r="R78" s="111">
        <f>IF(RES_hhdet_in_tes!R78=0,"",RES_hhdet_in_tes!R78/RES_hhdet_in_fec!R78)</f>
        <v>0.5851375184654064</v>
      </c>
      <c r="S78" s="111">
        <f>IF(RES_hhdet_in_tes!S78=0,"",RES_hhdet_in_tes!S78/RES_hhdet_in_fec!S78)</f>
        <v>0.59277625115012744</v>
      </c>
      <c r="T78" s="111">
        <f>IF(RES_hhdet_in_tes!T78=0,"",RES_hhdet_in_tes!T78/RES_hhdet_in_fec!T78)</f>
        <v>0.60115743864426929</v>
      </c>
      <c r="U78" s="111">
        <f>IF(RES_hhdet_in_tes!U78=0,"",RES_hhdet_in_tes!U78/RES_hhdet_in_fec!U78)</f>
        <v>0.60879998484822062</v>
      </c>
      <c r="V78" s="111">
        <f>IF(RES_hhdet_in_tes!V78=0,"",RES_hhdet_in_tes!V78/RES_hhdet_in_fec!V78)</f>
        <v>0.61422279366235943</v>
      </c>
      <c r="W78" s="111">
        <f>IF(RES_hhdet_in_tes!W78=0,"",RES_hhdet_in_tes!W78/RES_hhdet_in_fec!W78)</f>
        <v>0.61682903675068979</v>
      </c>
      <c r="X78" s="111">
        <f>IF(RES_hhdet_in_tes!X78=0,"",RES_hhdet_in_tes!X78/RES_hhdet_in_fec!X78)</f>
        <v>0.61723686181682447</v>
      </c>
      <c r="Y78" s="111">
        <f>IF(RES_hhdet_in_tes!Y78=0,"",RES_hhdet_in_tes!Y78/RES_hhdet_in_fec!Y78)</f>
        <v>0.6172776443234379</v>
      </c>
      <c r="DA78" s="63" t="s">
        <v>3660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0.74082437666678591</v>
      </c>
      <c r="D79" s="45">
        <f>IF(RES_hhdet_in_tes!D79=0,"",RES_hhdet_in_tes!D79/RES_hhdet_in_fec!D79)</f>
        <v>0.74220613794717116</v>
      </c>
      <c r="E79" s="45">
        <f>IF(RES_hhdet_in_tes!E79=0,"",RES_hhdet_in_tes!E79/RES_hhdet_in_fec!E79)</f>
        <v>0.74365304959157019</v>
      </c>
      <c r="F79" s="45">
        <f>IF(RES_hhdet_in_tes!F79=0,"",RES_hhdet_in_tes!F79/RES_hhdet_in_fec!F79)</f>
        <v>0.74510884537651667</v>
      </c>
      <c r="G79" s="45">
        <f>IF(RES_hhdet_in_tes!G79=0,"",RES_hhdet_in_tes!G79/RES_hhdet_in_fec!G79)</f>
        <v>0.74662464081463764</v>
      </c>
      <c r="H79" s="45">
        <f>IF(RES_hhdet_in_tes!H79=0,"",RES_hhdet_in_tes!H79/RES_hhdet_in_fec!H79)</f>
        <v>0.74819418001792459</v>
      </c>
      <c r="I79" s="45">
        <f>IF(RES_hhdet_in_tes!I79=0,"",RES_hhdet_in_tes!I79/RES_hhdet_in_fec!I79)</f>
        <v>0.74983005785018264</v>
      </c>
      <c r="J79" s="45">
        <f>IF(RES_hhdet_in_tes!J79=0,"",RES_hhdet_in_tes!J79/RES_hhdet_in_fec!J79)</f>
        <v>0.75158387102283342</v>
      </c>
      <c r="K79" s="45">
        <f>IF(RES_hhdet_in_tes!K79=0,"",RES_hhdet_in_tes!K79/RES_hhdet_in_fec!K79)</f>
        <v>0.75349949031213515</v>
      </c>
      <c r="L79" s="45">
        <f>IF(RES_hhdet_in_tes!L79=0,"",RES_hhdet_in_tes!L79/RES_hhdet_in_fec!L79)</f>
        <v>0.75558865294934729</v>
      </c>
      <c r="M79" s="45">
        <f>IF(RES_hhdet_in_tes!M79=0,"",RES_hhdet_in_tes!M79/RES_hhdet_in_fec!M79)</f>
        <v>0.75857569386228418</v>
      </c>
      <c r="N79" s="45">
        <f>IF(RES_hhdet_in_tes!N79=0,"",RES_hhdet_in_tes!N79/RES_hhdet_in_fec!N79)</f>
        <v>0.76266682432050659</v>
      </c>
      <c r="O79" s="45">
        <f>IF(RES_hhdet_in_tes!O79=0,"",RES_hhdet_in_tes!O79/RES_hhdet_in_fec!O79)</f>
        <v>0.76835104067198634</v>
      </c>
      <c r="P79" s="45">
        <f>IF(RES_hhdet_in_tes!P79=0,"",RES_hhdet_in_tes!P79/RES_hhdet_in_fec!P79)</f>
        <v>0.77586818058908402</v>
      </c>
      <c r="Q79" s="45">
        <f>IF(RES_hhdet_in_tes!Q79=0,"",RES_hhdet_in_tes!Q79/RES_hhdet_in_fec!Q79)</f>
        <v>0.78559543296147938</v>
      </c>
      <c r="R79" s="45">
        <f>IF(RES_hhdet_in_tes!R79=0,"",RES_hhdet_in_tes!R79/RES_hhdet_in_fec!R79)</f>
        <v>0.79883189781301212</v>
      </c>
      <c r="S79" s="45">
        <f>IF(RES_hhdet_in_tes!S79=0,"",RES_hhdet_in_tes!S79/RES_hhdet_in_fec!S79)</f>
        <v>0.81539503626162224</v>
      </c>
      <c r="T79" s="45">
        <f>IF(RES_hhdet_in_tes!T79=0,"",RES_hhdet_in_tes!T79/RES_hhdet_in_fec!T79)</f>
        <v>0.83322616435072616</v>
      </c>
      <c r="U79" s="45">
        <f>IF(RES_hhdet_in_tes!U79=0,"",RES_hhdet_in_tes!U79/RES_hhdet_in_fec!U79)</f>
        <v>0.85026659812378913</v>
      </c>
      <c r="V79" s="45">
        <f>IF(RES_hhdet_in_tes!V79=0,"",RES_hhdet_in_tes!V79/RES_hhdet_in_fec!V79)</f>
        <v>0.86445765362425353</v>
      </c>
      <c r="W79" s="45">
        <f>IF(RES_hhdet_in_tes!W79=0,"",RES_hhdet_in_tes!W79/RES_hhdet_in_fec!W79)</f>
        <v>0.87508405009620072</v>
      </c>
      <c r="X79" s="45">
        <f>IF(RES_hhdet_in_tes!X79=0,"",RES_hhdet_in_tes!X79/RES_hhdet_in_fec!X79)</f>
        <v>0.88276189084682399</v>
      </c>
      <c r="Y79" s="45">
        <f>IF(RES_hhdet_in_tes!Y79=0,"",RES_hhdet_in_tes!Y79/RES_hhdet_in_fec!Y79)</f>
        <v>0.88957056796518896</v>
      </c>
      <c r="DA79" s="60" t="s">
        <v>3661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9"/>
      <c r="C81" s="119">
        <f>IF(RES_hhdet_in_tes!C81=0,"",RES_hhdet_in_tes!C81/RES_hhdet_in_fec!C81)</f>
        <v>0.57817212138866636</v>
      </c>
      <c r="D81" s="119">
        <f>IF(RES_hhdet_in_tes!D81=0,"",RES_hhdet_in_tes!D81/RES_hhdet_in_fec!D81)</f>
        <v>0.57727963632150325</v>
      </c>
      <c r="E81" s="119">
        <f>IF(RES_hhdet_in_tes!E81=0,"",RES_hhdet_in_tes!E81/RES_hhdet_in_fec!E81)</f>
        <v>0.59512974152255893</v>
      </c>
      <c r="F81" s="119">
        <f>IF(RES_hhdet_in_tes!F81=0,"",RES_hhdet_in_tes!F81/RES_hhdet_in_fec!F81)</f>
        <v>0.60861544465196393</v>
      </c>
      <c r="G81" s="119">
        <f>IF(RES_hhdet_in_tes!G81=0,"",RES_hhdet_in_tes!G81/RES_hhdet_in_fec!G81)</f>
        <v>0.6359927289229097</v>
      </c>
      <c r="H81" s="119">
        <f>IF(RES_hhdet_in_tes!H81=0,"",RES_hhdet_in_tes!H81/RES_hhdet_in_fec!H81)</f>
        <v>0.62078699007055727</v>
      </c>
      <c r="I81" s="119">
        <f>IF(RES_hhdet_in_tes!I81=0,"",RES_hhdet_in_tes!I81/RES_hhdet_in_fec!I81)</f>
        <v>0.63823766606618715</v>
      </c>
      <c r="J81" s="119">
        <f>IF(RES_hhdet_in_tes!J81=0,"",RES_hhdet_in_tes!J81/RES_hhdet_in_fec!J81)</f>
        <v>0.64787662655478762</v>
      </c>
      <c r="K81" s="119">
        <f>IF(RES_hhdet_in_tes!K81=0,"",RES_hhdet_in_tes!K81/RES_hhdet_in_fec!K81)</f>
        <v>0.65963334898373682</v>
      </c>
      <c r="L81" s="119">
        <f>IF(RES_hhdet_in_tes!L81=0,"",RES_hhdet_in_tes!L81/RES_hhdet_in_fec!L81)</f>
        <v>0.67083228557271823</v>
      </c>
      <c r="M81" s="119">
        <f>IF(RES_hhdet_in_tes!M81=0,"",RES_hhdet_in_tes!M81/RES_hhdet_in_fec!M81)</f>
        <v>0.6699478255950736</v>
      </c>
      <c r="N81" s="119">
        <f>IF(RES_hhdet_in_tes!N81=0,"",RES_hhdet_in_tes!N81/RES_hhdet_in_fec!N81)</f>
        <v>0.69620558137105748</v>
      </c>
      <c r="O81" s="119">
        <f>IF(RES_hhdet_in_tes!O81=0,"",RES_hhdet_in_tes!O81/RES_hhdet_in_fec!O81)</f>
        <v>0.68214530756383929</v>
      </c>
      <c r="P81" s="119">
        <f>IF(RES_hhdet_in_tes!P81=0,"",RES_hhdet_in_tes!P81/RES_hhdet_in_fec!P81)</f>
        <v>0.6896301471175903</v>
      </c>
      <c r="Q81" s="119" t="str">
        <f>IF(RES_hhdet_in_tes!Q81=0,"",RES_hhdet_in_tes!Q81/RES_hhdet_in_fec!Q81)</f>
        <v/>
      </c>
      <c r="R81" s="119" t="str">
        <f>IF(RES_hhdet_in_tes!R81=0,"",RES_hhdet_in_tes!R81/RES_hhdet_in_fec!R81)</f>
        <v/>
      </c>
      <c r="S81" s="119" t="str">
        <f>IF(RES_hhdet_in_tes!S81=0,"",RES_hhdet_in_tes!S81/RES_hhdet_in_fec!S81)</f>
        <v/>
      </c>
      <c r="T81" s="119" t="str">
        <f>IF(RES_hhdet_in_tes!T81=0,"",RES_hhdet_in_tes!T81/RES_hhdet_in_fec!T81)</f>
        <v/>
      </c>
      <c r="U81" s="119">
        <f>IF(RES_hhdet_in_tes!U81=0,"",RES_hhdet_in_tes!U81/RES_hhdet_in_fec!U81)</f>
        <v>0.76250459699415274</v>
      </c>
      <c r="V81" s="119">
        <f>IF(RES_hhdet_in_tes!V81=0,"",RES_hhdet_in_tes!V81/RES_hhdet_in_fec!V81)</f>
        <v>0.77320658210006865</v>
      </c>
      <c r="W81" s="119">
        <f>IF(RES_hhdet_in_tes!W81=0,"",RES_hhdet_in_tes!W81/RES_hhdet_in_fec!W81)</f>
        <v>0.7818681834499186</v>
      </c>
      <c r="X81" s="119">
        <f>IF(RES_hhdet_in_tes!X81=0,"",RES_hhdet_in_tes!X81/RES_hhdet_in_fec!X81)</f>
        <v>0.79277586854123117</v>
      </c>
      <c r="Y81" s="119">
        <f>IF(RES_hhdet_in_tes!Y81=0,"",RES_hhdet_in_tes!Y81/RES_hhdet_in_fec!Y81)</f>
        <v>0.78765418317597624</v>
      </c>
      <c r="DA81" s="129" t="s">
        <v>3662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0.53746031034360764</v>
      </c>
      <c r="D82" s="124">
        <f>IF(RES_hhdet_in_tes!D82=0,"",RES_hhdet_in_tes!D82/RES_hhdet_in_fec!D82)</f>
        <v>0.54835973253646741</v>
      </c>
      <c r="E82" s="124">
        <f>IF(RES_hhdet_in_tes!E82=0,"",RES_hhdet_in_tes!E82/RES_hhdet_in_fec!E82)</f>
        <v>0.55929555116597629</v>
      </c>
      <c r="F82" s="124">
        <f>IF(RES_hhdet_in_tes!F82=0,"",RES_hhdet_in_tes!F82/RES_hhdet_in_fec!F82)</f>
        <v>0.57045517689364111</v>
      </c>
      <c r="G82" s="124">
        <f>IF(RES_hhdet_in_tes!G82=0,"",RES_hhdet_in_tes!G82/RES_hhdet_in_fec!G82)</f>
        <v>0.58163488894903759</v>
      </c>
      <c r="H82" s="124">
        <f>IF(RES_hhdet_in_tes!H82=0,"",RES_hhdet_in_tes!H82/RES_hhdet_in_fec!H82)</f>
        <v>0.59287343493396927</v>
      </c>
      <c r="I82" s="124">
        <f>IF(RES_hhdet_in_tes!I82=0,"",RES_hhdet_in_tes!I82/RES_hhdet_in_fec!I82)</f>
        <v>0.60422322347059942</v>
      </c>
      <c r="J82" s="124">
        <f>IF(RES_hhdet_in_tes!J82=0,"",RES_hhdet_in_tes!J82/RES_hhdet_in_fec!J82)</f>
        <v>0.61555887629551809</v>
      </c>
      <c r="K82" s="124">
        <f>IF(RES_hhdet_in_tes!K82=0,"",RES_hhdet_in_tes!K82/RES_hhdet_in_fec!K82)</f>
        <v>0.62683983244921926</v>
      </c>
      <c r="L82" s="124">
        <f>IF(RES_hhdet_in_tes!L82=0,"",RES_hhdet_in_tes!L82/RES_hhdet_in_fec!L82)</f>
        <v>0.63809566602026868</v>
      </c>
      <c r="M82" s="124">
        <f>IF(RES_hhdet_in_tes!M82=0,"",RES_hhdet_in_tes!M82/RES_hhdet_in_fec!M82)</f>
        <v>0.64845415905534121</v>
      </c>
      <c r="N82" s="124">
        <f>IF(RES_hhdet_in_tes!N82=0,"",RES_hhdet_in_tes!N82/RES_hhdet_in_fec!N82)</f>
        <v>0.65740303691790969</v>
      </c>
      <c r="O82" s="124">
        <f>IF(RES_hhdet_in_tes!O82=0,"",RES_hhdet_in_tes!O82/RES_hhdet_in_fec!O82)</f>
        <v>0.66475105804255685</v>
      </c>
      <c r="P82" s="124">
        <f>IF(RES_hhdet_in_tes!P82=0,"",RES_hhdet_in_tes!P82/RES_hhdet_in_fec!P82)</f>
        <v>0.67108818747300059</v>
      </c>
      <c r="Q82" s="124" t="str">
        <f>IF(RES_hhdet_in_tes!Q82=0,"",RES_hhdet_in_tes!Q82/RES_hhdet_in_fec!Q82)</f>
        <v/>
      </c>
      <c r="R82" s="124" t="str">
        <f>IF(RES_hhdet_in_tes!R82=0,"",RES_hhdet_in_tes!R82/RES_hhdet_in_fec!R82)</f>
        <v/>
      </c>
      <c r="S82" s="124" t="str">
        <f>IF(RES_hhdet_in_tes!S82=0,"",RES_hhdet_in_tes!S82/RES_hhdet_in_fec!S82)</f>
        <v/>
      </c>
      <c r="T82" s="124" t="str">
        <f>IF(RES_hhdet_in_tes!T82=0,"",RES_hhdet_in_tes!T82/RES_hhdet_in_fec!T82)</f>
        <v/>
      </c>
      <c r="U82" s="124">
        <f>IF(RES_hhdet_in_tes!U82=0,"",RES_hhdet_in_tes!U82/RES_hhdet_in_fec!U82)</f>
        <v>0.72716963828797676</v>
      </c>
      <c r="V82" s="124">
        <f>IF(RES_hhdet_in_tes!V82=0,"",RES_hhdet_in_tes!V82/RES_hhdet_in_fec!V82)</f>
        <v>0.73709376708029894</v>
      </c>
      <c r="W82" s="124">
        <f>IF(RES_hhdet_in_tes!W82=0,"",RES_hhdet_in_tes!W82/RES_hhdet_in_fec!W82)</f>
        <v>0.74507018703908989</v>
      </c>
      <c r="X82" s="124">
        <f>IF(RES_hhdet_in_tes!X82=0,"",RES_hhdet_in_tes!X82/RES_hhdet_in_fec!X82)</f>
        <v>0.75221792904617679</v>
      </c>
      <c r="Y82" s="124">
        <f>IF(RES_hhdet_in_tes!Y82=0,"",RES_hhdet_in_tes!Y82/RES_hhdet_in_fec!Y82)</f>
        <v>0.75893352164185035</v>
      </c>
      <c r="DA82" s="130" t="s">
        <v>3663</v>
      </c>
    </row>
    <row r="83" spans="1:105" ht="12" customHeight="1" x14ac:dyDescent="0.25">
      <c r="A83" s="97" t="s">
        <v>199</v>
      </c>
      <c r="B83" s="111"/>
      <c r="C83" s="111">
        <f>IF(RES_hhdet_in_tes!C83=0,"",RES_hhdet_in_tes!C83/RES_hhdet_in_fec!C83)</f>
        <v>0.53527950598851337</v>
      </c>
      <c r="D83" s="111">
        <f>IF(RES_hhdet_in_tes!D83=0,"",RES_hhdet_in_tes!D83/RES_hhdet_in_fec!D83)</f>
        <v>0.54625672892265675</v>
      </c>
      <c r="E83" s="111">
        <f>IF(RES_hhdet_in_tes!E83=0,"",RES_hhdet_in_tes!E83/RES_hhdet_in_fec!E83)</f>
        <v>0.55733845372912239</v>
      </c>
      <c r="F83" s="111">
        <f>IF(RES_hhdet_in_tes!F83=0,"",RES_hhdet_in_tes!F83/RES_hhdet_in_fec!F83)</f>
        <v>0.56851384192822374</v>
      </c>
      <c r="G83" s="111">
        <f>IF(RES_hhdet_in_tes!G83=0,"",RES_hhdet_in_tes!G83/RES_hhdet_in_fec!G83)</f>
        <v>0.57977186730013108</v>
      </c>
      <c r="H83" s="111">
        <f>IF(RES_hhdet_in_tes!H83=0,"",RES_hhdet_in_tes!H83/RES_hhdet_in_fec!H83)</f>
        <v>0.59109954483257388</v>
      </c>
      <c r="I83" s="111">
        <f>IF(RES_hhdet_in_tes!I83=0,"",RES_hhdet_in_tes!I83/RES_hhdet_in_fec!I83)</f>
        <v>0.60247974584763353</v>
      </c>
      <c r="J83" s="111">
        <f>IF(RES_hhdet_in_tes!J83=0,"",RES_hhdet_in_tes!J83/RES_hhdet_in_fec!J83)</f>
        <v>0.61387547016361865</v>
      </c>
      <c r="K83" s="111">
        <f>IF(RES_hhdet_in_tes!K83=0,"",RES_hhdet_in_tes!K83/RES_hhdet_in_fec!K83)</f>
        <v>0.6252377925788527</v>
      </c>
      <c r="L83" s="111">
        <f>IF(RES_hhdet_in_tes!L83=0,"",RES_hhdet_in_tes!L83/RES_hhdet_in_fec!L83)</f>
        <v>0.63652328935269886</v>
      </c>
      <c r="M83" s="111">
        <f>IF(RES_hhdet_in_tes!M83=0,"",RES_hhdet_in_tes!M83/RES_hhdet_in_fec!M83)</f>
        <v>0.64688994643197506</v>
      </c>
      <c r="N83" s="111">
        <f>IF(RES_hhdet_in_tes!N83=0,"",RES_hhdet_in_tes!N83/RES_hhdet_in_fec!N83)</f>
        <v>0.65587702989762597</v>
      </c>
      <c r="O83" s="111">
        <f>IF(RES_hhdet_in_tes!O83=0,"",RES_hhdet_in_tes!O83/RES_hhdet_in_fec!O83)</f>
        <v>0.66321844072542635</v>
      </c>
      <c r="P83" s="111">
        <f>IF(RES_hhdet_in_tes!P83=0,"",RES_hhdet_in_tes!P83/RES_hhdet_in_fec!P83)</f>
        <v>0.66955016610085072</v>
      </c>
      <c r="Q83" s="111" t="str">
        <f>IF(RES_hhdet_in_tes!Q83=0,"",RES_hhdet_in_tes!Q83/RES_hhdet_in_fec!Q83)</f>
        <v/>
      </c>
      <c r="R83" s="111" t="str">
        <f>IF(RES_hhdet_in_tes!R83=0,"",RES_hhdet_in_tes!R83/RES_hhdet_in_fec!R83)</f>
        <v/>
      </c>
      <c r="S83" s="111" t="str">
        <f>IF(RES_hhdet_in_tes!S83=0,"",RES_hhdet_in_tes!S83/RES_hhdet_in_fec!S83)</f>
        <v/>
      </c>
      <c r="T83" s="111" t="str">
        <f>IF(RES_hhdet_in_tes!T83=0,"",RES_hhdet_in_tes!T83/RES_hhdet_in_fec!T83)</f>
        <v/>
      </c>
      <c r="U83" s="111">
        <f>IF(RES_hhdet_in_tes!U83=0,"",RES_hhdet_in_tes!U83/RES_hhdet_in_fec!U83)</f>
        <v>0.72587205253431064</v>
      </c>
      <c r="V83" s="111">
        <f>IF(RES_hhdet_in_tes!V83=0,"",RES_hhdet_in_tes!V83/RES_hhdet_in_fec!V83)</f>
        <v>0.73582664196918079</v>
      </c>
      <c r="W83" s="111">
        <f>IF(RES_hhdet_in_tes!W83=0,"",RES_hhdet_in_tes!W83/RES_hhdet_in_fec!W83)</f>
        <v>0.74382342387403189</v>
      </c>
      <c r="X83" s="111">
        <f>IF(RES_hhdet_in_tes!X83=0,"",RES_hhdet_in_tes!X83/RES_hhdet_in_fec!X83)</f>
        <v>0.75097632504445122</v>
      </c>
      <c r="Y83" s="111">
        <f>IF(RES_hhdet_in_tes!Y83=0,"",RES_hhdet_in_tes!Y83/RES_hhdet_in_fec!Y83)</f>
        <v>0.75771724414268771</v>
      </c>
      <c r="DA83" s="63" t="s">
        <v>3664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 t="str">
        <f>IF(RES_hhdet_in_tes!Q84=0,"",RES_hhdet_in_tes!Q84/RES_hhdet_in_fec!Q84)</f>
        <v/>
      </c>
      <c r="R84" s="111" t="str">
        <f>IF(RES_hhdet_in_tes!R84=0,"",RES_hhdet_in_tes!R84/RES_hhdet_in_fec!R84)</f>
        <v/>
      </c>
      <c r="S84" s="111" t="str">
        <f>IF(RES_hhdet_in_tes!S84=0,"",RES_hhdet_in_tes!S84/RES_hhdet_in_fec!S84)</f>
        <v/>
      </c>
      <c r="T84" s="111" t="str">
        <f>IF(RES_hhdet_in_tes!T84=0,"",RES_hhdet_in_tes!T84/RES_hhdet_in_fec!T84)</f>
        <v/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X84" s="111">
        <f>IF(RES_hhdet_in_tes!X84=0,"",RES_hhdet_in_tes!X84/RES_hhdet_in_fec!X84)</f>
        <v>1</v>
      </c>
      <c r="Y84" s="111">
        <f>IF(RES_hhdet_in_tes!Y84=0,"",RES_hhdet_in_tes!Y84/RES_hhdet_in_fec!Y84)</f>
        <v>1</v>
      </c>
      <c r="DA84" s="63" t="s">
        <v>3665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2.1749092952300888</v>
      </c>
      <c r="D85" s="124">
        <f>IF(RES_hhdet_in_tes!D85=0,"",RES_hhdet_in_tes!D85/RES_hhdet_in_fec!D85)</f>
        <v>2.2625469324608978</v>
      </c>
      <c r="E85" s="124">
        <f>IF(RES_hhdet_in_tes!E85=0,"",RES_hhdet_in_tes!E85/RES_hhdet_in_fec!E85)</f>
        <v>2.351498426392244</v>
      </c>
      <c r="F85" s="124">
        <f>IF(RES_hhdet_in_tes!F85=0,"",RES_hhdet_in_tes!F85/RES_hhdet_in_fec!F85)</f>
        <v>2.4411643394859039</v>
      </c>
      <c r="G85" s="124">
        <f>IF(RES_hhdet_in_tes!G85=0,"",RES_hhdet_in_tes!G85/RES_hhdet_in_fec!G85)</f>
        <v>2.5320641354857836</v>
      </c>
      <c r="H85" s="124">
        <f>IF(RES_hhdet_in_tes!H85=0,"",RES_hhdet_in_tes!H85/RES_hhdet_in_fec!H85)</f>
        <v>2.6241161746312605</v>
      </c>
      <c r="I85" s="124">
        <f>IF(RES_hhdet_in_tes!I85=0,"",RES_hhdet_in_tes!I85/RES_hhdet_in_fec!I85)</f>
        <v>2.7174293463966923</v>
      </c>
      <c r="J85" s="124">
        <f>IF(RES_hhdet_in_tes!J85=0,"",RES_hhdet_in_tes!J85/RES_hhdet_in_fec!J85)</f>
        <v>2.8124916852195327</v>
      </c>
      <c r="K85" s="124">
        <f>IF(RES_hhdet_in_tes!K85=0,"",RES_hhdet_in_tes!K85/RES_hhdet_in_fec!K85)</f>
        <v>2.9096897550664629</v>
      </c>
      <c r="L85" s="124">
        <f>IF(RES_hhdet_in_tes!L85=0,"",RES_hhdet_in_tes!L85/RES_hhdet_in_fec!L85)</f>
        <v>3.009074818479907</v>
      </c>
      <c r="M85" s="124">
        <f>IF(RES_hhdet_in_tes!M85=0,"",RES_hhdet_in_tes!M85/RES_hhdet_in_fec!M85)</f>
        <v>3.1229627754940279</v>
      </c>
      <c r="N85" s="124">
        <f>IF(RES_hhdet_in_tes!N85=0,"",RES_hhdet_in_tes!N85/RES_hhdet_in_fec!N85)</f>
        <v>3.2550096514045928</v>
      </c>
      <c r="O85" s="124">
        <f>IF(RES_hhdet_in_tes!O85=0,"",RES_hhdet_in_tes!O85/RES_hhdet_in_fec!O85)</f>
        <v>3.4049798876452657</v>
      </c>
      <c r="P85" s="124">
        <f>IF(RES_hhdet_in_tes!P85=0,"",RES_hhdet_in_tes!P85/RES_hhdet_in_fec!P85)</f>
        <v>3.5582783803495057</v>
      </c>
      <c r="Q85" s="124" t="str">
        <f>IF(RES_hhdet_in_tes!Q85=0,"",RES_hhdet_in_tes!Q85/RES_hhdet_in_fec!Q85)</f>
        <v/>
      </c>
      <c r="R85" s="124" t="str">
        <f>IF(RES_hhdet_in_tes!R85=0,"",RES_hhdet_in_tes!R85/RES_hhdet_in_fec!R85)</f>
        <v/>
      </c>
      <c r="S85" s="124" t="str">
        <f>IF(RES_hhdet_in_tes!S85=0,"",RES_hhdet_in_tes!S85/RES_hhdet_in_fec!S85)</f>
        <v/>
      </c>
      <c r="T85" s="124" t="str">
        <f>IF(RES_hhdet_in_tes!T85=0,"",RES_hhdet_in_tes!T85/RES_hhdet_in_fec!T85)</f>
        <v/>
      </c>
      <c r="U85" s="124">
        <f>IF(RES_hhdet_in_tes!U85=0,"",RES_hhdet_in_tes!U85/RES_hhdet_in_fec!U85)</f>
        <v>3.7109025819490644</v>
      </c>
      <c r="V85" s="124">
        <f>IF(RES_hhdet_in_tes!V85=0,"",RES_hhdet_in_tes!V85/RES_hhdet_in_fec!V85)</f>
        <v>3.7208953752724767</v>
      </c>
      <c r="W85" s="124">
        <f>IF(RES_hhdet_in_tes!W85=0,"",RES_hhdet_in_tes!W85/RES_hhdet_in_fec!W85)</f>
        <v>3.7536936606955198</v>
      </c>
      <c r="X85" s="124">
        <f>IF(RES_hhdet_in_tes!X85=0,"",RES_hhdet_in_tes!X85/RES_hhdet_in_fec!X85)</f>
        <v>3.7944903092696518</v>
      </c>
      <c r="Y85" s="124">
        <f>IF(RES_hhdet_in_tes!Y85=0,"",RES_hhdet_in_tes!Y85/RES_hhdet_in_fec!Y85)</f>
        <v>3.8404753840703485</v>
      </c>
      <c r="DA85" s="130" t="s">
        <v>3666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2.1749092952300888</v>
      </c>
      <c r="D86" s="111">
        <f>IF(RES_hhdet_in_tes!D86=0,"",RES_hhdet_in_tes!D86/RES_hhdet_in_fec!D86)</f>
        <v>2.2625469324608978</v>
      </c>
      <c r="E86" s="111">
        <f>IF(RES_hhdet_in_tes!E86=0,"",RES_hhdet_in_tes!E86/RES_hhdet_in_fec!E86)</f>
        <v>2.351498426392244</v>
      </c>
      <c r="F86" s="111">
        <f>IF(RES_hhdet_in_tes!F86=0,"",RES_hhdet_in_tes!F86/RES_hhdet_in_fec!F86)</f>
        <v>2.4411643394859039</v>
      </c>
      <c r="G86" s="111">
        <f>IF(RES_hhdet_in_tes!G86=0,"",RES_hhdet_in_tes!G86/RES_hhdet_in_fec!G86)</f>
        <v>2.5320641354857836</v>
      </c>
      <c r="H86" s="111">
        <f>IF(RES_hhdet_in_tes!H86=0,"",RES_hhdet_in_tes!H86/RES_hhdet_in_fec!H86)</f>
        <v>2.6241161746312605</v>
      </c>
      <c r="I86" s="111">
        <f>IF(RES_hhdet_in_tes!I86=0,"",RES_hhdet_in_tes!I86/RES_hhdet_in_fec!I86)</f>
        <v>2.7174293463966923</v>
      </c>
      <c r="J86" s="111">
        <f>IF(RES_hhdet_in_tes!J86=0,"",RES_hhdet_in_tes!J86/RES_hhdet_in_fec!J86)</f>
        <v>2.8124916852195327</v>
      </c>
      <c r="K86" s="111">
        <f>IF(RES_hhdet_in_tes!K86=0,"",RES_hhdet_in_tes!K86/RES_hhdet_in_fec!K86)</f>
        <v>2.9096897550664629</v>
      </c>
      <c r="L86" s="111">
        <f>IF(RES_hhdet_in_tes!L86=0,"",RES_hhdet_in_tes!L86/RES_hhdet_in_fec!L86)</f>
        <v>3.009074818479907</v>
      </c>
      <c r="M86" s="111">
        <f>IF(RES_hhdet_in_tes!M86=0,"",RES_hhdet_in_tes!M86/RES_hhdet_in_fec!M86)</f>
        <v>3.1229627754940279</v>
      </c>
      <c r="N86" s="111">
        <f>IF(RES_hhdet_in_tes!N86=0,"",RES_hhdet_in_tes!N86/RES_hhdet_in_fec!N86)</f>
        <v>3.2550096514045928</v>
      </c>
      <c r="O86" s="111">
        <f>IF(RES_hhdet_in_tes!O86=0,"",RES_hhdet_in_tes!O86/RES_hhdet_in_fec!O86)</f>
        <v>3.4049798876452657</v>
      </c>
      <c r="P86" s="111">
        <f>IF(RES_hhdet_in_tes!P86=0,"",RES_hhdet_in_tes!P86/RES_hhdet_in_fec!P86)</f>
        <v>3.5582783803495057</v>
      </c>
      <c r="Q86" s="111" t="str">
        <f>IF(RES_hhdet_in_tes!Q86=0,"",RES_hhdet_in_tes!Q86/RES_hhdet_in_fec!Q86)</f>
        <v/>
      </c>
      <c r="R86" s="111" t="str">
        <f>IF(RES_hhdet_in_tes!R86=0,"",RES_hhdet_in_tes!R86/RES_hhdet_in_fec!R86)</f>
        <v/>
      </c>
      <c r="S86" s="111" t="str">
        <f>IF(RES_hhdet_in_tes!S86=0,"",RES_hhdet_in_tes!S86/RES_hhdet_in_fec!S86)</f>
        <v/>
      </c>
      <c r="T86" s="111" t="str">
        <f>IF(RES_hhdet_in_tes!T86=0,"",RES_hhdet_in_tes!T86/RES_hhdet_in_fec!T86)</f>
        <v/>
      </c>
      <c r="U86" s="111">
        <f>IF(RES_hhdet_in_tes!U86=0,"",RES_hhdet_in_tes!U86/RES_hhdet_in_fec!U86)</f>
        <v>3.7109025819490644</v>
      </c>
      <c r="V86" s="111">
        <f>IF(RES_hhdet_in_tes!V86=0,"",RES_hhdet_in_tes!V86/RES_hhdet_in_fec!V86)</f>
        <v>3.7208953752724767</v>
      </c>
      <c r="W86" s="111">
        <f>IF(RES_hhdet_in_tes!W86=0,"",RES_hhdet_in_tes!W86/RES_hhdet_in_fec!W86)</f>
        <v>3.7536936606955198</v>
      </c>
      <c r="X86" s="111">
        <f>IF(RES_hhdet_in_tes!X86=0,"",RES_hhdet_in_tes!X86/RES_hhdet_in_fec!X86)</f>
        <v>3.7944903092696518</v>
      </c>
      <c r="Y86" s="111">
        <f>IF(RES_hhdet_in_tes!Y86=0,"",RES_hhdet_in_tes!Y86/RES_hhdet_in_fec!Y86)</f>
        <v>3.8404753840703485</v>
      </c>
      <c r="DA86" s="63" t="s">
        <v>3667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0.59438632231687283</v>
      </c>
      <c r="D87" s="124">
        <f>IF(RES_hhdet_in_tes!D87=0,"",RES_hhdet_in_tes!D87/RES_hhdet_in_fec!D87)</f>
        <v>0.58555412407559959</v>
      </c>
      <c r="E87" s="124">
        <f>IF(RES_hhdet_in_tes!E87=0,"",RES_hhdet_in_tes!E87/RES_hhdet_in_fec!E87)</f>
        <v>0.58105555449451773</v>
      </c>
      <c r="F87" s="124">
        <f>IF(RES_hhdet_in_tes!F87=0,"",RES_hhdet_in_tes!F87/RES_hhdet_in_fec!F87)</f>
        <v>0.59406996527152478</v>
      </c>
      <c r="G87" s="124">
        <f>IF(RES_hhdet_in_tes!G87=0,"",RES_hhdet_in_tes!G87/RES_hhdet_in_fec!G87)</f>
        <v>0.61412316926670263</v>
      </c>
      <c r="H87" s="124">
        <f>IF(RES_hhdet_in_tes!H87=0,"",RES_hhdet_in_tes!H87/RES_hhdet_in_fec!H87)</f>
        <v>0.61869473340616854</v>
      </c>
      <c r="I87" s="124">
        <f>IF(RES_hhdet_in_tes!I87=0,"",RES_hhdet_in_tes!I87/RES_hhdet_in_fec!I87)</f>
        <v>0.65974115095162533</v>
      </c>
      <c r="J87" s="124">
        <f>IF(RES_hhdet_in_tes!J87=0,"",RES_hhdet_in_tes!J87/RES_hhdet_in_fec!J87)</f>
        <v>0.68227589999548754</v>
      </c>
      <c r="K87" s="124">
        <f>IF(RES_hhdet_in_tes!K87=0,"",RES_hhdet_in_tes!K87/RES_hhdet_in_fec!K87)</f>
        <v>0.67359112595869564</v>
      </c>
      <c r="L87" s="124">
        <f>IF(RES_hhdet_in_tes!L87=0,"",RES_hhdet_in_tes!L87/RES_hhdet_in_fec!L87)</f>
        <v>0.65496369196638604</v>
      </c>
      <c r="M87" s="124">
        <f>IF(RES_hhdet_in_tes!M87=0,"",RES_hhdet_in_tes!M87/RES_hhdet_in_fec!M87)</f>
        <v>0.64022409116633938</v>
      </c>
      <c r="N87" s="124">
        <f>IF(RES_hhdet_in_tes!N87=0,"",RES_hhdet_in_tes!N87/RES_hhdet_in_fec!N87)</f>
        <v>0.67849503836085678</v>
      </c>
      <c r="O87" s="124">
        <f>IF(RES_hhdet_in_tes!O87=0,"",RES_hhdet_in_tes!O87/RES_hhdet_in_fec!O87)</f>
        <v>0.7038332124206127</v>
      </c>
      <c r="P87" s="124">
        <f>IF(RES_hhdet_in_tes!P87=0,"",RES_hhdet_in_tes!P87/RES_hhdet_in_fec!P87)</f>
        <v>0.73767538969772628</v>
      </c>
      <c r="Q87" s="124" t="str">
        <f>IF(RES_hhdet_in_tes!Q87=0,"",RES_hhdet_in_tes!Q87/RES_hhdet_in_fec!Q87)</f>
        <v/>
      </c>
      <c r="R87" s="124" t="str">
        <f>IF(RES_hhdet_in_tes!R87=0,"",RES_hhdet_in_tes!R87/RES_hhdet_in_fec!R87)</f>
        <v/>
      </c>
      <c r="S87" s="124" t="str">
        <f>IF(RES_hhdet_in_tes!S87=0,"",RES_hhdet_in_tes!S87/RES_hhdet_in_fec!S87)</f>
        <v/>
      </c>
      <c r="T87" s="124" t="str">
        <f>IF(RES_hhdet_in_tes!T87=0,"",RES_hhdet_in_tes!T87/RES_hhdet_in_fec!T87)</f>
        <v/>
      </c>
      <c r="U87" s="124">
        <f>IF(RES_hhdet_in_tes!U87=0,"",RES_hhdet_in_tes!U87/RES_hhdet_in_fec!U87)</f>
        <v>0.80806184509933998</v>
      </c>
      <c r="V87" s="124">
        <f>IF(RES_hhdet_in_tes!V87=0,"",RES_hhdet_in_tes!V87/RES_hhdet_in_fec!V87)</f>
        <v>0.81653254438731127</v>
      </c>
      <c r="W87" s="124">
        <f>IF(RES_hhdet_in_tes!W87=0,"",RES_hhdet_in_tes!W87/RES_hhdet_in_fec!W87)</f>
        <v>0.82843736367468146</v>
      </c>
      <c r="X87" s="124">
        <f>IF(RES_hhdet_in_tes!X87=0,"",RES_hhdet_in_tes!X87/RES_hhdet_in_fec!X87)</f>
        <v>0.83279854011596932</v>
      </c>
      <c r="Y87" s="124">
        <f>IF(RES_hhdet_in_tes!Y87=0,"",RES_hhdet_in_tes!Y87/RES_hhdet_in_fec!Y87)</f>
        <v>0.83655281277150206</v>
      </c>
      <c r="DA87" s="130" t="s">
        <v>3668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0.55789649242355832</v>
      </c>
      <c r="D88" s="111">
        <f>IF(RES_hhdet_in_tes!D88=0,"",RES_hhdet_in_tes!D88/RES_hhdet_in_fec!D88)</f>
        <v>0.57168388539352055</v>
      </c>
      <c r="E88" s="111">
        <f>IF(RES_hhdet_in_tes!E88=0,"",RES_hhdet_in_tes!E88/RES_hhdet_in_fec!E88)</f>
        <v>0.58560253272430329</v>
      </c>
      <c r="F88" s="111">
        <f>IF(RES_hhdet_in_tes!F88=0,"",RES_hhdet_in_tes!F88/RES_hhdet_in_fec!F88)</f>
        <v>0.59963882128446744</v>
      </c>
      <c r="G88" s="111">
        <f>IF(RES_hhdet_in_tes!G88=0,"",RES_hhdet_in_tes!G88/RES_hhdet_in_fec!G88)</f>
        <v>0.61377890214093822</v>
      </c>
      <c r="H88" s="111">
        <f>IF(RES_hhdet_in_tes!H88=0,"",RES_hhdet_in_tes!H88/RES_hhdet_in_fec!H88)</f>
        <v>0.62800646611716238</v>
      </c>
      <c r="I88" s="111">
        <f>IF(RES_hhdet_in_tes!I88=0,"",RES_hhdet_in_tes!I88/RES_hhdet_in_fec!I88)</f>
        <v>0.6422999995921691</v>
      </c>
      <c r="J88" s="111">
        <f>IF(RES_hhdet_in_tes!J88=0,"",RES_hhdet_in_tes!J88/RES_hhdet_in_fec!J88)</f>
        <v>0.65661303033450258</v>
      </c>
      <c r="K88" s="111">
        <f>IF(RES_hhdet_in_tes!K88=0,"",RES_hhdet_in_tes!K88/RES_hhdet_in_fec!K88)</f>
        <v>0.67088410828655731</v>
      </c>
      <c r="L88" s="111">
        <f>IF(RES_hhdet_in_tes!L88=0,"",RES_hhdet_in_tes!L88/RES_hhdet_in_fec!L88)</f>
        <v>0.68505869322627722</v>
      </c>
      <c r="M88" s="111">
        <f>IF(RES_hhdet_in_tes!M88=0,"",RES_hhdet_in_tes!M88/RES_hhdet_in_fec!M88)</f>
        <v>0.69807921542886997</v>
      </c>
      <c r="N88" s="111">
        <f>IF(RES_hhdet_in_tes!N88=0,"",RES_hhdet_in_tes!N88/RES_hhdet_in_fec!N88)</f>
        <v>0.70936699305151218</v>
      </c>
      <c r="O88" s="111">
        <f>IF(RES_hhdet_in_tes!O88=0,"",RES_hhdet_in_tes!O88/RES_hhdet_in_fec!O88)</f>
        <v>0.71858780569639247</v>
      </c>
      <c r="P88" s="111">
        <f>IF(RES_hhdet_in_tes!P88=0,"",RES_hhdet_in_tes!P88/RES_hhdet_in_fec!P88)</f>
        <v>0.72654045332435746</v>
      </c>
      <c r="Q88" s="111" t="str">
        <f>IF(RES_hhdet_in_tes!Q88=0,"",RES_hhdet_in_tes!Q88/RES_hhdet_in_fec!Q88)</f>
        <v/>
      </c>
      <c r="R88" s="111" t="str">
        <f>IF(RES_hhdet_in_tes!R88=0,"",RES_hhdet_in_tes!R88/RES_hhdet_in_fec!R88)</f>
        <v/>
      </c>
      <c r="S88" s="111" t="str">
        <f>IF(RES_hhdet_in_tes!S88=0,"",RES_hhdet_in_tes!S88/RES_hhdet_in_fec!S88)</f>
        <v/>
      </c>
      <c r="T88" s="111" t="str">
        <f>IF(RES_hhdet_in_tes!T88=0,"",RES_hhdet_in_tes!T88/RES_hhdet_in_fec!T88)</f>
        <v/>
      </c>
      <c r="U88" s="111">
        <f>IF(RES_hhdet_in_tes!U88=0,"",RES_hhdet_in_tes!U88/RES_hhdet_in_fec!U88)</f>
        <v>0.79728074763434942</v>
      </c>
      <c r="V88" s="111">
        <f>IF(RES_hhdet_in_tes!V88=0,"",RES_hhdet_in_tes!V88/RES_hhdet_in_fec!V88)</f>
        <v>0.80978371283935546</v>
      </c>
      <c r="W88" s="111">
        <f>IF(RES_hhdet_in_tes!W88=0,"",RES_hhdet_in_tes!W88/RES_hhdet_in_fec!W88)</f>
        <v>0.81982767161460546</v>
      </c>
      <c r="X88" s="111">
        <f>IF(RES_hhdet_in_tes!X88=0,"",RES_hhdet_in_tes!X88/RES_hhdet_in_fec!X88)</f>
        <v>0.8267917510936007</v>
      </c>
      <c r="Y88" s="111">
        <f>IF(RES_hhdet_in_tes!Y88=0,"",RES_hhdet_in_tes!Y88/RES_hhdet_in_fec!Y88)</f>
        <v>0.83335472396896115</v>
      </c>
      <c r="DA88" s="63" t="s">
        <v>3669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 t="str">
        <f>IF(RES_hhdet_in_tes!D89=0,"",RES_hhdet_in_tes!D89/RES_hhdet_in_fec!D89)</f>
        <v/>
      </c>
      <c r="E89" s="111">
        <f>IF(RES_hhdet_in_tes!E89=0,"",RES_hhdet_in_tes!E89/RES_hhdet_in_fec!E89)</f>
        <v>0.96414684537591433</v>
      </c>
      <c r="F89" s="111">
        <f>IF(RES_hhdet_in_tes!F89=0,"",RES_hhdet_in_tes!F89/RES_hhdet_in_fec!F89)</f>
        <v>0.95600917317969525</v>
      </c>
      <c r="G89" s="111">
        <f>IF(RES_hhdet_in_tes!G89=0,"",RES_hhdet_in_tes!G89/RES_hhdet_in_fec!G89)</f>
        <v>0.95979496905248218</v>
      </c>
      <c r="H89" s="111">
        <f>IF(RES_hhdet_in_tes!H89=0,"",RES_hhdet_in_tes!H89/RES_hhdet_in_fec!H89)</f>
        <v>0.94860746450331634</v>
      </c>
      <c r="I89" s="111">
        <f>IF(RES_hhdet_in_tes!I89=0,"",RES_hhdet_in_tes!I89/RES_hhdet_in_fec!I89)</f>
        <v>0.96020422476349743</v>
      </c>
      <c r="J89" s="111">
        <f>IF(RES_hhdet_in_tes!J89=0,"",RES_hhdet_in_tes!J89/RES_hhdet_in_fec!J89)</f>
        <v>0.96456394374107113</v>
      </c>
      <c r="K89" s="111">
        <f>IF(RES_hhdet_in_tes!K89=0,"",RES_hhdet_in_tes!K89/RES_hhdet_in_fec!K89)</f>
        <v>0.9686310479245247</v>
      </c>
      <c r="L89" s="111">
        <f>IF(RES_hhdet_in_tes!L89=0,"",RES_hhdet_in_tes!L89/RES_hhdet_in_fec!L89)</f>
        <v>0.97081059870392827</v>
      </c>
      <c r="M89" s="111">
        <f>IF(RES_hhdet_in_tes!M89=0,"",RES_hhdet_in_tes!M89/RES_hhdet_in_fec!M89)</f>
        <v>0.95819071807068823</v>
      </c>
      <c r="N89" s="111">
        <f>IF(RES_hhdet_in_tes!N89=0,"",RES_hhdet_in_tes!N89/RES_hhdet_in_fec!N89)</f>
        <v>0.97295718676182497</v>
      </c>
      <c r="O89" s="111">
        <f>IF(RES_hhdet_in_tes!O89=0,"",RES_hhdet_in_tes!O89/RES_hhdet_in_fec!O89)</f>
        <v>0.98266686104394485</v>
      </c>
      <c r="P89" s="111">
        <f>IF(RES_hhdet_in_tes!P89=0,"",RES_hhdet_in_tes!P89/RES_hhdet_in_fec!P89)</f>
        <v>0.96750113111694747</v>
      </c>
      <c r="Q89" s="111" t="str">
        <f>IF(RES_hhdet_in_tes!Q89=0,"",RES_hhdet_in_tes!Q89/RES_hhdet_in_fec!Q89)</f>
        <v/>
      </c>
      <c r="R89" s="111" t="str">
        <f>IF(RES_hhdet_in_tes!R89=0,"",RES_hhdet_in_tes!R89/RES_hhdet_in_fec!R89)</f>
        <v/>
      </c>
      <c r="S89" s="111" t="str">
        <f>IF(RES_hhdet_in_tes!S89=0,"",RES_hhdet_in_tes!S89/RES_hhdet_in_fec!S89)</f>
        <v/>
      </c>
      <c r="T89" s="111" t="str">
        <f>IF(RES_hhdet_in_tes!T89=0,"",RES_hhdet_in_tes!T89/RES_hhdet_in_fec!T89)</f>
        <v/>
      </c>
      <c r="U89" s="111">
        <f>IF(RES_hhdet_in_tes!U89=0,"",RES_hhdet_in_tes!U89/RES_hhdet_in_fec!U89)</f>
        <v>0.97902340252219888</v>
      </c>
      <c r="V89" s="111">
        <f>IF(RES_hhdet_in_tes!V89=0,"",RES_hhdet_in_tes!V89/RES_hhdet_in_fec!V89)</f>
        <v>0.98400959515763542</v>
      </c>
      <c r="W89" s="111">
        <f>IF(RES_hhdet_in_tes!W89=0,"",RES_hhdet_in_tes!W89/RES_hhdet_in_fec!W89)</f>
        <v>0.98347830739499298</v>
      </c>
      <c r="X89" s="111">
        <f>IF(RES_hhdet_in_tes!X89=0,"",RES_hhdet_in_tes!X89/RES_hhdet_in_fec!X89)</f>
        <v>0.98300187677738782</v>
      </c>
      <c r="Y89" s="111">
        <f>IF(RES_hhdet_in_tes!Y89=0,"",RES_hhdet_in_tes!Y89/RES_hhdet_in_fec!Y89)</f>
        <v>0.98681708920769406</v>
      </c>
      <c r="DA89" s="63" t="s">
        <v>3670</v>
      </c>
    </row>
    <row r="90" spans="1:105" ht="12" customHeight="1" x14ac:dyDescent="0.25">
      <c r="A90" s="100" t="s">
        <v>199</v>
      </c>
      <c r="B90" s="112"/>
      <c r="C90" s="112" t="str">
        <f>IF(RES_hhdet_in_tes!C90=0,"",RES_hhdet_in_tes!C90/RES_hhdet_in_fec!C90)</f>
        <v/>
      </c>
      <c r="D90" s="112" t="str">
        <f>IF(RES_hhdet_in_tes!D90=0,"",RES_hhdet_in_tes!D90/RES_hhdet_in_fec!D90)</f>
        <v/>
      </c>
      <c r="E90" s="112">
        <f>IF(RES_hhdet_in_tes!E90=0,"",RES_hhdet_in_tes!E90/RES_hhdet_in_fec!E90)</f>
        <v>0.58560253272430329</v>
      </c>
      <c r="F90" s="112">
        <f>IF(RES_hhdet_in_tes!F90=0,"",RES_hhdet_in_tes!F90/RES_hhdet_in_fec!F90)</f>
        <v>0.59963882128446744</v>
      </c>
      <c r="G90" s="112">
        <f>IF(RES_hhdet_in_tes!G90=0,"",RES_hhdet_in_tes!G90/RES_hhdet_in_fec!G90)</f>
        <v>0.61377890214093822</v>
      </c>
      <c r="H90" s="112">
        <f>IF(RES_hhdet_in_tes!H90=0,"",RES_hhdet_in_tes!H90/RES_hhdet_in_fec!H90)</f>
        <v>0.62800646611716238</v>
      </c>
      <c r="I90" s="112">
        <f>IF(RES_hhdet_in_tes!I90=0,"",RES_hhdet_in_tes!I90/RES_hhdet_in_fec!I90)</f>
        <v>0.6422999995921691</v>
      </c>
      <c r="J90" s="112">
        <f>IF(RES_hhdet_in_tes!J90=0,"",RES_hhdet_in_tes!J90/RES_hhdet_in_fec!J90)</f>
        <v>0.65661303033450258</v>
      </c>
      <c r="K90" s="112">
        <f>IF(RES_hhdet_in_tes!K90=0,"",RES_hhdet_in_tes!K90/RES_hhdet_in_fec!K90)</f>
        <v>0.67088410828655731</v>
      </c>
      <c r="L90" s="112">
        <f>IF(RES_hhdet_in_tes!L90=0,"",RES_hhdet_in_tes!L90/RES_hhdet_in_fec!L90)</f>
        <v>0.68505869322627722</v>
      </c>
      <c r="M90" s="112">
        <f>IF(RES_hhdet_in_tes!M90=0,"",RES_hhdet_in_tes!M90/RES_hhdet_in_fec!M90)</f>
        <v>0.69807921542886997</v>
      </c>
      <c r="N90" s="112">
        <f>IF(RES_hhdet_in_tes!N90=0,"",RES_hhdet_in_tes!N90/RES_hhdet_in_fec!N90)</f>
        <v>0.7093669930515123</v>
      </c>
      <c r="O90" s="112">
        <f>IF(RES_hhdet_in_tes!O90=0,"",RES_hhdet_in_tes!O90/RES_hhdet_in_fec!O90)</f>
        <v>0.71858780569639247</v>
      </c>
      <c r="P90" s="112">
        <f>IF(RES_hhdet_in_tes!P90=0,"",RES_hhdet_in_tes!P90/RES_hhdet_in_fec!P90)</f>
        <v>0.72654045332435746</v>
      </c>
      <c r="Q90" s="112" t="str">
        <f>IF(RES_hhdet_in_tes!Q90=0,"",RES_hhdet_in_tes!Q90/RES_hhdet_in_fec!Q90)</f>
        <v/>
      </c>
      <c r="R90" s="112" t="str">
        <f>IF(RES_hhdet_in_tes!R90=0,"",RES_hhdet_in_tes!R90/RES_hhdet_in_fec!R90)</f>
        <v/>
      </c>
      <c r="S90" s="112" t="str">
        <f>IF(RES_hhdet_in_tes!S90=0,"",RES_hhdet_in_tes!S90/RES_hhdet_in_fec!S90)</f>
        <v/>
      </c>
      <c r="T90" s="112" t="str">
        <f>IF(RES_hhdet_in_tes!T90=0,"",RES_hhdet_in_tes!T90/RES_hhdet_in_fec!T90)</f>
        <v/>
      </c>
      <c r="U90" s="112">
        <f>IF(RES_hhdet_in_tes!U90=0,"",RES_hhdet_in_tes!U90/RES_hhdet_in_fec!U90)</f>
        <v>0.79728074763434931</v>
      </c>
      <c r="V90" s="112">
        <f>IF(RES_hhdet_in_tes!V90=0,"",RES_hhdet_in_tes!V90/RES_hhdet_in_fec!V90)</f>
        <v>0.80978371283935535</v>
      </c>
      <c r="W90" s="112">
        <f>IF(RES_hhdet_in_tes!W90=0,"",RES_hhdet_in_tes!W90/RES_hhdet_in_fec!W90)</f>
        <v>0.81982767161460546</v>
      </c>
      <c r="X90" s="112">
        <f>IF(RES_hhdet_in_tes!X90=0,"",RES_hhdet_in_tes!X90/RES_hhdet_in_fec!X90)</f>
        <v>0.8267917510936007</v>
      </c>
      <c r="Y90" s="112">
        <f>IF(RES_hhdet_in_tes!Y90=0,"",RES_hhdet_in_tes!Y90/RES_hhdet_in_fec!Y90)</f>
        <v>0.83335472396896115</v>
      </c>
      <c r="DA90" s="131" t="s">
        <v>3671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 t="str">
        <f>IF(RES_hhdet_in_tes!D91=0,"",RES_hhdet_in_tes!D91/RES_hhdet_in_fec!D91)</f>
        <v/>
      </c>
      <c r="E91" s="113">
        <f>IF(RES_hhdet_in_tes!E91=0,"",RES_hhdet_in_tes!E91/RES_hhdet_in_fec!E91)</f>
        <v>1</v>
      </c>
      <c r="F91" s="113">
        <f>IF(RES_hhdet_in_tes!F91=0,"",RES_hhdet_in_tes!F91/RES_hhdet_in_fec!F91)</f>
        <v>1</v>
      </c>
      <c r="G91" s="113">
        <f>IF(RES_hhdet_in_tes!G91=0,"",RES_hhdet_in_tes!G91/RES_hhdet_in_fec!G91)</f>
        <v>1</v>
      </c>
      <c r="H91" s="113">
        <f>IF(RES_hhdet_in_tes!H91=0,"",RES_hhdet_in_tes!H91/RES_hhdet_in_fec!H91)</f>
        <v>1</v>
      </c>
      <c r="I91" s="113">
        <f>IF(RES_hhdet_in_tes!I91=0,"",RES_hhdet_in_tes!I91/RES_hhdet_in_fec!I91)</f>
        <v>1</v>
      </c>
      <c r="J91" s="113">
        <f>IF(RES_hhdet_in_tes!J91=0,"",RES_hhdet_in_tes!J91/RES_hhdet_in_fec!J91)</f>
        <v>1</v>
      </c>
      <c r="K91" s="113">
        <f>IF(RES_hhdet_in_tes!K91=0,"",RES_hhdet_in_tes!K91/RES_hhdet_in_fec!K91)</f>
        <v>1</v>
      </c>
      <c r="L91" s="113">
        <f>IF(RES_hhdet_in_tes!L91=0,"",RES_hhdet_in_tes!L91/RES_hhdet_in_fec!L91)</f>
        <v>1</v>
      </c>
      <c r="M91" s="113">
        <f>IF(RES_hhdet_in_tes!M91=0,"",RES_hhdet_in_tes!M91/RES_hhdet_in_fec!M91)</f>
        <v>1</v>
      </c>
      <c r="N91" s="113">
        <f>IF(RES_hhdet_in_tes!N91=0,"",RES_hhdet_in_tes!N91/RES_hhdet_in_fec!N91)</f>
        <v>1</v>
      </c>
      <c r="O91" s="113">
        <f>IF(RES_hhdet_in_tes!O91=0,"",RES_hhdet_in_tes!O91/RES_hhdet_in_fec!O91)</f>
        <v>1</v>
      </c>
      <c r="P91" s="113">
        <f>IF(RES_hhdet_in_tes!P91=0,"",RES_hhdet_in_tes!P91/RES_hhdet_in_fec!P91)</f>
        <v>1</v>
      </c>
      <c r="Q91" s="113" t="str">
        <f>IF(RES_hhdet_in_tes!Q91=0,"",RES_hhdet_in_tes!Q91/RES_hhdet_in_fec!Q91)</f>
        <v/>
      </c>
      <c r="R91" s="113" t="str">
        <f>IF(RES_hhdet_in_tes!R91=0,"",RES_hhdet_in_tes!R91/RES_hhdet_in_fec!R91)</f>
        <v/>
      </c>
      <c r="S91" s="113" t="str">
        <f>IF(RES_hhdet_in_tes!S91=0,"",RES_hhdet_in_tes!S91/RES_hhdet_in_fec!S91)</f>
        <v/>
      </c>
      <c r="T91" s="113" t="str">
        <f>IF(RES_hhdet_in_tes!T91=0,"",RES_hhdet_in_tes!T91/RES_hhdet_in_fec!T91)</f>
        <v/>
      </c>
      <c r="U91" s="113">
        <f>IF(RES_hhdet_in_tes!U91=0,"",RES_hhdet_in_tes!U91/RES_hhdet_in_fec!U91)</f>
        <v>1</v>
      </c>
      <c r="V91" s="113">
        <f>IF(RES_hhdet_in_tes!V91=0,"",RES_hhdet_in_tes!V91/RES_hhdet_in_fec!V91)</f>
        <v>1</v>
      </c>
      <c r="W91" s="113">
        <f>IF(RES_hhdet_in_tes!W91=0,"",RES_hhdet_in_tes!W91/RES_hhdet_in_fec!W91)</f>
        <v>1</v>
      </c>
      <c r="X91" s="113">
        <f>IF(RES_hhdet_in_tes!X91=0,"",RES_hhdet_in_tes!X91/RES_hhdet_in_fec!X91)</f>
        <v>1</v>
      </c>
      <c r="Y91" s="113">
        <f>IF(RES_hhdet_in_tes!Y91=0,"",RES_hhdet_in_tes!Y91/RES_hhdet_in_fec!Y91)</f>
        <v>1</v>
      </c>
      <c r="DA91" s="132" t="s">
        <v>3672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0.55852623697578696</v>
      </c>
      <c r="D92" s="112">
        <f>IF(RES_hhdet_in_tes!D92=0,"",RES_hhdet_in_tes!D92/RES_hhdet_in_fec!D92)</f>
        <v>0.56059192431031168</v>
      </c>
      <c r="E92" s="112">
        <f>IF(RES_hhdet_in_tes!E92=0,"",RES_hhdet_in_tes!E92/RES_hhdet_in_fec!E92)</f>
        <v>0.56294475132720645</v>
      </c>
      <c r="F92" s="112">
        <f>IF(RES_hhdet_in_tes!F92=0,"",RES_hhdet_in_tes!F92/RES_hhdet_in_fec!F92)</f>
        <v>0.56533673375533366</v>
      </c>
      <c r="G92" s="112">
        <f>IF(RES_hhdet_in_tes!G92=0,"",RES_hhdet_in_tes!G92/RES_hhdet_in_fec!G92)</f>
        <v>0.56799315494164204</v>
      </c>
      <c r="H92" s="112">
        <f>IF(RES_hhdet_in_tes!H92=0,"",RES_hhdet_in_tes!H92/RES_hhdet_in_fec!H92)</f>
        <v>0.57088644307248271</v>
      </c>
      <c r="I92" s="112">
        <f>IF(RES_hhdet_in_tes!I92=0,"",RES_hhdet_in_tes!I92/RES_hhdet_in_fec!I92)</f>
        <v>0.57407210797112673</v>
      </c>
      <c r="J92" s="112">
        <f>IF(RES_hhdet_in_tes!J92=0,"",RES_hhdet_in_tes!J92/RES_hhdet_in_fec!J92)</f>
        <v>0.57777755379031093</v>
      </c>
      <c r="K92" s="112">
        <f>IF(RES_hhdet_in_tes!K92=0,"",RES_hhdet_in_tes!K92/RES_hhdet_in_fec!K92)</f>
        <v>0.58219613387426783</v>
      </c>
      <c r="L92" s="112">
        <f>IF(RES_hhdet_in_tes!L92=0,"",RES_hhdet_in_tes!L92/RES_hhdet_in_fec!L92)</f>
        <v>0.58737957816966446</v>
      </c>
      <c r="M92" s="112">
        <f>IF(RES_hhdet_in_tes!M92=0,"",RES_hhdet_in_tes!M92/RES_hhdet_in_fec!M92)</f>
        <v>0.59794635803950347</v>
      </c>
      <c r="N92" s="112">
        <f>IF(RES_hhdet_in_tes!N92=0,"",RES_hhdet_in_tes!N92/RES_hhdet_in_fec!N92)</f>
        <v>0.61536450769593642</v>
      </c>
      <c r="O92" s="112">
        <f>IF(RES_hhdet_in_tes!O92=0,"",RES_hhdet_in_tes!O92/RES_hhdet_in_fec!O92)</f>
        <v>0.64082881408434489</v>
      </c>
      <c r="P92" s="112">
        <f>IF(RES_hhdet_in_tes!P92=0,"",RES_hhdet_in_tes!P92/RES_hhdet_in_fec!P92)</f>
        <v>0.67170703260124731</v>
      </c>
      <c r="Q92" s="112" t="str">
        <f>IF(RES_hhdet_in_tes!Q92=0,"",RES_hhdet_in_tes!Q92/RES_hhdet_in_fec!Q92)</f>
        <v/>
      </c>
      <c r="R92" s="112" t="str">
        <f>IF(RES_hhdet_in_tes!R92=0,"",RES_hhdet_in_tes!R92/RES_hhdet_in_fec!R92)</f>
        <v/>
      </c>
      <c r="S92" s="112" t="str">
        <f>IF(RES_hhdet_in_tes!S92=0,"",RES_hhdet_in_tes!S92/RES_hhdet_in_fec!S92)</f>
        <v/>
      </c>
      <c r="T92" s="112" t="str">
        <f>IF(RES_hhdet_in_tes!T92=0,"",RES_hhdet_in_tes!T92/RES_hhdet_in_fec!T92)</f>
        <v/>
      </c>
      <c r="U92" s="112">
        <f>IF(RES_hhdet_in_tes!U92=0,"",RES_hhdet_in_tes!U92/RES_hhdet_in_fec!U92)</f>
        <v>0.7622189727235249</v>
      </c>
      <c r="V92" s="112">
        <f>IF(RES_hhdet_in_tes!V92=0,"",RES_hhdet_in_tes!V92/RES_hhdet_in_fec!V92)</f>
        <v>0.77231352546822762</v>
      </c>
      <c r="W92" s="112">
        <f>IF(RES_hhdet_in_tes!W92=0,"",RES_hhdet_in_tes!W92/RES_hhdet_in_fec!W92)</f>
        <v>0.77851817257321487</v>
      </c>
      <c r="X92" s="112">
        <f>IF(RES_hhdet_in_tes!X92=0,"",RES_hhdet_in_tes!X92/RES_hhdet_in_fec!X92)</f>
        <v>0.78190488491058618</v>
      </c>
      <c r="Y92" s="112">
        <f>IF(RES_hhdet_in_tes!Y92=0,"",RES_hhdet_in_tes!Y92/RES_hhdet_in_fec!Y92)</f>
        <v>0.78361983314659145</v>
      </c>
      <c r="DA92" s="131" t="s">
        <v>3673</v>
      </c>
    </row>
    <row r="93" spans="1:105" ht="12" customHeight="1" x14ac:dyDescent="0.25">
      <c r="A93" s="107" t="s">
        <v>123</v>
      </c>
      <c r="B93" s="113"/>
      <c r="C93" s="113" t="str">
        <f>IF(RES_hhdet_in_tes!C93=0,"",RES_hhdet_in_tes!C93/RES_hhdet_in_fec!C93)</f>
        <v/>
      </c>
      <c r="D93" s="113">
        <f>IF(RES_hhdet_in_tes!D93=0,"",RES_hhdet_in_tes!D93/RES_hhdet_in_fec!D93)</f>
        <v>0.93465893480683804</v>
      </c>
      <c r="E93" s="113">
        <f>IF(RES_hhdet_in_tes!E93=0,"",RES_hhdet_in_tes!E93/RES_hhdet_in_fec!E93)</f>
        <v>0.96079129231685956</v>
      </c>
      <c r="F93" s="113">
        <f>IF(RES_hhdet_in_tes!F93=0,"",RES_hhdet_in_tes!F93/RES_hhdet_in_fec!F93)</f>
        <v>0.94949544192986102</v>
      </c>
      <c r="G93" s="113">
        <f>IF(RES_hhdet_in_tes!G93=0,"",RES_hhdet_in_tes!G93/RES_hhdet_in_fec!G93)</f>
        <v>0.95152619991723331</v>
      </c>
      <c r="H93" s="113">
        <f>IF(RES_hhdet_in_tes!H93=0,"",RES_hhdet_in_tes!H93/RES_hhdet_in_fec!H93)</f>
        <v>0.93569334185013708</v>
      </c>
      <c r="I93" s="113">
        <f>IF(RES_hhdet_in_tes!I93=0,"",RES_hhdet_in_tes!I93/RES_hhdet_in_fec!I93)</f>
        <v>0.94752784085140829</v>
      </c>
      <c r="J93" s="113">
        <f>IF(RES_hhdet_in_tes!J93=0,"",RES_hhdet_in_tes!J93/RES_hhdet_in_fec!J93)</f>
        <v>0.951214625830616</v>
      </c>
      <c r="K93" s="113">
        <f>IF(RES_hhdet_in_tes!K93=0,"",RES_hhdet_in_tes!K93/RES_hhdet_in_fec!K93)</f>
        <v>0.9549187929164713</v>
      </c>
      <c r="L93" s="113">
        <f>IF(RES_hhdet_in_tes!L93=0,"",RES_hhdet_in_tes!L93/RES_hhdet_in_fec!L93)</f>
        <v>0.95580951492592658</v>
      </c>
      <c r="M93" s="113">
        <f>IF(RES_hhdet_in_tes!M93=0,"",RES_hhdet_in_tes!M93/RES_hhdet_in_fec!M93)</f>
        <v>0.93742756698123553</v>
      </c>
      <c r="N93" s="113">
        <f>IF(RES_hhdet_in_tes!N93=0,"",RES_hhdet_in_tes!N93/RES_hhdet_in_fec!N93)</f>
        <v>0.96091869985450074</v>
      </c>
      <c r="O93" s="113">
        <f>IF(RES_hhdet_in_tes!O93=0,"",RES_hhdet_in_tes!O93/RES_hhdet_in_fec!O93)</f>
        <v>0.97751824991674152</v>
      </c>
      <c r="P93" s="113">
        <f>IF(RES_hhdet_in_tes!P93=0,"",RES_hhdet_in_tes!P93/RES_hhdet_in_fec!P93)</f>
        <v>0.95998313628120313</v>
      </c>
      <c r="Q93" s="113" t="str">
        <f>IF(RES_hhdet_in_tes!Q93=0,"",RES_hhdet_in_tes!Q93/RES_hhdet_in_fec!Q93)</f>
        <v/>
      </c>
      <c r="R93" s="113" t="str">
        <f>IF(RES_hhdet_in_tes!R93=0,"",RES_hhdet_in_tes!R93/RES_hhdet_in_fec!R93)</f>
        <v/>
      </c>
      <c r="S93" s="113" t="str">
        <f>IF(RES_hhdet_in_tes!S93=0,"",RES_hhdet_in_tes!S93/RES_hhdet_in_fec!S93)</f>
        <v/>
      </c>
      <c r="T93" s="113" t="str">
        <f>IF(RES_hhdet_in_tes!T93=0,"",RES_hhdet_in_tes!T93/RES_hhdet_in_fec!T93)</f>
        <v/>
      </c>
      <c r="U93" s="113">
        <f>IF(RES_hhdet_in_tes!U93=0,"",RES_hhdet_in_tes!U93/RES_hhdet_in_fec!U93)</f>
        <v>0.97470548809321622</v>
      </c>
      <c r="V93" s="113">
        <f>IF(RES_hhdet_in_tes!V93=0,"",RES_hhdet_in_tes!V93/RES_hhdet_in_fec!V93)</f>
        <v>0.98082394277019413</v>
      </c>
      <c r="W93" s="113">
        <f>IF(RES_hhdet_in_tes!W93=0,"",RES_hhdet_in_tes!W93/RES_hhdet_in_fec!W93)</f>
        <v>0.97869922798213571</v>
      </c>
      <c r="X93" s="113">
        <f>IF(RES_hhdet_in_tes!X93=0,"",RES_hhdet_in_tes!X93/RES_hhdet_in_fec!X93)</f>
        <v>0.97634744516191274</v>
      </c>
      <c r="Y93" s="113">
        <f>IF(RES_hhdet_in_tes!Y93=0,"",RES_hhdet_in_tes!Y93/RES_hhdet_in_fec!Y93)</f>
        <v>0.98251467753317423</v>
      </c>
      <c r="DA93" s="132" t="s">
        <v>3674</v>
      </c>
    </row>
    <row r="94" spans="1:105" ht="12" customHeight="1" x14ac:dyDescent="0.25">
      <c r="A94" s="108" t="s">
        <v>50</v>
      </c>
      <c r="B94" s="111"/>
      <c r="C94" s="111" t="str">
        <f>IF(RES_hhdet_in_tes!C94=0,"",RES_hhdet_in_tes!C94/RES_hhdet_in_fec!C94)</f>
        <v/>
      </c>
      <c r="D94" s="111">
        <f>IF(RES_hhdet_in_tes!D94=0,"",RES_hhdet_in_tes!D94/RES_hhdet_in_fec!D94)</f>
        <v>0.56059192431031168</v>
      </c>
      <c r="E94" s="111">
        <f>IF(RES_hhdet_in_tes!E94=0,"",RES_hhdet_in_tes!E94/RES_hhdet_in_fec!E94)</f>
        <v>0.56294475132720645</v>
      </c>
      <c r="F94" s="111">
        <f>IF(RES_hhdet_in_tes!F94=0,"",RES_hhdet_in_tes!F94/RES_hhdet_in_fec!F94)</f>
        <v>0.56533673375533366</v>
      </c>
      <c r="G94" s="111">
        <f>IF(RES_hhdet_in_tes!G94=0,"",RES_hhdet_in_tes!G94/RES_hhdet_in_fec!G94)</f>
        <v>0.56799315494164204</v>
      </c>
      <c r="H94" s="111">
        <f>IF(RES_hhdet_in_tes!H94=0,"",RES_hhdet_in_tes!H94/RES_hhdet_in_fec!H94)</f>
        <v>0.57088644307248271</v>
      </c>
      <c r="I94" s="111">
        <f>IF(RES_hhdet_in_tes!I94=0,"",RES_hhdet_in_tes!I94/RES_hhdet_in_fec!I94)</f>
        <v>0.57407210797112673</v>
      </c>
      <c r="J94" s="111">
        <f>IF(RES_hhdet_in_tes!J94=0,"",RES_hhdet_in_tes!J94/RES_hhdet_in_fec!J94)</f>
        <v>0.57777755379031093</v>
      </c>
      <c r="K94" s="111">
        <f>IF(RES_hhdet_in_tes!K94=0,"",RES_hhdet_in_tes!K94/RES_hhdet_in_fec!K94)</f>
        <v>0.58219613387426783</v>
      </c>
      <c r="L94" s="111">
        <f>IF(RES_hhdet_in_tes!L94=0,"",RES_hhdet_in_tes!L94/RES_hhdet_in_fec!L94)</f>
        <v>0.58737957816966446</v>
      </c>
      <c r="M94" s="111">
        <f>IF(RES_hhdet_in_tes!M94=0,"",RES_hhdet_in_tes!M94/RES_hhdet_in_fec!M94)</f>
        <v>0.59794635803950347</v>
      </c>
      <c r="N94" s="111">
        <f>IF(RES_hhdet_in_tes!N94=0,"",RES_hhdet_in_tes!N94/RES_hhdet_in_fec!N94)</f>
        <v>0.61536450769593642</v>
      </c>
      <c r="O94" s="111">
        <f>IF(RES_hhdet_in_tes!O94=0,"",RES_hhdet_in_tes!O94/RES_hhdet_in_fec!O94)</f>
        <v>0.64082881408434489</v>
      </c>
      <c r="P94" s="111">
        <f>IF(RES_hhdet_in_tes!P94=0,"",RES_hhdet_in_tes!P94/RES_hhdet_in_fec!P94)</f>
        <v>0.67170703260124731</v>
      </c>
      <c r="Q94" s="111" t="str">
        <f>IF(RES_hhdet_in_tes!Q94=0,"",RES_hhdet_in_tes!Q94/RES_hhdet_in_fec!Q94)</f>
        <v/>
      </c>
      <c r="R94" s="111" t="str">
        <f>IF(RES_hhdet_in_tes!R94=0,"",RES_hhdet_in_tes!R94/RES_hhdet_in_fec!R94)</f>
        <v/>
      </c>
      <c r="S94" s="111" t="str">
        <f>IF(RES_hhdet_in_tes!S94=0,"",RES_hhdet_in_tes!S94/RES_hhdet_in_fec!S94)</f>
        <v/>
      </c>
      <c r="T94" s="111" t="str">
        <f>IF(RES_hhdet_in_tes!T94=0,"",RES_hhdet_in_tes!T94/RES_hhdet_in_fec!T94)</f>
        <v/>
      </c>
      <c r="U94" s="111">
        <f>IF(RES_hhdet_in_tes!U94=0,"",RES_hhdet_in_tes!U94/RES_hhdet_in_fec!U94)</f>
        <v>0.7622189727235249</v>
      </c>
      <c r="V94" s="111">
        <f>IF(RES_hhdet_in_tes!V94=0,"",RES_hhdet_in_tes!V94/RES_hhdet_in_fec!V94)</f>
        <v>0.77231352546822762</v>
      </c>
      <c r="W94" s="111">
        <f>IF(RES_hhdet_in_tes!W94=0,"",RES_hhdet_in_tes!W94/RES_hhdet_in_fec!W94)</f>
        <v>0.77851817257321498</v>
      </c>
      <c r="X94" s="111">
        <f>IF(RES_hhdet_in_tes!X94=0,"",RES_hhdet_in_tes!X94/RES_hhdet_in_fec!X94)</f>
        <v>0.78190488491058618</v>
      </c>
      <c r="Y94" s="111">
        <f>IF(RES_hhdet_in_tes!Y94=0,"",RES_hhdet_in_tes!Y94/RES_hhdet_in_fec!Y94)</f>
        <v>0.78361983314659145</v>
      </c>
      <c r="DA94" s="63" t="s">
        <v>3675</v>
      </c>
    </row>
    <row r="95" spans="1:105" ht="12" customHeight="1" x14ac:dyDescent="0.25">
      <c r="A95" s="108" t="s">
        <v>52</v>
      </c>
      <c r="B95" s="111"/>
      <c r="C95" s="111" t="str">
        <f>IF(RES_hhdet_in_tes!C95=0,"",RES_hhdet_in_tes!C95/RES_hhdet_in_fec!C95)</f>
        <v/>
      </c>
      <c r="D95" s="111">
        <f>IF(RES_hhdet_in_tes!D95=0,"",RES_hhdet_in_tes!D95/RES_hhdet_in_fec!D95)</f>
        <v>1</v>
      </c>
      <c r="E95" s="111">
        <f>IF(RES_hhdet_in_tes!E95=0,"",RES_hhdet_in_tes!E95/RES_hhdet_in_fec!E95)</f>
        <v>1</v>
      </c>
      <c r="F95" s="111">
        <f>IF(RES_hhdet_in_tes!F95=0,"",RES_hhdet_in_tes!F95/RES_hhdet_in_fec!F95)</f>
        <v>1</v>
      </c>
      <c r="G95" s="111">
        <f>IF(RES_hhdet_in_tes!G95=0,"",RES_hhdet_in_tes!G95/RES_hhdet_in_fec!G95)</f>
        <v>1</v>
      </c>
      <c r="H95" s="111">
        <f>IF(RES_hhdet_in_tes!H95=0,"",RES_hhdet_in_tes!H95/RES_hhdet_in_fec!H95)</f>
        <v>1</v>
      </c>
      <c r="I95" s="111">
        <f>IF(RES_hhdet_in_tes!I95=0,"",RES_hhdet_in_tes!I95/RES_hhdet_in_fec!I95)</f>
        <v>1</v>
      </c>
      <c r="J95" s="111">
        <f>IF(RES_hhdet_in_tes!J95=0,"",RES_hhdet_in_tes!J95/RES_hhdet_in_fec!J95)</f>
        <v>1</v>
      </c>
      <c r="K95" s="111">
        <f>IF(RES_hhdet_in_tes!K95=0,"",RES_hhdet_in_tes!K95/RES_hhdet_in_fec!K95)</f>
        <v>1</v>
      </c>
      <c r="L95" s="111">
        <f>IF(RES_hhdet_in_tes!L95=0,"",RES_hhdet_in_tes!L95/RES_hhdet_in_fec!L95)</f>
        <v>1</v>
      </c>
      <c r="M95" s="111">
        <f>IF(RES_hhdet_in_tes!M95=0,"",RES_hhdet_in_tes!M95/RES_hhdet_in_fec!M95)</f>
        <v>1</v>
      </c>
      <c r="N95" s="111">
        <f>IF(RES_hhdet_in_tes!N95=0,"",RES_hhdet_in_tes!N95/RES_hhdet_in_fec!N95)</f>
        <v>1</v>
      </c>
      <c r="O95" s="111">
        <f>IF(RES_hhdet_in_tes!O95=0,"",RES_hhdet_in_tes!O95/RES_hhdet_in_fec!O95)</f>
        <v>1</v>
      </c>
      <c r="P95" s="111">
        <f>IF(RES_hhdet_in_tes!P95=0,"",RES_hhdet_in_tes!P95/RES_hhdet_in_fec!P95)</f>
        <v>1</v>
      </c>
      <c r="Q95" s="111" t="str">
        <f>IF(RES_hhdet_in_tes!Q95=0,"",RES_hhdet_in_tes!Q95/RES_hhdet_in_fec!Q95)</f>
        <v/>
      </c>
      <c r="R95" s="111" t="str">
        <f>IF(RES_hhdet_in_tes!R95=0,"",RES_hhdet_in_tes!R95/RES_hhdet_in_fec!R95)</f>
        <v/>
      </c>
      <c r="S95" s="111" t="str">
        <f>IF(RES_hhdet_in_tes!S95=0,"",RES_hhdet_in_tes!S95/RES_hhdet_in_fec!S95)</f>
        <v/>
      </c>
      <c r="T95" s="111" t="str">
        <f>IF(RES_hhdet_in_tes!T95=0,"",RES_hhdet_in_tes!T95/RES_hhdet_in_fec!T95)</f>
        <v/>
      </c>
      <c r="U95" s="111">
        <f>IF(RES_hhdet_in_tes!U95=0,"",RES_hhdet_in_tes!U95/RES_hhdet_in_fec!U95)</f>
        <v>1</v>
      </c>
      <c r="V95" s="111">
        <f>IF(RES_hhdet_in_tes!V95=0,"",RES_hhdet_in_tes!V95/RES_hhdet_in_fec!V95)</f>
        <v>1</v>
      </c>
      <c r="W95" s="111">
        <f>IF(RES_hhdet_in_tes!W95=0,"",RES_hhdet_in_tes!W95/RES_hhdet_in_fec!W95)</f>
        <v>1</v>
      </c>
      <c r="X95" s="111">
        <f>IF(RES_hhdet_in_tes!X95=0,"",RES_hhdet_in_tes!X95/RES_hhdet_in_fec!X95)</f>
        <v>1</v>
      </c>
      <c r="Y95" s="111">
        <f>IF(RES_hhdet_in_tes!Y95=0,"",RES_hhdet_in_tes!Y95/RES_hhdet_in_fec!Y95)</f>
        <v>1</v>
      </c>
      <c r="DA95" s="63" t="s">
        <v>3676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0.62534716131138379</v>
      </c>
      <c r="D96" s="112">
        <f>IF(RES_hhdet_in_tes!D96=0,"",RES_hhdet_in_tes!D96/RES_hhdet_in_fec!D96)</f>
        <v>0.62670832292646306</v>
      </c>
      <c r="E96" s="112">
        <f>IF(RES_hhdet_in_tes!E96=0,"",RES_hhdet_in_tes!E96/RES_hhdet_in_fec!E96)</f>
        <v>0.62819845777776262</v>
      </c>
      <c r="F96" s="112">
        <f>IF(RES_hhdet_in_tes!F96=0,"",RES_hhdet_in_tes!F96/RES_hhdet_in_fec!F96)</f>
        <v>0.62970657181846701</v>
      </c>
      <c r="G96" s="112">
        <f>IF(RES_hhdet_in_tes!G96=0,"",RES_hhdet_in_tes!G96/RES_hhdet_in_fec!G96)</f>
        <v>0.63133446900150703</v>
      </c>
      <c r="H96" s="112">
        <f>IF(RES_hhdet_in_tes!H96=0,"",RES_hhdet_in_tes!H96/RES_hhdet_in_fec!H96)</f>
        <v>0.63307065784538941</v>
      </c>
      <c r="I96" s="112">
        <f>IF(RES_hhdet_in_tes!I96=0,"",RES_hhdet_in_tes!I96/RES_hhdet_in_fec!I96)</f>
        <v>0.6349415409887994</v>
      </c>
      <c r="J96" s="112">
        <f>IF(RES_hhdet_in_tes!J96=0,"",RES_hhdet_in_tes!J96/RES_hhdet_in_fec!J96)</f>
        <v>0.63705298501344965</v>
      </c>
      <c r="K96" s="112">
        <f>IF(RES_hhdet_in_tes!K96=0,"",RES_hhdet_in_tes!K96/RES_hhdet_in_fec!K96)</f>
        <v>0.63949851400060742</v>
      </c>
      <c r="L96" s="112">
        <f>IF(RES_hhdet_in_tes!L96=0,"",RES_hhdet_in_tes!L96/RES_hhdet_in_fec!L96)</f>
        <v>0.64231028323811223</v>
      </c>
      <c r="M96" s="112">
        <f>IF(RES_hhdet_in_tes!M96=0,"",RES_hhdet_in_tes!M96/RES_hhdet_in_fec!M96)</f>
        <v>0.64765579522067107</v>
      </c>
      <c r="N96" s="112">
        <f>IF(RES_hhdet_in_tes!N96=0,"",RES_hhdet_in_tes!N96/RES_hhdet_in_fec!N96)</f>
        <v>0.65647006305231648</v>
      </c>
      <c r="O96" s="112">
        <f>IF(RES_hhdet_in_tes!O96=0,"",RES_hhdet_in_tes!O96/RES_hhdet_in_fec!O96)</f>
        <v>0.6699106757183183</v>
      </c>
      <c r="P96" s="112">
        <f>IF(RES_hhdet_in_tes!P96=0,"",RES_hhdet_in_tes!P96/RES_hhdet_in_fec!P96)</f>
        <v>0.68734040994224455</v>
      </c>
      <c r="Q96" s="112" t="str">
        <f>IF(RES_hhdet_in_tes!Q96=0,"",RES_hhdet_in_tes!Q96/RES_hhdet_in_fec!Q96)</f>
        <v/>
      </c>
      <c r="R96" s="112" t="str">
        <f>IF(RES_hhdet_in_tes!R96=0,"",RES_hhdet_in_tes!R96/RES_hhdet_in_fec!R96)</f>
        <v/>
      </c>
      <c r="S96" s="112" t="str">
        <f>IF(RES_hhdet_in_tes!S96=0,"",RES_hhdet_in_tes!S96/RES_hhdet_in_fec!S96)</f>
        <v/>
      </c>
      <c r="T96" s="112" t="str">
        <f>IF(RES_hhdet_in_tes!T96=0,"",RES_hhdet_in_tes!T96/RES_hhdet_in_fec!T96)</f>
        <v/>
      </c>
      <c r="U96" s="112">
        <f>IF(RES_hhdet_in_tes!U96=0,"",RES_hhdet_in_tes!U96/RES_hhdet_in_fec!U96)</f>
        <v>0.74846561022222191</v>
      </c>
      <c r="V96" s="112">
        <f>IF(RES_hhdet_in_tes!V96=0,"",RES_hhdet_in_tes!V96/RES_hhdet_in_fec!V96)</f>
        <v>0.75923661262366182</v>
      </c>
      <c r="W96" s="112">
        <f>IF(RES_hhdet_in_tes!W96=0,"",RES_hhdet_in_tes!W96/RES_hhdet_in_fec!W96)</f>
        <v>0.76907411108107782</v>
      </c>
      <c r="X96" s="112">
        <f>IF(RES_hhdet_in_tes!X96=0,"",RES_hhdet_in_tes!X96/RES_hhdet_in_fec!X96)</f>
        <v>0.78080236011595339</v>
      </c>
      <c r="Y96" s="112">
        <f>IF(RES_hhdet_in_tes!Y96=0,"",RES_hhdet_in_tes!Y96/RES_hhdet_in_fec!Y96)</f>
        <v>0.79174410362103376</v>
      </c>
      <c r="DA96" s="131" t="s">
        <v>3677</v>
      </c>
    </row>
    <row r="97" spans="1:105" ht="12" customHeight="1" x14ac:dyDescent="0.25">
      <c r="A97" s="107" t="s">
        <v>121</v>
      </c>
      <c r="B97" s="113"/>
      <c r="C97" s="113">
        <f>IF(RES_hhdet_in_tes!C97=0,"",RES_hhdet_in_tes!C97/RES_hhdet_in_fec!C97)</f>
        <v>0.88327188050879257</v>
      </c>
      <c r="D97" s="113">
        <f>IF(RES_hhdet_in_tes!D97=0,"",RES_hhdet_in_tes!D97/RES_hhdet_in_fec!D97)</f>
        <v>0.94962656044756311</v>
      </c>
      <c r="E97" s="113">
        <f>IF(RES_hhdet_in_tes!E97=0,"",RES_hhdet_in_tes!E97/RES_hhdet_in_fec!E97)</f>
        <v>0.97052413261871628</v>
      </c>
      <c r="F97" s="113">
        <f>IF(RES_hhdet_in_tes!F97=0,"",RES_hhdet_in_tes!F97/RES_hhdet_in_fec!F97)</f>
        <v>0.96120946774143723</v>
      </c>
      <c r="G97" s="113">
        <f>IF(RES_hhdet_in_tes!G97=0,"",RES_hhdet_in_tes!G97/RES_hhdet_in_fec!G97)</f>
        <v>0.96277022875442386</v>
      </c>
      <c r="H97" s="113">
        <f>IF(RES_hhdet_in_tes!H97=0,"",RES_hhdet_in_tes!H97/RES_hhdet_in_fec!H97)</f>
        <v>0.9492433241053897</v>
      </c>
      <c r="I97" s="113">
        <f>IF(RES_hhdet_in_tes!I97=0,"",RES_hhdet_in_tes!I97/RES_hhdet_in_fec!I97)</f>
        <v>0.95874641824638318</v>
      </c>
      <c r="J97" s="113">
        <f>IF(RES_hhdet_in_tes!J97=0,"",RES_hhdet_in_tes!J97/RES_hhdet_in_fec!J97)</f>
        <v>0.96163097311551304</v>
      </c>
      <c r="K97" s="113">
        <f>IF(RES_hhdet_in_tes!K97=0,"",RES_hhdet_in_tes!K97/RES_hhdet_in_fec!K97)</f>
        <v>0.96454268456701497</v>
      </c>
      <c r="L97" s="113">
        <f>IF(RES_hhdet_in_tes!L97=0,"",RES_hhdet_in_tes!L97/RES_hhdet_in_fec!L97)</f>
        <v>0.96523050002960131</v>
      </c>
      <c r="M97" s="113">
        <f>IF(RES_hhdet_in_tes!M97=0,"",RES_hhdet_in_tes!M97/RES_hhdet_in_fec!M97)</f>
        <v>0.9494295528990061</v>
      </c>
      <c r="N97" s="113">
        <f>IF(RES_hhdet_in_tes!N97=0,"",RES_hhdet_in_tes!N97/RES_hhdet_in_fec!N97)</f>
        <v>0.96738049220836286</v>
      </c>
      <c r="O97" s="113">
        <f>IF(RES_hhdet_in_tes!O97=0,"",RES_hhdet_in_tes!O97/RES_hhdet_in_fec!O97)</f>
        <v>0.98157315806295697</v>
      </c>
      <c r="P97" s="113">
        <f>IF(RES_hhdet_in_tes!P97=0,"",RES_hhdet_in_tes!P97/RES_hhdet_in_fec!P97)</f>
        <v>0.96250904209019739</v>
      </c>
      <c r="Q97" s="113" t="str">
        <f>IF(RES_hhdet_in_tes!Q97=0,"",RES_hhdet_in_tes!Q97/RES_hhdet_in_fec!Q97)</f>
        <v/>
      </c>
      <c r="R97" s="113" t="str">
        <f>IF(RES_hhdet_in_tes!R97=0,"",RES_hhdet_in_tes!R97/RES_hhdet_in_fec!R97)</f>
        <v/>
      </c>
      <c r="S97" s="113" t="str">
        <f>IF(RES_hhdet_in_tes!S97=0,"",RES_hhdet_in_tes!S97/RES_hhdet_in_fec!S97)</f>
        <v/>
      </c>
      <c r="T97" s="113" t="str">
        <f>IF(RES_hhdet_in_tes!T97=0,"",RES_hhdet_in_tes!T97/RES_hhdet_in_fec!T97)</f>
        <v/>
      </c>
      <c r="U97" s="113">
        <f>IF(RES_hhdet_in_tes!U97=0,"",RES_hhdet_in_tes!U97/RES_hhdet_in_fec!U97)</f>
        <v>0.97204579690094117</v>
      </c>
      <c r="V97" s="113">
        <f>IF(RES_hhdet_in_tes!V97=0,"",RES_hhdet_in_tes!V97/RES_hhdet_in_fec!V97)</f>
        <v>0.97816382335955288</v>
      </c>
      <c r="W97" s="113">
        <f>IF(RES_hhdet_in_tes!W97=0,"",RES_hhdet_in_tes!W97/RES_hhdet_in_fec!W97)</f>
        <v>0.97809437158642243</v>
      </c>
      <c r="X97" s="113">
        <f>IF(RES_hhdet_in_tes!X97=0,"",RES_hhdet_in_tes!X97/RES_hhdet_in_fec!X97)</f>
        <v>0.97774133700659682</v>
      </c>
      <c r="Y97" s="113">
        <f>IF(RES_hhdet_in_tes!Y97=0,"",RES_hhdet_in_tes!Y97/RES_hhdet_in_fec!Y97)</f>
        <v>0.9827507063702291</v>
      </c>
      <c r="DA97" s="132" t="s">
        <v>3678</v>
      </c>
    </row>
    <row r="98" spans="1:105" ht="12" customHeight="1" x14ac:dyDescent="0.25">
      <c r="A98" s="108" t="s">
        <v>53</v>
      </c>
      <c r="B98" s="111"/>
      <c r="C98" s="111">
        <f>IF(RES_hhdet_in_tes!C98=0,"",RES_hhdet_in_tes!C98/RES_hhdet_in_fec!C98)</f>
        <v>0.62534716131138379</v>
      </c>
      <c r="D98" s="111">
        <f>IF(RES_hhdet_in_tes!D98=0,"",RES_hhdet_in_tes!D98/RES_hhdet_in_fec!D98)</f>
        <v>0.62670832292646306</v>
      </c>
      <c r="E98" s="111">
        <f>IF(RES_hhdet_in_tes!E98=0,"",RES_hhdet_in_tes!E98/RES_hhdet_in_fec!E98)</f>
        <v>0.62819845777776251</v>
      </c>
      <c r="F98" s="111">
        <f>IF(RES_hhdet_in_tes!F98=0,"",RES_hhdet_in_tes!F98/RES_hhdet_in_fec!F98)</f>
        <v>0.62970657181846712</v>
      </c>
      <c r="G98" s="111">
        <f>IF(RES_hhdet_in_tes!G98=0,"",RES_hhdet_in_tes!G98/RES_hhdet_in_fec!G98)</f>
        <v>0.63133446900150703</v>
      </c>
      <c r="H98" s="111">
        <f>IF(RES_hhdet_in_tes!H98=0,"",RES_hhdet_in_tes!H98/RES_hhdet_in_fec!H98)</f>
        <v>0.63307065784538941</v>
      </c>
      <c r="I98" s="111">
        <f>IF(RES_hhdet_in_tes!I98=0,"",RES_hhdet_in_tes!I98/RES_hhdet_in_fec!I98)</f>
        <v>0.6349415409887994</v>
      </c>
      <c r="J98" s="111">
        <f>IF(RES_hhdet_in_tes!J98=0,"",RES_hhdet_in_tes!J98/RES_hhdet_in_fec!J98)</f>
        <v>0.63705298501344965</v>
      </c>
      <c r="K98" s="111">
        <f>IF(RES_hhdet_in_tes!K98=0,"",RES_hhdet_in_tes!K98/RES_hhdet_in_fec!K98)</f>
        <v>0.63949851400060742</v>
      </c>
      <c r="L98" s="111">
        <f>IF(RES_hhdet_in_tes!L98=0,"",RES_hhdet_in_tes!L98/RES_hhdet_in_fec!L98)</f>
        <v>0.64231028323811223</v>
      </c>
      <c r="M98" s="111">
        <f>IF(RES_hhdet_in_tes!M98=0,"",RES_hhdet_in_tes!M98/RES_hhdet_in_fec!M98)</f>
        <v>0.64765579522067107</v>
      </c>
      <c r="N98" s="111">
        <f>IF(RES_hhdet_in_tes!N98=0,"",RES_hhdet_in_tes!N98/RES_hhdet_in_fec!N98)</f>
        <v>0.65647006305231648</v>
      </c>
      <c r="O98" s="111">
        <f>IF(RES_hhdet_in_tes!O98=0,"",RES_hhdet_in_tes!O98/RES_hhdet_in_fec!O98)</f>
        <v>0.6699106757183183</v>
      </c>
      <c r="P98" s="111">
        <f>IF(RES_hhdet_in_tes!P98=0,"",RES_hhdet_in_tes!P98/RES_hhdet_in_fec!P98)</f>
        <v>0.68734040994224455</v>
      </c>
      <c r="Q98" s="111" t="str">
        <f>IF(RES_hhdet_in_tes!Q98=0,"",RES_hhdet_in_tes!Q98/RES_hhdet_in_fec!Q98)</f>
        <v/>
      </c>
      <c r="R98" s="111" t="str">
        <f>IF(RES_hhdet_in_tes!R98=0,"",RES_hhdet_in_tes!R98/RES_hhdet_in_fec!R98)</f>
        <v/>
      </c>
      <c r="S98" s="111" t="str">
        <f>IF(RES_hhdet_in_tes!S98=0,"",RES_hhdet_in_tes!S98/RES_hhdet_in_fec!S98)</f>
        <v/>
      </c>
      <c r="T98" s="111" t="str">
        <f>IF(RES_hhdet_in_tes!T98=0,"",RES_hhdet_in_tes!T98/RES_hhdet_in_fec!T98)</f>
        <v/>
      </c>
      <c r="U98" s="111">
        <f>IF(RES_hhdet_in_tes!U98=0,"",RES_hhdet_in_tes!U98/RES_hhdet_in_fec!U98)</f>
        <v>0.74846561022222202</v>
      </c>
      <c r="V98" s="111">
        <f>IF(RES_hhdet_in_tes!V98=0,"",RES_hhdet_in_tes!V98/RES_hhdet_in_fec!V98)</f>
        <v>0.75923661262366182</v>
      </c>
      <c r="W98" s="111">
        <f>IF(RES_hhdet_in_tes!W98=0,"",RES_hhdet_in_tes!W98/RES_hhdet_in_fec!W98)</f>
        <v>0.76907411108107782</v>
      </c>
      <c r="X98" s="111">
        <f>IF(RES_hhdet_in_tes!X98=0,"",RES_hhdet_in_tes!X98/RES_hhdet_in_fec!X98)</f>
        <v>0.78080236011595328</v>
      </c>
      <c r="Y98" s="111">
        <f>IF(RES_hhdet_in_tes!Y98=0,"",RES_hhdet_in_tes!Y98/RES_hhdet_in_fec!Y98)</f>
        <v>0.79174410362103376</v>
      </c>
      <c r="DA98" s="63" t="s">
        <v>3679</v>
      </c>
    </row>
    <row r="99" spans="1:105" ht="12" customHeight="1" x14ac:dyDescent="0.25">
      <c r="A99" s="108" t="s">
        <v>52</v>
      </c>
      <c r="B99" s="111"/>
      <c r="C99" s="111">
        <f>IF(RES_hhdet_in_tes!C99=0,"",RES_hhdet_in_tes!C99/RES_hhdet_in_fec!C99)</f>
        <v>1</v>
      </c>
      <c r="D99" s="111">
        <f>IF(RES_hhdet_in_tes!D99=0,"",RES_hhdet_in_tes!D99/RES_hhdet_in_fec!D99)</f>
        <v>1</v>
      </c>
      <c r="E99" s="111">
        <f>IF(RES_hhdet_in_tes!E99=0,"",RES_hhdet_in_tes!E99/RES_hhdet_in_fec!E99)</f>
        <v>1</v>
      </c>
      <c r="F99" s="111">
        <f>IF(RES_hhdet_in_tes!F99=0,"",RES_hhdet_in_tes!F99/RES_hhdet_in_fec!F99)</f>
        <v>1</v>
      </c>
      <c r="G99" s="111">
        <f>IF(RES_hhdet_in_tes!G99=0,"",RES_hhdet_in_tes!G99/RES_hhdet_in_fec!G99)</f>
        <v>1</v>
      </c>
      <c r="H99" s="111">
        <f>IF(RES_hhdet_in_tes!H99=0,"",RES_hhdet_in_tes!H99/RES_hhdet_in_fec!H99)</f>
        <v>1</v>
      </c>
      <c r="I99" s="111">
        <f>IF(RES_hhdet_in_tes!I99=0,"",RES_hhdet_in_tes!I99/RES_hhdet_in_fec!I99)</f>
        <v>1</v>
      </c>
      <c r="J99" s="111">
        <f>IF(RES_hhdet_in_tes!J99=0,"",RES_hhdet_in_tes!J99/RES_hhdet_in_fec!J99)</f>
        <v>1</v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 t="str">
        <f>IF(RES_hhdet_in_tes!Q99=0,"",RES_hhdet_in_tes!Q99/RES_hhdet_in_fec!Q99)</f>
        <v/>
      </c>
      <c r="R99" s="111" t="str">
        <f>IF(RES_hhdet_in_tes!R99=0,"",RES_hhdet_in_tes!R99/RES_hhdet_in_fec!R99)</f>
        <v/>
      </c>
      <c r="S99" s="111" t="str">
        <f>IF(RES_hhdet_in_tes!S99=0,"",RES_hhdet_in_tes!S99/RES_hhdet_in_fec!S99)</f>
        <v/>
      </c>
      <c r="T99" s="111" t="str">
        <f>IF(RES_hhdet_in_tes!T99=0,"",RES_hhdet_in_tes!T99/RES_hhdet_in_fec!T99)</f>
        <v/>
      </c>
      <c r="U99" s="111">
        <f>IF(RES_hhdet_in_tes!U99=0,"",RES_hhdet_in_tes!U99/RES_hhdet_in_fec!U99)</f>
        <v>1</v>
      </c>
      <c r="V99" s="111">
        <f>IF(RES_hhdet_in_tes!V99=0,"",RES_hhdet_in_tes!V99/RES_hhdet_in_fec!V99)</f>
        <v>1</v>
      </c>
      <c r="W99" s="111">
        <f>IF(RES_hhdet_in_tes!W99=0,"",RES_hhdet_in_tes!W99/RES_hhdet_in_fec!W99)</f>
        <v>1</v>
      </c>
      <c r="X99" s="111">
        <f>IF(RES_hhdet_in_tes!X99=0,"",RES_hhdet_in_tes!X99/RES_hhdet_in_fec!X99)</f>
        <v>1</v>
      </c>
      <c r="Y99" s="111">
        <f>IF(RES_hhdet_in_tes!Y99=0,"",RES_hhdet_in_tes!Y99/RES_hhdet_in_fec!Y99)</f>
        <v>1</v>
      </c>
      <c r="DA99" s="63" t="s">
        <v>3680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0.69627561980889463</v>
      </c>
      <c r="D100" s="124">
        <f>IF(RES_hhdet_in_tes!D100=0,"",RES_hhdet_in_tes!D100/RES_hhdet_in_fec!D100)</f>
        <v>0.68218381518261795</v>
      </c>
      <c r="E100" s="124">
        <f>IF(RES_hhdet_in_tes!E100=0,"",RES_hhdet_in_tes!E100/RES_hhdet_in_fec!E100)</f>
        <v>0.68452462102118494</v>
      </c>
      <c r="F100" s="124">
        <f>IF(RES_hhdet_in_tes!F100=0,"",RES_hhdet_in_tes!F100/RES_hhdet_in_fec!F100)</f>
        <v>0.68485084306928945</v>
      </c>
      <c r="G100" s="124">
        <f>IF(RES_hhdet_in_tes!G100=0,"",RES_hhdet_in_tes!G100/RES_hhdet_in_fec!G100)</f>
        <v>0.69197632422356614</v>
      </c>
      <c r="H100" s="124">
        <f>IF(RES_hhdet_in_tes!H100=0,"",RES_hhdet_in_tes!H100/RES_hhdet_in_fec!H100)</f>
        <v>0.70324241667694054</v>
      </c>
      <c r="I100" s="124">
        <f>IF(RES_hhdet_in_tes!I100=0,"",RES_hhdet_in_tes!I100/RES_hhdet_in_fec!I100)</f>
        <v>0.7039028852769017</v>
      </c>
      <c r="J100" s="124">
        <f>IF(RES_hhdet_in_tes!J100=0,"",RES_hhdet_in_tes!J100/RES_hhdet_in_fec!J100)</f>
        <v>0.70015568071867362</v>
      </c>
      <c r="K100" s="124">
        <f>IF(RES_hhdet_in_tes!K100=0,"",RES_hhdet_in_tes!K100/RES_hhdet_in_fec!K100)</f>
        <v>0.69519814624916521</v>
      </c>
      <c r="L100" s="124">
        <f>IF(RES_hhdet_in_tes!L100=0,"",RES_hhdet_in_tes!L100/RES_hhdet_in_fec!L100)</f>
        <v>0.69465799865475197</v>
      </c>
      <c r="M100" s="124">
        <f>IF(RES_hhdet_in_tes!M100=0,"",RES_hhdet_in_tes!M100/RES_hhdet_in_fec!M100)</f>
        <v>0.69514273291058148</v>
      </c>
      <c r="N100" s="124">
        <f>IF(RES_hhdet_in_tes!N100=0,"",RES_hhdet_in_tes!N100/RES_hhdet_in_fec!N100)</f>
        <v>0.70562112578304936</v>
      </c>
      <c r="O100" s="124">
        <f>IF(RES_hhdet_in_tes!O100=0,"",RES_hhdet_in_tes!O100/RES_hhdet_in_fec!O100)</f>
        <v>0.7080540978966362</v>
      </c>
      <c r="P100" s="124">
        <f>IF(RES_hhdet_in_tes!P100=0,"",RES_hhdet_in_tes!P100/RES_hhdet_in_fec!P100)</f>
        <v>0.7210516262178539</v>
      </c>
      <c r="Q100" s="124" t="str">
        <f>IF(RES_hhdet_in_tes!Q100=0,"",RES_hhdet_in_tes!Q100/RES_hhdet_in_fec!Q100)</f>
        <v/>
      </c>
      <c r="R100" s="124" t="str">
        <f>IF(RES_hhdet_in_tes!R100=0,"",RES_hhdet_in_tes!R100/RES_hhdet_in_fec!R100)</f>
        <v/>
      </c>
      <c r="S100" s="124" t="str">
        <f>IF(RES_hhdet_in_tes!S100=0,"",RES_hhdet_in_tes!S100/RES_hhdet_in_fec!S100)</f>
        <v/>
      </c>
      <c r="T100" s="124" t="str">
        <f>IF(RES_hhdet_in_tes!T100=0,"",RES_hhdet_in_tes!T100/RES_hhdet_in_fec!T100)</f>
        <v/>
      </c>
      <c r="U100" s="124">
        <f>IF(RES_hhdet_in_tes!U100=0,"",RES_hhdet_in_tes!U100/RES_hhdet_in_fec!U100)</f>
        <v>0.79858044915572501</v>
      </c>
      <c r="V100" s="124">
        <f>IF(RES_hhdet_in_tes!V100=0,"",RES_hhdet_in_tes!V100/RES_hhdet_in_fec!V100)</f>
        <v>0.80534727349998914</v>
      </c>
      <c r="W100" s="124">
        <f>IF(RES_hhdet_in_tes!W100=0,"",RES_hhdet_in_tes!W100/RES_hhdet_in_fec!W100)</f>
        <v>0.80331541379542848</v>
      </c>
      <c r="X100" s="124">
        <f>IF(RES_hhdet_in_tes!X100=0,"",RES_hhdet_in_tes!X100/RES_hhdet_in_fec!X100)</f>
        <v>0.80515428560493185</v>
      </c>
      <c r="Y100" s="124">
        <f>IF(RES_hhdet_in_tes!Y100=0,"",RES_hhdet_in_tes!Y100/RES_hhdet_in_fec!Y100)</f>
        <v>0.80951855111659698</v>
      </c>
      <c r="DA100" s="130" t="s">
        <v>3681</v>
      </c>
    </row>
    <row r="101" spans="1:105" ht="12" customHeight="1" x14ac:dyDescent="0.25">
      <c r="A101" s="97" t="s">
        <v>202</v>
      </c>
      <c r="B101" s="111"/>
      <c r="C101" s="111">
        <f>IF(RES_hhdet_in_tes!C101=0,"",RES_hhdet_in_tes!C101/RES_hhdet_in_fec!C101)</f>
        <v>0.56917970426622799</v>
      </c>
      <c r="D101" s="111">
        <f>IF(RES_hhdet_in_tes!D101=0,"",RES_hhdet_in_tes!D101/RES_hhdet_in_fec!D101)</f>
        <v>0.56946404399068351</v>
      </c>
      <c r="E101" s="111">
        <f>IF(RES_hhdet_in_tes!E101=0,"",RES_hhdet_in_tes!E101/RES_hhdet_in_fec!E101)</f>
        <v>0.56974840932806392</v>
      </c>
      <c r="F101" s="111">
        <f>IF(RES_hhdet_in_tes!F101=0,"",RES_hhdet_in_tes!F101/RES_hhdet_in_fec!F101)</f>
        <v>0.57003277815811559</v>
      </c>
      <c r="G101" s="111">
        <f>IF(RES_hhdet_in_tes!G101=0,"",RES_hhdet_in_tes!G101/RES_hhdet_in_fec!G101)</f>
        <v>0.57031717057616427</v>
      </c>
      <c r="H101" s="111">
        <f>IF(RES_hhdet_in_tes!H101=0,"",RES_hhdet_in_tes!H101/RES_hhdet_in_fec!H101)</f>
        <v>0.57060158412279816</v>
      </c>
      <c r="I101" s="111">
        <f>IF(RES_hhdet_in_tes!I101=0,"",RES_hhdet_in_tes!I101/RES_hhdet_in_fec!I101)</f>
        <v>0.57088602374950559</v>
      </c>
      <c r="J101" s="111">
        <f>IF(RES_hhdet_in_tes!J101=0,"",RES_hhdet_in_tes!J101/RES_hhdet_in_fec!J101)</f>
        <v>0.57117050974078887</v>
      </c>
      <c r="K101" s="111">
        <f>IF(RES_hhdet_in_tes!K101=0,"",RES_hhdet_in_tes!K101/RES_hhdet_in_fec!K101)</f>
        <v>0.5714550593438098</v>
      </c>
      <c r="L101" s="111">
        <f>IF(RES_hhdet_in_tes!L101=0,"",RES_hhdet_in_tes!L101/RES_hhdet_in_fec!L101)</f>
        <v>0.57173967717289131</v>
      </c>
      <c r="M101" s="111">
        <f>IF(RES_hhdet_in_tes!M101=0,"",RES_hhdet_in_tes!M101/RES_hhdet_in_fec!M101)</f>
        <v>0.57195582816987056</v>
      </c>
      <c r="N101" s="111">
        <f>IF(RES_hhdet_in_tes!N101=0,"",RES_hhdet_in_tes!N101/RES_hhdet_in_fec!N101)</f>
        <v>0.5720766464097915</v>
      </c>
      <c r="O101" s="111">
        <f>IF(RES_hhdet_in_tes!O101=0,"",RES_hhdet_in_tes!O101/RES_hhdet_in_fec!O101)</f>
        <v>0.57214885629804912</v>
      </c>
      <c r="P101" s="111">
        <f>IF(RES_hhdet_in_tes!P101=0,"",RES_hhdet_in_tes!P101/RES_hhdet_in_fec!P101)</f>
        <v>0.57235034605404667</v>
      </c>
      <c r="Q101" s="111" t="str">
        <f>IF(RES_hhdet_in_tes!Q101=0,"",RES_hhdet_in_tes!Q101/RES_hhdet_in_fec!Q101)</f>
        <v/>
      </c>
      <c r="R101" s="111" t="str">
        <f>IF(RES_hhdet_in_tes!R101=0,"",RES_hhdet_in_tes!R101/RES_hhdet_in_fec!R101)</f>
        <v/>
      </c>
      <c r="S101" s="111" t="str">
        <f>IF(RES_hhdet_in_tes!S101=0,"",RES_hhdet_in_tes!S101/RES_hhdet_in_fec!S101)</f>
        <v/>
      </c>
      <c r="T101" s="111" t="str">
        <f>IF(RES_hhdet_in_tes!T101=0,"",RES_hhdet_in_tes!T101/RES_hhdet_in_fec!T101)</f>
        <v/>
      </c>
      <c r="U101" s="111">
        <f>IF(RES_hhdet_in_tes!U101=0,"",RES_hhdet_in_tes!U101/RES_hhdet_in_fec!U101)</f>
        <v>0.58473790159136141</v>
      </c>
      <c r="V101" s="111">
        <f>IF(RES_hhdet_in_tes!V101=0,"",RES_hhdet_in_tes!V101/RES_hhdet_in_fec!V101)</f>
        <v>0.58689516146454368</v>
      </c>
      <c r="W101" s="111">
        <f>IF(RES_hhdet_in_tes!W101=0,"",RES_hhdet_in_tes!W101/RES_hhdet_in_fec!W101)</f>
        <v>0.58793195693842326</v>
      </c>
      <c r="X101" s="111">
        <f>IF(RES_hhdet_in_tes!X101=0,"",RES_hhdet_in_tes!X101/RES_hhdet_in_fec!X101)</f>
        <v>0.5883201819865661</v>
      </c>
      <c r="Y101" s="111">
        <f>IF(RES_hhdet_in_tes!Y101=0,"",RES_hhdet_in_tes!Y101/RES_hhdet_in_fec!Y101)</f>
        <v>0.58835900449138057</v>
      </c>
      <c r="DA101" s="63" t="s">
        <v>3682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0.57052402274354852</v>
      </c>
      <c r="D102" s="111">
        <f>IF(RES_hhdet_in_tes!D102=0,"",RES_hhdet_in_tes!D102/RES_hhdet_in_fec!D102)</f>
        <v>0.57118525269003906</v>
      </c>
      <c r="E102" s="111">
        <f>IF(RES_hhdet_in_tes!E102=0,"",RES_hhdet_in_tes!E102/RES_hhdet_in_fec!E102)</f>
        <v>0.5718465421991985</v>
      </c>
      <c r="F102" s="111">
        <f>IF(RES_hhdet_in_tes!F102=0,"",RES_hhdet_in_tes!F102/RES_hhdet_in_fec!F102)</f>
        <v>0.57250783983053966</v>
      </c>
      <c r="G102" s="111">
        <f>IF(RES_hhdet_in_tes!G102=0,"",RES_hhdet_in_tes!G102/RES_hhdet_in_fec!G102)</f>
        <v>0.57316919231559527</v>
      </c>
      <c r="H102" s="111">
        <f>IF(RES_hhdet_in_tes!H102=0,"",RES_hhdet_in_tes!H102/RES_hhdet_in_fec!H102)</f>
        <v>0.57383059393502067</v>
      </c>
      <c r="I102" s="111">
        <f>IF(RES_hhdet_in_tes!I102=0,"",RES_hhdet_in_tes!I102/RES_hhdet_in_fec!I102)</f>
        <v>0.57449205620346633</v>
      </c>
      <c r="J102" s="111">
        <f>IF(RES_hhdet_in_tes!J102=0,"",RES_hhdet_in_tes!J102/RES_hhdet_in_fec!J102)</f>
        <v>0.57515362629239353</v>
      </c>
      <c r="K102" s="111">
        <f>IF(RES_hhdet_in_tes!K102=0,"",RES_hhdet_in_tes!K102/RES_hhdet_in_fec!K102)</f>
        <v>0.57581534430995052</v>
      </c>
      <c r="L102" s="111">
        <f>IF(RES_hhdet_in_tes!L102=0,"",RES_hhdet_in_tes!L102/RES_hhdet_in_fec!L102)</f>
        <v>0.57647722098671128</v>
      </c>
      <c r="M102" s="111">
        <f>IF(RES_hhdet_in_tes!M102=0,"",RES_hhdet_in_tes!M102/RES_hhdet_in_fec!M102)</f>
        <v>0.57697987854692467</v>
      </c>
      <c r="N102" s="111">
        <f>IF(RES_hhdet_in_tes!N102=0,"",RES_hhdet_in_tes!N102/RES_hhdet_in_fec!N102)</f>
        <v>0.57726084047889148</v>
      </c>
      <c r="O102" s="111">
        <f>IF(RES_hhdet_in_tes!O102=0,"",RES_hhdet_in_tes!O102/RES_hhdet_in_fec!O102)</f>
        <v>0.5774287640451119</v>
      </c>
      <c r="P102" s="111">
        <f>IF(RES_hhdet_in_tes!P102=0,"",RES_hhdet_in_tes!P102/RES_hhdet_in_fec!P102)</f>
        <v>0.57789732699681251</v>
      </c>
      <c r="Q102" s="111" t="str">
        <f>IF(RES_hhdet_in_tes!Q102=0,"",RES_hhdet_in_tes!Q102/RES_hhdet_in_fec!Q102)</f>
        <v/>
      </c>
      <c r="R102" s="111" t="str">
        <f>IF(RES_hhdet_in_tes!R102=0,"",RES_hhdet_in_tes!R102/RES_hhdet_in_fec!R102)</f>
        <v/>
      </c>
      <c r="S102" s="111" t="str">
        <f>IF(RES_hhdet_in_tes!S102=0,"",RES_hhdet_in_tes!S102/RES_hhdet_in_fec!S102)</f>
        <v/>
      </c>
      <c r="T102" s="111" t="str">
        <f>IF(RES_hhdet_in_tes!T102=0,"",RES_hhdet_in_tes!T102/RES_hhdet_in_fec!T102)</f>
        <v/>
      </c>
      <c r="U102" s="111">
        <f>IF(RES_hhdet_in_tes!U102=0,"",RES_hhdet_in_tes!U102/RES_hhdet_in_fec!U102)</f>
        <v>0.60670449666250437</v>
      </c>
      <c r="V102" s="111">
        <f>IF(RES_hhdet_in_tes!V102=0,"",RES_hhdet_in_tes!V102/RES_hhdet_in_fec!V102)</f>
        <v>0.61172118869609837</v>
      </c>
      <c r="W102" s="111">
        <f>IF(RES_hhdet_in_tes!W102=0,"",RES_hhdet_in_tes!W102/RES_hhdet_in_fec!W102)</f>
        <v>0.61413224897628838</v>
      </c>
      <c r="X102" s="111">
        <f>IF(RES_hhdet_in_tes!X102=0,"",RES_hhdet_in_tes!X102/RES_hhdet_in_fec!X102)</f>
        <v>0.61452954699514772</v>
      </c>
      <c r="Y102" s="111">
        <f>IF(RES_hhdet_in_tes!Y102=0,"",RES_hhdet_in_tes!Y102/RES_hhdet_in_fec!Y102)</f>
        <v>0.61456927679703366</v>
      </c>
      <c r="DA102" s="63" t="s">
        <v>3683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0.74082437666678602</v>
      </c>
      <c r="D103" s="45">
        <f>IF(RES_hhdet_in_tes!D103=0,"",RES_hhdet_in_tes!D103/RES_hhdet_in_fec!D103)</f>
        <v>0.74220613794717116</v>
      </c>
      <c r="E103" s="45">
        <f>IF(RES_hhdet_in_tes!E103=0,"",RES_hhdet_in_tes!E103/RES_hhdet_in_fec!E103)</f>
        <v>0.74365304959157019</v>
      </c>
      <c r="F103" s="45">
        <f>IF(RES_hhdet_in_tes!F103=0,"",RES_hhdet_in_tes!F103/RES_hhdet_in_fec!F103)</f>
        <v>0.74510884537651656</v>
      </c>
      <c r="G103" s="45">
        <f>IF(RES_hhdet_in_tes!G103=0,"",RES_hhdet_in_tes!G103/RES_hhdet_in_fec!G103)</f>
        <v>0.74662464081463764</v>
      </c>
      <c r="H103" s="45">
        <f>IF(RES_hhdet_in_tes!H103=0,"",RES_hhdet_in_tes!H103/RES_hhdet_in_fec!H103)</f>
        <v>0.74819418001792459</v>
      </c>
      <c r="I103" s="45">
        <f>IF(RES_hhdet_in_tes!I103=0,"",RES_hhdet_in_tes!I103/RES_hhdet_in_fec!I103)</f>
        <v>0.74983005785018264</v>
      </c>
      <c r="J103" s="45">
        <f>IF(RES_hhdet_in_tes!J103=0,"",RES_hhdet_in_tes!J103/RES_hhdet_in_fec!J103)</f>
        <v>0.75158387102283342</v>
      </c>
      <c r="K103" s="45">
        <f>IF(RES_hhdet_in_tes!K103=0,"",RES_hhdet_in_tes!K103/RES_hhdet_in_fec!K103)</f>
        <v>0.75349949031213515</v>
      </c>
      <c r="L103" s="45">
        <f>IF(RES_hhdet_in_tes!L103=0,"",RES_hhdet_in_tes!L103/RES_hhdet_in_fec!L103)</f>
        <v>0.75558865294934718</v>
      </c>
      <c r="M103" s="45">
        <f>IF(RES_hhdet_in_tes!M103=0,"",RES_hhdet_in_tes!M103/RES_hhdet_in_fec!M103)</f>
        <v>0.75857569386228418</v>
      </c>
      <c r="N103" s="45">
        <f>IF(RES_hhdet_in_tes!N103=0,"",RES_hhdet_in_tes!N103/RES_hhdet_in_fec!N103)</f>
        <v>0.76266682432050636</v>
      </c>
      <c r="O103" s="45">
        <f>IF(RES_hhdet_in_tes!O103=0,"",RES_hhdet_in_tes!O103/RES_hhdet_in_fec!O103)</f>
        <v>0.76835104067198634</v>
      </c>
      <c r="P103" s="45">
        <f>IF(RES_hhdet_in_tes!P103=0,"",RES_hhdet_in_tes!P103/RES_hhdet_in_fec!P103)</f>
        <v>0.77586818058908402</v>
      </c>
      <c r="Q103" s="45" t="str">
        <f>IF(RES_hhdet_in_tes!Q103=0,"",RES_hhdet_in_tes!Q103/RES_hhdet_in_fec!Q103)</f>
        <v/>
      </c>
      <c r="R103" s="45" t="str">
        <f>IF(RES_hhdet_in_tes!R103=0,"",RES_hhdet_in_tes!R103/RES_hhdet_in_fec!R103)</f>
        <v/>
      </c>
      <c r="S103" s="45" t="str">
        <f>IF(RES_hhdet_in_tes!S103=0,"",RES_hhdet_in_tes!S103/RES_hhdet_in_fec!S103)</f>
        <v/>
      </c>
      <c r="T103" s="45" t="str">
        <f>IF(RES_hhdet_in_tes!T103=0,"",RES_hhdet_in_tes!T103/RES_hhdet_in_fec!T103)</f>
        <v/>
      </c>
      <c r="U103" s="45">
        <f>IF(RES_hhdet_in_tes!U103=0,"",RES_hhdet_in_tes!U103/RES_hhdet_in_fec!U103)</f>
        <v>0.85026659812378913</v>
      </c>
      <c r="V103" s="45">
        <f>IF(RES_hhdet_in_tes!V103=0,"",RES_hhdet_in_tes!V103/RES_hhdet_in_fec!V103)</f>
        <v>0.86445765362425364</v>
      </c>
      <c r="W103" s="45">
        <f>IF(RES_hhdet_in_tes!W103=0,"",RES_hhdet_in_tes!W103/RES_hhdet_in_fec!W103)</f>
        <v>0.87508405009620061</v>
      </c>
      <c r="X103" s="45">
        <f>IF(RES_hhdet_in_tes!X103=0,"",RES_hhdet_in_tes!X103/RES_hhdet_in_fec!X103)</f>
        <v>0.88276189084682399</v>
      </c>
      <c r="Y103" s="45">
        <f>IF(RES_hhdet_in_tes!Y103=0,"",RES_hhdet_in_tes!Y103/RES_hhdet_in_fec!Y103)</f>
        <v>0.88957056796518896</v>
      </c>
      <c r="DA103" s="60" t="s">
        <v>3684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9"/>
      <c r="C105" s="119">
        <f>IF(RES_hhdet_in_tes!C105=0,"",RES_hhdet_in_tes!C105/RES_hhdet_in_fec!C105)</f>
        <v>0.74494131014126119</v>
      </c>
      <c r="D105" s="119">
        <f>IF(RES_hhdet_in_tes!D105=0,"",RES_hhdet_in_tes!D105/RES_hhdet_in_fec!D105)</f>
        <v>0.75666559882239381</v>
      </c>
      <c r="E105" s="119">
        <f>IF(RES_hhdet_in_tes!E105=0,"",RES_hhdet_in_tes!E105/RES_hhdet_in_fec!E105)</f>
        <v>0.77829022154879213</v>
      </c>
      <c r="F105" s="119">
        <f>IF(RES_hhdet_in_tes!F105=0,"",RES_hhdet_in_tes!F105/RES_hhdet_in_fec!F105)</f>
        <v>0.79408019536929852</v>
      </c>
      <c r="G105" s="119">
        <f>IF(RES_hhdet_in_tes!G105=0,"",RES_hhdet_in_tes!G105/RES_hhdet_in_fec!G105)</f>
        <v>0.79572773475919822</v>
      </c>
      <c r="H105" s="119">
        <f>IF(RES_hhdet_in_tes!H105=0,"",RES_hhdet_in_tes!H105/RES_hhdet_in_fec!H105)</f>
        <v>0.77328037262707461</v>
      </c>
      <c r="I105" s="119">
        <f>IF(RES_hhdet_in_tes!I105=0,"",RES_hhdet_in_tes!I105/RES_hhdet_in_fec!I105)</f>
        <v>0.78807350642188634</v>
      </c>
      <c r="J105" s="119">
        <f>IF(RES_hhdet_in_tes!J105=0,"",RES_hhdet_in_tes!J105/RES_hhdet_in_fec!J105)</f>
        <v>0.79441765689058175</v>
      </c>
      <c r="K105" s="119">
        <f>IF(RES_hhdet_in_tes!K105=0,"",RES_hhdet_in_tes!K105/RES_hhdet_in_fec!K105)</f>
        <v>0.80920057545461932</v>
      </c>
      <c r="L105" s="119">
        <f>IF(RES_hhdet_in_tes!L105=0,"",RES_hhdet_in_tes!L105/RES_hhdet_in_fec!L105)</f>
        <v>0.80887350860316309</v>
      </c>
      <c r="M105" s="119">
        <f>IF(RES_hhdet_in_tes!M105=0,"",RES_hhdet_in_tes!M105/RES_hhdet_in_fec!M105)</f>
        <v>0.80490565285514304</v>
      </c>
      <c r="N105" s="119">
        <f>IF(RES_hhdet_in_tes!N105=0,"",RES_hhdet_in_tes!N105/RES_hhdet_in_fec!N105)</f>
        <v>0.82135118869847756</v>
      </c>
      <c r="O105" s="119">
        <f>IF(RES_hhdet_in_tes!O105=0,"",RES_hhdet_in_tes!O105/RES_hhdet_in_fec!O105)</f>
        <v>0.7995928881525336</v>
      </c>
      <c r="P105" s="119">
        <f>IF(RES_hhdet_in_tes!P105=0,"",RES_hhdet_in_tes!P105/RES_hhdet_in_fec!P105)</f>
        <v>0.80962195696592332</v>
      </c>
      <c r="Q105" s="119">
        <f>IF(RES_hhdet_in_tes!Q105=0,"",RES_hhdet_in_tes!Q105/RES_hhdet_in_fec!Q105)</f>
        <v>0.80812009628887382</v>
      </c>
      <c r="R105" s="119">
        <f>IF(RES_hhdet_in_tes!R105=0,"",RES_hhdet_in_tes!R105/RES_hhdet_in_fec!R105)</f>
        <v>0.82010224954977029</v>
      </c>
      <c r="S105" s="119">
        <f>IF(RES_hhdet_in_tes!S105=0,"",RES_hhdet_in_tes!S105/RES_hhdet_in_fec!S105)</f>
        <v>0.8396259114228678</v>
      </c>
      <c r="T105" s="119">
        <f>IF(RES_hhdet_in_tes!T105=0,"",RES_hhdet_in_tes!T105/RES_hhdet_in_fec!T105)</f>
        <v>0.81992658474608504</v>
      </c>
      <c r="U105" s="119">
        <f>IF(RES_hhdet_in_tes!U105=0,"",RES_hhdet_in_tes!U105/RES_hhdet_in_fec!U105)</f>
        <v>0.82704597179103101</v>
      </c>
      <c r="V105" s="119">
        <f>IF(RES_hhdet_in_tes!V105=0,"",RES_hhdet_in_tes!V105/RES_hhdet_in_fec!V105)</f>
        <v>0.83206569011706999</v>
      </c>
      <c r="W105" s="119">
        <f>IF(RES_hhdet_in_tes!W105=0,"",RES_hhdet_in_tes!W105/RES_hhdet_in_fec!W105)</f>
        <v>0.84015123216768173</v>
      </c>
      <c r="X105" s="119">
        <f>IF(RES_hhdet_in_tes!X105=0,"",RES_hhdet_in_tes!X105/RES_hhdet_in_fec!X105)</f>
        <v>0.85934538018414908</v>
      </c>
      <c r="Y105" s="119">
        <f>IF(RES_hhdet_in_tes!Y105=0,"",RES_hhdet_in_tes!Y105/RES_hhdet_in_fec!Y105)</f>
        <v>0.84264134214046904</v>
      </c>
      <c r="DA105" s="129" t="s">
        <v>3685</v>
      </c>
    </row>
    <row r="106" spans="1:105" ht="12.95" customHeight="1" x14ac:dyDescent="0.25">
      <c r="A106" s="121" t="s">
        <v>57</v>
      </c>
      <c r="B106" s="124"/>
      <c r="C106" s="124">
        <f>IF(RES_hhdet_in_tes!C106=0,"",RES_hhdet_in_tes!C106/RES_hhdet_in_fec!C106)</f>
        <v>0.76148900599779989</v>
      </c>
      <c r="D106" s="124">
        <f>IF(RES_hhdet_in_tes!D106=0,"",RES_hhdet_in_tes!D106/RES_hhdet_in_fec!D106)</f>
        <v>0.76592939883111277</v>
      </c>
      <c r="E106" s="124">
        <f>IF(RES_hhdet_in_tes!E106=0,"",RES_hhdet_in_tes!E106/RES_hhdet_in_fec!E106)</f>
        <v>0.77034699351571345</v>
      </c>
      <c r="F106" s="124">
        <f>IF(RES_hhdet_in_tes!F106=0,"",RES_hhdet_in_tes!F106/RES_hhdet_in_fec!F106)</f>
        <v>0.77481259474367215</v>
      </c>
      <c r="G106" s="124">
        <f>IF(RES_hhdet_in_tes!G106=0,"",RES_hhdet_in_tes!G106/RES_hhdet_in_fec!G106)</f>
        <v>0.77925723168992977</v>
      </c>
      <c r="H106" s="124">
        <f>IF(RES_hhdet_in_tes!H106=0,"",RES_hhdet_in_tes!H106/RES_hhdet_in_fec!H106)</f>
        <v>0.78369950477463846</v>
      </c>
      <c r="I106" s="124">
        <f>IF(RES_hhdet_in_tes!I106=0,"",RES_hhdet_in_tes!I106/RES_hhdet_in_fec!I106)</f>
        <v>0.78816391369276528</v>
      </c>
      <c r="J106" s="124">
        <f>IF(RES_hhdet_in_tes!J106=0,"",RES_hhdet_in_tes!J106/RES_hhdet_in_fec!J106)</f>
        <v>0.79261979066941035</v>
      </c>
      <c r="K106" s="124">
        <f>IF(RES_hhdet_in_tes!K106=0,"",RES_hhdet_in_tes!K106/RES_hhdet_in_fec!K106)</f>
        <v>0.79707058821603638</v>
      </c>
      <c r="L106" s="124">
        <f>IF(RES_hhdet_in_tes!L106=0,"",RES_hhdet_in_tes!L106/RES_hhdet_in_fec!L106)</f>
        <v>0.8015416704355367</v>
      </c>
      <c r="M106" s="124">
        <f>IF(RES_hhdet_in_tes!M106=0,"",RES_hhdet_in_tes!M106/RES_hhdet_in_fec!M106)</f>
        <v>0.80606780988934901</v>
      </c>
      <c r="N106" s="124">
        <f>IF(RES_hhdet_in_tes!N106=0,"",RES_hhdet_in_tes!N106/RES_hhdet_in_fec!N106)</f>
        <v>0.81064799082785777</v>
      </c>
      <c r="O106" s="124">
        <f>IF(RES_hhdet_in_tes!O106=0,"",RES_hhdet_in_tes!O106/RES_hhdet_in_fec!O106)</f>
        <v>0.81528657464467524</v>
      </c>
      <c r="P106" s="124">
        <f>IF(RES_hhdet_in_tes!P106=0,"",RES_hhdet_in_tes!P106/RES_hhdet_in_fec!P106)</f>
        <v>0.81987124952812263</v>
      </c>
      <c r="Q106" s="124">
        <f>IF(RES_hhdet_in_tes!Q106=0,"",RES_hhdet_in_tes!Q106/RES_hhdet_in_fec!Q106)</f>
        <v>0.82410547190806938</v>
      </c>
      <c r="R106" s="124">
        <f>IF(RES_hhdet_in_tes!R106=0,"",RES_hhdet_in_tes!R106/RES_hhdet_in_fec!R106)</f>
        <v>0.82781855428406714</v>
      </c>
      <c r="S106" s="124">
        <f>IF(RES_hhdet_in_tes!S106=0,"",RES_hhdet_in_tes!S106/RES_hhdet_in_fec!S106)</f>
        <v>0.83123016296241203</v>
      </c>
      <c r="T106" s="124">
        <f>IF(RES_hhdet_in_tes!T106=0,"",RES_hhdet_in_tes!T106/RES_hhdet_in_fec!T106)</f>
        <v>0.83441950163689371</v>
      </c>
      <c r="U106" s="124">
        <f>IF(RES_hhdet_in_tes!U106=0,"",RES_hhdet_in_tes!U106/RES_hhdet_in_fec!U106)</f>
        <v>0.83742573821959865</v>
      </c>
      <c r="V106" s="124">
        <f>IF(RES_hhdet_in_tes!V106=0,"",RES_hhdet_in_tes!V106/RES_hhdet_in_fec!V106)</f>
        <v>0.84032324491719512</v>
      </c>
      <c r="W106" s="124">
        <f>IF(RES_hhdet_in_tes!W106=0,"",RES_hhdet_in_tes!W106/RES_hhdet_in_fec!W106)</f>
        <v>0.84303407236870731</v>
      </c>
      <c r="X106" s="124">
        <f>IF(RES_hhdet_in_tes!X106=0,"",RES_hhdet_in_tes!X106/RES_hhdet_in_fec!X106)</f>
        <v>0.84556244130974656</v>
      </c>
      <c r="Y106" s="124">
        <f>IF(RES_hhdet_in_tes!Y106=0,"",RES_hhdet_in_tes!Y106/RES_hhdet_in_fec!Y106)</f>
        <v>0.84797931468072596</v>
      </c>
      <c r="DA106" s="130" t="s">
        <v>3686</v>
      </c>
    </row>
    <row r="107" spans="1:105" ht="12" customHeight="1" x14ac:dyDescent="0.25">
      <c r="A107" s="97" t="s">
        <v>197</v>
      </c>
      <c r="B107" s="111"/>
      <c r="C107" s="111">
        <f>IF(RES_hhdet_in_tes!C107=0,"",RES_hhdet_in_tes!C107/RES_hhdet_in_fec!C107)</f>
        <v>0.76068995743533985</v>
      </c>
      <c r="D107" s="111">
        <f>IF(RES_hhdet_in_tes!D107=0,"",RES_hhdet_in_tes!D107/RES_hhdet_in_fec!D107)</f>
        <v>0.76516604984961312</v>
      </c>
      <c r="E107" s="111">
        <f>IF(RES_hhdet_in_tes!E107=0,"",RES_hhdet_in_tes!E107/RES_hhdet_in_fec!E107)</f>
        <v>0.76964282375830484</v>
      </c>
      <c r="F107" s="111">
        <f>IF(RES_hhdet_in_tes!F107=0,"",RES_hhdet_in_tes!F107/RES_hhdet_in_fec!F107)</f>
        <v>0.77411969059805374</v>
      </c>
      <c r="G107" s="111">
        <f>IF(RES_hhdet_in_tes!G107=0,"",RES_hhdet_in_tes!G107/RES_hhdet_in_fec!G107)</f>
        <v>0.77859718505407771</v>
      </c>
      <c r="H107" s="111">
        <f>IF(RES_hhdet_in_tes!H107=0,"",RES_hhdet_in_tes!H107/RES_hhdet_in_fec!H107)</f>
        <v>0.78307524168771314</v>
      </c>
      <c r="I107" s="111">
        <f>IF(RES_hhdet_in_tes!I107=0,"",RES_hhdet_in_tes!I107/RES_hhdet_in_fec!I107)</f>
        <v>0.78755399224541378</v>
      </c>
      <c r="J107" s="111">
        <f>IF(RES_hhdet_in_tes!J107=0,"",RES_hhdet_in_tes!J107/RES_hhdet_in_fec!J107)</f>
        <v>0.79203397644589713</v>
      </c>
      <c r="K107" s="111">
        <f>IF(RES_hhdet_in_tes!K107=0,"",RES_hhdet_in_tes!K107/RES_hhdet_in_fec!K107)</f>
        <v>0.7965156531920341</v>
      </c>
      <c r="L107" s="111">
        <f>IF(RES_hhdet_in_tes!L107=0,"",RES_hhdet_in_tes!L107/RES_hhdet_in_fec!L107)</f>
        <v>0.80099914525915716</v>
      </c>
      <c r="M107" s="111">
        <f>IF(RES_hhdet_in_tes!M107=0,"",RES_hhdet_in_tes!M107/RES_hhdet_in_fec!M107)</f>
        <v>0.80553054885725095</v>
      </c>
      <c r="N107" s="111">
        <f>IF(RES_hhdet_in_tes!N107=0,"",RES_hhdet_in_tes!N107/RES_hhdet_in_fec!N107)</f>
        <v>0.81012710362772689</v>
      </c>
      <c r="O107" s="111">
        <f>IF(RES_hhdet_in_tes!O107=0,"",RES_hhdet_in_tes!O107/RES_hhdet_in_fec!O107)</f>
        <v>0.81476787961651376</v>
      </c>
      <c r="P107" s="111">
        <f>IF(RES_hhdet_in_tes!P107=0,"",RES_hhdet_in_tes!P107/RES_hhdet_in_fec!P107)</f>
        <v>0.81935587210638228</v>
      </c>
      <c r="Q107" s="111">
        <f>IF(RES_hhdet_in_tes!Q107=0,"",RES_hhdet_in_tes!Q107/RES_hhdet_in_fec!Q107)</f>
        <v>0.82362121979650216</v>
      </c>
      <c r="R107" s="111">
        <f>IF(RES_hhdet_in_tes!R107=0,"",RES_hhdet_in_tes!R107/RES_hhdet_in_fec!R107)</f>
        <v>0.82734246019421087</v>
      </c>
      <c r="S107" s="111">
        <f>IF(RES_hhdet_in_tes!S107=0,"",RES_hhdet_in_tes!S107/RES_hhdet_in_fec!S107)</f>
        <v>0.83076926699043541</v>
      </c>
      <c r="T107" s="111">
        <f>IF(RES_hhdet_in_tes!T107=0,"",RES_hhdet_in_tes!T107/RES_hhdet_in_fec!T107)</f>
        <v>0.83396173490619752</v>
      </c>
      <c r="U107" s="111">
        <f>IF(RES_hhdet_in_tes!U107=0,"",RES_hhdet_in_tes!U107/RES_hhdet_in_fec!U107)</f>
        <v>0.83697995866253017</v>
      </c>
      <c r="V107" s="111">
        <f>IF(RES_hhdet_in_tes!V107=0,"",RES_hhdet_in_tes!V107/RES_hhdet_in_fec!V107)</f>
        <v>0.83988403298046099</v>
      </c>
      <c r="W107" s="111">
        <f>IF(RES_hhdet_in_tes!W107=0,"",RES_hhdet_in_tes!W107/RES_hhdet_in_fec!W107)</f>
        <v>0.84259927194401818</v>
      </c>
      <c r="X107" s="111">
        <f>IF(RES_hhdet_in_tes!X107=0,"",RES_hhdet_in_tes!X107/RES_hhdet_in_fec!X107)</f>
        <v>0.84512699773458955</v>
      </c>
      <c r="Y107" s="111">
        <f>IF(RES_hhdet_in_tes!Y107=0,"",RES_hhdet_in_tes!Y107/RES_hhdet_in_fec!Y107)</f>
        <v>0.84755034472786861</v>
      </c>
      <c r="DA107" s="63" t="s">
        <v>3687</v>
      </c>
    </row>
    <row r="108" spans="1:105" ht="12" customHeight="1" x14ac:dyDescent="0.25">
      <c r="A108" s="97" t="s">
        <v>53</v>
      </c>
      <c r="B108" s="111"/>
      <c r="C108" s="111">
        <f>IF(RES_hhdet_in_tes!C108=0,"",RES_hhdet_in_tes!C108/RES_hhdet_in_fec!C108)</f>
        <v>1</v>
      </c>
      <c r="D108" s="111">
        <f>IF(RES_hhdet_in_tes!D108=0,"",RES_hhdet_in_tes!D108/RES_hhdet_in_fec!D108)</f>
        <v>1</v>
      </c>
      <c r="E108" s="111">
        <f>IF(RES_hhdet_in_tes!E108=0,"",RES_hhdet_in_tes!E108/RES_hhdet_in_fec!E108)</f>
        <v>1</v>
      </c>
      <c r="F108" s="111">
        <f>IF(RES_hhdet_in_tes!F108=0,"",RES_hhdet_in_tes!F108/RES_hhdet_in_fec!F108)</f>
        <v>1</v>
      </c>
      <c r="G108" s="111">
        <f>IF(RES_hhdet_in_tes!G108=0,"",RES_hhdet_in_tes!G108/RES_hhdet_in_fec!G108)</f>
        <v>1</v>
      </c>
      <c r="H108" s="111">
        <f>IF(RES_hhdet_in_tes!H108=0,"",RES_hhdet_in_tes!H108/RES_hhdet_in_fec!H108)</f>
        <v>1</v>
      </c>
      <c r="I108" s="111">
        <f>IF(RES_hhdet_in_tes!I108=0,"",RES_hhdet_in_tes!I108/RES_hhdet_in_fec!I108)</f>
        <v>1</v>
      </c>
      <c r="J108" s="111">
        <f>IF(RES_hhdet_in_tes!J108=0,"",RES_hhdet_in_tes!J108/RES_hhdet_in_fec!J108)</f>
        <v>1</v>
      </c>
      <c r="K108" s="111">
        <f>IF(RES_hhdet_in_tes!K108=0,"",RES_hhdet_in_tes!K108/RES_hhdet_in_fec!K108)</f>
        <v>1</v>
      </c>
      <c r="L108" s="111">
        <f>IF(RES_hhdet_in_tes!L108=0,"",RES_hhdet_in_tes!L108/RES_hhdet_in_fec!L108)</f>
        <v>1</v>
      </c>
      <c r="M108" s="111">
        <f>IF(RES_hhdet_in_tes!M108=0,"",RES_hhdet_in_tes!M108/RES_hhdet_in_fec!M108)</f>
        <v>1</v>
      </c>
      <c r="N108" s="111">
        <f>IF(RES_hhdet_in_tes!N108=0,"",RES_hhdet_in_tes!N108/RES_hhdet_in_fec!N108)</f>
        <v>1</v>
      </c>
      <c r="O108" s="111">
        <f>IF(RES_hhdet_in_tes!O108=0,"",RES_hhdet_in_tes!O108/RES_hhdet_in_fec!O108)</f>
        <v>1</v>
      </c>
      <c r="P108" s="111">
        <f>IF(RES_hhdet_in_tes!P108=0,"",RES_hhdet_in_tes!P108/RES_hhdet_in_fec!P108)</f>
        <v>1</v>
      </c>
      <c r="Q108" s="111">
        <f>IF(RES_hhdet_in_tes!Q108=0,"",RES_hhdet_in_tes!Q108/RES_hhdet_in_fec!Q108)</f>
        <v>1</v>
      </c>
      <c r="R108" s="111">
        <f>IF(RES_hhdet_in_tes!R108=0,"",RES_hhdet_in_tes!R108/RES_hhdet_in_fec!R108)</f>
        <v>1</v>
      </c>
      <c r="S108" s="111">
        <f>IF(RES_hhdet_in_tes!S108=0,"",RES_hhdet_in_tes!S108/RES_hhdet_in_fec!S108)</f>
        <v>1</v>
      </c>
      <c r="T108" s="111">
        <f>IF(RES_hhdet_in_tes!T108=0,"",RES_hhdet_in_tes!T108/RES_hhdet_in_fec!T108)</f>
        <v>1</v>
      </c>
      <c r="U108" s="111">
        <f>IF(RES_hhdet_in_tes!U108=0,"",RES_hhdet_in_tes!U108/RES_hhdet_in_fec!U108)</f>
        <v>1</v>
      </c>
      <c r="V108" s="111">
        <f>IF(RES_hhdet_in_tes!V108=0,"",RES_hhdet_in_tes!V108/RES_hhdet_in_fec!V108)</f>
        <v>1</v>
      </c>
      <c r="W108" s="111">
        <f>IF(RES_hhdet_in_tes!W108=0,"",RES_hhdet_in_tes!W108/RES_hhdet_in_fec!W108)</f>
        <v>1</v>
      </c>
      <c r="X108" s="111">
        <f>IF(RES_hhdet_in_tes!X108=0,"",RES_hhdet_in_tes!X108/RES_hhdet_in_fec!X108)</f>
        <v>1</v>
      </c>
      <c r="Y108" s="111">
        <f>IF(RES_hhdet_in_tes!Y108=0,"",RES_hhdet_in_tes!Y108/RES_hhdet_in_fec!Y108)</f>
        <v>1</v>
      </c>
      <c r="DA108" s="63" t="s">
        <v>3688</v>
      </c>
    </row>
    <row r="109" spans="1:105" ht="12.95" customHeight="1" x14ac:dyDescent="0.25">
      <c r="A109" s="121" t="s">
        <v>92</v>
      </c>
      <c r="B109" s="124"/>
      <c r="C109" s="124">
        <f>IF(RES_hhdet_in_tes!C109=0,"",RES_hhdet_in_tes!C109/RES_hhdet_in_fec!C109)</f>
        <v>2.1749092952300888</v>
      </c>
      <c r="D109" s="124">
        <f>IF(RES_hhdet_in_tes!D109=0,"",RES_hhdet_in_tes!D109/RES_hhdet_in_fec!D109)</f>
        <v>2.2625469324608978</v>
      </c>
      <c r="E109" s="124">
        <f>IF(RES_hhdet_in_tes!E109=0,"",RES_hhdet_in_tes!E109/RES_hhdet_in_fec!E109)</f>
        <v>2.351498426392244</v>
      </c>
      <c r="F109" s="124">
        <f>IF(RES_hhdet_in_tes!F109=0,"",RES_hhdet_in_tes!F109/RES_hhdet_in_fec!F109)</f>
        <v>2.4411643394859039</v>
      </c>
      <c r="G109" s="124">
        <f>IF(RES_hhdet_in_tes!G109=0,"",RES_hhdet_in_tes!G109/RES_hhdet_in_fec!G109)</f>
        <v>2.5320641354857836</v>
      </c>
      <c r="H109" s="124">
        <f>IF(RES_hhdet_in_tes!H109=0,"",RES_hhdet_in_tes!H109/RES_hhdet_in_fec!H109)</f>
        <v>2.6241161746312605</v>
      </c>
      <c r="I109" s="124">
        <f>IF(RES_hhdet_in_tes!I109=0,"",RES_hhdet_in_tes!I109/RES_hhdet_in_fec!I109)</f>
        <v>2.7174293463966923</v>
      </c>
      <c r="J109" s="124">
        <f>IF(RES_hhdet_in_tes!J109=0,"",RES_hhdet_in_tes!J109/RES_hhdet_in_fec!J109)</f>
        <v>2.8124916852195327</v>
      </c>
      <c r="K109" s="124">
        <f>IF(RES_hhdet_in_tes!K109=0,"",RES_hhdet_in_tes!K109/RES_hhdet_in_fec!K109)</f>
        <v>2.9096897550664629</v>
      </c>
      <c r="L109" s="124">
        <f>IF(RES_hhdet_in_tes!L109=0,"",RES_hhdet_in_tes!L109/RES_hhdet_in_fec!L109)</f>
        <v>3.0090748184799074</v>
      </c>
      <c r="M109" s="124">
        <f>IF(RES_hhdet_in_tes!M109=0,"",RES_hhdet_in_tes!M109/RES_hhdet_in_fec!M109)</f>
        <v>3.1229627754940283</v>
      </c>
      <c r="N109" s="124">
        <f>IF(RES_hhdet_in_tes!N109=0,"",RES_hhdet_in_tes!N109/RES_hhdet_in_fec!N109)</f>
        <v>3.2550096514045928</v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X109" s="124">
        <f>IF(RES_hhdet_in_tes!X109=0,"",RES_hhdet_in_tes!X109/RES_hhdet_in_fec!X109)</f>
        <v>3.7944903092696514</v>
      </c>
      <c r="Y109" s="124" t="str">
        <f>IF(RES_hhdet_in_tes!Y109=0,"",RES_hhdet_in_tes!Y109/RES_hhdet_in_fec!Y109)</f>
        <v/>
      </c>
      <c r="DA109" s="130" t="s">
        <v>3689</v>
      </c>
    </row>
    <row r="110" spans="1:105" ht="12" customHeight="1" x14ac:dyDescent="0.25">
      <c r="A110" s="97" t="s">
        <v>53</v>
      </c>
      <c r="B110" s="111"/>
      <c r="C110" s="111">
        <f>IF(RES_hhdet_in_tes!C110=0,"",RES_hhdet_in_tes!C110/RES_hhdet_in_fec!C110)</f>
        <v>2.1749092952300888</v>
      </c>
      <c r="D110" s="111">
        <f>IF(RES_hhdet_in_tes!D110=0,"",RES_hhdet_in_tes!D110/RES_hhdet_in_fec!D110)</f>
        <v>2.2625469324608978</v>
      </c>
      <c r="E110" s="111">
        <f>IF(RES_hhdet_in_tes!E110=0,"",RES_hhdet_in_tes!E110/RES_hhdet_in_fec!E110)</f>
        <v>2.351498426392244</v>
      </c>
      <c r="F110" s="111">
        <f>IF(RES_hhdet_in_tes!F110=0,"",RES_hhdet_in_tes!F110/RES_hhdet_in_fec!F110)</f>
        <v>2.4411643394859039</v>
      </c>
      <c r="G110" s="111">
        <f>IF(RES_hhdet_in_tes!G110=0,"",RES_hhdet_in_tes!G110/RES_hhdet_in_fec!G110)</f>
        <v>2.5320641354857836</v>
      </c>
      <c r="H110" s="111">
        <f>IF(RES_hhdet_in_tes!H110=0,"",RES_hhdet_in_tes!H110/RES_hhdet_in_fec!H110)</f>
        <v>2.6241161746312605</v>
      </c>
      <c r="I110" s="111">
        <f>IF(RES_hhdet_in_tes!I110=0,"",RES_hhdet_in_tes!I110/RES_hhdet_in_fec!I110)</f>
        <v>2.7174293463966923</v>
      </c>
      <c r="J110" s="111">
        <f>IF(RES_hhdet_in_tes!J110=0,"",RES_hhdet_in_tes!J110/RES_hhdet_in_fec!J110)</f>
        <v>2.8124916852195327</v>
      </c>
      <c r="K110" s="111">
        <f>IF(RES_hhdet_in_tes!K110=0,"",RES_hhdet_in_tes!K110/RES_hhdet_in_fec!K110)</f>
        <v>2.9096897550664629</v>
      </c>
      <c r="L110" s="111">
        <f>IF(RES_hhdet_in_tes!L110=0,"",RES_hhdet_in_tes!L110/RES_hhdet_in_fec!L110)</f>
        <v>3.0090748184799074</v>
      </c>
      <c r="M110" s="111">
        <f>IF(RES_hhdet_in_tes!M110=0,"",RES_hhdet_in_tes!M110/RES_hhdet_in_fec!M110)</f>
        <v>3.1229627754940283</v>
      </c>
      <c r="N110" s="111">
        <f>IF(RES_hhdet_in_tes!N110=0,"",RES_hhdet_in_tes!N110/RES_hhdet_in_fec!N110)</f>
        <v>3.2550096514045928</v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X110" s="111">
        <f>IF(RES_hhdet_in_tes!X110=0,"",RES_hhdet_in_tes!X110/RES_hhdet_in_fec!X110)</f>
        <v>3.7944903092696514</v>
      </c>
      <c r="Y110" s="111" t="str">
        <f>IF(RES_hhdet_in_tes!Y110=0,"",RES_hhdet_in_tes!Y110/RES_hhdet_in_fec!Y110)</f>
        <v/>
      </c>
      <c r="DA110" s="63" t="s">
        <v>3690</v>
      </c>
    </row>
    <row r="111" spans="1:105" ht="12" customHeight="1" x14ac:dyDescent="0.25">
      <c r="A111" s="121" t="s">
        <v>55</v>
      </c>
      <c r="B111" s="124"/>
      <c r="C111" s="124">
        <f>IF(RES_hhdet_in_tes!C111=0,"",RES_hhdet_in_tes!C111/RES_hhdet_in_fec!C111)</f>
        <v>0.62534716131138379</v>
      </c>
      <c r="D111" s="124">
        <f>IF(RES_hhdet_in_tes!D111=0,"",RES_hhdet_in_tes!D111/RES_hhdet_in_fec!D111)</f>
        <v>0.66048358477906899</v>
      </c>
      <c r="E111" s="124">
        <f>IF(RES_hhdet_in_tes!E111=0,"",RES_hhdet_in_tes!E111/RES_hhdet_in_fec!E111)</f>
        <v>0.68896029365208922</v>
      </c>
      <c r="F111" s="124">
        <f>IF(RES_hhdet_in_tes!F111=0,"",RES_hhdet_in_tes!F111/RES_hhdet_in_fec!F111)</f>
        <v>0.72592127326046618</v>
      </c>
      <c r="G111" s="124">
        <f>IF(RES_hhdet_in_tes!G111=0,"",RES_hhdet_in_tes!G111/RES_hhdet_in_fec!G111)</f>
        <v>0.70240257447273036</v>
      </c>
      <c r="H111" s="124">
        <f>IF(RES_hhdet_in_tes!H111=0,"",RES_hhdet_in_tes!H111/RES_hhdet_in_fec!H111)</f>
        <v>0.70999272189080531</v>
      </c>
      <c r="I111" s="124">
        <f>IF(RES_hhdet_in_tes!I111=0,"",RES_hhdet_in_tes!I111/RES_hhdet_in_fec!I111)</f>
        <v>0.76263979543015281</v>
      </c>
      <c r="J111" s="124">
        <f>IF(RES_hhdet_in_tes!J111=0,"",RES_hhdet_in_tes!J111/RES_hhdet_in_fec!J111)</f>
        <v>0.78024856923101571</v>
      </c>
      <c r="K111" s="124">
        <f>IF(RES_hhdet_in_tes!K111=0,"",RES_hhdet_in_tes!K111/RES_hhdet_in_fec!K111)</f>
        <v>0.76994997404736787</v>
      </c>
      <c r="L111" s="124">
        <f>IF(RES_hhdet_in_tes!L111=0,"",RES_hhdet_in_tes!L111/RES_hhdet_in_fec!L111)</f>
        <v>0.75282705428586061</v>
      </c>
      <c r="M111" s="124">
        <f>IF(RES_hhdet_in_tes!M111=0,"",RES_hhdet_in_tes!M111/RES_hhdet_in_fec!M111)</f>
        <v>0.74608270071486127</v>
      </c>
      <c r="N111" s="124">
        <f>IF(RES_hhdet_in_tes!N111=0,"",RES_hhdet_in_tes!N111/RES_hhdet_in_fec!N111)</f>
        <v>0.76938886200020062</v>
      </c>
      <c r="O111" s="124">
        <f>IF(RES_hhdet_in_tes!O111=0,"",RES_hhdet_in_tes!O111/RES_hhdet_in_fec!O111)</f>
        <v>0.7915181457212026</v>
      </c>
      <c r="P111" s="124">
        <f>IF(RES_hhdet_in_tes!P111=0,"",RES_hhdet_in_tes!P111/RES_hhdet_in_fec!P111)</f>
        <v>0.82559599344212131</v>
      </c>
      <c r="Q111" s="124">
        <f>IF(RES_hhdet_in_tes!Q111=0,"",RES_hhdet_in_tes!Q111/RES_hhdet_in_fec!Q111)</f>
        <v>0.78942793163557345</v>
      </c>
      <c r="R111" s="124">
        <f>IF(RES_hhdet_in_tes!R111=0,"",RES_hhdet_in_tes!R111/RES_hhdet_in_fec!R111)</f>
        <v>0.84334978226086987</v>
      </c>
      <c r="S111" s="124">
        <f>IF(RES_hhdet_in_tes!S111=0,"",RES_hhdet_in_tes!S111/RES_hhdet_in_fec!S111)</f>
        <v>0.88114921291109072</v>
      </c>
      <c r="T111" s="124">
        <f>IF(RES_hhdet_in_tes!T111=0,"",RES_hhdet_in_tes!T111/RES_hhdet_in_fec!T111)</f>
        <v>0.76983116708514943</v>
      </c>
      <c r="U111" s="124">
        <f>IF(RES_hhdet_in_tes!U111=0,"",RES_hhdet_in_tes!U111/RES_hhdet_in_fec!U111)</f>
        <v>0.82709769252133769</v>
      </c>
      <c r="V111" s="124">
        <f>IF(RES_hhdet_in_tes!V111=0,"",RES_hhdet_in_tes!V111/RES_hhdet_in_fec!V111)</f>
        <v>0.81567823481305857</v>
      </c>
      <c r="W111" s="124">
        <f>IF(RES_hhdet_in_tes!W111=0,"",RES_hhdet_in_tes!W111/RES_hhdet_in_fec!W111)</f>
        <v>0.85135569520662513</v>
      </c>
      <c r="X111" s="124">
        <f>IF(RES_hhdet_in_tes!X111=0,"",RES_hhdet_in_tes!X111/RES_hhdet_in_fec!X111)</f>
        <v>0.8312686992350905</v>
      </c>
      <c r="Y111" s="124">
        <f>IF(RES_hhdet_in_tes!Y111=0,"",RES_hhdet_in_tes!Y111/RES_hhdet_in_fec!Y111)</f>
        <v>0.84188455950619445</v>
      </c>
      <c r="DA111" s="130" t="s">
        <v>3691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>
        <f>IF(RES_hhdet_in_tes!D112=0,"",RES_hhdet_in_tes!D112/RES_hhdet_in_fec!D112)</f>
        <v>0.73986124635177042</v>
      </c>
      <c r="E112" s="111" t="str">
        <f>IF(RES_hhdet_in_tes!E112=0,"",RES_hhdet_in_tes!E112/RES_hhdet_in_fec!E112)</f>
        <v/>
      </c>
      <c r="F112" s="111">
        <f>IF(RES_hhdet_in_tes!F112=0,"",RES_hhdet_in_tes!F112/RES_hhdet_in_fec!F112)</f>
        <v>0.74851878128138383</v>
      </c>
      <c r="G112" s="111">
        <f>IF(RES_hhdet_in_tes!G112=0,"",RES_hhdet_in_tes!G112/RES_hhdet_in_fec!G112)</f>
        <v>0.75284820053543744</v>
      </c>
      <c r="H112" s="111">
        <f>IF(RES_hhdet_in_tes!H112=0,"",RES_hhdet_in_tes!H112/RES_hhdet_in_fec!H112)</f>
        <v>0.75717816337532873</v>
      </c>
      <c r="I112" s="111">
        <f>IF(RES_hhdet_in_tes!I112=0,"",RES_hhdet_in_tes!I112/RES_hhdet_in_fec!I112)</f>
        <v>0.76150879719052522</v>
      </c>
      <c r="J112" s="111">
        <f>IF(RES_hhdet_in_tes!J112=0,"",RES_hhdet_in_tes!J112/RES_hhdet_in_fec!J112)</f>
        <v>0.76584062385070861</v>
      </c>
      <c r="K112" s="111">
        <f>IF(RES_hhdet_in_tes!K112=0,"",RES_hhdet_in_tes!K112/RES_hhdet_in_fec!K112)</f>
        <v>0.770174087082375</v>
      </c>
      <c r="L112" s="111">
        <f>IF(RES_hhdet_in_tes!L112=0,"",RES_hhdet_in_tes!L112/RES_hhdet_in_fec!L112)</f>
        <v>0.7745093056005542</v>
      </c>
      <c r="M112" s="111">
        <f>IF(RES_hhdet_in_tes!M112=0,"",RES_hhdet_in_tes!M112/RES_hhdet_in_fec!M112)</f>
        <v>0.778890851167647</v>
      </c>
      <c r="N112" s="111">
        <f>IF(RES_hhdet_in_tes!N112=0,"",RES_hhdet_in_tes!N112/RES_hhdet_in_fec!N112)</f>
        <v>0.78333539329295032</v>
      </c>
      <c r="O112" s="111">
        <f>IF(RES_hhdet_in_tes!O112=0,"",RES_hhdet_in_tes!O112/RES_hhdet_in_fec!O112)</f>
        <v>0.78782269419682349</v>
      </c>
      <c r="P112" s="111">
        <f>IF(RES_hhdet_in_tes!P112=0,"",RES_hhdet_in_tes!P112/RES_hhdet_in_fec!P112)</f>
        <v>0.79225895720466843</v>
      </c>
      <c r="Q112" s="111">
        <f>IF(RES_hhdet_in_tes!Q112=0,"",RES_hhdet_in_tes!Q112/RES_hhdet_in_fec!Q112)</f>
        <v>0.79638324559769902</v>
      </c>
      <c r="R112" s="111">
        <f>IF(RES_hhdet_in_tes!R112=0,"",RES_hhdet_in_tes!R112/RES_hhdet_in_fec!R112)</f>
        <v>0.79998142086849722</v>
      </c>
      <c r="S112" s="111">
        <f>IF(RES_hhdet_in_tes!S112=0,"",RES_hhdet_in_tes!S112/RES_hhdet_in_fec!S112)</f>
        <v>0.80329489975031598</v>
      </c>
      <c r="T112" s="111">
        <f>IF(RES_hhdet_in_tes!T112=0,"",RES_hhdet_in_tes!T112/RES_hhdet_in_fec!T112)</f>
        <v>0.80638178957188889</v>
      </c>
      <c r="U112" s="111">
        <f>IF(RES_hhdet_in_tes!U112=0,"",RES_hhdet_in_tes!U112/RES_hhdet_in_fec!U112)</f>
        <v>0.80930019766195982</v>
      </c>
      <c r="V112" s="111">
        <f>IF(RES_hhdet_in_tes!V112=0,"",RES_hhdet_in_tes!V112/RES_hhdet_in_fec!V112)</f>
        <v>0.81210823134926824</v>
      </c>
      <c r="W112" s="111">
        <f>IF(RES_hhdet_in_tes!W112=0,"",RES_hhdet_in_tes!W112/RES_hhdet_in_fec!W112)</f>
        <v>0.81473367465548296</v>
      </c>
      <c r="X112" s="111">
        <f>IF(RES_hhdet_in_tes!X112=0,"",RES_hhdet_in_tes!X112/RES_hhdet_in_fec!X112)</f>
        <v>0.81717780603613577</v>
      </c>
      <c r="Y112" s="111">
        <f>IF(RES_hhdet_in_tes!Y112=0,"",RES_hhdet_in_tes!Y112/RES_hhdet_in_fec!Y112)</f>
        <v>0.81952101053030091</v>
      </c>
      <c r="DA112" s="63" t="s">
        <v>3692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X113" s="111" t="str">
        <f>IF(RES_hhdet_in_tes!X113=0,"",RES_hhdet_in_tes!X113/RES_hhdet_in_fec!X113)</f>
        <v/>
      </c>
      <c r="Y113" s="111" t="str">
        <f>IF(RES_hhdet_in_tes!Y113=0,"",RES_hhdet_in_tes!Y113/RES_hhdet_in_fec!Y113)</f>
        <v/>
      </c>
      <c r="DA113" s="63" t="s">
        <v>3693</v>
      </c>
    </row>
    <row r="114" spans="1:105" ht="12" customHeight="1" x14ac:dyDescent="0.25">
      <c r="A114" s="100" t="s">
        <v>197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X114" s="112" t="str">
        <f>IF(RES_hhdet_in_tes!X114=0,"",RES_hhdet_in_tes!X114/RES_hhdet_in_fec!X114)</f>
        <v/>
      </c>
      <c r="Y114" s="112" t="str">
        <f>IF(RES_hhdet_in_tes!Y114=0,"",RES_hhdet_in_tes!Y114/RES_hhdet_in_fec!Y114)</f>
        <v/>
      </c>
      <c r="DA114" s="131" t="s">
        <v>3694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X115" s="113" t="str">
        <f>IF(RES_hhdet_in_tes!X115=0,"",RES_hhdet_in_tes!X115/RES_hhdet_in_fec!X115)</f>
        <v/>
      </c>
      <c r="Y115" s="113" t="str">
        <f>IF(RES_hhdet_in_tes!Y115=0,"",RES_hhdet_in_tes!Y115/RES_hhdet_in_fec!Y115)</f>
        <v/>
      </c>
      <c r="DA115" s="132" t="s">
        <v>3695</v>
      </c>
    </row>
    <row r="116" spans="1:105" ht="12" customHeight="1" x14ac:dyDescent="0.25">
      <c r="A116" s="106" t="s">
        <v>122</v>
      </c>
      <c r="B116" s="112"/>
      <c r="C116" s="112">
        <f>IF(RES_hhdet_in_tes!C116=0,"",RES_hhdet_in_tes!C116/RES_hhdet_in_fec!C116)</f>
        <v>0.62534716131138379</v>
      </c>
      <c r="D116" s="112">
        <f>IF(RES_hhdet_in_tes!D116=0,"",RES_hhdet_in_tes!D116/RES_hhdet_in_fec!D116)</f>
        <v>0.62670832292646306</v>
      </c>
      <c r="E116" s="112">
        <f>IF(RES_hhdet_in_tes!E116=0,"",RES_hhdet_in_tes!E116/RES_hhdet_in_fec!E116)</f>
        <v>0.62819845777776251</v>
      </c>
      <c r="F116" s="112">
        <f>IF(RES_hhdet_in_tes!F116=0,"",RES_hhdet_in_tes!F116/RES_hhdet_in_fec!F116)</f>
        <v>0.62970657181846712</v>
      </c>
      <c r="G116" s="112">
        <f>IF(RES_hhdet_in_tes!G116=0,"",RES_hhdet_in_tes!G116/RES_hhdet_in_fec!G116)</f>
        <v>0.63133446900150703</v>
      </c>
      <c r="H116" s="112">
        <f>IF(RES_hhdet_in_tes!H116=0,"",RES_hhdet_in_tes!H116/RES_hhdet_in_fec!H116)</f>
        <v>0.63307065784538941</v>
      </c>
      <c r="I116" s="112">
        <f>IF(RES_hhdet_in_tes!I116=0,"",RES_hhdet_in_tes!I116/RES_hhdet_in_fec!I116)</f>
        <v>0.6349415409887994</v>
      </c>
      <c r="J116" s="112">
        <f>IF(RES_hhdet_in_tes!J116=0,"",RES_hhdet_in_tes!J116/RES_hhdet_in_fec!J116)</f>
        <v>0.63705298501344965</v>
      </c>
      <c r="K116" s="112">
        <f>IF(RES_hhdet_in_tes!K116=0,"",RES_hhdet_in_tes!K116/RES_hhdet_in_fec!K116)</f>
        <v>0.63949851400060742</v>
      </c>
      <c r="L116" s="112">
        <f>IF(RES_hhdet_in_tes!L116=0,"",RES_hhdet_in_tes!L116/RES_hhdet_in_fec!L116)</f>
        <v>0.64231028323811223</v>
      </c>
      <c r="M116" s="112">
        <f>IF(RES_hhdet_in_tes!M116=0,"",RES_hhdet_in_tes!M116/RES_hhdet_in_fec!M116)</f>
        <v>0.64765579522067107</v>
      </c>
      <c r="N116" s="112">
        <f>IF(RES_hhdet_in_tes!N116=0,"",RES_hhdet_in_tes!N116/RES_hhdet_in_fec!N116)</f>
        <v>0.65647006305231648</v>
      </c>
      <c r="O116" s="112">
        <f>IF(RES_hhdet_in_tes!O116=0,"",RES_hhdet_in_tes!O116/RES_hhdet_in_fec!O116)</f>
        <v>0.66991067571831842</v>
      </c>
      <c r="P116" s="112">
        <f>IF(RES_hhdet_in_tes!P116=0,"",RES_hhdet_in_tes!P116/RES_hhdet_in_fec!P116)</f>
        <v>0.68734040994224455</v>
      </c>
      <c r="Q116" s="112">
        <f>IF(RES_hhdet_in_tes!Q116=0,"",RES_hhdet_in_tes!Q116/RES_hhdet_in_fec!Q116)</f>
        <v>0.7041563951272678</v>
      </c>
      <c r="R116" s="112">
        <f>IF(RES_hhdet_in_tes!R116=0,"",RES_hhdet_in_tes!R116/RES_hhdet_in_fec!R116)</f>
        <v>0.71553643409503476</v>
      </c>
      <c r="S116" s="112" t="str">
        <f>IF(RES_hhdet_in_tes!S116=0,"",RES_hhdet_in_tes!S116/RES_hhdet_in_fec!S116)</f>
        <v/>
      </c>
      <c r="T116" s="112">
        <f>IF(RES_hhdet_in_tes!T116=0,"",RES_hhdet_in_tes!T116/RES_hhdet_in_fec!T116)</f>
        <v>0.7375014642947374</v>
      </c>
      <c r="U116" s="112">
        <f>IF(RES_hhdet_in_tes!U116=0,"",RES_hhdet_in_tes!U116/RES_hhdet_in_fec!U116)</f>
        <v>0.74846561022222202</v>
      </c>
      <c r="V116" s="112">
        <f>IF(RES_hhdet_in_tes!V116=0,"",RES_hhdet_in_tes!V116/RES_hhdet_in_fec!V116)</f>
        <v>0.75923661262366182</v>
      </c>
      <c r="W116" s="112">
        <f>IF(RES_hhdet_in_tes!W116=0,"",RES_hhdet_in_tes!W116/RES_hhdet_in_fec!W116)</f>
        <v>0.76907411108107782</v>
      </c>
      <c r="X116" s="112">
        <f>IF(RES_hhdet_in_tes!X116=0,"",RES_hhdet_in_tes!X116/RES_hhdet_in_fec!X116)</f>
        <v>0.78080236011595339</v>
      </c>
      <c r="Y116" s="112">
        <f>IF(RES_hhdet_in_tes!Y116=0,"",RES_hhdet_in_tes!Y116/RES_hhdet_in_fec!Y116)</f>
        <v>0.79174410362103376</v>
      </c>
      <c r="DA116" s="131" t="s">
        <v>3696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>
        <f>IF(RES_hhdet_in_tes!E117=0,"",RES_hhdet_in_tes!E117/RES_hhdet_in_fec!E117)</f>
        <v>0.9705241326187164</v>
      </c>
      <c r="F117" s="113">
        <f>IF(RES_hhdet_in_tes!F117=0,"",RES_hhdet_in_tes!F117/RES_hhdet_in_fec!F117)</f>
        <v>0.96120946774143723</v>
      </c>
      <c r="G117" s="113">
        <f>IF(RES_hhdet_in_tes!G117=0,"",RES_hhdet_in_tes!G117/RES_hhdet_in_fec!G117)</f>
        <v>0.96277022875442397</v>
      </c>
      <c r="H117" s="113">
        <f>IF(RES_hhdet_in_tes!H117=0,"",RES_hhdet_in_tes!H117/RES_hhdet_in_fec!H117)</f>
        <v>0.9492433241053897</v>
      </c>
      <c r="I117" s="113">
        <f>IF(RES_hhdet_in_tes!I117=0,"",RES_hhdet_in_tes!I117/RES_hhdet_in_fec!I117)</f>
        <v>0.95874641824638329</v>
      </c>
      <c r="J117" s="113">
        <f>IF(RES_hhdet_in_tes!J117=0,"",RES_hhdet_in_tes!J117/RES_hhdet_in_fec!J117)</f>
        <v>0.96163097311551327</v>
      </c>
      <c r="K117" s="113">
        <f>IF(RES_hhdet_in_tes!K117=0,"",RES_hhdet_in_tes!K117/RES_hhdet_in_fec!K117)</f>
        <v>0.96454268456701497</v>
      </c>
      <c r="L117" s="113">
        <f>IF(RES_hhdet_in_tes!L117=0,"",RES_hhdet_in_tes!L117/RES_hhdet_in_fec!L117)</f>
        <v>0.96523050002960142</v>
      </c>
      <c r="M117" s="113">
        <f>IF(RES_hhdet_in_tes!M117=0,"",RES_hhdet_in_tes!M117/RES_hhdet_in_fec!M117)</f>
        <v>0.94942955289900621</v>
      </c>
      <c r="N117" s="113">
        <f>IF(RES_hhdet_in_tes!N117=0,"",RES_hhdet_in_tes!N117/RES_hhdet_in_fec!N117)</f>
        <v>0.96738049220836297</v>
      </c>
      <c r="O117" s="113">
        <f>IF(RES_hhdet_in_tes!O117=0,"",RES_hhdet_in_tes!O117/RES_hhdet_in_fec!O117)</f>
        <v>0.98157315806295686</v>
      </c>
      <c r="P117" s="113">
        <f>IF(RES_hhdet_in_tes!P117=0,"",RES_hhdet_in_tes!P117/RES_hhdet_in_fec!P117)</f>
        <v>0.96250904209019739</v>
      </c>
      <c r="Q117" s="113">
        <f>IF(RES_hhdet_in_tes!Q117=0,"",RES_hhdet_in_tes!Q117/RES_hhdet_in_fec!Q117)</f>
        <v>0.99453132708869441</v>
      </c>
      <c r="R117" s="113">
        <f>IF(RES_hhdet_in_tes!R117=0,"",RES_hhdet_in_tes!R117/RES_hhdet_in_fec!R117)</f>
        <v>0.98993744191275401</v>
      </c>
      <c r="S117" s="113">
        <f>IF(RES_hhdet_in_tes!S117=0,"",RES_hhdet_in_tes!S117/RES_hhdet_in_fec!S117)</f>
        <v>0.97973487940854687</v>
      </c>
      <c r="T117" s="113" t="str">
        <f>IF(RES_hhdet_in_tes!T117=0,"",RES_hhdet_in_tes!T117/RES_hhdet_in_fec!T117)</f>
        <v/>
      </c>
      <c r="U117" s="113">
        <f>IF(RES_hhdet_in_tes!U117=0,"",RES_hhdet_in_tes!U117/RES_hhdet_in_fec!U117)</f>
        <v>0.97204579690094106</v>
      </c>
      <c r="V117" s="113">
        <f>IF(RES_hhdet_in_tes!V117=0,"",RES_hhdet_in_tes!V117/RES_hhdet_in_fec!V117)</f>
        <v>0.97816382335955288</v>
      </c>
      <c r="W117" s="113">
        <f>IF(RES_hhdet_in_tes!W117=0,"",RES_hhdet_in_tes!W117/RES_hhdet_in_fec!W117)</f>
        <v>0.97809437158642243</v>
      </c>
      <c r="X117" s="113">
        <f>IF(RES_hhdet_in_tes!X117=0,"",RES_hhdet_in_tes!X117/RES_hhdet_in_fec!X117)</f>
        <v>0.97774133700659682</v>
      </c>
      <c r="Y117" s="113">
        <f>IF(RES_hhdet_in_tes!Y117=0,"",RES_hhdet_in_tes!Y117/RES_hhdet_in_fec!Y117)</f>
        <v>0.9827507063702291</v>
      </c>
      <c r="DA117" s="132" t="s">
        <v>3697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>
        <f>IF(RES_hhdet_in_tes!E118=0,"",RES_hhdet_in_tes!E118/RES_hhdet_in_fec!E118)</f>
        <v>0.62819845777776251</v>
      </c>
      <c r="F118" s="111">
        <f>IF(RES_hhdet_in_tes!F118=0,"",RES_hhdet_in_tes!F118/RES_hhdet_in_fec!F118)</f>
        <v>0.62970657181846712</v>
      </c>
      <c r="G118" s="111">
        <f>IF(RES_hhdet_in_tes!G118=0,"",RES_hhdet_in_tes!G118/RES_hhdet_in_fec!G118)</f>
        <v>0.63133446900150703</v>
      </c>
      <c r="H118" s="111">
        <f>IF(RES_hhdet_in_tes!H118=0,"",RES_hhdet_in_tes!H118/RES_hhdet_in_fec!H118)</f>
        <v>0.63307065784538941</v>
      </c>
      <c r="I118" s="111">
        <f>IF(RES_hhdet_in_tes!I118=0,"",RES_hhdet_in_tes!I118/RES_hhdet_in_fec!I118)</f>
        <v>0.6349415409887994</v>
      </c>
      <c r="J118" s="111">
        <f>IF(RES_hhdet_in_tes!J118=0,"",RES_hhdet_in_tes!J118/RES_hhdet_in_fec!J118)</f>
        <v>0.63705298501344965</v>
      </c>
      <c r="K118" s="111">
        <f>IF(RES_hhdet_in_tes!K118=0,"",RES_hhdet_in_tes!K118/RES_hhdet_in_fec!K118)</f>
        <v>0.63949851400060742</v>
      </c>
      <c r="L118" s="111">
        <f>IF(RES_hhdet_in_tes!L118=0,"",RES_hhdet_in_tes!L118/RES_hhdet_in_fec!L118)</f>
        <v>0.64231028323811223</v>
      </c>
      <c r="M118" s="111">
        <f>IF(RES_hhdet_in_tes!M118=0,"",RES_hhdet_in_tes!M118/RES_hhdet_in_fec!M118)</f>
        <v>0.64765579522067107</v>
      </c>
      <c r="N118" s="111">
        <f>IF(RES_hhdet_in_tes!N118=0,"",RES_hhdet_in_tes!N118/RES_hhdet_in_fec!N118)</f>
        <v>0.65647006305231648</v>
      </c>
      <c r="O118" s="111">
        <f>IF(RES_hhdet_in_tes!O118=0,"",RES_hhdet_in_tes!O118/RES_hhdet_in_fec!O118)</f>
        <v>0.6699106757183183</v>
      </c>
      <c r="P118" s="111">
        <f>IF(RES_hhdet_in_tes!P118=0,"",RES_hhdet_in_tes!P118/RES_hhdet_in_fec!P118)</f>
        <v>0.68734040994224455</v>
      </c>
      <c r="Q118" s="111">
        <f>IF(RES_hhdet_in_tes!Q118=0,"",RES_hhdet_in_tes!Q118/RES_hhdet_in_fec!Q118)</f>
        <v>0.7041563951272678</v>
      </c>
      <c r="R118" s="111">
        <f>IF(RES_hhdet_in_tes!R118=0,"",RES_hhdet_in_tes!R118/RES_hhdet_in_fec!R118)</f>
        <v>0.71553643409503476</v>
      </c>
      <c r="S118" s="111">
        <f>IF(RES_hhdet_in_tes!S118=0,"",RES_hhdet_in_tes!S118/RES_hhdet_in_fec!S118)</f>
        <v>0.72656173029286086</v>
      </c>
      <c r="T118" s="111" t="str">
        <f>IF(RES_hhdet_in_tes!T118=0,"",RES_hhdet_in_tes!T118/RES_hhdet_in_fec!T118)</f>
        <v/>
      </c>
      <c r="U118" s="111">
        <f>IF(RES_hhdet_in_tes!U118=0,"",RES_hhdet_in_tes!U118/RES_hhdet_in_fec!U118)</f>
        <v>0.74846561022222202</v>
      </c>
      <c r="V118" s="111">
        <f>IF(RES_hhdet_in_tes!V118=0,"",RES_hhdet_in_tes!V118/RES_hhdet_in_fec!V118)</f>
        <v>0.75923661262366182</v>
      </c>
      <c r="W118" s="111">
        <f>IF(RES_hhdet_in_tes!W118=0,"",RES_hhdet_in_tes!W118/RES_hhdet_in_fec!W118)</f>
        <v>0.76907411108107782</v>
      </c>
      <c r="X118" s="111">
        <f>IF(RES_hhdet_in_tes!X118=0,"",RES_hhdet_in_tes!X118/RES_hhdet_in_fec!X118)</f>
        <v>0.78080236011595339</v>
      </c>
      <c r="Y118" s="111">
        <f>IF(RES_hhdet_in_tes!Y118=0,"",RES_hhdet_in_tes!Y118/RES_hhdet_in_fec!Y118)</f>
        <v>0.79174410362103376</v>
      </c>
      <c r="DA118" s="63" t="s">
        <v>3698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>
        <f>IF(RES_hhdet_in_tes!E119=0,"",RES_hhdet_in_tes!E119/RES_hhdet_in_fec!E119)</f>
        <v>1</v>
      </c>
      <c r="F119" s="111">
        <f>IF(RES_hhdet_in_tes!F119=0,"",RES_hhdet_in_tes!F119/RES_hhdet_in_fec!F119)</f>
        <v>1</v>
      </c>
      <c r="G119" s="111">
        <f>IF(RES_hhdet_in_tes!G119=0,"",RES_hhdet_in_tes!G119/RES_hhdet_in_fec!G119)</f>
        <v>1</v>
      </c>
      <c r="H119" s="111">
        <f>IF(RES_hhdet_in_tes!H119=0,"",RES_hhdet_in_tes!H119/RES_hhdet_in_fec!H119)</f>
        <v>1</v>
      </c>
      <c r="I119" s="111">
        <f>IF(RES_hhdet_in_tes!I119=0,"",RES_hhdet_in_tes!I119/RES_hhdet_in_fec!I119)</f>
        <v>1</v>
      </c>
      <c r="J119" s="111">
        <f>IF(RES_hhdet_in_tes!J119=0,"",RES_hhdet_in_tes!J119/RES_hhdet_in_fec!J119)</f>
        <v>1</v>
      </c>
      <c r="K119" s="111">
        <f>IF(RES_hhdet_in_tes!K119=0,"",RES_hhdet_in_tes!K119/RES_hhdet_in_fec!K119)</f>
        <v>1</v>
      </c>
      <c r="L119" s="111">
        <f>IF(RES_hhdet_in_tes!L119=0,"",RES_hhdet_in_tes!L119/RES_hhdet_in_fec!L119)</f>
        <v>1</v>
      </c>
      <c r="M119" s="111">
        <f>IF(RES_hhdet_in_tes!M119=0,"",RES_hhdet_in_tes!M119/RES_hhdet_in_fec!M119)</f>
        <v>1</v>
      </c>
      <c r="N119" s="111">
        <f>IF(RES_hhdet_in_tes!N119=0,"",RES_hhdet_in_tes!N119/RES_hhdet_in_fec!N119)</f>
        <v>1</v>
      </c>
      <c r="O119" s="111">
        <f>IF(RES_hhdet_in_tes!O119=0,"",RES_hhdet_in_tes!O119/RES_hhdet_in_fec!O119)</f>
        <v>1</v>
      </c>
      <c r="P119" s="111">
        <f>IF(RES_hhdet_in_tes!P119=0,"",RES_hhdet_in_tes!P119/RES_hhdet_in_fec!P119)</f>
        <v>1</v>
      </c>
      <c r="Q119" s="111">
        <f>IF(RES_hhdet_in_tes!Q119=0,"",RES_hhdet_in_tes!Q119/RES_hhdet_in_fec!Q119)</f>
        <v>1</v>
      </c>
      <c r="R119" s="111">
        <f>IF(RES_hhdet_in_tes!R119=0,"",RES_hhdet_in_tes!R119/RES_hhdet_in_fec!R119)</f>
        <v>1</v>
      </c>
      <c r="S119" s="111">
        <f>IF(RES_hhdet_in_tes!S119=0,"",RES_hhdet_in_tes!S119/RES_hhdet_in_fec!S119)</f>
        <v>1</v>
      </c>
      <c r="T119" s="111" t="str">
        <f>IF(RES_hhdet_in_tes!T119=0,"",RES_hhdet_in_tes!T119/RES_hhdet_in_fec!T119)</f>
        <v/>
      </c>
      <c r="U119" s="111">
        <f>IF(RES_hhdet_in_tes!U119=0,"",RES_hhdet_in_tes!U119/RES_hhdet_in_fec!U119)</f>
        <v>1</v>
      </c>
      <c r="V119" s="111">
        <f>IF(RES_hhdet_in_tes!V119=0,"",RES_hhdet_in_tes!V119/RES_hhdet_in_fec!V119)</f>
        <v>1</v>
      </c>
      <c r="W119" s="111">
        <f>IF(RES_hhdet_in_tes!W119=0,"",RES_hhdet_in_tes!W119/RES_hhdet_in_fec!W119)</f>
        <v>1</v>
      </c>
      <c r="X119" s="111">
        <f>IF(RES_hhdet_in_tes!X119=0,"",RES_hhdet_in_tes!X119/RES_hhdet_in_fec!X119)</f>
        <v>1</v>
      </c>
      <c r="Y119" s="111">
        <f>IF(RES_hhdet_in_tes!Y119=0,"",RES_hhdet_in_tes!Y119/RES_hhdet_in_fec!Y119)</f>
        <v>1</v>
      </c>
      <c r="DA119" s="63" t="s">
        <v>3699</v>
      </c>
    </row>
    <row r="120" spans="1:105" ht="12" customHeight="1" x14ac:dyDescent="0.25">
      <c r="A120" s="121" t="s">
        <v>54</v>
      </c>
      <c r="B120" s="124"/>
      <c r="C120" s="124">
        <f>IF(RES_hhdet_in_tes!C120=0,"",RES_hhdet_in_tes!C120/RES_hhdet_in_fec!C120)</f>
        <v>0.6914740337712727</v>
      </c>
      <c r="D120" s="124">
        <f>IF(RES_hhdet_in_tes!D120=0,"",RES_hhdet_in_tes!D120/RES_hhdet_in_fec!D120)</f>
        <v>0.67511860340820562</v>
      </c>
      <c r="E120" s="124">
        <f>IF(RES_hhdet_in_tes!E120=0,"",RES_hhdet_in_tes!E120/RES_hhdet_in_fec!E120)</f>
        <v>0.69195295201840856</v>
      </c>
      <c r="F120" s="124">
        <f>IF(RES_hhdet_in_tes!F120=0,"",RES_hhdet_in_tes!F120/RES_hhdet_in_fec!F120)</f>
        <v>0.70156320569926811</v>
      </c>
      <c r="G120" s="124">
        <f>IF(RES_hhdet_in_tes!G120=0,"",RES_hhdet_in_tes!G120/RES_hhdet_in_fec!G120)</f>
        <v>0.70238969626198278</v>
      </c>
      <c r="H120" s="124">
        <f>IF(RES_hhdet_in_tes!H120=0,"",RES_hhdet_in_tes!H120/RES_hhdet_in_fec!H120)</f>
        <v>0.70366171551706147</v>
      </c>
      <c r="I120" s="124">
        <f>IF(RES_hhdet_in_tes!I120=0,"",RES_hhdet_in_tes!I120/RES_hhdet_in_fec!I120)</f>
        <v>0.70302207071826095</v>
      </c>
      <c r="J120" s="124">
        <f>IF(RES_hhdet_in_tes!J120=0,"",RES_hhdet_in_tes!J120/RES_hhdet_in_fec!J120)</f>
        <v>0.7116851697083949</v>
      </c>
      <c r="K120" s="124">
        <f>IF(RES_hhdet_in_tes!K120=0,"",RES_hhdet_in_tes!K120/RES_hhdet_in_fec!K120)</f>
        <v>0.6985174825835696</v>
      </c>
      <c r="L120" s="124">
        <f>IF(RES_hhdet_in_tes!L120=0,"",RES_hhdet_in_tes!L120/RES_hhdet_in_fec!L120)</f>
        <v>0.70251466220445613</v>
      </c>
      <c r="M120" s="124">
        <f>IF(RES_hhdet_in_tes!M120=0,"",RES_hhdet_in_tes!M120/RES_hhdet_in_fec!M120)</f>
        <v>0.69363294166986988</v>
      </c>
      <c r="N120" s="124">
        <f>IF(RES_hhdet_in_tes!N120=0,"",RES_hhdet_in_tes!N120/RES_hhdet_in_fec!N120)</f>
        <v>0.70177263380167809</v>
      </c>
      <c r="O120" s="124">
        <f>IF(RES_hhdet_in_tes!O120=0,"",RES_hhdet_in_tes!O120/RES_hhdet_in_fec!O120)</f>
        <v>0.71128014447590482</v>
      </c>
      <c r="P120" s="124">
        <f>IF(RES_hhdet_in_tes!P120=0,"",RES_hhdet_in_tes!P120/RES_hhdet_in_fec!P120)</f>
        <v>0.72747097262097826</v>
      </c>
      <c r="Q120" s="124">
        <f>IF(RES_hhdet_in_tes!Q120=0,"",RES_hhdet_in_tes!Q120/RES_hhdet_in_fec!Q120)</f>
        <v>0.74773271533611796</v>
      </c>
      <c r="R120" s="124">
        <f>IF(RES_hhdet_in_tes!R120=0,"",RES_hhdet_in_tes!R120/RES_hhdet_in_fec!R120)</f>
        <v>0.74359138421858162</v>
      </c>
      <c r="S120" s="124">
        <f>IF(RES_hhdet_in_tes!S120=0,"",RES_hhdet_in_tes!S120/RES_hhdet_in_fec!S120)</f>
        <v>0.81539503626162235</v>
      </c>
      <c r="T120" s="124">
        <f>IF(RES_hhdet_in_tes!T120=0,"",RES_hhdet_in_tes!T120/RES_hhdet_in_fec!T120)</f>
        <v>0.83322616435072616</v>
      </c>
      <c r="U120" s="124">
        <f>IF(RES_hhdet_in_tes!U120=0,"",RES_hhdet_in_tes!U120/RES_hhdet_in_fec!U120)</f>
        <v>0.77481267887844729</v>
      </c>
      <c r="V120" s="124">
        <f>IF(RES_hhdet_in_tes!V120=0,"",RES_hhdet_in_tes!V120/RES_hhdet_in_fec!V120)</f>
        <v>0.81879050641472229</v>
      </c>
      <c r="W120" s="124">
        <f>IF(RES_hhdet_in_tes!W120=0,"",RES_hhdet_in_tes!W120/RES_hhdet_in_fec!W120)</f>
        <v>0.80711463415423268</v>
      </c>
      <c r="X120" s="124">
        <f>IF(RES_hhdet_in_tes!X120=0,"",RES_hhdet_in_tes!X120/RES_hhdet_in_fec!X120)</f>
        <v>0.82634356902542305</v>
      </c>
      <c r="Y120" s="124">
        <f>IF(RES_hhdet_in_tes!Y120=0,"",RES_hhdet_in_tes!Y120/RES_hhdet_in_fec!Y120)</f>
        <v>0.81909062272321886</v>
      </c>
      <c r="DA120" s="130" t="s">
        <v>3700</v>
      </c>
    </row>
    <row r="121" spans="1:105" ht="12" customHeight="1" x14ac:dyDescent="0.25">
      <c r="A121" s="97" t="s">
        <v>50</v>
      </c>
      <c r="B121" s="111"/>
      <c r="C121" s="111">
        <f>IF(RES_hhdet_in_tes!C121=0,"",RES_hhdet_in_tes!C121/RES_hhdet_in_fec!C121)</f>
        <v>0.57052402274354863</v>
      </c>
      <c r="D121" s="111">
        <f>IF(RES_hhdet_in_tes!D121=0,"",RES_hhdet_in_tes!D121/RES_hhdet_in_fec!D121)</f>
        <v>0.57118525269003906</v>
      </c>
      <c r="E121" s="111">
        <f>IF(RES_hhdet_in_tes!E121=0,"",RES_hhdet_in_tes!E121/RES_hhdet_in_fec!E121)</f>
        <v>0.5718465421991985</v>
      </c>
      <c r="F121" s="111">
        <f>IF(RES_hhdet_in_tes!F121=0,"",RES_hhdet_in_tes!F121/RES_hhdet_in_fec!F121)</f>
        <v>0.57250783983053966</v>
      </c>
      <c r="G121" s="111">
        <f>IF(RES_hhdet_in_tes!G121=0,"",RES_hhdet_in_tes!G121/RES_hhdet_in_fec!G121)</f>
        <v>0.57316919231559527</v>
      </c>
      <c r="H121" s="111">
        <f>IF(RES_hhdet_in_tes!H121=0,"",RES_hhdet_in_tes!H121/RES_hhdet_in_fec!H121)</f>
        <v>0.57383059393502067</v>
      </c>
      <c r="I121" s="111">
        <f>IF(RES_hhdet_in_tes!I121=0,"",RES_hhdet_in_tes!I121/RES_hhdet_in_fec!I121)</f>
        <v>0.57449205620346633</v>
      </c>
      <c r="J121" s="111">
        <f>IF(RES_hhdet_in_tes!J121=0,"",RES_hhdet_in_tes!J121/RES_hhdet_in_fec!J121)</f>
        <v>0.57515362629239353</v>
      </c>
      <c r="K121" s="111">
        <f>IF(RES_hhdet_in_tes!K121=0,"",RES_hhdet_in_tes!K121/RES_hhdet_in_fec!K121)</f>
        <v>0.57581534430995052</v>
      </c>
      <c r="L121" s="111">
        <f>IF(RES_hhdet_in_tes!L121=0,"",RES_hhdet_in_tes!L121/RES_hhdet_in_fec!L121)</f>
        <v>0.57647722098671128</v>
      </c>
      <c r="M121" s="111">
        <f>IF(RES_hhdet_in_tes!M121=0,"",RES_hhdet_in_tes!M121/RES_hhdet_in_fec!M121)</f>
        <v>0.57697987854692467</v>
      </c>
      <c r="N121" s="111">
        <f>IF(RES_hhdet_in_tes!N121=0,"",RES_hhdet_in_tes!N121/RES_hhdet_in_fec!N121)</f>
        <v>0.57726084047889148</v>
      </c>
      <c r="O121" s="111">
        <f>IF(RES_hhdet_in_tes!O121=0,"",RES_hhdet_in_tes!O121/RES_hhdet_in_fec!O121)</f>
        <v>0.5774287640451119</v>
      </c>
      <c r="P121" s="111">
        <f>IF(RES_hhdet_in_tes!P121=0,"",RES_hhdet_in_tes!P121/RES_hhdet_in_fec!P121)</f>
        <v>0.57789732699681251</v>
      </c>
      <c r="Q121" s="111">
        <f>IF(RES_hhdet_in_tes!Q121=0,"",RES_hhdet_in_tes!Q121/RES_hhdet_in_fec!Q121)</f>
        <v>0.57980448766864656</v>
      </c>
      <c r="R121" s="111">
        <f>IF(RES_hhdet_in_tes!R121=0,"",RES_hhdet_in_tes!R121/RES_hhdet_in_fec!R121)</f>
        <v>0.58481412385637777</v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>
        <f>IF(RES_hhdet_in_tes!U121=0,"",RES_hhdet_in_tes!U121/RES_hhdet_in_fec!U121)</f>
        <v>0.60670449666250437</v>
      </c>
      <c r="V121" s="111">
        <f>IF(RES_hhdet_in_tes!V121=0,"",RES_hhdet_in_tes!V121/RES_hhdet_in_fec!V121)</f>
        <v>0.61172118869609837</v>
      </c>
      <c r="W121" s="111">
        <f>IF(RES_hhdet_in_tes!W121=0,"",RES_hhdet_in_tes!W121/RES_hhdet_in_fec!W121)</f>
        <v>0.61413224897628838</v>
      </c>
      <c r="X121" s="111">
        <f>IF(RES_hhdet_in_tes!X121=0,"",RES_hhdet_in_tes!X121/RES_hhdet_in_fec!X121)</f>
        <v>0.61452954699514772</v>
      </c>
      <c r="Y121" s="111">
        <f>IF(RES_hhdet_in_tes!Y121=0,"",RES_hhdet_in_tes!Y121/RES_hhdet_in_fec!Y121)</f>
        <v>0.61456927679703366</v>
      </c>
      <c r="DA121" s="63" t="s">
        <v>3701</v>
      </c>
    </row>
    <row r="122" spans="1:105" ht="12" customHeight="1" x14ac:dyDescent="0.25">
      <c r="A122" s="109" t="s">
        <v>120</v>
      </c>
      <c r="B122" s="45"/>
      <c r="C122" s="45">
        <f>IF(RES_hhdet_in_tes!C122=0,"",RES_hhdet_in_tes!C122/RES_hhdet_in_fec!C122)</f>
        <v>0.74082437666678591</v>
      </c>
      <c r="D122" s="45">
        <f>IF(RES_hhdet_in_tes!D122=0,"",RES_hhdet_in_tes!D122/RES_hhdet_in_fec!D122)</f>
        <v>0.74220613794717127</v>
      </c>
      <c r="E122" s="45">
        <f>IF(RES_hhdet_in_tes!E122=0,"",RES_hhdet_in_tes!E122/RES_hhdet_in_fec!E122)</f>
        <v>0.74365304959157019</v>
      </c>
      <c r="F122" s="45">
        <f>IF(RES_hhdet_in_tes!F122=0,"",RES_hhdet_in_tes!F122/RES_hhdet_in_fec!F122)</f>
        <v>0.74510884537651667</v>
      </c>
      <c r="G122" s="45">
        <f>IF(RES_hhdet_in_tes!G122=0,"",RES_hhdet_in_tes!G122/RES_hhdet_in_fec!G122)</f>
        <v>0.74662464081463764</v>
      </c>
      <c r="H122" s="45">
        <f>IF(RES_hhdet_in_tes!H122=0,"",RES_hhdet_in_tes!H122/RES_hhdet_in_fec!H122)</f>
        <v>0.74819418001792459</v>
      </c>
      <c r="I122" s="45">
        <f>IF(RES_hhdet_in_tes!I122=0,"",RES_hhdet_in_tes!I122/RES_hhdet_in_fec!I122)</f>
        <v>0.74983005785018264</v>
      </c>
      <c r="J122" s="45">
        <f>IF(RES_hhdet_in_tes!J122=0,"",RES_hhdet_in_tes!J122/RES_hhdet_in_fec!J122)</f>
        <v>0.75158387102283342</v>
      </c>
      <c r="K122" s="45">
        <f>IF(RES_hhdet_in_tes!K122=0,"",RES_hhdet_in_tes!K122/RES_hhdet_in_fec!K122)</f>
        <v>0.75349949031213515</v>
      </c>
      <c r="L122" s="45">
        <f>IF(RES_hhdet_in_tes!L122=0,"",RES_hhdet_in_tes!L122/RES_hhdet_in_fec!L122)</f>
        <v>0.75558865294934729</v>
      </c>
      <c r="M122" s="45">
        <f>IF(RES_hhdet_in_tes!M122=0,"",RES_hhdet_in_tes!M122/RES_hhdet_in_fec!M122)</f>
        <v>0.75857569386228418</v>
      </c>
      <c r="N122" s="45">
        <f>IF(RES_hhdet_in_tes!N122=0,"",RES_hhdet_in_tes!N122/RES_hhdet_in_fec!N122)</f>
        <v>0.76266682432050648</v>
      </c>
      <c r="O122" s="45">
        <f>IF(RES_hhdet_in_tes!O122=0,"",RES_hhdet_in_tes!O122/RES_hhdet_in_fec!O122)</f>
        <v>0.76835104067198634</v>
      </c>
      <c r="P122" s="45">
        <f>IF(RES_hhdet_in_tes!P122=0,"",RES_hhdet_in_tes!P122/RES_hhdet_in_fec!P122)</f>
        <v>0.77586818058908402</v>
      </c>
      <c r="Q122" s="45">
        <f>IF(RES_hhdet_in_tes!Q122=0,"",RES_hhdet_in_tes!Q122/RES_hhdet_in_fec!Q122)</f>
        <v>0.78559543296147938</v>
      </c>
      <c r="R122" s="45">
        <f>IF(RES_hhdet_in_tes!R122=0,"",RES_hhdet_in_tes!R122/RES_hhdet_in_fec!R122)</f>
        <v>0.79883189781301212</v>
      </c>
      <c r="S122" s="45">
        <f>IF(RES_hhdet_in_tes!S122=0,"",RES_hhdet_in_tes!S122/RES_hhdet_in_fec!S122)</f>
        <v>0.81539503626162235</v>
      </c>
      <c r="T122" s="45">
        <f>IF(RES_hhdet_in_tes!T122=0,"",RES_hhdet_in_tes!T122/RES_hhdet_in_fec!T122)</f>
        <v>0.83322616435072616</v>
      </c>
      <c r="U122" s="45">
        <f>IF(RES_hhdet_in_tes!U122=0,"",RES_hhdet_in_tes!U122/RES_hhdet_in_fec!U122)</f>
        <v>0.85026659812378902</v>
      </c>
      <c r="V122" s="45">
        <f>IF(RES_hhdet_in_tes!V122=0,"",RES_hhdet_in_tes!V122/RES_hhdet_in_fec!V122)</f>
        <v>0.86445765362425353</v>
      </c>
      <c r="W122" s="45">
        <f>IF(RES_hhdet_in_tes!W122=0,"",RES_hhdet_in_tes!W122/RES_hhdet_in_fec!W122)</f>
        <v>0.87508405009620061</v>
      </c>
      <c r="X122" s="45">
        <f>IF(RES_hhdet_in_tes!X122=0,"",RES_hhdet_in_tes!X122/RES_hhdet_in_fec!X122)</f>
        <v>0.8827618908468241</v>
      </c>
      <c r="Y122" s="45">
        <f>IF(RES_hhdet_in_tes!Y122=0,"",RES_hhdet_in_tes!Y122/RES_hhdet_in_fec!Y122)</f>
        <v>0.88957056796518896</v>
      </c>
      <c r="DA122" s="60" t="s">
        <v>3702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9"/>
      <c r="C124" s="119" t="str">
        <f>IF(RES_hhdet_in_tes!C124=0,"",RES_hhdet_in_tes!C124/RES_hhdet_in_fec!C124)</f>
        <v/>
      </c>
      <c r="D124" s="119" t="str">
        <f>IF(RES_hhdet_in_tes!D124=0,"",RES_hhdet_in_tes!D124/RES_hhdet_in_fec!D124)</f>
        <v/>
      </c>
      <c r="E124" s="119" t="str">
        <f>IF(RES_hhdet_in_tes!E124=0,"",RES_hhdet_in_tes!E124/RES_hhdet_in_fec!E124)</f>
        <v/>
      </c>
      <c r="F124" s="119" t="str">
        <f>IF(RES_hhdet_in_tes!F124=0,"",RES_hhdet_in_tes!F124/RES_hhdet_in_fec!F124)</f>
        <v/>
      </c>
      <c r="G124" s="119" t="str">
        <f>IF(RES_hhdet_in_tes!G124=0,"",RES_hhdet_in_tes!G124/RES_hhdet_in_fec!G124)</f>
        <v/>
      </c>
      <c r="H124" s="119" t="str">
        <f>IF(RES_hhdet_in_tes!H124=0,"",RES_hhdet_in_tes!H124/RES_hhdet_in_fec!H124)</f>
        <v/>
      </c>
      <c r="I124" s="119" t="str">
        <f>IF(RES_hhdet_in_tes!I124=0,"",RES_hhdet_in_tes!I124/RES_hhdet_in_fec!I124)</f>
        <v/>
      </c>
      <c r="J124" s="119" t="str">
        <f>IF(RES_hhdet_in_tes!J124=0,"",RES_hhdet_in_tes!J124/RES_hhdet_in_fec!J124)</f>
        <v/>
      </c>
      <c r="K124" s="119" t="str">
        <f>IF(RES_hhdet_in_tes!K124=0,"",RES_hhdet_in_tes!K124/RES_hhdet_in_fec!K124)</f>
        <v/>
      </c>
      <c r="L124" s="119" t="str">
        <f>IF(RES_hhdet_in_tes!L124=0,"",RES_hhdet_in_tes!L124/RES_hhdet_in_fec!L124)</f>
        <v/>
      </c>
      <c r="M124" s="119" t="str">
        <f>IF(RES_hhdet_in_tes!M124=0,"",RES_hhdet_in_tes!M124/RES_hhdet_in_fec!M124)</f>
        <v/>
      </c>
      <c r="N124" s="119" t="str">
        <f>IF(RES_hhdet_in_tes!N124=0,"",RES_hhdet_in_tes!N124/RES_hhdet_in_fec!N124)</f>
        <v/>
      </c>
      <c r="O124" s="119" t="str">
        <f>IF(RES_hhdet_in_tes!O124=0,"",RES_hhdet_in_tes!O124/RES_hhdet_in_fec!O124)</f>
        <v/>
      </c>
      <c r="P124" s="119" t="str">
        <f>IF(RES_hhdet_in_tes!P124=0,"",RES_hhdet_in_tes!P124/RES_hhdet_in_fec!P124)</f>
        <v/>
      </c>
      <c r="Q124" s="119" t="str">
        <f>IF(RES_hhdet_in_tes!Q124=0,"",RES_hhdet_in_tes!Q124/RES_hhdet_in_fec!Q124)</f>
        <v/>
      </c>
      <c r="R124" s="119" t="str">
        <f>IF(RES_hhdet_in_tes!R124=0,"",RES_hhdet_in_tes!R124/RES_hhdet_in_fec!R124)</f>
        <v/>
      </c>
      <c r="S124" s="119" t="str">
        <f>IF(RES_hhdet_in_tes!S124=0,"",RES_hhdet_in_tes!S124/RES_hhdet_in_fec!S124)</f>
        <v/>
      </c>
      <c r="T124" s="119" t="str">
        <f>IF(RES_hhdet_in_tes!T124=0,"",RES_hhdet_in_tes!T124/RES_hhdet_in_fec!T124)</f>
        <v/>
      </c>
      <c r="U124" s="119" t="str">
        <f>IF(RES_hhdet_in_tes!U124=0,"",RES_hhdet_in_tes!U124/RES_hhdet_in_fec!U124)</f>
        <v/>
      </c>
      <c r="V124" s="119" t="str">
        <f>IF(RES_hhdet_in_tes!V124=0,"",RES_hhdet_in_tes!V124/RES_hhdet_in_fec!V124)</f>
        <v/>
      </c>
      <c r="W124" s="119" t="str">
        <f>IF(RES_hhdet_in_tes!W124=0,"",RES_hhdet_in_tes!W124/RES_hhdet_in_fec!W124)</f>
        <v/>
      </c>
      <c r="X124" s="119" t="str">
        <f>IF(RES_hhdet_in_tes!X124=0,"",RES_hhdet_in_tes!X124/RES_hhdet_in_fec!X124)</f>
        <v/>
      </c>
      <c r="Y124" s="119" t="str">
        <f>IF(RES_hhdet_in_tes!Y124=0,"",RES_hhdet_in_tes!Y124/RES_hhdet_in_fec!Y124)</f>
        <v/>
      </c>
      <c r="DA124" s="129" t="s">
        <v>3703</v>
      </c>
    </row>
    <row r="125" spans="1:105" ht="12.95" customHeight="1" x14ac:dyDescent="0.25">
      <c r="A125" s="121" t="s">
        <v>57</v>
      </c>
      <c r="B125" s="124"/>
      <c r="C125" s="124" t="str">
        <f>IF(RES_hhdet_in_tes!C125=0,"",RES_hhdet_in_tes!C125/RES_hhdet_in_fec!C125)</f>
        <v/>
      </c>
      <c r="D125" s="124" t="str">
        <f>IF(RES_hhdet_in_tes!D125=0,"",RES_hhdet_in_tes!D125/RES_hhdet_in_fec!D125)</f>
        <v/>
      </c>
      <c r="E125" s="124" t="str">
        <f>IF(RES_hhdet_in_tes!E125=0,"",RES_hhdet_in_tes!E125/RES_hhdet_in_fec!E125)</f>
        <v/>
      </c>
      <c r="F125" s="124" t="str">
        <f>IF(RES_hhdet_in_tes!F125=0,"",RES_hhdet_in_tes!F125/RES_hhdet_in_fec!F125)</f>
        <v/>
      </c>
      <c r="G125" s="124" t="str">
        <f>IF(RES_hhdet_in_tes!G125=0,"",RES_hhdet_in_tes!G125/RES_hhdet_in_fec!G125)</f>
        <v/>
      </c>
      <c r="H125" s="124" t="str">
        <f>IF(RES_hhdet_in_tes!H125=0,"",RES_hhdet_in_tes!H125/RES_hhdet_in_fec!H125)</f>
        <v/>
      </c>
      <c r="I125" s="124" t="str">
        <f>IF(RES_hhdet_in_tes!I125=0,"",RES_hhdet_in_tes!I125/RES_hhdet_in_fec!I125)</f>
        <v/>
      </c>
      <c r="J125" s="124" t="str">
        <f>IF(RES_hhdet_in_tes!J125=0,"",RES_hhdet_in_tes!J125/RES_hhdet_in_fec!J125)</f>
        <v/>
      </c>
      <c r="K125" s="124" t="str">
        <f>IF(RES_hhdet_in_tes!K125=0,"",RES_hhdet_in_tes!K125/RES_hhdet_in_fec!K125)</f>
        <v/>
      </c>
      <c r="L125" s="124" t="str">
        <f>IF(RES_hhdet_in_tes!L125=0,"",RES_hhdet_in_tes!L125/RES_hhdet_in_fec!L125)</f>
        <v/>
      </c>
      <c r="M125" s="124" t="str">
        <f>IF(RES_hhdet_in_tes!M125=0,"",RES_hhdet_in_tes!M125/RES_hhdet_in_fec!M125)</f>
        <v/>
      </c>
      <c r="N125" s="124" t="str">
        <f>IF(RES_hhdet_in_tes!N125=0,"",RES_hhdet_in_tes!N125/RES_hhdet_in_fec!N125)</f>
        <v/>
      </c>
      <c r="O125" s="124" t="str">
        <f>IF(RES_hhdet_in_tes!O125=0,"",RES_hhdet_in_tes!O125/RES_hhdet_in_fec!O125)</f>
        <v/>
      </c>
      <c r="P125" s="124" t="str">
        <f>IF(RES_hhdet_in_tes!P125=0,"",RES_hhdet_in_tes!P125/RES_hhdet_in_fec!P125)</f>
        <v/>
      </c>
      <c r="Q125" s="124" t="str">
        <f>IF(RES_hhdet_in_tes!Q125=0,"",RES_hhdet_in_tes!Q125/RES_hhdet_in_fec!Q125)</f>
        <v/>
      </c>
      <c r="R125" s="124" t="str">
        <f>IF(RES_hhdet_in_tes!R125=0,"",RES_hhdet_in_tes!R125/RES_hhdet_in_fec!R125)</f>
        <v/>
      </c>
      <c r="S125" s="124" t="str">
        <f>IF(RES_hhdet_in_tes!S125=0,"",RES_hhdet_in_tes!S125/RES_hhdet_in_fec!S125)</f>
        <v/>
      </c>
      <c r="T125" s="124" t="str">
        <f>IF(RES_hhdet_in_tes!T125=0,"",RES_hhdet_in_tes!T125/RES_hhdet_in_fec!T125)</f>
        <v/>
      </c>
      <c r="U125" s="124" t="str">
        <f>IF(RES_hhdet_in_tes!U125=0,"",RES_hhdet_in_tes!U125/RES_hhdet_in_fec!U125)</f>
        <v/>
      </c>
      <c r="V125" s="124" t="str">
        <f>IF(RES_hhdet_in_tes!V125=0,"",RES_hhdet_in_tes!V125/RES_hhdet_in_fec!V125)</f>
        <v/>
      </c>
      <c r="W125" s="124" t="str">
        <f>IF(RES_hhdet_in_tes!W125=0,"",RES_hhdet_in_tes!W125/RES_hhdet_in_fec!W125)</f>
        <v/>
      </c>
      <c r="X125" s="124" t="str">
        <f>IF(RES_hhdet_in_tes!X125=0,"",RES_hhdet_in_tes!X125/RES_hhdet_in_fec!X125)</f>
        <v/>
      </c>
      <c r="Y125" s="124" t="str">
        <f>IF(RES_hhdet_in_tes!Y125=0,"",RES_hhdet_in_tes!Y125/RES_hhdet_in_fec!Y125)</f>
        <v/>
      </c>
      <c r="DA125" s="130" t="s">
        <v>3704</v>
      </c>
    </row>
    <row r="126" spans="1:105" ht="12" customHeight="1" x14ac:dyDescent="0.25">
      <c r="A126" s="97" t="s">
        <v>198</v>
      </c>
      <c r="B126" s="111"/>
      <c r="C126" s="111" t="str">
        <f>IF(RES_hhdet_in_tes!C126=0,"",RES_hhdet_in_tes!C126/RES_hhdet_in_fec!C126)</f>
        <v/>
      </c>
      <c r="D126" s="111" t="str">
        <f>IF(RES_hhdet_in_tes!D126=0,"",RES_hhdet_in_tes!D126/RES_hhdet_in_fec!D126)</f>
        <v/>
      </c>
      <c r="E126" s="111" t="str">
        <f>IF(RES_hhdet_in_tes!E126=0,"",RES_hhdet_in_tes!E126/RES_hhdet_in_fec!E126)</f>
        <v/>
      </c>
      <c r="F126" s="111" t="str">
        <f>IF(RES_hhdet_in_tes!F126=0,"",RES_hhdet_in_tes!F126/RES_hhdet_in_fec!F126)</f>
        <v/>
      </c>
      <c r="G126" s="111" t="str">
        <f>IF(RES_hhdet_in_tes!G126=0,"",RES_hhdet_in_tes!G126/RES_hhdet_in_fec!G126)</f>
        <v/>
      </c>
      <c r="H126" s="111" t="str">
        <f>IF(RES_hhdet_in_tes!H126=0,"",RES_hhdet_in_tes!H126/RES_hhdet_in_fec!H126)</f>
        <v/>
      </c>
      <c r="I126" s="111" t="str">
        <f>IF(RES_hhdet_in_tes!I126=0,"",RES_hhdet_in_tes!I126/RES_hhdet_in_fec!I126)</f>
        <v/>
      </c>
      <c r="J126" s="111" t="str">
        <f>IF(RES_hhdet_in_tes!J126=0,"",RES_hhdet_in_tes!J126/RES_hhdet_in_fec!J126)</f>
        <v/>
      </c>
      <c r="K126" s="111" t="str">
        <f>IF(RES_hhdet_in_tes!K126=0,"",RES_hhdet_in_tes!K126/RES_hhdet_in_fec!K126)</f>
        <v/>
      </c>
      <c r="L126" s="111" t="str">
        <f>IF(RES_hhdet_in_tes!L126=0,"",RES_hhdet_in_tes!L126/RES_hhdet_in_fec!L126)</f>
        <v/>
      </c>
      <c r="M126" s="111" t="str">
        <f>IF(RES_hhdet_in_tes!M126=0,"",RES_hhdet_in_tes!M126/RES_hhdet_in_fec!M126)</f>
        <v/>
      </c>
      <c r="N126" s="111" t="str">
        <f>IF(RES_hhdet_in_tes!N126=0,"",RES_hhdet_in_tes!N126/RES_hhdet_in_fec!N126)</f>
        <v/>
      </c>
      <c r="O126" s="111" t="str">
        <f>IF(RES_hhdet_in_tes!O126=0,"",RES_hhdet_in_tes!O126/RES_hhdet_in_fec!O126)</f>
        <v/>
      </c>
      <c r="P126" s="111" t="str">
        <f>IF(RES_hhdet_in_tes!P126=0,"",RES_hhdet_in_tes!P126/RES_hhdet_in_fec!P126)</f>
        <v/>
      </c>
      <c r="Q126" s="111" t="str">
        <f>IF(RES_hhdet_in_tes!Q126=0,"",RES_hhdet_in_tes!Q126/RES_hhdet_in_fec!Q126)</f>
        <v/>
      </c>
      <c r="R126" s="111" t="str">
        <f>IF(RES_hhdet_in_tes!R126=0,"",RES_hhdet_in_tes!R126/RES_hhdet_in_fec!R126)</f>
        <v/>
      </c>
      <c r="S126" s="111" t="str">
        <f>IF(RES_hhdet_in_tes!S126=0,"",RES_hhdet_in_tes!S126/RES_hhdet_in_fec!S126)</f>
        <v/>
      </c>
      <c r="T126" s="111" t="str">
        <f>IF(RES_hhdet_in_tes!T126=0,"",RES_hhdet_in_tes!T126/RES_hhdet_in_fec!T126)</f>
        <v/>
      </c>
      <c r="U126" s="111" t="str">
        <f>IF(RES_hhdet_in_tes!U126=0,"",RES_hhdet_in_tes!U126/RES_hhdet_in_fec!U126)</f>
        <v/>
      </c>
      <c r="V126" s="111" t="str">
        <f>IF(RES_hhdet_in_tes!V126=0,"",RES_hhdet_in_tes!V126/RES_hhdet_in_fec!V126)</f>
        <v/>
      </c>
      <c r="W126" s="111" t="str">
        <f>IF(RES_hhdet_in_tes!W126=0,"",RES_hhdet_in_tes!W126/RES_hhdet_in_fec!W126)</f>
        <v/>
      </c>
      <c r="X126" s="111" t="str">
        <f>IF(RES_hhdet_in_tes!X126=0,"",RES_hhdet_in_tes!X126/RES_hhdet_in_fec!X126)</f>
        <v/>
      </c>
      <c r="Y126" s="111" t="str">
        <f>IF(RES_hhdet_in_tes!Y126=0,"",RES_hhdet_in_tes!Y126/RES_hhdet_in_fec!Y126)</f>
        <v/>
      </c>
      <c r="DA126" s="63" t="s">
        <v>3705</v>
      </c>
    </row>
    <row r="127" spans="1:105" ht="12" customHeight="1" x14ac:dyDescent="0.25">
      <c r="A127" s="97" t="s">
        <v>53</v>
      </c>
      <c r="B127" s="111"/>
      <c r="C127" s="111" t="str">
        <f>IF(RES_hhdet_in_tes!C127=0,"",RES_hhdet_in_tes!C127/RES_hhdet_in_fec!C127)</f>
        <v/>
      </c>
      <c r="D127" s="111" t="str">
        <f>IF(RES_hhdet_in_tes!D127=0,"",RES_hhdet_in_tes!D127/RES_hhdet_in_fec!D127)</f>
        <v/>
      </c>
      <c r="E127" s="111" t="str">
        <f>IF(RES_hhdet_in_tes!E127=0,"",RES_hhdet_in_tes!E127/RES_hhdet_in_fec!E127)</f>
        <v/>
      </c>
      <c r="F127" s="111" t="str">
        <f>IF(RES_hhdet_in_tes!F127=0,"",RES_hhdet_in_tes!F127/RES_hhdet_in_fec!F127)</f>
        <v/>
      </c>
      <c r="G127" s="111" t="str">
        <f>IF(RES_hhdet_in_tes!G127=0,"",RES_hhdet_in_tes!G127/RES_hhdet_in_fec!G127)</f>
        <v/>
      </c>
      <c r="H127" s="111" t="str">
        <f>IF(RES_hhdet_in_tes!H127=0,"",RES_hhdet_in_tes!H127/RES_hhdet_in_fec!H127)</f>
        <v/>
      </c>
      <c r="I127" s="111" t="str">
        <f>IF(RES_hhdet_in_tes!I127=0,"",RES_hhdet_in_tes!I127/RES_hhdet_in_fec!I127)</f>
        <v/>
      </c>
      <c r="J127" s="111" t="str">
        <f>IF(RES_hhdet_in_tes!J127=0,"",RES_hhdet_in_tes!J127/RES_hhdet_in_fec!J127)</f>
        <v/>
      </c>
      <c r="K127" s="111" t="str">
        <f>IF(RES_hhdet_in_tes!K127=0,"",RES_hhdet_in_tes!K127/RES_hhdet_in_fec!K127)</f>
        <v/>
      </c>
      <c r="L127" s="111" t="str">
        <f>IF(RES_hhdet_in_tes!L127=0,"",RES_hhdet_in_tes!L127/RES_hhdet_in_fec!L127)</f>
        <v/>
      </c>
      <c r="M127" s="111" t="str">
        <f>IF(RES_hhdet_in_tes!M127=0,"",RES_hhdet_in_tes!M127/RES_hhdet_in_fec!M127)</f>
        <v/>
      </c>
      <c r="N127" s="111" t="str">
        <f>IF(RES_hhdet_in_tes!N127=0,"",RES_hhdet_in_tes!N127/RES_hhdet_in_fec!N127)</f>
        <v/>
      </c>
      <c r="O127" s="111" t="str">
        <f>IF(RES_hhdet_in_tes!O127=0,"",RES_hhdet_in_tes!O127/RES_hhdet_in_fec!O127)</f>
        <v/>
      </c>
      <c r="P127" s="111" t="str">
        <f>IF(RES_hhdet_in_tes!P127=0,"",RES_hhdet_in_tes!P127/RES_hhdet_in_fec!P127)</f>
        <v/>
      </c>
      <c r="Q127" s="111" t="str">
        <f>IF(RES_hhdet_in_tes!Q127=0,"",RES_hhdet_in_tes!Q127/RES_hhdet_in_fec!Q127)</f>
        <v/>
      </c>
      <c r="R127" s="111" t="str">
        <f>IF(RES_hhdet_in_tes!R127=0,"",RES_hhdet_in_tes!R127/RES_hhdet_in_fec!R127)</f>
        <v/>
      </c>
      <c r="S127" s="111" t="str">
        <f>IF(RES_hhdet_in_tes!S127=0,"",RES_hhdet_in_tes!S127/RES_hhdet_in_fec!S127)</f>
        <v/>
      </c>
      <c r="T127" s="111" t="str">
        <f>IF(RES_hhdet_in_tes!T127=0,"",RES_hhdet_in_tes!T127/RES_hhdet_in_fec!T127)</f>
        <v/>
      </c>
      <c r="U127" s="111" t="str">
        <f>IF(RES_hhdet_in_tes!U127=0,"",RES_hhdet_in_tes!U127/RES_hhdet_in_fec!U127)</f>
        <v/>
      </c>
      <c r="V127" s="111" t="str">
        <f>IF(RES_hhdet_in_tes!V127=0,"",RES_hhdet_in_tes!V127/RES_hhdet_in_fec!V127)</f>
        <v/>
      </c>
      <c r="W127" s="111" t="str">
        <f>IF(RES_hhdet_in_tes!W127=0,"",RES_hhdet_in_tes!W127/RES_hhdet_in_fec!W127)</f>
        <v/>
      </c>
      <c r="X127" s="111" t="str">
        <f>IF(RES_hhdet_in_tes!X127=0,"",RES_hhdet_in_tes!X127/RES_hhdet_in_fec!X127)</f>
        <v/>
      </c>
      <c r="Y127" s="111" t="str">
        <f>IF(RES_hhdet_in_tes!Y127=0,"",RES_hhdet_in_tes!Y127/RES_hhdet_in_fec!Y127)</f>
        <v/>
      </c>
      <c r="DA127" s="63" t="s">
        <v>3706</v>
      </c>
    </row>
    <row r="128" spans="1:105" ht="12.95" customHeight="1" x14ac:dyDescent="0.25">
      <c r="A128" s="121" t="s">
        <v>92</v>
      </c>
      <c r="B128" s="124"/>
      <c r="C128" s="124" t="str">
        <f>IF(RES_hhdet_in_tes!C128=0,"",RES_hhdet_in_tes!C128/RES_hhdet_in_fec!C128)</f>
        <v/>
      </c>
      <c r="D128" s="124" t="str">
        <f>IF(RES_hhdet_in_tes!D128=0,"",RES_hhdet_in_tes!D128/RES_hhdet_in_fec!D128)</f>
        <v/>
      </c>
      <c r="E128" s="124" t="str">
        <f>IF(RES_hhdet_in_tes!E128=0,"",RES_hhdet_in_tes!E128/RES_hhdet_in_fec!E128)</f>
        <v/>
      </c>
      <c r="F128" s="124" t="str">
        <f>IF(RES_hhdet_in_tes!F128=0,"",RES_hhdet_in_tes!F128/RES_hhdet_in_fec!F128)</f>
        <v/>
      </c>
      <c r="G128" s="124" t="str">
        <f>IF(RES_hhdet_in_tes!G128=0,"",RES_hhdet_in_tes!G128/RES_hhdet_in_fec!G128)</f>
        <v/>
      </c>
      <c r="H128" s="124" t="str">
        <f>IF(RES_hhdet_in_tes!H128=0,"",RES_hhdet_in_tes!H128/RES_hhdet_in_fec!H128)</f>
        <v/>
      </c>
      <c r="I128" s="124" t="str">
        <f>IF(RES_hhdet_in_tes!I128=0,"",RES_hhdet_in_tes!I128/RES_hhdet_in_fec!I128)</f>
        <v/>
      </c>
      <c r="J128" s="124" t="str">
        <f>IF(RES_hhdet_in_tes!J128=0,"",RES_hhdet_in_tes!J128/RES_hhdet_in_fec!J128)</f>
        <v/>
      </c>
      <c r="K128" s="124" t="str">
        <f>IF(RES_hhdet_in_tes!K128=0,"",RES_hhdet_in_tes!K128/RES_hhdet_in_fec!K128)</f>
        <v/>
      </c>
      <c r="L128" s="124" t="str">
        <f>IF(RES_hhdet_in_tes!L128=0,"",RES_hhdet_in_tes!L128/RES_hhdet_in_fec!L128)</f>
        <v/>
      </c>
      <c r="M128" s="124" t="str">
        <f>IF(RES_hhdet_in_tes!M128=0,"",RES_hhdet_in_tes!M128/RES_hhdet_in_fec!M128)</f>
        <v/>
      </c>
      <c r="N128" s="124" t="str">
        <f>IF(RES_hhdet_in_tes!N128=0,"",RES_hhdet_in_tes!N128/RES_hhdet_in_fec!N128)</f>
        <v/>
      </c>
      <c r="O128" s="124" t="str">
        <f>IF(RES_hhdet_in_tes!O128=0,"",RES_hhdet_in_tes!O128/RES_hhdet_in_fec!O128)</f>
        <v/>
      </c>
      <c r="P128" s="124" t="str">
        <f>IF(RES_hhdet_in_tes!P128=0,"",RES_hhdet_in_tes!P128/RES_hhdet_in_fec!P128)</f>
        <v/>
      </c>
      <c r="Q128" s="124" t="str">
        <f>IF(RES_hhdet_in_tes!Q128=0,"",RES_hhdet_in_tes!Q128/RES_hhdet_in_fec!Q128)</f>
        <v/>
      </c>
      <c r="R128" s="124" t="str">
        <f>IF(RES_hhdet_in_tes!R128=0,"",RES_hhdet_in_tes!R128/RES_hhdet_in_fec!R128)</f>
        <v/>
      </c>
      <c r="S128" s="124" t="str">
        <f>IF(RES_hhdet_in_tes!S128=0,"",RES_hhdet_in_tes!S128/RES_hhdet_in_fec!S128)</f>
        <v/>
      </c>
      <c r="T128" s="124" t="str">
        <f>IF(RES_hhdet_in_tes!T128=0,"",RES_hhdet_in_tes!T128/RES_hhdet_in_fec!T128)</f>
        <v/>
      </c>
      <c r="U128" s="124" t="str">
        <f>IF(RES_hhdet_in_tes!U128=0,"",RES_hhdet_in_tes!U128/RES_hhdet_in_fec!U128)</f>
        <v/>
      </c>
      <c r="V128" s="124" t="str">
        <f>IF(RES_hhdet_in_tes!V128=0,"",RES_hhdet_in_tes!V128/RES_hhdet_in_fec!V128)</f>
        <v/>
      </c>
      <c r="W128" s="124" t="str">
        <f>IF(RES_hhdet_in_tes!W128=0,"",RES_hhdet_in_tes!W128/RES_hhdet_in_fec!W128)</f>
        <v/>
      </c>
      <c r="X128" s="124" t="str">
        <f>IF(RES_hhdet_in_tes!X128=0,"",RES_hhdet_in_tes!X128/RES_hhdet_in_fec!X128)</f>
        <v/>
      </c>
      <c r="Y128" s="124" t="str">
        <f>IF(RES_hhdet_in_tes!Y128=0,"",RES_hhdet_in_tes!Y128/RES_hhdet_in_fec!Y128)</f>
        <v/>
      </c>
      <c r="DA128" s="130" t="s">
        <v>3707</v>
      </c>
    </row>
    <row r="129" spans="1:105" ht="12" customHeight="1" x14ac:dyDescent="0.25">
      <c r="A129" s="97" t="s">
        <v>53</v>
      </c>
      <c r="B129" s="111"/>
      <c r="C129" s="111" t="str">
        <f>IF(RES_hhdet_in_tes!C129=0,"",RES_hhdet_in_tes!C129/RES_hhdet_in_fec!C129)</f>
        <v/>
      </c>
      <c r="D129" s="111" t="str">
        <f>IF(RES_hhdet_in_tes!D129=0,"",RES_hhdet_in_tes!D129/RES_hhdet_in_fec!D129)</f>
        <v/>
      </c>
      <c r="E129" s="111" t="str">
        <f>IF(RES_hhdet_in_tes!E129=0,"",RES_hhdet_in_tes!E129/RES_hhdet_in_fec!E129)</f>
        <v/>
      </c>
      <c r="F129" s="111" t="str">
        <f>IF(RES_hhdet_in_tes!F129=0,"",RES_hhdet_in_tes!F129/RES_hhdet_in_fec!F129)</f>
        <v/>
      </c>
      <c r="G129" s="111" t="str">
        <f>IF(RES_hhdet_in_tes!G129=0,"",RES_hhdet_in_tes!G129/RES_hhdet_in_fec!G129)</f>
        <v/>
      </c>
      <c r="H129" s="111" t="str">
        <f>IF(RES_hhdet_in_tes!H129=0,"",RES_hhdet_in_tes!H129/RES_hhdet_in_fec!H129)</f>
        <v/>
      </c>
      <c r="I129" s="111" t="str">
        <f>IF(RES_hhdet_in_tes!I129=0,"",RES_hhdet_in_tes!I129/RES_hhdet_in_fec!I129)</f>
        <v/>
      </c>
      <c r="J129" s="111" t="str">
        <f>IF(RES_hhdet_in_tes!J129=0,"",RES_hhdet_in_tes!J129/RES_hhdet_in_fec!J129)</f>
        <v/>
      </c>
      <c r="K129" s="111" t="str">
        <f>IF(RES_hhdet_in_tes!K129=0,"",RES_hhdet_in_tes!K129/RES_hhdet_in_fec!K129)</f>
        <v/>
      </c>
      <c r="L129" s="111" t="str">
        <f>IF(RES_hhdet_in_tes!L129=0,"",RES_hhdet_in_tes!L129/RES_hhdet_in_fec!L129)</f>
        <v/>
      </c>
      <c r="M129" s="111" t="str">
        <f>IF(RES_hhdet_in_tes!M129=0,"",RES_hhdet_in_tes!M129/RES_hhdet_in_fec!M129)</f>
        <v/>
      </c>
      <c r="N129" s="111" t="str">
        <f>IF(RES_hhdet_in_tes!N129=0,"",RES_hhdet_in_tes!N129/RES_hhdet_in_fec!N129)</f>
        <v/>
      </c>
      <c r="O129" s="111" t="str">
        <f>IF(RES_hhdet_in_tes!O129=0,"",RES_hhdet_in_tes!O129/RES_hhdet_in_fec!O129)</f>
        <v/>
      </c>
      <c r="P129" s="111" t="str">
        <f>IF(RES_hhdet_in_tes!P129=0,"",RES_hhdet_in_tes!P129/RES_hhdet_in_fec!P129)</f>
        <v/>
      </c>
      <c r="Q129" s="111" t="str">
        <f>IF(RES_hhdet_in_tes!Q129=0,"",RES_hhdet_in_tes!Q129/RES_hhdet_in_fec!Q129)</f>
        <v/>
      </c>
      <c r="R129" s="111" t="str">
        <f>IF(RES_hhdet_in_tes!R129=0,"",RES_hhdet_in_tes!R129/RES_hhdet_in_fec!R129)</f>
        <v/>
      </c>
      <c r="S129" s="111" t="str">
        <f>IF(RES_hhdet_in_tes!S129=0,"",RES_hhdet_in_tes!S129/RES_hhdet_in_fec!S129)</f>
        <v/>
      </c>
      <c r="T129" s="111" t="str">
        <f>IF(RES_hhdet_in_tes!T129=0,"",RES_hhdet_in_tes!T129/RES_hhdet_in_fec!T129)</f>
        <v/>
      </c>
      <c r="U129" s="111" t="str">
        <f>IF(RES_hhdet_in_tes!U129=0,"",RES_hhdet_in_tes!U129/RES_hhdet_in_fec!U129)</f>
        <v/>
      </c>
      <c r="V129" s="111" t="str">
        <f>IF(RES_hhdet_in_tes!V129=0,"",RES_hhdet_in_tes!V129/RES_hhdet_in_fec!V129)</f>
        <v/>
      </c>
      <c r="W129" s="111" t="str">
        <f>IF(RES_hhdet_in_tes!W129=0,"",RES_hhdet_in_tes!W129/RES_hhdet_in_fec!W129)</f>
        <v/>
      </c>
      <c r="X129" s="111" t="str">
        <f>IF(RES_hhdet_in_tes!X129=0,"",RES_hhdet_in_tes!X129/RES_hhdet_in_fec!X129)</f>
        <v/>
      </c>
      <c r="Y129" s="111" t="str">
        <f>IF(RES_hhdet_in_tes!Y129=0,"",RES_hhdet_in_tes!Y129/RES_hhdet_in_fec!Y129)</f>
        <v/>
      </c>
      <c r="DA129" s="63" t="s">
        <v>3708</v>
      </c>
    </row>
    <row r="130" spans="1:105" ht="12" customHeight="1" x14ac:dyDescent="0.25">
      <c r="A130" s="121" t="s">
        <v>55</v>
      </c>
      <c r="B130" s="124"/>
      <c r="C130" s="124" t="str">
        <f>IF(RES_hhdet_in_tes!C130=0,"",RES_hhdet_in_tes!C130/RES_hhdet_in_fec!C130)</f>
        <v/>
      </c>
      <c r="D130" s="124" t="str">
        <f>IF(RES_hhdet_in_tes!D130=0,"",RES_hhdet_in_tes!D130/RES_hhdet_in_fec!D130)</f>
        <v/>
      </c>
      <c r="E130" s="124" t="str">
        <f>IF(RES_hhdet_in_tes!E130=0,"",RES_hhdet_in_tes!E130/RES_hhdet_in_fec!E130)</f>
        <v/>
      </c>
      <c r="F130" s="124" t="str">
        <f>IF(RES_hhdet_in_tes!F130=0,"",RES_hhdet_in_tes!F130/RES_hhdet_in_fec!F130)</f>
        <v/>
      </c>
      <c r="G130" s="124" t="str">
        <f>IF(RES_hhdet_in_tes!G130=0,"",RES_hhdet_in_tes!G130/RES_hhdet_in_fec!G130)</f>
        <v/>
      </c>
      <c r="H130" s="124" t="str">
        <f>IF(RES_hhdet_in_tes!H130=0,"",RES_hhdet_in_tes!H130/RES_hhdet_in_fec!H130)</f>
        <v/>
      </c>
      <c r="I130" s="124" t="str">
        <f>IF(RES_hhdet_in_tes!I130=0,"",RES_hhdet_in_tes!I130/RES_hhdet_in_fec!I130)</f>
        <v/>
      </c>
      <c r="J130" s="124" t="str">
        <f>IF(RES_hhdet_in_tes!J130=0,"",RES_hhdet_in_tes!J130/RES_hhdet_in_fec!J130)</f>
        <v/>
      </c>
      <c r="K130" s="124" t="str">
        <f>IF(RES_hhdet_in_tes!K130=0,"",RES_hhdet_in_tes!K130/RES_hhdet_in_fec!K130)</f>
        <v/>
      </c>
      <c r="L130" s="124" t="str">
        <f>IF(RES_hhdet_in_tes!L130=0,"",RES_hhdet_in_tes!L130/RES_hhdet_in_fec!L130)</f>
        <v/>
      </c>
      <c r="M130" s="124" t="str">
        <f>IF(RES_hhdet_in_tes!M130=0,"",RES_hhdet_in_tes!M130/RES_hhdet_in_fec!M130)</f>
        <v/>
      </c>
      <c r="N130" s="124" t="str">
        <f>IF(RES_hhdet_in_tes!N130=0,"",RES_hhdet_in_tes!N130/RES_hhdet_in_fec!N130)</f>
        <v/>
      </c>
      <c r="O130" s="124" t="str">
        <f>IF(RES_hhdet_in_tes!O130=0,"",RES_hhdet_in_tes!O130/RES_hhdet_in_fec!O130)</f>
        <v/>
      </c>
      <c r="P130" s="124" t="str">
        <f>IF(RES_hhdet_in_tes!P130=0,"",RES_hhdet_in_tes!P130/RES_hhdet_in_fec!P130)</f>
        <v/>
      </c>
      <c r="Q130" s="124" t="str">
        <f>IF(RES_hhdet_in_tes!Q130=0,"",RES_hhdet_in_tes!Q130/RES_hhdet_in_fec!Q130)</f>
        <v/>
      </c>
      <c r="R130" s="124" t="str">
        <f>IF(RES_hhdet_in_tes!R130=0,"",RES_hhdet_in_tes!R130/RES_hhdet_in_fec!R130)</f>
        <v/>
      </c>
      <c r="S130" s="124" t="str">
        <f>IF(RES_hhdet_in_tes!S130=0,"",RES_hhdet_in_tes!S130/RES_hhdet_in_fec!S130)</f>
        <v/>
      </c>
      <c r="T130" s="124" t="str">
        <f>IF(RES_hhdet_in_tes!T130=0,"",RES_hhdet_in_tes!T130/RES_hhdet_in_fec!T130)</f>
        <v/>
      </c>
      <c r="U130" s="124" t="str">
        <f>IF(RES_hhdet_in_tes!U130=0,"",RES_hhdet_in_tes!U130/RES_hhdet_in_fec!U130)</f>
        <v/>
      </c>
      <c r="V130" s="124" t="str">
        <f>IF(RES_hhdet_in_tes!V130=0,"",RES_hhdet_in_tes!V130/RES_hhdet_in_fec!V130)</f>
        <v/>
      </c>
      <c r="W130" s="124" t="str">
        <f>IF(RES_hhdet_in_tes!W130=0,"",RES_hhdet_in_tes!W130/RES_hhdet_in_fec!W130)</f>
        <v/>
      </c>
      <c r="X130" s="124" t="str">
        <f>IF(RES_hhdet_in_tes!X130=0,"",RES_hhdet_in_tes!X130/RES_hhdet_in_fec!X130)</f>
        <v/>
      </c>
      <c r="Y130" s="124" t="str">
        <f>IF(RES_hhdet_in_tes!Y130=0,"",RES_hhdet_in_tes!Y130/RES_hhdet_in_fec!Y130)</f>
        <v/>
      </c>
      <c r="DA130" s="130" t="s">
        <v>3709</v>
      </c>
    </row>
    <row r="131" spans="1:105" ht="12" customHeight="1" x14ac:dyDescent="0.25">
      <c r="A131" s="97" t="s">
        <v>128</v>
      </c>
      <c r="B131" s="111"/>
      <c r="C131" s="111" t="str">
        <f>IF(RES_hhdet_in_tes!C131=0,"",RES_hhdet_in_tes!C131/RES_hhdet_in_fec!C131)</f>
        <v/>
      </c>
      <c r="D131" s="111" t="str">
        <f>IF(RES_hhdet_in_tes!D131=0,"",RES_hhdet_in_tes!D131/RES_hhdet_in_fec!D131)</f>
        <v/>
      </c>
      <c r="E131" s="111" t="str">
        <f>IF(RES_hhdet_in_tes!E131=0,"",RES_hhdet_in_tes!E131/RES_hhdet_in_fec!E131)</f>
        <v/>
      </c>
      <c r="F131" s="111" t="str">
        <f>IF(RES_hhdet_in_tes!F131=0,"",RES_hhdet_in_tes!F131/RES_hhdet_in_fec!F131)</f>
        <v/>
      </c>
      <c r="G131" s="111" t="str">
        <f>IF(RES_hhdet_in_tes!G131=0,"",RES_hhdet_in_tes!G131/RES_hhdet_in_fec!G131)</f>
        <v/>
      </c>
      <c r="H131" s="111" t="str">
        <f>IF(RES_hhdet_in_tes!H131=0,"",RES_hhdet_in_tes!H131/RES_hhdet_in_fec!H131)</f>
        <v/>
      </c>
      <c r="I131" s="111" t="str">
        <f>IF(RES_hhdet_in_tes!I131=0,"",RES_hhdet_in_tes!I131/RES_hhdet_in_fec!I131)</f>
        <v/>
      </c>
      <c r="J131" s="111" t="str">
        <f>IF(RES_hhdet_in_tes!J131=0,"",RES_hhdet_in_tes!J131/RES_hhdet_in_fec!J131)</f>
        <v/>
      </c>
      <c r="K131" s="111" t="str">
        <f>IF(RES_hhdet_in_tes!K131=0,"",RES_hhdet_in_tes!K131/RES_hhdet_in_fec!K131)</f>
        <v/>
      </c>
      <c r="L131" s="111" t="str">
        <f>IF(RES_hhdet_in_tes!L131=0,"",RES_hhdet_in_tes!L131/RES_hhdet_in_fec!L131)</f>
        <v/>
      </c>
      <c r="M131" s="111" t="str">
        <f>IF(RES_hhdet_in_tes!M131=0,"",RES_hhdet_in_tes!M131/RES_hhdet_in_fec!M131)</f>
        <v/>
      </c>
      <c r="N131" s="111" t="str">
        <f>IF(RES_hhdet_in_tes!N131=0,"",RES_hhdet_in_tes!N131/RES_hhdet_in_fec!N131)</f>
        <v/>
      </c>
      <c r="O131" s="111" t="str">
        <f>IF(RES_hhdet_in_tes!O131=0,"",RES_hhdet_in_tes!O131/RES_hhdet_in_fec!O131)</f>
        <v/>
      </c>
      <c r="P131" s="111" t="str">
        <f>IF(RES_hhdet_in_tes!P131=0,"",RES_hhdet_in_tes!P131/RES_hhdet_in_fec!P131)</f>
        <v/>
      </c>
      <c r="Q131" s="111" t="str">
        <f>IF(RES_hhdet_in_tes!Q131=0,"",RES_hhdet_in_tes!Q131/RES_hhdet_in_fec!Q131)</f>
        <v/>
      </c>
      <c r="R131" s="111" t="str">
        <f>IF(RES_hhdet_in_tes!R131=0,"",RES_hhdet_in_tes!R131/RES_hhdet_in_fec!R131)</f>
        <v/>
      </c>
      <c r="S131" s="111" t="str">
        <f>IF(RES_hhdet_in_tes!S131=0,"",RES_hhdet_in_tes!S131/RES_hhdet_in_fec!S131)</f>
        <v/>
      </c>
      <c r="T131" s="111" t="str">
        <f>IF(RES_hhdet_in_tes!T131=0,"",RES_hhdet_in_tes!T131/RES_hhdet_in_fec!T131)</f>
        <v/>
      </c>
      <c r="U131" s="111" t="str">
        <f>IF(RES_hhdet_in_tes!U131=0,"",RES_hhdet_in_tes!U131/RES_hhdet_in_fec!U131)</f>
        <v/>
      </c>
      <c r="V131" s="111" t="str">
        <f>IF(RES_hhdet_in_tes!V131=0,"",RES_hhdet_in_tes!V131/RES_hhdet_in_fec!V131)</f>
        <v/>
      </c>
      <c r="W131" s="111" t="str">
        <f>IF(RES_hhdet_in_tes!W131=0,"",RES_hhdet_in_tes!W131/RES_hhdet_in_fec!W131)</f>
        <v/>
      </c>
      <c r="X131" s="111" t="str">
        <f>IF(RES_hhdet_in_tes!X131=0,"",RES_hhdet_in_tes!X131/RES_hhdet_in_fec!X131)</f>
        <v/>
      </c>
      <c r="Y131" s="111" t="str">
        <f>IF(RES_hhdet_in_tes!Y131=0,"",RES_hhdet_in_tes!Y131/RES_hhdet_in_fec!Y131)</f>
        <v/>
      </c>
      <c r="DA131" s="63" t="s">
        <v>3710</v>
      </c>
    </row>
    <row r="132" spans="1:105" ht="12" customHeight="1" x14ac:dyDescent="0.25">
      <c r="A132" s="97" t="s">
        <v>127</v>
      </c>
      <c r="B132" s="111"/>
      <c r="C132" s="111" t="str">
        <f>IF(RES_hhdet_in_tes!C132=0,"",RES_hhdet_in_tes!C132/RES_hhdet_in_fec!C132)</f>
        <v/>
      </c>
      <c r="D132" s="111" t="str">
        <f>IF(RES_hhdet_in_tes!D132=0,"",RES_hhdet_in_tes!D132/RES_hhdet_in_fec!D132)</f>
        <v/>
      </c>
      <c r="E132" s="111" t="str">
        <f>IF(RES_hhdet_in_tes!E132=0,"",RES_hhdet_in_tes!E132/RES_hhdet_in_fec!E132)</f>
        <v/>
      </c>
      <c r="F132" s="111" t="str">
        <f>IF(RES_hhdet_in_tes!F132=0,"",RES_hhdet_in_tes!F132/RES_hhdet_in_fec!F132)</f>
        <v/>
      </c>
      <c r="G132" s="111" t="str">
        <f>IF(RES_hhdet_in_tes!G132=0,"",RES_hhdet_in_tes!G132/RES_hhdet_in_fec!G132)</f>
        <v/>
      </c>
      <c r="H132" s="111" t="str">
        <f>IF(RES_hhdet_in_tes!H132=0,"",RES_hhdet_in_tes!H132/RES_hhdet_in_fec!H132)</f>
        <v/>
      </c>
      <c r="I132" s="111" t="str">
        <f>IF(RES_hhdet_in_tes!I132=0,"",RES_hhdet_in_tes!I132/RES_hhdet_in_fec!I132)</f>
        <v/>
      </c>
      <c r="J132" s="111" t="str">
        <f>IF(RES_hhdet_in_tes!J132=0,"",RES_hhdet_in_tes!J132/RES_hhdet_in_fec!J132)</f>
        <v/>
      </c>
      <c r="K132" s="111" t="str">
        <f>IF(RES_hhdet_in_tes!K132=0,"",RES_hhdet_in_tes!K132/RES_hhdet_in_fec!K132)</f>
        <v/>
      </c>
      <c r="L132" s="111" t="str">
        <f>IF(RES_hhdet_in_tes!L132=0,"",RES_hhdet_in_tes!L132/RES_hhdet_in_fec!L132)</f>
        <v/>
      </c>
      <c r="M132" s="111" t="str">
        <f>IF(RES_hhdet_in_tes!M132=0,"",RES_hhdet_in_tes!M132/RES_hhdet_in_fec!M132)</f>
        <v/>
      </c>
      <c r="N132" s="111" t="str">
        <f>IF(RES_hhdet_in_tes!N132=0,"",RES_hhdet_in_tes!N132/RES_hhdet_in_fec!N132)</f>
        <v/>
      </c>
      <c r="O132" s="111" t="str">
        <f>IF(RES_hhdet_in_tes!O132=0,"",RES_hhdet_in_tes!O132/RES_hhdet_in_fec!O132)</f>
        <v/>
      </c>
      <c r="P132" s="111" t="str">
        <f>IF(RES_hhdet_in_tes!P132=0,"",RES_hhdet_in_tes!P132/RES_hhdet_in_fec!P132)</f>
        <v/>
      </c>
      <c r="Q132" s="111" t="str">
        <f>IF(RES_hhdet_in_tes!Q132=0,"",RES_hhdet_in_tes!Q132/RES_hhdet_in_fec!Q132)</f>
        <v/>
      </c>
      <c r="R132" s="111" t="str">
        <f>IF(RES_hhdet_in_tes!R132=0,"",RES_hhdet_in_tes!R132/RES_hhdet_in_fec!R132)</f>
        <v/>
      </c>
      <c r="S132" s="111" t="str">
        <f>IF(RES_hhdet_in_tes!S132=0,"",RES_hhdet_in_tes!S132/RES_hhdet_in_fec!S132)</f>
        <v/>
      </c>
      <c r="T132" s="111" t="str">
        <f>IF(RES_hhdet_in_tes!T132=0,"",RES_hhdet_in_tes!T132/RES_hhdet_in_fec!T132)</f>
        <v/>
      </c>
      <c r="U132" s="111" t="str">
        <f>IF(RES_hhdet_in_tes!U132=0,"",RES_hhdet_in_tes!U132/RES_hhdet_in_fec!U132)</f>
        <v/>
      </c>
      <c r="V132" s="111" t="str">
        <f>IF(RES_hhdet_in_tes!V132=0,"",RES_hhdet_in_tes!V132/RES_hhdet_in_fec!V132)</f>
        <v/>
      </c>
      <c r="W132" s="111" t="str">
        <f>IF(RES_hhdet_in_tes!W132=0,"",RES_hhdet_in_tes!W132/RES_hhdet_in_fec!W132)</f>
        <v/>
      </c>
      <c r="X132" s="111" t="str">
        <f>IF(RES_hhdet_in_tes!X132=0,"",RES_hhdet_in_tes!X132/RES_hhdet_in_fec!X132)</f>
        <v/>
      </c>
      <c r="Y132" s="111" t="str">
        <f>IF(RES_hhdet_in_tes!Y132=0,"",RES_hhdet_in_tes!Y132/RES_hhdet_in_fec!Y132)</f>
        <v/>
      </c>
      <c r="DA132" s="63" t="s">
        <v>3711</v>
      </c>
    </row>
    <row r="133" spans="1:105" ht="12" customHeight="1" x14ac:dyDescent="0.25">
      <c r="A133" s="100" t="s">
        <v>198</v>
      </c>
      <c r="B133" s="112"/>
      <c r="C133" s="112" t="str">
        <f>IF(RES_hhdet_in_tes!C133=0,"",RES_hhdet_in_tes!C133/RES_hhdet_in_fec!C133)</f>
        <v/>
      </c>
      <c r="D133" s="112" t="str">
        <f>IF(RES_hhdet_in_tes!D133=0,"",RES_hhdet_in_tes!D133/RES_hhdet_in_fec!D133)</f>
        <v/>
      </c>
      <c r="E133" s="112" t="str">
        <f>IF(RES_hhdet_in_tes!E133=0,"",RES_hhdet_in_tes!E133/RES_hhdet_in_fec!E133)</f>
        <v/>
      </c>
      <c r="F133" s="112" t="str">
        <f>IF(RES_hhdet_in_tes!F133=0,"",RES_hhdet_in_tes!F133/RES_hhdet_in_fec!F133)</f>
        <v/>
      </c>
      <c r="G133" s="112" t="str">
        <f>IF(RES_hhdet_in_tes!G133=0,"",RES_hhdet_in_tes!G133/RES_hhdet_in_fec!G133)</f>
        <v/>
      </c>
      <c r="H133" s="112" t="str">
        <f>IF(RES_hhdet_in_tes!H133=0,"",RES_hhdet_in_tes!H133/RES_hhdet_in_fec!H133)</f>
        <v/>
      </c>
      <c r="I133" s="112" t="str">
        <f>IF(RES_hhdet_in_tes!I133=0,"",RES_hhdet_in_tes!I133/RES_hhdet_in_fec!I133)</f>
        <v/>
      </c>
      <c r="J133" s="112" t="str">
        <f>IF(RES_hhdet_in_tes!J133=0,"",RES_hhdet_in_tes!J133/RES_hhdet_in_fec!J133)</f>
        <v/>
      </c>
      <c r="K133" s="112" t="str">
        <f>IF(RES_hhdet_in_tes!K133=0,"",RES_hhdet_in_tes!K133/RES_hhdet_in_fec!K133)</f>
        <v/>
      </c>
      <c r="L133" s="112" t="str">
        <f>IF(RES_hhdet_in_tes!L133=0,"",RES_hhdet_in_tes!L133/RES_hhdet_in_fec!L133)</f>
        <v/>
      </c>
      <c r="M133" s="112" t="str">
        <f>IF(RES_hhdet_in_tes!M133=0,"",RES_hhdet_in_tes!M133/RES_hhdet_in_fec!M133)</f>
        <v/>
      </c>
      <c r="N133" s="112" t="str">
        <f>IF(RES_hhdet_in_tes!N133=0,"",RES_hhdet_in_tes!N133/RES_hhdet_in_fec!N133)</f>
        <v/>
      </c>
      <c r="O133" s="112" t="str">
        <f>IF(RES_hhdet_in_tes!O133=0,"",RES_hhdet_in_tes!O133/RES_hhdet_in_fec!O133)</f>
        <v/>
      </c>
      <c r="P133" s="112" t="str">
        <f>IF(RES_hhdet_in_tes!P133=0,"",RES_hhdet_in_tes!P133/RES_hhdet_in_fec!P133)</f>
        <v/>
      </c>
      <c r="Q133" s="112" t="str">
        <f>IF(RES_hhdet_in_tes!Q133=0,"",RES_hhdet_in_tes!Q133/RES_hhdet_in_fec!Q133)</f>
        <v/>
      </c>
      <c r="R133" s="112" t="str">
        <f>IF(RES_hhdet_in_tes!R133=0,"",RES_hhdet_in_tes!R133/RES_hhdet_in_fec!R133)</f>
        <v/>
      </c>
      <c r="S133" s="112" t="str">
        <f>IF(RES_hhdet_in_tes!S133=0,"",RES_hhdet_in_tes!S133/RES_hhdet_in_fec!S133)</f>
        <v/>
      </c>
      <c r="T133" s="112" t="str">
        <f>IF(RES_hhdet_in_tes!T133=0,"",RES_hhdet_in_tes!T133/RES_hhdet_in_fec!T133)</f>
        <v/>
      </c>
      <c r="U133" s="112" t="str">
        <f>IF(RES_hhdet_in_tes!U133=0,"",RES_hhdet_in_tes!U133/RES_hhdet_in_fec!U133)</f>
        <v/>
      </c>
      <c r="V133" s="112" t="str">
        <f>IF(RES_hhdet_in_tes!V133=0,"",RES_hhdet_in_tes!V133/RES_hhdet_in_fec!V133)</f>
        <v/>
      </c>
      <c r="W133" s="112" t="str">
        <f>IF(RES_hhdet_in_tes!W133=0,"",RES_hhdet_in_tes!W133/RES_hhdet_in_fec!W133)</f>
        <v/>
      </c>
      <c r="X133" s="112" t="str">
        <f>IF(RES_hhdet_in_tes!X133=0,"",RES_hhdet_in_tes!X133/RES_hhdet_in_fec!X133)</f>
        <v/>
      </c>
      <c r="Y133" s="112" t="str">
        <f>IF(RES_hhdet_in_tes!Y133=0,"",RES_hhdet_in_tes!Y133/RES_hhdet_in_fec!Y133)</f>
        <v/>
      </c>
      <c r="DA133" s="131" t="s">
        <v>3712</v>
      </c>
    </row>
    <row r="134" spans="1:105" ht="12" customHeight="1" x14ac:dyDescent="0.25">
      <c r="A134" s="103" t="s">
        <v>52</v>
      </c>
      <c r="B134" s="113"/>
      <c r="C134" s="113" t="str">
        <f>IF(RES_hhdet_in_tes!C134=0,"",RES_hhdet_in_tes!C134/RES_hhdet_in_fec!C134)</f>
        <v/>
      </c>
      <c r="D134" s="113" t="str">
        <f>IF(RES_hhdet_in_tes!D134=0,"",RES_hhdet_in_tes!D134/RES_hhdet_in_fec!D134)</f>
        <v/>
      </c>
      <c r="E134" s="113" t="str">
        <f>IF(RES_hhdet_in_tes!E134=0,"",RES_hhdet_in_tes!E134/RES_hhdet_in_fec!E134)</f>
        <v/>
      </c>
      <c r="F134" s="113" t="str">
        <f>IF(RES_hhdet_in_tes!F134=0,"",RES_hhdet_in_tes!F134/RES_hhdet_in_fec!F134)</f>
        <v/>
      </c>
      <c r="G134" s="113" t="str">
        <f>IF(RES_hhdet_in_tes!G134=0,"",RES_hhdet_in_tes!G134/RES_hhdet_in_fec!G134)</f>
        <v/>
      </c>
      <c r="H134" s="113" t="str">
        <f>IF(RES_hhdet_in_tes!H134=0,"",RES_hhdet_in_tes!H134/RES_hhdet_in_fec!H134)</f>
        <v/>
      </c>
      <c r="I134" s="113" t="str">
        <f>IF(RES_hhdet_in_tes!I134=0,"",RES_hhdet_in_tes!I134/RES_hhdet_in_fec!I134)</f>
        <v/>
      </c>
      <c r="J134" s="113" t="str">
        <f>IF(RES_hhdet_in_tes!J134=0,"",RES_hhdet_in_tes!J134/RES_hhdet_in_fec!J134)</f>
        <v/>
      </c>
      <c r="K134" s="113" t="str">
        <f>IF(RES_hhdet_in_tes!K134=0,"",RES_hhdet_in_tes!K134/RES_hhdet_in_fec!K134)</f>
        <v/>
      </c>
      <c r="L134" s="113" t="str">
        <f>IF(RES_hhdet_in_tes!L134=0,"",RES_hhdet_in_tes!L134/RES_hhdet_in_fec!L134)</f>
        <v/>
      </c>
      <c r="M134" s="113" t="str">
        <f>IF(RES_hhdet_in_tes!M134=0,"",RES_hhdet_in_tes!M134/RES_hhdet_in_fec!M134)</f>
        <v/>
      </c>
      <c r="N134" s="113" t="str">
        <f>IF(RES_hhdet_in_tes!N134=0,"",RES_hhdet_in_tes!N134/RES_hhdet_in_fec!N134)</f>
        <v/>
      </c>
      <c r="O134" s="113" t="str">
        <f>IF(RES_hhdet_in_tes!O134=0,"",RES_hhdet_in_tes!O134/RES_hhdet_in_fec!O134)</f>
        <v/>
      </c>
      <c r="P134" s="113" t="str">
        <f>IF(RES_hhdet_in_tes!P134=0,"",RES_hhdet_in_tes!P134/RES_hhdet_in_fec!P134)</f>
        <v/>
      </c>
      <c r="Q134" s="113" t="str">
        <f>IF(RES_hhdet_in_tes!Q134=0,"",RES_hhdet_in_tes!Q134/RES_hhdet_in_fec!Q134)</f>
        <v/>
      </c>
      <c r="R134" s="113" t="str">
        <f>IF(RES_hhdet_in_tes!R134=0,"",RES_hhdet_in_tes!R134/RES_hhdet_in_fec!R134)</f>
        <v/>
      </c>
      <c r="S134" s="113" t="str">
        <f>IF(RES_hhdet_in_tes!S134=0,"",RES_hhdet_in_tes!S134/RES_hhdet_in_fec!S134)</f>
        <v/>
      </c>
      <c r="T134" s="113" t="str">
        <f>IF(RES_hhdet_in_tes!T134=0,"",RES_hhdet_in_tes!T134/RES_hhdet_in_fec!T134)</f>
        <v/>
      </c>
      <c r="U134" s="113" t="str">
        <f>IF(RES_hhdet_in_tes!U134=0,"",RES_hhdet_in_tes!U134/RES_hhdet_in_fec!U134)</f>
        <v/>
      </c>
      <c r="V134" s="113" t="str">
        <f>IF(RES_hhdet_in_tes!V134=0,"",RES_hhdet_in_tes!V134/RES_hhdet_in_fec!V134)</f>
        <v/>
      </c>
      <c r="W134" s="113" t="str">
        <f>IF(RES_hhdet_in_tes!W134=0,"",RES_hhdet_in_tes!W134/RES_hhdet_in_fec!W134)</f>
        <v/>
      </c>
      <c r="X134" s="113" t="str">
        <f>IF(RES_hhdet_in_tes!X134=0,"",RES_hhdet_in_tes!X134/RES_hhdet_in_fec!X134)</f>
        <v/>
      </c>
      <c r="Y134" s="113" t="str">
        <f>IF(RES_hhdet_in_tes!Y134=0,"",RES_hhdet_in_tes!Y134/RES_hhdet_in_fec!Y134)</f>
        <v/>
      </c>
      <c r="DA134" s="132" t="s">
        <v>3713</v>
      </c>
    </row>
    <row r="135" spans="1:105" ht="12" customHeight="1" x14ac:dyDescent="0.25">
      <c r="A135" s="106" t="s">
        <v>122</v>
      </c>
      <c r="B135" s="112"/>
      <c r="C135" s="112" t="str">
        <f>IF(RES_hhdet_in_tes!C135=0,"",RES_hhdet_in_tes!C135/RES_hhdet_in_fec!C135)</f>
        <v/>
      </c>
      <c r="D135" s="112" t="str">
        <f>IF(RES_hhdet_in_tes!D135=0,"",RES_hhdet_in_tes!D135/RES_hhdet_in_fec!D135)</f>
        <v/>
      </c>
      <c r="E135" s="112" t="str">
        <f>IF(RES_hhdet_in_tes!E135=0,"",RES_hhdet_in_tes!E135/RES_hhdet_in_fec!E135)</f>
        <v/>
      </c>
      <c r="F135" s="112" t="str">
        <f>IF(RES_hhdet_in_tes!F135=0,"",RES_hhdet_in_tes!F135/RES_hhdet_in_fec!F135)</f>
        <v/>
      </c>
      <c r="G135" s="112" t="str">
        <f>IF(RES_hhdet_in_tes!G135=0,"",RES_hhdet_in_tes!G135/RES_hhdet_in_fec!G135)</f>
        <v/>
      </c>
      <c r="H135" s="112" t="str">
        <f>IF(RES_hhdet_in_tes!H135=0,"",RES_hhdet_in_tes!H135/RES_hhdet_in_fec!H135)</f>
        <v/>
      </c>
      <c r="I135" s="112" t="str">
        <f>IF(RES_hhdet_in_tes!I135=0,"",RES_hhdet_in_tes!I135/RES_hhdet_in_fec!I135)</f>
        <v/>
      </c>
      <c r="J135" s="112" t="str">
        <f>IF(RES_hhdet_in_tes!J135=0,"",RES_hhdet_in_tes!J135/RES_hhdet_in_fec!J135)</f>
        <v/>
      </c>
      <c r="K135" s="112" t="str">
        <f>IF(RES_hhdet_in_tes!K135=0,"",RES_hhdet_in_tes!K135/RES_hhdet_in_fec!K135)</f>
        <v/>
      </c>
      <c r="L135" s="112" t="str">
        <f>IF(RES_hhdet_in_tes!L135=0,"",RES_hhdet_in_tes!L135/RES_hhdet_in_fec!L135)</f>
        <v/>
      </c>
      <c r="M135" s="112" t="str">
        <f>IF(RES_hhdet_in_tes!M135=0,"",RES_hhdet_in_tes!M135/RES_hhdet_in_fec!M135)</f>
        <v/>
      </c>
      <c r="N135" s="112" t="str">
        <f>IF(RES_hhdet_in_tes!N135=0,"",RES_hhdet_in_tes!N135/RES_hhdet_in_fec!N135)</f>
        <v/>
      </c>
      <c r="O135" s="112" t="str">
        <f>IF(RES_hhdet_in_tes!O135=0,"",RES_hhdet_in_tes!O135/RES_hhdet_in_fec!O135)</f>
        <v/>
      </c>
      <c r="P135" s="112" t="str">
        <f>IF(RES_hhdet_in_tes!P135=0,"",RES_hhdet_in_tes!P135/RES_hhdet_in_fec!P135)</f>
        <v/>
      </c>
      <c r="Q135" s="112" t="str">
        <f>IF(RES_hhdet_in_tes!Q135=0,"",RES_hhdet_in_tes!Q135/RES_hhdet_in_fec!Q135)</f>
        <v/>
      </c>
      <c r="R135" s="112" t="str">
        <f>IF(RES_hhdet_in_tes!R135=0,"",RES_hhdet_in_tes!R135/RES_hhdet_in_fec!R135)</f>
        <v/>
      </c>
      <c r="S135" s="112" t="str">
        <f>IF(RES_hhdet_in_tes!S135=0,"",RES_hhdet_in_tes!S135/RES_hhdet_in_fec!S135)</f>
        <v/>
      </c>
      <c r="T135" s="112" t="str">
        <f>IF(RES_hhdet_in_tes!T135=0,"",RES_hhdet_in_tes!T135/RES_hhdet_in_fec!T135)</f>
        <v/>
      </c>
      <c r="U135" s="112" t="str">
        <f>IF(RES_hhdet_in_tes!U135=0,"",RES_hhdet_in_tes!U135/RES_hhdet_in_fec!U135)</f>
        <v/>
      </c>
      <c r="V135" s="112" t="str">
        <f>IF(RES_hhdet_in_tes!V135=0,"",RES_hhdet_in_tes!V135/RES_hhdet_in_fec!V135)</f>
        <v/>
      </c>
      <c r="W135" s="112" t="str">
        <f>IF(RES_hhdet_in_tes!W135=0,"",RES_hhdet_in_tes!W135/RES_hhdet_in_fec!W135)</f>
        <v/>
      </c>
      <c r="X135" s="112" t="str">
        <f>IF(RES_hhdet_in_tes!X135=0,"",RES_hhdet_in_tes!X135/RES_hhdet_in_fec!X135)</f>
        <v/>
      </c>
      <c r="Y135" s="112" t="str">
        <f>IF(RES_hhdet_in_tes!Y135=0,"",RES_hhdet_in_tes!Y135/RES_hhdet_in_fec!Y135)</f>
        <v/>
      </c>
      <c r="DA135" s="131" t="s">
        <v>3714</v>
      </c>
    </row>
    <row r="136" spans="1:105" ht="12" customHeight="1" x14ac:dyDescent="0.25">
      <c r="A136" s="107" t="s">
        <v>121</v>
      </c>
      <c r="B136" s="113"/>
      <c r="C136" s="113" t="str">
        <f>IF(RES_hhdet_in_tes!C136=0,"",RES_hhdet_in_tes!C136/RES_hhdet_in_fec!C136)</f>
        <v/>
      </c>
      <c r="D136" s="113" t="str">
        <f>IF(RES_hhdet_in_tes!D136=0,"",RES_hhdet_in_tes!D136/RES_hhdet_in_fec!D136)</f>
        <v/>
      </c>
      <c r="E136" s="113" t="str">
        <f>IF(RES_hhdet_in_tes!E136=0,"",RES_hhdet_in_tes!E136/RES_hhdet_in_fec!E136)</f>
        <v/>
      </c>
      <c r="F136" s="113" t="str">
        <f>IF(RES_hhdet_in_tes!F136=0,"",RES_hhdet_in_tes!F136/RES_hhdet_in_fec!F136)</f>
        <v/>
      </c>
      <c r="G136" s="113" t="str">
        <f>IF(RES_hhdet_in_tes!G136=0,"",RES_hhdet_in_tes!G136/RES_hhdet_in_fec!G136)</f>
        <v/>
      </c>
      <c r="H136" s="113" t="str">
        <f>IF(RES_hhdet_in_tes!H136=0,"",RES_hhdet_in_tes!H136/RES_hhdet_in_fec!H136)</f>
        <v/>
      </c>
      <c r="I136" s="113" t="str">
        <f>IF(RES_hhdet_in_tes!I136=0,"",RES_hhdet_in_tes!I136/RES_hhdet_in_fec!I136)</f>
        <v/>
      </c>
      <c r="J136" s="113" t="str">
        <f>IF(RES_hhdet_in_tes!J136=0,"",RES_hhdet_in_tes!J136/RES_hhdet_in_fec!J136)</f>
        <v/>
      </c>
      <c r="K136" s="113" t="str">
        <f>IF(RES_hhdet_in_tes!K136=0,"",RES_hhdet_in_tes!K136/RES_hhdet_in_fec!K136)</f>
        <v/>
      </c>
      <c r="L136" s="113" t="str">
        <f>IF(RES_hhdet_in_tes!L136=0,"",RES_hhdet_in_tes!L136/RES_hhdet_in_fec!L136)</f>
        <v/>
      </c>
      <c r="M136" s="113" t="str">
        <f>IF(RES_hhdet_in_tes!M136=0,"",RES_hhdet_in_tes!M136/RES_hhdet_in_fec!M136)</f>
        <v/>
      </c>
      <c r="N136" s="113" t="str">
        <f>IF(RES_hhdet_in_tes!N136=0,"",RES_hhdet_in_tes!N136/RES_hhdet_in_fec!N136)</f>
        <v/>
      </c>
      <c r="O136" s="113" t="str">
        <f>IF(RES_hhdet_in_tes!O136=0,"",RES_hhdet_in_tes!O136/RES_hhdet_in_fec!O136)</f>
        <v/>
      </c>
      <c r="P136" s="113" t="str">
        <f>IF(RES_hhdet_in_tes!P136=0,"",RES_hhdet_in_tes!P136/RES_hhdet_in_fec!P136)</f>
        <v/>
      </c>
      <c r="Q136" s="113" t="str">
        <f>IF(RES_hhdet_in_tes!Q136=0,"",RES_hhdet_in_tes!Q136/RES_hhdet_in_fec!Q136)</f>
        <v/>
      </c>
      <c r="R136" s="113" t="str">
        <f>IF(RES_hhdet_in_tes!R136=0,"",RES_hhdet_in_tes!R136/RES_hhdet_in_fec!R136)</f>
        <v/>
      </c>
      <c r="S136" s="113" t="str">
        <f>IF(RES_hhdet_in_tes!S136=0,"",RES_hhdet_in_tes!S136/RES_hhdet_in_fec!S136)</f>
        <v/>
      </c>
      <c r="T136" s="113" t="str">
        <f>IF(RES_hhdet_in_tes!T136=0,"",RES_hhdet_in_tes!T136/RES_hhdet_in_fec!T136)</f>
        <v/>
      </c>
      <c r="U136" s="113" t="str">
        <f>IF(RES_hhdet_in_tes!U136=0,"",RES_hhdet_in_tes!U136/RES_hhdet_in_fec!U136)</f>
        <v/>
      </c>
      <c r="V136" s="113" t="str">
        <f>IF(RES_hhdet_in_tes!V136=0,"",RES_hhdet_in_tes!V136/RES_hhdet_in_fec!V136)</f>
        <v/>
      </c>
      <c r="W136" s="113" t="str">
        <f>IF(RES_hhdet_in_tes!W136=0,"",RES_hhdet_in_tes!W136/RES_hhdet_in_fec!W136)</f>
        <v/>
      </c>
      <c r="X136" s="113" t="str">
        <f>IF(RES_hhdet_in_tes!X136=0,"",RES_hhdet_in_tes!X136/RES_hhdet_in_fec!X136)</f>
        <v/>
      </c>
      <c r="Y136" s="113" t="str">
        <f>IF(RES_hhdet_in_tes!Y136=0,"",RES_hhdet_in_tes!Y136/RES_hhdet_in_fec!Y136)</f>
        <v/>
      </c>
      <c r="DA136" s="132" t="s">
        <v>3715</v>
      </c>
    </row>
    <row r="137" spans="1:105" ht="12" customHeight="1" x14ac:dyDescent="0.25">
      <c r="A137" s="108" t="s">
        <v>53</v>
      </c>
      <c r="B137" s="111"/>
      <c r="C137" s="111" t="str">
        <f>IF(RES_hhdet_in_tes!C137=0,"",RES_hhdet_in_tes!C137/RES_hhdet_in_fec!C137)</f>
        <v/>
      </c>
      <c r="D137" s="111" t="str">
        <f>IF(RES_hhdet_in_tes!D137=0,"",RES_hhdet_in_tes!D137/RES_hhdet_in_fec!D137)</f>
        <v/>
      </c>
      <c r="E137" s="111" t="str">
        <f>IF(RES_hhdet_in_tes!E137=0,"",RES_hhdet_in_tes!E137/RES_hhdet_in_fec!E137)</f>
        <v/>
      </c>
      <c r="F137" s="111" t="str">
        <f>IF(RES_hhdet_in_tes!F137=0,"",RES_hhdet_in_tes!F137/RES_hhdet_in_fec!F137)</f>
        <v/>
      </c>
      <c r="G137" s="111" t="str">
        <f>IF(RES_hhdet_in_tes!G137=0,"",RES_hhdet_in_tes!G137/RES_hhdet_in_fec!G137)</f>
        <v/>
      </c>
      <c r="H137" s="111" t="str">
        <f>IF(RES_hhdet_in_tes!H137=0,"",RES_hhdet_in_tes!H137/RES_hhdet_in_fec!H137)</f>
        <v/>
      </c>
      <c r="I137" s="111" t="str">
        <f>IF(RES_hhdet_in_tes!I137=0,"",RES_hhdet_in_tes!I137/RES_hhdet_in_fec!I137)</f>
        <v/>
      </c>
      <c r="J137" s="111" t="str">
        <f>IF(RES_hhdet_in_tes!J137=0,"",RES_hhdet_in_tes!J137/RES_hhdet_in_fec!J137)</f>
        <v/>
      </c>
      <c r="K137" s="111" t="str">
        <f>IF(RES_hhdet_in_tes!K137=0,"",RES_hhdet_in_tes!K137/RES_hhdet_in_fec!K137)</f>
        <v/>
      </c>
      <c r="L137" s="111" t="str">
        <f>IF(RES_hhdet_in_tes!L137=0,"",RES_hhdet_in_tes!L137/RES_hhdet_in_fec!L137)</f>
        <v/>
      </c>
      <c r="M137" s="111" t="str">
        <f>IF(RES_hhdet_in_tes!M137=0,"",RES_hhdet_in_tes!M137/RES_hhdet_in_fec!M137)</f>
        <v/>
      </c>
      <c r="N137" s="111" t="str">
        <f>IF(RES_hhdet_in_tes!N137=0,"",RES_hhdet_in_tes!N137/RES_hhdet_in_fec!N137)</f>
        <v/>
      </c>
      <c r="O137" s="111" t="str">
        <f>IF(RES_hhdet_in_tes!O137=0,"",RES_hhdet_in_tes!O137/RES_hhdet_in_fec!O137)</f>
        <v/>
      </c>
      <c r="P137" s="111" t="str">
        <f>IF(RES_hhdet_in_tes!P137=0,"",RES_hhdet_in_tes!P137/RES_hhdet_in_fec!P137)</f>
        <v/>
      </c>
      <c r="Q137" s="111" t="str">
        <f>IF(RES_hhdet_in_tes!Q137=0,"",RES_hhdet_in_tes!Q137/RES_hhdet_in_fec!Q137)</f>
        <v/>
      </c>
      <c r="R137" s="111" t="str">
        <f>IF(RES_hhdet_in_tes!R137=0,"",RES_hhdet_in_tes!R137/RES_hhdet_in_fec!R137)</f>
        <v/>
      </c>
      <c r="S137" s="111" t="str">
        <f>IF(RES_hhdet_in_tes!S137=0,"",RES_hhdet_in_tes!S137/RES_hhdet_in_fec!S137)</f>
        <v/>
      </c>
      <c r="T137" s="111" t="str">
        <f>IF(RES_hhdet_in_tes!T137=0,"",RES_hhdet_in_tes!T137/RES_hhdet_in_fec!T137)</f>
        <v/>
      </c>
      <c r="U137" s="111" t="str">
        <f>IF(RES_hhdet_in_tes!U137=0,"",RES_hhdet_in_tes!U137/RES_hhdet_in_fec!U137)</f>
        <v/>
      </c>
      <c r="V137" s="111" t="str">
        <f>IF(RES_hhdet_in_tes!V137=0,"",RES_hhdet_in_tes!V137/RES_hhdet_in_fec!V137)</f>
        <v/>
      </c>
      <c r="W137" s="111" t="str">
        <f>IF(RES_hhdet_in_tes!W137=0,"",RES_hhdet_in_tes!W137/RES_hhdet_in_fec!W137)</f>
        <v/>
      </c>
      <c r="X137" s="111" t="str">
        <f>IF(RES_hhdet_in_tes!X137=0,"",RES_hhdet_in_tes!X137/RES_hhdet_in_fec!X137)</f>
        <v/>
      </c>
      <c r="Y137" s="111" t="str">
        <f>IF(RES_hhdet_in_tes!Y137=0,"",RES_hhdet_in_tes!Y137/RES_hhdet_in_fec!Y137)</f>
        <v/>
      </c>
      <c r="DA137" s="63" t="s">
        <v>3716</v>
      </c>
    </row>
    <row r="138" spans="1:105" ht="12" customHeight="1" x14ac:dyDescent="0.25">
      <c r="A138" s="108" t="s">
        <v>52</v>
      </c>
      <c r="B138" s="111"/>
      <c r="C138" s="111" t="str">
        <f>IF(RES_hhdet_in_tes!C138=0,"",RES_hhdet_in_tes!C138/RES_hhdet_in_fec!C138)</f>
        <v/>
      </c>
      <c r="D138" s="111" t="str">
        <f>IF(RES_hhdet_in_tes!D138=0,"",RES_hhdet_in_tes!D138/RES_hhdet_in_fec!D138)</f>
        <v/>
      </c>
      <c r="E138" s="111" t="str">
        <f>IF(RES_hhdet_in_tes!E138=0,"",RES_hhdet_in_tes!E138/RES_hhdet_in_fec!E138)</f>
        <v/>
      </c>
      <c r="F138" s="111" t="str">
        <f>IF(RES_hhdet_in_tes!F138=0,"",RES_hhdet_in_tes!F138/RES_hhdet_in_fec!F138)</f>
        <v/>
      </c>
      <c r="G138" s="111" t="str">
        <f>IF(RES_hhdet_in_tes!G138=0,"",RES_hhdet_in_tes!G138/RES_hhdet_in_fec!G138)</f>
        <v/>
      </c>
      <c r="H138" s="111" t="str">
        <f>IF(RES_hhdet_in_tes!H138=0,"",RES_hhdet_in_tes!H138/RES_hhdet_in_fec!H138)</f>
        <v/>
      </c>
      <c r="I138" s="111" t="str">
        <f>IF(RES_hhdet_in_tes!I138=0,"",RES_hhdet_in_tes!I138/RES_hhdet_in_fec!I138)</f>
        <v/>
      </c>
      <c r="J138" s="111" t="str">
        <f>IF(RES_hhdet_in_tes!J138=0,"",RES_hhdet_in_tes!J138/RES_hhdet_in_fec!J138)</f>
        <v/>
      </c>
      <c r="K138" s="111" t="str">
        <f>IF(RES_hhdet_in_tes!K138=0,"",RES_hhdet_in_tes!K138/RES_hhdet_in_fec!K138)</f>
        <v/>
      </c>
      <c r="L138" s="111" t="str">
        <f>IF(RES_hhdet_in_tes!L138=0,"",RES_hhdet_in_tes!L138/RES_hhdet_in_fec!L138)</f>
        <v/>
      </c>
      <c r="M138" s="111" t="str">
        <f>IF(RES_hhdet_in_tes!M138=0,"",RES_hhdet_in_tes!M138/RES_hhdet_in_fec!M138)</f>
        <v/>
      </c>
      <c r="N138" s="111" t="str">
        <f>IF(RES_hhdet_in_tes!N138=0,"",RES_hhdet_in_tes!N138/RES_hhdet_in_fec!N138)</f>
        <v/>
      </c>
      <c r="O138" s="111" t="str">
        <f>IF(RES_hhdet_in_tes!O138=0,"",RES_hhdet_in_tes!O138/RES_hhdet_in_fec!O138)</f>
        <v/>
      </c>
      <c r="P138" s="111" t="str">
        <f>IF(RES_hhdet_in_tes!P138=0,"",RES_hhdet_in_tes!P138/RES_hhdet_in_fec!P138)</f>
        <v/>
      </c>
      <c r="Q138" s="111" t="str">
        <f>IF(RES_hhdet_in_tes!Q138=0,"",RES_hhdet_in_tes!Q138/RES_hhdet_in_fec!Q138)</f>
        <v/>
      </c>
      <c r="R138" s="111" t="str">
        <f>IF(RES_hhdet_in_tes!R138=0,"",RES_hhdet_in_tes!R138/RES_hhdet_in_fec!R138)</f>
        <v/>
      </c>
      <c r="S138" s="111" t="str">
        <f>IF(RES_hhdet_in_tes!S138=0,"",RES_hhdet_in_tes!S138/RES_hhdet_in_fec!S138)</f>
        <v/>
      </c>
      <c r="T138" s="111" t="str">
        <f>IF(RES_hhdet_in_tes!T138=0,"",RES_hhdet_in_tes!T138/RES_hhdet_in_fec!T138)</f>
        <v/>
      </c>
      <c r="U138" s="111" t="str">
        <f>IF(RES_hhdet_in_tes!U138=0,"",RES_hhdet_in_tes!U138/RES_hhdet_in_fec!U138)</f>
        <v/>
      </c>
      <c r="V138" s="111" t="str">
        <f>IF(RES_hhdet_in_tes!V138=0,"",RES_hhdet_in_tes!V138/RES_hhdet_in_fec!V138)</f>
        <v/>
      </c>
      <c r="W138" s="111" t="str">
        <f>IF(RES_hhdet_in_tes!W138=0,"",RES_hhdet_in_tes!W138/RES_hhdet_in_fec!W138)</f>
        <v/>
      </c>
      <c r="X138" s="111" t="str">
        <f>IF(RES_hhdet_in_tes!X138=0,"",RES_hhdet_in_tes!X138/RES_hhdet_in_fec!X138)</f>
        <v/>
      </c>
      <c r="Y138" s="111" t="str">
        <f>IF(RES_hhdet_in_tes!Y138=0,"",RES_hhdet_in_tes!Y138/RES_hhdet_in_fec!Y138)</f>
        <v/>
      </c>
      <c r="DA138" s="63" t="s">
        <v>3717</v>
      </c>
    </row>
    <row r="139" spans="1:105" ht="12" customHeight="1" x14ac:dyDescent="0.25">
      <c r="A139" s="121" t="s">
        <v>54</v>
      </c>
      <c r="B139" s="124"/>
      <c r="C139" s="124" t="str">
        <f>IF(RES_hhdet_in_tes!C139=0,"",RES_hhdet_in_tes!C139/RES_hhdet_in_fec!C139)</f>
        <v/>
      </c>
      <c r="D139" s="124" t="str">
        <f>IF(RES_hhdet_in_tes!D139=0,"",RES_hhdet_in_tes!D139/RES_hhdet_in_fec!D139)</f>
        <v/>
      </c>
      <c r="E139" s="124" t="str">
        <f>IF(RES_hhdet_in_tes!E139=0,"",RES_hhdet_in_tes!E139/RES_hhdet_in_fec!E139)</f>
        <v/>
      </c>
      <c r="F139" s="124" t="str">
        <f>IF(RES_hhdet_in_tes!F139=0,"",RES_hhdet_in_tes!F139/RES_hhdet_in_fec!F139)</f>
        <v/>
      </c>
      <c r="G139" s="124" t="str">
        <f>IF(RES_hhdet_in_tes!G139=0,"",RES_hhdet_in_tes!G139/RES_hhdet_in_fec!G139)</f>
        <v/>
      </c>
      <c r="H139" s="124" t="str">
        <f>IF(RES_hhdet_in_tes!H139=0,"",RES_hhdet_in_tes!H139/RES_hhdet_in_fec!H139)</f>
        <v/>
      </c>
      <c r="I139" s="124" t="str">
        <f>IF(RES_hhdet_in_tes!I139=0,"",RES_hhdet_in_tes!I139/RES_hhdet_in_fec!I139)</f>
        <v/>
      </c>
      <c r="J139" s="124" t="str">
        <f>IF(RES_hhdet_in_tes!J139=0,"",RES_hhdet_in_tes!J139/RES_hhdet_in_fec!J139)</f>
        <v/>
      </c>
      <c r="K139" s="124" t="str">
        <f>IF(RES_hhdet_in_tes!K139=0,"",RES_hhdet_in_tes!K139/RES_hhdet_in_fec!K139)</f>
        <v/>
      </c>
      <c r="L139" s="124" t="str">
        <f>IF(RES_hhdet_in_tes!L139=0,"",RES_hhdet_in_tes!L139/RES_hhdet_in_fec!L139)</f>
        <v/>
      </c>
      <c r="M139" s="124" t="str">
        <f>IF(RES_hhdet_in_tes!M139=0,"",RES_hhdet_in_tes!M139/RES_hhdet_in_fec!M139)</f>
        <v/>
      </c>
      <c r="N139" s="124" t="str">
        <f>IF(RES_hhdet_in_tes!N139=0,"",RES_hhdet_in_tes!N139/RES_hhdet_in_fec!N139)</f>
        <v/>
      </c>
      <c r="O139" s="124" t="str">
        <f>IF(RES_hhdet_in_tes!O139=0,"",RES_hhdet_in_tes!O139/RES_hhdet_in_fec!O139)</f>
        <v/>
      </c>
      <c r="P139" s="124" t="str">
        <f>IF(RES_hhdet_in_tes!P139=0,"",RES_hhdet_in_tes!P139/RES_hhdet_in_fec!P139)</f>
        <v/>
      </c>
      <c r="Q139" s="124" t="str">
        <f>IF(RES_hhdet_in_tes!Q139=0,"",RES_hhdet_in_tes!Q139/RES_hhdet_in_fec!Q139)</f>
        <v/>
      </c>
      <c r="R139" s="124" t="str">
        <f>IF(RES_hhdet_in_tes!R139=0,"",RES_hhdet_in_tes!R139/RES_hhdet_in_fec!R139)</f>
        <v/>
      </c>
      <c r="S139" s="124" t="str">
        <f>IF(RES_hhdet_in_tes!S139=0,"",RES_hhdet_in_tes!S139/RES_hhdet_in_fec!S139)</f>
        <v/>
      </c>
      <c r="T139" s="124" t="str">
        <f>IF(RES_hhdet_in_tes!T139=0,"",RES_hhdet_in_tes!T139/RES_hhdet_in_fec!T139)</f>
        <v/>
      </c>
      <c r="U139" s="124" t="str">
        <f>IF(RES_hhdet_in_tes!U139=0,"",RES_hhdet_in_tes!U139/RES_hhdet_in_fec!U139)</f>
        <v/>
      </c>
      <c r="V139" s="124" t="str">
        <f>IF(RES_hhdet_in_tes!V139=0,"",RES_hhdet_in_tes!V139/RES_hhdet_in_fec!V139)</f>
        <v/>
      </c>
      <c r="W139" s="124" t="str">
        <f>IF(RES_hhdet_in_tes!W139=0,"",RES_hhdet_in_tes!W139/RES_hhdet_in_fec!W139)</f>
        <v/>
      </c>
      <c r="X139" s="124" t="str">
        <f>IF(RES_hhdet_in_tes!X139=0,"",RES_hhdet_in_tes!X139/RES_hhdet_in_fec!X139)</f>
        <v/>
      </c>
      <c r="Y139" s="124" t="str">
        <f>IF(RES_hhdet_in_tes!Y139=0,"",RES_hhdet_in_tes!Y139/RES_hhdet_in_fec!Y139)</f>
        <v/>
      </c>
      <c r="DA139" s="130" t="s">
        <v>3718</v>
      </c>
    </row>
    <row r="140" spans="1:105" ht="12" customHeight="1" x14ac:dyDescent="0.25">
      <c r="A140" s="97" t="s">
        <v>50</v>
      </c>
      <c r="B140" s="111"/>
      <c r="C140" s="111" t="str">
        <f>IF(RES_hhdet_in_tes!C140=0,"",RES_hhdet_in_tes!C140/RES_hhdet_in_fec!C140)</f>
        <v/>
      </c>
      <c r="D140" s="111" t="str">
        <f>IF(RES_hhdet_in_tes!D140=0,"",RES_hhdet_in_tes!D140/RES_hhdet_in_fec!D140)</f>
        <v/>
      </c>
      <c r="E140" s="111" t="str">
        <f>IF(RES_hhdet_in_tes!E140=0,"",RES_hhdet_in_tes!E140/RES_hhdet_in_fec!E140)</f>
        <v/>
      </c>
      <c r="F140" s="111" t="str">
        <f>IF(RES_hhdet_in_tes!F140=0,"",RES_hhdet_in_tes!F140/RES_hhdet_in_fec!F140)</f>
        <v/>
      </c>
      <c r="G140" s="111" t="str">
        <f>IF(RES_hhdet_in_tes!G140=0,"",RES_hhdet_in_tes!G140/RES_hhdet_in_fec!G140)</f>
        <v/>
      </c>
      <c r="H140" s="111" t="str">
        <f>IF(RES_hhdet_in_tes!H140=0,"",RES_hhdet_in_tes!H140/RES_hhdet_in_fec!H140)</f>
        <v/>
      </c>
      <c r="I140" s="111" t="str">
        <f>IF(RES_hhdet_in_tes!I140=0,"",RES_hhdet_in_tes!I140/RES_hhdet_in_fec!I140)</f>
        <v/>
      </c>
      <c r="J140" s="111" t="str">
        <f>IF(RES_hhdet_in_tes!J140=0,"",RES_hhdet_in_tes!J140/RES_hhdet_in_fec!J140)</f>
        <v/>
      </c>
      <c r="K140" s="111" t="str">
        <f>IF(RES_hhdet_in_tes!K140=0,"",RES_hhdet_in_tes!K140/RES_hhdet_in_fec!K140)</f>
        <v/>
      </c>
      <c r="L140" s="111" t="str">
        <f>IF(RES_hhdet_in_tes!L140=0,"",RES_hhdet_in_tes!L140/RES_hhdet_in_fec!L140)</f>
        <v/>
      </c>
      <c r="M140" s="111" t="str">
        <f>IF(RES_hhdet_in_tes!M140=0,"",RES_hhdet_in_tes!M140/RES_hhdet_in_fec!M140)</f>
        <v/>
      </c>
      <c r="N140" s="111" t="str">
        <f>IF(RES_hhdet_in_tes!N140=0,"",RES_hhdet_in_tes!N140/RES_hhdet_in_fec!N140)</f>
        <v/>
      </c>
      <c r="O140" s="111" t="str">
        <f>IF(RES_hhdet_in_tes!O140=0,"",RES_hhdet_in_tes!O140/RES_hhdet_in_fec!O140)</f>
        <v/>
      </c>
      <c r="P140" s="111" t="str">
        <f>IF(RES_hhdet_in_tes!P140=0,"",RES_hhdet_in_tes!P140/RES_hhdet_in_fec!P140)</f>
        <v/>
      </c>
      <c r="Q140" s="111" t="str">
        <f>IF(RES_hhdet_in_tes!Q140=0,"",RES_hhdet_in_tes!Q140/RES_hhdet_in_fec!Q140)</f>
        <v/>
      </c>
      <c r="R140" s="111" t="str">
        <f>IF(RES_hhdet_in_tes!R140=0,"",RES_hhdet_in_tes!R140/RES_hhdet_in_fec!R140)</f>
        <v/>
      </c>
      <c r="S140" s="111" t="str">
        <f>IF(RES_hhdet_in_tes!S140=0,"",RES_hhdet_in_tes!S140/RES_hhdet_in_fec!S140)</f>
        <v/>
      </c>
      <c r="T140" s="111" t="str">
        <f>IF(RES_hhdet_in_tes!T140=0,"",RES_hhdet_in_tes!T140/RES_hhdet_in_fec!T140)</f>
        <v/>
      </c>
      <c r="U140" s="111" t="str">
        <f>IF(RES_hhdet_in_tes!U140=0,"",RES_hhdet_in_tes!U140/RES_hhdet_in_fec!U140)</f>
        <v/>
      </c>
      <c r="V140" s="111" t="str">
        <f>IF(RES_hhdet_in_tes!V140=0,"",RES_hhdet_in_tes!V140/RES_hhdet_in_fec!V140)</f>
        <v/>
      </c>
      <c r="W140" s="111" t="str">
        <f>IF(RES_hhdet_in_tes!W140=0,"",RES_hhdet_in_tes!W140/RES_hhdet_in_fec!W140)</f>
        <v/>
      </c>
      <c r="X140" s="111" t="str">
        <f>IF(RES_hhdet_in_tes!X140=0,"",RES_hhdet_in_tes!X140/RES_hhdet_in_fec!X140)</f>
        <v/>
      </c>
      <c r="Y140" s="111" t="str">
        <f>IF(RES_hhdet_in_tes!Y140=0,"",RES_hhdet_in_tes!Y140/RES_hhdet_in_fec!Y140)</f>
        <v/>
      </c>
      <c r="DA140" s="63" t="s">
        <v>3719</v>
      </c>
    </row>
    <row r="141" spans="1:105" ht="12" customHeight="1" x14ac:dyDescent="0.25">
      <c r="A141" s="109" t="s">
        <v>120</v>
      </c>
      <c r="B141" s="45"/>
      <c r="C141" s="45" t="str">
        <f>IF(RES_hhdet_in_tes!C141=0,"",RES_hhdet_in_tes!C141/RES_hhdet_in_fec!C141)</f>
        <v/>
      </c>
      <c r="D141" s="45" t="str">
        <f>IF(RES_hhdet_in_tes!D141=0,"",RES_hhdet_in_tes!D141/RES_hhdet_in_fec!D141)</f>
        <v/>
      </c>
      <c r="E141" s="45" t="str">
        <f>IF(RES_hhdet_in_tes!E141=0,"",RES_hhdet_in_tes!E141/RES_hhdet_in_fec!E141)</f>
        <v/>
      </c>
      <c r="F141" s="45" t="str">
        <f>IF(RES_hhdet_in_tes!F141=0,"",RES_hhdet_in_tes!F141/RES_hhdet_in_fec!F141)</f>
        <v/>
      </c>
      <c r="G141" s="45" t="str">
        <f>IF(RES_hhdet_in_tes!G141=0,"",RES_hhdet_in_tes!G141/RES_hhdet_in_fec!G141)</f>
        <v/>
      </c>
      <c r="H141" s="45" t="str">
        <f>IF(RES_hhdet_in_tes!H141=0,"",RES_hhdet_in_tes!H141/RES_hhdet_in_fec!H141)</f>
        <v/>
      </c>
      <c r="I141" s="45" t="str">
        <f>IF(RES_hhdet_in_tes!I141=0,"",RES_hhdet_in_tes!I141/RES_hhdet_in_fec!I141)</f>
        <v/>
      </c>
      <c r="J141" s="45" t="str">
        <f>IF(RES_hhdet_in_tes!J141=0,"",RES_hhdet_in_tes!J141/RES_hhdet_in_fec!J141)</f>
        <v/>
      </c>
      <c r="K141" s="45" t="str">
        <f>IF(RES_hhdet_in_tes!K141=0,"",RES_hhdet_in_tes!K141/RES_hhdet_in_fec!K141)</f>
        <v/>
      </c>
      <c r="L141" s="45" t="str">
        <f>IF(RES_hhdet_in_tes!L141=0,"",RES_hhdet_in_tes!L141/RES_hhdet_in_fec!L141)</f>
        <v/>
      </c>
      <c r="M141" s="45" t="str">
        <f>IF(RES_hhdet_in_tes!M141=0,"",RES_hhdet_in_tes!M141/RES_hhdet_in_fec!M141)</f>
        <v/>
      </c>
      <c r="N141" s="45" t="str">
        <f>IF(RES_hhdet_in_tes!N141=0,"",RES_hhdet_in_tes!N141/RES_hhdet_in_fec!N141)</f>
        <v/>
      </c>
      <c r="O141" s="45" t="str">
        <f>IF(RES_hhdet_in_tes!O141=0,"",RES_hhdet_in_tes!O141/RES_hhdet_in_fec!O141)</f>
        <v/>
      </c>
      <c r="P141" s="45" t="str">
        <f>IF(RES_hhdet_in_tes!P141=0,"",RES_hhdet_in_tes!P141/RES_hhdet_in_fec!P141)</f>
        <v/>
      </c>
      <c r="Q141" s="45" t="str">
        <f>IF(RES_hhdet_in_tes!Q141=0,"",RES_hhdet_in_tes!Q141/RES_hhdet_in_fec!Q141)</f>
        <v/>
      </c>
      <c r="R141" s="45" t="str">
        <f>IF(RES_hhdet_in_tes!R141=0,"",RES_hhdet_in_tes!R141/RES_hhdet_in_fec!R141)</f>
        <v/>
      </c>
      <c r="S141" s="45" t="str">
        <f>IF(RES_hhdet_in_tes!S141=0,"",RES_hhdet_in_tes!S141/RES_hhdet_in_fec!S141)</f>
        <v/>
      </c>
      <c r="T141" s="45" t="str">
        <f>IF(RES_hhdet_in_tes!T141=0,"",RES_hhdet_in_tes!T141/RES_hhdet_in_fec!T141)</f>
        <v/>
      </c>
      <c r="U141" s="45" t="str">
        <f>IF(RES_hhdet_in_tes!U141=0,"",RES_hhdet_in_tes!U141/RES_hhdet_in_fec!U141)</f>
        <v/>
      </c>
      <c r="V141" s="45" t="str">
        <f>IF(RES_hhdet_in_tes!V141=0,"",RES_hhdet_in_tes!V141/RES_hhdet_in_fec!V141)</f>
        <v/>
      </c>
      <c r="W141" s="45" t="str">
        <f>IF(RES_hhdet_in_tes!W141=0,"",RES_hhdet_in_tes!W141/RES_hhdet_in_fec!W141)</f>
        <v/>
      </c>
      <c r="X141" s="45" t="str">
        <f>IF(RES_hhdet_in_tes!X141=0,"",RES_hhdet_in_tes!X141/RES_hhdet_in_fec!X141)</f>
        <v/>
      </c>
      <c r="Y141" s="45" t="str">
        <f>IF(RES_hhdet_in_tes!Y141=0,"",RES_hhdet_in_tes!Y141/RES_hhdet_in_fec!Y141)</f>
        <v/>
      </c>
      <c r="DA141" s="60" t="s">
        <v>3720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1.166919756310254</v>
      </c>
      <c r="D143" s="119">
        <f>IF(RES_hhdet_in_tes!D143=0,"",RES_hhdet_in_tes!D143/RES_hhdet_in_fec!D143)</f>
        <v>1.1788548740682481</v>
      </c>
      <c r="E143" s="119">
        <f>IF(RES_hhdet_in_tes!E143=0,"",RES_hhdet_in_tes!E143/RES_hhdet_in_fec!E143)</f>
        <v>1.2857165160875377</v>
      </c>
      <c r="F143" s="119">
        <f>IF(RES_hhdet_in_tes!F143=0,"",RES_hhdet_in_tes!F143/RES_hhdet_in_fec!F143)</f>
        <v>1.3227999702020092</v>
      </c>
      <c r="G143" s="119">
        <f>IF(RES_hhdet_in_tes!G143=0,"",RES_hhdet_in_tes!G143/RES_hhdet_in_fec!G143)</f>
        <v>1.3900376816464859</v>
      </c>
      <c r="H143" s="119">
        <f>IF(RES_hhdet_in_tes!H143=0,"",RES_hhdet_in_tes!H143/RES_hhdet_in_fec!H143)</f>
        <v>1.4319569513845389</v>
      </c>
      <c r="I143" s="119">
        <f>IF(RES_hhdet_in_tes!I143=0,"",RES_hhdet_in_tes!I143/RES_hhdet_in_fec!I143)</f>
        <v>1.4548913647823143</v>
      </c>
      <c r="J143" s="119">
        <f>IF(RES_hhdet_in_tes!J143=0,"",RES_hhdet_in_tes!J143/RES_hhdet_in_fec!J143)</f>
        <v>1.4821590158555413</v>
      </c>
      <c r="K143" s="119">
        <f>IF(RES_hhdet_in_tes!K143=0,"",RES_hhdet_in_tes!K143/RES_hhdet_in_fec!K143)</f>
        <v>1.5487293064604906</v>
      </c>
      <c r="L143" s="119">
        <f>IF(RES_hhdet_in_tes!L143=0,"",RES_hhdet_in_tes!L143/RES_hhdet_in_fec!L143)</f>
        <v>1.5939190856466154</v>
      </c>
      <c r="M143" s="119">
        <f>IF(RES_hhdet_in_tes!M143=0,"",RES_hhdet_in_tes!M143/RES_hhdet_in_fec!M143)</f>
        <v>1.5797686314808188</v>
      </c>
      <c r="N143" s="119">
        <f>IF(RES_hhdet_in_tes!N143=0,"",RES_hhdet_in_tes!N143/RES_hhdet_in_fec!N143)</f>
        <v>1.6480441285001293</v>
      </c>
      <c r="O143" s="119">
        <f>IF(RES_hhdet_in_tes!O143=0,"",RES_hhdet_in_tes!O143/RES_hhdet_in_fec!O143)</f>
        <v>1.6398829254008958</v>
      </c>
      <c r="P143" s="119">
        <f>IF(RES_hhdet_in_tes!P143=0,"",RES_hhdet_in_tes!P143/RES_hhdet_in_fec!P143)</f>
        <v>1.5998151012288124</v>
      </c>
      <c r="Q143" s="119">
        <f>IF(RES_hhdet_in_tes!Q143=0,"",RES_hhdet_in_tes!Q143/RES_hhdet_in_fec!Q143)</f>
        <v>1.6714372246268747</v>
      </c>
      <c r="R143" s="119">
        <f>IF(RES_hhdet_in_tes!R143=0,"",RES_hhdet_in_tes!R143/RES_hhdet_in_fec!R143)</f>
        <v>1.7654018827999634</v>
      </c>
      <c r="S143" s="119">
        <f>IF(RES_hhdet_in_tes!S143=0,"",RES_hhdet_in_tes!S143/RES_hhdet_in_fec!S143)</f>
        <v>1.7828384552539875</v>
      </c>
      <c r="T143" s="119">
        <f>IF(RES_hhdet_in_tes!T143=0,"",RES_hhdet_in_tes!T143/RES_hhdet_in_fec!T143)</f>
        <v>1.7847299029633048</v>
      </c>
      <c r="U143" s="119">
        <f>IF(RES_hhdet_in_tes!U143=0,"",RES_hhdet_in_tes!U143/RES_hhdet_in_fec!U143)</f>
        <v>1.7750380061696871</v>
      </c>
      <c r="V143" s="119">
        <f>IF(RES_hhdet_in_tes!V143=0,"",RES_hhdet_in_tes!V143/RES_hhdet_in_fec!V143)</f>
        <v>1.7891853673434923</v>
      </c>
      <c r="W143" s="119">
        <f>IF(RES_hhdet_in_tes!W143=0,"",RES_hhdet_in_tes!W143/RES_hhdet_in_fec!W143)</f>
        <v>1.7706278342242059</v>
      </c>
      <c r="X143" s="119">
        <f>IF(RES_hhdet_in_tes!X143=0,"",RES_hhdet_in_tes!X143/RES_hhdet_in_fec!X143)</f>
        <v>1.7653195710624034</v>
      </c>
      <c r="Y143" s="119">
        <f>IF(RES_hhdet_in_tes!Y143=0,"",RES_hhdet_in_tes!Y143/RES_hhdet_in_fec!Y143)</f>
        <v>1.7440130165150769</v>
      </c>
      <c r="DA143" s="129" t="s">
        <v>3721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1.6199654760626141</v>
      </c>
      <c r="D144" s="124">
        <f>IF(RES_hhdet_in_tes!D144=0,"",RES_hhdet_in_tes!D144/RES_hhdet_in_fec!D144)</f>
        <v>1.7141304006372986</v>
      </c>
      <c r="E144" s="124">
        <f>IF(RES_hhdet_in_tes!E144=0,"",RES_hhdet_in_tes!E144/RES_hhdet_in_fec!E144)</f>
        <v>1.8098807158014194</v>
      </c>
      <c r="F144" s="124">
        <f>IF(RES_hhdet_in_tes!F144=0,"",RES_hhdet_in_tes!F144/RES_hhdet_in_fec!F144)</f>
        <v>1.9062933175586665</v>
      </c>
      <c r="G144" s="124">
        <f>IF(RES_hhdet_in_tes!G144=0,"",RES_hhdet_in_tes!G144/RES_hhdet_in_fec!G144)</f>
        <v>2.0042092718244215</v>
      </c>
      <c r="H144" s="124">
        <f>IF(RES_hhdet_in_tes!H144=0,"",RES_hhdet_in_tes!H144/RES_hhdet_in_fec!H144)</f>
        <v>2.1035273995303183</v>
      </c>
      <c r="I144" s="124">
        <f>IF(RES_hhdet_in_tes!I144=0,"",RES_hhdet_in_tes!I144/RES_hhdet_in_fec!I144)</f>
        <v>2.2044567788969247</v>
      </c>
      <c r="J144" s="124">
        <f>IF(RES_hhdet_in_tes!J144=0,"",RES_hhdet_in_tes!J144/RES_hhdet_in_fec!J144)</f>
        <v>2.307849852761549</v>
      </c>
      <c r="K144" s="124">
        <f>IF(RES_hhdet_in_tes!K144=0,"",RES_hhdet_in_tes!K144/RES_hhdet_in_fec!K144)</f>
        <v>2.4144340579367132</v>
      </c>
      <c r="L144" s="124">
        <f>IF(RES_hhdet_in_tes!L144=0,"",RES_hhdet_in_tes!L144/RES_hhdet_in_fec!L144)</f>
        <v>2.5244088130729163</v>
      </c>
      <c r="M144" s="124">
        <f>IF(RES_hhdet_in_tes!M144=0,"",RES_hhdet_in_tes!M144/RES_hhdet_in_fec!M144)</f>
        <v>2.658885176669906</v>
      </c>
      <c r="N144" s="124">
        <f>IF(RES_hhdet_in_tes!N144=0,"",RES_hhdet_in_tes!N144/RES_hhdet_in_fec!N144)</f>
        <v>2.8251430716212456</v>
      </c>
      <c r="O144" s="124">
        <f>IF(RES_hhdet_in_tes!O144=0,"",RES_hhdet_in_tes!O144/RES_hhdet_in_fec!O144)</f>
        <v>3.0256835430920805</v>
      </c>
      <c r="P144" s="124">
        <f>IF(RES_hhdet_in_tes!P144=0,"",RES_hhdet_in_tes!P144/RES_hhdet_in_fec!P144)</f>
        <v>3.240285783963806</v>
      </c>
      <c r="Q144" s="124">
        <f>IF(RES_hhdet_in_tes!Q144=0,"",RES_hhdet_in_tes!Q144/RES_hhdet_in_fec!Q144)</f>
        <v>3.4071750844286606</v>
      </c>
      <c r="R144" s="124">
        <f>IF(RES_hhdet_in_tes!R144=0,"",RES_hhdet_in_tes!R144/RES_hhdet_in_fec!R144)</f>
        <v>3.4271499722695844</v>
      </c>
      <c r="S144" s="124">
        <f>IF(RES_hhdet_in_tes!S144=0,"",RES_hhdet_in_tes!S144/RES_hhdet_in_fec!S144)</f>
        <v>3.4432460369631457</v>
      </c>
      <c r="T144" s="124">
        <f>IF(RES_hhdet_in_tes!T144=0,"",RES_hhdet_in_tes!T144/RES_hhdet_in_fec!T144)</f>
        <v>3.4835676765256358</v>
      </c>
      <c r="U144" s="124">
        <f>IF(RES_hhdet_in_tes!U144=0,"",RES_hhdet_in_tes!U144/RES_hhdet_in_fec!U144)</f>
        <v>3.4935631713910662</v>
      </c>
      <c r="V144" s="124">
        <f>IF(RES_hhdet_in_tes!V144=0,"",RES_hhdet_in_tes!V144/RES_hhdet_in_fec!V144)</f>
        <v>3.5224222803158729</v>
      </c>
      <c r="W144" s="124">
        <f>IF(RES_hhdet_in_tes!W144=0,"",RES_hhdet_in_tes!W144/RES_hhdet_in_fec!W144)</f>
        <v>3.5289925667064064</v>
      </c>
      <c r="X144" s="124">
        <f>IF(RES_hhdet_in_tes!X144=0,"",RES_hhdet_in_tes!X144/RES_hhdet_in_fec!X144)</f>
        <v>3.6188033522482059</v>
      </c>
      <c r="Y144" s="124">
        <f>IF(RES_hhdet_in_tes!Y144=0,"",RES_hhdet_in_tes!Y144/RES_hhdet_in_fec!Y144)</f>
        <v>3.6715401980080529</v>
      </c>
      <c r="DA144" s="130" t="s">
        <v>3722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1.6199654760626141</v>
      </c>
      <c r="D145" s="111">
        <f>IF(RES_hhdet_in_tes!D145=0,"",RES_hhdet_in_tes!D145/RES_hhdet_in_fec!D145)</f>
        <v>1.7141304006372986</v>
      </c>
      <c r="E145" s="111">
        <f>IF(RES_hhdet_in_tes!E145=0,"",RES_hhdet_in_tes!E145/RES_hhdet_in_fec!E145)</f>
        <v>1.8098807158014194</v>
      </c>
      <c r="F145" s="111">
        <f>IF(RES_hhdet_in_tes!F145=0,"",RES_hhdet_in_tes!F145/RES_hhdet_in_fec!F145)</f>
        <v>1.9062933175586665</v>
      </c>
      <c r="G145" s="111">
        <f>IF(RES_hhdet_in_tes!G145=0,"",RES_hhdet_in_tes!G145/RES_hhdet_in_fec!G145)</f>
        <v>2.0042092718244215</v>
      </c>
      <c r="H145" s="111">
        <f>IF(RES_hhdet_in_tes!H145=0,"",RES_hhdet_in_tes!H145/RES_hhdet_in_fec!H145)</f>
        <v>2.1035273995303183</v>
      </c>
      <c r="I145" s="111">
        <f>IF(RES_hhdet_in_tes!I145=0,"",RES_hhdet_in_tes!I145/RES_hhdet_in_fec!I145)</f>
        <v>2.2044567788969247</v>
      </c>
      <c r="J145" s="111">
        <f>IF(RES_hhdet_in_tes!J145=0,"",RES_hhdet_in_tes!J145/RES_hhdet_in_fec!J145)</f>
        <v>2.307849852761549</v>
      </c>
      <c r="K145" s="111">
        <f>IF(RES_hhdet_in_tes!K145=0,"",RES_hhdet_in_tes!K145/RES_hhdet_in_fec!K145)</f>
        <v>2.4144340579367132</v>
      </c>
      <c r="L145" s="111">
        <f>IF(RES_hhdet_in_tes!L145=0,"",RES_hhdet_in_tes!L145/RES_hhdet_in_fec!L145)</f>
        <v>2.5244088130729163</v>
      </c>
      <c r="M145" s="111">
        <f>IF(RES_hhdet_in_tes!M145=0,"",RES_hhdet_in_tes!M145/RES_hhdet_in_fec!M145)</f>
        <v>2.658885176669906</v>
      </c>
      <c r="N145" s="111">
        <f>IF(RES_hhdet_in_tes!N145=0,"",RES_hhdet_in_tes!N145/RES_hhdet_in_fec!N145)</f>
        <v>2.8251430716212456</v>
      </c>
      <c r="O145" s="111">
        <f>IF(RES_hhdet_in_tes!O145=0,"",RES_hhdet_in_tes!O145/RES_hhdet_in_fec!O145)</f>
        <v>3.0256835430920805</v>
      </c>
      <c r="P145" s="111">
        <f>IF(RES_hhdet_in_tes!P145=0,"",RES_hhdet_in_tes!P145/RES_hhdet_in_fec!P145)</f>
        <v>3.240285783963806</v>
      </c>
      <c r="Q145" s="111">
        <f>IF(RES_hhdet_in_tes!Q145=0,"",RES_hhdet_in_tes!Q145/RES_hhdet_in_fec!Q145)</f>
        <v>3.4071750844286606</v>
      </c>
      <c r="R145" s="111">
        <f>IF(RES_hhdet_in_tes!R145=0,"",RES_hhdet_in_tes!R145/RES_hhdet_in_fec!R145)</f>
        <v>3.4271499722695844</v>
      </c>
      <c r="S145" s="111">
        <f>IF(RES_hhdet_in_tes!S145=0,"",RES_hhdet_in_tes!S145/RES_hhdet_in_fec!S145)</f>
        <v>3.4432460369631457</v>
      </c>
      <c r="T145" s="111">
        <f>IF(RES_hhdet_in_tes!T145=0,"",RES_hhdet_in_tes!T145/RES_hhdet_in_fec!T145)</f>
        <v>3.4835676765256358</v>
      </c>
      <c r="U145" s="111">
        <f>IF(RES_hhdet_in_tes!U145=0,"",RES_hhdet_in_tes!U145/RES_hhdet_in_fec!U145)</f>
        <v>3.4935631713910662</v>
      </c>
      <c r="V145" s="111">
        <f>IF(RES_hhdet_in_tes!V145=0,"",RES_hhdet_in_tes!V145/RES_hhdet_in_fec!V145)</f>
        <v>3.5224222803158729</v>
      </c>
      <c r="W145" s="111">
        <f>IF(RES_hhdet_in_tes!W145=0,"",RES_hhdet_in_tes!W145/RES_hhdet_in_fec!W145)</f>
        <v>3.5289925667064064</v>
      </c>
      <c r="X145" s="111">
        <f>IF(RES_hhdet_in_tes!X145=0,"",RES_hhdet_in_tes!X145/RES_hhdet_in_fec!X145)</f>
        <v>3.6188033522482059</v>
      </c>
      <c r="Y145" s="111">
        <f>IF(RES_hhdet_in_tes!Y145=0,"",RES_hhdet_in_tes!Y145/RES_hhdet_in_fec!Y145)</f>
        <v>3.6715401980080529</v>
      </c>
      <c r="DA145" s="63" t="s">
        <v>3723</v>
      </c>
    </row>
    <row r="146" spans="1:105" ht="12.95" customHeight="1" x14ac:dyDescent="0.25">
      <c r="A146" s="121" t="s">
        <v>92</v>
      </c>
      <c r="B146" s="124"/>
      <c r="C146" s="124">
        <f>IF(RES_hhdet_in_tes!C146=0,"",RES_hhdet_in_tes!C146/RES_hhdet_in_fec!C146)</f>
        <v>2.1749092952300888</v>
      </c>
      <c r="D146" s="124">
        <f>IF(RES_hhdet_in_tes!D146=0,"",RES_hhdet_in_tes!D146/RES_hhdet_in_fec!D146)</f>
        <v>2.2625469324608978</v>
      </c>
      <c r="E146" s="124">
        <f>IF(RES_hhdet_in_tes!E146=0,"",RES_hhdet_in_tes!E146/RES_hhdet_in_fec!E146)</f>
        <v>2.351498426392244</v>
      </c>
      <c r="F146" s="124">
        <f>IF(RES_hhdet_in_tes!F146=0,"",RES_hhdet_in_tes!F146/RES_hhdet_in_fec!F146)</f>
        <v>2.4411643394859039</v>
      </c>
      <c r="G146" s="124">
        <f>IF(RES_hhdet_in_tes!G146=0,"",RES_hhdet_in_tes!G146/RES_hhdet_in_fec!G146)</f>
        <v>2.5320641354857836</v>
      </c>
      <c r="H146" s="124">
        <f>IF(RES_hhdet_in_tes!H146=0,"",RES_hhdet_in_tes!H146/RES_hhdet_in_fec!H146)</f>
        <v>2.6241161746312605</v>
      </c>
      <c r="I146" s="124">
        <f>IF(RES_hhdet_in_tes!I146=0,"",RES_hhdet_in_tes!I146/RES_hhdet_in_fec!I146)</f>
        <v>2.7174293463966923</v>
      </c>
      <c r="J146" s="124">
        <f>IF(RES_hhdet_in_tes!J146=0,"",RES_hhdet_in_tes!J146/RES_hhdet_in_fec!J146)</f>
        <v>2.8124916852195327</v>
      </c>
      <c r="K146" s="124">
        <f>IF(RES_hhdet_in_tes!K146=0,"",RES_hhdet_in_tes!K146/RES_hhdet_in_fec!K146)</f>
        <v>2.9096897550664629</v>
      </c>
      <c r="L146" s="124">
        <f>IF(RES_hhdet_in_tes!L146=0,"",RES_hhdet_in_tes!L146/RES_hhdet_in_fec!L146)</f>
        <v>3.009074818479907</v>
      </c>
      <c r="M146" s="124">
        <f>IF(RES_hhdet_in_tes!M146=0,"",RES_hhdet_in_tes!M146/RES_hhdet_in_fec!M146)</f>
        <v>3.1229627754940279</v>
      </c>
      <c r="N146" s="124">
        <f>IF(RES_hhdet_in_tes!N146=0,"",RES_hhdet_in_tes!N146/RES_hhdet_in_fec!N146)</f>
        <v>3.2550096514045928</v>
      </c>
      <c r="O146" s="124">
        <f>IF(RES_hhdet_in_tes!O146=0,"",RES_hhdet_in_tes!O146/RES_hhdet_in_fec!O146)</f>
        <v>3.4049798876452653</v>
      </c>
      <c r="P146" s="124">
        <f>IF(RES_hhdet_in_tes!P146=0,"",RES_hhdet_in_tes!P146/RES_hhdet_in_fec!P146)</f>
        <v>3.5582783803495057</v>
      </c>
      <c r="Q146" s="124">
        <f>IF(RES_hhdet_in_tes!Q146=0,"",RES_hhdet_in_tes!Q146/RES_hhdet_in_fec!Q146)</f>
        <v>3.6759326230972174</v>
      </c>
      <c r="R146" s="124">
        <f>IF(RES_hhdet_in_tes!R146=0,"",RES_hhdet_in_tes!R146/RES_hhdet_in_fec!R146)</f>
        <v>3.7014257231002134</v>
      </c>
      <c r="S146" s="124">
        <f>IF(RES_hhdet_in_tes!S146=0,"",RES_hhdet_in_tes!S146/RES_hhdet_in_fec!S146)</f>
        <v>3.7042582897672132</v>
      </c>
      <c r="T146" s="124">
        <f>IF(RES_hhdet_in_tes!T146=0,"",RES_hhdet_in_tes!T146/RES_hhdet_in_fec!T146)</f>
        <v>3.7074055860638802</v>
      </c>
      <c r="U146" s="124">
        <f>IF(RES_hhdet_in_tes!U146=0,"",RES_hhdet_in_tes!U146/RES_hhdet_in_fec!U146)</f>
        <v>3.7109025819490644</v>
      </c>
      <c r="V146" s="124">
        <f>IF(RES_hhdet_in_tes!V146=0,"",RES_hhdet_in_tes!V146/RES_hhdet_in_fec!V146)</f>
        <v>3.7208953752724767</v>
      </c>
      <c r="W146" s="124">
        <f>IF(RES_hhdet_in_tes!W146=0,"",RES_hhdet_in_tes!W146/RES_hhdet_in_fec!W146)</f>
        <v>3.7536936606955202</v>
      </c>
      <c r="X146" s="124">
        <f>IF(RES_hhdet_in_tes!X146=0,"",RES_hhdet_in_tes!X146/RES_hhdet_in_fec!X146)</f>
        <v>3.7944903092696518</v>
      </c>
      <c r="Y146" s="124">
        <f>IF(RES_hhdet_in_tes!Y146=0,"",RES_hhdet_in_tes!Y146/RES_hhdet_in_fec!Y146)</f>
        <v>3.8404753840703485</v>
      </c>
      <c r="DA146" s="130" t="s">
        <v>3724</v>
      </c>
    </row>
    <row r="147" spans="1:105" ht="12" customHeight="1" x14ac:dyDescent="0.25">
      <c r="A147" s="97" t="s">
        <v>53</v>
      </c>
      <c r="B147" s="111"/>
      <c r="C147" s="111">
        <f>IF(RES_hhdet_in_tes!C147=0,"",RES_hhdet_in_tes!C147/RES_hhdet_in_fec!C147)</f>
        <v>2.1749092952300888</v>
      </c>
      <c r="D147" s="111">
        <f>IF(RES_hhdet_in_tes!D147=0,"",RES_hhdet_in_tes!D147/RES_hhdet_in_fec!D147)</f>
        <v>2.2625469324608978</v>
      </c>
      <c r="E147" s="111">
        <f>IF(RES_hhdet_in_tes!E147=0,"",RES_hhdet_in_tes!E147/RES_hhdet_in_fec!E147)</f>
        <v>2.351498426392244</v>
      </c>
      <c r="F147" s="111">
        <f>IF(RES_hhdet_in_tes!F147=0,"",RES_hhdet_in_tes!F147/RES_hhdet_in_fec!F147)</f>
        <v>2.4411643394859039</v>
      </c>
      <c r="G147" s="111">
        <f>IF(RES_hhdet_in_tes!G147=0,"",RES_hhdet_in_tes!G147/RES_hhdet_in_fec!G147)</f>
        <v>2.5320641354857836</v>
      </c>
      <c r="H147" s="111">
        <f>IF(RES_hhdet_in_tes!H147=0,"",RES_hhdet_in_tes!H147/RES_hhdet_in_fec!H147)</f>
        <v>2.6241161746312605</v>
      </c>
      <c r="I147" s="111">
        <f>IF(RES_hhdet_in_tes!I147=0,"",RES_hhdet_in_tes!I147/RES_hhdet_in_fec!I147)</f>
        <v>2.7174293463966923</v>
      </c>
      <c r="J147" s="111">
        <f>IF(RES_hhdet_in_tes!J147=0,"",RES_hhdet_in_tes!J147/RES_hhdet_in_fec!J147)</f>
        <v>2.8124916852195327</v>
      </c>
      <c r="K147" s="111">
        <f>IF(RES_hhdet_in_tes!K147=0,"",RES_hhdet_in_tes!K147/RES_hhdet_in_fec!K147)</f>
        <v>2.9096897550664629</v>
      </c>
      <c r="L147" s="111">
        <f>IF(RES_hhdet_in_tes!L147=0,"",RES_hhdet_in_tes!L147/RES_hhdet_in_fec!L147)</f>
        <v>3.009074818479907</v>
      </c>
      <c r="M147" s="111">
        <f>IF(RES_hhdet_in_tes!M147=0,"",RES_hhdet_in_tes!M147/RES_hhdet_in_fec!M147)</f>
        <v>3.1229627754940279</v>
      </c>
      <c r="N147" s="111">
        <f>IF(RES_hhdet_in_tes!N147=0,"",RES_hhdet_in_tes!N147/RES_hhdet_in_fec!N147)</f>
        <v>3.2550096514045928</v>
      </c>
      <c r="O147" s="111">
        <f>IF(RES_hhdet_in_tes!O147=0,"",RES_hhdet_in_tes!O147/RES_hhdet_in_fec!O147)</f>
        <v>3.4049798876452653</v>
      </c>
      <c r="P147" s="111">
        <f>IF(RES_hhdet_in_tes!P147=0,"",RES_hhdet_in_tes!P147/RES_hhdet_in_fec!P147)</f>
        <v>3.5582783803495057</v>
      </c>
      <c r="Q147" s="111">
        <f>IF(RES_hhdet_in_tes!Q147=0,"",RES_hhdet_in_tes!Q147/RES_hhdet_in_fec!Q147)</f>
        <v>3.6759326230972174</v>
      </c>
      <c r="R147" s="111">
        <f>IF(RES_hhdet_in_tes!R147=0,"",RES_hhdet_in_tes!R147/RES_hhdet_in_fec!R147)</f>
        <v>3.7014257231002134</v>
      </c>
      <c r="S147" s="111">
        <f>IF(RES_hhdet_in_tes!S147=0,"",RES_hhdet_in_tes!S147/RES_hhdet_in_fec!S147)</f>
        <v>3.7042582897672132</v>
      </c>
      <c r="T147" s="111">
        <f>IF(RES_hhdet_in_tes!T147=0,"",RES_hhdet_in_tes!T147/RES_hhdet_in_fec!T147)</f>
        <v>3.7074055860638802</v>
      </c>
      <c r="U147" s="111">
        <f>IF(RES_hhdet_in_tes!U147=0,"",RES_hhdet_in_tes!U147/RES_hhdet_in_fec!U147)</f>
        <v>3.7109025819490644</v>
      </c>
      <c r="V147" s="111">
        <f>IF(RES_hhdet_in_tes!V147=0,"",RES_hhdet_in_tes!V147/RES_hhdet_in_fec!V147)</f>
        <v>3.7208953752724767</v>
      </c>
      <c r="W147" s="111">
        <f>IF(RES_hhdet_in_tes!W147=0,"",RES_hhdet_in_tes!W147/RES_hhdet_in_fec!W147)</f>
        <v>3.7536936606955202</v>
      </c>
      <c r="X147" s="111">
        <f>IF(RES_hhdet_in_tes!X147=0,"",RES_hhdet_in_tes!X147/RES_hhdet_in_fec!X147)</f>
        <v>3.7944903092696518</v>
      </c>
      <c r="Y147" s="111">
        <f>IF(RES_hhdet_in_tes!Y147=0,"",RES_hhdet_in_tes!Y147/RES_hhdet_in_fec!Y147)</f>
        <v>3.8404753840703485</v>
      </c>
      <c r="DA147" s="63" t="s">
        <v>3725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0.59460240201179082</v>
      </c>
      <c r="D148" s="124">
        <f>IF(RES_hhdet_in_tes!D148=0,"",RES_hhdet_in_tes!D148/RES_hhdet_in_fec!D148)</f>
        <v>0.58567136512522644</v>
      </c>
      <c r="E148" s="124">
        <f>IF(RES_hhdet_in_tes!E148=0,"",RES_hhdet_in_tes!E148/RES_hhdet_in_fec!E148)</f>
        <v>0.58099703906399103</v>
      </c>
      <c r="F148" s="124">
        <f>IF(RES_hhdet_in_tes!F148=0,"",RES_hhdet_in_tes!F148/RES_hhdet_in_fec!F148)</f>
        <v>0.59401390084313521</v>
      </c>
      <c r="G148" s="124">
        <f>IF(RES_hhdet_in_tes!G148=0,"",RES_hhdet_in_tes!G148/RES_hhdet_in_fec!G148)</f>
        <v>0.61412135617621377</v>
      </c>
      <c r="H148" s="124">
        <f>IF(RES_hhdet_in_tes!H148=0,"",RES_hhdet_in_tes!H148/RES_hhdet_in_fec!H148)</f>
        <v>0.61855814854551039</v>
      </c>
      <c r="I148" s="124">
        <f>IF(RES_hhdet_in_tes!I148=0,"",RES_hhdet_in_tes!I148/RES_hhdet_in_fec!I148)</f>
        <v>0.6601173959443486</v>
      </c>
      <c r="J148" s="124">
        <f>IF(RES_hhdet_in_tes!J148=0,"",RES_hhdet_in_tes!J148/RES_hhdet_in_fec!J148)</f>
        <v>0.68429212441431331</v>
      </c>
      <c r="K148" s="124">
        <f>IF(RES_hhdet_in_tes!K148=0,"",RES_hhdet_in_tes!K148/RES_hhdet_in_fec!K148)</f>
        <v>0.67363193162809498</v>
      </c>
      <c r="L148" s="124">
        <f>IF(RES_hhdet_in_tes!L148=0,"",RES_hhdet_in_tes!L148/RES_hhdet_in_fec!L148)</f>
        <v>0.65316700269229599</v>
      </c>
      <c r="M148" s="124">
        <f>IF(RES_hhdet_in_tes!M148=0,"",RES_hhdet_in_tes!M148/RES_hhdet_in_fec!M148)</f>
        <v>0.63813266948900549</v>
      </c>
      <c r="N148" s="124">
        <f>IF(RES_hhdet_in_tes!N148=0,"",RES_hhdet_in_tes!N148/RES_hhdet_in_fec!N148)</f>
        <v>0.67755179682014899</v>
      </c>
      <c r="O148" s="124">
        <f>IF(RES_hhdet_in_tes!O148=0,"",RES_hhdet_in_tes!O148/RES_hhdet_in_fec!O148)</f>
        <v>0.70328949814200148</v>
      </c>
      <c r="P148" s="124">
        <f>IF(RES_hhdet_in_tes!P148=0,"",RES_hhdet_in_tes!P148/RES_hhdet_in_fec!P148)</f>
        <v>0.73768507640848868</v>
      </c>
      <c r="Q148" s="124">
        <f>IF(RES_hhdet_in_tes!Q148=0,"",RES_hhdet_in_tes!Q148/RES_hhdet_in_fec!Q148)</f>
        <v>0.75897360818796833</v>
      </c>
      <c r="R148" s="124">
        <f>IF(RES_hhdet_in_tes!R148=0,"",RES_hhdet_in_tes!R148/RES_hhdet_in_fec!R148)</f>
        <v>0.77948143298489325</v>
      </c>
      <c r="S148" s="124">
        <f>IF(RES_hhdet_in_tes!S148=0,"",RES_hhdet_in_tes!S148/RES_hhdet_in_fec!S148)</f>
        <v>0.78829013901108824</v>
      </c>
      <c r="T148" s="124">
        <f>IF(RES_hhdet_in_tes!T148=0,"",RES_hhdet_in_tes!T148/RES_hhdet_in_fec!T148)</f>
        <v>0.79038648367061048</v>
      </c>
      <c r="U148" s="124">
        <f>IF(RES_hhdet_in_tes!U148=0,"",RES_hhdet_in_tes!U148/RES_hhdet_in_fec!U148)</f>
        <v>0.80807889896705221</v>
      </c>
      <c r="V148" s="124">
        <f>IF(RES_hhdet_in_tes!V148=0,"",RES_hhdet_in_tes!V148/RES_hhdet_in_fec!V148)</f>
        <v>0.81657319416639917</v>
      </c>
      <c r="W148" s="124">
        <f>IF(RES_hhdet_in_tes!W148=0,"",RES_hhdet_in_tes!W148/RES_hhdet_in_fec!W148)</f>
        <v>0.82856837474520328</v>
      </c>
      <c r="X148" s="124">
        <f>IF(RES_hhdet_in_tes!X148=0,"",RES_hhdet_in_tes!X148/RES_hhdet_in_fec!X148)</f>
        <v>0.832977249780395</v>
      </c>
      <c r="Y148" s="124">
        <f>IF(RES_hhdet_in_tes!Y148=0,"",RES_hhdet_in_tes!Y148/RES_hhdet_in_fec!Y148)</f>
        <v>0.83668150866356539</v>
      </c>
      <c r="DA148" s="130" t="s">
        <v>3726</v>
      </c>
    </row>
    <row r="149" spans="1:105" ht="12" customHeight="1" x14ac:dyDescent="0.25">
      <c r="A149" s="97" t="s">
        <v>124</v>
      </c>
      <c r="B149" s="111"/>
      <c r="C149" s="111">
        <f>IF(RES_hhdet_in_tes!C149=0,"",RES_hhdet_in_tes!C149/RES_hhdet_in_fec!C149)</f>
        <v>0.55852623697578696</v>
      </c>
      <c r="D149" s="111">
        <f>IF(RES_hhdet_in_tes!D149=0,"",RES_hhdet_in_tes!D149/RES_hhdet_in_fec!D149)</f>
        <v>0.56059192431031168</v>
      </c>
      <c r="E149" s="111">
        <f>IF(RES_hhdet_in_tes!E149=0,"",RES_hhdet_in_tes!E149/RES_hhdet_in_fec!E149)</f>
        <v>0.56294475132720645</v>
      </c>
      <c r="F149" s="111">
        <f>IF(RES_hhdet_in_tes!F149=0,"",RES_hhdet_in_tes!F149/RES_hhdet_in_fec!F149)</f>
        <v>0.56533673375533366</v>
      </c>
      <c r="G149" s="111">
        <f>IF(RES_hhdet_in_tes!G149=0,"",RES_hhdet_in_tes!G149/RES_hhdet_in_fec!G149)</f>
        <v>0.56799315494164204</v>
      </c>
      <c r="H149" s="111">
        <f>IF(RES_hhdet_in_tes!H149=0,"",RES_hhdet_in_tes!H149/RES_hhdet_in_fec!H149)</f>
        <v>0.57088644307248271</v>
      </c>
      <c r="I149" s="111">
        <f>IF(RES_hhdet_in_tes!I149=0,"",RES_hhdet_in_tes!I149/RES_hhdet_in_fec!I149)</f>
        <v>0.57407210797112673</v>
      </c>
      <c r="J149" s="111">
        <f>IF(RES_hhdet_in_tes!J149=0,"",RES_hhdet_in_tes!J149/RES_hhdet_in_fec!J149)</f>
        <v>0.57777755379031093</v>
      </c>
      <c r="K149" s="111">
        <f>IF(RES_hhdet_in_tes!K149=0,"",RES_hhdet_in_tes!K149/RES_hhdet_in_fec!K149)</f>
        <v>0.58219613387426783</v>
      </c>
      <c r="L149" s="111">
        <f>IF(RES_hhdet_in_tes!L149=0,"",RES_hhdet_in_tes!L149/RES_hhdet_in_fec!L149)</f>
        <v>0.58737957816966446</v>
      </c>
      <c r="M149" s="111">
        <f>IF(RES_hhdet_in_tes!M149=0,"",RES_hhdet_in_tes!M149/RES_hhdet_in_fec!M149)</f>
        <v>0.59794635803950347</v>
      </c>
      <c r="N149" s="111">
        <f>IF(RES_hhdet_in_tes!N149=0,"",RES_hhdet_in_tes!N149/RES_hhdet_in_fec!N149)</f>
        <v>0.61536450769593642</v>
      </c>
      <c r="O149" s="111">
        <f>IF(RES_hhdet_in_tes!O149=0,"",RES_hhdet_in_tes!O149/RES_hhdet_in_fec!O149)</f>
        <v>0.64082881408434489</v>
      </c>
      <c r="P149" s="111">
        <f>IF(RES_hhdet_in_tes!P149=0,"",RES_hhdet_in_tes!P149/RES_hhdet_in_fec!P149)</f>
        <v>0.67170703260124731</v>
      </c>
      <c r="Q149" s="111">
        <f>IF(RES_hhdet_in_tes!Q149=0,"",RES_hhdet_in_tes!Q149/RES_hhdet_in_fec!Q149)</f>
        <v>0.69950859425918677</v>
      </c>
      <c r="R149" s="111">
        <f>IF(RES_hhdet_in_tes!R149=0,"",RES_hhdet_in_tes!R149/RES_hhdet_in_fec!R149)</f>
        <v>0.71754563396809246</v>
      </c>
      <c r="S149" s="111">
        <f>IF(RES_hhdet_in_tes!S149=0,"",RES_hhdet_in_tes!S149/RES_hhdet_in_fec!S149)</f>
        <v>0.73433983695846461</v>
      </c>
      <c r="T149" s="111">
        <f>IF(RES_hhdet_in_tes!T149=0,"",RES_hhdet_in_tes!T149/RES_hhdet_in_fec!T149)</f>
        <v>0.7493960132152695</v>
      </c>
      <c r="U149" s="111">
        <f>IF(RES_hhdet_in_tes!U149=0,"",RES_hhdet_in_tes!U149/RES_hhdet_in_fec!U149)</f>
        <v>0.7622189727235249</v>
      </c>
      <c r="V149" s="111">
        <f>IF(RES_hhdet_in_tes!V149=0,"",RES_hhdet_in_tes!V149/RES_hhdet_in_fec!V149)</f>
        <v>0.77231352546822751</v>
      </c>
      <c r="W149" s="111">
        <f>IF(RES_hhdet_in_tes!W149=0,"",RES_hhdet_in_tes!W149/RES_hhdet_in_fec!W149)</f>
        <v>0.77851817257321498</v>
      </c>
      <c r="X149" s="111">
        <f>IF(RES_hhdet_in_tes!X149=0,"",RES_hhdet_in_tes!X149/RES_hhdet_in_fec!X149)</f>
        <v>0.78190488491058618</v>
      </c>
      <c r="Y149" s="111">
        <f>IF(RES_hhdet_in_tes!Y149=0,"",RES_hhdet_in_tes!Y149/RES_hhdet_in_fec!Y149)</f>
        <v>0.78361983314659145</v>
      </c>
      <c r="DA149" s="63" t="s">
        <v>3727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>
        <f>IF(RES_hhdet_in_tes!D150=0,"",RES_hhdet_in_tes!D150/RES_hhdet_in_fec!D150)</f>
        <v>0.93465893480683793</v>
      </c>
      <c r="E150" s="111">
        <f>IF(RES_hhdet_in_tes!E150=0,"",RES_hhdet_in_tes!E150/RES_hhdet_in_fec!E150)</f>
        <v>0.96079129231685934</v>
      </c>
      <c r="F150" s="111">
        <f>IF(RES_hhdet_in_tes!F150=0,"",RES_hhdet_in_tes!F150/RES_hhdet_in_fec!F150)</f>
        <v>0.94949544192986102</v>
      </c>
      <c r="G150" s="111">
        <f>IF(RES_hhdet_in_tes!G150=0,"",RES_hhdet_in_tes!G150/RES_hhdet_in_fec!G150)</f>
        <v>0.95152619991723342</v>
      </c>
      <c r="H150" s="111">
        <f>IF(RES_hhdet_in_tes!H150=0,"",RES_hhdet_in_tes!H150/RES_hhdet_in_fec!H150)</f>
        <v>0.93569334185013697</v>
      </c>
      <c r="I150" s="111">
        <f>IF(RES_hhdet_in_tes!I150=0,"",RES_hhdet_in_tes!I150/RES_hhdet_in_fec!I150)</f>
        <v>0.9475278408514084</v>
      </c>
      <c r="J150" s="111">
        <f>IF(RES_hhdet_in_tes!J150=0,"",RES_hhdet_in_tes!J150/RES_hhdet_in_fec!J150)</f>
        <v>0.95121462583061578</v>
      </c>
      <c r="K150" s="111">
        <f>IF(RES_hhdet_in_tes!K150=0,"",RES_hhdet_in_tes!K150/RES_hhdet_in_fec!K150)</f>
        <v>0.95491879291647119</v>
      </c>
      <c r="L150" s="111">
        <f>IF(RES_hhdet_in_tes!L150=0,"",RES_hhdet_in_tes!L150/RES_hhdet_in_fec!L150)</f>
        <v>0.95580951492592681</v>
      </c>
      <c r="M150" s="111">
        <f>IF(RES_hhdet_in_tes!M150=0,"",RES_hhdet_in_tes!M150/RES_hhdet_in_fec!M150)</f>
        <v>0.93742756698123575</v>
      </c>
      <c r="N150" s="111">
        <f>IF(RES_hhdet_in_tes!N150=0,"",RES_hhdet_in_tes!N150/RES_hhdet_in_fec!N150)</f>
        <v>0.96091869985450062</v>
      </c>
      <c r="O150" s="111">
        <f>IF(RES_hhdet_in_tes!O150=0,"",RES_hhdet_in_tes!O150/RES_hhdet_in_fec!O150)</f>
        <v>0.97751824991674141</v>
      </c>
      <c r="P150" s="111">
        <f>IF(RES_hhdet_in_tes!P150=0,"",RES_hhdet_in_tes!P150/RES_hhdet_in_fec!P150)</f>
        <v>0.95998313628120313</v>
      </c>
      <c r="Q150" s="111">
        <f>IF(RES_hhdet_in_tes!Q150=0,"",RES_hhdet_in_tes!Q150/RES_hhdet_in_fec!Q150)</f>
        <v>0.99241256295791525</v>
      </c>
      <c r="R150" s="111">
        <f>IF(RES_hhdet_in_tes!R150=0,"",RES_hhdet_in_tes!R150/RES_hhdet_in_fec!R150)</f>
        <v>0.98822992856063474</v>
      </c>
      <c r="S150" s="111">
        <f>IF(RES_hhdet_in_tes!S150=0,"",RES_hhdet_in_tes!S150/RES_hhdet_in_fec!S150)</f>
        <v>0.97992713131223275</v>
      </c>
      <c r="T150" s="111">
        <f>IF(RES_hhdet_in_tes!T150=0,"",RES_hhdet_in_tes!T150/RES_hhdet_in_fec!T150)</f>
        <v>0.97837416190586024</v>
      </c>
      <c r="U150" s="111">
        <f>IF(RES_hhdet_in_tes!U150=0,"",RES_hhdet_in_tes!U150/RES_hhdet_in_fec!U150)</f>
        <v>0.97470548809321644</v>
      </c>
      <c r="V150" s="111">
        <f>IF(RES_hhdet_in_tes!V150=0,"",RES_hhdet_in_tes!V150/RES_hhdet_in_fec!V150)</f>
        <v>0.98082394277019402</v>
      </c>
      <c r="W150" s="111">
        <f>IF(RES_hhdet_in_tes!W150=0,"",RES_hhdet_in_tes!W150/RES_hhdet_in_fec!W150)</f>
        <v>0.9786992279821356</v>
      </c>
      <c r="X150" s="111">
        <f>IF(RES_hhdet_in_tes!X150=0,"",RES_hhdet_in_tes!X150/RES_hhdet_in_fec!X150)</f>
        <v>0.97634744516191274</v>
      </c>
      <c r="Y150" s="111">
        <f>IF(RES_hhdet_in_tes!Y150=0,"",RES_hhdet_in_tes!Y150/RES_hhdet_in_fec!Y150)</f>
        <v>0.98251467753317423</v>
      </c>
      <c r="DA150" s="63" t="s">
        <v>3728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>
        <f>IF(RES_hhdet_in_tes!D151=0,"",RES_hhdet_in_tes!D151/RES_hhdet_in_fec!D151)</f>
        <v>0.56059192431031168</v>
      </c>
      <c r="E151" s="112">
        <f>IF(RES_hhdet_in_tes!E151=0,"",RES_hhdet_in_tes!E151/RES_hhdet_in_fec!E151)</f>
        <v>0.56294475132720645</v>
      </c>
      <c r="F151" s="112">
        <f>IF(RES_hhdet_in_tes!F151=0,"",RES_hhdet_in_tes!F151/RES_hhdet_in_fec!F151)</f>
        <v>0.56533673375533366</v>
      </c>
      <c r="G151" s="112">
        <f>IF(RES_hhdet_in_tes!G151=0,"",RES_hhdet_in_tes!G151/RES_hhdet_in_fec!G151)</f>
        <v>0.56799315494164204</v>
      </c>
      <c r="H151" s="112">
        <f>IF(RES_hhdet_in_tes!H151=0,"",RES_hhdet_in_tes!H151/RES_hhdet_in_fec!H151)</f>
        <v>0.57088644307248271</v>
      </c>
      <c r="I151" s="112">
        <f>IF(RES_hhdet_in_tes!I151=0,"",RES_hhdet_in_tes!I151/RES_hhdet_in_fec!I151)</f>
        <v>0.57407210797112673</v>
      </c>
      <c r="J151" s="112">
        <f>IF(RES_hhdet_in_tes!J151=0,"",RES_hhdet_in_tes!J151/RES_hhdet_in_fec!J151)</f>
        <v>0.57777755379031093</v>
      </c>
      <c r="K151" s="112">
        <f>IF(RES_hhdet_in_tes!K151=0,"",RES_hhdet_in_tes!K151/RES_hhdet_in_fec!K151)</f>
        <v>0.58219613387426783</v>
      </c>
      <c r="L151" s="112">
        <f>IF(RES_hhdet_in_tes!L151=0,"",RES_hhdet_in_tes!L151/RES_hhdet_in_fec!L151)</f>
        <v>0.58737957816966446</v>
      </c>
      <c r="M151" s="112">
        <f>IF(RES_hhdet_in_tes!M151=0,"",RES_hhdet_in_tes!M151/RES_hhdet_in_fec!M151)</f>
        <v>0.59794635803950347</v>
      </c>
      <c r="N151" s="112">
        <f>IF(RES_hhdet_in_tes!N151=0,"",RES_hhdet_in_tes!N151/RES_hhdet_in_fec!N151)</f>
        <v>0.61536450769593642</v>
      </c>
      <c r="O151" s="112">
        <f>IF(RES_hhdet_in_tes!O151=0,"",RES_hhdet_in_tes!O151/RES_hhdet_in_fec!O151)</f>
        <v>0.64082881408434489</v>
      </c>
      <c r="P151" s="112">
        <f>IF(RES_hhdet_in_tes!P151=0,"",RES_hhdet_in_tes!P151/RES_hhdet_in_fec!P151)</f>
        <v>0.67170703260124731</v>
      </c>
      <c r="Q151" s="112">
        <f>IF(RES_hhdet_in_tes!Q151=0,"",RES_hhdet_in_tes!Q151/RES_hhdet_in_fec!Q151)</f>
        <v>0.69950859425918677</v>
      </c>
      <c r="R151" s="112">
        <f>IF(RES_hhdet_in_tes!R151=0,"",RES_hhdet_in_tes!R151/RES_hhdet_in_fec!R151)</f>
        <v>0.71754563396809246</v>
      </c>
      <c r="S151" s="112">
        <f>IF(RES_hhdet_in_tes!S151=0,"",RES_hhdet_in_tes!S151/RES_hhdet_in_fec!S151)</f>
        <v>0.73433983695846461</v>
      </c>
      <c r="T151" s="112">
        <f>IF(RES_hhdet_in_tes!T151=0,"",RES_hhdet_in_tes!T151/RES_hhdet_in_fec!T151)</f>
        <v>0.7493960132152695</v>
      </c>
      <c r="U151" s="112">
        <f>IF(RES_hhdet_in_tes!U151=0,"",RES_hhdet_in_tes!U151/RES_hhdet_in_fec!U151)</f>
        <v>0.7622189727235249</v>
      </c>
      <c r="V151" s="112">
        <f>IF(RES_hhdet_in_tes!V151=0,"",RES_hhdet_in_tes!V151/RES_hhdet_in_fec!V151)</f>
        <v>0.77231352546822762</v>
      </c>
      <c r="W151" s="112">
        <f>IF(RES_hhdet_in_tes!W151=0,"",RES_hhdet_in_tes!W151/RES_hhdet_in_fec!W151)</f>
        <v>0.77851817257321498</v>
      </c>
      <c r="X151" s="112">
        <f>IF(RES_hhdet_in_tes!X151=0,"",RES_hhdet_in_tes!X151/RES_hhdet_in_fec!X151)</f>
        <v>0.78190488491058618</v>
      </c>
      <c r="Y151" s="112">
        <f>IF(RES_hhdet_in_tes!Y151=0,"",RES_hhdet_in_tes!Y151/RES_hhdet_in_fec!Y151)</f>
        <v>0.78361983314659145</v>
      </c>
      <c r="DA151" s="131" t="s">
        <v>3729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>
        <f>IF(RES_hhdet_in_tes!D152=0,"",RES_hhdet_in_tes!D152/RES_hhdet_in_fec!D152)</f>
        <v>1</v>
      </c>
      <c r="E152" s="113">
        <f>IF(RES_hhdet_in_tes!E152=0,"",RES_hhdet_in_tes!E152/RES_hhdet_in_fec!E152)</f>
        <v>1</v>
      </c>
      <c r="F152" s="113">
        <f>IF(RES_hhdet_in_tes!F152=0,"",RES_hhdet_in_tes!F152/RES_hhdet_in_fec!F152)</f>
        <v>1</v>
      </c>
      <c r="G152" s="113">
        <f>IF(RES_hhdet_in_tes!G152=0,"",RES_hhdet_in_tes!G152/RES_hhdet_in_fec!G152)</f>
        <v>1</v>
      </c>
      <c r="H152" s="113">
        <f>IF(RES_hhdet_in_tes!H152=0,"",RES_hhdet_in_tes!H152/RES_hhdet_in_fec!H152)</f>
        <v>1</v>
      </c>
      <c r="I152" s="113">
        <f>IF(RES_hhdet_in_tes!I152=0,"",RES_hhdet_in_tes!I152/RES_hhdet_in_fec!I152)</f>
        <v>1</v>
      </c>
      <c r="J152" s="113">
        <f>IF(RES_hhdet_in_tes!J152=0,"",RES_hhdet_in_tes!J152/RES_hhdet_in_fec!J152)</f>
        <v>1</v>
      </c>
      <c r="K152" s="113">
        <f>IF(RES_hhdet_in_tes!K152=0,"",RES_hhdet_in_tes!K152/RES_hhdet_in_fec!K152)</f>
        <v>1</v>
      </c>
      <c r="L152" s="113">
        <f>IF(RES_hhdet_in_tes!L152=0,"",RES_hhdet_in_tes!L152/RES_hhdet_in_fec!L152)</f>
        <v>1</v>
      </c>
      <c r="M152" s="113">
        <f>IF(RES_hhdet_in_tes!M152=0,"",RES_hhdet_in_tes!M152/RES_hhdet_in_fec!M152)</f>
        <v>1</v>
      </c>
      <c r="N152" s="113">
        <f>IF(RES_hhdet_in_tes!N152=0,"",RES_hhdet_in_tes!N152/RES_hhdet_in_fec!N152)</f>
        <v>1</v>
      </c>
      <c r="O152" s="113">
        <f>IF(RES_hhdet_in_tes!O152=0,"",RES_hhdet_in_tes!O152/RES_hhdet_in_fec!O152)</f>
        <v>1</v>
      </c>
      <c r="P152" s="113">
        <f>IF(RES_hhdet_in_tes!P152=0,"",RES_hhdet_in_tes!P152/RES_hhdet_in_fec!P152)</f>
        <v>1</v>
      </c>
      <c r="Q152" s="113">
        <f>IF(RES_hhdet_in_tes!Q152=0,"",RES_hhdet_in_tes!Q152/RES_hhdet_in_fec!Q152)</f>
        <v>1</v>
      </c>
      <c r="R152" s="113">
        <f>IF(RES_hhdet_in_tes!R152=0,"",RES_hhdet_in_tes!R152/RES_hhdet_in_fec!R152)</f>
        <v>1</v>
      </c>
      <c r="S152" s="113">
        <f>IF(RES_hhdet_in_tes!S152=0,"",RES_hhdet_in_tes!S152/RES_hhdet_in_fec!S152)</f>
        <v>1</v>
      </c>
      <c r="T152" s="113">
        <f>IF(RES_hhdet_in_tes!T152=0,"",RES_hhdet_in_tes!T152/RES_hhdet_in_fec!T152)</f>
        <v>1</v>
      </c>
      <c r="U152" s="113">
        <f>IF(RES_hhdet_in_tes!U152=0,"",RES_hhdet_in_tes!U152/RES_hhdet_in_fec!U152)</f>
        <v>1</v>
      </c>
      <c r="V152" s="113">
        <f>IF(RES_hhdet_in_tes!V152=0,"",RES_hhdet_in_tes!V152/RES_hhdet_in_fec!V152)</f>
        <v>1</v>
      </c>
      <c r="W152" s="113">
        <f>IF(RES_hhdet_in_tes!W152=0,"",RES_hhdet_in_tes!W152/RES_hhdet_in_fec!W152)</f>
        <v>1</v>
      </c>
      <c r="X152" s="113">
        <f>IF(RES_hhdet_in_tes!X152=0,"",RES_hhdet_in_tes!X152/RES_hhdet_in_fec!X152)</f>
        <v>1</v>
      </c>
      <c r="Y152" s="113">
        <f>IF(RES_hhdet_in_tes!Y152=0,"",RES_hhdet_in_tes!Y152/RES_hhdet_in_fec!Y152)</f>
        <v>1</v>
      </c>
      <c r="DA152" s="132" t="s">
        <v>3730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0.62534716131138379</v>
      </c>
      <c r="D153" s="112">
        <f>IF(RES_hhdet_in_tes!D153=0,"",RES_hhdet_in_tes!D153/RES_hhdet_in_fec!D153)</f>
        <v>0.62670832292646306</v>
      </c>
      <c r="E153" s="112">
        <f>IF(RES_hhdet_in_tes!E153=0,"",RES_hhdet_in_tes!E153/RES_hhdet_in_fec!E153)</f>
        <v>0.62819845777776251</v>
      </c>
      <c r="F153" s="112">
        <f>IF(RES_hhdet_in_tes!F153=0,"",RES_hhdet_in_tes!F153/RES_hhdet_in_fec!F153)</f>
        <v>0.62970657181846712</v>
      </c>
      <c r="G153" s="112">
        <f>IF(RES_hhdet_in_tes!G153=0,"",RES_hhdet_in_tes!G153/RES_hhdet_in_fec!G153)</f>
        <v>0.63133446900150703</v>
      </c>
      <c r="H153" s="112">
        <f>IF(RES_hhdet_in_tes!H153=0,"",RES_hhdet_in_tes!H153/RES_hhdet_in_fec!H153)</f>
        <v>0.63307065784538941</v>
      </c>
      <c r="I153" s="112">
        <f>IF(RES_hhdet_in_tes!I153=0,"",RES_hhdet_in_tes!I153/RES_hhdet_in_fec!I153)</f>
        <v>0.6349415409887994</v>
      </c>
      <c r="J153" s="112">
        <f>IF(RES_hhdet_in_tes!J153=0,"",RES_hhdet_in_tes!J153/RES_hhdet_in_fec!J153)</f>
        <v>0.63705298501344965</v>
      </c>
      <c r="K153" s="112">
        <f>IF(RES_hhdet_in_tes!K153=0,"",RES_hhdet_in_tes!K153/RES_hhdet_in_fec!K153)</f>
        <v>0.63949851400060742</v>
      </c>
      <c r="L153" s="112">
        <f>IF(RES_hhdet_in_tes!L153=0,"",RES_hhdet_in_tes!L153/RES_hhdet_in_fec!L153)</f>
        <v>0.64231028323811223</v>
      </c>
      <c r="M153" s="112">
        <f>IF(RES_hhdet_in_tes!M153=0,"",RES_hhdet_in_tes!M153/RES_hhdet_in_fec!M153)</f>
        <v>0.64765579522067107</v>
      </c>
      <c r="N153" s="112">
        <f>IF(RES_hhdet_in_tes!N153=0,"",RES_hhdet_in_tes!N153/RES_hhdet_in_fec!N153)</f>
        <v>0.65647006305231648</v>
      </c>
      <c r="O153" s="112">
        <f>IF(RES_hhdet_in_tes!O153=0,"",RES_hhdet_in_tes!O153/RES_hhdet_in_fec!O153)</f>
        <v>0.6699106757183183</v>
      </c>
      <c r="P153" s="112">
        <f>IF(RES_hhdet_in_tes!P153=0,"",RES_hhdet_in_tes!P153/RES_hhdet_in_fec!P153)</f>
        <v>0.68734040994224455</v>
      </c>
      <c r="Q153" s="112">
        <f>IF(RES_hhdet_in_tes!Q153=0,"",RES_hhdet_in_tes!Q153/RES_hhdet_in_fec!Q153)</f>
        <v>0.7041563951272678</v>
      </c>
      <c r="R153" s="112">
        <f>IF(RES_hhdet_in_tes!R153=0,"",RES_hhdet_in_tes!R153/RES_hhdet_in_fec!R153)</f>
        <v>0.71553643409503476</v>
      </c>
      <c r="S153" s="112">
        <f>IF(RES_hhdet_in_tes!S153=0,"",RES_hhdet_in_tes!S153/RES_hhdet_in_fec!S153)</f>
        <v>0.72656173029286086</v>
      </c>
      <c r="T153" s="112">
        <f>IF(RES_hhdet_in_tes!T153=0,"",RES_hhdet_in_tes!T153/RES_hhdet_in_fec!T153)</f>
        <v>0.73750146429473729</v>
      </c>
      <c r="U153" s="112">
        <f>IF(RES_hhdet_in_tes!U153=0,"",RES_hhdet_in_tes!U153/RES_hhdet_in_fec!U153)</f>
        <v>0.74846561022222202</v>
      </c>
      <c r="V153" s="112">
        <f>IF(RES_hhdet_in_tes!V153=0,"",RES_hhdet_in_tes!V153/RES_hhdet_in_fec!V153)</f>
        <v>0.75923661262366193</v>
      </c>
      <c r="W153" s="112">
        <f>IF(RES_hhdet_in_tes!W153=0,"",RES_hhdet_in_tes!W153/RES_hhdet_in_fec!W153)</f>
        <v>0.76907411108107782</v>
      </c>
      <c r="X153" s="112">
        <f>IF(RES_hhdet_in_tes!X153=0,"",RES_hhdet_in_tes!X153/RES_hhdet_in_fec!X153)</f>
        <v>0.78080236011595339</v>
      </c>
      <c r="Y153" s="112">
        <f>IF(RES_hhdet_in_tes!Y153=0,"",RES_hhdet_in_tes!Y153/RES_hhdet_in_fec!Y153)</f>
        <v>0.79174410362103376</v>
      </c>
      <c r="DA153" s="131" t="s">
        <v>3731</v>
      </c>
    </row>
    <row r="154" spans="1:105" ht="12" customHeight="1" x14ac:dyDescent="0.25">
      <c r="A154" s="107" t="s">
        <v>121</v>
      </c>
      <c r="B154" s="113"/>
      <c r="C154" s="113">
        <f>IF(RES_hhdet_in_tes!C154=0,"",RES_hhdet_in_tes!C154/RES_hhdet_in_fec!C154)</f>
        <v>0.88327188050879246</v>
      </c>
      <c r="D154" s="113">
        <f>IF(RES_hhdet_in_tes!D154=0,"",RES_hhdet_in_tes!D154/RES_hhdet_in_fec!D154)</f>
        <v>0.94962656044756311</v>
      </c>
      <c r="E154" s="113">
        <f>IF(RES_hhdet_in_tes!E154=0,"",RES_hhdet_in_tes!E154/RES_hhdet_in_fec!E154)</f>
        <v>0.9705241326187164</v>
      </c>
      <c r="F154" s="113">
        <f>IF(RES_hhdet_in_tes!F154=0,"",RES_hhdet_in_tes!F154/RES_hhdet_in_fec!F154)</f>
        <v>0.96120946774143723</v>
      </c>
      <c r="G154" s="113">
        <f>IF(RES_hhdet_in_tes!G154=0,"",RES_hhdet_in_tes!G154/RES_hhdet_in_fec!G154)</f>
        <v>0.96277022875442386</v>
      </c>
      <c r="H154" s="113">
        <f>IF(RES_hhdet_in_tes!H154=0,"",RES_hhdet_in_tes!H154/RES_hhdet_in_fec!H154)</f>
        <v>0.94924332410538981</v>
      </c>
      <c r="I154" s="113">
        <f>IF(RES_hhdet_in_tes!I154=0,"",RES_hhdet_in_tes!I154/RES_hhdet_in_fec!I154)</f>
        <v>0.95874641824638318</v>
      </c>
      <c r="J154" s="113">
        <f>IF(RES_hhdet_in_tes!J154=0,"",RES_hhdet_in_tes!J154/RES_hhdet_in_fec!J154)</f>
        <v>0.96163097311551315</v>
      </c>
      <c r="K154" s="113">
        <f>IF(RES_hhdet_in_tes!K154=0,"",RES_hhdet_in_tes!K154/RES_hhdet_in_fec!K154)</f>
        <v>0.96454268456701486</v>
      </c>
      <c r="L154" s="113">
        <f>IF(RES_hhdet_in_tes!L154=0,"",RES_hhdet_in_tes!L154/RES_hhdet_in_fec!L154)</f>
        <v>0.9652305000296012</v>
      </c>
      <c r="M154" s="113">
        <f>IF(RES_hhdet_in_tes!M154=0,"",RES_hhdet_in_tes!M154/RES_hhdet_in_fec!M154)</f>
        <v>0.94942955289900599</v>
      </c>
      <c r="N154" s="113">
        <f>IF(RES_hhdet_in_tes!N154=0,"",RES_hhdet_in_tes!N154/RES_hhdet_in_fec!N154)</f>
        <v>0.96738049220836309</v>
      </c>
      <c r="O154" s="113">
        <f>IF(RES_hhdet_in_tes!O154=0,"",RES_hhdet_in_tes!O154/RES_hhdet_in_fec!O154)</f>
        <v>0.98157315806295675</v>
      </c>
      <c r="P154" s="113">
        <f>IF(RES_hhdet_in_tes!P154=0,"",RES_hhdet_in_tes!P154/RES_hhdet_in_fec!P154)</f>
        <v>0.96250904209019728</v>
      </c>
      <c r="Q154" s="113">
        <f>IF(RES_hhdet_in_tes!Q154=0,"",RES_hhdet_in_tes!Q154/RES_hhdet_in_fec!Q154)</f>
        <v>0.99453132708869441</v>
      </c>
      <c r="R154" s="113">
        <f>IF(RES_hhdet_in_tes!R154=0,"",RES_hhdet_in_tes!R154/RES_hhdet_in_fec!R154)</f>
        <v>0.98993744191275401</v>
      </c>
      <c r="S154" s="113">
        <f>IF(RES_hhdet_in_tes!S154=0,"",RES_hhdet_in_tes!S154/RES_hhdet_in_fec!S154)</f>
        <v>0.97973487940854675</v>
      </c>
      <c r="T154" s="113">
        <f>IF(RES_hhdet_in_tes!T154=0,"",RES_hhdet_in_tes!T154/RES_hhdet_in_fec!T154)</f>
        <v>0.97733635249711726</v>
      </c>
      <c r="U154" s="113">
        <f>IF(RES_hhdet_in_tes!U154=0,"",RES_hhdet_in_tes!U154/RES_hhdet_in_fec!U154)</f>
        <v>0.97204579690094117</v>
      </c>
      <c r="V154" s="113">
        <f>IF(RES_hhdet_in_tes!V154=0,"",RES_hhdet_in_tes!V154/RES_hhdet_in_fec!V154)</f>
        <v>0.97816382335955276</v>
      </c>
      <c r="W154" s="113">
        <f>IF(RES_hhdet_in_tes!W154=0,"",RES_hhdet_in_tes!W154/RES_hhdet_in_fec!W154)</f>
        <v>0.97809437158642232</v>
      </c>
      <c r="X154" s="113">
        <f>IF(RES_hhdet_in_tes!X154=0,"",RES_hhdet_in_tes!X154/RES_hhdet_in_fec!X154)</f>
        <v>0.97774133700659682</v>
      </c>
      <c r="Y154" s="113">
        <f>IF(RES_hhdet_in_tes!Y154=0,"",RES_hhdet_in_tes!Y154/RES_hhdet_in_fec!Y154)</f>
        <v>0.9827507063702291</v>
      </c>
      <c r="DA154" s="132" t="s">
        <v>3732</v>
      </c>
    </row>
    <row r="155" spans="1:105" ht="12" customHeight="1" x14ac:dyDescent="0.25">
      <c r="A155" s="108" t="s">
        <v>53</v>
      </c>
      <c r="B155" s="111"/>
      <c r="C155" s="111">
        <f>IF(RES_hhdet_in_tes!C155=0,"",RES_hhdet_in_tes!C155/RES_hhdet_in_fec!C155)</f>
        <v>0.62534716131138379</v>
      </c>
      <c r="D155" s="111">
        <f>IF(RES_hhdet_in_tes!D155=0,"",RES_hhdet_in_tes!D155/RES_hhdet_in_fec!D155)</f>
        <v>0.62670832292646306</v>
      </c>
      <c r="E155" s="111">
        <f>IF(RES_hhdet_in_tes!E155=0,"",RES_hhdet_in_tes!E155/RES_hhdet_in_fec!E155)</f>
        <v>0.62819845777776251</v>
      </c>
      <c r="F155" s="111">
        <f>IF(RES_hhdet_in_tes!F155=0,"",RES_hhdet_in_tes!F155/RES_hhdet_in_fec!F155)</f>
        <v>0.62970657181846712</v>
      </c>
      <c r="G155" s="111">
        <f>IF(RES_hhdet_in_tes!G155=0,"",RES_hhdet_in_tes!G155/RES_hhdet_in_fec!G155)</f>
        <v>0.63133446900150703</v>
      </c>
      <c r="H155" s="111">
        <f>IF(RES_hhdet_in_tes!H155=0,"",RES_hhdet_in_tes!H155/RES_hhdet_in_fec!H155)</f>
        <v>0.63307065784538941</v>
      </c>
      <c r="I155" s="111">
        <f>IF(RES_hhdet_in_tes!I155=0,"",RES_hhdet_in_tes!I155/RES_hhdet_in_fec!I155)</f>
        <v>0.6349415409887994</v>
      </c>
      <c r="J155" s="111">
        <f>IF(RES_hhdet_in_tes!J155=0,"",RES_hhdet_in_tes!J155/RES_hhdet_in_fec!J155)</f>
        <v>0.63705298501344965</v>
      </c>
      <c r="K155" s="111">
        <f>IF(RES_hhdet_in_tes!K155=0,"",RES_hhdet_in_tes!K155/RES_hhdet_in_fec!K155)</f>
        <v>0.63949851400060742</v>
      </c>
      <c r="L155" s="111">
        <f>IF(RES_hhdet_in_tes!L155=0,"",RES_hhdet_in_tes!L155/RES_hhdet_in_fec!L155)</f>
        <v>0.64231028323811223</v>
      </c>
      <c r="M155" s="111">
        <f>IF(RES_hhdet_in_tes!M155=0,"",RES_hhdet_in_tes!M155/RES_hhdet_in_fec!M155)</f>
        <v>0.64765579522067107</v>
      </c>
      <c r="N155" s="111">
        <f>IF(RES_hhdet_in_tes!N155=0,"",RES_hhdet_in_tes!N155/RES_hhdet_in_fec!N155)</f>
        <v>0.65647006305231648</v>
      </c>
      <c r="O155" s="111">
        <f>IF(RES_hhdet_in_tes!O155=0,"",RES_hhdet_in_tes!O155/RES_hhdet_in_fec!O155)</f>
        <v>0.6699106757183183</v>
      </c>
      <c r="P155" s="111">
        <f>IF(RES_hhdet_in_tes!P155=0,"",RES_hhdet_in_tes!P155/RES_hhdet_in_fec!P155)</f>
        <v>0.68734040994224455</v>
      </c>
      <c r="Q155" s="111">
        <f>IF(RES_hhdet_in_tes!Q155=0,"",RES_hhdet_in_tes!Q155/RES_hhdet_in_fec!Q155)</f>
        <v>0.7041563951272678</v>
      </c>
      <c r="R155" s="111">
        <f>IF(RES_hhdet_in_tes!R155=0,"",RES_hhdet_in_tes!R155/RES_hhdet_in_fec!R155)</f>
        <v>0.71553643409503476</v>
      </c>
      <c r="S155" s="111">
        <f>IF(RES_hhdet_in_tes!S155=0,"",RES_hhdet_in_tes!S155/RES_hhdet_in_fec!S155)</f>
        <v>0.72656173029286086</v>
      </c>
      <c r="T155" s="111">
        <f>IF(RES_hhdet_in_tes!T155=0,"",RES_hhdet_in_tes!T155/RES_hhdet_in_fec!T155)</f>
        <v>0.73750146429473729</v>
      </c>
      <c r="U155" s="111">
        <f>IF(RES_hhdet_in_tes!U155=0,"",RES_hhdet_in_tes!U155/RES_hhdet_in_fec!U155)</f>
        <v>0.74846561022222202</v>
      </c>
      <c r="V155" s="111">
        <f>IF(RES_hhdet_in_tes!V155=0,"",RES_hhdet_in_tes!V155/RES_hhdet_in_fec!V155)</f>
        <v>0.75923661262366182</v>
      </c>
      <c r="W155" s="111">
        <f>IF(RES_hhdet_in_tes!W155=0,"",RES_hhdet_in_tes!W155/RES_hhdet_in_fec!W155)</f>
        <v>0.76907411108107782</v>
      </c>
      <c r="X155" s="111">
        <f>IF(RES_hhdet_in_tes!X155=0,"",RES_hhdet_in_tes!X155/RES_hhdet_in_fec!X155)</f>
        <v>0.78080236011595339</v>
      </c>
      <c r="Y155" s="111">
        <f>IF(RES_hhdet_in_tes!Y155=0,"",RES_hhdet_in_tes!Y155/RES_hhdet_in_fec!Y155)</f>
        <v>0.79174410362103376</v>
      </c>
      <c r="DA155" s="63" t="s">
        <v>3733</v>
      </c>
    </row>
    <row r="156" spans="1:105" ht="12" customHeight="1" x14ac:dyDescent="0.25">
      <c r="A156" s="108" t="s">
        <v>52</v>
      </c>
      <c r="B156" s="111"/>
      <c r="C156" s="111">
        <f>IF(RES_hhdet_in_tes!C156=0,"",RES_hhdet_in_tes!C156/RES_hhdet_in_fec!C156)</f>
        <v>1</v>
      </c>
      <c r="D156" s="111">
        <f>IF(RES_hhdet_in_tes!D156=0,"",RES_hhdet_in_tes!D156/RES_hhdet_in_fec!D156)</f>
        <v>1</v>
      </c>
      <c r="E156" s="111">
        <f>IF(RES_hhdet_in_tes!E156=0,"",RES_hhdet_in_tes!E156/RES_hhdet_in_fec!E156)</f>
        <v>1</v>
      </c>
      <c r="F156" s="111">
        <f>IF(RES_hhdet_in_tes!F156=0,"",RES_hhdet_in_tes!F156/RES_hhdet_in_fec!F156)</f>
        <v>1</v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X156" s="111">
        <f>IF(RES_hhdet_in_tes!X156=0,"",RES_hhdet_in_tes!X156/RES_hhdet_in_fec!X156)</f>
        <v>1</v>
      </c>
      <c r="Y156" s="111">
        <f>IF(RES_hhdet_in_tes!Y156=0,"",RES_hhdet_in_tes!Y156/RES_hhdet_in_fec!Y156)</f>
        <v>1</v>
      </c>
      <c r="DA156" s="63" t="s">
        <v>3734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0.69865701239482381</v>
      </c>
      <c r="D157" s="124">
        <f>IF(RES_hhdet_in_tes!D157=0,"",RES_hhdet_in_tes!D157/RES_hhdet_in_fec!D157)</f>
        <v>0.68506416991994512</v>
      </c>
      <c r="E157" s="124">
        <f>IF(RES_hhdet_in_tes!E157=0,"",RES_hhdet_in_tes!E157/RES_hhdet_in_fec!E157)</f>
        <v>0.68786722692037228</v>
      </c>
      <c r="F157" s="124">
        <f>IF(RES_hhdet_in_tes!F157=0,"",RES_hhdet_in_tes!F157/RES_hhdet_in_fec!F157)</f>
        <v>0.68790120657541398</v>
      </c>
      <c r="G157" s="124">
        <f>IF(RES_hhdet_in_tes!G157=0,"",RES_hhdet_in_tes!G157/RES_hhdet_in_fec!G157)</f>
        <v>0.69570662268218031</v>
      </c>
      <c r="H157" s="124">
        <f>IF(RES_hhdet_in_tes!H157=0,"",RES_hhdet_in_tes!H157/RES_hhdet_in_fec!H157)</f>
        <v>0.70796208193071186</v>
      </c>
      <c r="I157" s="124">
        <f>IF(RES_hhdet_in_tes!I157=0,"",RES_hhdet_in_tes!I157/RES_hhdet_in_fec!I157)</f>
        <v>0.70692119301936762</v>
      </c>
      <c r="J157" s="124">
        <f>IF(RES_hhdet_in_tes!J157=0,"",RES_hhdet_in_tes!J157/RES_hhdet_in_fec!J157)</f>
        <v>0.7083762464989064</v>
      </c>
      <c r="K157" s="124">
        <f>IF(RES_hhdet_in_tes!K157=0,"",RES_hhdet_in_tes!K157/RES_hhdet_in_fec!K157)</f>
        <v>0.70194300883238092</v>
      </c>
      <c r="L157" s="124">
        <f>IF(RES_hhdet_in_tes!L157=0,"",RES_hhdet_in_tes!L157/RES_hhdet_in_fec!L157)</f>
        <v>0.70190586126302201</v>
      </c>
      <c r="M157" s="124">
        <f>IF(RES_hhdet_in_tes!M157=0,"",RES_hhdet_in_tes!M157/RES_hhdet_in_fec!M157)</f>
        <v>0.69997413018520027</v>
      </c>
      <c r="N157" s="124">
        <f>IF(RES_hhdet_in_tes!N157=0,"",RES_hhdet_in_tes!N157/RES_hhdet_in_fec!N157)</f>
        <v>0.71030055642607337</v>
      </c>
      <c r="O157" s="124">
        <f>IF(RES_hhdet_in_tes!O157=0,"",RES_hhdet_in_tes!O157/RES_hhdet_in_fec!O157)</f>
        <v>0.71274585994577078</v>
      </c>
      <c r="P157" s="124">
        <f>IF(RES_hhdet_in_tes!P157=0,"",RES_hhdet_in_tes!P157/RES_hhdet_in_fec!P157)</f>
        <v>0.72392591982254917</v>
      </c>
      <c r="Q157" s="124">
        <f>IF(RES_hhdet_in_tes!Q157=0,"",RES_hhdet_in_tes!Q157/RES_hhdet_in_fec!Q157)</f>
        <v>0.7369220847175536</v>
      </c>
      <c r="R157" s="124">
        <f>IF(RES_hhdet_in_tes!R157=0,"",RES_hhdet_in_tes!R157/RES_hhdet_in_fec!R157)</f>
        <v>0.74073918846408204</v>
      </c>
      <c r="S157" s="124">
        <f>IF(RES_hhdet_in_tes!S157=0,"",RES_hhdet_in_tes!S157/RES_hhdet_in_fec!S157)</f>
        <v>0.75091049119418196</v>
      </c>
      <c r="T157" s="124">
        <f>IF(RES_hhdet_in_tes!T157=0,"",RES_hhdet_in_tes!T157/RES_hhdet_in_fec!T157)</f>
        <v>0.77684221660024677</v>
      </c>
      <c r="U157" s="124">
        <f>IF(RES_hhdet_in_tes!U157=0,"",RES_hhdet_in_tes!U157/RES_hhdet_in_fec!U157)</f>
        <v>0.8022237683293133</v>
      </c>
      <c r="V157" s="124">
        <f>IF(RES_hhdet_in_tes!V157=0,"",RES_hhdet_in_tes!V157/RES_hhdet_in_fec!V157)</f>
        <v>0.81221529814537208</v>
      </c>
      <c r="W157" s="124">
        <f>IF(RES_hhdet_in_tes!W157=0,"",RES_hhdet_in_tes!W157/RES_hhdet_in_fec!W157)</f>
        <v>0.81365521689181231</v>
      </c>
      <c r="X157" s="124">
        <f>IF(RES_hhdet_in_tes!X157=0,"",RES_hhdet_in_tes!X157/RES_hhdet_in_fec!X157)</f>
        <v>0.81543965946281405</v>
      </c>
      <c r="Y157" s="124">
        <f>IF(RES_hhdet_in_tes!Y157=0,"",RES_hhdet_in_tes!Y157/RES_hhdet_in_fec!Y157)</f>
        <v>0.82478079184167175</v>
      </c>
      <c r="DA157" s="130" t="s">
        <v>3735</v>
      </c>
    </row>
    <row r="158" spans="1:105" ht="12" customHeight="1" x14ac:dyDescent="0.25">
      <c r="A158" s="97" t="s">
        <v>50</v>
      </c>
      <c r="B158" s="111"/>
      <c r="C158" s="111">
        <f>IF(RES_hhdet_in_tes!C158=0,"",RES_hhdet_in_tes!C158/RES_hhdet_in_fec!C158)</f>
        <v>0.57052402274354863</v>
      </c>
      <c r="D158" s="111">
        <f>IF(RES_hhdet_in_tes!D158=0,"",RES_hhdet_in_tes!D158/RES_hhdet_in_fec!D158)</f>
        <v>0.57118525269003906</v>
      </c>
      <c r="E158" s="111">
        <f>IF(RES_hhdet_in_tes!E158=0,"",RES_hhdet_in_tes!E158/RES_hhdet_in_fec!E158)</f>
        <v>0.5718465421991985</v>
      </c>
      <c r="F158" s="111">
        <f>IF(RES_hhdet_in_tes!F158=0,"",RES_hhdet_in_tes!F158/RES_hhdet_in_fec!F158)</f>
        <v>0.57250783983053966</v>
      </c>
      <c r="G158" s="111">
        <f>IF(RES_hhdet_in_tes!G158=0,"",RES_hhdet_in_tes!G158/RES_hhdet_in_fec!G158)</f>
        <v>0.57316919231559527</v>
      </c>
      <c r="H158" s="111">
        <f>IF(RES_hhdet_in_tes!H158=0,"",RES_hhdet_in_tes!H158/RES_hhdet_in_fec!H158)</f>
        <v>0.57383059393502067</v>
      </c>
      <c r="I158" s="111">
        <f>IF(RES_hhdet_in_tes!I158=0,"",RES_hhdet_in_tes!I158/RES_hhdet_in_fec!I158)</f>
        <v>0.57449205620346633</v>
      </c>
      <c r="J158" s="111">
        <f>IF(RES_hhdet_in_tes!J158=0,"",RES_hhdet_in_tes!J158/RES_hhdet_in_fec!J158)</f>
        <v>0.57515362629239353</v>
      </c>
      <c r="K158" s="111">
        <f>IF(RES_hhdet_in_tes!K158=0,"",RES_hhdet_in_tes!K158/RES_hhdet_in_fec!K158)</f>
        <v>0.57581534430995052</v>
      </c>
      <c r="L158" s="111">
        <f>IF(RES_hhdet_in_tes!L158=0,"",RES_hhdet_in_tes!L158/RES_hhdet_in_fec!L158)</f>
        <v>0.57647722098671128</v>
      </c>
      <c r="M158" s="111">
        <f>IF(RES_hhdet_in_tes!M158=0,"",RES_hhdet_in_tes!M158/RES_hhdet_in_fec!M158)</f>
        <v>0.57697987854692467</v>
      </c>
      <c r="N158" s="111">
        <f>IF(RES_hhdet_in_tes!N158=0,"",RES_hhdet_in_tes!N158/RES_hhdet_in_fec!N158)</f>
        <v>0.57726084047889148</v>
      </c>
      <c r="O158" s="111">
        <f>IF(RES_hhdet_in_tes!O158=0,"",RES_hhdet_in_tes!O158/RES_hhdet_in_fec!O158)</f>
        <v>0.5774287640451119</v>
      </c>
      <c r="P158" s="111">
        <f>IF(RES_hhdet_in_tes!P158=0,"",RES_hhdet_in_tes!P158/RES_hhdet_in_fec!P158)</f>
        <v>0.57789732699681251</v>
      </c>
      <c r="Q158" s="111">
        <f>IF(RES_hhdet_in_tes!Q158=0,"",RES_hhdet_in_tes!Q158/RES_hhdet_in_fec!Q158)</f>
        <v>0.57980448766864656</v>
      </c>
      <c r="R158" s="111">
        <f>IF(RES_hhdet_in_tes!R158=0,"",RES_hhdet_in_tes!R158/RES_hhdet_in_fec!R158)</f>
        <v>0.58481412385637777</v>
      </c>
      <c r="S158" s="111">
        <f>IF(RES_hhdet_in_tes!S158=0,"",RES_hhdet_in_tes!S158/RES_hhdet_in_fec!S158)</f>
        <v>0.59188078814782019</v>
      </c>
      <c r="T158" s="111">
        <f>IF(RES_hhdet_in_tes!T158=0,"",RES_hhdet_in_tes!T158/RES_hhdet_in_fec!T158)</f>
        <v>0.59963430444813526</v>
      </c>
      <c r="U158" s="111">
        <f>IF(RES_hhdet_in_tes!U158=0,"",RES_hhdet_in_tes!U158/RES_hhdet_in_fec!U158)</f>
        <v>0.60670449666250437</v>
      </c>
      <c r="V158" s="111">
        <f>IF(RES_hhdet_in_tes!V158=0,"",RES_hhdet_in_tes!V158/RES_hhdet_in_fec!V158)</f>
        <v>0.61172118869609837</v>
      </c>
      <c r="W158" s="111">
        <f>IF(RES_hhdet_in_tes!W158=0,"",RES_hhdet_in_tes!W158/RES_hhdet_in_fec!W158)</f>
        <v>0.61413224897628838</v>
      </c>
      <c r="X158" s="111">
        <f>IF(RES_hhdet_in_tes!X158=0,"",RES_hhdet_in_tes!X158/RES_hhdet_in_fec!X158)</f>
        <v>0.61452954699514772</v>
      </c>
      <c r="Y158" s="111">
        <f>IF(RES_hhdet_in_tes!Y158=0,"",RES_hhdet_in_tes!Y158/RES_hhdet_in_fec!Y158)</f>
        <v>0.61456927679703366</v>
      </c>
      <c r="DA158" s="63" t="s">
        <v>3736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0.74082437666678591</v>
      </c>
      <c r="D159" s="45">
        <f>IF(RES_hhdet_in_tes!D159=0,"",RES_hhdet_in_tes!D159/RES_hhdet_in_fec!D159)</f>
        <v>0.74220613794717116</v>
      </c>
      <c r="E159" s="45">
        <f>IF(RES_hhdet_in_tes!E159=0,"",RES_hhdet_in_tes!E159/RES_hhdet_in_fec!E159)</f>
        <v>0.74365304959157008</v>
      </c>
      <c r="F159" s="45">
        <f>IF(RES_hhdet_in_tes!F159=0,"",RES_hhdet_in_tes!F159/RES_hhdet_in_fec!F159)</f>
        <v>0.74510884537651656</v>
      </c>
      <c r="G159" s="45">
        <f>IF(RES_hhdet_in_tes!G159=0,"",RES_hhdet_in_tes!G159/RES_hhdet_in_fec!G159)</f>
        <v>0.74662464081463764</v>
      </c>
      <c r="H159" s="45">
        <f>IF(RES_hhdet_in_tes!H159=0,"",RES_hhdet_in_tes!H159/RES_hhdet_in_fec!H159)</f>
        <v>0.74819418001792459</v>
      </c>
      <c r="I159" s="45">
        <f>IF(RES_hhdet_in_tes!I159=0,"",RES_hhdet_in_tes!I159/RES_hhdet_in_fec!I159)</f>
        <v>0.74983005785018264</v>
      </c>
      <c r="J159" s="45">
        <f>IF(RES_hhdet_in_tes!J159=0,"",RES_hhdet_in_tes!J159/RES_hhdet_in_fec!J159)</f>
        <v>0.75158387102283342</v>
      </c>
      <c r="K159" s="45">
        <f>IF(RES_hhdet_in_tes!K159=0,"",RES_hhdet_in_tes!K159/RES_hhdet_in_fec!K159)</f>
        <v>0.75349949031213515</v>
      </c>
      <c r="L159" s="45">
        <f>IF(RES_hhdet_in_tes!L159=0,"",RES_hhdet_in_tes!L159/RES_hhdet_in_fec!L159)</f>
        <v>0.75558865294934718</v>
      </c>
      <c r="M159" s="45">
        <f>IF(RES_hhdet_in_tes!M159=0,"",RES_hhdet_in_tes!M159/RES_hhdet_in_fec!M159)</f>
        <v>0.75857569386228418</v>
      </c>
      <c r="N159" s="45">
        <f>IF(RES_hhdet_in_tes!N159=0,"",RES_hhdet_in_tes!N159/RES_hhdet_in_fec!N159)</f>
        <v>0.76266682432050648</v>
      </c>
      <c r="O159" s="45">
        <f>IF(RES_hhdet_in_tes!O159=0,"",RES_hhdet_in_tes!O159/RES_hhdet_in_fec!O159)</f>
        <v>0.76835104067198634</v>
      </c>
      <c r="P159" s="45">
        <f>IF(RES_hhdet_in_tes!P159=0,"",RES_hhdet_in_tes!P159/RES_hhdet_in_fec!P159)</f>
        <v>0.77586818058908402</v>
      </c>
      <c r="Q159" s="45">
        <f>IF(RES_hhdet_in_tes!Q159=0,"",RES_hhdet_in_tes!Q159/RES_hhdet_in_fec!Q159)</f>
        <v>0.78559543296147927</v>
      </c>
      <c r="R159" s="45">
        <f>IF(RES_hhdet_in_tes!R159=0,"",RES_hhdet_in_tes!R159/RES_hhdet_in_fec!R159)</f>
        <v>0.79883189781301212</v>
      </c>
      <c r="S159" s="45">
        <f>IF(RES_hhdet_in_tes!S159=0,"",RES_hhdet_in_tes!S159/RES_hhdet_in_fec!S159)</f>
        <v>0.81539503626162224</v>
      </c>
      <c r="T159" s="45">
        <f>IF(RES_hhdet_in_tes!T159=0,"",RES_hhdet_in_tes!T159/RES_hhdet_in_fec!T159)</f>
        <v>0.83322616435072616</v>
      </c>
      <c r="U159" s="45">
        <f>IF(RES_hhdet_in_tes!U159=0,"",RES_hhdet_in_tes!U159/RES_hhdet_in_fec!U159)</f>
        <v>0.85026659812378913</v>
      </c>
      <c r="V159" s="45">
        <f>IF(RES_hhdet_in_tes!V159=0,"",RES_hhdet_in_tes!V159/RES_hhdet_in_fec!V159)</f>
        <v>0.86445765362425353</v>
      </c>
      <c r="W159" s="45">
        <f>IF(RES_hhdet_in_tes!W159=0,"",RES_hhdet_in_tes!W159/RES_hhdet_in_fec!W159)</f>
        <v>0.87508405009620061</v>
      </c>
      <c r="X159" s="45">
        <f>IF(RES_hhdet_in_tes!X159=0,"",RES_hhdet_in_tes!X159/RES_hhdet_in_fec!X159)</f>
        <v>0.88276189084682399</v>
      </c>
      <c r="Y159" s="45">
        <f>IF(RES_hhdet_in_tes!Y159=0,"",RES_hhdet_in_tes!Y159/RES_hhdet_in_fec!Y159)</f>
        <v>0.88957056796518907</v>
      </c>
      <c r="DA159" s="60" t="s">
        <v>3737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0.70619274663932008</v>
      </c>
      <c r="D161" s="119">
        <f>IF(RES_hhdet_in_tes!D161=0,"",RES_hhdet_in_tes!D161/RES_hhdet_in_fec!D161)</f>
        <v>0.70172456348438561</v>
      </c>
      <c r="E161" s="119">
        <f>IF(RES_hhdet_in_tes!E161=0,"",RES_hhdet_in_tes!E161/RES_hhdet_in_fec!E161)</f>
        <v>0.74888113538190637</v>
      </c>
      <c r="F161" s="119">
        <f>IF(RES_hhdet_in_tes!F161=0,"",RES_hhdet_in_tes!F161/RES_hhdet_in_fec!F161)</f>
        <v>0.73844516764555113</v>
      </c>
      <c r="G161" s="119">
        <f>IF(RES_hhdet_in_tes!G161=0,"",RES_hhdet_in_tes!G161/RES_hhdet_in_fec!G161)</f>
        <v>0.75136829225799417</v>
      </c>
      <c r="H161" s="119">
        <f>IF(RES_hhdet_in_tes!H161=0,"",RES_hhdet_in_tes!H161/RES_hhdet_in_fec!H161)</f>
        <v>0.74898350025545934</v>
      </c>
      <c r="I161" s="119">
        <f>IF(RES_hhdet_in_tes!I161=0,"",RES_hhdet_in_tes!I161/RES_hhdet_in_fec!I161)</f>
        <v>0.74264805811577195</v>
      </c>
      <c r="J161" s="119">
        <f>IF(RES_hhdet_in_tes!J161=0,"",RES_hhdet_in_tes!J161/RES_hhdet_in_fec!J161)</f>
        <v>0.75994464494786629</v>
      </c>
      <c r="K161" s="119">
        <f>IF(RES_hhdet_in_tes!K161=0,"",RES_hhdet_in_tes!K161/RES_hhdet_in_fec!K161)</f>
        <v>0.79234371879559951</v>
      </c>
      <c r="L161" s="119">
        <f>IF(RES_hhdet_in_tes!L161=0,"",RES_hhdet_in_tes!L161/RES_hhdet_in_fec!L161)</f>
        <v>0.77522051956461335</v>
      </c>
      <c r="M161" s="119">
        <f>IF(RES_hhdet_in_tes!M161=0,"",RES_hhdet_in_tes!M161/RES_hhdet_in_fec!M161)</f>
        <v>0.77744644482898739</v>
      </c>
      <c r="N161" s="119">
        <f>IF(RES_hhdet_in_tes!N161=0,"",RES_hhdet_in_tes!N161/RES_hhdet_in_fec!N161)</f>
        <v>0.79158221734594503</v>
      </c>
      <c r="O161" s="119" t="str">
        <f>IF(RES_hhdet_in_tes!O161=0,"",RES_hhdet_in_tes!O161/RES_hhdet_in_fec!O161)</f>
        <v/>
      </c>
      <c r="P161" s="119" t="str">
        <f>IF(RES_hhdet_in_tes!P161=0,"",RES_hhdet_in_tes!P161/RES_hhdet_in_fec!P161)</f>
        <v/>
      </c>
      <c r="Q161" s="119" t="str">
        <f>IF(RES_hhdet_in_tes!Q161=0,"",RES_hhdet_in_tes!Q161/RES_hhdet_in_fec!Q161)</f>
        <v/>
      </c>
      <c r="R161" s="119">
        <f>IF(RES_hhdet_in_tes!R161=0,"",RES_hhdet_in_tes!R161/RES_hhdet_in_fec!R161)</f>
        <v>0.81664186243354875</v>
      </c>
      <c r="S161" s="119">
        <f>IF(RES_hhdet_in_tes!S161=0,"",RES_hhdet_in_tes!S161/RES_hhdet_in_fec!S161)</f>
        <v>0.83784750872876912</v>
      </c>
      <c r="T161" s="119">
        <f>IF(RES_hhdet_in_tes!T161=0,"",RES_hhdet_in_tes!T161/RES_hhdet_in_fec!T161)</f>
        <v>0.85866377741313216</v>
      </c>
      <c r="U161" s="119">
        <f>IF(RES_hhdet_in_tes!U161=0,"",RES_hhdet_in_tes!U161/RES_hhdet_in_fec!U161)</f>
        <v>0.8521185926579844</v>
      </c>
      <c r="V161" s="119">
        <f>IF(RES_hhdet_in_tes!V161=0,"",RES_hhdet_in_tes!V161/RES_hhdet_in_fec!V161)</f>
        <v>0.87456116105171677</v>
      </c>
      <c r="W161" s="119">
        <f>IF(RES_hhdet_in_tes!W161=0,"",RES_hhdet_in_tes!W161/RES_hhdet_in_fec!W161)</f>
        <v>0.89668179906622814</v>
      </c>
      <c r="X161" s="119">
        <f>IF(RES_hhdet_in_tes!X161=0,"",RES_hhdet_in_tes!X161/RES_hhdet_in_fec!X161)</f>
        <v>0.91645850882502411</v>
      </c>
      <c r="Y161" s="119">
        <f>IF(RES_hhdet_in_tes!Y161=0,"",RES_hhdet_in_tes!Y161/RES_hhdet_in_fec!Y161)</f>
        <v>0.88336891523417282</v>
      </c>
      <c r="DA161" s="129" t="s">
        <v>3738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0.68018132316439794</v>
      </c>
      <c r="D162" s="124">
        <f>IF(RES_hhdet_in_tes!D162=0,"",RES_hhdet_in_tes!D162/RES_hhdet_in_fec!D162)</f>
        <v>0.68370305191594682</v>
      </c>
      <c r="E162" s="124">
        <f>IF(RES_hhdet_in_tes!E162=0,"",RES_hhdet_in_tes!E162/RES_hhdet_in_fec!E162)</f>
        <v>0.68721497150739375</v>
      </c>
      <c r="F162" s="124">
        <f>IF(RES_hhdet_in_tes!F162=0,"",RES_hhdet_in_tes!F162/RES_hhdet_in_fec!F162)</f>
        <v>0.69072521155128008</v>
      </c>
      <c r="G162" s="124">
        <f>IF(RES_hhdet_in_tes!G162=0,"",RES_hhdet_in_tes!G162/RES_hhdet_in_fec!G162)</f>
        <v>0.69422642441530269</v>
      </c>
      <c r="H162" s="124">
        <f>IF(RES_hhdet_in_tes!H162=0,"",RES_hhdet_in_tes!H162/RES_hhdet_in_fec!H162)</f>
        <v>0.69771953717878721</v>
      </c>
      <c r="I162" s="124">
        <f>IF(RES_hhdet_in_tes!I162=0,"",RES_hhdet_in_tes!I162/RES_hhdet_in_fec!I162)</f>
        <v>0.7012027695036579</v>
      </c>
      <c r="J162" s="124">
        <f>IF(RES_hhdet_in_tes!J162=0,"",RES_hhdet_in_tes!J162/RES_hhdet_in_fec!J162)</f>
        <v>0.70466876324504657</v>
      </c>
      <c r="K162" s="124">
        <f>IF(RES_hhdet_in_tes!K162=0,"",RES_hhdet_in_tes!K162/RES_hhdet_in_fec!K162)</f>
        <v>0.70811131044256015</v>
      </c>
      <c r="L162" s="124">
        <f>IF(RES_hhdet_in_tes!L162=0,"",RES_hhdet_in_tes!L162/RES_hhdet_in_fec!L162)</f>
        <v>0.71152884073086542</v>
      </c>
      <c r="M162" s="124">
        <f>IF(RES_hhdet_in_tes!M162=0,"",RES_hhdet_in_tes!M162/RES_hhdet_in_fec!M162)</f>
        <v>0.71429260235694059</v>
      </c>
      <c r="N162" s="124">
        <f>IF(RES_hhdet_in_tes!N162=0,"",RES_hhdet_in_tes!N162/RES_hhdet_in_fec!N162)</f>
        <v>0.71617542448305382</v>
      </c>
      <c r="O162" s="124" t="str">
        <f>IF(RES_hhdet_in_tes!O162=0,"",RES_hhdet_in_tes!O162/RES_hhdet_in_fec!O162)</f>
        <v/>
      </c>
      <c r="P162" s="124" t="str">
        <f>IF(RES_hhdet_in_tes!P162=0,"",RES_hhdet_in_tes!P162/RES_hhdet_in_fec!P162)</f>
        <v/>
      </c>
      <c r="Q162" s="124" t="str">
        <f>IF(RES_hhdet_in_tes!Q162=0,"",RES_hhdet_in_tes!Q162/RES_hhdet_in_fec!Q162)</f>
        <v/>
      </c>
      <c r="R162" s="124">
        <f>IF(RES_hhdet_in_tes!R162=0,"",RES_hhdet_in_tes!R162/RES_hhdet_in_fec!R162)</f>
        <v>0.74076025273633195</v>
      </c>
      <c r="S162" s="124">
        <f>IF(RES_hhdet_in_tes!S162=0,"",RES_hhdet_in_tes!S162/RES_hhdet_in_fec!S162)</f>
        <v>0.76081568855780002</v>
      </c>
      <c r="T162" s="124">
        <f>IF(RES_hhdet_in_tes!T162=0,"",RES_hhdet_in_tes!T162/RES_hhdet_in_fec!T162)</f>
        <v>0.78328388058656218</v>
      </c>
      <c r="U162" s="124">
        <f>IF(RES_hhdet_in_tes!U162=0,"",RES_hhdet_in_tes!U162/RES_hhdet_in_fec!U162)</f>
        <v>0.8054342706015043</v>
      </c>
      <c r="V162" s="124">
        <f>IF(RES_hhdet_in_tes!V162=0,"",RES_hhdet_in_tes!V162/RES_hhdet_in_fec!V162)</f>
        <v>0.82453361179736806</v>
      </c>
      <c r="W162" s="124">
        <f>IF(RES_hhdet_in_tes!W162=0,"",RES_hhdet_in_tes!W162/RES_hhdet_in_fec!W162)</f>
        <v>0.84004131447349251</v>
      </c>
      <c r="X162" s="124">
        <f>IF(RES_hhdet_in_tes!X162=0,"",RES_hhdet_in_tes!X162/RES_hhdet_in_fec!X162)</f>
        <v>0.85396073233802472</v>
      </c>
      <c r="Y162" s="124">
        <f>IF(RES_hhdet_in_tes!Y162=0,"",RES_hhdet_in_tes!Y162/RES_hhdet_in_fec!Y162)</f>
        <v>0.86708991356042764</v>
      </c>
      <c r="DA162" s="130" t="s">
        <v>3739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0.68018132316439794</v>
      </c>
      <c r="D163" s="45">
        <f>IF(RES_hhdet_in_tes!D163=0,"",RES_hhdet_in_tes!D163/RES_hhdet_in_fec!D163)</f>
        <v>0.68370305191594682</v>
      </c>
      <c r="E163" s="45">
        <f>IF(RES_hhdet_in_tes!E163=0,"",RES_hhdet_in_tes!E163/RES_hhdet_in_fec!E163)</f>
        <v>0.68721497150739375</v>
      </c>
      <c r="F163" s="45">
        <f>IF(RES_hhdet_in_tes!F163=0,"",RES_hhdet_in_tes!F163/RES_hhdet_in_fec!F163)</f>
        <v>0.69072521155128008</v>
      </c>
      <c r="G163" s="45">
        <f>IF(RES_hhdet_in_tes!G163=0,"",RES_hhdet_in_tes!G163/RES_hhdet_in_fec!G163)</f>
        <v>0.69422642441530269</v>
      </c>
      <c r="H163" s="45">
        <f>IF(RES_hhdet_in_tes!H163=0,"",RES_hhdet_in_tes!H163/RES_hhdet_in_fec!H163)</f>
        <v>0.69771953717878721</v>
      </c>
      <c r="I163" s="45">
        <f>IF(RES_hhdet_in_tes!I163=0,"",RES_hhdet_in_tes!I163/RES_hhdet_in_fec!I163)</f>
        <v>0.7012027695036579</v>
      </c>
      <c r="J163" s="45">
        <f>IF(RES_hhdet_in_tes!J163=0,"",RES_hhdet_in_tes!J163/RES_hhdet_in_fec!J163)</f>
        <v>0.70466876324504657</v>
      </c>
      <c r="K163" s="45">
        <f>IF(RES_hhdet_in_tes!K163=0,"",RES_hhdet_in_tes!K163/RES_hhdet_in_fec!K163)</f>
        <v>0.70811131044256015</v>
      </c>
      <c r="L163" s="45">
        <f>IF(RES_hhdet_in_tes!L163=0,"",RES_hhdet_in_tes!L163/RES_hhdet_in_fec!L163)</f>
        <v>0.71152884073086542</v>
      </c>
      <c r="M163" s="45">
        <f>IF(RES_hhdet_in_tes!M163=0,"",RES_hhdet_in_tes!M163/RES_hhdet_in_fec!M163)</f>
        <v>0.71429260235694059</v>
      </c>
      <c r="N163" s="45">
        <f>IF(RES_hhdet_in_tes!N163=0,"",RES_hhdet_in_tes!N163/RES_hhdet_in_fec!N163)</f>
        <v>0.71617542448305382</v>
      </c>
      <c r="O163" s="45" t="str">
        <f>IF(RES_hhdet_in_tes!O163=0,"",RES_hhdet_in_tes!O163/RES_hhdet_in_fec!O163)</f>
        <v/>
      </c>
      <c r="P163" s="45" t="str">
        <f>IF(RES_hhdet_in_tes!P163=0,"",RES_hhdet_in_tes!P163/RES_hhdet_in_fec!P163)</f>
        <v/>
      </c>
      <c r="Q163" s="45" t="str">
        <f>IF(RES_hhdet_in_tes!Q163=0,"",RES_hhdet_in_tes!Q163/RES_hhdet_in_fec!Q163)</f>
        <v/>
      </c>
      <c r="R163" s="45">
        <f>IF(RES_hhdet_in_tes!R163=0,"",RES_hhdet_in_tes!R163/RES_hhdet_in_fec!R163)</f>
        <v>0.74076025273633195</v>
      </c>
      <c r="S163" s="45">
        <f>IF(RES_hhdet_in_tes!S163=0,"",RES_hhdet_in_tes!S163/RES_hhdet_in_fec!S163)</f>
        <v>0.76081568855780002</v>
      </c>
      <c r="T163" s="45">
        <f>IF(RES_hhdet_in_tes!T163=0,"",RES_hhdet_in_tes!T163/RES_hhdet_in_fec!T163)</f>
        <v>0.78328388058656218</v>
      </c>
      <c r="U163" s="45">
        <f>IF(RES_hhdet_in_tes!U163=0,"",RES_hhdet_in_tes!U163/RES_hhdet_in_fec!U163)</f>
        <v>0.8054342706015043</v>
      </c>
      <c r="V163" s="45">
        <f>IF(RES_hhdet_in_tes!V163=0,"",RES_hhdet_in_tes!V163/RES_hhdet_in_fec!V163)</f>
        <v>0.82453361179736806</v>
      </c>
      <c r="W163" s="45">
        <f>IF(RES_hhdet_in_tes!W163=0,"",RES_hhdet_in_tes!W163/RES_hhdet_in_fec!W163)</f>
        <v>0.84004131447349251</v>
      </c>
      <c r="X163" s="45">
        <f>IF(RES_hhdet_in_tes!X163=0,"",RES_hhdet_in_tes!X163/RES_hhdet_in_fec!X163)</f>
        <v>0.85396073233802472</v>
      </c>
      <c r="Y163" s="45">
        <f>IF(RES_hhdet_in_tes!Y163=0,"",RES_hhdet_in_tes!Y163/RES_hhdet_in_fec!Y163)</f>
        <v>0.86708991356042764</v>
      </c>
      <c r="DA163" s="60" t="s">
        <v>3740</v>
      </c>
    </row>
    <row r="164" spans="1:105" ht="12.95" customHeight="1" x14ac:dyDescent="0.25">
      <c r="A164" s="121" t="s">
        <v>92</v>
      </c>
      <c r="B164" s="124"/>
      <c r="C164" s="124">
        <f>IF(RES_hhdet_in_tes!C164=0,"",RES_hhdet_in_tes!C164/RES_hhdet_in_fec!C164)</f>
        <v>2.1749092952300888</v>
      </c>
      <c r="D164" s="124">
        <f>IF(RES_hhdet_in_tes!D164=0,"",RES_hhdet_in_tes!D164/RES_hhdet_in_fec!D164)</f>
        <v>2.2625469324608978</v>
      </c>
      <c r="E164" s="124">
        <f>IF(RES_hhdet_in_tes!E164=0,"",RES_hhdet_in_tes!E164/RES_hhdet_in_fec!E164)</f>
        <v>2.351498426392244</v>
      </c>
      <c r="F164" s="124">
        <f>IF(RES_hhdet_in_tes!F164=0,"",RES_hhdet_in_tes!F164/RES_hhdet_in_fec!F164)</f>
        <v>2.4411643394859039</v>
      </c>
      <c r="G164" s="124">
        <f>IF(RES_hhdet_in_tes!G164=0,"",RES_hhdet_in_tes!G164/RES_hhdet_in_fec!G164)</f>
        <v>2.5320641354857836</v>
      </c>
      <c r="H164" s="124">
        <f>IF(RES_hhdet_in_tes!H164=0,"",RES_hhdet_in_tes!H164/RES_hhdet_in_fec!H164)</f>
        <v>2.6241161746312605</v>
      </c>
      <c r="I164" s="124">
        <f>IF(RES_hhdet_in_tes!I164=0,"",RES_hhdet_in_tes!I164/RES_hhdet_in_fec!I164)</f>
        <v>2.7174293463966919</v>
      </c>
      <c r="J164" s="124">
        <f>IF(RES_hhdet_in_tes!J164=0,"",RES_hhdet_in_tes!J164/RES_hhdet_in_fec!J164)</f>
        <v>2.8124916852195327</v>
      </c>
      <c r="K164" s="124">
        <f>IF(RES_hhdet_in_tes!K164=0,"",RES_hhdet_in_tes!K164/RES_hhdet_in_fec!K164)</f>
        <v>2.9096897550664629</v>
      </c>
      <c r="L164" s="124">
        <f>IF(RES_hhdet_in_tes!L164=0,"",RES_hhdet_in_tes!L164/RES_hhdet_in_fec!L164)</f>
        <v>3.009074818479907</v>
      </c>
      <c r="M164" s="124">
        <f>IF(RES_hhdet_in_tes!M164=0,"",RES_hhdet_in_tes!M164/RES_hhdet_in_fec!M164)</f>
        <v>3.1229627754940279</v>
      </c>
      <c r="N164" s="124">
        <f>IF(RES_hhdet_in_tes!N164=0,"",RES_hhdet_in_tes!N164/RES_hhdet_in_fec!N164)</f>
        <v>3.2550096514045928</v>
      </c>
      <c r="O164" s="124" t="str">
        <f>IF(RES_hhdet_in_tes!O164=0,"",RES_hhdet_in_tes!O164/RES_hhdet_in_fec!O164)</f>
        <v/>
      </c>
      <c r="P164" s="124" t="str">
        <f>IF(RES_hhdet_in_tes!P164=0,"",RES_hhdet_in_tes!P164/RES_hhdet_in_fec!P164)</f>
        <v/>
      </c>
      <c r="Q164" s="124" t="str">
        <f>IF(RES_hhdet_in_tes!Q164=0,"",RES_hhdet_in_tes!Q164/RES_hhdet_in_fec!Q164)</f>
        <v/>
      </c>
      <c r="R164" s="124">
        <f>IF(RES_hhdet_in_tes!R164=0,"",RES_hhdet_in_tes!R164/RES_hhdet_in_fec!R164)</f>
        <v>3.7014257231002139</v>
      </c>
      <c r="S164" s="124">
        <f>IF(RES_hhdet_in_tes!S164=0,"",RES_hhdet_in_tes!S164/RES_hhdet_in_fec!S164)</f>
        <v>3.7042582897672132</v>
      </c>
      <c r="T164" s="124">
        <f>IF(RES_hhdet_in_tes!T164=0,"",RES_hhdet_in_tes!T164/RES_hhdet_in_fec!T164)</f>
        <v>3.7074055860638797</v>
      </c>
      <c r="U164" s="124">
        <f>IF(RES_hhdet_in_tes!U164=0,"",RES_hhdet_in_tes!U164/RES_hhdet_in_fec!U164)</f>
        <v>3.7109025819490644</v>
      </c>
      <c r="V164" s="124">
        <f>IF(RES_hhdet_in_tes!V164=0,"",RES_hhdet_in_tes!V164/RES_hhdet_in_fec!V164)</f>
        <v>3.7208953752724772</v>
      </c>
      <c r="W164" s="124">
        <f>IF(RES_hhdet_in_tes!W164=0,"",RES_hhdet_in_tes!W164/RES_hhdet_in_fec!W164)</f>
        <v>3.7536936606955198</v>
      </c>
      <c r="X164" s="124">
        <f>IF(RES_hhdet_in_tes!X164=0,"",RES_hhdet_in_tes!X164/RES_hhdet_in_fec!X164)</f>
        <v>3.7944903092696518</v>
      </c>
      <c r="Y164" s="124">
        <f>IF(RES_hhdet_in_tes!Y164=0,"",RES_hhdet_in_tes!Y164/RES_hhdet_in_fec!Y164)</f>
        <v>3.8404753840703485</v>
      </c>
      <c r="DA164" s="130" t="s">
        <v>3741</v>
      </c>
    </row>
    <row r="165" spans="1:105" ht="12" customHeight="1" x14ac:dyDescent="0.25">
      <c r="A165" s="97" t="s">
        <v>53</v>
      </c>
      <c r="B165" s="111"/>
      <c r="C165" s="111">
        <f>IF(RES_hhdet_in_tes!C165=0,"",RES_hhdet_in_tes!C165/RES_hhdet_in_fec!C165)</f>
        <v>2.1749092952300888</v>
      </c>
      <c r="D165" s="111">
        <f>IF(RES_hhdet_in_tes!D165=0,"",RES_hhdet_in_tes!D165/RES_hhdet_in_fec!D165)</f>
        <v>2.2625469324608978</v>
      </c>
      <c r="E165" s="111">
        <f>IF(RES_hhdet_in_tes!E165=0,"",RES_hhdet_in_tes!E165/RES_hhdet_in_fec!E165)</f>
        <v>2.351498426392244</v>
      </c>
      <c r="F165" s="111">
        <f>IF(RES_hhdet_in_tes!F165=0,"",RES_hhdet_in_tes!F165/RES_hhdet_in_fec!F165)</f>
        <v>2.4411643394859039</v>
      </c>
      <c r="G165" s="111">
        <f>IF(RES_hhdet_in_tes!G165=0,"",RES_hhdet_in_tes!G165/RES_hhdet_in_fec!G165)</f>
        <v>2.5320641354857836</v>
      </c>
      <c r="H165" s="111">
        <f>IF(RES_hhdet_in_tes!H165=0,"",RES_hhdet_in_tes!H165/RES_hhdet_in_fec!H165)</f>
        <v>2.6241161746312605</v>
      </c>
      <c r="I165" s="111">
        <f>IF(RES_hhdet_in_tes!I165=0,"",RES_hhdet_in_tes!I165/RES_hhdet_in_fec!I165)</f>
        <v>2.7174293463966919</v>
      </c>
      <c r="J165" s="111">
        <f>IF(RES_hhdet_in_tes!J165=0,"",RES_hhdet_in_tes!J165/RES_hhdet_in_fec!J165)</f>
        <v>2.8124916852195327</v>
      </c>
      <c r="K165" s="111">
        <f>IF(RES_hhdet_in_tes!K165=0,"",RES_hhdet_in_tes!K165/RES_hhdet_in_fec!K165)</f>
        <v>2.9096897550664629</v>
      </c>
      <c r="L165" s="111">
        <f>IF(RES_hhdet_in_tes!L165=0,"",RES_hhdet_in_tes!L165/RES_hhdet_in_fec!L165)</f>
        <v>3.009074818479907</v>
      </c>
      <c r="M165" s="111">
        <f>IF(RES_hhdet_in_tes!M165=0,"",RES_hhdet_in_tes!M165/RES_hhdet_in_fec!M165)</f>
        <v>3.1229627754940279</v>
      </c>
      <c r="N165" s="111">
        <f>IF(RES_hhdet_in_tes!N165=0,"",RES_hhdet_in_tes!N165/RES_hhdet_in_fec!N165)</f>
        <v>3.2550096514045928</v>
      </c>
      <c r="O165" s="111" t="str">
        <f>IF(RES_hhdet_in_tes!O165=0,"",RES_hhdet_in_tes!O165/RES_hhdet_in_fec!O165)</f>
        <v/>
      </c>
      <c r="P165" s="111" t="str">
        <f>IF(RES_hhdet_in_tes!P165=0,"",RES_hhdet_in_tes!P165/RES_hhdet_in_fec!P165)</f>
        <v/>
      </c>
      <c r="Q165" s="111" t="str">
        <f>IF(RES_hhdet_in_tes!Q165=0,"",RES_hhdet_in_tes!Q165/RES_hhdet_in_fec!Q165)</f>
        <v/>
      </c>
      <c r="R165" s="111">
        <f>IF(RES_hhdet_in_tes!R165=0,"",RES_hhdet_in_tes!R165/RES_hhdet_in_fec!R165)</f>
        <v>3.7014257231002139</v>
      </c>
      <c r="S165" s="111">
        <f>IF(RES_hhdet_in_tes!S165=0,"",RES_hhdet_in_tes!S165/RES_hhdet_in_fec!S165)</f>
        <v>3.7042582897672132</v>
      </c>
      <c r="T165" s="111">
        <f>IF(RES_hhdet_in_tes!T165=0,"",RES_hhdet_in_tes!T165/RES_hhdet_in_fec!T165)</f>
        <v>3.7074055860638797</v>
      </c>
      <c r="U165" s="111">
        <f>IF(RES_hhdet_in_tes!U165=0,"",RES_hhdet_in_tes!U165/RES_hhdet_in_fec!U165)</f>
        <v>3.7109025819490644</v>
      </c>
      <c r="V165" s="111">
        <f>IF(RES_hhdet_in_tes!V165=0,"",RES_hhdet_in_tes!V165/RES_hhdet_in_fec!V165)</f>
        <v>3.7208953752724772</v>
      </c>
      <c r="W165" s="111">
        <f>IF(RES_hhdet_in_tes!W165=0,"",RES_hhdet_in_tes!W165/RES_hhdet_in_fec!W165)</f>
        <v>3.7536936606955198</v>
      </c>
      <c r="X165" s="111">
        <f>IF(RES_hhdet_in_tes!X165=0,"",RES_hhdet_in_tes!X165/RES_hhdet_in_fec!X165)</f>
        <v>3.7944903092696518</v>
      </c>
      <c r="Y165" s="111">
        <f>IF(RES_hhdet_in_tes!Y165=0,"",RES_hhdet_in_tes!Y165/RES_hhdet_in_fec!Y165)</f>
        <v>3.8404753840703485</v>
      </c>
      <c r="DA165" s="63" t="s">
        <v>3742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0.59460119900693886</v>
      </c>
      <c r="D166" s="124">
        <f>IF(RES_hhdet_in_tes!D166=0,"",RES_hhdet_in_tes!D166/RES_hhdet_in_fec!D166)</f>
        <v>0.58567798918365355</v>
      </c>
      <c r="E166" s="124">
        <f>IF(RES_hhdet_in_tes!E166=0,"",RES_hhdet_in_tes!E166/RES_hhdet_in_fec!E166)</f>
        <v>0.58100813130176043</v>
      </c>
      <c r="F166" s="124">
        <f>IF(RES_hhdet_in_tes!F166=0,"",RES_hhdet_in_tes!F166/RES_hhdet_in_fec!F166)</f>
        <v>0.5940129635422865</v>
      </c>
      <c r="G166" s="124">
        <f>IF(RES_hhdet_in_tes!G166=0,"",RES_hhdet_in_tes!G166/RES_hhdet_in_fec!G166)</f>
        <v>0.61412253029893848</v>
      </c>
      <c r="H166" s="124">
        <f>IF(RES_hhdet_in_tes!H166=0,"",RES_hhdet_in_tes!H166/RES_hhdet_in_fec!H166)</f>
        <v>0.61855305837574592</v>
      </c>
      <c r="I166" s="124">
        <f>IF(RES_hhdet_in_tes!I166=0,"",RES_hhdet_in_tes!I166/RES_hhdet_in_fec!I166)</f>
        <v>0.6601061513681582</v>
      </c>
      <c r="J166" s="124">
        <f>IF(RES_hhdet_in_tes!J166=0,"",RES_hhdet_in_tes!J166/RES_hhdet_in_fec!J166)</f>
        <v>0.68429308273473133</v>
      </c>
      <c r="K166" s="124">
        <f>IF(RES_hhdet_in_tes!K166=0,"",RES_hhdet_in_tes!K166/RES_hhdet_in_fec!K166)</f>
        <v>0.67363539695230934</v>
      </c>
      <c r="L166" s="124">
        <f>IF(RES_hhdet_in_tes!L166=0,"",RES_hhdet_in_tes!L166/RES_hhdet_in_fec!L166)</f>
        <v>0.65316461769386891</v>
      </c>
      <c r="M166" s="124">
        <f>IF(RES_hhdet_in_tes!M166=0,"",RES_hhdet_in_tes!M166/RES_hhdet_in_fec!M166)</f>
        <v>0.63811797835529072</v>
      </c>
      <c r="N166" s="124">
        <f>IF(RES_hhdet_in_tes!N166=0,"",RES_hhdet_in_tes!N166/RES_hhdet_in_fec!N166)</f>
        <v>0.67754429684164519</v>
      </c>
      <c r="O166" s="124" t="str">
        <f>IF(RES_hhdet_in_tes!O166=0,"",RES_hhdet_in_tes!O166/RES_hhdet_in_fec!O166)</f>
        <v/>
      </c>
      <c r="P166" s="124" t="str">
        <f>IF(RES_hhdet_in_tes!P166=0,"",RES_hhdet_in_tes!P166/RES_hhdet_in_fec!P166)</f>
        <v/>
      </c>
      <c r="Q166" s="124" t="str">
        <f>IF(RES_hhdet_in_tes!Q166=0,"",RES_hhdet_in_tes!Q166/RES_hhdet_in_fec!Q166)</f>
        <v/>
      </c>
      <c r="R166" s="124">
        <f>IF(RES_hhdet_in_tes!R166=0,"",RES_hhdet_in_tes!R166/RES_hhdet_in_fec!R166)</f>
        <v>0.77948035212729083</v>
      </c>
      <c r="S166" s="124">
        <f>IF(RES_hhdet_in_tes!S166=0,"",RES_hhdet_in_tes!S166/RES_hhdet_in_fec!S166)</f>
        <v>0.7882874321519967</v>
      </c>
      <c r="T166" s="124">
        <f>IF(RES_hhdet_in_tes!T166=0,"",RES_hhdet_in_tes!T166/RES_hhdet_in_fec!T166)</f>
        <v>0.79038517958209831</v>
      </c>
      <c r="U166" s="124">
        <f>IF(RES_hhdet_in_tes!U166=0,"",RES_hhdet_in_tes!U166/RES_hhdet_in_fec!U166)</f>
        <v>0.8080799442012605</v>
      </c>
      <c r="V166" s="124">
        <f>IF(RES_hhdet_in_tes!V166=0,"",RES_hhdet_in_tes!V166/RES_hhdet_in_fec!V166)</f>
        <v>0.81657249985987379</v>
      </c>
      <c r="W166" s="124">
        <f>IF(RES_hhdet_in_tes!W166=0,"",RES_hhdet_in_tes!W166/RES_hhdet_in_fec!W166)</f>
        <v>0.82856893159124545</v>
      </c>
      <c r="X166" s="124">
        <f>IF(RES_hhdet_in_tes!X166=0,"",RES_hhdet_in_tes!X166/RES_hhdet_in_fec!X166)</f>
        <v>0.83297617354739351</v>
      </c>
      <c r="Y166" s="124">
        <f>IF(RES_hhdet_in_tes!Y166=0,"",RES_hhdet_in_tes!Y166/RES_hhdet_in_fec!Y166)</f>
        <v>0.83668135649917663</v>
      </c>
      <c r="DA166" s="130" t="s">
        <v>3743</v>
      </c>
    </row>
    <row r="167" spans="1:105" ht="12" customHeight="1" x14ac:dyDescent="0.25">
      <c r="A167" s="97" t="s">
        <v>124</v>
      </c>
      <c r="B167" s="111"/>
      <c r="C167" s="111">
        <f>IF(RES_hhdet_in_tes!C167=0,"",RES_hhdet_in_tes!C167/RES_hhdet_in_fec!C167)</f>
        <v>0.55852623697578696</v>
      </c>
      <c r="D167" s="111">
        <f>IF(RES_hhdet_in_tes!D167=0,"",RES_hhdet_in_tes!D167/RES_hhdet_in_fec!D167)</f>
        <v>0.56059192431031168</v>
      </c>
      <c r="E167" s="111">
        <f>IF(RES_hhdet_in_tes!E167=0,"",RES_hhdet_in_tes!E167/RES_hhdet_in_fec!E167)</f>
        <v>0.56294475132720645</v>
      </c>
      <c r="F167" s="111">
        <f>IF(RES_hhdet_in_tes!F167=0,"",RES_hhdet_in_tes!F167/RES_hhdet_in_fec!F167)</f>
        <v>0.56533673375533366</v>
      </c>
      <c r="G167" s="111">
        <f>IF(RES_hhdet_in_tes!G167=0,"",RES_hhdet_in_tes!G167/RES_hhdet_in_fec!G167)</f>
        <v>0.56799315494164204</v>
      </c>
      <c r="H167" s="111">
        <f>IF(RES_hhdet_in_tes!H167=0,"",RES_hhdet_in_tes!H167/RES_hhdet_in_fec!H167)</f>
        <v>0.57088644307248271</v>
      </c>
      <c r="I167" s="111">
        <f>IF(RES_hhdet_in_tes!I167=0,"",RES_hhdet_in_tes!I167/RES_hhdet_in_fec!I167)</f>
        <v>0.57407210797112673</v>
      </c>
      <c r="J167" s="111">
        <f>IF(RES_hhdet_in_tes!J167=0,"",RES_hhdet_in_tes!J167/RES_hhdet_in_fec!J167)</f>
        <v>0.57777755379031093</v>
      </c>
      <c r="K167" s="111">
        <f>IF(RES_hhdet_in_tes!K167=0,"",RES_hhdet_in_tes!K167/RES_hhdet_in_fec!K167)</f>
        <v>0.58219613387426783</v>
      </c>
      <c r="L167" s="111">
        <f>IF(RES_hhdet_in_tes!L167=0,"",RES_hhdet_in_tes!L167/RES_hhdet_in_fec!L167)</f>
        <v>0.58737957816966446</v>
      </c>
      <c r="M167" s="111">
        <f>IF(RES_hhdet_in_tes!M167=0,"",RES_hhdet_in_tes!M167/RES_hhdet_in_fec!M167)</f>
        <v>0.59794635803950347</v>
      </c>
      <c r="N167" s="111">
        <f>IF(RES_hhdet_in_tes!N167=0,"",RES_hhdet_in_tes!N167/RES_hhdet_in_fec!N167)</f>
        <v>0.61536450769593642</v>
      </c>
      <c r="O167" s="111" t="str">
        <f>IF(RES_hhdet_in_tes!O167=0,"",RES_hhdet_in_tes!O167/RES_hhdet_in_fec!O167)</f>
        <v/>
      </c>
      <c r="P167" s="111" t="str">
        <f>IF(RES_hhdet_in_tes!P167=0,"",RES_hhdet_in_tes!P167/RES_hhdet_in_fec!P167)</f>
        <v/>
      </c>
      <c r="Q167" s="111" t="str">
        <f>IF(RES_hhdet_in_tes!Q167=0,"",RES_hhdet_in_tes!Q167/RES_hhdet_in_fec!Q167)</f>
        <v/>
      </c>
      <c r="R167" s="111">
        <f>IF(RES_hhdet_in_tes!R167=0,"",RES_hhdet_in_tes!R167/RES_hhdet_in_fec!R167)</f>
        <v>0.71754563396809246</v>
      </c>
      <c r="S167" s="111">
        <f>IF(RES_hhdet_in_tes!S167=0,"",RES_hhdet_in_tes!S167/RES_hhdet_in_fec!S167)</f>
        <v>0.73433983695846461</v>
      </c>
      <c r="T167" s="111">
        <f>IF(RES_hhdet_in_tes!T167=0,"",RES_hhdet_in_tes!T167/RES_hhdet_in_fec!T167)</f>
        <v>0.7493960132152695</v>
      </c>
      <c r="U167" s="111">
        <f>IF(RES_hhdet_in_tes!U167=0,"",RES_hhdet_in_tes!U167/RES_hhdet_in_fec!U167)</f>
        <v>0.7622189727235249</v>
      </c>
      <c r="V167" s="111">
        <f>IF(RES_hhdet_in_tes!V167=0,"",RES_hhdet_in_tes!V167/RES_hhdet_in_fec!V167)</f>
        <v>0.77231352546822762</v>
      </c>
      <c r="W167" s="111">
        <f>IF(RES_hhdet_in_tes!W167=0,"",RES_hhdet_in_tes!W167/RES_hhdet_in_fec!W167)</f>
        <v>0.77851817257321487</v>
      </c>
      <c r="X167" s="111">
        <f>IF(RES_hhdet_in_tes!X167=0,"",RES_hhdet_in_tes!X167/RES_hhdet_in_fec!X167)</f>
        <v>0.78190488491058618</v>
      </c>
      <c r="Y167" s="111">
        <f>IF(RES_hhdet_in_tes!Y167=0,"",RES_hhdet_in_tes!Y167/RES_hhdet_in_fec!Y167)</f>
        <v>0.78361983314659145</v>
      </c>
      <c r="DA167" s="63" t="s">
        <v>3744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>
        <f>IF(RES_hhdet_in_tes!D168=0,"",RES_hhdet_in_tes!D168/RES_hhdet_in_fec!D168)</f>
        <v>0.93465893480683793</v>
      </c>
      <c r="E168" s="111">
        <f>IF(RES_hhdet_in_tes!E168=0,"",RES_hhdet_in_tes!E168/RES_hhdet_in_fec!E168)</f>
        <v>0.96079129231685945</v>
      </c>
      <c r="F168" s="111">
        <f>IF(RES_hhdet_in_tes!F168=0,"",RES_hhdet_in_tes!F168/RES_hhdet_in_fec!F168)</f>
        <v>0.94949544192986102</v>
      </c>
      <c r="G168" s="111">
        <f>IF(RES_hhdet_in_tes!G168=0,"",RES_hhdet_in_tes!G168/RES_hhdet_in_fec!G168)</f>
        <v>0.95152619991723331</v>
      </c>
      <c r="H168" s="111">
        <f>IF(RES_hhdet_in_tes!H168=0,"",RES_hhdet_in_tes!H168/RES_hhdet_in_fec!H168)</f>
        <v>0.93569334185013697</v>
      </c>
      <c r="I168" s="111">
        <f>IF(RES_hhdet_in_tes!I168=0,"",RES_hhdet_in_tes!I168/RES_hhdet_in_fec!I168)</f>
        <v>0.94752784085140829</v>
      </c>
      <c r="J168" s="111">
        <f>IF(RES_hhdet_in_tes!J168=0,"",RES_hhdet_in_tes!J168/RES_hhdet_in_fec!J168)</f>
        <v>0.95121462583061578</v>
      </c>
      <c r="K168" s="111">
        <f>IF(RES_hhdet_in_tes!K168=0,"",RES_hhdet_in_tes!K168/RES_hhdet_in_fec!K168)</f>
        <v>0.95491879291647119</v>
      </c>
      <c r="L168" s="111">
        <f>IF(RES_hhdet_in_tes!L168=0,"",RES_hhdet_in_tes!L168/RES_hhdet_in_fec!L168)</f>
        <v>0.95580951492592692</v>
      </c>
      <c r="M168" s="111">
        <f>IF(RES_hhdet_in_tes!M168=0,"",RES_hhdet_in_tes!M168/RES_hhdet_in_fec!M168)</f>
        <v>0.93742756698123575</v>
      </c>
      <c r="N168" s="111">
        <f>IF(RES_hhdet_in_tes!N168=0,"",RES_hhdet_in_tes!N168/RES_hhdet_in_fec!N168)</f>
        <v>0.96091869985450062</v>
      </c>
      <c r="O168" s="111" t="str">
        <f>IF(RES_hhdet_in_tes!O168=0,"",RES_hhdet_in_tes!O168/RES_hhdet_in_fec!O168)</f>
        <v/>
      </c>
      <c r="P168" s="111" t="str">
        <f>IF(RES_hhdet_in_tes!P168=0,"",RES_hhdet_in_tes!P168/RES_hhdet_in_fec!P168)</f>
        <v/>
      </c>
      <c r="Q168" s="111" t="str">
        <f>IF(RES_hhdet_in_tes!Q168=0,"",RES_hhdet_in_tes!Q168/RES_hhdet_in_fec!Q168)</f>
        <v/>
      </c>
      <c r="R168" s="111">
        <f>IF(RES_hhdet_in_tes!R168=0,"",RES_hhdet_in_tes!R168/RES_hhdet_in_fec!R168)</f>
        <v>0.98822992856063474</v>
      </c>
      <c r="S168" s="111">
        <f>IF(RES_hhdet_in_tes!S168=0,"",RES_hhdet_in_tes!S168/RES_hhdet_in_fec!S168)</f>
        <v>0.97992713131223264</v>
      </c>
      <c r="T168" s="111">
        <f>IF(RES_hhdet_in_tes!T168=0,"",RES_hhdet_in_tes!T168/RES_hhdet_in_fec!T168)</f>
        <v>0.97837416190586024</v>
      </c>
      <c r="U168" s="111">
        <f>IF(RES_hhdet_in_tes!U168=0,"",RES_hhdet_in_tes!U168/RES_hhdet_in_fec!U168)</f>
        <v>0.97470548809321622</v>
      </c>
      <c r="V168" s="111">
        <f>IF(RES_hhdet_in_tes!V168=0,"",RES_hhdet_in_tes!V168/RES_hhdet_in_fec!V168)</f>
        <v>0.98082394277019402</v>
      </c>
      <c r="W168" s="111">
        <f>IF(RES_hhdet_in_tes!W168=0,"",RES_hhdet_in_tes!W168/RES_hhdet_in_fec!W168)</f>
        <v>0.9786992279821356</v>
      </c>
      <c r="X168" s="111">
        <f>IF(RES_hhdet_in_tes!X168=0,"",RES_hhdet_in_tes!X168/RES_hhdet_in_fec!X168)</f>
        <v>0.97634744516191252</v>
      </c>
      <c r="Y168" s="111">
        <f>IF(RES_hhdet_in_tes!Y168=0,"",RES_hhdet_in_tes!Y168/RES_hhdet_in_fec!Y168)</f>
        <v>0.98251467753317423</v>
      </c>
      <c r="DA168" s="63" t="s">
        <v>3745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>
        <f>IF(RES_hhdet_in_tes!D169=0,"",RES_hhdet_in_tes!D169/RES_hhdet_in_fec!D169)</f>
        <v>0.56059192431031168</v>
      </c>
      <c r="E169" s="112">
        <f>IF(RES_hhdet_in_tes!E169=0,"",RES_hhdet_in_tes!E169/RES_hhdet_in_fec!E169)</f>
        <v>0.56294475132720645</v>
      </c>
      <c r="F169" s="112">
        <f>IF(RES_hhdet_in_tes!F169=0,"",RES_hhdet_in_tes!F169/RES_hhdet_in_fec!F169)</f>
        <v>0.56533673375533366</v>
      </c>
      <c r="G169" s="112">
        <f>IF(RES_hhdet_in_tes!G169=0,"",RES_hhdet_in_tes!G169/RES_hhdet_in_fec!G169)</f>
        <v>0.56799315494164204</v>
      </c>
      <c r="H169" s="112">
        <f>IF(RES_hhdet_in_tes!H169=0,"",RES_hhdet_in_tes!H169/RES_hhdet_in_fec!H169)</f>
        <v>0.57088644307248271</v>
      </c>
      <c r="I169" s="112">
        <f>IF(RES_hhdet_in_tes!I169=0,"",RES_hhdet_in_tes!I169/RES_hhdet_in_fec!I169)</f>
        <v>0.57407210797112673</v>
      </c>
      <c r="J169" s="112">
        <f>IF(RES_hhdet_in_tes!J169=0,"",RES_hhdet_in_tes!J169/RES_hhdet_in_fec!J169)</f>
        <v>0.57777755379031093</v>
      </c>
      <c r="K169" s="112">
        <f>IF(RES_hhdet_in_tes!K169=0,"",RES_hhdet_in_tes!K169/RES_hhdet_in_fec!K169)</f>
        <v>0.58219613387426783</v>
      </c>
      <c r="L169" s="112">
        <f>IF(RES_hhdet_in_tes!L169=0,"",RES_hhdet_in_tes!L169/RES_hhdet_in_fec!L169)</f>
        <v>0.58737957816966446</v>
      </c>
      <c r="M169" s="112">
        <f>IF(RES_hhdet_in_tes!M169=0,"",RES_hhdet_in_tes!M169/RES_hhdet_in_fec!M169)</f>
        <v>0.59794635803950347</v>
      </c>
      <c r="N169" s="112">
        <f>IF(RES_hhdet_in_tes!N169=0,"",RES_hhdet_in_tes!N169/RES_hhdet_in_fec!N169)</f>
        <v>0.61536450769593642</v>
      </c>
      <c r="O169" s="112" t="str">
        <f>IF(RES_hhdet_in_tes!O169=0,"",RES_hhdet_in_tes!O169/RES_hhdet_in_fec!O169)</f>
        <v/>
      </c>
      <c r="P169" s="112" t="str">
        <f>IF(RES_hhdet_in_tes!P169=0,"",RES_hhdet_in_tes!P169/RES_hhdet_in_fec!P169)</f>
        <v/>
      </c>
      <c r="Q169" s="112" t="str">
        <f>IF(RES_hhdet_in_tes!Q169=0,"",RES_hhdet_in_tes!Q169/RES_hhdet_in_fec!Q169)</f>
        <v/>
      </c>
      <c r="R169" s="112">
        <f>IF(RES_hhdet_in_tes!R169=0,"",RES_hhdet_in_tes!R169/RES_hhdet_in_fec!R169)</f>
        <v>0.71754563396809234</v>
      </c>
      <c r="S169" s="112">
        <f>IF(RES_hhdet_in_tes!S169=0,"",RES_hhdet_in_tes!S169/RES_hhdet_in_fec!S169)</f>
        <v>0.73433983695846461</v>
      </c>
      <c r="T169" s="112">
        <f>IF(RES_hhdet_in_tes!T169=0,"",RES_hhdet_in_tes!T169/RES_hhdet_in_fec!T169)</f>
        <v>0.7493960132152695</v>
      </c>
      <c r="U169" s="112">
        <f>IF(RES_hhdet_in_tes!U169=0,"",RES_hhdet_in_tes!U169/RES_hhdet_in_fec!U169)</f>
        <v>0.7622189727235249</v>
      </c>
      <c r="V169" s="112">
        <f>IF(RES_hhdet_in_tes!V169=0,"",RES_hhdet_in_tes!V169/RES_hhdet_in_fec!V169)</f>
        <v>0.77231352546822762</v>
      </c>
      <c r="W169" s="112">
        <f>IF(RES_hhdet_in_tes!W169=0,"",RES_hhdet_in_tes!W169/RES_hhdet_in_fec!W169)</f>
        <v>0.77851817257321498</v>
      </c>
      <c r="X169" s="112">
        <f>IF(RES_hhdet_in_tes!X169=0,"",RES_hhdet_in_tes!X169/RES_hhdet_in_fec!X169)</f>
        <v>0.78190488491058618</v>
      </c>
      <c r="Y169" s="112">
        <f>IF(RES_hhdet_in_tes!Y169=0,"",RES_hhdet_in_tes!Y169/RES_hhdet_in_fec!Y169)</f>
        <v>0.78361983314659145</v>
      </c>
      <c r="DA169" s="131" t="s">
        <v>3746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>
        <f>IF(RES_hhdet_in_tes!D170=0,"",RES_hhdet_in_tes!D170/RES_hhdet_in_fec!D170)</f>
        <v>1</v>
      </c>
      <c r="E170" s="113">
        <f>IF(RES_hhdet_in_tes!E170=0,"",RES_hhdet_in_tes!E170/RES_hhdet_in_fec!E170)</f>
        <v>1</v>
      </c>
      <c r="F170" s="113">
        <f>IF(RES_hhdet_in_tes!F170=0,"",RES_hhdet_in_tes!F170/RES_hhdet_in_fec!F170)</f>
        <v>1</v>
      </c>
      <c r="G170" s="113">
        <f>IF(RES_hhdet_in_tes!G170=0,"",RES_hhdet_in_tes!G170/RES_hhdet_in_fec!G170)</f>
        <v>1</v>
      </c>
      <c r="H170" s="113">
        <f>IF(RES_hhdet_in_tes!H170=0,"",RES_hhdet_in_tes!H170/RES_hhdet_in_fec!H170)</f>
        <v>1</v>
      </c>
      <c r="I170" s="113">
        <f>IF(RES_hhdet_in_tes!I170=0,"",RES_hhdet_in_tes!I170/RES_hhdet_in_fec!I170)</f>
        <v>1</v>
      </c>
      <c r="J170" s="113">
        <f>IF(RES_hhdet_in_tes!J170=0,"",RES_hhdet_in_tes!J170/RES_hhdet_in_fec!J170)</f>
        <v>1</v>
      </c>
      <c r="K170" s="113">
        <f>IF(RES_hhdet_in_tes!K170=0,"",RES_hhdet_in_tes!K170/RES_hhdet_in_fec!K170)</f>
        <v>1</v>
      </c>
      <c r="L170" s="113">
        <f>IF(RES_hhdet_in_tes!L170=0,"",RES_hhdet_in_tes!L170/RES_hhdet_in_fec!L170)</f>
        <v>1</v>
      </c>
      <c r="M170" s="113">
        <f>IF(RES_hhdet_in_tes!M170=0,"",RES_hhdet_in_tes!M170/RES_hhdet_in_fec!M170)</f>
        <v>1</v>
      </c>
      <c r="N170" s="113">
        <f>IF(RES_hhdet_in_tes!N170=0,"",RES_hhdet_in_tes!N170/RES_hhdet_in_fec!N170)</f>
        <v>1</v>
      </c>
      <c r="O170" s="113" t="str">
        <f>IF(RES_hhdet_in_tes!O170=0,"",RES_hhdet_in_tes!O170/RES_hhdet_in_fec!O170)</f>
        <v/>
      </c>
      <c r="P170" s="113" t="str">
        <f>IF(RES_hhdet_in_tes!P170=0,"",RES_hhdet_in_tes!P170/RES_hhdet_in_fec!P170)</f>
        <v/>
      </c>
      <c r="Q170" s="113" t="str">
        <f>IF(RES_hhdet_in_tes!Q170=0,"",RES_hhdet_in_tes!Q170/RES_hhdet_in_fec!Q170)</f>
        <v/>
      </c>
      <c r="R170" s="113">
        <f>IF(RES_hhdet_in_tes!R170=0,"",RES_hhdet_in_tes!R170/RES_hhdet_in_fec!R170)</f>
        <v>1</v>
      </c>
      <c r="S170" s="113">
        <f>IF(RES_hhdet_in_tes!S170=0,"",RES_hhdet_in_tes!S170/RES_hhdet_in_fec!S170)</f>
        <v>1</v>
      </c>
      <c r="T170" s="113">
        <f>IF(RES_hhdet_in_tes!T170=0,"",RES_hhdet_in_tes!T170/RES_hhdet_in_fec!T170)</f>
        <v>1</v>
      </c>
      <c r="U170" s="113">
        <f>IF(RES_hhdet_in_tes!U170=0,"",RES_hhdet_in_tes!U170/RES_hhdet_in_fec!U170)</f>
        <v>1</v>
      </c>
      <c r="V170" s="113">
        <f>IF(RES_hhdet_in_tes!V170=0,"",RES_hhdet_in_tes!V170/RES_hhdet_in_fec!V170)</f>
        <v>1</v>
      </c>
      <c r="W170" s="113">
        <f>IF(RES_hhdet_in_tes!W170=0,"",RES_hhdet_in_tes!W170/RES_hhdet_in_fec!W170)</f>
        <v>1</v>
      </c>
      <c r="X170" s="113">
        <f>IF(RES_hhdet_in_tes!X170=0,"",RES_hhdet_in_tes!X170/RES_hhdet_in_fec!X170)</f>
        <v>1</v>
      </c>
      <c r="Y170" s="113">
        <f>IF(RES_hhdet_in_tes!Y170=0,"",RES_hhdet_in_tes!Y170/RES_hhdet_in_fec!Y170)</f>
        <v>1</v>
      </c>
      <c r="DA170" s="132" t="s">
        <v>3747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0.62534716131138379</v>
      </c>
      <c r="D171" s="112">
        <f>IF(RES_hhdet_in_tes!D171=0,"",RES_hhdet_in_tes!D171/RES_hhdet_in_fec!D171)</f>
        <v>0.62670832292646306</v>
      </c>
      <c r="E171" s="112">
        <f>IF(RES_hhdet_in_tes!E171=0,"",RES_hhdet_in_tes!E171/RES_hhdet_in_fec!E171)</f>
        <v>0.62819845777776251</v>
      </c>
      <c r="F171" s="112">
        <f>IF(RES_hhdet_in_tes!F171=0,"",RES_hhdet_in_tes!F171/RES_hhdet_in_fec!F171)</f>
        <v>0.62970657181846712</v>
      </c>
      <c r="G171" s="112">
        <f>IF(RES_hhdet_in_tes!G171=0,"",RES_hhdet_in_tes!G171/RES_hhdet_in_fec!G171)</f>
        <v>0.63133446900150703</v>
      </c>
      <c r="H171" s="112">
        <f>IF(RES_hhdet_in_tes!H171=0,"",RES_hhdet_in_tes!H171/RES_hhdet_in_fec!H171)</f>
        <v>0.63307065784538941</v>
      </c>
      <c r="I171" s="112">
        <f>IF(RES_hhdet_in_tes!I171=0,"",RES_hhdet_in_tes!I171/RES_hhdet_in_fec!I171)</f>
        <v>0.6349415409887994</v>
      </c>
      <c r="J171" s="112">
        <f>IF(RES_hhdet_in_tes!J171=0,"",RES_hhdet_in_tes!J171/RES_hhdet_in_fec!J171)</f>
        <v>0.63705298501344965</v>
      </c>
      <c r="K171" s="112">
        <f>IF(RES_hhdet_in_tes!K171=0,"",RES_hhdet_in_tes!K171/RES_hhdet_in_fec!K171)</f>
        <v>0.63949851400060742</v>
      </c>
      <c r="L171" s="112">
        <f>IF(RES_hhdet_in_tes!L171=0,"",RES_hhdet_in_tes!L171/RES_hhdet_in_fec!L171)</f>
        <v>0.64231028323811223</v>
      </c>
      <c r="M171" s="112">
        <f>IF(RES_hhdet_in_tes!M171=0,"",RES_hhdet_in_tes!M171/RES_hhdet_in_fec!M171)</f>
        <v>0.64765579522067107</v>
      </c>
      <c r="N171" s="112">
        <f>IF(RES_hhdet_in_tes!N171=0,"",RES_hhdet_in_tes!N171/RES_hhdet_in_fec!N171)</f>
        <v>0.65647006305231648</v>
      </c>
      <c r="O171" s="112" t="str">
        <f>IF(RES_hhdet_in_tes!O171=0,"",RES_hhdet_in_tes!O171/RES_hhdet_in_fec!O171)</f>
        <v/>
      </c>
      <c r="P171" s="112" t="str">
        <f>IF(RES_hhdet_in_tes!P171=0,"",RES_hhdet_in_tes!P171/RES_hhdet_in_fec!P171)</f>
        <v/>
      </c>
      <c r="Q171" s="112" t="str">
        <f>IF(RES_hhdet_in_tes!Q171=0,"",RES_hhdet_in_tes!Q171/RES_hhdet_in_fec!Q171)</f>
        <v/>
      </c>
      <c r="R171" s="112">
        <f>IF(RES_hhdet_in_tes!R171=0,"",RES_hhdet_in_tes!R171/RES_hhdet_in_fec!R171)</f>
        <v>0.71553643409503476</v>
      </c>
      <c r="S171" s="112">
        <f>IF(RES_hhdet_in_tes!S171=0,"",RES_hhdet_in_tes!S171/RES_hhdet_in_fec!S171)</f>
        <v>0.72656173029286086</v>
      </c>
      <c r="T171" s="112">
        <f>IF(RES_hhdet_in_tes!T171=0,"",RES_hhdet_in_tes!T171/RES_hhdet_in_fec!T171)</f>
        <v>0.73750146429473729</v>
      </c>
      <c r="U171" s="112">
        <f>IF(RES_hhdet_in_tes!U171=0,"",RES_hhdet_in_tes!U171/RES_hhdet_in_fec!U171)</f>
        <v>0.74846561022222202</v>
      </c>
      <c r="V171" s="112">
        <f>IF(RES_hhdet_in_tes!V171=0,"",RES_hhdet_in_tes!V171/RES_hhdet_in_fec!V171)</f>
        <v>0.75923661262366182</v>
      </c>
      <c r="W171" s="112">
        <f>IF(RES_hhdet_in_tes!W171=0,"",RES_hhdet_in_tes!W171/RES_hhdet_in_fec!W171)</f>
        <v>0.76907411108107782</v>
      </c>
      <c r="X171" s="112">
        <f>IF(RES_hhdet_in_tes!X171=0,"",RES_hhdet_in_tes!X171/RES_hhdet_in_fec!X171)</f>
        <v>0.78080236011595339</v>
      </c>
      <c r="Y171" s="112">
        <f>IF(RES_hhdet_in_tes!Y171=0,"",RES_hhdet_in_tes!Y171/RES_hhdet_in_fec!Y171)</f>
        <v>0.79174410362103376</v>
      </c>
      <c r="DA171" s="131" t="s">
        <v>3748</v>
      </c>
    </row>
    <row r="172" spans="1:105" ht="12" customHeight="1" x14ac:dyDescent="0.25">
      <c r="A172" s="107" t="s">
        <v>121</v>
      </c>
      <c r="B172" s="113"/>
      <c r="C172" s="113">
        <f>IF(RES_hhdet_in_tes!C172=0,"",RES_hhdet_in_tes!C172/RES_hhdet_in_fec!C172)</f>
        <v>0.88327188050879235</v>
      </c>
      <c r="D172" s="113">
        <f>IF(RES_hhdet_in_tes!D172=0,"",RES_hhdet_in_tes!D172/RES_hhdet_in_fec!D172)</f>
        <v>0.94962656044756311</v>
      </c>
      <c r="E172" s="113">
        <f>IF(RES_hhdet_in_tes!E172=0,"",RES_hhdet_in_tes!E172/RES_hhdet_in_fec!E172)</f>
        <v>0.97052413261871628</v>
      </c>
      <c r="F172" s="113">
        <f>IF(RES_hhdet_in_tes!F172=0,"",RES_hhdet_in_tes!F172/RES_hhdet_in_fec!F172)</f>
        <v>0.96120946774143723</v>
      </c>
      <c r="G172" s="113">
        <f>IF(RES_hhdet_in_tes!G172=0,"",RES_hhdet_in_tes!G172/RES_hhdet_in_fec!G172)</f>
        <v>0.96277022875442397</v>
      </c>
      <c r="H172" s="113">
        <f>IF(RES_hhdet_in_tes!H172=0,"",RES_hhdet_in_tes!H172/RES_hhdet_in_fec!H172)</f>
        <v>0.9492433241053897</v>
      </c>
      <c r="I172" s="113">
        <f>IF(RES_hhdet_in_tes!I172=0,"",RES_hhdet_in_tes!I172/RES_hhdet_in_fec!I172)</f>
        <v>0.95874641824638329</v>
      </c>
      <c r="J172" s="113">
        <f>IF(RES_hhdet_in_tes!J172=0,"",RES_hhdet_in_tes!J172/RES_hhdet_in_fec!J172)</f>
        <v>0.96163097311551304</v>
      </c>
      <c r="K172" s="113">
        <f>IF(RES_hhdet_in_tes!K172=0,"",RES_hhdet_in_tes!K172/RES_hhdet_in_fec!K172)</f>
        <v>0.96454268456701497</v>
      </c>
      <c r="L172" s="113">
        <f>IF(RES_hhdet_in_tes!L172=0,"",RES_hhdet_in_tes!L172/RES_hhdet_in_fec!L172)</f>
        <v>0.96523050002960131</v>
      </c>
      <c r="M172" s="113">
        <f>IF(RES_hhdet_in_tes!M172=0,"",RES_hhdet_in_tes!M172/RES_hhdet_in_fec!M172)</f>
        <v>0.9494295528990061</v>
      </c>
      <c r="N172" s="113">
        <f>IF(RES_hhdet_in_tes!N172=0,"",RES_hhdet_in_tes!N172/RES_hhdet_in_fec!N172)</f>
        <v>0.96738049220836286</v>
      </c>
      <c r="O172" s="113" t="str">
        <f>IF(RES_hhdet_in_tes!O172=0,"",RES_hhdet_in_tes!O172/RES_hhdet_in_fec!O172)</f>
        <v/>
      </c>
      <c r="P172" s="113" t="str">
        <f>IF(RES_hhdet_in_tes!P172=0,"",RES_hhdet_in_tes!P172/RES_hhdet_in_fec!P172)</f>
        <v/>
      </c>
      <c r="Q172" s="113" t="str">
        <f>IF(RES_hhdet_in_tes!Q172=0,"",RES_hhdet_in_tes!Q172/RES_hhdet_in_fec!Q172)</f>
        <v/>
      </c>
      <c r="R172" s="113">
        <f>IF(RES_hhdet_in_tes!R172=0,"",RES_hhdet_in_tes!R172/RES_hhdet_in_fec!R172)</f>
        <v>0.98993744191275412</v>
      </c>
      <c r="S172" s="113">
        <f>IF(RES_hhdet_in_tes!S172=0,"",RES_hhdet_in_tes!S172/RES_hhdet_in_fec!S172)</f>
        <v>0.97973487940854675</v>
      </c>
      <c r="T172" s="113">
        <f>IF(RES_hhdet_in_tes!T172=0,"",RES_hhdet_in_tes!T172/RES_hhdet_in_fec!T172)</f>
        <v>0.97733635249711726</v>
      </c>
      <c r="U172" s="113">
        <f>IF(RES_hhdet_in_tes!U172=0,"",RES_hhdet_in_tes!U172/RES_hhdet_in_fec!U172)</f>
        <v>0.97204579690094128</v>
      </c>
      <c r="V172" s="113">
        <f>IF(RES_hhdet_in_tes!V172=0,"",RES_hhdet_in_tes!V172/RES_hhdet_in_fec!V172)</f>
        <v>0.97816382335955288</v>
      </c>
      <c r="W172" s="113">
        <f>IF(RES_hhdet_in_tes!W172=0,"",RES_hhdet_in_tes!W172/RES_hhdet_in_fec!W172)</f>
        <v>0.97809437158642232</v>
      </c>
      <c r="X172" s="113">
        <f>IF(RES_hhdet_in_tes!X172=0,"",RES_hhdet_in_tes!X172/RES_hhdet_in_fec!X172)</f>
        <v>0.97774133700659682</v>
      </c>
      <c r="Y172" s="113">
        <f>IF(RES_hhdet_in_tes!Y172=0,"",RES_hhdet_in_tes!Y172/RES_hhdet_in_fec!Y172)</f>
        <v>0.98275070637022921</v>
      </c>
      <c r="DA172" s="132" t="s">
        <v>3749</v>
      </c>
    </row>
    <row r="173" spans="1:105" ht="12" customHeight="1" x14ac:dyDescent="0.25">
      <c r="A173" s="108" t="s">
        <v>53</v>
      </c>
      <c r="B173" s="111"/>
      <c r="C173" s="111">
        <f>IF(RES_hhdet_in_tes!C173=0,"",RES_hhdet_in_tes!C173/RES_hhdet_in_fec!C173)</f>
        <v>0.62534716131138379</v>
      </c>
      <c r="D173" s="111">
        <f>IF(RES_hhdet_in_tes!D173=0,"",RES_hhdet_in_tes!D173/RES_hhdet_in_fec!D173)</f>
        <v>0.62670832292646295</v>
      </c>
      <c r="E173" s="111">
        <f>IF(RES_hhdet_in_tes!E173=0,"",RES_hhdet_in_tes!E173/RES_hhdet_in_fec!E173)</f>
        <v>0.62819845777776251</v>
      </c>
      <c r="F173" s="111">
        <f>IF(RES_hhdet_in_tes!F173=0,"",RES_hhdet_in_tes!F173/RES_hhdet_in_fec!F173)</f>
        <v>0.62970657181846712</v>
      </c>
      <c r="G173" s="111">
        <f>IF(RES_hhdet_in_tes!G173=0,"",RES_hhdet_in_tes!G173/RES_hhdet_in_fec!G173)</f>
        <v>0.63133446900150703</v>
      </c>
      <c r="H173" s="111">
        <f>IF(RES_hhdet_in_tes!H173=0,"",RES_hhdet_in_tes!H173/RES_hhdet_in_fec!H173)</f>
        <v>0.63307065784538941</v>
      </c>
      <c r="I173" s="111">
        <f>IF(RES_hhdet_in_tes!I173=0,"",RES_hhdet_in_tes!I173/RES_hhdet_in_fec!I173)</f>
        <v>0.6349415409887994</v>
      </c>
      <c r="J173" s="111">
        <f>IF(RES_hhdet_in_tes!J173=0,"",RES_hhdet_in_tes!J173/RES_hhdet_in_fec!J173)</f>
        <v>0.63705298501344965</v>
      </c>
      <c r="K173" s="111">
        <f>IF(RES_hhdet_in_tes!K173=0,"",RES_hhdet_in_tes!K173/RES_hhdet_in_fec!K173)</f>
        <v>0.63949851400060742</v>
      </c>
      <c r="L173" s="111">
        <f>IF(RES_hhdet_in_tes!L173=0,"",RES_hhdet_in_tes!L173/RES_hhdet_in_fec!L173)</f>
        <v>0.64231028323811223</v>
      </c>
      <c r="M173" s="111">
        <f>IF(RES_hhdet_in_tes!M173=0,"",RES_hhdet_in_tes!M173/RES_hhdet_in_fec!M173)</f>
        <v>0.64765579522067107</v>
      </c>
      <c r="N173" s="111">
        <f>IF(RES_hhdet_in_tes!N173=0,"",RES_hhdet_in_tes!N173/RES_hhdet_in_fec!N173)</f>
        <v>0.65647006305231648</v>
      </c>
      <c r="O173" s="111" t="str">
        <f>IF(RES_hhdet_in_tes!O173=0,"",RES_hhdet_in_tes!O173/RES_hhdet_in_fec!O173)</f>
        <v/>
      </c>
      <c r="P173" s="111" t="str">
        <f>IF(RES_hhdet_in_tes!P173=0,"",RES_hhdet_in_tes!P173/RES_hhdet_in_fec!P173)</f>
        <v/>
      </c>
      <c r="Q173" s="111" t="str">
        <f>IF(RES_hhdet_in_tes!Q173=0,"",RES_hhdet_in_tes!Q173/RES_hhdet_in_fec!Q173)</f>
        <v/>
      </c>
      <c r="R173" s="111">
        <f>IF(RES_hhdet_in_tes!R173=0,"",RES_hhdet_in_tes!R173/RES_hhdet_in_fec!R173)</f>
        <v>0.71553643409503476</v>
      </c>
      <c r="S173" s="111">
        <f>IF(RES_hhdet_in_tes!S173=0,"",RES_hhdet_in_tes!S173/RES_hhdet_in_fec!S173)</f>
        <v>0.72656173029286086</v>
      </c>
      <c r="T173" s="111">
        <f>IF(RES_hhdet_in_tes!T173=0,"",RES_hhdet_in_tes!T173/RES_hhdet_in_fec!T173)</f>
        <v>0.73750146429473729</v>
      </c>
      <c r="U173" s="111">
        <f>IF(RES_hhdet_in_tes!U173=0,"",RES_hhdet_in_tes!U173/RES_hhdet_in_fec!U173)</f>
        <v>0.74846561022222213</v>
      </c>
      <c r="V173" s="111">
        <f>IF(RES_hhdet_in_tes!V173=0,"",RES_hhdet_in_tes!V173/RES_hhdet_in_fec!V173)</f>
        <v>0.75923661262366182</v>
      </c>
      <c r="W173" s="111">
        <f>IF(RES_hhdet_in_tes!W173=0,"",RES_hhdet_in_tes!W173/RES_hhdet_in_fec!W173)</f>
        <v>0.76907411108107782</v>
      </c>
      <c r="X173" s="111">
        <f>IF(RES_hhdet_in_tes!X173=0,"",RES_hhdet_in_tes!X173/RES_hhdet_in_fec!X173)</f>
        <v>0.78080236011595339</v>
      </c>
      <c r="Y173" s="111">
        <f>IF(RES_hhdet_in_tes!Y173=0,"",RES_hhdet_in_tes!Y173/RES_hhdet_in_fec!Y173)</f>
        <v>0.79174410362103365</v>
      </c>
      <c r="DA173" s="63" t="s">
        <v>3750</v>
      </c>
    </row>
    <row r="174" spans="1:105" ht="12" customHeight="1" x14ac:dyDescent="0.25">
      <c r="A174" s="115" t="s">
        <v>52</v>
      </c>
      <c r="B174" s="45"/>
      <c r="C174" s="45">
        <f>IF(RES_hhdet_in_tes!C174=0,"",RES_hhdet_in_tes!C174/RES_hhdet_in_fec!C174)</f>
        <v>1</v>
      </c>
      <c r="D174" s="45">
        <f>IF(RES_hhdet_in_tes!D174=0,"",RES_hhdet_in_tes!D174/RES_hhdet_in_fec!D174)</f>
        <v>1</v>
      </c>
      <c r="E174" s="45">
        <f>IF(RES_hhdet_in_tes!E174=0,"",RES_hhdet_in_tes!E174/RES_hhdet_in_fec!E174)</f>
        <v>1</v>
      </c>
      <c r="F174" s="45">
        <f>IF(RES_hhdet_in_tes!F174=0,"",RES_hhdet_in_tes!F174/RES_hhdet_in_fec!F174)</f>
        <v>1</v>
      </c>
      <c r="G174" s="45">
        <f>IF(RES_hhdet_in_tes!G174=0,"",RES_hhdet_in_tes!G174/RES_hhdet_in_fec!G174)</f>
        <v>1</v>
      </c>
      <c r="H174" s="45">
        <f>IF(RES_hhdet_in_tes!H174=0,"",RES_hhdet_in_tes!H174/RES_hhdet_in_fec!H174)</f>
        <v>1</v>
      </c>
      <c r="I174" s="45">
        <f>IF(RES_hhdet_in_tes!I174=0,"",RES_hhdet_in_tes!I174/RES_hhdet_in_fec!I174)</f>
        <v>1</v>
      </c>
      <c r="J174" s="45">
        <f>IF(RES_hhdet_in_tes!J174=0,"",RES_hhdet_in_tes!J174/RES_hhdet_in_fec!J174)</f>
        <v>1</v>
      </c>
      <c r="K174" s="45">
        <f>IF(RES_hhdet_in_tes!K174=0,"",RES_hhdet_in_tes!K174/RES_hhdet_in_fec!K174)</f>
        <v>1</v>
      </c>
      <c r="L174" s="45">
        <f>IF(RES_hhdet_in_tes!L174=0,"",RES_hhdet_in_tes!L174/RES_hhdet_in_fec!L174)</f>
        <v>1</v>
      </c>
      <c r="M174" s="45">
        <f>IF(RES_hhdet_in_tes!M174=0,"",RES_hhdet_in_tes!M174/RES_hhdet_in_fec!M174)</f>
        <v>1</v>
      </c>
      <c r="N174" s="45">
        <f>IF(RES_hhdet_in_tes!N174=0,"",RES_hhdet_in_tes!N174/RES_hhdet_in_fec!N174)</f>
        <v>1</v>
      </c>
      <c r="O174" s="45" t="str">
        <f>IF(RES_hhdet_in_tes!O174=0,"",RES_hhdet_in_tes!O174/RES_hhdet_in_fec!O174)</f>
        <v/>
      </c>
      <c r="P174" s="45" t="str">
        <f>IF(RES_hhdet_in_tes!P174=0,"",RES_hhdet_in_tes!P174/RES_hhdet_in_fec!P174)</f>
        <v/>
      </c>
      <c r="Q174" s="45" t="str">
        <f>IF(RES_hhdet_in_tes!Q174=0,"",RES_hhdet_in_tes!Q174/RES_hhdet_in_fec!Q174)</f>
        <v/>
      </c>
      <c r="R174" s="45">
        <f>IF(RES_hhdet_in_tes!R174=0,"",RES_hhdet_in_tes!R174/RES_hhdet_in_fec!R174)</f>
        <v>1</v>
      </c>
      <c r="S174" s="45">
        <f>IF(RES_hhdet_in_tes!S174=0,"",RES_hhdet_in_tes!S174/RES_hhdet_in_fec!S174)</f>
        <v>1</v>
      </c>
      <c r="T174" s="45">
        <f>IF(RES_hhdet_in_tes!T174=0,"",RES_hhdet_in_tes!T174/RES_hhdet_in_fec!T174)</f>
        <v>1</v>
      </c>
      <c r="U174" s="45">
        <f>IF(RES_hhdet_in_tes!U174=0,"",RES_hhdet_in_tes!U174/RES_hhdet_in_fec!U174)</f>
        <v>1</v>
      </c>
      <c r="V174" s="45">
        <f>IF(RES_hhdet_in_tes!V174=0,"",RES_hhdet_in_tes!V174/RES_hhdet_in_fec!V174)</f>
        <v>1</v>
      </c>
      <c r="W174" s="45">
        <f>IF(RES_hhdet_in_tes!W174=0,"",RES_hhdet_in_tes!W174/RES_hhdet_in_fec!W174)</f>
        <v>1</v>
      </c>
      <c r="X174" s="45">
        <f>IF(RES_hhdet_in_tes!X174=0,"",RES_hhdet_in_tes!X174/RES_hhdet_in_fec!X174)</f>
        <v>1</v>
      </c>
      <c r="Y174" s="45">
        <f>IF(RES_hhdet_in_tes!Y174=0,"",RES_hhdet_in_tes!Y174/RES_hhdet_in_fec!Y174)</f>
        <v>1</v>
      </c>
      <c r="DA174" s="60" t="s">
        <v>3751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0.69865589501473957</v>
      </c>
      <c r="D175" s="124">
        <f>IF(RES_hhdet_in_tes!D175=0,"",RES_hhdet_in_tes!D175/RES_hhdet_in_fec!D175)</f>
        <v>0.68505869572812628</v>
      </c>
      <c r="E175" s="124">
        <f>IF(RES_hhdet_in_tes!E175=0,"",RES_hhdet_in_tes!E175/RES_hhdet_in_fec!E175)</f>
        <v>0.68786502608847711</v>
      </c>
      <c r="F175" s="124">
        <f>IF(RES_hhdet_in_tes!F175=0,"",RES_hhdet_in_tes!F175/RES_hhdet_in_fec!F175)</f>
        <v>0.68790478531144372</v>
      </c>
      <c r="G175" s="124">
        <f>IF(RES_hhdet_in_tes!G175=0,"",RES_hhdet_in_tes!G175/RES_hhdet_in_fec!G175)</f>
        <v>0.6957061420899705</v>
      </c>
      <c r="H175" s="124">
        <f>IF(RES_hhdet_in_tes!H175=0,"",RES_hhdet_in_tes!H175/RES_hhdet_in_fec!H175)</f>
        <v>0.70796305771411039</v>
      </c>
      <c r="I175" s="124">
        <f>IF(RES_hhdet_in_tes!I175=0,"",RES_hhdet_in_tes!I175/RES_hhdet_in_fec!I175)</f>
        <v>0.70691653166082269</v>
      </c>
      <c r="J175" s="124">
        <f>IF(RES_hhdet_in_tes!J175=0,"",RES_hhdet_in_tes!J175/RES_hhdet_in_fec!J175)</f>
        <v>0.70837664078109308</v>
      </c>
      <c r="K175" s="124">
        <f>IF(RES_hhdet_in_tes!K175=0,"",RES_hhdet_in_tes!K175/RES_hhdet_in_fec!K175)</f>
        <v>0.70194800862442464</v>
      </c>
      <c r="L175" s="124">
        <f>IF(RES_hhdet_in_tes!L175=0,"",RES_hhdet_in_tes!L175/RES_hhdet_in_fec!L175)</f>
        <v>0.7019081976820194</v>
      </c>
      <c r="M175" s="124">
        <f>IF(RES_hhdet_in_tes!M175=0,"",RES_hhdet_in_tes!M175/RES_hhdet_in_fec!M175)</f>
        <v>0.69997449544686063</v>
      </c>
      <c r="N175" s="124">
        <f>IF(RES_hhdet_in_tes!N175=0,"",RES_hhdet_in_tes!N175/RES_hhdet_in_fec!N175)</f>
        <v>0.71030534291727832</v>
      </c>
      <c r="O175" s="124" t="str">
        <f>IF(RES_hhdet_in_tes!O175=0,"",RES_hhdet_in_tes!O175/RES_hhdet_in_fec!O175)</f>
        <v/>
      </c>
      <c r="P175" s="124" t="str">
        <f>IF(RES_hhdet_in_tes!P175=0,"",RES_hhdet_in_tes!P175/RES_hhdet_in_fec!P175)</f>
        <v/>
      </c>
      <c r="Q175" s="124" t="str">
        <f>IF(RES_hhdet_in_tes!Q175=0,"",RES_hhdet_in_tes!Q175/RES_hhdet_in_fec!Q175)</f>
        <v/>
      </c>
      <c r="R175" s="124">
        <f>IF(RES_hhdet_in_tes!R175=0,"",RES_hhdet_in_tes!R175/RES_hhdet_in_fec!R175)</f>
        <v>0.74073849242710577</v>
      </c>
      <c r="S175" s="124">
        <f>IF(RES_hhdet_in_tes!S175=0,"",RES_hhdet_in_tes!S175/RES_hhdet_in_fec!S175)</f>
        <v>0.75090944854996344</v>
      </c>
      <c r="T175" s="124">
        <f>IF(RES_hhdet_in_tes!T175=0,"",RES_hhdet_in_tes!T175/RES_hhdet_in_fec!T175)</f>
        <v>0.77683975219127932</v>
      </c>
      <c r="U175" s="124">
        <f>IF(RES_hhdet_in_tes!U175=0,"",RES_hhdet_in_tes!U175/RES_hhdet_in_fec!U175)</f>
        <v>0.80222460169130783</v>
      </c>
      <c r="V175" s="124">
        <f>IF(RES_hhdet_in_tes!V175=0,"",RES_hhdet_in_tes!V175/RES_hhdet_in_fec!V175)</f>
        <v>0.81221525054718491</v>
      </c>
      <c r="W175" s="124">
        <f>IF(RES_hhdet_in_tes!W175=0,"",RES_hhdet_in_tes!W175/RES_hhdet_in_fec!W175)</f>
        <v>0.81365531987815609</v>
      </c>
      <c r="X175" s="124">
        <f>IF(RES_hhdet_in_tes!X175=0,"",RES_hhdet_in_tes!X175/RES_hhdet_in_fec!X175)</f>
        <v>0.815437517247665</v>
      </c>
      <c r="Y175" s="124">
        <f>IF(RES_hhdet_in_tes!Y175=0,"",RES_hhdet_in_tes!Y175/RES_hhdet_in_fec!Y175)</f>
        <v>0.82478097872760125</v>
      </c>
      <c r="DA175" s="130" t="s">
        <v>3752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0.57052402274354863</v>
      </c>
      <c r="D176" s="111">
        <f>IF(RES_hhdet_in_tes!D176=0,"",RES_hhdet_in_tes!D176/RES_hhdet_in_fec!D176)</f>
        <v>0.57118525269003906</v>
      </c>
      <c r="E176" s="111">
        <f>IF(RES_hhdet_in_tes!E176=0,"",RES_hhdet_in_tes!E176/RES_hhdet_in_fec!E176)</f>
        <v>0.5718465421991985</v>
      </c>
      <c r="F176" s="111">
        <f>IF(RES_hhdet_in_tes!F176=0,"",RES_hhdet_in_tes!F176/RES_hhdet_in_fec!F176)</f>
        <v>0.57250783983053966</v>
      </c>
      <c r="G176" s="111">
        <f>IF(RES_hhdet_in_tes!G176=0,"",RES_hhdet_in_tes!G176/RES_hhdet_in_fec!G176)</f>
        <v>0.57316919231559527</v>
      </c>
      <c r="H176" s="111">
        <f>IF(RES_hhdet_in_tes!H176=0,"",RES_hhdet_in_tes!H176/RES_hhdet_in_fec!H176)</f>
        <v>0.57383059393502067</v>
      </c>
      <c r="I176" s="111">
        <f>IF(RES_hhdet_in_tes!I176=0,"",RES_hhdet_in_tes!I176/RES_hhdet_in_fec!I176)</f>
        <v>0.57449205620346633</v>
      </c>
      <c r="J176" s="111">
        <f>IF(RES_hhdet_in_tes!J176=0,"",RES_hhdet_in_tes!J176/RES_hhdet_in_fec!J176)</f>
        <v>0.57515362629239353</v>
      </c>
      <c r="K176" s="111">
        <f>IF(RES_hhdet_in_tes!K176=0,"",RES_hhdet_in_tes!K176/RES_hhdet_in_fec!K176)</f>
        <v>0.57581534430995052</v>
      </c>
      <c r="L176" s="111">
        <f>IF(RES_hhdet_in_tes!L176=0,"",RES_hhdet_in_tes!L176/RES_hhdet_in_fec!L176)</f>
        <v>0.57647722098671128</v>
      </c>
      <c r="M176" s="111">
        <f>IF(RES_hhdet_in_tes!M176=0,"",RES_hhdet_in_tes!M176/RES_hhdet_in_fec!M176)</f>
        <v>0.57697987854692467</v>
      </c>
      <c r="N176" s="111">
        <f>IF(RES_hhdet_in_tes!N176=0,"",RES_hhdet_in_tes!N176/RES_hhdet_in_fec!N176)</f>
        <v>0.57726084047889148</v>
      </c>
      <c r="O176" s="111" t="str">
        <f>IF(RES_hhdet_in_tes!O176=0,"",RES_hhdet_in_tes!O176/RES_hhdet_in_fec!O176)</f>
        <v/>
      </c>
      <c r="P176" s="111" t="str">
        <f>IF(RES_hhdet_in_tes!P176=0,"",RES_hhdet_in_tes!P176/RES_hhdet_in_fec!P176)</f>
        <v/>
      </c>
      <c r="Q176" s="111" t="str">
        <f>IF(RES_hhdet_in_tes!Q176=0,"",RES_hhdet_in_tes!Q176/RES_hhdet_in_fec!Q176)</f>
        <v/>
      </c>
      <c r="R176" s="111">
        <f>IF(RES_hhdet_in_tes!R176=0,"",RES_hhdet_in_tes!R176/RES_hhdet_in_fec!R176)</f>
        <v>0.58481412385637777</v>
      </c>
      <c r="S176" s="111">
        <f>IF(RES_hhdet_in_tes!S176=0,"",RES_hhdet_in_tes!S176/RES_hhdet_in_fec!S176)</f>
        <v>0.59188078814782019</v>
      </c>
      <c r="T176" s="111">
        <f>IF(RES_hhdet_in_tes!T176=0,"",RES_hhdet_in_tes!T176/RES_hhdet_in_fec!T176)</f>
        <v>0.59963430444813526</v>
      </c>
      <c r="U176" s="111">
        <f>IF(RES_hhdet_in_tes!U176=0,"",RES_hhdet_in_tes!U176/RES_hhdet_in_fec!U176)</f>
        <v>0.60670449666250437</v>
      </c>
      <c r="V176" s="111">
        <f>IF(RES_hhdet_in_tes!V176=0,"",RES_hhdet_in_tes!V176/RES_hhdet_in_fec!V176)</f>
        <v>0.61172118869609837</v>
      </c>
      <c r="W176" s="111">
        <f>IF(RES_hhdet_in_tes!W176=0,"",RES_hhdet_in_tes!W176/RES_hhdet_in_fec!W176)</f>
        <v>0.61413224897628838</v>
      </c>
      <c r="X176" s="111">
        <f>IF(RES_hhdet_in_tes!X176=0,"",RES_hhdet_in_tes!X176/RES_hhdet_in_fec!X176)</f>
        <v>0.61452954699514772</v>
      </c>
      <c r="Y176" s="111">
        <f>IF(RES_hhdet_in_tes!Y176=0,"",RES_hhdet_in_tes!Y176/RES_hhdet_in_fec!Y176)</f>
        <v>0.61456927679703366</v>
      </c>
      <c r="DA176" s="63" t="s">
        <v>3753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0.74082437666678591</v>
      </c>
      <c r="D177" s="45">
        <f>IF(RES_hhdet_in_tes!D177=0,"",RES_hhdet_in_tes!D177/RES_hhdet_in_fec!D177)</f>
        <v>0.74220613794717116</v>
      </c>
      <c r="E177" s="45">
        <f>IF(RES_hhdet_in_tes!E177=0,"",RES_hhdet_in_tes!E177/RES_hhdet_in_fec!E177)</f>
        <v>0.74365304959157019</v>
      </c>
      <c r="F177" s="45">
        <f>IF(RES_hhdet_in_tes!F177=0,"",RES_hhdet_in_tes!F177/RES_hhdet_in_fec!F177)</f>
        <v>0.74510884537651667</v>
      </c>
      <c r="G177" s="45">
        <f>IF(RES_hhdet_in_tes!G177=0,"",RES_hhdet_in_tes!G177/RES_hhdet_in_fec!G177)</f>
        <v>0.74662464081463775</v>
      </c>
      <c r="H177" s="45">
        <f>IF(RES_hhdet_in_tes!H177=0,"",RES_hhdet_in_tes!H177/RES_hhdet_in_fec!H177)</f>
        <v>0.74819418001792459</v>
      </c>
      <c r="I177" s="45">
        <f>IF(RES_hhdet_in_tes!I177=0,"",RES_hhdet_in_tes!I177/RES_hhdet_in_fec!I177)</f>
        <v>0.74983005785018275</v>
      </c>
      <c r="J177" s="45">
        <f>IF(RES_hhdet_in_tes!J177=0,"",RES_hhdet_in_tes!J177/RES_hhdet_in_fec!J177)</f>
        <v>0.75158387102283342</v>
      </c>
      <c r="K177" s="45">
        <f>IF(RES_hhdet_in_tes!K177=0,"",RES_hhdet_in_tes!K177/RES_hhdet_in_fec!K177)</f>
        <v>0.75349949031213515</v>
      </c>
      <c r="L177" s="45">
        <f>IF(RES_hhdet_in_tes!L177=0,"",RES_hhdet_in_tes!L177/RES_hhdet_in_fec!L177)</f>
        <v>0.75558865294934718</v>
      </c>
      <c r="M177" s="45">
        <f>IF(RES_hhdet_in_tes!M177=0,"",RES_hhdet_in_tes!M177/RES_hhdet_in_fec!M177)</f>
        <v>0.75857569386228407</v>
      </c>
      <c r="N177" s="45">
        <f>IF(RES_hhdet_in_tes!N177=0,"",RES_hhdet_in_tes!N177/RES_hhdet_in_fec!N177)</f>
        <v>0.76266682432050648</v>
      </c>
      <c r="O177" s="45" t="str">
        <f>IF(RES_hhdet_in_tes!O177=0,"",RES_hhdet_in_tes!O177/RES_hhdet_in_fec!O177)</f>
        <v/>
      </c>
      <c r="P177" s="45" t="str">
        <f>IF(RES_hhdet_in_tes!P177=0,"",RES_hhdet_in_tes!P177/RES_hhdet_in_fec!P177)</f>
        <v/>
      </c>
      <c r="Q177" s="45" t="str">
        <f>IF(RES_hhdet_in_tes!Q177=0,"",RES_hhdet_in_tes!Q177/RES_hhdet_in_fec!Q177)</f>
        <v/>
      </c>
      <c r="R177" s="45">
        <f>IF(RES_hhdet_in_tes!R177=0,"",RES_hhdet_in_tes!R177/RES_hhdet_in_fec!R177)</f>
        <v>0.79883189781301212</v>
      </c>
      <c r="S177" s="45">
        <f>IF(RES_hhdet_in_tes!S177=0,"",RES_hhdet_in_tes!S177/RES_hhdet_in_fec!S177)</f>
        <v>0.81539503626162224</v>
      </c>
      <c r="T177" s="45">
        <f>IF(RES_hhdet_in_tes!T177=0,"",RES_hhdet_in_tes!T177/RES_hhdet_in_fec!T177)</f>
        <v>0.83322616435072605</v>
      </c>
      <c r="U177" s="45">
        <f>IF(RES_hhdet_in_tes!U177=0,"",RES_hhdet_in_tes!U177/RES_hhdet_in_fec!U177)</f>
        <v>0.85026659812378902</v>
      </c>
      <c r="V177" s="45">
        <f>IF(RES_hhdet_in_tes!V177=0,"",RES_hhdet_in_tes!V177/RES_hhdet_in_fec!V177)</f>
        <v>0.86445765362425353</v>
      </c>
      <c r="W177" s="45">
        <f>IF(RES_hhdet_in_tes!W177=0,"",RES_hhdet_in_tes!W177/RES_hhdet_in_fec!W177)</f>
        <v>0.87508405009620061</v>
      </c>
      <c r="X177" s="45">
        <f>IF(RES_hhdet_in_tes!X177=0,"",RES_hhdet_in_tes!X177/RES_hhdet_in_fec!X177)</f>
        <v>0.88276189084682399</v>
      </c>
      <c r="Y177" s="45">
        <f>IF(RES_hhdet_in_tes!Y177=0,"",RES_hhdet_in_tes!Y177/RES_hhdet_in_fec!Y177)</f>
        <v>0.88957056796518907</v>
      </c>
      <c r="DA177" s="60" t="s">
        <v>3754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26.400125394939039</v>
      </c>
      <c r="D3" s="117">
        <f t="shared" si="0"/>
        <v>25.632654701053585</v>
      </c>
      <c r="E3" s="117">
        <f t="shared" si="0"/>
        <v>23.899881184935492</v>
      </c>
      <c r="F3" s="117">
        <f t="shared" si="0"/>
        <v>55.531326286473409</v>
      </c>
      <c r="G3" s="117">
        <f t="shared" si="0"/>
        <v>33.71544425588241</v>
      </c>
      <c r="H3" s="117">
        <f t="shared" si="0"/>
        <v>33.364076671066186</v>
      </c>
      <c r="I3" s="117">
        <f t="shared" si="0"/>
        <v>12.74459278192276</v>
      </c>
      <c r="J3" s="117">
        <f t="shared" si="0"/>
        <v>33.15087292021942</v>
      </c>
      <c r="K3" s="117">
        <f t="shared" si="0"/>
        <v>32.041864111950616</v>
      </c>
      <c r="L3" s="117">
        <f t="shared" si="0"/>
        <v>8.1258958054094332</v>
      </c>
      <c r="M3" s="117">
        <f t="shared" si="0"/>
        <v>12.71462766124446</v>
      </c>
      <c r="N3" s="117">
        <f t="shared" si="0"/>
        <v>6.1704926433768899</v>
      </c>
      <c r="O3" s="117">
        <f t="shared" si="0"/>
        <v>4.6715047251676038</v>
      </c>
      <c r="P3" s="117">
        <f t="shared" si="0"/>
        <v>0.97916954975122406</v>
      </c>
      <c r="Q3" s="117">
        <f t="shared" si="0"/>
        <v>16.726054022196308</v>
      </c>
      <c r="R3" s="117">
        <f t="shared" ref="R3:V3" si="1">R4+R7+R9+R19</f>
        <v>20.254027203892534</v>
      </c>
      <c r="S3" s="117">
        <f t="shared" si="1"/>
        <v>47.311811602038901</v>
      </c>
      <c r="T3" s="117">
        <f t="shared" si="1"/>
        <v>21.749009324475953</v>
      </c>
      <c r="U3" s="117">
        <f t="shared" si="1"/>
        <v>3.4100068289370253</v>
      </c>
      <c r="V3" s="117">
        <f t="shared" si="1"/>
        <v>2.1489631487722986E-3</v>
      </c>
      <c r="W3" s="117">
        <f t="shared" ref="W3:Y3" si="2">W4+W7+W9+W19</f>
        <v>0</v>
      </c>
      <c r="X3" s="117">
        <f t="shared" si="2"/>
        <v>0</v>
      </c>
      <c r="Y3" s="117">
        <f t="shared" si="2"/>
        <v>6.9867261716187343</v>
      </c>
      <c r="DA3" s="129" t="s">
        <v>3756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23.055483438441204</v>
      </c>
      <c r="D4" s="122">
        <f t="shared" si="3"/>
        <v>21.800259155099386</v>
      </c>
      <c r="E4" s="122">
        <f t="shared" si="3"/>
        <v>19.580283165243266</v>
      </c>
      <c r="F4" s="122">
        <f t="shared" si="3"/>
        <v>48.123659090391506</v>
      </c>
      <c r="G4" s="122">
        <f t="shared" si="3"/>
        <v>30.010131473286879</v>
      </c>
      <c r="H4" s="122">
        <f t="shared" si="3"/>
        <v>29.840530494348268</v>
      </c>
      <c r="I4" s="122">
        <f t="shared" si="3"/>
        <v>11.319394063157583</v>
      </c>
      <c r="J4" s="122">
        <f t="shared" si="3"/>
        <v>28.844882061373298</v>
      </c>
      <c r="K4" s="122">
        <f t="shared" si="3"/>
        <v>27.848393734630619</v>
      </c>
      <c r="L4" s="122">
        <f t="shared" si="3"/>
        <v>6.6883913306655343</v>
      </c>
      <c r="M4" s="122">
        <f t="shared" si="3"/>
        <v>10.458737822353715</v>
      </c>
      <c r="N4" s="122">
        <f t="shared" si="3"/>
        <v>5.261153352269063</v>
      </c>
      <c r="O4" s="122">
        <f t="shared" si="3"/>
        <v>3.814998099694467</v>
      </c>
      <c r="P4" s="122">
        <f t="shared" si="3"/>
        <v>0.8426623020784817</v>
      </c>
      <c r="Q4" s="122">
        <f t="shared" si="3"/>
        <v>14.382529537764153</v>
      </c>
      <c r="R4" s="122">
        <f t="shared" ref="R4:V4" si="4">SUM(R5:R6)</f>
        <v>16.827925821125511</v>
      </c>
      <c r="S4" s="122">
        <f t="shared" si="4"/>
        <v>41.919395025953939</v>
      </c>
      <c r="T4" s="122">
        <f t="shared" si="4"/>
        <v>19.466760863238729</v>
      </c>
      <c r="U4" s="122">
        <f t="shared" si="4"/>
        <v>2.8945328348594708</v>
      </c>
      <c r="V4" s="122">
        <f t="shared" si="4"/>
        <v>1.2511152423716517E-3</v>
      </c>
      <c r="W4" s="122">
        <f t="shared" ref="W4:Y4" si="5">SUM(W5:W6)</f>
        <v>0</v>
      </c>
      <c r="X4" s="122">
        <f t="shared" si="5"/>
        <v>0</v>
      </c>
      <c r="Y4" s="122">
        <f t="shared" si="5"/>
        <v>6.2872595886423248</v>
      </c>
      <c r="DA4" s="130" t="s">
        <v>3757</v>
      </c>
    </row>
    <row r="5" spans="1:105" ht="12" customHeight="1" x14ac:dyDescent="0.25">
      <c r="A5" s="97" t="s">
        <v>51</v>
      </c>
      <c r="B5" s="98"/>
      <c r="C5" s="98">
        <v>23.055483438441204</v>
      </c>
      <c r="D5" s="98">
        <v>21.800259155099386</v>
      </c>
      <c r="E5" s="98">
        <v>19.580283165243266</v>
      </c>
      <c r="F5" s="98">
        <v>48.123659090391506</v>
      </c>
      <c r="G5" s="98">
        <v>30.010131473286879</v>
      </c>
      <c r="H5" s="98">
        <v>29.840530494348268</v>
      </c>
      <c r="I5" s="98">
        <v>11.319394063157583</v>
      </c>
      <c r="J5" s="98">
        <v>28.844882061373298</v>
      </c>
      <c r="K5" s="98">
        <v>27.848393734630619</v>
      </c>
      <c r="L5" s="98">
        <v>6.6883913306655343</v>
      </c>
      <c r="M5" s="98">
        <v>10.458737822353715</v>
      </c>
      <c r="N5" s="98">
        <v>5.261153352269063</v>
      </c>
      <c r="O5" s="98">
        <v>3.814998099694467</v>
      </c>
      <c r="P5" s="98">
        <v>0.8426623020784817</v>
      </c>
      <c r="Q5" s="98">
        <v>14.382529537764153</v>
      </c>
      <c r="R5" s="98">
        <v>16.827925821125511</v>
      </c>
      <c r="S5" s="98">
        <v>41.919395025953939</v>
      </c>
      <c r="T5" s="98">
        <v>19.466760863238729</v>
      </c>
      <c r="U5" s="98">
        <v>2.8945328348594708</v>
      </c>
      <c r="V5" s="98">
        <v>1.2511152423716517E-3</v>
      </c>
      <c r="W5" s="98">
        <v>0</v>
      </c>
      <c r="X5" s="98">
        <v>0</v>
      </c>
      <c r="Y5" s="98">
        <v>6.2872595886423248</v>
      </c>
      <c r="DA5" s="63" t="s">
        <v>3758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3759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3760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3761</v>
      </c>
    </row>
    <row r="9" spans="1:105" ht="12" customHeight="1" x14ac:dyDescent="0.25">
      <c r="A9" s="121" t="s">
        <v>55</v>
      </c>
      <c r="B9" s="122"/>
      <c r="C9" s="122">
        <v>2.5850084199594878</v>
      </c>
      <c r="D9" s="122">
        <v>2.7251971714065411</v>
      </c>
      <c r="E9" s="122">
        <v>3.0047362162776081</v>
      </c>
      <c r="F9" s="122">
        <v>5.0479480135189458</v>
      </c>
      <c r="G9" s="122">
        <v>2.2242017407989887</v>
      </c>
      <c r="H9" s="122">
        <v>2.178568414682597</v>
      </c>
      <c r="I9" s="122">
        <v>0.75054636613852543</v>
      </c>
      <c r="J9" s="122">
        <v>2.2325350504975452</v>
      </c>
      <c r="K9" s="122">
        <v>2.0203157623561148</v>
      </c>
      <c r="L9" s="122">
        <v>0.65845040951870848</v>
      </c>
      <c r="M9" s="122">
        <v>1.0211302120409556</v>
      </c>
      <c r="N9" s="122">
        <v>0.48102347828278863</v>
      </c>
      <c r="O9" s="122">
        <v>0.4916839567777051</v>
      </c>
      <c r="P9" s="122">
        <v>0.10088628126407602</v>
      </c>
      <c r="Q9" s="122">
        <v>1.5374108786529002</v>
      </c>
      <c r="R9" s="122">
        <v>2.2992281093479252</v>
      </c>
      <c r="S9" s="122">
        <v>3.2756206383904685</v>
      </c>
      <c r="T9" s="122">
        <v>1.2577583862077202</v>
      </c>
      <c r="U9" s="122">
        <v>0.28167707254105057</v>
      </c>
      <c r="V9" s="122">
        <v>5.3531484383786531E-4</v>
      </c>
      <c r="W9" s="122">
        <v>0</v>
      </c>
      <c r="X9" s="122">
        <v>0</v>
      </c>
      <c r="Y9" s="122">
        <v>0.51837947228620129</v>
      </c>
      <c r="DA9" s="130" t="s">
        <v>3762</v>
      </c>
    </row>
    <row r="10" spans="1:105" ht="12" customHeight="1" x14ac:dyDescent="0.25">
      <c r="A10" s="97" t="s">
        <v>143</v>
      </c>
      <c r="B10" s="98"/>
      <c r="C10" s="98">
        <v>0.14741829768928053</v>
      </c>
      <c r="D10" s="98">
        <v>0.21705495384090853</v>
      </c>
      <c r="E10" s="98">
        <v>0.29564472427020561</v>
      </c>
      <c r="F10" s="98">
        <v>0.37727799800523987</v>
      </c>
      <c r="G10" s="98">
        <v>0.16774804394775797</v>
      </c>
      <c r="H10" s="98">
        <v>2.9244876082739988E-2</v>
      </c>
      <c r="I10" s="98">
        <v>3.7907638090605014E-4</v>
      </c>
      <c r="J10" s="98">
        <v>0.69613694205979504</v>
      </c>
      <c r="K10" s="98">
        <v>0.41721926983734164</v>
      </c>
      <c r="L10" s="98">
        <v>0.19834096718064348</v>
      </c>
      <c r="M10" s="98">
        <v>0.28430528304748154</v>
      </c>
      <c r="N10" s="98">
        <v>0.17073240183380031</v>
      </c>
      <c r="O10" s="98">
        <v>0.18265745278418138</v>
      </c>
      <c r="P10" s="98">
        <v>1.5487991344050909E-2</v>
      </c>
      <c r="Q10" s="98">
        <v>0.1330001152102451</v>
      </c>
      <c r="R10" s="98">
        <v>0.18352430824195931</v>
      </c>
      <c r="S10" s="98">
        <v>0.3064092366617629</v>
      </c>
      <c r="T10" s="98">
        <v>0.22234038874788742</v>
      </c>
      <c r="U10" s="98">
        <v>9.2964647010374227E-2</v>
      </c>
      <c r="V10" s="98">
        <v>5.3531484383786531E-4</v>
      </c>
      <c r="W10" s="98">
        <v>0</v>
      </c>
      <c r="X10" s="98">
        <v>0</v>
      </c>
      <c r="Y10" s="98">
        <v>0</v>
      </c>
      <c r="DA10" s="63" t="s">
        <v>3763</v>
      </c>
    </row>
    <row r="11" spans="1:105" ht="12" customHeight="1" x14ac:dyDescent="0.25">
      <c r="A11" s="97" t="s">
        <v>124</v>
      </c>
      <c r="B11" s="98"/>
      <c r="C11" s="98">
        <v>2.4375901222702074</v>
      </c>
      <c r="D11" s="98">
        <v>2.507890037588234</v>
      </c>
      <c r="E11" s="98">
        <v>2.7086260803861695</v>
      </c>
      <c r="F11" s="98">
        <v>4.6698518263503708</v>
      </c>
      <c r="G11" s="98">
        <v>2.0561715785690473</v>
      </c>
      <c r="H11" s="98">
        <v>2.1490248516099473</v>
      </c>
      <c r="I11" s="98">
        <v>0.74975515611121357</v>
      </c>
      <c r="J11" s="98">
        <v>1.5352096068557088</v>
      </c>
      <c r="K11" s="98">
        <v>1.6021525491823965</v>
      </c>
      <c r="L11" s="98">
        <v>0.45996178287874045</v>
      </c>
      <c r="M11" s="98">
        <v>0.73682492899347396</v>
      </c>
      <c r="N11" s="98">
        <v>0.31018465454734928</v>
      </c>
      <c r="O11" s="98">
        <v>0.30890267138414979</v>
      </c>
      <c r="P11" s="98">
        <v>8.5330478413366842E-2</v>
      </c>
      <c r="Q11" s="98">
        <v>1.404023591648599</v>
      </c>
      <c r="R11" s="98">
        <v>2.1149938216548123</v>
      </c>
      <c r="S11" s="98">
        <v>2.9677512714396319</v>
      </c>
      <c r="T11" s="98">
        <v>1.035089662721395</v>
      </c>
      <c r="U11" s="98">
        <v>0.18867142743436763</v>
      </c>
      <c r="V11" s="98">
        <v>0</v>
      </c>
      <c r="W11" s="98">
        <v>0</v>
      </c>
      <c r="X11" s="98">
        <v>0</v>
      </c>
      <c r="Y11" s="98">
        <v>0.51828973288272673</v>
      </c>
      <c r="DA11" s="63" t="s">
        <v>3764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2.5217997739851038E-4</v>
      </c>
      <c r="E12" s="98">
        <v>4.6541162123271083E-4</v>
      </c>
      <c r="F12" s="98">
        <v>8.1818916333510855E-4</v>
      </c>
      <c r="G12" s="98">
        <v>2.8211828218339811E-4</v>
      </c>
      <c r="H12" s="98">
        <v>2.9868698990964231E-4</v>
      </c>
      <c r="I12" s="98">
        <v>4.121336464058199E-4</v>
      </c>
      <c r="J12" s="98">
        <v>1.1885015820411692E-3</v>
      </c>
      <c r="K12" s="98">
        <v>9.4394333637632701E-4</v>
      </c>
      <c r="L12" s="98">
        <v>1.4765945932461533E-4</v>
      </c>
      <c r="M12" s="98">
        <v>0</v>
      </c>
      <c r="N12" s="98">
        <v>1.0642190163904956E-4</v>
      </c>
      <c r="O12" s="98">
        <v>1.2383260937395824E-4</v>
      </c>
      <c r="P12" s="98">
        <v>6.7811506658265329E-5</v>
      </c>
      <c r="Q12" s="98">
        <v>3.8717179405607687E-4</v>
      </c>
      <c r="R12" s="98">
        <v>7.0997945115362326E-4</v>
      </c>
      <c r="S12" s="98">
        <v>1.4601302890735993E-3</v>
      </c>
      <c r="T12" s="98">
        <v>3.2833473843768286E-4</v>
      </c>
      <c r="U12" s="98">
        <v>4.0998096308686411E-5</v>
      </c>
      <c r="V12" s="98">
        <v>0</v>
      </c>
      <c r="W12" s="98">
        <v>0</v>
      </c>
      <c r="X12" s="98">
        <v>0</v>
      </c>
      <c r="Y12" s="98">
        <v>8.9739403474581845E-5</v>
      </c>
      <c r="DA12" s="63" t="s">
        <v>3765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2.5217997739851038E-4</v>
      </c>
      <c r="E13" s="101">
        <v>4.6541162123271083E-4</v>
      </c>
      <c r="F13" s="101">
        <v>8.1818916333510855E-4</v>
      </c>
      <c r="G13" s="101">
        <v>2.8211828218339811E-4</v>
      </c>
      <c r="H13" s="101">
        <v>2.9868698990964231E-4</v>
      </c>
      <c r="I13" s="101">
        <v>4.121336464058199E-4</v>
      </c>
      <c r="J13" s="101">
        <v>1.1885015820411692E-3</v>
      </c>
      <c r="K13" s="101">
        <v>9.4394333637632701E-4</v>
      </c>
      <c r="L13" s="101">
        <v>1.4765945932461533E-4</v>
      </c>
      <c r="M13" s="101">
        <v>0</v>
      </c>
      <c r="N13" s="101">
        <v>1.0642190163904956E-4</v>
      </c>
      <c r="O13" s="101">
        <v>1.2383260937395824E-4</v>
      </c>
      <c r="P13" s="101">
        <v>6.7811506658265329E-5</v>
      </c>
      <c r="Q13" s="101">
        <v>3.8717179405607687E-4</v>
      </c>
      <c r="R13" s="101">
        <v>7.0997945115362326E-4</v>
      </c>
      <c r="S13" s="101">
        <v>1.4601302890735993E-3</v>
      </c>
      <c r="T13" s="101">
        <v>3.2833473843768286E-4</v>
      </c>
      <c r="U13" s="101">
        <v>4.0998096308686411E-5</v>
      </c>
      <c r="V13" s="101">
        <v>0</v>
      </c>
      <c r="W13" s="101">
        <v>0</v>
      </c>
      <c r="X13" s="101">
        <v>0</v>
      </c>
      <c r="Y13" s="101">
        <v>8.9739403474581845E-5</v>
      </c>
      <c r="DA13" s="131" t="s">
        <v>3766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3767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3768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3769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3770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3771</v>
      </c>
    </row>
    <row r="19" spans="1:105" ht="12" customHeight="1" x14ac:dyDescent="0.25">
      <c r="A19" s="121" t="s">
        <v>54</v>
      </c>
      <c r="B19" s="122"/>
      <c r="C19" s="122">
        <v>0.75963353653834487</v>
      </c>
      <c r="D19" s="122">
        <v>1.1071983745476588</v>
      </c>
      <c r="E19" s="122">
        <v>1.3148618034146184</v>
      </c>
      <c r="F19" s="122">
        <v>2.3597191825629569</v>
      </c>
      <c r="G19" s="122">
        <v>1.481111041796543</v>
      </c>
      <c r="H19" s="122">
        <v>1.3449777620353234</v>
      </c>
      <c r="I19" s="122">
        <v>0.6746523526266508</v>
      </c>
      <c r="J19" s="122">
        <v>2.0734558083485757</v>
      </c>
      <c r="K19" s="122">
        <v>2.1731546149638805</v>
      </c>
      <c r="L19" s="122">
        <v>0.77905406522519072</v>
      </c>
      <c r="M19" s="122">
        <v>1.2347596268497907</v>
      </c>
      <c r="N19" s="122">
        <v>0.42831581282503806</v>
      </c>
      <c r="O19" s="122">
        <v>0.3648226686954319</v>
      </c>
      <c r="P19" s="122">
        <v>3.5620966408666258E-2</v>
      </c>
      <c r="Q19" s="122">
        <v>0.80611360577925739</v>
      </c>
      <c r="R19" s="122">
        <v>1.1268732734190969</v>
      </c>
      <c r="S19" s="122">
        <v>2.1167959376944925</v>
      </c>
      <c r="T19" s="122">
        <v>1.0244900750295034</v>
      </c>
      <c r="U19" s="122">
        <v>0.23379692153650408</v>
      </c>
      <c r="V19" s="122">
        <v>3.6253306256278168E-4</v>
      </c>
      <c r="W19" s="122">
        <v>0</v>
      </c>
      <c r="X19" s="122">
        <v>0</v>
      </c>
      <c r="Y19" s="122">
        <v>0.18108711069020822</v>
      </c>
      <c r="DA19" s="130" t="s">
        <v>3772</v>
      </c>
    </row>
    <row r="20" spans="1:105" ht="12" customHeight="1" x14ac:dyDescent="0.25">
      <c r="A20" s="97" t="s">
        <v>51</v>
      </c>
      <c r="B20" s="98"/>
      <c r="C20" s="98">
        <v>0.27415847719187675</v>
      </c>
      <c r="D20" s="98">
        <v>0.60085475625623563</v>
      </c>
      <c r="E20" s="98">
        <v>0.86026498237904825</v>
      </c>
      <c r="F20" s="98">
        <v>1.3810454431543744</v>
      </c>
      <c r="G20" s="98">
        <v>0.96534972019292897</v>
      </c>
      <c r="H20" s="98">
        <v>0.88113590909377981</v>
      </c>
      <c r="I20" s="98">
        <v>0.46493665451799704</v>
      </c>
      <c r="J20" s="98">
        <v>1.6325840009148209</v>
      </c>
      <c r="K20" s="98">
        <v>1.7795573061769447</v>
      </c>
      <c r="L20" s="98">
        <v>0.71433140968423636</v>
      </c>
      <c r="M20" s="98">
        <v>1.1267442385724262</v>
      </c>
      <c r="N20" s="98">
        <v>0.35839648136506636</v>
      </c>
      <c r="O20" s="98">
        <v>0.30701576781291556</v>
      </c>
      <c r="P20" s="98">
        <v>1.4120863754783216E-2</v>
      </c>
      <c r="Q20" s="98">
        <v>0.46193382736622729</v>
      </c>
      <c r="R20" s="98">
        <v>0.55555251788092053</v>
      </c>
      <c r="S20" s="98">
        <v>1.2440481242845203</v>
      </c>
      <c r="T20" s="98">
        <v>0.72567167217123085</v>
      </c>
      <c r="U20" s="98">
        <v>0.17915730273483546</v>
      </c>
      <c r="V20" s="98">
        <v>3.6253306256278168E-4</v>
      </c>
      <c r="W20" s="98">
        <v>0</v>
      </c>
      <c r="X20" s="98">
        <v>0</v>
      </c>
      <c r="Y20" s="98">
        <v>0</v>
      </c>
      <c r="DA20" s="63" t="s">
        <v>3773</v>
      </c>
    </row>
    <row r="21" spans="1:105" ht="12" customHeight="1" x14ac:dyDescent="0.25">
      <c r="A21" s="97" t="s">
        <v>50</v>
      </c>
      <c r="B21" s="98"/>
      <c r="C21" s="98">
        <v>0.48547505934646806</v>
      </c>
      <c r="D21" s="98">
        <v>0.50634361829142316</v>
      </c>
      <c r="E21" s="98">
        <v>0.45459682103557031</v>
      </c>
      <c r="F21" s="98">
        <v>0.97867373940858238</v>
      </c>
      <c r="G21" s="98">
        <v>0.51576132160361388</v>
      </c>
      <c r="H21" s="98">
        <v>0.46384185294154345</v>
      </c>
      <c r="I21" s="98">
        <v>0.20971569810865376</v>
      </c>
      <c r="J21" s="98">
        <v>0.44087180743375476</v>
      </c>
      <c r="K21" s="98">
        <v>0.39359730878693583</v>
      </c>
      <c r="L21" s="98">
        <v>6.4722655540954299E-2</v>
      </c>
      <c r="M21" s="98">
        <v>0.10801538827736445</v>
      </c>
      <c r="N21" s="98">
        <v>6.9919331459971701E-2</v>
      </c>
      <c r="O21" s="98">
        <v>5.7806900882516332E-2</v>
      </c>
      <c r="P21" s="98">
        <v>2.1500102653883042E-2</v>
      </c>
      <c r="Q21" s="98">
        <v>0.3441797784130301</v>
      </c>
      <c r="R21" s="98">
        <v>0.57132075553817641</v>
      </c>
      <c r="S21" s="98">
        <v>0.87274781340997221</v>
      </c>
      <c r="T21" s="98">
        <v>0.2988184028582726</v>
      </c>
      <c r="U21" s="98">
        <v>5.4639618801668628E-2</v>
      </c>
      <c r="V21" s="98">
        <v>0</v>
      </c>
      <c r="W21" s="98">
        <v>0</v>
      </c>
      <c r="X21" s="98">
        <v>0</v>
      </c>
      <c r="Y21" s="98">
        <v>0.18108711069020822</v>
      </c>
      <c r="DA21" s="63" t="s">
        <v>3774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3775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37.78331077355044</v>
      </c>
      <c r="E24" s="117">
        <f t="shared" si="7"/>
        <v>52.030081123292348</v>
      </c>
      <c r="F24" s="117">
        <f t="shared" si="7"/>
        <v>78.823395256376614</v>
      </c>
      <c r="G24" s="117">
        <f t="shared" si="7"/>
        <v>61.180533002665292</v>
      </c>
      <c r="H24" s="117">
        <f t="shared" si="7"/>
        <v>65.465624142509327</v>
      </c>
      <c r="I24" s="117">
        <f t="shared" si="7"/>
        <v>84.77428527471335</v>
      </c>
      <c r="J24" s="117">
        <f t="shared" si="7"/>
        <v>85.868249492337696</v>
      </c>
      <c r="K24" s="117">
        <f t="shared" si="7"/>
        <v>40.169604342953413</v>
      </c>
      <c r="L24" s="117">
        <f t="shared" si="7"/>
        <v>39.245521342862453</v>
      </c>
      <c r="M24" s="117">
        <f t="shared" si="7"/>
        <v>37.51138805379734</v>
      </c>
      <c r="N24" s="117">
        <f t="shared" si="7"/>
        <v>56.845093848669705</v>
      </c>
      <c r="O24" s="117">
        <f t="shared" si="7"/>
        <v>37.504639531694423</v>
      </c>
      <c r="P24" s="117">
        <f t="shared" si="7"/>
        <v>0</v>
      </c>
      <c r="Q24" s="117">
        <f t="shared" si="7"/>
        <v>14.058682115838559</v>
      </c>
      <c r="R24" s="117">
        <f t="shared" ref="R24:V24" si="8">R25+R28+R30+R39</f>
        <v>14.664983581817642</v>
      </c>
      <c r="S24" s="117">
        <f t="shared" si="8"/>
        <v>20.282906405915853</v>
      </c>
      <c r="T24" s="117">
        <f t="shared" si="8"/>
        <v>17.262407113334401</v>
      </c>
      <c r="U24" s="117">
        <f t="shared" si="8"/>
        <v>7.2352384706584818</v>
      </c>
      <c r="V24" s="117">
        <f t="shared" si="8"/>
        <v>23.6026489821197</v>
      </c>
      <c r="W24" s="117">
        <f t="shared" ref="W24:Y24" si="9">W25+W28+W30+W39</f>
        <v>30.061702444821023</v>
      </c>
      <c r="X24" s="117">
        <f t="shared" si="9"/>
        <v>39.857278663343166</v>
      </c>
      <c r="Y24" s="117">
        <f t="shared" si="9"/>
        <v>25.685663311073494</v>
      </c>
      <c r="DA24" s="129" t="s">
        <v>3776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31.481023448571388</v>
      </c>
      <c r="E25" s="122">
        <f t="shared" si="10"/>
        <v>43.26360351863184</v>
      </c>
      <c r="F25" s="122">
        <f t="shared" si="10"/>
        <v>67.569689111198002</v>
      </c>
      <c r="G25" s="122">
        <f t="shared" si="10"/>
        <v>54.503887532248967</v>
      </c>
      <c r="H25" s="122">
        <f t="shared" si="10"/>
        <v>57.91965415829636</v>
      </c>
      <c r="I25" s="122">
        <f t="shared" si="10"/>
        <v>76.671340566452088</v>
      </c>
      <c r="J25" s="122">
        <f t="shared" si="10"/>
        <v>77.912917721582872</v>
      </c>
      <c r="K25" s="122">
        <f t="shared" si="10"/>
        <v>35.730003164651862</v>
      </c>
      <c r="L25" s="122">
        <f t="shared" si="10"/>
        <v>34.718138979715086</v>
      </c>
      <c r="M25" s="122">
        <f t="shared" si="10"/>
        <v>32.45732842722056</v>
      </c>
      <c r="N25" s="122">
        <f t="shared" si="10"/>
        <v>50.192095610829639</v>
      </c>
      <c r="O25" s="122">
        <f t="shared" si="10"/>
        <v>32.422954984729742</v>
      </c>
      <c r="P25" s="122">
        <f t="shared" si="10"/>
        <v>0</v>
      </c>
      <c r="Q25" s="122">
        <f t="shared" si="10"/>
        <v>11.997182284344113</v>
      </c>
      <c r="R25" s="122">
        <f t="shared" ref="R25:V25" si="11">SUM(R26:R27)</f>
        <v>12.495752017764728</v>
      </c>
      <c r="S25" s="122">
        <f t="shared" si="11"/>
        <v>16.754924014383494</v>
      </c>
      <c r="T25" s="122">
        <f t="shared" si="11"/>
        <v>15.049460598554118</v>
      </c>
      <c r="U25" s="122">
        <f t="shared" si="11"/>
        <v>6.3779958340221432</v>
      </c>
      <c r="V25" s="122">
        <f t="shared" si="11"/>
        <v>20.404932799732688</v>
      </c>
      <c r="W25" s="122">
        <f t="shared" ref="W25:Y25" si="12">SUM(W26:W27)</f>
        <v>25.564513672271215</v>
      </c>
      <c r="X25" s="122">
        <f t="shared" si="12"/>
        <v>33.392125793033046</v>
      </c>
      <c r="Y25" s="122">
        <f t="shared" si="12"/>
        <v>21.915746388471753</v>
      </c>
      <c r="DA25" s="130" t="s">
        <v>3777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31.481023448571388</v>
      </c>
      <c r="E26" s="98">
        <v>43.26360351863184</v>
      </c>
      <c r="F26" s="98">
        <v>67.569689111198002</v>
      </c>
      <c r="G26" s="98">
        <v>54.503887532248967</v>
      </c>
      <c r="H26" s="98">
        <v>57.91965415829636</v>
      </c>
      <c r="I26" s="98">
        <v>76.671340566452088</v>
      </c>
      <c r="J26" s="98">
        <v>77.912917721582872</v>
      </c>
      <c r="K26" s="98">
        <v>35.730003164651862</v>
      </c>
      <c r="L26" s="98">
        <v>34.718138979715086</v>
      </c>
      <c r="M26" s="98">
        <v>32.45732842722056</v>
      </c>
      <c r="N26" s="98">
        <v>50.192095610829639</v>
      </c>
      <c r="O26" s="98">
        <v>32.422954984729742</v>
      </c>
      <c r="P26" s="98">
        <v>0</v>
      </c>
      <c r="Q26" s="98">
        <v>11.997182284344113</v>
      </c>
      <c r="R26" s="98">
        <v>12.495752017764728</v>
      </c>
      <c r="S26" s="98">
        <v>16.754924014383494</v>
      </c>
      <c r="T26" s="98">
        <v>15.049460598554118</v>
      </c>
      <c r="U26" s="98">
        <v>6.3779958340221432</v>
      </c>
      <c r="V26" s="98">
        <v>20.404932799732688</v>
      </c>
      <c r="W26" s="98">
        <v>25.564513672271215</v>
      </c>
      <c r="X26" s="98">
        <v>33.392125793033046</v>
      </c>
      <c r="Y26" s="98">
        <v>21.915746388471753</v>
      </c>
      <c r="DA26" s="63" t="s">
        <v>3778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3779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3780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3781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5.1002672224989185</v>
      </c>
      <c r="E30" s="122">
        <v>7.2334551674832817</v>
      </c>
      <c r="F30" s="122">
        <v>8.9897755736603173</v>
      </c>
      <c r="G30" s="122">
        <v>5.0844332884969567</v>
      </c>
      <c r="H30" s="122">
        <v>5.9617454203060065</v>
      </c>
      <c r="I30" s="122">
        <v>5.9400794315196617</v>
      </c>
      <c r="J30" s="122">
        <v>5.7581220061390326</v>
      </c>
      <c r="K30" s="122">
        <v>3.2205374504446782</v>
      </c>
      <c r="L30" s="122">
        <v>3.3508169463493065</v>
      </c>
      <c r="M30" s="122">
        <v>3.7525657362991818</v>
      </c>
      <c r="N30" s="122">
        <v>4.9685618880347668</v>
      </c>
      <c r="O30" s="122">
        <v>3.966787870540982</v>
      </c>
      <c r="P30" s="122">
        <v>0</v>
      </c>
      <c r="Q30" s="122">
        <v>1.615147130006424</v>
      </c>
      <c r="R30" s="122">
        <v>1.6695710093653919</v>
      </c>
      <c r="S30" s="122">
        <v>2.6317014582326745</v>
      </c>
      <c r="T30" s="122">
        <v>1.6375806852975046</v>
      </c>
      <c r="U30" s="122">
        <v>0.64111258893196066</v>
      </c>
      <c r="V30" s="122">
        <v>2.4417083773748369</v>
      </c>
      <c r="W30" s="122">
        <v>3.4359812810574311</v>
      </c>
      <c r="X30" s="122">
        <v>5.0446019813433507</v>
      </c>
      <c r="Y30" s="122">
        <v>2.7937679494123975</v>
      </c>
      <c r="DA30" s="130" t="s">
        <v>3782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5.0997628625441216</v>
      </c>
      <c r="E31" s="98">
        <v>7.2322140698266608</v>
      </c>
      <c r="F31" s="98">
        <v>8.9881949809584203</v>
      </c>
      <c r="G31" s="98">
        <v>5.0837185888487584</v>
      </c>
      <c r="H31" s="98">
        <v>5.9609240310837546</v>
      </c>
      <c r="I31" s="98">
        <v>5.9368029690307358</v>
      </c>
      <c r="J31" s="98">
        <v>5.7536407706657622</v>
      </c>
      <c r="K31" s="98">
        <v>3.2186317535202957</v>
      </c>
      <c r="L31" s="98">
        <v>3.349709500404372</v>
      </c>
      <c r="M31" s="98">
        <v>3.7525100701002745</v>
      </c>
      <c r="N31" s="98">
        <v>4.9667704526905094</v>
      </c>
      <c r="O31" s="98">
        <v>3.9652568491887221</v>
      </c>
      <c r="P31" s="98">
        <v>0</v>
      </c>
      <c r="Q31" s="98">
        <v>1.6147021049557848</v>
      </c>
      <c r="R31" s="98">
        <v>1.6690076561052374</v>
      </c>
      <c r="S31" s="98">
        <v>2.630405220118905</v>
      </c>
      <c r="T31" s="98">
        <v>1.6370622620262871</v>
      </c>
      <c r="U31" s="98">
        <v>0.64098959464303462</v>
      </c>
      <c r="V31" s="98">
        <v>2.4404885605737574</v>
      </c>
      <c r="W31" s="98">
        <v>3.432619310536499</v>
      </c>
      <c r="X31" s="98">
        <v>5.0377424299211793</v>
      </c>
      <c r="Y31" s="98">
        <v>2.7932893392605331</v>
      </c>
      <c r="DA31" s="63" t="s">
        <v>3783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5.0435995479702076E-4</v>
      </c>
      <c r="E32" s="98">
        <v>1.2410976566205624E-3</v>
      </c>
      <c r="F32" s="98">
        <v>1.5805927018973686E-3</v>
      </c>
      <c r="G32" s="98">
        <v>7.14699648197942E-4</v>
      </c>
      <c r="H32" s="98">
        <v>8.213892222515163E-4</v>
      </c>
      <c r="I32" s="98">
        <v>3.2764624889262679E-3</v>
      </c>
      <c r="J32" s="98">
        <v>4.4812354732699814E-3</v>
      </c>
      <c r="K32" s="98">
        <v>1.9056969243823956E-3</v>
      </c>
      <c r="L32" s="98">
        <v>1.1074459449346148E-3</v>
      </c>
      <c r="M32" s="98">
        <v>5.5666198907251481E-5</v>
      </c>
      <c r="N32" s="98">
        <v>1.7914353442573339E-3</v>
      </c>
      <c r="O32" s="98">
        <v>1.5310213522598474E-3</v>
      </c>
      <c r="P32" s="98">
        <v>0</v>
      </c>
      <c r="Q32" s="98">
        <v>4.450250506391689E-4</v>
      </c>
      <c r="R32" s="98">
        <v>5.6335326015450541E-4</v>
      </c>
      <c r="S32" s="98">
        <v>1.2962381137694196E-3</v>
      </c>
      <c r="T32" s="98">
        <v>5.1842327121739398E-4</v>
      </c>
      <c r="U32" s="98">
        <v>1.2299428892605923E-4</v>
      </c>
      <c r="V32" s="98">
        <v>1.2198168010794615E-3</v>
      </c>
      <c r="W32" s="98">
        <v>3.3619705209320151E-3</v>
      </c>
      <c r="X32" s="98">
        <v>6.8595514221714525E-3</v>
      </c>
      <c r="Y32" s="98">
        <v>4.7861015186443653E-4</v>
      </c>
      <c r="DA32" s="63" t="s">
        <v>3784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5.0435995479702076E-4</v>
      </c>
      <c r="E33" s="101">
        <v>1.2410976566205624E-3</v>
      </c>
      <c r="F33" s="101">
        <v>1.5805927018973686E-3</v>
      </c>
      <c r="G33" s="101">
        <v>7.14699648197942E-4</v>
      </c>
      <c r="H33" s="101">
        <v>8.213892222515163E-4</v>
      </c>
      <c r="I33" s="101">
        <v>3.2764624889262679E-3</v>
      </c>
      <c r="J33" s="101">
        <v>4.4812354732699814E-3</v>
      </c>
      <c r="K33" s="101">
        <v>1.9056969243823956E-3</v>
      </c>
      <c r="L33" s="101">
        <v>1.1074459449346148E-3</v>
      </c>
      <c r="M33" s="101">
        <v>5.5666198907251481E-5</v>
      </c>
      <c r="N33" s="101">
        <v>1.7914353442573339E-3</v>
      </c>
      <c r="O33" s="101">
        <v>1.5310213522598474E-3</v>
      </c>
      <c r="P33" s="101">
        <v>0</v>
      </c>
      <c r="Q33" s="101">
        <v>4.450250506391689E-4</v>
      </c>
      <c r="R33" s="101">
        <v>5.6335326015450541E-4</v>
      </c>
      <c r="S33" s="101">
        <v>1.2962381137694196E-3</v>
      </c>
      <c r="T33" s="101">
        <v>5.1842327121739398E-4</v>
      </c>
      <c r="U33" s="101">
        <v>1.2299428892605923E-4</v>
      </c>
      <c r="V33" s="101">
        <v>1.2198168010794615E-3</v>
      </c>
      <c r="W33" s="101">
        <v>3.3619705209320151E-3</v>
      </c>
      <c r="X33" s="101">
        <v>6.8595514221714525E-3</v>
      </c>
      <c r="Y33" s="101">
        <v>4.7861015186443653E-4</v>
      </c>
      <c r="DA33" s="131" t="s">
        <v>3785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3786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3787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3788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3789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3790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1.2020201024801369</v>
      </c>
      <c r="E39" s="122">
        <v>1.533022437177225</v>
      </c>
      <c r="F39" s="122">
        <v>2.2639305715183076</v>
      </c>
      <c r="G39" s="122">
        <v>1.592212181919372</v>
      </c>
      <c r="H39" s="122">
        <v>1.584224563906963</v>
      </c>
      <c r="I39" s="122">
        <v>2.1628652767415946</v>
      </c>
      <c r="J39" s="122">
        <v>2.1972097646157938</v>
      </c>
      <c r="K39" s="122">
        <v>1.2190637278568719</v>
      </c>
      <c r="L39" s="122">
        <v>1.1765654167980621</v>
      </c>
      <c r="M39" s="122">
        <v>1.3014938902775999</v>
      </c>
      <c r="N39" s="122">
        <v>1.684436349805293</v>
      </c>
      <c r="O39" s="122">
        <v>1.1148966764236956</v>
      </c>
      <c r="P39" s="122">
        <v>0</v>
      </c>
      <c r="Q39" s="122">
        <v>0.44635270148802297</v>
      </c>
      <c r="R39" s="122">
        <v>0.49966055468752224</v>
      </c>
      <c r="S39" s="122">
        <v>0.89628093329968728</v>
      </c>
      <c r="T39" s="122">
        <v>0.57536582948277892</v>
      </c>
      <c r="U39" s="122">
        <v>0.21613004770437813</v>
      </c>
      <c r="V39" s="122">
        <v>0.75600780501217579</v>
      </c>
      <c r="W39" s="122">
        <v>1.0612074914923799</v>
      </c>
      <c r="X39" s="122">
        <v>1.4205508889667751</v>
      </c>
      <c r="Y39" s="122">
        <v>0.97614897318934235</v>
      </c>
      <c r="DA39" s="130" t="s">
        <v>3791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1.2020201024801369</v>
      </c>
      <c r="E40" s="98">
        <v>1.533022437177225</v>
      </c>
      <c r="F40" s="98">
        <v>2.2639305715183076</v>
      </c>
      <c r="G40" s="98">
        <v>1.592212181919372</v>
      </c>
      <c r="H40" s="98">
        <v>1.584224563906963</v>
      </c>
      <c r="I40" s="98">
        <v>2.1628652767415946</v>
      </c>
      <c r="J40" s="98">
        <v>2.1972097646157938</v>
      </c>
      <c r="K40" s="98">
        <v>1.2190637278568719</v>
      </c>
      <c r="L40" s="98">
        <v>1.1765654167980621</v>
      </c>
      <c r="M40" s="98">
        <v>1.3014938902775999</v>
      </c>
      <c r="N40" s="98">
        <v>1.684436349805293</v>
      </c>
      <c r="O40" s="98">
        <v>1.1148966764236956</v>
      </c>
      <c r="P40" s="98">
        <v>0</v>
      </c>
      <c r="Q40" s="98">
        <v>0.44635270148802297</v>
      </c>
      <c r="R40" s="98">
        <v>0.49966055468752224</v>
      </c>
      <c r="S40" s="98">
        <v>0.89628093329968728</v>
      </c>
      <c r="T40" s="98">
        <v>0.57536582948277892</v>
      </c>
      <c r="U40" s="98">
        <v>0.21613004770437813</v>
      </c>
      <c r="V40" s="98">
        <v>0.75600780501217579</v>
      </c>
      <c r="W40" s="98">
        <v>1.0612074914923799</v>
      </c>
      <c r="X40" s="98">
        <v>1.4205508889667751</v>
      </c>
      <c r="Y40" s="98">
        <v>0.97614897318934235</v>
      </c>
      <c r="DA40" s="63" t="s">
        <v>3792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3793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120.36254868202366</v>
      </c>
      <c r="D43" s="117">
        <f t="shared" si="14"/>
        <v>193.99530587270448</v>
      </c>
      <c r="E43" s="117">
        <f t="shared" si="14"/>
        <v>284.99384885162931</v>
      </c>
      <c r="F43" s="117">
        <f t="shared" si="14"/>
        <v>274.76892201622775</v>
      </c>
      <c r="G43" s="117">
        <f t="shared" si="14"/>
        <v>120.72550712968521</v>
      </c>
      <c r="H43" s="117">
        <f t="shared" si="14"/>
        <v>26.596104365415552</v>
      </c>
      <c r="I43" s="117">
        <f t="shared" si="14"/>
        <v>107.08003860259792</v>
      </c>
      <c r="J43" s="117">
        <f t="shared" si="14"/>
        <v>177.20273410940118</v>
      </c>
      <c r="K43" s="117">
        <f t="shared" si="14"/>
        <v>151.88937812045424</v>
      </c>
      <c r="L43" s="117">
        <f t="shared" si="14"/>
        <v>149.90179996471574</v>
      </c>
      <c r="M43" s="117">
        <f t="shared" si="14"/>
        <v>178.48314035581097</v>
      </c>
      <c r="N43" s="117">
        <f t="shared" si="14"/>
        <v>224.39510617719469</v>
      </c>
      <c r="O43" s="117">
        <f t="shared" si="14"/>
        <v>272.4259681581787</v>
      </c>
      <c r="P43" s="117">
        <f t="shared" si="14"/>
        <v>217.95989417252994</v>
      </c>
      <c r="Q43" s="117">
        <f t="shared" si="14"/>
        <v>274.71938868195036</v>
      </c>
      <c r="R43" s="117">
        <f t="shared" ref="R43:V43" si="15">R44+R47+R49+R58</f>
        <v>98.067178356341074</v>
      </c>
      <c r="S43" s="117">
        <f t="shared" si="15"/>
        <v>51.792381004161875</v>
      </c>
      <c r="T43" s="117">
        <f t="shared" si="15"/>
        <v>30.982277404596548</v>
      </c>
      <c r="U43" s="117">
        <f t="shared" si="15"/>
        <v>43.779867060972357</v>
      </c>
      <c r="V43" s="117">
        <f t="shared" si="15"/>
        <v>79.499237030413752</v>
      </c>
      <c r="W43" s="117">
        <f t="shared" ref="W43:Y43" si="16">W44+W47+W49+W58</f>
        <v>54.258112628198631</v>
      </c>
      <c r="X43" s="117">
        <f t="shared" si="16"/>
        <v>44.924074515551212</v>
      </c>
      <c r="Y43" s="117">
        <f t="shared" si="16"/>
        <v>71.642040225837292</v>
      </c>
      <c r="DA43" s="129" t="s">
        <v>3794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117.07432121307008</v>
      </c>
      <c r="D44" s="122">
        <f t="shared" si="17"/>
        <v>186.37161598935378</v>
      </c>
      <c r="E44" s="122">
        <f t="shared" si="17"/>
        <v>274.07502524207052</v>
      </c>
      <c r="F44" s="122">
        <f t="shared" si="17"/>
        <v>264.88264305221418</v>
      </c>
      <c r="G44" s="122">
        <f t="shared" si="17"/>
        <v>116.79569139648217</v>
      </c>
      <c r="H44" s="122">
        <f t="shared" si="17"/>
        <v>25.825437165897494</v>
      </c>
      <c r="I44" s="122">
        <f t="shared" si="17"/>
        <v>100.84587067943512</v>
      </c>
      <c r="J44" s="122">
        <f t="shared" si="17"/>
        <v>161.98119054155671</v>
      </c>
      <c r="K44" s="122">
        <f t="shared" si="17"/>
        <v>142.19478460525397</v>
      </c>
      <c r="L44" s="122">
        <f t="shared" si="17"/>
        <v>140.79337521634548</v>
      </c>
      <c r="M44" s="122">
        <f t="shared" si="17"/>
        <v>164.26375148491374</v>
      </c>
      <c r="N44" s="122">
        <f t="shared" si="17"/>
        <v>204.30762003293162</v>
      </c>
      <c r="O44" s="122">
        <f t="shared" si="17"/>
        <v>246.4174687120703</v>
      </c>
      <c r="P44" s="122">
        <f t="shared" si="17"/>
        <v>207.32128560724422</v>
      </c>
      <c r="Q44" s="122">
        <f t="shared" si="17"/>
        <v>264.96911655087786</v>
      </c>
      <c r="R44" s="122">
        <f t="shared" ref="R44:V44" si="18">SUM(R45:R46)</f>
        <v>92.670498305716862</v>
      </c>
      <c r="S44" s="122">
        <f t="shared" si="18"/>
        <v>47.610711941111013</v>
      </c>
      <c r="T44" s="122">
        <f t="shared" si="18"/>
        <v>28.937511754657887</v>
      </c>
      <c r="U44" s="122">
        <f t="shared" si="18"/>
        <v>41.316073434704876</v>
      </c>
      <c r="V44" s="122">
        <f t="shared" si="18"/>
        <v>74.986035617661017</v>
      </c>
      <c r="W44" s="122">
        <f t="shared" ref="W44:Y44" si="19">SUM(W45:W46)</f>
        <v>51.378172216869771</v>
      </c>
      <c r="X44" s="122">
        <f t="shared" si="19"/>
        <v>42.094171019945477</v>
      </c>
      <c r="Y44" s="122">
        <f t="shared" si="19"/>
        <v>65.372322937955488</v>
      </c>
      <c r="DA44" s="130" t="s">
        <v>3795</v>
      </c>
    </row>
    <row r="45" spans="1:105" ht="12" customHeight="1" x14ac:dyDescent="0.25">
      <c r="A45" s="97" t="s">
        <v>211</v>
      </c>
      <c r="B45" s="98"/>
      <c r="C45" s="98">
        <v>117.07432121307008</v>
      </c>
      <c r="D45" s="98">
        <v>186.37161598935378</v>
      </c>
      <c r="E45" s="98">
        <v>274.07502524207052</v>
      </c>
      <c r="F45" s="98">
        <v>264.88264305221418</v>
      </c>
      <c r="G45" s="98">
        <v>116.79569139648217</v>
      </c>
      <c r="H45" s="98">
        <v>25.825437165897494</v>
      </c>
      <c r="I45" s="98">
        <v>100.84587067943512</v>
      </c>
      <c r="J45" s="98">
        <v>161.98119054155671</v>
      </c>
      <c r="K45" s="98">
        <v>142.19478460525397</v>
      </c>
      <c r="L45" s="98">
        <v>140.79337521634548</v>
      </c>
      <c r="M45" s="98">
        <v>164.26375148491374</v>
      </c>
      <c r="N45" s="98">
        <v>204.30762003293162</v>
      </c>
      <c r="O45" s="98">
        <v>246.4174687120703</v>
      </c>
      <c r="P45" s="98">
        <v>207.32128560724422</v>
      </c>
      <c r="Q45" s="98">
        <v>264.96911655087786</v>
      </c>
      <c r="R45" s="98">
        <v>92.670498305716862</v>
      </c>
      <c r="S45" s="98">
        <v>47.610711941111013</v>
      </c>
      <c r="T45" s="98">
        <v>28.937511754657887</v>
      </c>
      <c r="U45" s="98">
        <v>41.316073434704876</v>
      </c>
      <c r="V45" s="98">
        <v>74.986035617661017</v>
      </c>
      <c r="W45" s="98">
        <v>51.378172216869771</v>
      </c>
      <c r="X45" s="98">
        <v>42.094171019945477</v>
      </c>
      <c r="Y45" s="98">
        <v>65.372322937955488</v>
      </c>
      <c r="DA45" s="63" t="s">
        <v>3796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3797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3798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3799</v>
      </c>
    </row>
    <row r="49" spans="1:105" ht="12" customHeight="1" x14ac:dyDescent="0.25">
      <c r="A49" s="121" t="s">
        <v>55</v>
      </c>
      <c r="B49" s="122"/>
      <c r="C49" s="122">
        <v>0.58748735692481047</v>
      </c>
      <c r="D49" s="122">
        <v>1.6891881195336775</v>
      </c>
      <c r="E49" s="122">
        <v>3.1653271133281398</v>
      </c>
      <c r="F49" s="122">
        <v>3.0005598991990552</v>
      </c>
      <c r="G49" s="122">
        <v>1.225538860333105</v>
      </c>
      <c r="H49" s="122">
        <v>0.19275966215216697</v>
      </c>
      <c r="I49" s="122">
        <v>3.8869653020236457</v>
      </c>
      <c r="J49" s="122">
        <v>11.4197192968932</v>
      </c>
      <c r="K49" s="122">
        <v>5.7939781322663588</v>
      </c>
      <c r="L49" s="122">
        <v>5.226413804570095</v>
      </c>
      <c r="M49" s="122">
        <v>8.9627010003752723</v>
      </c>
      <c r="N49" s="122">
        <v>14.066104123316604</v>
      </c>
      <c r="O49" s="122">
        <v>18.983149130795304</v>
      </c>
      <c r="P49" s="122">
        <v>3.9207724904640342</v>
      </c>
      <c r="Q49" s="122">
        <v>2.6820330038760174</v>
      </c>
      <c r="R49" s="122">
        <v>1.9379166747405223</v>
      </c>
      <c r="S49" s="122">
        <v>2.2385319996571393</v>
      </c>
      <c r="T49" s="122">
        <v>1.0876946538754175</v>
      </c>
      <c r="U49" s="122">
        <v>1.3076886760670912</v>
      </c>
      <c r="V49" s="122">
        <v>2.4716273002181892</v>
      </c>
      <c r="W49" s="122">
        <v>1.1883445263407577</v>
      </c>
      <c r="X49" s="122">
        <v>1.20580977879384</v>
      </c>
      <c r="Y49" s="122">
        <v>3.9552451201226995</v>
      </c>
      <c r="DA49" s="130" t="s">
        <v>3800</v>
      </c>
    </row>
    <row r="50" spans="1:105" ht="12" customHeight="1" x14ac:dyDescent="0.25">
      <c r="A50" s="97" t="s">
        <v>138</v>
      </c>
      <c r="B50" s="98"/>
      <c r="C50" s="98">
        <v>0.58748735692481047</v>
      </c>
      <c r="D50" s="98">
        <v>1.6891881195336775</v>
      </c>
      <c r="E50" s="98">
        <v>3.1646597664764675</v>
      </c>
      <c r="F50" s="98">
        <v>2.9998544231966262</v>
      </c>
      <c r="G50" s="98">
        <v>1.2253707656702633</v>
      </c>
      <c r="H50" s="98">
        <v>0.19272725451143238</v>
      </c>
      <c r="I50" s="98">
        <v>3.8834445656166121</v>
      </c>
      <c r="J50" s="98">
        <v>11.41062619991134</v>
      </c>
      <c r="K50" s="98">
        <v>5.7892062853654469</v>
      </c>
      <c r="L50" s="98">
        <v>5.2251483398585155</v>
      </c>
      <c r="M50" s="98">
        <v>8.9627010003752723</v>
      </c>
      <c r="N50" s="98">
        <v>14.065151606954974</v>
      </c>
      <c r="O50" s="98">
        <v>18.976187186705303</v>
      </c>
      <c r="P50" s="98">
        <v>3.9157510913529707</v>
      </c>
      <c r="Q50" s="98">
        <v>2.6769242707674148</v>
      </c>
      <c r="R50" s="98">
        <v>1.9379166747405223</v>
      </c>
      <c r="S50" s="98">
        <v>2.2384145307359002</v>
      </c>
      <c r="T50" s="98">
        <v>1.0868814891042882</v>
      </c>
      <c r="U50" s="98">
        <v>1.3073005247993306</v>
      </c>
      <c r="V50" s="98">
        <v>2.4691933308684519</v>
      </c>
      <c r="W50" s="98">
        <v>1.1875342222582701</v>
      </c>
      <c r="X50" s="98">
        <v>1.2052122868602348</v>
      </c>
      <c r="Y50" s="98">
        <v>3.9528635750557832</v>
      </c>
      <c r="DA50" s="63" t="s">
        <v>3801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6.6734685167204168E-4</v>
      </c>
      <c r="F51" s="98">
        <v>7.0547600242915282E-4</v>
      </c>
      <c r="G51" s="98">
        <v>1.6809466284169406E-4</v>
      </c>
      <c r="H51" s="98">
        <v>3.2407640734578387E-5</v>
      </c>
      <c r="I51" s="98">
        <v>3.5207364070336355E-3</v>
      </c>
      <c r="J51" s="98">
        <v>9.0930969818616512E-3</v>
      </c>
      <c r="K51" s="98">
        <v>4.7718469009121311E-3</v>
      </c>
      <c r="L51" s="98">
        <v>1.2654647115794033E-3</v>
      </c>
      <c r="M51" s="98">
        <v>0</v>
      </c>
      <c r="N51" s="98">
        <v>9.5251636163035211E-4</v>
      </c>
      <c r="O51" s="98">
        <v>6.9619440900017919E-3</v>
      </c>
      <c r="P51" s="98">
        <v>5.0213991110634104E-3</v>
      </c>
      <c r="Q51" s="98">
        <v>5.1087331086023926E-3</v>
      </c>
      <c r="R51" s="98">
        <v>0</v>
      </c>
      <c r="S51" s="98">
        <v>1.1746892123912324E-4</v>
      </c>
      <c r="T51" s="98">
        <v>8.131647711293777E-4</v>
      </c>
      <c r="U51" s="98">
        <v>3.8815126776058095E-4</v>
      </c>
      <c r="V51" s="98">
        <v>2.4339693497374424E-3</v>
      </c>
      <c r="W51" s="98">
        <v>8.1030408248759778E-4</v>
      </c>
      <c r="X51" s="98">
        <v>5.974919336051871E-4</v>
      </c>
      <c r="Y51" s="98">
        <v>2.3815450669162569E-3</v>
      </c>
      <c r="DA51" s="63" t="s">
        <v>3802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6.6734685167204168E-4</v>
      </c>
      <c r="F52" s="101">
        <v>7.0547600242915282E-4</v>
      </c>
      <c r="G52" s="101">
        <v>1.6809466284169406E-4</v>
      </c>
      <c r="H52" s="101">
        <v>3.2407640734578387E-5</v>
      </c>
      <c r="I52" s="101">
        <v>3.5207364070336355E-3</v>
      </c>
      <c r="J52" s="101">
        <v>9.0930969818616512E-3</v>
      </c>
      <c r="K52" s="101">
        <v>4.7718469009121311E-3</v>
      </c>
      <c r="L52" s="101">
        <v>1.2654647115794033E-3</v>
      </c>
      <c r="M52" s="101">
        <v>0</v>
      </c>
      <c r="N52" s="101">
        <v>9.5251636163035211E-4</v>
      </c>
      <c r="O52" s="101">
        <v>6.9619440900017919E-3</v>
      </c>
      <c r="P52" s="101">
        <v>5.0213991110634104E-3</v>
      </c>
      <c r="Q52" s="101">
        <v>5.1087331086023926E-3</v>
      </c>
      <c r="R52" s="101">
        <v>0</v>
      </c>
      <c r="S52" s="101">
        <v>1.1746892123912324E-4</v>
      </c>
      <c r="T52" s="101">
        <v>8.131647711293777E-4</v>
      </c>
      <c r="U52" s="101">
        <v>3.8815126776058095E-4</v>
      </c>
      <c r="V52" s="101">
        <v>2.4339693497374424E-3</v>
      </c>
      <c r="W52" s="101">
        <v>8.1030408248759778E-4</v>
      </c>
      <c r="X52" s="101">
        <v>5.974919336051871E-4</v>
      </c>
      <c r="Y52" s="101">
        <v>2.3815450669162569E-3</v>
      </c>
      <c r="DA52" s="131" t="s">
        <v>3803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3804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3805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3806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3807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3808</v>
      </c>
    </row>
    <row r="58" spans="1:105" ht="12" customHeight="1" x14ac:dyDescent="0.25">
      <c r="A58" s="121" t="s">
        <v>54</v>
      </c>
      <c r="B58" s="122"/>
      <c r="C58" s="122">
        <v>2.7007401120287744</v>
      </c>
      <c r="D58" s="122">
        <v>5.9345017638170283</v>
      </c>
      <c r="E58" s="122">
        <v>7.7534964962306434</v>
      </c>
      <c r="F58" s="122">
        <v>6.8857190648144817</v>
      </c>
      <c r="G58" s="122">
        <v>2.7042768728699405</v>
      </c>
      <c r="H58" s="122">
        <v>0.57790753736589362</v>
      </c>
      <c r="I58" s="122">
        <v>2.3472026211391634</v>
      </c>
      <c r="J58" s="122">
        <v>3.8018242709512617</v>
      </c>
      <c r="K58" s="122">
        <v>3.9006153829339079</v>
      </c>
      <c r="L58" s="122">
        <v>3.8820109438001547</v>
      </c>
      <c r="M58" s="122">
        <v>5.2566878705219757</v>
      </c>
      <c r="N58" s="122">
        <v>6.021382020946473</v>
      </c>
      <c r="O58" s="122">
        <v>7.0253503153130978</v>
      </c>
      <c r="P58" s="122">
        <v>6.7178360748216779</v>
      </c>
      <c r="Q58" s="122">
        <v>7.0682391271964686</v>
      </c>
      <c r="R58" s="122">
        <v>3.4587633758836929</v>
      </c>
      <c r="S58" s="122">
        <v>1.9431370633937215</v>
      </c>
      <c r="T58" s="122">
        <v>0.95707099606324253</v>
      </c>
      <c r="U58" s="122">
        <v>1.1561049502003855</v>
      </c>
      <c r="V58" s="122">
        <v>2.0415741125345477</v>
      </c>
      <c r="W58" s="122">
        <v>1.6915958849881056</v>
      </c>
      <c r="X58" s="122">
        <v>1.6240937168118934</v>
      </c>
      <c r="Y58" s="122">
        <v>2.3144721677591007</v>
      </c>
      <c r="DA58" s="130" t="s">
        <v>3809</v>
      </c>
    </row>
    <row r="59" spans="1:105" ht="12" customHeight="1" x14ac:dyDescent="0.25">
      <c r="A59" s="97" t="s">
        <v>50</v>
      </c>
      <c r="B59" s="98"/>
      <c r="C59" s="98">
        <v>2.7007401120287744</v>
      </c>
      <c r="D59" s="98">
        <v>5.9345017638170283</v>
      </c>
      <c r="E59" s="98">
        <v>7.7534964962306434</v>
      </c>
      <c r="F59" s="98">
        <v>6.8857190648144817</v>
      </c>
      <c r="G59" s="98">
        <v>2.7042768728699405</v>
      </c>
      <c r="H59" s="98">
        <v>0.57790753736589362</v>
      </c>
      <c r="I59" s="98">
        <v>2.3472026211391634</v>
      </c>
      <c r="J59" s="98">
        <v>3.8018242709512617</v>
      </c>
      <c r="K59" s="98">
        <v>3.9006153829339079</v>
      </c>
      <c r="L59" s="98">
        <v>3.8820109438001547</v>
      </c>
      <c r="M59" s="98">
        <v>5.2566878705219757</v>
      </c>
      <c r="N59" s="98">
        <v>6.021382020946473</v>
      </c>
      <c r="O59" s="98">
        <v>7.0253503153130978</v>
      </c>
      <c r="P59" s="98">
        <v>6.7178360748216779</v>
      </c>
      <c r="Q59" s="98">
        <v>7.0682391271964686</v>
      </c>
      <c r="R59" s="98">
        <v>3.4587633758836929</v>
      </c>
      <c r="S59" s="98">
        <v>1.9431370633937215</v>
      </c>
      <c r="T59" s="98">
        <v>0.95707099606324253</v>
      </c>
      <c r="U59" s="98">
        <v>1.1561049502003855</v>
      </c>
      <c r="V59" s="98">
        <v>2.0415741125345477</v>
      </c>
      <c r="W59" s="98">
        <v>1.6915958849881056</v>
      </c>
      <c r="X59" s="98">
        <v>1.6240937168118934</v>
      </c>
      <c r="Y59" s="98">
        <v>2.3144721677591007</v>
      </c>
      <c r="DA59" s="63" t="s">
        <v>3810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3811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218.2864552925646</v>
      </c>
      <c r="D62" s="117">
        <f t="shared" si="21"/>
        <v>308.83972999414863</v>
      </c>
      <c r="E62" s="117">
        <f t="shared" si="21"/>
        <v>430.53722933526831</v>
      </c>
      <c r="F62" s="117">
        <f t="shared" si="21"/>
        <v>323.77741199067123</v>
      </c>
      <c r="G62" s="117">
        <f t="shared" si="21"/>
        <v>244.92415815998976</v>
      </c>
      <c r="H62" s="117">
        <f t="shared" si="21"/>
        <v>476.33585424009317</v>
      </c>
      <c r="I62" s="117">
        <f t="shared" si="21"/>
        <v>390.78895344305948</v>
      </c>
      <c r="J62" s="117">
        <f t="shared" si="21"/>
        <v>398.94851391190781</v>
      </c>
      <c r="K62" s="117">
        <f t="shared" si="21"/>
        <v>228.96684464667243</v>
      </c>
      <c r="L62" s="117">
        <f t="shared" si="21"/>
        <v>305.90453952871769</v>
      </c>
      <c r="M62" s="117">
        <f t="shared" si="21"/>
        <v>156.61710260048571</v>
      </c>
      <c r="N62" s="117">
        <f t="shared" si="21"/>
        <v>151.11325232753157</v>
      </c>
      <c r="O62" s="117">
        <f t="shared" si="21"/>
        <v>112.15550424456586</v>
      </c>
      <c r="P62" s="117">
        <f t="shared" si="21"/>
        <v>186.58443260152762</v>
      </c>
      <c r="Q62" s="117">
        <f t="shared" si="21"/>
        <v>198.08223811873188</v>
      </c>
      <c r="R62" s="117">
        <f t="shared" ref="R62:V62" si="22">R63+R66+R68+R77</f>
        <v>288.2164926124716</v>
      </c>
      <c r="S62" s="117">
        <f t="shared" si="22"/>
        <v>239.10733262596654</v>
      </c>
      <c r="T62" s="117">
        <f t="shared" si="22"/>
        <v>233.38691712231767</v>
      </c>
      <c r="U62" s="117">
        <f t="shared" si="22"/>
        <v>201.32161095734119</v>
      </c>
      <c r="V62" s="117">
        <f t="shared" si="22"/>
        <v>154.74322928461186</v>
      </c>
      <c r="W62" s="117">
        <f t="shared" ref="W62:Y62" si="23">W63+W66+W68+W77</f>
        <v>60.29335398993895</v>
      </c>
      <c r="X62" s="117">
        <f t="shared" si="23"/>
        <v>81.596424555956844</v>
      </c>
      <c r="Y62" s="117">
        <f t="shared" si="23"/>
        <v>91.815303598763435</v>
      </c>
      <c r="DA62" s="129" t="s">
        <v>3812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162.60747552620737</v>
      </c>
      <c r="D63" s="122">
        <f t="shared" si="24"/>
        <v>229.06723597961275</v>
      </c>
      <c r="E63" s="122">
        <f t="shared" si="24"/>
        <v>337.93280301389046</v>
      </c>
      <c r="F63" s="122">
        <f t="shared" si="24"/>
        <v>255.11505049179695</v>
      </c>
      <c r="G63" s="122">
        <f t="shared" si="24"/>
        <v>188.23829898748886</v>
      </c>
      <c r="H63" s="122">
        <f t="shared" si="24"/>
        <v>374.63233380041692</v>
      </c>
      <c r="I63" s="122">
        <f t="shared" si="24"/>
        <v>298.53860518883596</v>
      </c>
      <c r="J63" s="122">
        <f t="shared" si="24"/>
        <v>312.60113975640149</v>
      </c>
      <c r="K63" s="122">
        <f t="shared" si="24"/>
        <v>174.88982339512745</v>
      </c>
      <c r="L63" s="122">
        <f t="shared" si="24"/>
        <v>247.22564096289344</v>
      </c>
      <c r="M63" s="122">
        <f t="shared" si="24"/>
        <v>125.98290013434233</v>
      </c>
      <c r="N63" s="122">
        <f t="shared" si="24"/>
        <v>110.24564954201418</v>
      </c>
      <c r="O63" s="122">
        <f t="shared" si="24"/>
        <v>80.04974367306896</v>
      </c>
      <c r="P63" s="122">
        <f t="shared" si="24"/>
        <v>134.04512453037577</v>
      </c>
      <c r="Q63" s="122">
        <f t="shared" si="24"/>
        <v>136.52676506905917</v>
      </c>
      <c r="R63" s="122">
        <f t="shared" ref="R63:V63" si="25">SUM(R64:R65)</f>
        <v>194.57093526421716</v>
      </c>
      <c r="S63" s="122">
        <f t="shared" si="25"/>
        <v>164.4522579099405</v>
      </c>
      <c r="T63" s="122">
        <f t="shared" si="25"/>
        <v>170.38680026562665</v>
      </c>
      <c r="U63" s="122">
        <f t="shared" si="25"/>
        <v>133.66730820924499</v>
      </c>
      <c r="V63" s="122">
        <f t="shared" si="25"/>
        <v>98.137578713424574</v>
      </c>
      <c r="W63" s="122">
        <f t="shared" ref="W63:Y63" si="26">SUM(W64:W65)</f>
        <v>38.630141250845092</v>
      </c>
      <c r="X63" s="122">
        <f t="shared" si="26"/>
        <v>52.387074460060134</v>
      </c>
      <c r="Y63" s="122">
        <f t="shared" si="26"/>
        <v>71.906010045899663</v>
      </c>
      <c r="DA63" s="130" t="s">
        <v>3813</v>
      </c>
    </row>
    <row r="64" spans="1:105" ht="12" customHeight="1" x14ac:dyDescent="0.25">
      <c r="A64" s="97" t="s">
        <v>212</v>
      </c>
      <c r="B64" s="98"/>
      <c r="C64" s="98">
        <v>162.60747552620737</v>
      </c>
      <c r="D64" s="98">
        <v>229.06723597961275</v>
      </c>
      <c r="E64" s="98">
        <v>337.93280301389046</v>
      </c>
      <c r="F64" s="98">
        <v>255.11505049179695</v>
      </c>
      <c r="G64" s="98">
        <v>188.23829898748886</v>
      </c>
      <c r="H64" s="98">
        <v>374.63233380041692</v>
      </c>
      <c r="I64" s="98">
        <v>298.53860518883596</v>
      </c>
      <c r="J64" s="98">
        <v>312.60113975640149</v>
      </c>
      <c r="K64" s="98">
        <v>174.88982339512745</v>
      </c>
      <c r="L64" s="98">
        <v>247.22564096289344</v>
      </c>
      <c r="M64" s="98">
        <v>125.98290013434233</v>
      </c>
      <c r="N64" s="98">
        <v>110.24564954201418</v>
      </c>
      <c r="O64" s="98">
        <v>80.04974367306896</v>
      </c>
      <c r="P64" s="98">
        <v>134.04512453037577</v>
      </c>
      <c r="Q64" s="98">
        <v>136.52676506905917</v>
      </c>
      <c r="R64" s="98">
        <v>194.57093526421716</v>
      </c>
      <c r="S64" s="98">
        <v>164.4522579099405</v>
      </c>
      <c r="T64" s="98">
        <v>170.38680026562665</v>
      </c>
      <c r="U64" s="98">
        <v>133.66730820924499</v>
      </c>
      <c r="V64" s="98">
        <v>98.137578713424574</v>
      </c>
      <c r="W64" s="98">
        <v>38.630141250845092</v>
      </c>
      <c r="X64" s="98">
        <v>52.387074460060134</v>
      </c>
      <c r="Y64" s="98">
        <v>71.906010045899663</v>
      </c>
      <c r="DA64" s="63" t="s">
        <v>3814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3815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3816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3817</v>
      </c>
    </row>
    <row r="68" spans="1:105" ht="12" customHeight="1" x14ac:dyDescent="0.25">
      <c r="A68" s="121" t="s">
        <v>55</v>
      </c>
      <c r="B68" s="122"/>
      <c r="C68" s="122">
        <v>39.331109079206804</v>
      </c>
      <c r="D68" s="122">
        <v>53.278183617897575</v>
      </c>
      <c r="E68" s="122">
        <v>62.049452397778943</v>
      </c>
      <c r="F68" s="122">
        <v>46.926279225875177</v>
      </c>
      <c r="G68" s="122">
        <v>35.960738413275649</v>
      </c>
      <c r="H68" s="122">
        <v>66.662251491483531</v>
      </c>
      <c r="I68" s="122">
        <v>59.003356294247546</v>
      </c>
      <c r="J68" s="122">
        <v>54.642198633672599</v>
      </c>
      <c r="K68" s="122">
        <v>35.030998542318237</v>
      </c>
      <c r="L68" s="122">
        <v>40.511369189100172</v>
      </c>
      <c r="M68" s="122">
        <v>20.032627860945741</v>
      </c>
      <c r="N68" s="122">
        <v>25.667273813078587</v>
      </c>
      <c r="O68" s="122">
        <v>20.351265133104377</v>
      </c>
      <c r="P68" s="122">
        <v>36.789138850767273</v>
      </c>
      <c r="Q68" s="122">
        <v>37.198658862358975</v>
      </c>
      <c r="R68" s="122">
        <v>61.630371486509787</v>
      </c>
      <c r="S68" s="122">
        <v>51.798348229837636</v>
      </c>
      <c r="T68" s="122">
        <v>40.962554639867889</v>
      </c>
      <c r="U68" s="122">
        <v>44.549728181651624</v>
      </c>
      <c r="V68" s="122">
        <v>34.24920500687336</v>
      </c>
      <c r="W68" s="122">
        <v>14.107964615438831</v>
      </c>
      <c r="X68" s="122">
        <v>19.64287314423991</v>
      </c>
      <c r="Y68" s="122">
        <v>7.8933860473248281</v>
      </c>
      <c r="DA68" s="130" t="s">
        <v>3818</v>
      </c>
    </row>
    <row r="69" spans="1:105" ht="12" customHeight="1" x14ac:dyDescent="0.25">
      <c r="A69" s="97" t="s">
        <v>134</v>
      </c>
      <c r="B69" s="98"/>
      <c r="C69" s="98">
        <v>39.331109079206804</v>
      </c>
      <c r="D69" s="98">
        <v>53.269993996507687</v>
      </c>
      <c r="E69" s="98">
        <v>62.036326681762766</v>
      </c>
      <c r="F69" s="98">
        <v>46.921455024633161</v>
      </c>
      <c r="G69" s="98">
        <v>35.957092334492792</v>
      </c>
      <c r="H69" s="98">
        <v>66.642143096861574</v>
      </c>
      <c r="I69" s="98">
        <v>58.967913570297171</v>
      </c>
      <c r="J69" s="98">
        <v>54.593131444187705</v>
      </c>
      <c r="K69" s="98">
        <v>34.991142875202115</v>
      </c>
      <c r="L69" s="98">
        <v>40.472328061400482</v>
      </c>
      <c r="M69" s="98">
        <v>20.032627860945741</v>
      </c>
      <c r="N69" s="98">
        <v>25.667273813078587</v>
      </c>
      <c r="O69" s="98">
        <v>20.345318244617815</v>
      </c>
      <c r="P69" s="98">
        <v>36.771154138524309</v>
      </c>
      <c r="Q69" s="98">
        <v>37.184291202012567</v>
      </c>
      <c r="R69" s="98">
        <v>61.606498427902444</v>
      </c>
      <c r="S69" s="98">
        <v>51.787242347732061</v>
      </c>
      <c r="T69" s="98">
        <v>40.942978342882618</v>
      </c>
      <c r="U69" s="98">
        <v>44.522268858413938</v>
      </c>
      <c r="V69" s="98">
        <v>34.230602294431584</v>
      </c>
      <c r="W69" s="98">
        <v>14.08210334696494</v>
      </c>
      <c r="X69" s="98">
        <v>19.64287314423991</v>
      </c>
      <c r="Y69" s="98">
        <v>7.8933860473248281</v>
      </c>
      <c r="DA69" s="63" t="s">
        <v>3819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8.1896213898907163E-3</v>
      </c>
      <c r="E70" s="98">
        <v>1.312571601617697E-2</v>
      </c>
      <c r="F70" s="98">
        <v>4.8242012420159066E-3</v>
      </c>
      <c r="G70" s="98">
        <v>3.646078782858869E-3</v>
      </c>
      <c r="H70" s="98">
        <v>2.0108394621953497E-2</v>
      </c>
      <c r="I70" s="98">
        <v>3.544272395037696E-2</v>
      </c>
      <c r="J70" s="98">
        <v>4.9067189484897002E-2</v>
      </c>
      <c r="K70" s="98">
        <v>3.9855667116124649E-2</v>
      </c>
      <c r="L70" s="98">
        <v>3.9041127699686755E-2</v>
      </c>
      <c r="M70" s="98">
        <v>0</v>
      </c>
      <c r="N70" s="98">
        <v>0</v>
      </c>
      <c r="O70" s="98">
        <v>5.9468884865606373E-3</v>
      </c>
      <c r="P70" s="98">
        <v>1.7984712242965627E-2</v>
      </c>
      <c r="Q70" s="98">
        <v>1.436766034640932E-2</v>
      </c>
      <c r="R70" s="98">
        <v>2.3873058607345975E-2</v>
      </c>
      <c r="S70" s="98">
        <v>1.1105882105573488E-2</v>
      </c>
      <c r="T70" s="98">
        <v>1.9576296985270129E-2</v>
      </c>
      <c r="U70" s="98">
        <v>2.7459323237686458E-2</v>
      </c>
      <c r="V70" s="98">
        <v>1.8602712441773903E-2</v>
      </c>
      <c r="W70" s="98">
        <v>2.5861268473891683E-2</v>
      </c>
      <c r="X70" s="98">
        <v>0</v>
      </c>
      <c r="Y70" s="98">
        <v>0</v>
      </c>
      <c r="DA70" s="63" t="s">
        <v>3820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8.1896213898907163E-3</v>
      </c>
      <c r="E71" s="101">
        <v>1.312571601617697E-2</v>
      </c>
      <c r="F71" s="101">
        <v>4.8242012420159066E-3</v>
      </c>
      <c r="G71" s="101">
        <v>3.646078782858869E-3</v>
      </c>
      <c r="H71" s="101">
        <v>2.0108394621953497E-2</v>
      </c>
      <c r="I71" s="101">
        <v>3.544272395037696E-2</v>
      </c>
      <c r="J71" s="101">
        <v>4.9067189484897002E-2</v>
      </c>
      <c r="K71" s="101">
        <v>3.9855667116124649E-2</v>
      </c>
      <c r="L71" s="101">
        <v>3.9041127699686755E-2</v>
      </c>
      <c r="M71" s="101">
        <v>0</v>
      </c>
      <c r="N71" s="101">
        <v>0</v>
      </c>
      <c r="O71" s="101">
        <v>5.9468884865606373E-3</v>
      </c>
      <c r="P71" s="101">
        <v>1.7984712242965627E-2</v>
      </c>
      <c r="Q71" s="101">
        <v>1.436766034640932E-2</v>
      </c>
      <c r="R71" s="101">
        <v>2.3873058607345975E-2</v>
      </c>
      <c r="S71" s="101">
        <v>1.1105882105573488E-2</v>
      </c>
      <c r="T71" s="101">
        <v>1.9576296985270129E-2</v>
      </c>
      <c r="U71" s="101">
        <v>2.7459323237686458E-2</v>
      </c>
      <c r="V71" s="101">
        <v>1.8602712441773903E-2</v>
      </c>
      <c r="W71" s="101">
        <v>2.5861268473891683E-2</v>
      </c>
      <c r="X71" s="101">
        <v>0</v>
      </c>
      <c r="Y71" s="101">
        <v>0</v>
      </c>
      <c r="DA71" s="131" t="s">
        <v>3821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3822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3823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3824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3825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3826</v>
      </c>
    </row>
    <row r="77" spans="1:105" ht="12" customHeight="1" x14ac:dyDescent="0.25">
      <c r="A77" s="121" t="s">
        <v>54</v>
      </c>
      <c r="B77" s="122"/>
      <c r="C77" s="122">
        <v>16.347870687150429</v>
      </c>
      <c r="D77" s="122">
        <v>26.494310396638319</v>
      </c>
      <c r="E77" s="122">
        <v>30.554973923598897</v>
      </c>
      <c r="F77" s="122">
        <v>21.736082272999109</v>
      </c>
      <c r="G77" s="122">
        <v>20.725120759225248</v>
      </c>
      <c r="H77" s="122">
        <v>35.041268948192744</v>
      </c>
      <c r="I77" s="122">
        <v>33.246991959975936</v>
      </c>
      <c r="J77" s="122">
        <v>31.705175521833709</v>
      </c>
      <c r="K77" s="122">
        <v>19.046022709226747</v>
      </c>
      <c r="L77" s="122">
        <v>18.167529376724094</v>
      </c>
      <c r="M77" s="122">
        <v>10.601574605197628</v>
      </c>
      <c r="N77" s="122">
        <v>15.200328972438797</v>
      </c>
      <c r="O77" s="122">
        <v>11.754495438392521</v>
      </c>
      <c r="P77" s="122">
        <v>15.75016922038459</v>
      </c>
      <c r="Q77" s="122">
        <v>24.356814187313756</v>
      </c>
      <c r="R77" s="122">
        <v>32.015185861744669</v>
      </c>
      <c r="S77" s="122">
        <v>22.856726486188382</v>
      </c>
      <c r="T77" s="122">
        <v>22.037562216823147</v>
      </c>
      <c r="U77" s="122">
        <v>23.104574566444565</v>
      </c>
      <c r="V77" s="122">
        <v>22.35644556431393</v>
      </c>
      <c r="W77" s="122">
        <v>7.5552481236550255</v>
      </c>
      <c r="X77" s="122">
        <v>9.5664769516567958</v>
      </c>
      <c r="Y77" s="122">
        <v>12.015907505538953</v>
      </c>
      <c r="DA77" s="130" t="s">
        <v>3827</v>
      </c>
    </row>
    <row r="78" spans="1:105" ht="12" customHeight="1" x14ac:dyDescent="0.25">
      <c r="A78" s="97" t="s">
        <v>189</v>
      </c>
      <c r="B78" s="98"/>
      <c r="C78" s="98">
        <v>16.347870687150429</v>
      </c>
      <c r="D78" s="98">
        <v>26.494310396638319</v>
      </c>
      <c r="E78" s="98">
        <v>30.554973923598897</v>
      </c>
      <c r="F78" s="98">
        <v>21.736082272999109</v>
      </c>
      <c r="G78" s="98">
        <v>20.725120759225248</v>
      </c>
      <c r="H78" s="98">
        <v>35.041268948192744</v>
      </c>
      <c r="I78" s="98">
        <v>33.246991959975936</v>
      </c>
      <c r="J78" s="98">
        <v>31.705175521833709</v>
      </c>
      <c r="K78" s="98">
        <v>19.046022709226747</v>
      </c>
      <c r="L78" s="98">
        <v>18.167529376724094</v>
      </c>
      <c r="M78" s="98">
        <v>10.601574605197628</v>
      </c>
      <c r="N78" s="98">
        <v>15.200328972438797</v>
      </c>
      <c r="O78" s="98">
        <v>11.754495438392521</v>
      </c>
      <c r="P78" s="98">
        <v>15.75016922038459</v>
      </c>
      <c r="Q78" s="98">
        <v>24.356814187313756</v>
      </c>
      <c r="R78" s="98">
        <v>32.015185861744669</v>
      </c>
      <c r="S78" s="98">
        <v>22.856726486188382</v>
      </c>
      <c r="T78" s="98">
        <v>22.037562216823147</v>
      </c>
      <c r="U78" s="98">
        <v>23.104574566444565</v>
      </c>
      <c r="V78" s="98">
        <v>22.35644556431393</v>
      </c>
      <c r="W78" s="98">
        <v>7.5552481236550255</v>
      </c>
      <c r="X78" s="98">
        <v>9.5664769516567958</v>
      </c>
      <c r="Y78" s="98">
        <v>12.015907505538953</v>
      </c>
      <c r="DA78" s="63" t="s">
        <v>3828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3829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13.754495824614009</v>
      </c>
      <c r="D81" s="117">
        <f t="shared" si="28"/>
        <v>14.824429563520654</v>
      </c>
      <c r="E81" s="117">
        <f t="shared" si="28"/>
        <v>17.649984096556739</v>
      </c>
      <c r="F81" s="117">
        <f t="shared" si="28"/>
        <v>20.780150764378099</v>
      </c>
      <c r="G81" s="117">
        <f t="shared" si="28"/>
        <v>19.193334746539968</v>
      </c>
      <c r="H81" s="117">
        <f t="shared" si="28"/>
        <v>31.35202582923198</v>
      </c>
      <c r="I81" s="117">
        <f t="shared" si="28"/>
        <v>35.968738544945026</v>
      </c>
      <c r="J81" s="117">
        <f t="shared" si="28"/>
        <v>40.642253127622666</v>
      </c>
      <c r="K81" s="117">
        <f t="shared" si="28"/>
        <v>49.633741202941088</v>
      </c>
      <c r="L81" s="117">
        <f t="shared" si="28"/>
        <v>41.642999641927332</v>
      </c>
      <c r="M81" s="117">
        <f t="shared" si="28"/>
        <v>52.856008310864269</v>
      </c>
      <c r="N81" s="117">
        <f t="shared" si="28"/>
        <v>44.821636134722212</v>
      </c>
      <c r="O81" s="117">
        <f t="shared" si="28"/>
        <v>38.199600325547081</v>
      </c>
      <c r="P81" s="117">
        <f t="shared" si="28"/>
        <v>14.728052749099257</v>
      </c>
      <c r="Q81" s="117">
        <f t="shared" si="28"/>
        <v>0</v>
      </c>
      <c r="R81" s="117">
        <f t="shared" ref="R81:V81" si="29">R82+R85+R87+R100</f>
        <v>0</v>
      </c>
      <c r="S81" s="117">
        <f t="shared" si="29"/>
        <v>0</v>
      </c>
      <c r="T81" s="117">
        <f t="shared" si="29"/>
        <v>0</v>
      </c>
      <c r="U81" s="117">
        <f t="shared" si="29"/>
        <v>8.0819672408223067</v>
      </c>
      <c r="V81" s="117">
        <f t="shared" si="29"/>
        <v>15.355560962056293</v>
      </c>
      <c r="W81" s="117">
        <f t="shared" ref="W81:Y81" si="30">W82+W85+W87+W100</f>
        <v>22.334244054809343</v>
      </c>
      <c r="X81" s="117">
        <f t="shared" si="30"/>
        <v>29.986889433280204</v>
      </c>
      <c r="Y81" s="117">
        <f t="shared" si="30"/>
        <v>28.057119207454239</v>
      </c>
      <c r="DA81" s="129" t="s">
        <v>3830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3831</v>
      </c>
    </row>
    <row r="83" spans="1:105" ht="12" customHeight="1" x14ac:dyDescent="0.25">
      <c r="A83" s="97" t="s">
        <v>199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3832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3833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3834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3835</v>
      </c>
    </row>
    <row r="87" spans="1:105" ht="12" customHeight="1" x14ac:dyDescent="0.25">
      <c r="A87" s="121" t="s">
        <v>55</v>
      </c>
      <c r="B87" s="122"/>
      <c r="C87" s="122">
        <v>11.387234721471886</v>
      </c>
      <c r="D87" s="122">
        <v>12.025427896515545</v>
      </c>
      <c r="E87" s="122">
        <v>14.601067964517121</v>
      </c>
      <c r="F87" s="122">
        <v>16.641015172041154</v>
      </c>
      <c r="G87" s="122">
        <v>14.661977044589802</v>
      </c>
      <c r="H87" s="122">
        <v>24.837397321128979</v>
      </c>
      <c r="I87" s="122">
        <v>26.340112454389825</v>
      </c>
      <c r="J87" s="122">
        <v>29.197856497535991</v>
      </c>
      <c r="K87" s="122">
        <v>35.884450810651941</v>
      </c>
      <c r="L87" s="122">
        <v>30.727793462676807</v>
      </c>
      <c r="M87" s="122">
        <v>39.183640155030616</v>
      </c>
      <c r="N87" s="122">
        <v>33.460541321822554</v>
      </c>
      <c r="O87" s="122">
        <v>29.784641136183524</v>
      </c>
      <c r="P87" s="122">
        <v>11.722166397265179</v>
      </c>
      <c r="Q87" s="122">
        <v>0</v>
      </c>
      <c r="R87" s="122">
        <v>0</v>
      </c>
      <c r="S87" s="122">
        <v>0</v>
      </c>
      <c r="T87" s="122">
        <v>0</v>
      </c>
      <c r="U87" s="122">
        <v>6.0582198358728858</v>
      </c>
      <c r="V87" s="122">
        <v>11.76498620122684</v>
      </c>
      <c r="W87" s="122">
        <v>17.123248118342968</v>
      </c>
      <c r="X87" s="122">
        <v>23.363452045270471</v>
      </c>
      <c r="Y87" s="122">
        <v>20.684527939512257</v>
      </c>
      <c r="DA87" s="130" t="s">
        <v>3836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3837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3838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3839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3840</v>
      </c>
    </row>
    <row r="92" spans="1:105" ht="12" customHeight="1" x14ac:dyDescent="0.25">
      <c r="A92" s="106" t="s">
        <v>124</v>
      </c>
      <c r="B92" s="101"/>
      <c r="C92" s="101">
        <v>11.387234721471886</v>
      </c>
      <c r="D92" s="101">
        <v>12.024242650621773</v>
      </c>
      <c r="E92" s="101">
        <v>14.598571665821417</v>
      </c>
      <c r="F92" s="101">
        <v>16.638077129136452</v>
      </c>
      <c r="G92" s="101">
        <v>14.659908177187123</v>
      </c>
      <c r="H92" s="101">
        <v>24.833962420745017</v>
      </c>
      <c r="I92" s="101">
        <v>26.325564136671698</v>
      </c>
      <c r="J92" s="101">
        <v>29.175080131152285</v>
      </c>
      <c r="K92" s="101">
        <v>35.863131939451144</v>
      </c>
      <c r="L92" s="101">
        <v>30.717715704577902</v>
      </c>
      <c r="M92" s="101">
        <v>39.183166992339906</v>
      </c>
      <c r="N92" s="101">
        <v>33.448426962019312</v>
      </c>
      <c r="O92" s="101">
        <v>29.773169733551519</v>
      </c>
      <c r="P92" s="101">
        <v>11.714390677835031</v>
      </c>
      <c r="Q92" s="101">
        <v>0</v>
      </c>
      <c r="R92" s="101">
        <v>0</v>
      </c>
      <c r="S92" s="101">
        <v>0</v>
      </c>
      <c r="T92" s="101">
        <v>0</v>
      </c>
      <c r="U92" s="101">
        <v>6.0569693939354705</v>
      </c>
      <c r="V92" s="101">
        <v>11.759108902094367</v>
      </c>
      <c r="W92" s="101">
        <v>17.106457699093919</v>
      </c>
      <c r="X92" s="101">
        <v>23.331675112710517</v>
      </c>
      <c r="Y92" s="101">
        <v>20.681013146209501</v>
      </c>
      <c r="DA92" s="131" t="s">
        <v>3841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1.1852458937729987E-3</v>
      </c>
      <c r="E93" s="104">
        <v>2.4962986957027221E-3</v>
      </c>
      <c r="F93" s="104">
        <v>2.9380429047033436E-3</v>
      </c>
      <c r="G93" s="104">
        <v>2.068867402678253E-3</v>
      </c>
      <c r="H93" s="104">
        <v>3.4349003839608868E-3</v>
      </c>
      <c r="I93" s="104">
        <v>1.4548317718125439E-2</v>
      </c>
      <c r="J93" s="104">
        <v>2.2776366383707003E-2</v>
      </c>
      <c r="K93" s="104">
        <v>2.1318871200801195E-2</v>
      </c>
      <c r="L93" s="104">
        <v>1.0077758098904994E-2</v>
      </c>
      <c r="M93" s="104">
        <v>4.7316269071163747E-4</v>
      </c>
      <c r="N93" s="104">
        <v>1.2114359803245142E-2</v>
      </c>
      <c r="O93" s="104">
        <v>1.1471402632005767E-2</v>
      </c>
      <c r="P93" s="104">
        <v>7.7757194301477581E-3</v>
      </c>
      <c r="Q93" s="104">
        <v>0</v>
      </c>
      <c r="R93" s="104">
        <v>0</v>
      </c>
      <c r="S93" s="104">
        <v>0</v>
      </c>
      <c r="T93" s="104">
        <v>0</v>
      </c>
      <c r="U93" s="104">
        <v>1.2504419374149355E-3</v>
      </c>
      <c r="V93" s="104">
        <v>5.8772991324737697E-3</v>
      </c>
      <c r="W93" s="104">
        <v>1.6790419249047752E-2</v>
      </c>
      <c r="X93" s="104">
        <v>3.1776932559953265E-2</v>
      </c>
      <c r="Y93" s="104">
        <v>3.5147933027544552E-3</v>
      </c>
      <c r="DA93" s="132" t="s">
        <v>3842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1.1852458937729987E-3</v>
      </c>
      <c r="E94" s="98">
        <v>2.4962986957027221E-3</v>
      </c>
      <c r="F94" s="98">
        <v>2.9380429047033436E-3</v>
      </c>
      <c r="G94" s="98">
        <v>2.068867402678253E-3</v>
      </c>
      <c r="H94" s="98">
        <v>3.4349003839608868E-3</v>
      </c>
      <c r="I94" s="98">
        <v>1.4548317718125439E-2</v>
      </c>
      <c r="J94" s="98">
        <v>2.2776366383707003E-2</v>
      </c>
      <c r="K94" s="98">
        <v>2.1318871200801195E-2</v>
      </c>
      <c r="L94" s="98">
        <v>1.0077758098904994E-2</v>
      </c>
      <c r="M94" s="98">
        <v>4.7316269071163747E-4</v>
      </c>
      <c r="N94" s="98">
        <v>1.2114359803245142E-2</v>
      </c>
      <c r="O94" s="98">
        <v>1.1471402632005767E-2</v>
      </c>
      <c r="P94" s="98">
        <v>7.7757194301477581E-3</v>
      </c>
      <c r="Q94" s="98">
        <v>0</v>
      </c>
      <c r="R94" s="98">
        <v>0</v>
      </c>
      <c r="S94" s="98">
        <v>0</v>
      </c>
      <c r="T94" s="98">
        <v>0</v>
      </c>
      <c r="U94" s="98">
        <v>1.2504419374149355E-3</v>
      </c>
      <c r="V94" s="98">
        <v>5.8772991324737697E-3</v>
      </c>
      <c r="W94" s="98">
        <v>1.6790419249047752E-2</v>
      </c>
      <c r="X94" s="98">
        <v>3.1776932559953265E-2</v>
      </c>
      <c r="Y94" s="98">
        <v>3.5147933027544552E-3</v>
      </c>
      <c r="DA94" s="63" t="s">
        <v>3843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3844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3845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3846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3847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3848</v>
      </c>
    </row>
    <row r="100" spans="1:105" ht="12" customHeight="1" x14ac:dyDescent="0.25">
      <c r="A100" s="121" t="s">
        <v>54</v>
      </c>
      <c r="B100" s="122"/>
      <c r="C100" s="122">
        <v>2.3672611031421233</v>
      </c>
      <c r="D100" s="122">
        <v>2.7990016670051099</v>
      </c>
      <c r="E100" s="122">
        <v>3.0489161320396199</v>
      </c>
      <c r="F100" s="122">
        <v>4.1391355923369444</v>
      </c>
      <c r="G100" s="122">
        <v>4.5313577019501636</v>
      </c>
      <c r="H100" s="122">
        <v>6.5146285081030024</v>
      </c>
      <c r="I100" s="122">
        <v>9.6286260905551977</v>
      </c>
      <c r="J100" s="122">
        <v>11.444396630086676</v>
      </c>
      <c r="K100" s="122">
        <v>13.749290392289147</v>
      </c>
      <c r="L100" s="122">
        <v>10.915206179250522</v>
      </c>
      <c r="M100" s="122">
        <v>13.672368155833651</v>
      </c>
      <c r="N100" s="122">
        <v>11.361094812899655</v>
      </c>
      <c r="O100" s="122">
        <v>8.4149591893635574</v>
      </c>
      <c r="P100" s="122">
        <v>3.005886351834079</v>
      </c>
      <c r="Q100" s="122">
        <v>0</v>
      </c>
      <c r="R100" s="122">
        <v>0</v>
      </c>
      <c r="S100" s="122">
        <v>0</v>
      </c>
      <c r="T100" s="122">
        <v>0</v>
      </c>
      <c r="U100" s="122">
        <v>2.0237474049494213</v>
      </c>
      <c r="V100" s="122">
        <v>3.5905747608294529</v>
      </c>
      <c r="W100" s="122">
        <v>5.210995936466376</v>
      </c>
      <c r="X100" s="122">
        <v>6.6234373880097346</v>
      </c>
      <c r="Y100" s="122">
        <v>7.3725912679419814</v>
      </c>
      <c r="DA100" s="130" t="s">
        <v>3849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3850</v>
      </c>
    </row>
    <row r="102" spans="1:105" ht="12" customHeight="1" x14ac:dyDescent="0.25">
      <c r="A102" s="97" t="s">
        <v>50</v>
      </c>
      <c r="B102" s="98"/>
      <c r="C102" s="98">
        <v>2.3672611031421233</v>
      </c>
      <c r="D102" s="98">
        <v>2.7990016670051099</v>
      </c>
      <c r="E102" s="98">
        <v>3.0489161320396199</v>
      </c>
      <c r="F102" s="98">
        <v>4.1391355923369444</v>
      </c>
      <c r="G102" s="98">
        <v>4.5313577019501636</v>
      </c>
      <c r="H102" s="98">
        <v>6.5146285081030024</v>
      </c>
      <c r="I102" s="98">
        <v>9.6286260905551977</v>
      </c>
      <c r="J102" s="98">
        <v>11.444396630086676</v>
      </c>
      <c r="K102" s="98">
        <v>13.749290392289147</v>
      </c>
      <c r="L102" s="98">
        <v>10.915206179250522</v>
      </c>
      <c r="M102" s="98">
        <v>13.672368155833651</v>
      </c>
      <c r="N102" s="98">
        <v>11.361094812899655</v>
      </c>
      <c r="O102" s="98">
        <v>8.4149591893635574</v>
      </c>
      <c r="P102" s="98">
        <v>3.005886351834079</v>
      </c>
      <c r="Q102" s="98">
        <v>0</v>
      </c>
      <c r="R102" s="98">
        <v>0</v>
      </c>
      <c r="S102" s="98">
        <v>0</v>
      </c>
      <c r="T102" s="98">
        <v>0</v>
      </c>
      <c r="U102" s="98">
        <v>2.0237474049494213</v>
      </c>
      <c r="V102" s="98">
        <v>3.5905747608294529</v>
      </c>
      <c r="W102" s="98">
        <v>5.210995936466376</v>
      </c>
      <c r="X102" s="98">
        <v>6.6234373880097346</v>
      </c>
      <c r="Y102" s="98">
        <v>7.3725912679419814</v>
      </c>
      <c r="DA102" s="63" t="s">
        <v>3851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3852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1.6291109374042554E-4</v>
      </c>
      <c r="D105" s="117">
        <f t="shared" si="35"/>
        <v>1.6799721907479205E-4</v>
      </c>
      <c r="E105" s="117">
        <f t="shared" si="35"/>
        <v>1.7128742314829326E-4</v>
      </c>
      <c r="F105" s="117">
        <f t="shared" si="35"/>
        <v>1.7589391434374234E-4</v>
      </c>
      <c r="G105" s="117">
        <f t="shared" si="35"/>
        <v>1.8263502889646386E-4</v>
      </c>
      <c r="H105" s="117">
        <f t="shared" si="35"/>
        <v>3.7895576220714337E-4</v>
      </c>
      <c r="I105" s="117">
        <f t="shared" si="35"/>
        <v>3.93462848233872E-4</v>
      </c>
      <c r="J105" s="117">
        <f t="shared" si="35"/>
        <v>3.9718180849887812E-4</v>
      </c>
      <c r="K105" s="117">
        <f t="shared" si="35"/>
        <v>3.8854620808187143E-4</v>
      </c>
      <c r="L105" s="117">
        <f t="shared" si="35"/>
        <v>3.8525390202948995E-4</v>
      </c>
      <c r="M105" s="117">
        <f t="shared" si="35"/>
        <v>5.4923078785100573E-4</v>
      </c>
      <c r="N105" s="117">
        <f t="shared" si="35"/>
        <v>5.3103289716434202E-4</v>
      </c>
      <c r="O105" s="117">
        <f t="shared" si="35"/>
        <v>3.4511582616427664E-4</v>
      </c>
      <c r="P105" s="117">
        <f t="shared" si="35"/>
        <v>1.7200082123106428E-4</v>
      </c>
      <c r="Q105" s="117">
        <f t="shared" si="35"/>
        <v>1.7435652401875896E-4</v>
      </c>
      <c r="R105" s="117">
        <f t="shared" ref="R105:V105" si="36">R106+R109+R111+R120</f>
        <v>1.782592060961549E-4</v>
      </c>
      <c r="S105" s="117">
        <f t="shared" si="36"/>
        <v>0</v>
      </c>
      <c r="T105" s="117">
        <f t="shared" si="36"/>
        <v>0</v>
      </c>
      <c r="U105" s="117">
        <f t="shared" si="36"/>
        <v>1.7345910730688451E-4</v>
      </c>
      <c r="V105" s="117">
        <f t="shared" si="36"/>
        <v>1.6811381032069732E-4</v>
      </c>
      <c r="W105" s="117">
        <f t="shared" ref="W105:Y105" si="37">W106+W109+W111+W120</f>
        <v>1.7898591524580533E-4</v>
      </c>
      <c r="X105" s="117">
        <f t="shared" si="37"/>
        <v>2.0232885471681741E-4</v>
      </c>
      <c r="Y105" s="117">
        <f t="shared" si="37"/>
        <v>3.3753422309451672E-4</v>
      </c>
      <c r="DA105" s="129" t="s">
        <v>3853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3854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3855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3856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3857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3858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3859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3860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3861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3862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3863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3864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3865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3866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3867</v>
      </c>
    </row>
    <row r="120" spans="1:105" ht="12" customHeight="1" x14ac:dyDescent="0.25">
      <c r="A120" s="121" t="s">
        <v>54</v>
      </c>
      <c r="B120" s="122"/>
      <c r="C120" s="122">
        <v>1.6291109374042554E-4</v>
      </c>
      <c r="D120" s="122">
        <v>1.6799721907479205E-4</v>
      </c>
      <c r="E120" s="122">
        <v>1.7128742314829326E-4</v>
      </c>
      <c r="F120" s="122">
        <v>1.7589391434374234E-4</v>
      </c>
      <c r="G120" s="122">
        <v>1.8263502889646386E-4</v>
      </c>
      <c r="H120" s="122">
        <v>3.7895576220714337E-4</v>
      </c>
      <c r="I120" s="122">
        <v>3.93462848233872E-4</v>
      </c>
      <c r="J120" s="122">
        <v>3.9718180849887812E-4</v>
      </c>
      <c r="K120" s="122">
        <v>3.8854620808187143E-4</v>
      </c>
      <c r="L120" s="122">
        <v>3.8525390202948995E-4</v>
      </c>
      <c r="M120" s="122">
        <v>5.4923078785100573E-4</v>
      </c>
      <c r="N120" s="122">
        <v>5.3103289716434202E-4</v>
      </c>
      <c r="O120" s="122">
        <v>3.4511582616427664E-4</v>
      </c>
      <c r="P120" s="122">
        <v>1.7200082123106428E-4</v>
      </c>
      <c r="Q120" s="122">
        <v>1.7435652401875896E-4</v>
      </c>
      <c r="R120" s="122">
        <v>1.782592060961549E-4</v>
      </c>
      <c r="S120" s="122">
        <v>0</v>
      </c>
      <c r="T120" s="122">
        <v>0</v>
      </c>
      <c r="U120" s="122">
        <v>1.7345910730688451E-4</v>
      </c>
      <c r="V120" s="122">
        <v>1.6811381032069732E-4</v>
      </c>
      <c r="W120" s="122">
        <v>1.7898591524580533E-4</v>
      </c>
      <c r="X120" s="122">
        <v>2.0232885471681741E-4</v>
      </c>
      <c r="Y120" s="122">
        <v>3.3753422309451672E-4</v>
      </c>
      <c r="DA120" s="130" t="s">
        <v>3868</v>
      </c>
    </row>
    <row r="121" spans="1:105" ht="12" customHeight="1" x14ac:dyDescent="0.25">
      <c r="A121" s="97" t="s">
        <v>50</v>
      </c>
      <c r="B121" s="98"/>
      <c r="C121" s="98">
        <v>1.6291109374042554E-4</v>
      </c>
      <c r="D121" s="98">
        <v>1.6799721907479205E-4</v>
      </c>
      <c r="E121" s="98">
        <v>1.7128742314829326E-4</v>
      </c>
      <c r="F121" s="98">
        <v>1.7589391434374234E-4</v>
      </c>
      <c r="G121" s="98">
        <v>1.8263502889646386E-4</v>
      </c>
      <c r="H121" s="98">
        <v>3.7895576220714337E-4</v>
      </c>
      <c r="I121" s="98">
        <v>3.93462848233872E-4</v>
      </c>
      <c r="J121" s="98">
        <v>3.9718180849887812E-4</v>
      </c>
      <c r="K121" s="98">
        <v>3.8854620808187143E-4</v>
      </c>
      <c r="L121" s="98">
        <v>3.8525390202948995E-4</v>
      </c>
      <c r="M121" s="98">
        <v>5.4923078785100573E-4</v>
      </c>
      <c r="N121" s="98">
        <v>5.3103289716434202E-4</v>
      </c>
      <c r="O121" s="98">
        <v>3.4511582616427664E-4</v>
      </c>
      <c r="P121" s="98">
        <v>1.7200082123106428E-4</v>
      </c>
      <c r="Q121" s="98">
        <v>1.7435652401875896E-4</v>
      </c>
      <c r="R121" s="98">
        <v>1.782592060961549E-4</v>
      </c>
      <c r="S121" s="98">
        <v>0</v>
      </c>
      <c r="T121" s="98">
        <v>0</v>
      </c>
      <c r="U121" s="98">
        <v>1.7345910730688451E-4</v>
      </c>
      <c r="V121" s="98">
        <v>1.6811381032069732E-4</v>
      </c>
      <c r="W121" s="98">
        <v>1.7898591524580533E-4</v>
      </c>
      <c r="X121" s="98">
        <v>2.0232885471681741E-4</v>
      </c>
      <c r="Y121" s="98">
        <v>3.3753422309451672E-4</v>
      </c>
      <c r="DA121" s="63" t="s">
        <v>3869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3870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3871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3872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3873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3874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3875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3876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3877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3878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3879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3880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3881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3882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3883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3884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3885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3886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3887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3888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2.3206988491171741</v>
      </c>
      <c r="D143" s="117">
        <f t="shared" si="49"/>
        <v>3.5942816439338534</v>
      </c>
      <c r="E143" s="117">
        <f t="shared" si="49"/>
        <v>5.043088431120121</v>
      </c>
      <c r="F143" s="117">
        <f t="shared" si="49"/>
        <v>4.8661955153383847</v>
      </c>
      <c r="G143" s="117">
        <f t="shared" si="49"/>
        <v>3.823165945075</v>
      </c>
      <c r="H143" s="117">
        <f t="shared" si="49"/>
        <v>4.4517535744281203</v>
      </c>
      <c r="I143" s="117">
        <f t="shared" si="49"/>
        <v>2.9313494260712627</v>
      </c>
      <c r="J143" s="117">
        <f t="shared" si="49"/>
        <v>2.3541279752807038</v>
      </c>
      <c r="K143" s="117">
        <f t="shared" si="49"/>
        <v>2.2424773821750517</v>
      </c>
      <c r="L143" s="117">
        <f t="shared" si="49"/>
        <v>2.8054865382025294</v>
      </c>
      <c r="M143" s="117">
        <f t="shared" si="49"/>
        <v>2.5435237850334476</v>
      </c>
      <c r="N143" s="117">
        <f t="shared" si="49"/>
        <v>2.2823966375555056</v>
      </c>
      <c r="O143" s="117">
        <f t="shared" si="49"/>
        <v>2.7436242675127427</v>
      </c>
      <c r="P143" s="117">
        <f t="shared" si="49"/>
        <v>6.2602291667445975</v>
      </c>
      <c r="Q143" s="117">
        <f t="shared" si="49"/>
        <v>7.2292635890982977</v>
      </c>
      <c r="R143" s="117">
        <f t="shared" ref="R143:V143" si="50">R144+R146+R148+R157</f>
        <v>7.166272211169141</v>
      </c>
      <c r="S143" s="117">
        <f t="shared" si="50"/>
        <v>5.612185358700712</v>
      </c>
      <c r="T143" s="117">
        <f t="shared" si="50"/>
        <v>4.0416831133174203</v>
      </c>
      <c r="U143" s="117">
        <f t="shared" si="50"/>
        <v>4.4725018210881089</v>
      </c>
      <c r="V143" s="117">
        <f t="shared" si="50"/>
        <v>4.7316696520391233</v>
      </c>
      <c r="W143" s="117">
        <f t="shared" ref="W143:Y143" si="51">W144+W146+W148+W157</f>
        <v>5.5014534428289359</v>
      </c>
      <c r="X143" s="117">
        <f t="shared" si="51"/>
        <v>6.6354231206489604</v>
      </c>
      <c r="Y143" s="117">
        <f t="shared" si="51"/>
        <v>5.447593015791897</v>
      </c>
      <c r="DA143" s="129" t="s">
        <v>3889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3890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3891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3892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3893</v>
      </c>
    </row>
    <row r="148" spans="1:105" ht="12" customHeight="1" x14ac:dyDescent="0.25">
      <c r="A148" s="121" t="s">
        <v>55</v>
      </c>
      <c r="B148" s="122"/>
      <c r="C148" s="122">
        <v>1.9181455364845825</v>
      </c>
      <c r="D148" s="122">
        <v>2.9088529901087021</v>
      </c>
      <c r="E148" s="122">
        <v>4.1613007767527073</v>
      </c>
      <c r="F148" s="122">
        <v>3.8871699881011152</v>
      </c>
      <c r="G148" s="122">
        <v>2.9114518808238525</v>
      </c>
      <c r="H148" s="122">
        <v>3.5170591869442012</v>
      </c>
      <c r="I148" s="122">
        <v>2.1489485523582079</v>
      </c>
      <c r="J148" s="122">
        <v>1.7039413547680404</v>
      </c>
      <c r="K148" s="122">
        <v>1.6266316423652851</v>
      </c>
      <c r="L148" s="122">
        <v>2.0763935286117197</v>
      </c>
      <c r="M148" s="122">
        <v>1.8884745320564817</v>
      </c>
      <c r="N148" s="122">
        <v>1.7044558344749803</v>
      </c>
      <c r="O148" s="122">
        <v>2.1417422666822441</v>
      </c>
      <c r="P148" s="122">
        <v>4.9702230075116152</v>
      </c>
      <c r="Q148" s="122">
        <v>5.66389071645788</v>
      </c>
      <c r="R148" s="122">
        <v>5.5157702219248428</v>
      </c>
      <c r="S148" s="122">
        <v>4.1864092278824412</v>
      </c>
      <c r="T148" s="122">
        <v>2.9906866957465543</v>
      </c>
      <c r="U148" s="122">
        <v>3.3444972462714393</v>
      </c>
      <c r="V148" s="122">
        <v>3.613040358165204</v>
      </c>
      <c r="W148" s="122">
        <v>4.2032685995511105</v>
      </c>
      <c r="X148" s="122">
        <v>5.1774413935595742</v>
      </c>
      <c r="Y148" s="122">
        <v>4.0370374974799121</v>
      </c>
      <c r="DA148" s="130" t="s">
        <v>3894</v>
      </c>
    </row>
    <row r="149" spans="1:105" ht="12" customHeight="1" x14ac:dyDescent="0.25">
      <c r="A149" s="97" t="s">
        <v>124</v>
      </c>
      <c r="B149" s="98"/>
      <c r="C149" s="98">
        <v>1.9181455364845825</v>
      </c>
      <c r="D149" s="98">
        <v>2.9085755921335639</v>
      </c>
      <c r="E149" s="98">
        <v>4.1605956076296273</v>
      </c>
      <c r="F149" s="98">
        <v>3.8864819653955833</v>
      </c>
      <c r="G149" s="98">
        <v>2.9110381073433169</v>
      </c>
      <c r="H149" s="98">
        <v>3.5165613752943519</v>
      </c>
      <c r="I149" s="98">
        <v>2.1477533647836311</v>
      </c>
      <c r="J149" s="98">
        <v>1.702616467758552</v>
      </c>
      <c r="K149" s="98">
        <v>1.6256698887772791</v>
      </c>
      <c r="L149" s="98">
        <v>2.0757106036123432</v>
      </c>
      <c r="M149" s="98">
        <v>1.8884466989570281</v>
      </c>
      <c r="N149" s="98">
        <v>1.7038350400487525</v>
      </c>
      <c r="O149" s="98">
        <v>2.1409204684563989</v>
      </c>
      <c r="P149" s="98">
        <v>4.9669228475209133</v>
      </c>
      <c r="Q149" s="98">
        <v>5.6623286785301365</v>
      </c>
      <c r="R149" s="98">
        <v>5.5139181016174854</v>
      </c>
      <c r="S149" s="98">
        <v>4.1843531260468065</v>
      </c>
      <c r="T149" s="98">
        <v>2.9897362530826559</v>
      </c>
      <c r="U149" s="98">
        <v>3.3438002786341916</v>
      </c>
      <c r="V149" s="98">
        <v>3.6112343956285406</v>
      </c>
      <c r="W149" s="98">
        <v>4.1991487281612976</v>
      </c>
      <c r="X149" s="98">
        <v>5.1703879325565643</v>
      </c>
      <c r="Y149" s="98">
        <v>4.0363494953866068</v>
      </c>
      <c r="DA149" s="63" t="s">
        <v>3895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2.7739797513836142E-4</v>
      </c>
      <c r="E150" s="98">
        <v>7.0516912307986494E-4</v>
      </c>
      <c r="F150" s="98">
        <v>6.8802270553179569E-4</v>
      </c>
      <c r="G150" s="98">
        <v>4.1377348053565064E-4</v>
      </c>
      <c r="H150" s="98">
        <v>4.978116498494038E-4</v>
      </c>
      <c r="I150" s="98">
        <v>1.1951875745768777E-3</v>
      </c>
      <c r="J150" s="98">
        <v>1.3248870094885164E-3</v>
      </c>
      <c r="K150" s="98">
        <v>9.6175358800606905E-4</v>
      </c>
      <c r="L150" s="98">
        <v>6.829249993763459E-4</v>
      </c>
      <c r="M150" s="98">
        <v>2.783309945362574E-5</v>
      </c>
      <c r="N150" s="98">
        <v>6.207944262277891E-4</v>
      </c>
      <c r="O150" s="98">
        <v>8.2179822584535934E-4</v>
      </c>
      <c r="P150" s="98">
        <v>3.3001599907022464E-3</v>
      </c>
      <c r="Q150" s="98">
        <v>1.5620379277434828E-3</v>
      </c>
      <c r="R150" s="98">
        <v>1.8521203073572779E-3</v>
      </c>
      <c r="S150" s="98">
        <v>2.0561018356342517E-3</v>
      </c>
      <c r="T150" s="98">
        <v>9.5044266389855562E-4</v>
      </c>
      <c r="U150" s="98">
        <v>6.9696763724766907E-4</v>
      </c>
      <c r="V150" s="98">
        <v>1.8059625366630987E-3</v>
      </c>
      <c r="W150" s="98">
        <v>4.119871389812642E-3</v>
      </c>
      <c r="X150" s="98">
        <v>7.0534610030102227E-3</v>
      </c>
      <c r="Y150" s="98">
        <v>6.8800209330512746E-4</v>
      </c>
      <c r="DA150" s="63" t="s">
        <v>3896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2.7739797513836142E-4</v>
      </c>
      <c r="E151" s="101">
        <v>7.0516912307986494E-4</v>
      </c>
      <c r="F151" s="101">
        <v>6.8802270553179569E-4</v>
      </c>
      <c r="G151" s="101">
        <v>4.1377348053565064E-4</v>
      </c>
      <c r="H151" s="101">
        <v>4.978116498494038E-4</v>
      </c>
      <c r="I151" s="101">
        <v>1.1951875745768777E-3</v>
      </c>
      <c r="J151" s="101">
        <v>1.3248870094885164E-3</v>
      </c>
      <c r="K151" s="101">
        <v>9.6175358800606905E-4</v>
      </c>
      <c r="L151" s="101">
        <v>6.829249993763459E-4</v>
      </c>
      <c r="M151" s="101">
        <v>2.783309945362574E-5</v>
      </c>
      <c r="N151" s="101">
        <v>6.207944262277891E-4</v>
      </c>
      <c r="O151" s="101">
        <v>8.2179822584535934E-4</v>
      </c>
      <c r="P151" s="101">
        <v>3.3001599907022464E-3</v>
      </c>
      <c r="Q151" s="101">
        <v>1.5620379277434828E-3</v>
      </c>
      <c r="R151" s="101">
        <v>1.8521203073572779E-3</v>
      </c>
      <c r="S151" s="101">
        <v>2.0561018356342517E-3</v>
      </c>
      <c r="T151" s="101">
        <v>9.5044266389855562E-4</v>
      </c>
      <c r="U151" s="101">
        <v>6.9696763724766907E-4</v>
      </c>
      <c r="V151" s="101">
        <v>1.8059625366630987E-3</v>
      </c>
      <c r="W151" s="101">
        <v>4.119871389812642E-3</v>
      </c>
      <c r="X151" s="101">
        <v>7.0534610030102227E-3</v>
      </c>
      <c r="Y151" s="101">
        <v>6.8800209330512746E-4</v>
      </c>
      <c r="DA151" s="131" t="s">
        <v>3897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3898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3899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3900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3901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3902</v>
      </c>
    </row>
    <row r="157" spans="1:105" ht="12" customHeight="1" x14ac:dyDescent="0.25">
      <c r="A157" s="121" t="s">
        <v>54</v>
      </c>
      <c r="B157" s="122"/>
      <c r="C157" s="122">
        <v>0.40255331263259148</v>
      </c>
      <c r="D157" s="122">
        <v>0.68542865382515139</v>
      </c>
      <c r="E157" s="122">
        <v>0.88178765436741369</v>
      </c>
      <c r="F157" s="122">
        <v>0.97902552723726988</v>
      </c>
      <c r="G157" s="122">
        <v>0.91171406425114754</v>
      </c>
      <c r="H157" s="122">
        <v>0.93469438748391909</v>
      </c>
      <c r="I157" s="122">
        <v>0.78240087371305456</v>
      </c>
      <c r="J157" s="122">
        <v>0.65018662051266352</v>
      </c>
      <c r="K157" s="122">
        <v>0.61584573980976631</v>
      </c>
      <c r="L157" s="122">
        <v>0.7290930095908098</v>
      </c>
      <c r="M157" s="122">
        <v>0.65504925297696603</v>
      </c>
      <c r="N157" s="122">
        <v>0.57794080308052542</v>
      </c>
      <c r="O157" s="122">
        <v>0.60188200083049848</v>
      </c>
      <c r="P157" s="122">
        <v>1.2900061592329823</v>
      </c>
      <c r="Q157" s="122">
        <v>1.5653728726404177</v>
      </c>
      <c r="R157" s="122">
        <v>1.650501989244298</v>
      </c>
      <c r="S157" s="122">
        <v>1.4257761308182713</v>
      </c>
      <c r="T157" s="122">
        <v>1.0509964175708655</v>
      </c>
      <c r="U157" s="122">
        <v>1.12800457481667</v>
      </c>
      <c r="V157" s="122">
        <v>1.1186292938739197</v>
      </c>
      <c r="W157" s="122">
        <v>1.2981848432778258</v>
      </c>
      <c r="X157" s="122">
        <v>1.4579817270893864</v>
      </c>
      <c r="Y157" s="122">
        <v>1.4105555183119853</v>
      </c>
      <c r="DA157" s="130" t="s">
        <v>3903</v>
      </c>
    </row>
    <row r="158" spans="1:105" ht="12" customHeight="1" x14ac:dyDescent="0.25">
      <c r="A158" s="97" t="s">
        <v>50</v>
      </c>
      <c r="B158" s="98"/>
      <c r="C158" s="98">
        <v>0.40255331263259148</v>
      </c>
      <c r="D158" s="98">
        <v>0.68542865382515139</v>
      </c>
      <c r="E158" s="98">
        <v>0.88178765436741369</v>
      </c>
      <c r="F158" s="98">
        <v>0.97902552723726988</v>
      </c>
      <c r="G158" s="98">
        <v>0.91171406425114754</v>
      </c>
      <c r="H158" s="98">
        <v>0.93469438748391909</v>
      </c>
      <c r="I158" s="98">
        <v>0.78240087371305456</v>
      </c>
      <c r="J158" s="98">
        <v>0.65018662051266352</v>
      </c>
      <c r="K158" s="98">
        <v>0.61584573980976631</v>
      </c>
      <c r="L158" s="98">
        <v>0.7290930095908098</v>
      </c>
      <c r="M158" s="98">
        <v>0.65504925297696603</v>
      </c>
      <c r="N158" s="98">
        <v>0.57794080308052542</v>
      </c>
      <c r="O158" s="98">
        <v>0.60188200083049848</v>
      </c>
      <c r="P158" s="98">
        <v>1.2900061592329823</v>
      </c>
      <c r="Q158" s="98">
        <v>1.5653728726404177</v>
      </c>
      <c r="R158" s="98">
        <v>1.650501989244298</v>
      </c>
      <c r="S158" s="98">
        <v>1.4257761308182713</v>
      </c>
      <c r="T158" s="98">
        <v>1.0509964175708655</v>
      </c>
      <c r="U158" s="98">
        <v>1.12800457481667</v>
      </c>
      <c r="V158" s="98">
        <v>1.1186292938739197</v>
      </c>
      <c r="W158" s="98">
        <v>1.2981848432778258</v>
      </c>
      <c r="X158" s="98">
        <v>1.4579817270893864</v>
      </c>
      <c r="Y158" s="98">
        <v>1.4105555183119853</v>
      </c>
      <c r="DA158" s="63" t="s">
        <v>3904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3905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26.362934279910178</v>
      </c>
      <c r="D161" s="117">
        <f t="shared" si="54"/>
        <v>20.226195441796399</v>
      </c>
      <c r="E161" s="117">
        <f t="shared" si="54"/>
        <v>29.487354267443227</v>
      </c>
      <c r="F161" s="117">
        <f t="shared" si="54"/>
        <v>31.215757223882875</v>
      </c>
      <c r="G161" s="117">
        <f t="shared" si="54"/>
        <v>27.86264475815533</v>
      </c>
      <c r="H161" s="117">
        <f t="shared" si="54"/>
        <v>37.034056674268079</v>
      </c>
      <c r="I161" s="117">
        <f t="shared" si="54"/>
        <v>18.421536883917856</v>
      </c>
      <c r="J161" s="117">
        <f t="shared" si="54"/>
        <v>15.386458091332596</v>
      </c>
      <c r="K161" s="117">
        <f t="shared" si="54"/>
        <v>17.110513274940537</v>
      </c>
      <c r="L161" s="117">
        <f t="shared" si="54"/>
        <v>22.098563784994528</v>
      </c>
      <c r="M161" s="117">
        <f t="shared" si="54"/>
        <v>13.312162910025627</v>
      </c>
      <c r="N161" s="117">
        <f t="shared" si="54"/>
        <v>10.421488019641181</v>
      </c>
      <c r="O161" s="117">
        <f t="shared" si="54"/>
        <v>0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8.9827028161672953</v>
      </c>
      <c r="S161" s="117">
        <f t="shared" si="55"/>
        <v>12.92278003906959</v>
      </c>
      <c r="T161" s="117">
        <f t="shared" si="55"/>
        <v>16.429846122993595</v>
      </c>
      <c r="U161" s="117">
        <f t="shared" si="55"/>
        <v>14.634774754020203</v>
      </c>
      <c r="V161" s="117">
        <f t="shared" si="55"/>
        <v>15.81243823667846</v>
      </c>
      <c r="W161" s="117">
        <f t="shared" ref="W161:Y161" si="56">W162+W164+W166+W175</f>
        <v>18.135876154861247</v>
      </c>
      <c r="X161" s="117">
        <f t="shared" si="56"/>
        <v>18.06193125852139</v>
      </c>
      <c r="Y161" s="117">
        <f t="shared" si="56"/>
        <v>24.647676349604382</v>
      </c>
      <c r="DA161" s="129" t="s">
        <v>3906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3907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3908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3909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3910</v>
      </c>
    </row>
    <row r="166" spans="1:105" ht="12" customHeight="1" x14ac:dyDescent="0.25">
      <c r="A166" s="121" t="s">
        <v>55</v>
      </c>
      <c r="B166" s="122"/>
      <c r="C166" s="122">
        <v>21.790019878616434</v>
      </c>
      <c r="D166" s="122">
        <v>16.368643297401025</v>
      </c>
      <c r="E166" s="122">
        <v>24.331088968410153</v>
      </c>
      <c r="F166" s="122">
        <v>24.935992693982588</v>
      </c>
      <c r="G166" s="122">
        <v>21.218017136844182</v>
      </c>
      <c r="H166" s="122">
        <v>29.258831823183016</v>
      </c>
      <c r="I166" s="122">
        <v>13.504431669539157</v>
      </c>
      <c r="J166" s="122">
        <v>11.136811331298849</v>
      </c>
      <c r="K166" s="122">
        <v>12.411823980606465</v>
      </c>
      <c r="L166" s="122">
        <v>16.355583867440924</v>
      </c>
      <c r="M166" s="122">
        <v>9.8840474091889341</v>
      </c>
      <c r="N166" s="122">
        <v>7.7827855536315651</v>
      </c>
      <c r="O166" s="122">
        <v>0</v>
      </c>
      <c r="P166" s="122">
        <v>0</v>
      </c>
      <c r="Q166" s="122">
        <v>0</v>
      </c>
      <c r="R166" s="122">
        <v>6.913826470215322</v>
      </c>
      <c r="S166" s="122">
        <v>9.6397259619552287</v>
      </c>
      <c r="T166" s="122">
        <v>12.157304578042712</v>
      </c>
      <c r="U166" s="122">
        <v>10.943738409637009</v>
      </c>
      <c r="V166" s="122">
        <v>12.074091436577115</v>
      </c>
      <c r="W166" s="122">
        <v>13.856322921334042</v>
      </c>
      <c r="X166" s="122">
        <v>14.093250773251015</v>
      </c>
      <c r="Y166" s="122">
        <v>18.265748026444808</v>
      </c>
      <c r="DA166" s="130" t="s">
        <v>3911</v>
      </c>
    </row>
    <row r="167" spans="1:105" ht="12" customHeight="1" x14ac:dyDescent="0.25">
      <c r="A167" s="97" t="s">
        <v>124</v>
      </c>
      <c r="B167" s="98"/>
      <c r="C167" s="98">
        <v>21.790019878616434</v>
      </c>
      <c r="D167" s="98">
        <v>16.367029345545674</v>
      </c>
      <c r="E167" s="98">
        <v>24.326928470583983</v>
      </c>
      <c r="F167" s="98">
        <v>24.931585629625534</v>
      </c>
      <c r="G167" s="98">
        <v>21.215007875167558</v>
      </c>
      <c r="H167" s="98">
        <v>29.254774658236745</v>
      </c>
      <c r="I167" s="98">
        <v>13.496972050539211</v>
      </c>
      <c r="J167" s="98">
        <v>11.128121631207204</v>
      </c>
      <c r="K167" s="98">
        <v>12.404450536431753</v>
      </c>
      <c r="L167" s="98">
        <v>16.350212754607991</v>
      </c>
      <c r="M167" s="98">
        <v>9.8839360767911195</v>
      </c>
      <c r="N167" s="98">
        <v>7.77996537323813</v>
      </c>
      <c r="O167" s="98">
        <v>0</v>
      </c>
      <c r="P167" s="98">
        <v>0</v>
      </c>
      <c r="Q167" s="98">
        <v>0</v>
      </c>
      <c r="R167" s="98">
        <v>6.9115113198311251</v>
      </c>
      <c r="S167" s="98">
        <v>9.635002887448735</v>
      </c>
      <c r="T167" s="98">
        <v>12.153416403508581</v>
      </c>
      <c r="U167" s="98">
        <v>10.941463015291877</v>
      </c>
      <c r="V167" s="98">
        <v>12.068055719678267</v>
      </c>
      <c r="W167" s="98">
        <v>13.842739005761029</v>
      </c>
      <c r="X167" s="98">
        <v>14.074077963445582</v>
      </c>
      <c r="Y167" s="98">
        <v>18.262637060457688</v>
      </c>
      <c r="DA167" s="63" t="s">
        <v>3912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1.6139518553504664E-3</v>
      </c>
      <c r="E168" s="98">
        <v>4.1604978261712035E-3</v>
      </c>
      <c r="F168" s="98">
        <v>4.4070643570550171E-3</v>
      </c>
      <c r="G168" s="98">
        <v>3.0092616766229131E-3</v>
      </c>
      <c r="H168" s="98">
        <v>4.0571649462726412E-3</v>
      </c>
      <c r="I168" s="98">
        <v>7.4596189999453404E-3</v>
      </c>
      <c r="J168" s="98">
        <v>8.6897000916452676E-3</v>
      </c>
      <c r="K168" s="98">
        <v>7.3734441747131943E-3</v>
      </c>
      <c r="L168" s="98">
        <v>5.3711128329328823E-3</v>
      </c>
      <c r="M168" s="98">
        <v>1.1133239781450296E-4</v>
      </c>
      <c r="N168" s="98">
        <v>2.8201803934348123E-3</v>
      </c>
      <c r="O168" s="98">
        <v>0</v>
      </c>
      <c r="P168" s="98">
        <v>0</v>
      </c>
      <c r="Q168" s="98">
        <v>0</v>
      </c>
      <c r="R168" s="98">
        <v>2.315150384196597E-3</v>
      </c>
      <c r="S168" s="98">
        <v>4.7230745064931736E-3</v>
      </c>
      <c r="T168" s="98">
        <v>3.8881745341304555E-3</v>
      </c>
      <c r="U168" s="98">
        <v>2.2753943451320957E-3</v>
      </c>
      <c r="V168" s="98">
        <v>6.0357168988477254E-3</v>
      </c>
      <c r="W168" s="98">
        <v>1.3583915573014327E-2</v>
      </c>
      <c r="X168" s="98">
        <v>1.9172809805433285E-2</v>
      </c>
      <c r="Y168" s="98">
        <v>3.1109659871188366E-3</v>
      </c>
      <c r="DA168" s="63" t="s">
        <v>3913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1.6139518553504664E-3</v>
      </c>
      <c r="E169" s="101">
        <v>4.1604978261712035E-3</v>
      </c>
      <c r="F169" s="101">
        <v>4.4070643570550171E-3</v>
      </c>
      <c r="G169" s="101">
        <v>3.0092616766229131E-3</v>
      </c>
      <c r="H169" s="101">
        <v>4.0571649462726412E-3</v>
      </c>
      <c r="I169" s="101">
        <v>7.4596189999453404E-3</v>
      </c>
      <c r="J169" s="101">
        <v>8.6897000916452676E-3</v>
      </c>
      <c r="K169" s="101">
        <v>7.3734441747131943E-3</v>
      </c>
      <c r="L169" s="101">
        <v>5.3711128329328823E-3</v>
      </c>
      <c r="M169" s="101">
        <v>1.1133239781450296E-4</v>
      </c>
      <c r="N169" s="101">
        <v>2.8201803934348123E-3</v>
      </c>
      <c r="O169" s="101">
        <v>0</v>
      </c>
      <c r="P169" s="101">
        <v>0</v>
      </c>
      <c r="Q169" s="101">
        <v>0</v>
      </c>
      <c r="R169" s="101">
        <v>2.315150384196597E-3</v>
      </c>
      <c r="S169" s="101">
        <v>4.7230745064931736E-3</v>
      </c>
      <c r="T169" s="101">
        <v>3.8881745341304555E-3</v>
      </c>
      <c r="U169" s="101">
        <v>2.2753943451320957E-3</v>
      </c>
      <c r="V169" s="101">
        <v>6.0357168988477254E-3</v>
      </c>
      <c r="W169" s="101">
        <v>1.3583915573014327E-2</v>
      </c>
      <c r="X169" s="101">
        <v>1.9172809805433285E-2</v>
      </c>
      <c r="Y169" s="101">
        <v>3.1109659871188366E-3</v>
      </c>
      <c r="DA169" s="131" t="s">
        <v>3914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3915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3916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3917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3918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3919</v>
      </c>
    </row>
    <row r="175" spans="1:105" ht="12" customHeight="1" x14ac:dyDescent="0.25">
      <c r="A175" s="121" t="s">
        <v>54</v>
      </c>
      <c r="B175" s="122"/>
      <c r="C175" s="122">
        <v>4.5729144012937439</v>
      </c>
      <c r="D175" s="122">
        <v>3.8575521443953749</v>
      </c>
      <c r="E175" s="122">
        <v>5.1562652990330733</v>
      </c>
      <c r="F175" s="122">
        <v>6.2797645299002882</v>
      </c>
      <c r="G175" s="122">
        <v>6.6446276213111473</v>
      </c>
      <c r="H175" s="122">
        <v>7.7752248510850652</v>
      </c>
      <c r="I175" s="122">
        <v>4.9171052143786991</v>
      </c>
      <c r="J175" s="122">
        <v>4.2496467600337473</v>
      </c>
      <c r="K175" s="122">
        <v>4.6986892943340717</v>
      </c>
      <c r="L175" s="122">
        <v>5.7429799175536056</v>
      </c>
      <c r="M175" s="122">
        <v>3.4281155008366939</v>
      </c>
      <c r="N175" s="122">
        <v>2.6387024660096152</v>
      </c>
      <c r="O175" s="122">
        <v>0</v>
      </c>
      <c r="P175" s="122">
        <v>0</v>
      </c>
      <c r="Q175" s="122">
        <v>0</v>
      </c>
      <c r="R175" s="122">
        <v>2.0688763459519732</v>
      </c>
      <c r="S175" s="122">
        <v>3.2830540771143619</v>
      </c>
      <c r="T175" s="122">
        <v>4.2725415449508812</v>
      </c>
      <c r="U175" s="122">
        <v>3.6910363443831953</v>
      </c>
      <c r="V175" s="122">
        <v>3.7383468001013451</v>
      </c>
      <c r="W175" s="122">
        <v>4.2795532335272055</v>
      </c>
      <c r="X175" s="122">
        <v>3.9686804852703741</v>
      </c>
      <c r="Y175" s="122">
        <v>6.3819283231595749</v>
      </c>
      <c r="DA175" s="130" t="s">
        <v>3920</v>
      </c>
    </row>
    <row r="176" spans="1:105" ht="12" customHeight="1" x14ac:dyDescent="0.25">
      <c r="A176" s="97" t="s">
        <v>50</v>
      </c>
      <c r="B176" s="98"/>
      <c r="C176" s="98">
        <v>4.5729144012937439</v>
      </c>
      <c r="D176" s="98">
        <v>3.8575521443953749</v>
      </c>
      <c r="E176" s="98">
        <v>5.1562652990330733</v>
      </c>
      <c r="F176" s="98">
        <v>6.2797645299002882</v>
      </c>
      <c r="G176" s="98">
        <v>6.6446276213111473</v>
      </c>
      <c r="H176" s="98">
        <v>7.7752248510850652</v>
      </c>
      <c r="I176" s="98">
        <v>4.9171052143786991</v>
      </c>
      <c r="J176" s="98">
        <v>4.2496467600337473</v>
      </c>
      <c r="K176" s="98">
        <v>4.6986892943340717</v>
      </c>
      <c r="L176" s="98">
        <v>5.7429799175536056</v>
      </c>
      <c r="M176" s="98">
        <v>3.4281155008366939</v>
      </c>
      <c r="N176" s="98">
        <v>2.6387024660096152</v>
      </c>
      <c r="O176" s="98">
        <v>0</v>
      </c>
      <c r="P176" s="98">
        <v>0</v>
      </c>
      <c r="Q176" s="98">
        <v>0</v>
      </c>
      <c r="R176" s="98">
        <v>2.0688763459519732</v>
      </c>
      <c r="S176" s="98">
        <v>3.2830540771143619</v>
      </c>
      <c r="T176" s="98">
        <v>4.2725415449508812</v>
      </c>
      <c r="U176" s="98">
        <v>3.6910363443831953</v>
      </c>
      <c r="V176" s="98">
        <v>3.7383468001013451</v>
      </c>
      <c r="W176" s="98">
        <v>4.2795532335272055</v>
      </c>
      <c r="X176" s="98">
        <v>3.9686804852703741</v>
      </c>
      <c r="Y176" s="98">
        <v>6.3819283231595749</v>
      </c>
      <c r="DA176" s="63" t="s">
        <v>3921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3922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6300.0427669845349</v>
      </c>
      <c r="D3" s="117">
        <f t="shared" si="0"/>
        <v>6663.0030205780004</v>
      </c>
      <c r="E3" s="117">
        <f t="shared" si="0"/>
        <v>6204.2106967804466</v>
      </c>
      <c r="F3" s="117">
        <f t="shared" si="0"/>
        <v>7191.4022531246173</v>
      </c>
      <c r="G3" s="117">
        <f t="shared" si="0"/>
        <v>7457.9583895931437</v>
      </c>
      <c r="H3" s="117">
        <f t="shared" si="0"/>
        <v>7536.1356517898494</v>
      </c>
      <c r="I3" s="117">
        <f t="shared" si="0"/>
        <v>6573.8920118233636</v>
      </c>
      <c r="J3" s="117">
        <f t="shared" si="0"/>
        <v>6777.0686393316082</v>
      </c>
      <c r="K3" s="117">
        <f t="shared" si="0"/>
        <v>7369.6132750866054</v>
      </c>
      <c r="L3" s="117">
        <f t="shared" si="0"/>
        <v>7027.9884254864464</v>
      </c>
      <c r="M3" s="117">
        <f t="shared" si="0"/>
        <v>6979.4240521090596</v>
      </c>
      <c r="N3" s="117">
        <f t="shared" si="0"/>
        <v>6909.5211721834748</v>
      </c>
      <c r="O3" s="117">
        <f t="shared" si="0"/>
        <v>5643.1698605364309</v>
      </c>
      <c r="P3" s="117">
        <f t="shared" si="0"/>
        <v>5472.6028414855136</v>
      </c>
      <c r="Q3" s="117">
        <f t="shared" si="0"/>
        <v>4963.5306867412282</v>
      </c>
      <c r="R3" s="117">
        <f t="shared" ref="R3:V3" si="1">R4+R7+R9+R19</f>
        <v>4442.203859496949</v>
      </c>
      <c r="S3" s="117">
        <f t="shared" si="1"/>
        <v>6204.3431242857951</v>
      </c>
      <c r="T3" s="117">
        <f t="shared" si="1"/>
        <v>6662.0032907227715</v>
      </c>
      <c r="U3" s="117">
        <f t="shared" si="1"/>
        <v>4827.6405780042114</v>
      </c>
      <c r="V3" s="117">
        <f t="shared" si="1"/>
        <v>5746.6086587162399</v>
      </c>
      <c r="W3" s="117">
        <f t="shared" ref="W3:Y3" si="2">W4+W7+W9+W19</f>
        <v>0</v>
      </c>
      <c r="X3" s="117">
        <f t="shared" si="2"/>
        <v>0</v>
      </c>
      <c r="Y3" s="117">
        <f t="shared" si="2"/>
        <v>4359.503846806414</v>
      </c>
      <c r="DA3" s="129" t="s">
        <v>3924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4395.5360335787254</v>
      </c>
      <c r="D4" s="122">
        <f t="shared" si="3"/>
        <v>4788.8529625598512</v>
      </c>
      <c r="E4" s="122">
        <f t="shared" si="3"/>
        <v>4321.6360078416728</v>
      </c>
      <c r="F4" s="122">
        <f t="shared" si="3"/>
        <v>5321.0771414227738</v>
      </c>
      <c r="G4" s="122">
        <f t="shared" si="3"/>
        <v>5510.872143244741</v>
      </c>
      <c r="H4" s="122">
        <f t="shared" si="3"/>
        <v>5606.9533257145176</v>
      </c>
      <c r="I4" s="122">
        <f t="shared" si="3"/>
        <v>4711.0877917323205</v>
      </c>
      <c r="J4" s="122">
        <f t="shared" si="3"/>
        <v>4938.7204893516518</v>
      </c>
      <c r="K4" s="122">
        <f t="shared" si="3"/>
        <v>5510.4354293811721</v>
      </c>
      <c r="L4" s="122">
        <f t="shared" si="3"/>
        <v>5046.0951424588857</v>
      </c>
      <c r="M4" s="122">
        <f t="shared" si="3"/>
        <v>4977.7166810906638</v>
      </c>
      <c r="N4" s="122">
        <f t="shared" si="3"/>
        <v>5022.1877408990631</v>
      </c>
      <c r="O4" s="122">
        <f t="shared" si="3"/>
        <v>3913.3823567441914</v>
      </c>
      <c r="P4" s="122">
        <f t="shared" si="3"/>
        <v>3765.7817292484956</v>
      </c>
      <c r="Q4" s="122">
        <f t="shared" si="3"/>
        <v>3329.3937422821</v>
      </c>
      <c r="R4" s="122">
        <f t="shared" ref="R4:V4" si="4">SUM(R5:R6)</f>
        <v>2772.5705724017207</v>
      </c>
      <c r="S4" s="122">
        <f t="shared" si="4"/>
        <v>4458.9771575699097</v>
      </c>
      <c r="T4" s="122">
        <f t="shared" si="4"/>
        <v>4853.6076583593804</v>
      </c>
      <c r="U4" s="122">
        <f t="shared" si="4"/>
        <v>3068.2751898728261</v>
      </c>
      <c r="V4" s="122">
        <f t="shared" si="4"/>
        <v>3352.8133768249113</v>
      </c>
      <c r="W4" s="122">
        <f t="shared" ref="W4:Y4" si="5">SUM(W5:W6)</f>
        <v>0</v>
      </c>
      <c r="X4" s="122">
        <f t="shared" si="5"/>
        <v>0</v>
      </c>
      <c r="Y4" s="122">
        <f t="shared" si="5"/>
        <v>2790.8830051703881</v>
      </c>
      <c r="DA4" s="130" t="s">
        <v>3925</v>
      </c>
    </row>
    <row r="5" spans="1:105" ht="12" customHeight="1" x14ac:dyDescent="0.25">
      <c r="A5" s="97" t="s">
        <v>51</v>
      </c>
      <c r="B5" s="98"/>
      <c r="C5" s="98">
        <v>4372.1655453659478</v>
      </c>
      <c r="D5" s="98">
        <v>4764.0133965170644</v>
      </c>
      <c r="E5" s="98">
        <v>4300.5034590984405</v>
      </c>
      <c r="F5" s="98">
        <v>5294.8983851307175</v>
      </c>
      <c r="G5" s="98">
        <v>5484.4457286949364</v>
      </c>
      <c r="H5" s="98">
        <v>5580.9162126261863</v>
      </c>
      <c r="I5" s="98">
        <v>4689.1897170152652</v>
      </c>
      <c r="J5" s="98">
        <v>4916.1155728259773</v>
      </c>
      <c r="K5" s="98">
        <v>5485.9237010364423</v>
      </c>
      <c r="L5" s="98">
        <v>5023.5689277829215</v>
      </c>
      <c r="M5" s="98">
        <v>4955.1143977503025</v>
      </c>
      <c r="N5" s="98">
        <v>4999.4747527531072</v>
      </c>
      <c r="O5" s="98">
        <v>3895.2814238940227</v>
      </c>
      <c r="P5" s="98">
        <v>3748.0003679153942</v>
      </c>
      <c r="Q5" s="98">
        <v>3314.1565621994464</v>
      </c>
      <c r="R5" s="98">
        <v>2759.5826356796083</v>
      </c>
      <c r="S5" s="98">
        <v>4437.8116211275947</v>
      </c>
      <c r="T5" s="98">
        <v>4829.654548630745</v>
      </c>
      <c r="U5" s="98">
        <v>3052.8977827918811</v>
      </c>
      <c r="V5" s="98">
        <v>3335.6582367026922</v>
      </c>
      <c r="W5" s="98">
        <v>0</v>
      </c>
      <c r="X5" s="98">
        <v>0</v>
      </c>
      <c r="Y5" s="98">
        <v>2775.8969056049768</v>
      </c>
      <c r="DA5" s="63" t="s">
        <v>3926</v>
      </c>
    </row>
    <row r="6" spans="1:105" ht="12" customHeight="1" x14ac:dyDescent="0.25">
      <c r="A6" s="97" t="s">
        <v>53</v>
      </c>
      <c r="B6" s="98"/>
      <c r="C6" s="98">
        <v>23.370488212777232</v>
      </c>
      <c r="D6" s="98">
        <v>24.839566042787283</v>
      </c>
      <c r="E6" s="98">
        <v>21.132548743232551</v>
      </c>
      <c r="F6" s="98">
        <v>26.178756292056015</v>
      </c>
      <c r="G6" s="98">
        <v>26.426414549804402</v>
      </c>
      <c r="H6" s="98">
        <v>26.037113088331427</v>
      </c>
      <c r="I6" s="98">
        <v>21.898074717055156</v>
      </c>
      <c r="J6" s="98">
        <v>22.604916525674231</v>
      </c>
      <c r="K6" s="98">
        <v>24.511728344730034</v>
      </c>
      <c r="L6" s="98">
        <v>22.52621467596456</v>
      </c>
      <c r="M6" s="98">
        <v>22.60228334036093</v>
      </c>
      <c r="N6" s="98">
        <v>22.71298814595615</v>
      </c>
      <c r="O6" s="98">
        <v>18.100932850168508</v>
      </c>
      <c r="P6" s="98">
        <v>17.78136133310139</v>
      </c>
      <c r="Q6" s="98">
        <v>15.23718008265376</v>
      </c>
      <c r="R6" s="98">
        <v>12.987936722112398</v>
      </c>
      <c r="S6" s="98">
        <v>21.16553644231541</v>
      </c>
      <c r="T6" s="98">
        <v>23.953109728635535</v>
      </c>
      <c r="U6" s="98">
        <v>15.377407080944796</v>
      </c>
      <c r="V6" s="98">
        <v>17.155140122218995</v>
      </c>
      <c r="W6" s="98">
        <v>0</v>
      </c>
      <c r="X6" s="98">
        <v>0</v>
      </c>
      <c r="Y6" s="98">
        <v>14.986099565411333</v>
      </c>
      <c r="DA6" s="63" t="s">
        <v>3927</v>
      </c>
    </row>
    <row r="7" spans="1:105" ht="12.95" customHeight="1" x14ac:dyDescent="0.25">
      <c r="A7" s="121" t="s">
        <v>92</v>
      </c>
      <c r="B7" s="122"/>
      <c r="C7" s="122">
        <f t="shared" ref="C7:Y7" si="6">C8</f>
        <v>69.314310367158626</v>
      </c>
      <c r="D7" s="122">
        <f t="shared" si="6"/>
        <v>43.595874696669583</v>
      </c>
      <c r="E7" s="122">
        <f t="shared" si="6"/>
        <v>85.607983023138743</v>
      </c>
      <c r="F7" s="122">
        <f t="shared" si="6"/>
        <v>97.433501874484932</v>
      </c>
      <c r="G7" s="122">
        <f t="shared" si="6"/>
        <v>155.14390942400135</v>
      </c>
      <c r="H7" s="122">
        <f t="shared" si="6"/>
        <v>48.850587081784163</v>
      </c>
      <c r="I7" s="122">
        <f t="shared" si="6"/>
        <v>53.782381975339334</v>
      </c>
      <c r="J7" s="122">
        <f t="shared" si="6"/>
        <v>41.59896882569528</v>
      </c>
      <c r="K7" s="122">
        <f t="shared" si="6"/>
        <v>62.812013148379734</v>
      </c>
      <c r="L7" s="122">
        <f t="shared" si="6"/>
        <v>74.590336753681811</v>
      </c>
      <c r="M7" s="122">
        <f t="shared" si="6"/>
        <v>51.352278806176905</v>
      </c>
      <c r="N7" s="122">
        <f t="shared" si="6"/>
        <v>77.637470444808869</v>
      </c>
      <c r="O7" s="122">
        <f t="shared" si="6"/>
        <v>14.792597283538623</v>
      </c>
      <c r="P7" s="122">
        <f t="shared" si="6"/>
        <v>4.0962661426124347</v>
      </c>
      <c r="Q7" s="122">
        <f t="shared" si="6"/>
        <v>4.5108964529254205</v>
      </c>
      <c r="R7" s="122">
        <f t="shared" si="6"/>
        <v>21.622174619259532</v>
      </c>
      <c r="S7" s="122">
        <f t="shared" si="6"/>
        <v>26.534350550776495</v>
      </c>
      <c r="T7" s="122">
        <f t="shared" si="6"/>
        <v>34.806597122113445</v>
      </c>
      <c r="U7" s="122">
        <f t="shared" si="6"/>
        <v>18.809224379597605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8.8245631008098488</v>
      </c>
      <c r="DA7" s="130" t="s">
        <v>3928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69.314310367158626</v>
      </c>
      <c r="D8" s="98">
        <f>IF(RES_hhdet_in_fec!D8=0,0,RES_hhdet_in_fec!D8*1000*11630/RES_hhdet_in_new!D5)</f>
        <v>43.595874696669583</v>
      </c>
      <c r="E8" s="98">
        <f>IF(RES_hhdet_in_fec!E8=0,0,RES_hhdet_in_fec!E8*1000*11630/RES_hhdet_in_new!E5)</f>
        <v>85.607983023138743</v>
      </c>
      <c r="F8" s="98">
        <f>IF(RES_hhdet_in_fec!F8=0,0,RES_hhdet_in_fec!F8*1000*11630/RES_hhdet_in_new!F5)</f>
        <v>97.433501874484932</v>
      </c>
      <c r="G8" s="98">
        <f>IF(RES_hhdet_in_fec!G8=0,0,RES_hhdet_in_fec!G8*1000*11630/RES_hhdet_in_new!G5)</f>
        <v>155.14390942400135</v>
      </c>
      <c r="H8" s="98">
        <f>IF(RES_hhdet_in_fec!H8=0,0,RES_hhdet_in_fec!H8*1000*11630/RES_hhdet_in_new!H5)</f>
        <v>48.850587081784163</v>
      </c>
      <c r="I8" s="98">
        <f>IF(RES_hhdet_in_fec!I8=0,0,RES_hhdet_in_fec!I8*1000*11630/RES_hhdet_in_new!I5)</f>
        <v>53.782381975339334</v>
      </c>
      <c r="J8" s="98">
        <f>IF(RES_hhdet_in_fec!J8=0,0,RES_hhdet_in_fec!J8*1000*11630/RES_hhdet_in_new!J5)</f>
        <v>41.59896882569528</v>
      </c>
      <c r="K8" s="98">
        <f>IF(RES_hhdet_in_fec!K8=0,0,RES_hhdet_in_fec!K8*1000*11630/RES_hhdet_in_new!K5)</f>
        <v>62.812013148379734</v>
      </c>
      <c r="L8" s="98">
        <f>IF(RES_hhdet_in_fec!L8=0,0,RES_hhdet_in_fec!L8*1000*11630/RES_hhdet_in_new!L5)</f>
        <v>74.590336753681811</v>
      </c>
      <c r="M8" s="98">
        <f>IF(RES_hhdet_in_fec!M8=0,0,RES_hhdet_in_fec!M8*1000*11630/RES_hhdet_in_new!M5)</f>
        <v>51.352278806176905</v>
      </c>
      <c r="N8" s="98">
        <f>IF(RES_hhdet_in_fec!N8=0,0,RES_hhdet_in_fec!N8*1000*11630/RES_hhdet_in_new!N5)</f>
        <v>77.637470444808869</v>
      </c>
      <c r="O8" s="98">
        <f>IF(RES_hhdet_in_fec!O8=0,0,RES_hhdet_in_fec!O8*1000*11630/RES_hhdet_in_new!O5)</f>
        <v>14.792597283538623</v>
      </c>
      <c r="P8" s="98">
        <f>IF(RES_hhdet_in_fec!P8=0,0,RES_hhdet_in_fec!P8*1000*11630/RES_hhdet_in_new!P5)</f>
        <v>4.0962661426124347</v>
      </c>
      <c r="Q8" s="98">
        <f>IF(RES_hhdet_in_fec!Q8=0,0,RES_hhdet_in_fec!Q8*1000*11630/RES_hhdet_in_new!Q5)</f>
        <v>4.5108964529254205</v>
      </c>
      <c r="R8" s="98">
        <f>IF(RES_hhdet_in_fec!R8=0,0,RES_hhdet_in_fec!R8*1000*11630/RES_hhdet_in_new!R5)</f>
        <v>21.622174619259532</v>
      </c>
      <c r="S8" s="98">
        <f>IF(RES_hhdet_in_fec!S8=0,0,RES_hhdet_in_fec!S8*1000*11630/RES_hhdet_in_new!S5)</f>
        <v>26.534350550776495</v>
      </c>
      <c r="T8" s="98">
        <f>IF(RES_hhdet_in_fec!T8=0,0,RES_hhdet_in_fec!T8*1000*11630/RES_hhdet_in_new!T5)</f>
        <v>34.806597122113445</v>
      </c>
      <c r="U8" s="98">
        <f>IF(RES_hhdet_in_fec!U8=0,0,RES_hhdet_in_fec!U8*1000*11630/RES_hhdet_in_new!U5)</f>
        <v>18.809224379597605</v>
      </c>
      <c r="V8" s="98">
        <f>IF(RES_hhdet_in_fec!V8=0,0,RES_hhdet_in_fec!V8*1000*11630/RES_hhdet_in_new!V5)</f>
        <v>0</v>
      </c>
      <c r="W8" s="98">
        <f>IF(RES_hhdet_in_fec!W8=0,0,RES_hhdet_in_fec!W8*1000*11630/RES_hhdet_in_new!W5)</f>
        <v>0</v>
      </c>
      <c r="X8" s="98">
        <f>IF(RES_hhdet_in_fec!X8=0,0,RES_hhdet_in_fec!X8*1000*11630/RES_hhdet_in_new!X5)</f>
        <v>0</v>
      </c>
      <c r="Y8" s="98">
        <f>IF(RES_hhdet_in_fec!Y8=0,0,RES_hhdet_in_fec!Y8*1000*11630/RES_hhdet_in_new!Y5)</f>
        <v>8.8245631008098488</v>
      </c>
      <c r="DA8" s="63" t="s">
        <v>3929</v>
      </c>
    </row>
    <row r="9" spans="1:105" ht="12" customHeight="1" x14ac:dyDescent="0.25">
      <c r="A9" s="121" t="s">
        <v>55</v>
      </c>
      <c r="B9" s="122"/>
      <c r="C9" s="122">
        <v>1213.9423779487076</v>
      </c>
      <c r="D9" s="122">
        <v>1190.0108891250161</v>
      </c>
      <c r="E9" s="122">
        <v>1137.933599880339</v>
      </c>
      <c r="F9" s="122">
        <v>1117.8474748186013</v>
      </c>
      <c r="G9" s="122">
        <v>1118.0667313746169</v>
      </c>
      <c r="H9" s="122">
        <v>1131.4067893095155</v>
      </c>
      <c r="I9" s="122">
        <v>1066.016815624889</v>
      </c>
      <c r="J9" s="122">
        <v>1042.3773769225916</v>
      </c>
      <c r="K9" s="122">
        <v>1031.4508840019591</v>
      </c>
      <c r="L9" s="122">
        <v>1119.8196534345018</v>
      </c>
      <c r="M9" s="122">
        <v>1166.9695765598572</v>
      </c>
      <c r="N9" s="122">
        <v>1103.3481066963154</v>
      </c>
      <c r="O9" s="122">
        <v>1087.0289634277024</v>
      </c>
      <c r="P9" s="122">
        <v>1069.8341475549059</v>
      </c>
      <c r="Q9" s="122">
        <v>1000.6878870952543</v>
      </c>
      <c r="R9" s="122">
        <v>1020.4722404756484</v>
      </c>
      <c r="S9" s="122">
        <v>1065.7444937157707</v>
      </c>
      <c r="T9" s="122">
        <v>1083.3932373329985</v>
      </c>
      <c r="U9" s="122">
        <v>1076.0752980103309</v>
      </c>
      <c r="V9" s="122">
        <v>1427.2285298771533</v>
      </c>
      <c r="W9" s="122">
        <v>0</v>
      </c>
      <c r="X9" s="122">
        <v>0</v>
      </c>
      <c r="Y9" s="122">
        <v>983.56198858350763</v>
      </c>
      <c r="DA9" s="130" t="s">
        <v>3930</v>
      </c>
    </row>
    <row r="10" spans="1:105" ht="12" customHeight="1" x14ac:dyDescent="0.25">
      <c r="A10" s="97" t="s">
        <v>143</v>
      </c>
      <c r="B10" s="98"/>
      <c r="C10" s="98">
        <v>1239.3790264456209</v>
      </c>
      <c r="D10" s="98">
        <v>1170.1938044238686</v>
      </c>
      <c r="E10" s="98">
        <v>1123.1482335536757</v>
      </c>
      <c r="F10" s="98">
        <v>1135.0222121424665</v>
      </c>
      <c r="G10" s="98">
        <v>1185.5364747535655</v>
      </c>
      <c r="H10" s="98">
        <v>1183.7591287002815</v>
      </c>
      <c r="I10" s="98">
        <v>1075.858902356305</v>
      </c>
      <c r="J10" s="98">
        <v>1146.7600575074355</v>
      </c>
      <c r="K10" s="98">
        <v>1163.8066646971131</v>
      </c>
      <c r="L10" s="98">
        <v>1194.9279728336714</v>
      </c>
      <c r="M10" s="98">
        <v>1132.6481243405615</v>
      </c>
      <c r="N10" s="98">
        <v>1155.0441878025597</v>
      </c>
      <c r="O10" s="98">
        <v>1156.8910028615594</v>
      </c>
      <c r="P10" s="98">
        <v>1215.1010080555818</v>
      </c>
      <c r="Q10" s="98">
        <v>1207.9500924005708</v>
      </c>
      <c r="R10" s="98">
        <v>1147.4286579112886</v>
      </c>
      <c r="S10" s="98">
        <v>1253.4561650199287</v>
      </c>
      <c r="T10" s="98">
        <v>1169.1299119499561</v>
      </c>
      <c r="U10" s="98">
        <v>1358.4025413928737</v>
      </c>
      <c r="V10" s="98">
        <v>1427.2285298771533</v>
      </c>
      <c r="W10" s="98">
        <v>0</v>
      </c>
      <c r="X10" s="98">
        <v>0</v>
      </c>
      <c r="Y10" s="98">
        <v>0</v>
      </c>
      <c r="DA10" s="63" t="s">
        <v>3931</v>
      </c>
    </row>
    <row r="11" spans="1:105" ht="12" customHeight="1" x14ac:dyDescent="0.25">
      <c r="A11" s="97" t="s">
        <v>124</v>
      </c>
      <c r="B11" s="98"/>
      <c r="C11" s="98">
        <v>1248.1934366174612</v>
      </c>
      <c r="D11" s="98">
        <v>1244.8068666896111</v>
      </c>
      <c r="E11" s="98">
        <v>1181.0488304991611</v>
      </c>
      <c r="F11" s="98">
        <v>1183.031856940343</v>
      </c>
      <c r="G11" s="98">
        <v>1235.8881159757325</v>
      </c>
      <c r="H11" s="98">
        <v>1198.277606881584</v>
      </c>
      <c r="I11" s="98">
        <v>1214.3339825358894</v>
      </c>
      <c r="J11" s="98">
        <v>1220.1253609414603</v>
      </c>
      <c r="K11" s="98">
        <v>1189.9729187226624</v>
      </c>
      <c r="L11" s="98">
        <v>1233.1523528644982</v>
      </c>
      <c r="M11" s="98">
        <v>1233.7917581906797</v>
      </c>
      <c r="N11" s="98">
        <v>1199.9031308706064</v>
      </c>
      <c r="O11" s="98">
        <v>1207.6787192044578</v>
      </c>
      <c r="P11" s="98">
        <v>1166.5851635666384</v>
      </c>
      <c r="Q11" s="98">
        <v>1100.172564063444</v>
      </c>
      <c r="R11" s="98">
        <v>1121.8931037898392</v>
      </c>
      <c r="S11" s="98">
        <v>1157.4896455042319</v>
      </c>
      <c r="T11" s="98">
        <v>1150.6703577434348</v>
      </c>
      <c r="U11" s="98">
        <v>1085.7075053163849</v>
      </c>
      <c r="V11" s="98">
        <v>0</v>
      </c>
      <c r="W11" s="98">
        <v>0</v>
      </c>
      <c r="X11" s="98">
        <v>0</v>
      </c>
      <c r="Y11" s="98">
        <v>1021.3099827702533</v>
      </c>
      <c r="DA11" s="63" t="s">
        <v>3932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746.55286373939873</v>
      </c>
      <c r="E12" s="98">
        <v>692.06236947286095</v>
      </c>
      <c r="F12" s="98">
        <v>704.51711907431434</v>
      </c>
      <c r="G12" s="98">
        <v>737.89008108965209</v>
      </c>
      <c r="H12" s="98">
        <v>731.1719033612394</v>
      </c>
      <c r="I12" s="98">
        <v>736.34842411924433</v>
      </c>
      <c r="J12" s="98">
        <v>742.31758097577233</v>
      </c>
      <c r="K12" s="98">
        <v>726.63299367541049</v>
      </c>
      <c r="L12" s="98">
        <v>758.68478877732787</v>
      </c>
      <c r="M12" s="98">
        <v>0</v>
      </c>
      <c r="N12" s="98">
        <v>768.47237069344021</v>
      </c>
      <c r="O12" s="98">
        <v>791.73866074923706</v>
      </c>
      <c r="P12" s="98">
        <v>816.33573912476811</v>
      </c>
      <c r="Q12" s="98">
        <v>775.87106037933825</v>
      </c>
      <c r="R12" s="98">
        <v>815.25840554248089</v>
      </c>
      <c r="S12" s="98">
        <v>868.0618412726277</v>
      </c>
      <c r="T12" s="98">
        <v>881.54888793214002</v>
      </c>
      <c r="U12" s="98">
        <v>848.30637577055597</v>
      </c>
      <c r="V12" s="98">
        <v>0</v>
      </c>
      <c r="W12" s="98">
        <v>0</v>
      </c>
      <c r="X12" s="98">
        <v>0</v>
      </c>
      <c r="Y12" s="98">
        <v>814.78659110780893</v>
      </c>
      <c r="DA12" s="63" t="s">
        <v>3933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111.01425312489451</v>
      </c>
      <c r="E13" s="101">
        <v>62.085677326982285</v>
      </c>
      <c r="F13" s="101">
        <v>81.859518654763605</v>
      </c>
      <c r="G13" s="101">
        <v>82.79576280548163</v>
      </c>
      <c r="H13" s="101">
        <v>109.57291113078971</v>
      </c>
      <c r="I13" s="101">
        <v>90.714396549969166</v>
      </c>
      <c r="J13" s="101">
        <v>85.770525147377086</v>
      </c>
      <c r="K13" s="101">
        <v>78.403995552658998</v>
      </c>
      <c r="L13" s="101">
        <v>81.253004118581231</v>
      </c>
      <c r="M13" s="101">
        <v>0</v>
      </c>
      <c r="N13" s="101">
        <v>78.081456270946717</v>
      </c>
      <c r="O13" s="101">
        <v>49.557624331251596</v>
      </c>
      <c r="P13" s="101">
        <v>99.506231522957862</v>
      </c>
      <c r="Q13" s="101">
        <v>19.590819274483568</v>
      </c>
      <c r="R13" s="101">
        <v>33.972389273296315</v>
      </c>
      <c r="S13" s="101">
        <v>65.589402465294583</v>
      </c>
      <c r="T13" s="101">
        <v>76.073145391998864</v>
      </c>
      <c r="U13" s="101">
        <v>90.24057120242648</v>
      </c>
      <c r="V13" s="101">
        <v>0</v>
      </c>
      <c r="W13" s="101">
        <v>0</v>
      </c>
      <c r="X13" s="101">
        <v>0</v>
      </c>
      <c r="Y13" s="101">
        <v>65.841553291792749</v>
      </c>
      <c r="DA13" s="131" t="s">
        <v>3934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635.53861061450425</v>
      </c>
      <c r="E14" s="104">
        <v>629.97669214587859</v>
      </c>
      <c r="F14" s="104">
        <v>622.6576004195507</v>
      </c>
      <c r="G14" s="104">
        <v>655.09431828417053</v>
      </c>
      <c r="H14" s="104">
        <v>621.59899223044965</v>
      </c>
      <c r="I14" s="104">
        <v>645.6340275692753</v>
      </c>
      <c r="J14" s="104">
        <v>656.54705582839529</v>
      </c>
      <c r="K14" s="104">
        <v>648.22899812275148</v>
      </c>
      <c r="L14" s="104">
        <v>677.43178465874666</v>
      </c>
      <c r="M14" s="104">
        <v>0</v>
      </c>
      <c r="N14" s="104">
        <v>690.39091442249355</v>
      </c>
      <c r="O14" s="104">
        <v>742.18103641798541</v>
      </c>
      <c r="P14" s="104">
        <v>716.82950760181018</v>
      </c>
      <c r="Q14" s="104">
        <v>756.28024110485467</v>
      </c>
      <c r="R14" s="104">
        <v>781.28601626918442</v>
      </c>
      <c r="S14" s="104">
        <v>802.47243880733311</v>
      </c>
      <c r="T14" s="104">
        <v>805.47574254014114</v>
      </c>
      <c r="U14" s="104">
        <v>758.06580456812958</v>
      </c>
      <c r="V14" s="104">
        <v>0</v>
      </c>
      <c r="W14" s="104">
        <v>0</v>
      </c>
      <c r="X14" s="104">
        <v>0</v>
      </c>
      <c r="Y14" s="104">
        <v>748.94503781601622</v>
      </c>
      <c r="DA14" s="132" t="s">
        <v>3935</v>
      </c>
    </row>
    <row r="15" spans="1:105" ht="12" customHeight="1" x14ac:dyDescent="0.25">
      <c r="A15" s="106" t="s">
        <v>122</v>
      </c>
      <c r="B15" s="101"/>
      <c r="C15" s="101">
        <v>1207.4496544769106</v>
      </c>
      <c r="D15" s="101">
        <v>1111.4402503045958</v>
      </c>
      <c r="E15" s="101">
        <v>1030.1341693622658</v>
      </c>
      <c r="F15" s="101">
        <v>1034.5752225485573</v>
      </c>
      <c r="G15" s="101">
        <v>1061.2809902528156</v>
      </c>
      <c r="H15" s="101">
        <v>1132.323600663666</v>
      </c>
      <c r="I15" s="101">
        <v>1114.6641260259223</v>
      </c>
      <c r="J15" s="101">
        <v>1105.5754004346463</v>
      </c>
      <c r="K15" s="101">
        <v>1068.5821343322491</v>
      </c>
      <c r="L15" s="101">
        <v>1127.2724460785712</v>
      </c>
      <c r="M15" s="101">
        <v>1169.8712643352205</v>
      </c>
      <c r="N15" s="101">
        <v>1134.4442172884026</v>
      </c>
      <c r="O15" s="101">
        <v>1100.5672996664975</v>
      </c>
      <c r="P15" s="101">
        <v>1136.7633604269165</v>
      </c>
      <c r="Q15" s="101">
        <v>1051.9639854827044</v>
      </c>
      <c r="R15" s="101">
        <v>1086.1915579492709</v>
      </c>
      <c r="S15" s="101">
        <v>1130.1870580574887</v>
      </c>
      <c r="T15" s="101">
        <v>1146.4007033168218</v>
      </c>
      <c r="U15" s="101">
        <v>1153.5401634677396</v>
      </c>
      <c r="V15" s="101">
        <v>0</v>
      </c>
      <c r="W15" s="101">
        <v>0</v>
      </c>
      <c r="X15" s="101">
        <v>0</v>
      </c>
      <c r="Y15" s="101">
        <v>1056.5786012034187</v>
      </c>
      <c r="DA15" s="131" t="s">
        <v>3936</v>
      </c>
    </row>
    <row r="16" spans="1:105" ht="12" customHeight="1" x14ac:dyDescent="0.25">
      <c r="A16" s="107" t="s">
        <v>121</v>
      </c>
      <c r="B16" s="104"/>
      <c r="C16" s="104">
        <v>854.76312159607266</v>
      </c>
      <c r="D16" s="104">
        <v>733.35587547604575</v>
      </c>
      <c r="E16" s="104">
        <v>666.91280624368142</v>
      </c>
      <c r="F16" s="104">
        <v>678.01206824717542</v>
      </c>
      <c r="G16" s="104">
        <v>696.10607431989001</v>
      </c>
      <c r="H16" s="104">
        <v>755.37431606947871</v>
      </c>
      <c r="I16" s="104">
        <v>738.98385254370123</v>
      </c>
      <c r="J16" s="104">
        <v>734.02906487271173</v>
      </c>
      <c r="K16" s="104">
        <v>710.19852238660803</v>
      </c>
      <c r="L16" s="104">
        <v>751.57197898436607</v>
      </c>
      <c r="M16" s="104">
        <v>798.27080403680657</v>
      </c>
      <c r="N16" s="104">
        <v>769.55451535855673</v>
      </c>
      <c r="O16" s="104">
        <v>750.92380683027761</v>
      </c>
      <c r="P16" s="104">
        <v>813.64034704103301</v>
      </c>
      <c r="Q16" s="104">
        <v>748.25925068078971</v>
      </c>
      <c r="R16" s="104">
        <v>791.04028870062325</v>
      </c>
      <c r="S16" s="104">
        <v>844.76404025220518</v>
      </c>
      <c r="T16" s="104">
        <v>868.73845458182336</v>
      </c>
      <c r="U16" s="104">
        <v>888.11514323352958</v>
      </c>
      <c r="V16" s="104">
        <v>0</v>
      </c>
      <c r="W16" s="104">
        <v>0</v>
      </c>
      <c r="X16" s="104">
        <v>0</v>
      </c>
      <c r="Y16" s="104">
        <v>851.96666640935041</v>
      </c>
      <c r="DA16" s="132" t="s">
        <v>3937</v>
      </c>
    </row>
    <row r="17" spans="1:105" ht="12" customHeight="1" x14ac:dyDescent="0.25">
      <c r="A17" s="108" t="s">
        <v>53</v>
      </c>
      <c r="B17" s="98"/>
      <c r="C17" s="98">
        <v>266.31292089920464</v>
      </c>
      <c r="D17" s="98">
        <v>98.961911375376559</v>
      </c>
      <c r="E17" s="98">
        <v>52.87184478640053</v>
      </c>
      <c r="F17" s="98">
        <v>71.02596752579511</v>
      </c>
      <c r="G17" s="98">
        <v>70.296427874325573</v>
      </c>
      <c r="H17" s="98">
        <v>104.48957042987387</v>
      </c>
      <c r="I17" s="98">
        <v>83.509175100579995</v>
      </c>
      <c r="J17" s="98">
        <v>77.598050848109239</v>
      </c>
      <c r="K17" s="98">
        <v>69.851953476675334</v>
      </c>
      <c r="L17" s="98">
        <v>73.05712374852861</v>
      </c>
      <c r="M17" s="98">
        <v>114.57237247053345</v>
      </c>
      <c r="N17" s="98">
        <v>73.072203642184505</v>
      </c>
      <c r="O17" s="98">
        <v>41.919423856968876</v>
      </c>
      <c r="P17" s="98">
        <v>97.56347470102483</v>
      </c>
      <c r="Q17" s="98">
        <v>13.831582050226238</v>
      </c>
      <c r="R17" s="98">
        <v>27.982103188079797</v>
      </c>
      <c r="S17" s="98">
        <v>62.607348873913779</v>
      </c>
      <c r="T17" s="98">
        <v>75.005302616043352</v>
      </c>
      <c r="U17" s="98">
        <v>98.700424666516469</v>
      </c>
      <c r="V17" s="98">
        <v>0</v>
      </c>
      <c r="W17" s="98">
        <v>0</v>
      </c>
      <c r="X17" s="98">
        <v>0</v>
      </c>
      <c r="Y17" s="98">
        <v>70.566180584533029</v>
      </c>
      <c r="DA17" s="63" t="s">
        <v>3938</v>
      </c>
    </row>
    <row r="18" spans="1:105" ht="12" customHeight="1" x14ac:dyDescent="0.25">
      <c r="A18" s="108" t="s">
        <v>52</v>
      </c>
      <c r="B18" s="98"/>
      <c r="C18" s="98">
        <v>588.45020069686791</v>
      </c>
      <c r="D18" s="98">
        <v>634.39396410066922</v>
      </c>
      <c r="E18" s="98">
        <v>614.04096145728079</v>
      </c>
      <c r="F18" s="98">
        <v>606.98610072138035</v>
      </c>
      <c r="G18" s="98">
        <v>625.80964644556457</v>
      </c>
      <c r="H18" s="98">
        <v>650.88474563960472</v>
      </c>
      <c r="I18" s="98">
        <v>655.4746774431211</v>
      </c>
      <c r="J18" s="98">
        <v>656.4310140246024</v>
      </c>
      <c r="K18" s="98">
        <v>640.34656890993278</v>
      </c>
      <c r="L18" s="98">
        <v>678.51485523583744</v>
      </c>
      <c r="M18" s="98">
        <v>683.69843156627303</v>
      </c>
      <c r="N18" s="98">
        <v>696.48231171637224</v>
      </c>
      <c r="O18" s="98">
        <v>709.00438297330868</v>
      </c>
      <c r="P18" s="98">
        <v>716.07687234000821</v>
      </c>
      <c r="Q18" s="98">
        <v>734.42766863056352</v>
      </c>
      <c r="R18" s="98">
        <v>763.05818551254333</v>
      </c>
      <c r="S18" s="98">
        <v>782.15669137829138</v>
      </c>
      <c r="T18" s="98">
        <v>793.73315196577994</v>
      </c>
      <c r="U18" s="98">
        <v>789.41471856701287</v>
      </c>
      <c r="V18" s="98">
        <v>0</v>
      </c>
      <c r="W18" s="98">
        <v>0</v>
      </c>
      <c r="X18" s="98">
        <v>0</v>
      </c>
      <c r="Y18" s="98">
        <v>781.40048582481734</v>
      </c>
      <c r="DA18" s="63" t="s">
        <v>3939</v>
      </c>
    </row>
    <row r="19" spans="1:105" ht="12" customHeight="1" x14ac:dyDescent="0.25">
      <c r="A19" s="121" t="s">
        <v>54</v>
      </c>
      <c r="B19" s="122"/>
      <c r="C19" s="122">
        <v>621.250045089943</v>
      </c>
      <c r="D19" s="122">
        <v>640.54329419646297</v>
      </c>
      <c r="E19" s="122">
        <v>659.0331060352969</v>
      </c>
      <c r="F19" s="122">
        <v>655.04413500875683</v>
      </c>
      <c r="G19" s="122">
        <v>673.87560554978404</v>
      </c>
      <c r="H19" s="122">
        <v>748.92494968403184</v>
      </c>
      <c r="I19" s="122">
        <v>743.00502249081501</v>
      </c>
      <c r="J19" s="122">
        <v>754.37180423167001</v>
      </c>
      <c r="K19" s="122">
        <v>764.91494855509427</v>
      </c>
      <c r="L19" s="122">
        <v>787.48329283937665</v>
      </c>
      <c r="M19" s="122">
        <v>783.38551565236173</v>
      </c>
      <c r="N19" s="122">
        <v>706.34785414328735</v>
      </c>
      <c r="O19" s="122">
        <v>627.9659430809985</v>
      </c>
      <c r="P19" s="122">
        <v>632.89069853949957</v>
      </c>
      <c r="Q19" s="122">
        <v>628.93816091094891</v>
      </c>
      <c r="R19" s="122">
        <v>627.53887200032045</v>
      </c>
      <c r="S19" s="122">
        <v>653.08712244933861</v>
      </c>
      <c r="T19" s="122">
        <v>690.19579790827925</v>
      </c>
      <c r="U19" s="122">
        <v>664.48086574145725</v>
      </c>
      <c r="V19" s="122">
        <v>966.56675201417522</v>
      </c>
      <c r="W19" s="122">
        <v>0</v>
      </c>
      <c r="X19" s="122">
        <v>0</v>
      </c>
      <c r="Y19" s="122">
        <v>576.23428995170877</v>
      </c>
      <c r="DA19" s="130" t="s">
        <v>3940</v>
      </c>
    </row>
    <row r="20" spans="1:105" ht="12" customHeight="1" x14ac:dyDescent="0.25">
      <c r="A20" s="97" t="s">
        <v>51</v>
      </c>
      <c r="B20" s="98"/>
      <c r="C20" s="98">
        <v>717.92354334880383</v>
      </c>
      <c r="D20" s="98">
        <v>737.60452196612732</v>
      </c>
      <c r="E20" s="98">
        <v>744.13991515338762</v>
      </c>
      <c r="F20" s="98">
        <v>765.95641478498089</v>
      </c>
      <c r="G20" s="98">
        <v>802.4096172198681</v>
      </c>
      <c r="H20" s="98">
        <v>859.72169075130319</v>
      </c>
      <c r="I20" s="98">
        <v>827.81646738637346</v>
      </c>
      <c r="J20" s="98">
        <v>853.97853637947708</v>
      </c>
      <c r="K20" s="98">
        <v>882.82904312986466</v>
      </c>
      <c r="L20" s="98">
        <v>826.06175932828751</v>
      </c>
      <c r="M20" s="98">
        <v>850.51959956624614</v>
      </c>
      <c r="N20" s="98">
        <v>795.55372224536063</v>
      </c>
      <c r="O20" s="98">
        <v>709.98500844684349</v>
      </c>
      <c r="P20" s="98">
        <v>752.49770170177931</v>
      </c>
      <c r="Q20" s="98">
        <v>783.18098193402352</v>
      </c>
      <c r="R20" s="98">
        <v>750.69606728538929</v>
      </c>
      <c r="S20" s="98">
        <v>826.71962691969225</v>
      </c>
      <c r="T20" s="98">
        <v>827.52094353322809</v>
      </c>
      <c r="U20" s="98">
        <v>926.00901719919216</v>
      </c>
      <c r="V20" s="98">
        <v>966.56675201417522</v>
      </c>
      <c r="W20" s="98">
        <v>0</v>
      </c>
      <c r="X20" s="98">
        <v>0</v>
      </c>
      <c r="Y20" s="98">
        <v>0</v>
      </c>
      <c r="DA20" s="63" t="s">
        <v>3941</v>
      </c>
    </row>
    <row r="21" spans="1:105" ht="12" customHeight="1" x14ac:dyDescent="0.25">
      <c r="A21" s="97" t="s">
        <v>50</v>
      </c>
      <c r="B21" s="98"/>
      <c r="C21" s="98">
        <v>717.16452606279938</v>
      </c>
      <c r="D21" s="98">
        <v>739.55458300225382</v>
      </c>
      <c r="E21" s="98">
        <v>754.0386650303451</v>
      </c>
      <c r="F21" s="98">
        <v>774.31728448557089</v>
      </c>
      <c r="G21" s="98">
        <v>803.99290762662349</v>
      </c>
      <c r="H21" s="98">
        <v>834.11639858941555</v>
      </c>
      <c r="I21" s="98">
        <v>866.04782583613292</v>
      </c>
      <c r="J21" s="98">
        <v>874.23359856241871</v>
      </c>
      <c r="K21" s="98">
        <v>855.22584980161866</v>
      </c>
      <c r="L21" s="98">
        <v>847.97918213921866</v>
      </c>
      <c r="M21" s="98">
        <v>805.93823421231093</v>
      </c>
      <c r="N21" s="98">
        <v>779.23474961017496</v>
      </c>
      <c r="O21" s="98">
        <v>759.63159483244533</v>
      </c>
      <c r="P21" s="98">
        <v>757.1791742871294</v>
      </c>
      <c r="Q21" s="98">
        <v>767.54941018999341</v>
      </c>
      <c r="R21" s="98">
        <v>784.72973277053563</v>
      </c>
      <c r="S21" s="98">
        <v>809.35243501671653</v>
      </c>
      <c r="T21" s="98">
        <v>852.52977153686982</v>
      </c>
      <c r="U21" s="98">
        <v>763.59881716360485</v>
      </c>
      <c r="V21" s="98">
        <v>0</v>
      </c>
      <c r="W21" s="98">
        <v>0</v>
      </c>
      <c r="X21" s="98">
        <v>0</v>
      </c>
      <c r="Y21" s="98">
        <v>742.94379092823704</v>
      </c>
      <c r="DA21" s="63" t="s">
        <v>3942</v>
      </c>
    </row>
    <row r="22" spans="1:105" ht="12" customHeight="1" x14ac:dyDescent="0.25">
      <c r="A22" s="109" t="s">
        <v>120</v>
      </c>
      <c r="B22" s="33"/>
      <c r="C22" s="33">
        <v>585.88621845810053</v>
      </c>
      <c r="D22" s="33">
        <v>572.86637807323461</v>
      </c>
      <c r="E22" s="33">
        <v>583.91170857079305</v>
      </c>
      <c r="F22" s="33">
        <v>573.70727120111815</v>
      </c>
      <c r="G22" s="33">
        <v>587.16230880071464</v>
      </c>
      <c r="H22" s="33">
        <v>694.80141396452416</v>
      </c>
      <c r="I22" s="33">
        <v>679.45143825563741</v>
      </c>
      <c r="J22" s="33">
        <v>664.79725786439747</v>
      </c>
      <c r="K22" s="33">
        <v>636.19624438833591</v>
      </c>
      <c r="L22" s="33">
        <v>671.24609011386781</v>
      </c>
      <c r="M22" s="33">
        <v>620.42663203836139</v>
      </c>
      <c r="N22" s="33">
        <v>597.49490427618741</v>
      </c>
      <c r="O22" s="33">
        <v>509.02971749297325</v>
      </c>
      <c r="P22" s="33">
        <v>585.02367307767361</v>
      </c>
      <c r="Q22" s="33">
        <v>567.37084298320735</v>
      </c>
      <c r="R22" s="33">
        <v>563.88522203490322</v>
      </c>
      <c r="S22" s="33">
        <v>566.49725640562167</v>
      </c>
      <c r="T22" s="33">
        <v>606.61179794624013</v>
      </c>
      <c r="U22" s="33">
        <v>567.08876260500983</v>
      </c>
      <c r="V22" s="33">
        <v>0</v>
      </c>
      <c r="W22" s="33">
        <v>0</v>
      </c>
      <c r="X22" s="33">
        <v>0</v>
      </c>
      <c r="Y22" s="33">
        <v>538.97553249538407</v>
      </c>
      <c r="DA22" s="60" t="s">
        <v>3943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7333.7768718873904</v>
      </c>
      <c r="E24" s="117">
        <f t="shared" si="7"/>
        <v>7686.8823068500105</v>
      </c>
      <c r="F24" s="117">
        <f t="shared" si="7"/>
        <v>8113.4031801792062</v>
      </c>
      <c r="G24" s="117">
        <f t="shared" si="7"/>
        <v>8380.3421847118443</v>
      </c>
      <c r="H24" s="117">
        <f t="shared" si="7"/>
        <v>8057.2540771421181</v>
      </c>
      <c r="I24" s="117">
        <f t="shared" si="7"/>
        <v>8120.3794944001693</v>
      </c>
      <c r="J24" s="117">
        <f t="shared" si="7"/>
        <v>7969.7639767023793</v>
      </c>
      <c r="K24" s="117">
        <f t="shared" si="7"/>
        <v>7669.8245331619519</v>
      </c>
      <c r="L24" s="117">
        <f t="shared" si="7"/>
        <v>8290.8440591430553</v>
      </c>
      <c r="M24" s="117">
        <f t="shared" si="7"/>
        <v>7338.9465602144392</v>
      </c>
      <c r="N24" s="117">
        <f t="shared" si="7"/>
        <v>7248.2344958614794</v>
      </c>
      <c r="O24" s="117">
        <f t="shared" si="7"/>
        <v>6472.6376197788177</v>
      </c>
      <c r="P24" s="117">
        <f t="shared" si="7"/>
        <v>0</v>
      </c>
      <c r="Q24" s="117">
        <f t="shared" si="7"/>
        <v>5492.2410804994761</v>
      </c>
      <c r="R24" s="117">
        <f t="shared" ref="R24:V24" si="8">R25+R28+R30+R39</f>
        <v>5842.1018793252215</v>
      </c>
      <c r="S24" s="117">
        <f t="shared" si="8"/>
        <v>5090.7504956357379</v>
      </c>
      <c r="T24" s="117">
        <f t="shared" si="8"/>
        <v>5929.8518064823575</v>
      </c>
      <c r="U24" s="117">
        <f t="shared" si="8"/>
        <v>5186.5651911389896</v>
      </c>
      <c r="V24" s="117">
        <f t="shared" si="8"/>
        <v>4972.5209910718768</v>
      </c>
      <c r="W24" s="117">
        <f t="shared" ref="W24:Y24" si="9">W25+W28+W30+W39</f>
        <v>5121.6153280717353</v>
      </c>
      <c r="X24" s="117">
        <f t="shared" si="9"/>
        <v>5409.921867326254</v>
      </c>
      <c r="Y24" s="117">
        <f t="shared" si="9"/>
        <v>4652.8189054386457</v>
      </c>
      <c r="DA24" s="129" t="s">
        <v>3944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5479.8185233841987</v>
      </c>
      <c r="E25" s="122">
        <f t="shared" si="10"/>
        <v>5832.3495575203051</v>
      </c>
      <c r="F25" s="122">
        <f t="shared" si="10"/>
        <v>6271.1719315823266</v>
      </c>
      <c r="G25" s="122">
        <f t="shared" si="10"/>
        <v>6471.2835832056553</v>
      </c>
      <c r="H25" s="122">
        <f t="shared" si="10"/>
        <v>6154.5900479581633</v>
      </c>
      <c r="I25" s="122">
        <f t="shared" si="10"/>
        <v>6283.313996079306</v>
      </c>
      <c r="J25" s="122">
        <f t="shared" si="10"/>
        <v>6191.5979148682818</v>
      </c>
      <c r="K25" s="122">
        <f t="shared" si="10"/>
        <v>5898.3431635769493</v>
      </c>
      <c r="L25" s="122">
        <f t="shared" si="10"/>
        <v>6391.1867876656388</v>
      </c>
      <c r="M25" s="122">
        <f t="shared" si="10"/>
        <v>5445.8115493999112</v>
      </c>
      <c r="N25" s="122">
        <f t="shared" si="10"/>
        <v>5436.1163619482249</v>
      </c>
      <c r="O25" s="122">
        <f t="shared" si="10"/>
        <v>4821.011797972631</v>
      </c>
      <c r="P25" s="122">
        <f t="shared" si="10"/>
        <v>0</v>
      </c>
      <c r="Q25" s="122">
        <f t="shared" si="10"/>
        <v>3887.7865522092061</v>
      </c>
      <c r="R25" s="122">
        <f t="shared" ref="R25:V25" si="11">SUM(R26:R27)</f>
        <v>4192.898091863528</v>
      </c>
      <c r="S25" s="122">
        <f t="shared" si="11"/>
        <v>3383.2692640770601</v>
      </c>
      <c r="T25" s="122">
        <f t="shared" si="11"/>
        <v>4163.8815817618379</v>
      </c>
      <c r="U25" s="122">
        <f t="shared" si="11"/>
        <v>3516.2082352035354</v>
      </c>
      <c r="V25" s="122">
        <f t="shared" si="11"/>
        <v>3324.2931790358934</v>
      </c>
      <c r="W25" s="122">
        <f t="shared" ref="W25:Y25" si="12">SUM(W26:W27)</f>
        <v>3443.9018104435477</v>
      </c>
      <c r="X25" s="122">
        <f t="shared" si="12"/>
        <v>3672.004927944819</v>
      </c>
      <c r="Y25" s="122">
        <f t="shared" si="12"/>
        <v>3084.1523740615967</v>
      </c>
      <c r="DA25" s="130" t="s">
        <v>3945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5421.9578033440921</v>
      </c>
      <c r="E26" s="98">
        <v>5774.1426396164588</v>
      </c>
      <c r="F26" s="98">
        <v>6208.0846799948322</v>
      </c>
      <c r="G26" s="98">
        <v>6407.694310433134</v>
      </c>
      <c r="H26" s="98">
        <v>6095.8936781782822</v>
      </c>
      <c r="I26" s="98">
        <v>6223.1969367520423</v>
      </c>
      <c r="J26" s="98">
        <v>6133.09061417066</v>
      </c>
      <c r="K26" s="98">
        <v>5843.9542923737199</v>
      </c>
      <c r="L26" s="98">
        <v>6331.7432255059693</v>
      </c>
      <c r="M26" s="98">
        <v>5393.4438738057697</v>
      </c>
      <c r="N26" s="98">
        <v>5382.4465731780228</v>
      </c>
      <c r="O26" s="98">
        <v>4770.1288986055497</v>
      </c>
      <c r="P26" s="98">
        <v>0</v>
      </c>
      <c r="Q26" s="98">
        <v>3843.798958862496</v>
      </c>
      <c r="R26" s="98">
        <v>4144.7101522274279</v>
      </c>
      <c r="S26" s="98">
        <v>3344.7419624145627</v>
      </c>
      <c r="T26" s="98">
        <v>4115.9596716655178</v>
      </c>
      <c r="U26" s="98">
        <v>3476.1802544538036</v>
      </c>
      <c r="V26" s="98">
        <v>3286.3665950632085</v>
      </c>
      <c r="W26" s="98">
        <v>3404.3099957406248</v>
      </c>
      <c r="X26" s="98">
        <v>3629.0491440428864</v>
      </c>
      <c r="Y26" s="98">
        <v>3048.0581564865784</v>
      </c>
      <c r="DA26" s="63" t="s">
        <v>3946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57.860720040106372</v>
      </c>
      <c r="E27" s="98">
        <v>58.206917903846239</v>
      </c>
      <c r="F27" s="98">
        <v>63.087251587494528</v>
      </c>
      <c r="G27" s="98">
        <v>63.589272772521362</v>
      </c>
      <c r="H27" s="98">
        <v>58.69636977988128</v>
      </c>
      <c r="I27" s="98">
        <v>60.117059327263213</v>
      </c>
      <c r="J27" s="98">
        <v>58.507300697621822</v>
      </c>
      <c r="K27" s="98">
        <v>54.38887120322979</v>
      </c>
      <c r="L27" s="98">
        <v>59.443562159669142</v>
      </c>
      <c r="M27" s="98">
        <v>52.367675594141311</v>
      </c>
      <c r="N27" s="98">
        <v>53.669788770202267</v>
      </c>
      <c r="O27" s="98">
        <v>50.88289936708162</v>
      </c>
      <c r="P27" s="98">
        <v>0</v>
      </c>
      <c r="Q27" s="98">
        <v>43.987593346710057</v>
      </c>
      <c r="R27" s="98">
        <v>48.187939636099742</v>
      </c>
      <c r="S27" s="98">
        <v>38.527301662497187</v>
      </c>
      <c r="T27" s="98">
        <v>47.921910096320332</v>
      </c>
      <c r="U27" s="98">
        <v>40.027980749731896</v>
      </c>
      <c r="V27" s="98">
        <v>37.926583972684853</v>
      </c>
      <c r="W27" s="98">
        <v>39.591814702922655</v>
      </c>
      <c r="X27" s="98">
        <v>42.955783901932371</v>
      </c>
      <c r="Y27" s="98">
        <v>36.094217575018114</v>
      </c>
      <c r="DA27" s="63" t="s">
        <v>3947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43.595733443758576</v>
      </c>
      <c r="E28" s="122">
        <f t="shared" si="13"/>
        <v>85.619195481622867</v>
      </c>
      <c r="F28" s="122">
        <f t="shared" si="13"/>
        <v>97.443531373913387</v>
      </c>
      <c r="G28" s="122">
        <f t="shared" si="13"/>
        <v>155.14290721615319</v>
      </c>
      <c r="H28" s="122">
        <f t="shared" si="13"/>
        <v>48.857720863003003</v>
      </c>
      <c r="I28" s="122">
        <f t="shared" si="13"/>
        <v>53.787685694562036</v>
      </c>
      <c r="J28" s="122">
        <f t="shared" si="13"/>
        <v>41.604207724687498</v>
      </c>
      <c r="K28" s="122">
        <f t="shared" si="13"/>
        <v>62.827650483178374</v>
      </c>
      <c r="L28" s="122">
        <f t="shared" si="13"/>
        <v>74.54800277668383</v>
      </c>
      <c r="M28" s="122">
        <f t="shared" si="13"/>
        <v>51.344177258883079</v>
      </c>
      <c r="N28" s="122">
        <f t="shared" si="13"/>
        <v>77.590389292237646</v>
      </c>
      <c r="O28" s="122">
        <f t="shared" si="13"/>
        <v>14.818624680407954</v>
      </c>
      <c r="P28" s="122">
        <f t="shared" si="13"/>
        <v>0</v>
      </c>
      <c r="Q28" s="122">
        <f t="shared" si="13"/>
        <v>4.5039357284850849</v>
      </c>
      <c r="R28" s="122">
        <f t="shared" si="13"/>
        <v>21.621846169739715</v>
      </c>
      <c r="S28" s="122">
        <f t="shared" si="13"/>
        <v>26.53589167550345</v>
      </c>
      <c r="T28" s="122">
        <f t="shared" si="13"/>
        <v>34.813519166508669</v>
      </c>
      <c r="U28" s="122">
        <f t="shared" si="13"/>
        <v>18.82391334826578</v>
      </c>
      <c r="V28" s="122">
        <f t="shared" si="13"/>
        <v>20.272377271606725</v>
      </c>
      <c r="W28" s="122">
        <f t="shared" si="13"/>
        <v>19.849399033943619</v>
      </c>
      <c r="X28" s="122">
        <f t="shared" si="13"/>
        <v>25.622418715488092</v>
      </c>
      <c r="Y28" s="122">
        <f t="shared" si="13"/>
        <v>8.8498321792915124</v>
      </c>
      <c r="DA28" s="130" t="s">
        <v>3948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0</v>
      </c>
      <c r="D29" s="98">
        <f>IF(RES_hhdet_in_fec!D29=0,0,RES_hhdet_in_fec!D29*1000*11630/RES_hhdet_in_new!D26)</f>
        <v>43.595733443758576</v>
      </c>
      <c r="E29" s="98">
        <f>IF(RES_hhdet_in_fec!E29=0,0,RES_hhdet_in_fec!E29*1000*11630/RES_hhdet_in_new!E26)</f>
        <v>85.619195481622867</v>
      </c>
      <c r="F29" s="98">
        <f>IF(RES_hhdet_in_fec!F29=0,0,RES_hhdet_in_fec!F29*1000*11630/RES_hhdet_in_new!F26)</f>
        <v>97.443531373913387</v>
      </c>
      <c r="G29" s="98">
        <f>IF(RES_hhdet_in_fec!G29=0,0,RES_hhdet_in_fec!G29*1000*11630/RES_hhdet_in_new!G26)</f>
        <v>155.14290721615319</v>
      </c>
      <c r="H29" s="98">
        <f>IF(RES_hhdet_in_fec!H29=0,0,RES_hhdet_in_fec!H29*1000*11630/RES_hhdet_in_new!H26)</f>
        <v>48.857720863003003</v>
      </c>
      <c r="I29" s="98">
        <f>IF(RES_hhdet_in_fec!I29=0,0,RES_hhdet_in_fec!I29*1000*11630/RES_hhdet_in_new!I26)</f>
        <v>53.787685694562036</v>
      </c>
      <c r="J29" s="98">
        <f>IF(RES_hhdet_in_fec!J29=0,0,RES_hhdet_in_fec!J29*1000*11630/RES_hhdet_in_new!J26)</f>
        <v>41.604207724687498</v>
      </c>
      <c r="K29" s="98">
        <f>IF(RES_hhdet_in_fec!K29=0,0,RES_hhdet_in_fec!K29*1000*11630/RES_hhdet_in_new!K26)</f>
        <v>62.827650483178374</v>
      </c>
      <c r="L29" s="98">
        <f>IF(RES_hhdet_in_fec!L29=0,0,RES_hhdet_in_fec!L29*1000*11630/RES_hhdet_in_new!L26)</f>
        <v>74.54800277668383</v>
      </c>
      <c r="M29" s="98">
        <f>IF(RES_hhdet_in_fec!M29=0,0,RES_hhdet_in_fec!M29*1000*11630/RES_hhdet_in_new!M26)</f>
        <v>51.344177258883079</v>
      </c>
      <c r="N29" s="98">
        <f>IF(RES_hhdet_in_fec!N29=0,0,RES_hhdet_in_fec!N29*1000*11630/RES_hhdet_in_new!N26)</f>
        <v>77.590389292237646</v>
      </c>
      <c r="O29" s="98">
        <f>IF(RES_hhdet_in_fec!O29=0,0,RES_hhdet_in_fec!O29*1000*11630/RES_hhdet_in_new!O26)</f>
        <v>14.818624680407954</v>
      </c>
      <c r="P29" s="98">
        <f>IF(RES_hhdet_in_fec!P29=0,0,RES_hhdet_in_fec!P29*1000*11630/RES_hhdet_in_new!P26)</f>
        <v>0</v>
      </c>
      <c r="Q29" s="98">
        <f>IF(RES_hhdet_in_fec!Q29=0,0,RES_hhdet_in_fec!Q29*1000*11630/RES_hhdet_in_new!Q26)</f>
        <v>4.5039357284850849</v>
      </c>
      <c r="R29" s="98">
        <f>IF(RES_hhdet_in_fec!R29=0,0,RES_hhdet_in_fec!R29*1000*11630/RES_hhdet_in_new!R26)</f>
        <v>21.621846169739715</v>
      </c>
      <c r="S29" s="98">
        <f>IF(RES_hhdet_in_fec!S29=0,0,RES_hhdet_in_fec!S29*1000*11630/RES_hhdet_in_new!S26)</f>
        <v>26.53589167550345</v>
      </c>
      <c r="T29" s="98">
        <f>IF(RES_hhdet_in_fec!T29=0,0,RES_hhdet_in_fec!T29*1000*11630/RES_hhdet_in_new!T26)</f>
        <v>34.813519166508669</v>
      </c>
      <c r="U29" s="98">
        <f>IF(RES_hhdet_in_fec!U29=0,0,RES_hhdet_in_fec!U29*1000*11630/RES_hhdet_in_new!U26)</f>
        <v>18.82391334826578</v>
      </c>
      <c r="V29" s="98">
        <f>IF(RES_hhdet_in_fec!V29=0,0,RES_hhdet_in_fec!V29*1000*11630/RES_hhdet_in_new!V26)</f>
        <v>20.272377271606725</v>
      </c>
      <c r="W29" s="98">
        <f>IF(RES_hhdet_in_fec!W29=0,0,RES_hhdet_in_fec!W29*1000*11630/RES_hhdet_in_new!W26)</f>
        <v>19.849399033943619</v>
      </c>
      <c r="X29" s="98">
        <f>IF(RES_hhdet_in_fec!X29=0,0,RES_hhdet_in_fec!X29*1000*11630/RES_hhdet_in_new!X26)</f>
        <v>25.622418715488092</v>
      </c>
      <c r="Y29" s="98">
        <f>IF(RES_hhdet_in_fec!Y29=0,0,RES_hhdet_in_fec!Y29*1000*11630/RES_hhdet_in_new!Y26)</f>
        <v>8.8498321792915124</v>
      </c>
      <c r="DA29" s="63" t="s">
        <v>3949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1190.8352782120535</v>
      </c>
      <c r="E30" s="122">
        <v>1138.8389705406596</v>
      </c>
      <c r="F30" s="122">
        <v>1117.191155188601</v>
      </c>
      <c r="G30" s="122">
        <v>1116.2705664062851</v>
      </c>
      <c r="H30" s="122">
        <v>1131.1565527003511</v>
      </c>
      <c r="I30" s="122">
        <v>1066.0020384118916</v>
      </c>
      <c r="J30" s="122">
        <v>1030.3297261805869</v>
      </c>
      <c r="K30" s="122">
        <v>1021.3926122216308</v>
      </c>
      <c r="L30" s="122">
        <v>1109.1417548528846</v>
      </c>
      <c r="M30" s="122">
        <v>1171.5830608010442</v>
      </c>
      <c r="N30" s="122">
        <v>1094.9038698398904</v>
      </c>
      <c r="O30" s="122">
        <v>1073.6654974962389</v>
      </c>
      <c r="P30" s="122">
        <v>0</v>
      </c>
      <c r="Q30" s="122">
        <v>995.28301507716742</v>
      </c>
      <c r="R30" s="122">
        <v>1017.0551306801983</v>
      </c>
      <c r="S30" s="122">
        <v>1060.7604816396656</v>
      </c>
      <c r="T30" s="122">
        <v>1079.1533631533862</v>
      </c>
      <c r="U30" s="122">
        <v>1054.1296176100097</v>
      </c>
      <c r="V30" s="122">
        <v>1038.9279835584821</v>
      </c>
      <c r="W30" s="122">
        <v>1057.5736661391418</v>
      </c>
      <c r="X30" s="122">
        <v>1097.1860254767607</v>
      </c>
      <c r="Y30" s="122">
        <v>983.56856444104312</v>
      </c>
      <c r="DA30" s="130" t="s">
        <v>3950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1244.8068666896113</v>
      </c>
      <c r="E31" s="98">
        <v>1181.0488304991611</v>
      </c>
      <c r="F31" s="98">
        <v>1183.031856940343</v>
      </c>
      <c r="G31" s="98">
        <v>1235.8881159757325</v>
      </c>
      <c r="H31" s="98">
        <v>1198.2776068815842</v>
      </c>
      <c r="I31" s="98">
        <v>1214.3339825358896</v>
      </c>
      <c r="J31" s="98">
        <v>1220.1253609414603</v>
      </c>
      <c r="K31" s="98">
        <v>1189.9729187226626</v>
      </c>
      <c r="L31" s="98">
        <v>1233.1523528644982</v>
      </c>
      <c r="M31" s="98">
        <v>1233.7917581906797</v>
      </c>
      <c r="N31" s="98">
        <v>1199.9031308706069</v>
      </c>
      <c r="O31" s="98">
        <v>1207.678719204458</v>
      </c>
      <c r="P31" s="98">
        <v>0</v>
      </c>
      <c r="Q31" s="98">
        <v>1100.1725640634443</v>
      </c>
      <c r="R31" s="98">
        <v>1121.893103789839</v>
      </c>
      <c r="S31" s="98">
        <v>1157.4896455042319</v>
      </c>
      <c r="T31" s="98">
        <v>1150.670357743435</v>
      </c>
      <c r="U31" s="98">
        <v>1085.7075053163851</v>
      </c>
      <c r="V31" s="98">
        <v>1052.6629856777108</v>
      </c>
      <c r="W31" s="98">
        <v>1118.0924922158058</v>
      </c>
      <c r="X31" s="98">
        <v>1226.7433630183341</v>
      </c>
      <c r="Y31" s="98">
        <v>1021.3099827702534</v>
      </c>
      <c r="DA31" s="63" t="s">
        <v>3951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746.55286373939873</v>
      </c>
      <c r="E32" s="98">
        <v>692.06236947286106</v>
      </c>
      <c r="F32" s="98">
        <v>704.51711907431456</v>
      </c>
      <c r="G32" s="98">
        <v>737.89008108965231</v>
      </c>
      <c r="H32" s="98">
        <v>731.17190336123917</v>
      </c>
      <c r="I32" s="98">
        <v>736.34842411924421</v>
      </c>
      <c r="J32" s="98">
        <v>742.31758097577233</v>
      </c>
      <c r="K32" s="98">
        <v>726.63299367541038</v>
      </c>
      <c r="L32" s="98">
        <v>758.68478877732787</v>
      </c>
      <c r="M32" s="98">
        <v>787.28263038396017</v>
      </c>
      <c r="N32" s="98">
        <v>768.4723706934401</v>
      </c>
      <c r="O32" s="98">
        <v>791.73866074923683</v>
      </c>
      <c r="P32" s="98">
        <v>0</v>
      </c>
      <c r="Q32" s="98">
        <v>775.87106037933813</v>
      </c>
      <c r="R32" s="98">
        <v>815.25840554248089</v>
      </c>
      <c r="S32" s="98">
        <v>868.0618412726277</v>
      </c>
      <c r="T32" s="98">
        <v>881.54888793214013</v>
      </c>
      <c r="U32" s="98">
        <v>848.30637577055597</v>
      </c>
      <c r="V32" s="98">
        <v>828.03737715834586</v>
      </c>
      <c r="W32" s="98">
        <v>889.52609284874609</v>
      </c>
      <c r="X32" s="98">
        <v>983.88717788505483</v>
      </c>
      <c r="Y32" s="98">
        <v>814.78659110780882</v>
      </c>
      <c r="DA32" s="63" t="s">
        <v>3952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111.01425312489451</v>
      </c>
      <c r="E33" s="101">
        <v>62.085677326982271</v>
      </c>
      <c r="F33" s="101">
        <v>81.859518654763605</v>
      </c>
      <c r="G33" s="101">
        <v>82.79576280548163</v>
      </c>
      <c r="H33" s="101">
        <v>109.57291113078971</v>
      </c>
      <c r="I33" s="101">
        <v>90.714396549969138</v>
      </c>
      <c r="J33" s="101">
        <v>85.770525147377086</v>
      </c>
      <c r="K33" s="101">
        <v>78.403995552658984</v>
      </c>
      <c r="L33" s="101">
        <v>81.253004118581231</v>
      </c>
      <c r="M33" s="101">
        <v>122.52641069565829</v>
      </c>
      <c r="N33" s="101">
        <v>78.081456270946703</v>
      </c>
      <c r="O33" s="101">
        <v>49.557624331251589</v>
      </c>
      <c r="P33" s="101">
        <v>0</v>
      </c>
      <c r="Q33" s="101">
        <v>19.590819274483572</v>
      </c>
      <c r="R33" s="101">
        <v>33.972389273296322</v>
      </c>
      <c r="S33" s="101">
        <v>65.589402465294569</v>
      </c>
      <c r="T33" s="101">
        <v>76.073145391998864</v>
      </c>
      <c r="U33" s="101">
        <v>90.240571202426494</v>
      </c>
      <c r="V33" s="101">
        <v>69.73840745463815</v>
      </c>
      <c r="W33" s="101">
        <v>85.549197095984255</v>
      </c>
      <c r="X33" s="101">
        <v>106.70319424566878</v>
      </c>
      <c r="Y33" s="101">
        <v>65.841553291792735</v>
      </c>
      <c r="DA33" s="131" t="s">
        <v>3953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635.53861061450425</v>
      </c>
      <c r="E34" s="104">
        <v>629.97669214587893</v>
      </c>
      <c r="F34" s="104">
        <v>622.65760041955093</v>
      </c>
      <c r="G34" s="104">
        <v>655.09431828417064</v>
      </c>
      <c r="H34" s="104">
        <v>621.59899223044954</v>
      </c>
      <c r="I34" s="104">
        <v>645.63402756927519</v>
      </c>
      <c r="J34" s="104">
        <v>656.54705582839529</v>
      </c>
      <c r="K34" s="104">
        <v>648.22899812275148</v>
      </c>
      <c r="L34" s="104">
        <v>677.43178465874666</v>
      </c>
      <c r="M34" s="104">
        <v>664.75621968830194</v>
      </c>
      <c r="N34" s="104">
        <v>690.39091442249344</v>
      </c>
      <c r="O34" s="104">
        <v>742.1810364179853</v>
      </c>
      <c r="P34" s="104">
        <v>0</v>
      </c>
      <c r="Q34" s="104">
        <v>756.28024110485467</v>
      </c>
      <c r="R34" s="104">
        <v>781.28601626918464</v>
      </c>
      <c r="S34" s="104">
        <v>802.47243880733311</v>
      </c>
      <c r="T34" s="104">
        <v>805.47574254014114</v>
      </c>
      <c r="U34" s="104">
        <v>758.06580456812969</v>
      </c>
      <c r="V34" s="104">
        <v>758.29896970370783</v>
      </c>
      <c r="W34" s="104">
        <v>803.97689575276195</v>
      </c>
      <c r="X34" s="104">
        <v>877.18398363938604</v>
      </c>
      <c r="Y34" s="104">
        <v>748.94503781601611</v>
      </c>
      <c r="DA34" s="132" t="s">
        <v>3954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1111.4402503045958</v>
      </c>
      <c r="E35" s="101">
        <v>1030.1341693622658</v>
      </c>
      <c r="F35" s="101">
        <v>1034.5752225485573</v>
      </c>
      <c r="G35" s="101">
        <v>1061.2809902528156</v>
      </c>
      <c r="H35" s="101">
        <v>1132.323600663666</v>
      </c>
      <c r="I35" s="101">
        <v>1114.6641260259223</v>
      </c>
      <c r="J35" s="101">
        <v>1105.5754004346461</v>
      </c>
      <c r="K35" s="101">
        <v>1068.5821343322493</v>
      </c>
      <c r="L35" s="101">
        <v>1127.272446078571</v>
      </c>
      <c r="M35" s="101">
        <v>1169.8712643352205</v>
      </c>
      <c r="N35" s="101">
        <v>1134.4442172884026</v>
      </c>
      <c r="O35" s="101">
        <v>1100.5672996664975</v>
      </c>
      <c r="P35" s="101">
        <v>0</v>
      </c>
      <c r="Q35" s="101">
        <v>1051.9639854827046</v>
      </c>
      <c r="R35" s="101">
        <v>1086.1915579492709</v>
      </c>
      <c r="S35" s="101">
        <v>1130.1870580574889</v>
      </c>
      <c r="T35" s="101">
        <v>1146.400703316822</v>
      </c>
      <c r="U35" s="101">
        <v>1153.5401634677398</v>
      </c>
      <c r="V35" s="101">
        <v>1146.5660760262267</v>
      </c>
      <c r="W35" s="101">
        <v>1145.4270711220747</v>
      </c>
      <c r="X35" s="101">
        <v>1121.7240174529704</v>
      </c>
      <c r="Y35" s="101">
        <v>1056.5786012034187</v>
      </c>
      <c r="DA35" s="131" t="s">
        <v>3955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733.35587547604553</v>
      </c>
      <c r="E36" s="104">
        <v>666.91280624368119</v>
      </c>
      <c r="F36" s="104">
        <v>678.01206824717519</v>
      </c>
      <c r="G36" s="104">
        <v>696.10607431989013</v>
      </c>
      <c r="H36" s="104">
        <v>755.3743160694786</v>
      </c>
      <c r="I36" s="104">
        <v>738.98385254370123</v>
      </c>
      <c r="J36" s="104">
        <v>734.02906487271184</v>
      </c>
      <c r="K36" s="104">
        <v>710.19852238660781</v>
      </c>
      <c r="L36" s="104">
        <v>751.57197898436584</v>
      </c>
      <c r="M36" s="104">
        <v>798.27080403680657</v>
      </c>
      <c r="N36" s="104">
        <v>769.55451535855673</v>
      </c>
      <c r="O36" s="104">
        <v>750.92380683027761</v>
      </c>
      <c r="P36" s="104">
        <v>0</v>
      </c>
      <c r="Q36" s="104">
        <v>748.25925068078948</v>
      </c>
      <c r="R36" s="104">
        <v>791.04028870062325</v>
      </c>
      <c r="S36" s="104">
        <v>844.76404025220529</v>
      </c>
      <c r="T36" s="104">
        <v>868.73845458182336</v>
      </c>
      <c r="U36" s="104">
        <v>888.11514323352924</v>
      </c>
      <c r="V36" s="104">
        <v>888.06623020077768</v>
      </c>
      <c r="W36" s="104">
        <v>899.591501211278</v>
      </c>
      <c r="X36" s="104">
        <v>896.74035376762231</v>
      </c>
      <c r="Y36" s="104">
        <v>851.9666664093503</v>
      </c>
      <c r="DA36" s="132" t="s">
        <v>3956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98.96191137537653</v>
      </c>
      <c r="E37" s="98">
        <v>52.871844786400516</v>
      </c>
      <c r="F37" s="98">
        <v>71.02596752579511</v>
      </c>
      <c r="G37" s="98">
        <v>70.296427874325559</v>
      </c>
      <c r="H37" s="98">
        <v>104.48957042987388</v>
      </c>
      <c r="I37" s="98">
        <v>83.509175100579995</v>
      </c>
      <c r="J37" s="98">
        <v>77.598050848109239</v>
      </c>
      <c r="K37" s="98">
        <v>69.85195347667532</v>
      </c>
      <c r="L37" s="98">
        <v>73.05712374852861</v>
      </c>
      <c r="M37" s="98">
        <v>114.57237247053345</v>
      </c>
      <c r="N37" s="98">
        <v>73.072203642184505</v>
      </c>
      <c r="O37" s="98">
        <v>41.919423856968876</v>
      </c>
      <c r="P37" s="98">
        <v>0</v>
      </c>
      <c r="Q37" s="98">
        <v>13.831582050226237</v>
      </c>
      <c r="R37" s="98">
        <v>27.982103188079801</v>
      </c>
      <c r="S37" s="98">
        <v>62.60734887391375</v>
      </c>
      <c r="T37" s="98">
        <v>75.005302616043338</v>
      </c>
      <c r="U37" s="98">
        <v>98.700424666516454</v>
      </c>
      <c r="V37" s="98">
        <v>80.543687652842806</v>
      </c>
      <c r="W37" s="98">
        <v>85.335244314964783</v>
      </c>
      <c r="X37" s="98">
        <v>91.060475549177667</v>
      </c>
      <c r="Y37" s="98">
        <v>70.566180584533015</v>
      </c>
      <c r="DA37" s="63" t="s">
        <v>3957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634.393964100669</v>
      </c>
      <c r="E38" s="98">
        <v>614.04096145728067</v>
      </c>
      <c r="F38" s="98">
        <v>606.98610072138001</v>
      </c>
      <c r="G38" s="98">
        <v>625.80964644556468</v>
      </c>
      <c r="H38" s="98">
        <v>650.88474563960472</v>
      </c>
      <c r="I38" s="98">
        <v>655.47467744312121</v>
      </c>
      <c r="J38" s="98">
        <v>656.43101402460252</v>
      </c>
      <c r="K38" s="98">
        <v>640.34656890993256</v>
      </c>
      <c r="L38" s="98">
        <v>678.51485523583722</v>
      </c>
      <c r="M38" s="98">
        <v>683.69843156627314</v>
      </c>
      <c r="N38" s="98">
        <v>696.48231171637224</v>
      </c>
      <c r="O38" s="98">
        <v>709.00438297330879</v>
      </c>
      <c r="P38" s="98">
        <v>0</v>
      </c>
      <c r="Q38" s="98">
        <v>734.42766863056329</v>
      </c>
      <c r="R38" s="98">
        <v>763.05818551254345</v>
      </c>
      <c r="S38" s="98">
        <v>782.15669137829138</v>
      </c>
      <c r="T38" s="98">
        <v>793.73315196578005</v>
      </c>
      <c r="U38" s="98">
        <v>789.41471856701264</v>
      </c>
      <c r="V38" s="98">
        <v>807.52254254793479</v>
      </c>
      <c r="W38" s="98">
        <v>814.25625689631318</v>
      </c>
      <c r="X38" s="98">
        <v>805.67987821844463</v>
      </c>
      <c r="Y38" s="98">
        <v>781.40048582481734</v>
      </c>
      <c r="DA38" s="63" t="s">
        <v>3958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619.52733684737916</v>
      </c>
      <c r="E39" s="122">
        <v>630.07458330742259</v>
      </c>
      <c r="F39" s="122">
        <v>627.59656203436509</v>
      </c>
      <c r="G39" s="122">
        <v>637.64512788375043</v>
      </c>
      <c r="H39" s="122">
        <v>722.64975562060067</v>
      </c>
      <c r="I39" s="122">
        <v>717.27577421440958</v>
      </c>
      <c r="J39" s="122">
        <v>706.23212792882259</v>
      </c>
      <c r="K39" s="122">
        <v>687.26110688019355</v>
      </c>
      <c r="L39" s="122">
        <v>715.9675138478492</v>
      </c>
      <c r="M39" s="122">
        <v>670.20777275460046</v>
      </c>
      <c r="N39" s="122">
        <v>639.62387478112578</v>
      </c>
      <c r="O39" s="122">
        <v>563.14169962953929</v>
      </c>
      <c r="P39" s="122">
        <v>0</v>
      </c>
      <c r="Q39" s="122">
        <v>604.66757748461725</v>
      </c>
      <c r="R39" s="122">
        <v>610.5268106117552</v>
      </c>
      <c r="S39" s="122">
        <v>620.18485824350876</v>
      </c>
      <c r="T39" s="122">
        <v>652.00334240062386</v>
      </c>
      <c r="U39" s="122">
        <v>597.40342497717882</v>
      </c>
      <c r="V39" s="122">
        <v>589.02745120589475</v>
      </c>
      <c r="W39" s="122">
        <v>600.29045245510213</v>
      </c>
      <c r="X39" s="122">
        <v>615.10849518918644</v>
      </c>
      <c r="Y39" s="122">
        <v>576.24813475671419</v>
      </c>
      <c r="DA39" s="130" t="s">
        <v>3959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739.55458300225382</v>
      </c>
      <c r="E40" s="98">
        <v>754.03866503034533</v>
      </c>
      <c r="F40" s="98">
        <v>774.31728448557089</v>
      </c>
      <c r="G40" s="98">
        <v>803.99290762662361</v>
      </c>
      <c r="H40" s="98">
        <v>834.11639858941567</v>
      </c>
      <c r="I40" s="98">
        <v>866.04782583613292</v>
      </c>
      <c r="J40" s="98">
        <v>874.23359856241871</v>
      </c>
      <c r="K40" s="98">
        <v>855.22584980161866</v>
      </c>
      <c r="L40" s="98">
        <v>847.97918213921866</v>
      </c>
      <c r="M40" s="98">
        <v>805.93823421231093</v>
      </c>
      <c r="N40" s="98">
        <v>779.23474961017484</v>
      </c>
      <c r="O40" s="98">
        <v>759.63159483244533</v>
      </c>
      <c r="P40" s="98">
        <v>0</v>
      </c>
      <c r="Q40" s="98">
        <v>767.54941018999364</v>
      </c>
      <c r="R40" s="98">
        <v>784.72973277053575</v>
      </c>
      <c r="S40" s="98">
        <v>809.35243501671664</v>
      </c>
      <c r="T40" s="98">
        <v>852.5297715368697</v>
      </c>
      <c r="U40" s="98">
        <v>763.59881716360496</v>
      </c>
      <c r="V40" s="98">
        <v>740.06783905924135</v>
      </c>
      <c r="W40" s="98">
        <v>787.92883978607711</v>
      </c>
      <c r="X40" s="98">
        <v>890.68874237021214</v>
      </c>
      <c r="Y40" s="98">
        <v>742.94379092823704</v>
      </c>
      <c r="DA40" s="63" t="s">
        <v>3960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572.86637807323473</v>
      </c>
      <c r="E41" s="33">
        <v>583.91170857079305</v>
      </c>
      <c r="F41" s="33">
        <v>573.70727120111815</v>
      </c>
      <c r="G41" s="33">
        <v>587.16230880071475</v>
      </c>
      <c r="H41" s="33">
        <v>694.80141396452404</v>
      </c>
      <c r="I41" s="33">
        <v>679.45143825563741</v>
      </c>
      <c r="J41" s="33">
        <v>664.79725786439747</v>
      </c>
      <c r="K41" s="33">
        <v>636.1962443883358</v>
      </c>
      <c r="L41" s="33">
        <v>671.24609011386792</v>
      </c>
      <c r="M41" s="33">
        <v>620.42663203836128</v>
      </c>
      <c r="N41" s="33">
        <v>597.49490427618741</v>
      </c>
      <c r="O41" s="33">
        <v>509.02971749297319</v>
      </c>
      <c r="P41" s="33">
        <v>0</v>
      </c>
      <c r="Q41" s="33">
        <v>567.37084298320724</v>
      </c>
      <c r="R41" s="33">
        <v>563.88522203490334</v>
      </c>
      <c r="S41" s="33">
        <v>566.49725640562167</v>
      </c>
      <c r="T41" s="33">
        <v>606.61179794624013</v>
      </c>
      <c r="U41" s="33">
        <v>567.08876260500972</v>
      </c>
      <c r="V41" s="33">
        <v>559.28368591527908</v>
      </c>
      <c r="W41" s="33">
        <v>559.28237996863561</v>
      </c>
      <c r="X41" s="33">
        <v>557.32593835902424</v>
      </c>
      <c r="Y41" s="33">
        <v>538.97553249538407</v>
      </c>
      <c r="DA41" s="60" t="s">
        <v>3961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7507.5232709482689</v>
      </c>
      <c r="D43" s="117">
        <f t="shared" si="14"/>
        <v>7313.4514919690564</v>
      </c>
      <c r="E43" s="117">
        <f t="shared" si="14"/>
        <v>7889.4138591583487</v>
      </c>
      <c r="F43" s="117">
        <f t="shared" si="14"/>
        <v>8580.7125992869514</v>
      </c>
      <c r="G43" s="117">
        <f t="shared" si="14"/>
        <v>8756.4886972679378</v>
      </c>
      <c r="H43" s="117">
        <f t="shared" si="14"/>
        <v>8218.4107790751041</v>
      </c>
      <c r="I43" s="117">
        <f t="shared" si="14"/>
        <v>8266.1208359979919</v>
      </c>
      <c r="J43" s="117">
        <f t="shared" si="14"/>
        <v>8122.0824088329846</v>
      </c>
      <c r="K43" s="117">
        <f t="shared" si="14"/>
        <v>7944.1166983741268</v>
      </c>
      <c r="L43" s="117">
        <f t="shared" si="14"/>
        <v>8508.9345966613801</v>
      </c>
      <c r="M43" s="117">
        <f t="shared" si="14"/>
        <v>7673.1511943451424</v>
      </c>
      <c r="N43" s="117">
        <f t="shared" si="14"/>
        <v>7044.3326846071168</v>
      </c>
      <c r="O43" s="117">
        <f t="shared" si="14"/>
        <v>6572.5850318887697</v>
      </c>
      <c r="P43" s="117">
        <f t="shared" si="14"/>
        <v>5923.6586293956389</v>
      </c>
      <c r="Q43" s="117">
        <f t="shared" si="14"/>
        <v>6145.8586634363137</v>
      </c>
      <c r="R43" s="117">
        <f t="shared" ref="R43:V43" si="15">R44+R47+R49+R58</f>
        <v>5389.5870442964842</v>
      </c>
      <c r="S43" s="117">
        <f t="shared" si="15"/>
        <v>5427.9446426104532</v>
      </c>
      <c r="T43" s="117">
        <f t="shared" si="15"/>
        <v>5839.5356707610927</v>
      </c>
      <c r="U43" s="117">
        <f t="shared" si="15"/>
        <v>5287.691747205572</v>
      </c>
      <c r="V43" s="117">
        <f t="shared" si="15"/>
        <v>5508.0769152461935</v>
      </c>
      <c r="W43" s="117">
        <f t="shared" ref="W43:Y43" si="16">W44+W47+W49+W58</f>
        <v>5344.3375621111081</v>
      </c>
      <c r="X43" s="117">
        <f t="shared" si="16"/>
        <v>5091.6871164154336</v>
      </c>
      <c r="Y43" s="117">
        <f t="shared" si="16"/>
        <v>4872.1352249838556</v>
      </c>
      <c r="DA43" s="129" t="s">
        <v>3962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5654.3942353255397</v>
      </c>
      <c r="D44" s="122">
        <f t="shared" si="17"/>
        <v>5577.3922623081426</v>
      </c>
      <c r="E44" s="122">
        <f t="shared" si="17"/>
        <v>6200.3846357723314</v>
      </c>
      <c r="F44" s="122">
        <f t="shared" si="17"/>
        <v>6868.7770508337071</v>
      </c>
      <c r="G44" s="122">
        <f t="shared" si="17"/>
        <v>6940.7045791402898</v>
      </c>
      <c r="H44" s="122">
        <f t="shared" si="17"/>
        <v>6379.5250176370237</v>
      </c>
      <c r="I44" s="122">
        <f t="shared" si="17"/>
        <v>6458.729890139557</v>
      </c>
      <c r="J44" s="122">
        <f t="shared" si="17"/>
        <v>6308.7268841940895</v>
      </c>
      <c r="K44" s="122">
        <f t="shared" si="17"/>
        <v>6223.765480491601</v>
      </c>
      <c r="L44" s="122">
        <f t="shared" si="17"/>
        <v>6666.5781893800367</v>
      </c>
      <c r="M44" s="122">
        <f t="shared" si="17"/>
        <v>5792.7572633440232</v>
      </c>
      <c r="N44" s="122">
        <f t="shared" si="17"/>
        <v>5253.5683333414545</v>
      </c>
      <c r="O44" s="122">
        <f t="shared" si="17"/>
        <v>4942.7201896535353</v>
      </c>
      <c r="P44" s="122">
        <f t="shared" si="17"/>
        <v>4336.8359964568572</v>
      </c>
      <c r="Q44" s="122">
        <f t="shared" si="17"/>
        <v>4616.1176986539285</v>
      </c>
      <c r="R44" s="122">
        <f t="shared" ref="R44:V44" si="18">SUM(R45:R46)</f>
        <v>3823.2891094922084</v>
      </c>
      <c r="S44" s="122">
        <f t="shared" si="18"/>
        <v>3774.4836097176158</v>
      </c>
      <c r="T44" s="122">
        <f t="shared" si="18"/>
        <v>4099.5463295128829</v>
      </c>
      <c r="U44" s="122">
        <f t="shared" si="18"/>
        <v>3625.4878515802147</v>
      </c>
      <c r="V44" s="122">
        <f t="shared" si="18"/>
        <v>3850.2080244000208</v>
      </c>
      <c r="W44" s="122">
        <f t="shared" ref="W44:Y44" si="19">SUM(W45:W46)</f>
        <v>3695.5284896577296</v>
      </c>
      <c r="X44" s="122">
        <f t="shared" si="19"/>
        <v>3446.1902698701456</v>
      </c>
      <c r="Y44" s="122">
        <f t="shared" si="19"/>
        <v>3302.3330858726035</v>
      </c>
      <c r="DA44" s="130" t="s">
        <v>3963</v>
      </c>
    </row>
    <row r="45" spans="1:105" ht="12" customHeight="1" x14ac:dyDescent="0.25">
      <c r="A45" s="97" t="s">
        <v>211</v>
      </c>
      <c r="B45" s="98"/>
      <c r="C45" s="98">
        <v>5596.3027472506938</v>
      </c>
      <c r="D45" s="98">
        <v>5521.3442549634674</v>
      </c>
      <c r="E45" s="98">
        <v>6141.4711501468828</v>
      </c>
      <c r="F45" s="98">
        <v>6802.9657301760035</v>
      </c>
      <c r="G45" s="98">
        <v>6875.723688158927</v>
      </c>
      <c r="H45" s="98">
        <v>6321.5353376033981</v>
      </c>
      <c r="I45" s="98">
        <v>6399.8077803326214</v>
      </c>
      <c r="J45" s="98">
        <v>6251.8611376896479</v>
      </c>
      <c r="K45" s="98">
        <v>6168.9973693691663</v>
      </c>
      <c r="L45" s="98">
        <v>6607.3763482163176</v>
      </c>
      <c r="M45" s="98">
        <v>5739.5255420824751</v>
      </c>
      <c r="N45" s="98">
        <v>5203.9404530159654</v>
      </c>
      <c r="O45" s="98">
        <v>4892.7246230333103</v>
      </c>
      <c r="P45" s="98">
        <v>4289.7249184858547</v>
      </c>
      <c r="Q45" s="98">
        <v>4565.9214672533089</v>
      </c>
      <c r="R45" s="98">
        <v>3781.0357288582281</v>
      </c>
      <c r="S45" s="98">
        <v>3733.1342236413475</v>
      </c>
      <c r="T45" s="98">
        <v>4054.1460441853433</v>
      </c>
      <c r="U45" s="98">
        <v>3585.7751689393017</v>
      </c>
      <c r="V45" s="98">
        <v>3807.9583600666456</v>
      </c>
      <c r="W45" s="98">
        <v>3654.7049561940885</v>
      </c>
      <c r="X45" s="98">
        <v>3407.5013974619951</v>
      </c>
      <c r="Y45" s="98">
        <v>3265.2973172148395</v>
      </c>
      <c r="DA45" s="63" t="s">
        <v>3964</v>
      </c>
    </row>
    <row r="46" spans="1:105" ht="12" customHeight="1" x14ac:dyDescent="0.25">
      <c r="A46" s="97" t="s">
        <v>53</v>
      </c>
      <c r="B46" s="98"/>
      <c r="C46" s="98">
        <v>58.091488074846147</v>
      </c>
      <c r="D46" s="98">
        <v>56.048007344674744</v>
      </c>
      <c r="E46" s="98">
        <v>58.913485625448814</v>
      </c>
      <c r="F46" s="98">
        <v>65.811320657703902</v>
      </c>
      <c r="G46" s="98">
        <v>64.980890981362379</v>
      </c>
      <c r="H46" s="98">
        <v>57.989680033625433</v>
      </c>
      <c r="I46" s="98">
        <v>58.9221098069359</v>
      </c>
      <c r="J46" s="98">
        <v>56.865746504441994</v>
      </c>
      <c r="K46" s="98">
        <v>54.768111122434718</v>
      </c>
      <c r="L46" s="98">
        <v>59.20184116371945</v>
      </c>
      <c r="M46" s="98">
        <v>53.231721261547698</v>
      </c>
      <c r="N46" s="98">
        <v>49.627880325488988</v>
      </c>
      <c r="O46" s="98">
        <v>49.995566620224807</v>
      </c>
      <c r="P46" s="98">
        <v>47.111077971002196</v>
      </c>
      <c r="Q46" s="98">
        <v>50.196231400619297</v>
      </c>
      <c r="R46" s="98">
        <v>42.253380633980036</v>
      </c>
      <c r="S46" s="98">
        <v>41.349386076268061</v>
      </c>
      <c r="T46" s="98">
        <v>45.40028532753923</v>
      </c>
      <c r="U46" s="98">
        <v>39.712682640912909</v>
      </c>
      <c r="V46" s="98">
        <v>42.249664333375044</v>
      </c>
      <c r="W46" s="98">
        <v>40.82353346364097</v>
      </c>
      <c r="X46" s="98">
        <v>38.688872408150694</v>
      </c>
      <c r="Y46" s="98">
        <v>37.03576865776401</v>
      </c>
      <c r="DA46" s="63" t="s">
        <v>3965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69.307546597023759</v>
      </c>
      <c r="D47" s="122">
        <f t="shared" si="20"/>
        <v>43.5951680381161</v>
      </c>
      <c r="E47" s="122">
        <f t="shared" si="20"/>
        <v>85.610015761071665</v>
      </c>
      <c r="F47" s="122">
        <f t="shared" si="20"/>
        <v>97.441879722057578</v>
      </c>
      <c r="G47" s="122">
        <f t="shared" si="20"/>
        <v>155.1468117333535</v>
      </c>
      <c r="H47" s="122">
        <f t="shared" si="20"/>
        <v>48.857596531684209</v>
      </c>
      <c r="I47" s="122">
        <f t="shared" si="20"/>
        <v>53.790250973281722</v>
      </c>
      <c r="J47" s="122">
        <f t="shared" si="20"/>
        <v>41.605485448871391</v>
      </c>
      <c r="K47" s="122">
        <f t="shared" si="20"/>
        <v>62.824270884723738</v>
      </c>
      <c r="L47" s="122">
        <f t="shared" si="20"/>
        <v>74.5513883781027</v>
      </c>
      <c r="M47" s="122">
        <f t="shared" si="20"/>
        <v>51.345927495130354</v>
      </c>
      <c r="N47" s="122">
        <f t="shared" si="20"/>
        <v>77.59238698214034</v>
      </c>
      <c r="O47" s="122">
        <f t="shared" si="20"/>
        <v>14.817279082668335</v>
      </c>
      <c r="P47" s="122">
        <f t="shared" si="20"/>
        <v>3.9708667795436643</v>
      </c>
      <c r="Q47" s="122">
        <f t="shared" si="20"/>
        <v>4.4996126115225792</v>
      </c>
      <c r="R47" s="122">
        <f t="shared" si="20"/>
        <v>21.619843609569706</v>
      </c>
      <c r="S47" s="122">
        <f t="shared" si="20"/>
        <v>26.543258196352067</v>
      </c>
      <c r="T47" s="122">
        <f t="shared" si="20"/>
        <v>34.805747116485527</v>
      </c>
      <c r="U47" s="122">
        <f t="shared" si="20"/>
        <v>18.847668257786712</v>
      </c>
      <c r="V47" s="122">
        <f t="shared" si="20"/>
        <v>20.280269935320977</v>
      </c>
      <c r="W47" s="122">
        <f t="shared" si="20"/>
        <v>19.853658429444007</v>
      </c>
      <c r="X47" s="122">
        <f t="shared" si="20"/>
        <v>25.620450918965375</v>
      </c>
      <c r="Y47" s="122">
        <f t="shared" si="20"/>
        <v>8.848821052533923</v>
      </c>
      <c r="DA47" s="130" t="s">
        <v>3966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69.307546597023759</v>
      </c>
      <c r="D48" s="98">
        <f>IF(RES_hhdet_in_fec!D48=0,0,RES_hhdet_in_fec!D48*1000*11630/RES_hhdet_in_new!D45)</f>
        <v>43.5951680381161</v>
      </c>
      <c r="E48" s="98">
        <f>IF(RES_hhdet_in_fec!E48=0,0,RES_hhdet_in_fec!E48*1000*11630/RES_hhdet_in_new!E45)</f>
        <v>85.610015761071665</v>
      </c>
      <c r="F48" s="98">
        <f>IF(RES_hhdet_in_fec!F48=0,0,RES_hhdet_in_fec!F48*1000*11630/RES_hhdet_in_new!F45)</f>
        <v>97.441879722057578</v>
      </c>
      <c r="G48" s="98">
        <f>IF(RES_hhdet_in_fec!G48=0,0,RES_hhdet_in_fec!G48*1000*11630/RES_hhdet_in_new!G45)</f>
        <v>155.1468117333535</v>
      </c>
      <c r="H48" s="98">
        <f>IF(RES_hhdet_in_fec!H48=0,0,RES_hhdet_in_fec!H48*1000*11630/RES_hhdet_in_new!H45)</f>
        <v>48.857596531684209</v>
      </c>
      <c r="I48" s="98">
        <f>IF(RES_hhdet_in_fec!I48=0,0,RES_hhdet_in_fec!I48*1000*11630/RES_hhdet_in_new!I45)</f>
        <v>53.790250973281722</v>
      </c>
      <c r="J48" s="98">
        <f>IF(RES_hhdet_in_fec!J48=0,0,RES_hhdet_in_fec!J48*1000*11630/RES_hhdet_in_new!J45)</f>
        <v>41.605485448871391</v>
      </c>
      <c r="K48" s="98">
        <f>IF(RES_hhdet_in_fec!K48=0,0,RES_hhdet_in_fec!K48*1000*11630/RES_hhdet_in_new!K45)</f>
        <v>62.824270884723738</v>
      </c>
      <c r="L48" s="98">
        <f>IF(RES_hhdet_in_fec!L48=0,0,RES_hhdet_in_fec!L48*1000*11630/RES_hhdet_in_new!L45)</f>
        <v>74.5513883781027</v>
      </c>
      <c r="M48" s="98">
        <f>IF(RES_hhdet_in_fec!M48=0,0,RES_hhdet_in_fec!M48*1000*11630/RES_hhdet_in_new!M45)</f>
        <v>51.345927495130354</v>
      </c>
      <c r="N48" s="98">
        <f>IF(RES_hhdet_in_fec!N48=0,0,RES_hhdet_in_fec!N48*1000*11630/RES_hhdet_in_new!N45)</f>
        <v>77.59238698214034</v>
      </c>
      <c r="O48" s="98">
        <f>IF(RES_hhdet_in_fec!O48=0,0,RES_hhdet_in_fec!O48*1000*11630/RES_hhdet_in_new!O45)</f>
        <v>14.817279082668335</v>
      </c>
      <c r="P48" s="98">
        <f>IF(RES_hhdet_in_fec!P48=0,0,RES_hhdet_in_fec!P48*1000*11630/RES_hhdet_in_new!P45)</f>
        <v>3.9708667795436643</v>
      </c>
      <c r="Q48" s="98">
        <f>IF(RES_hhdet_in_fec!Q48=0,0,RES_hhdet_in_fec!Q48*1000*11630/RES_hhdet_in_new!Q45)</f>
        <v>4.4996126115225792</v>
      </c>
      <c r="R48" s="98">
        <f>IF(RES_hhdet_in_fec!R48=0,0,RES_hhdet_in_fec!R48*1000*11630/RES_hhdet_in_new!R45)</f>
        <v>21.619843609569706</v>
      </c>
      <c r="S48" s="98">
        <f>IF(RES_hhdet_in_fec!S48=0,0,RES_hhdet_in_fec!S48*1000*11630/RES_hhdet_in_new!S45)</f>
        <v>26.543258196352067</v>
      </c>
      <c r="T48" s="98">
        <f>IF(RES_hhdet_in_fec!T48=0,0,RES_hhdet_in_fec!T48*1000*11630/RES_hhdet_in_new!T45)</f>
        <v>34.805747116485527</v>
      </c>
      <c r="U48" s="98">
        <f>IF(RES_hhdet_in_fec!U48=0,0,RES_hhdet_in_fec!U48*1000*11630/RES_hhdet_in_new!U45)</f>
        <v>18.847668257786712</v>
      </c>
      <c r="V48" s="98">
        <f>IF(RES_hhdet_in_fec!V48=0,0,RES_hhdet_in_fec!V48*1000*11630/RES_hhdet_in_new!V45)</f>
        <v>20.280269935320977</v>
      </c>
      <c r="W48" s="98">
        <f>IF(RES_hhdet_in_fec!W48=0,0,RES_hhdet_in_fec!W48*1000*11630/RES_hhdet_in_new!W45)</f>
        <v>19.853658429444007</v>
      </c>
      <c r="X48" s="98">
        <f>IF(RES_hhdet_in_fec!X48=0,0,RES_hhdet_in_fec!X48*1000*11630/RES_hhdet_in_new!X45)</f>
        <v>25.620450918965375</v>
      </c>
      <c r="Y48" s="98">
        <f>IF(RES_hhdet_in_fec!Y48=0,0,RES_hhdet_in_fec!Y48*1000*11630/RES_hhdet_in_new!Y45)</f>
        <v>8.848821052533923</v>
      </c>
      <c r="DA48" s="63" t="s">
        <v>3967</v>
      </c>
    </row>
    <row r="49" spans="1:105" ht="12" customHeight="1" x14ac:dyDescent="0.25">
      <c r="A49" s="121" t="s">
        <v>55</v>
      </c>
      <c r="B49" s="122"/>
      <c r="C49" s="122">
        <v>1170.1181024314189</v>
      </c>
      <c r="D49" s="122">
        <v>1072.9380363411124</v>
      </c>
      <c r="E49" s="122">
        <v>973.34693553980867</v>
      </c>
      <c r="F49" s="122">
        <v>986.89862810051579</v>
      </c>
      <c r="G49" s="122">
        <v>1022.9913163379355</v>
      </c>
      <c r="H49" s="122">
        <v>1067.3765377213217</v>
      </c>
      <c r="I49" s="122">
        <v>1036.3265641808157</v>
      </c>
      <c r="J49" s="122">
        <v>1065.5187252287869</v>
      </c>
      <c r="K49" s="122">
        <v>970.26381123634314</v>
      </c>
      <c r="L49" s="122">
        <v>1051.8380869879979</v>
      </c>
      <c r="M49" s="122">
        <v>1158.8387174378827</v>
      </c>
      <c r="N49" s="122">
        <v>1073.5478950018755</v>
      </c>
      <c r="O49" s="122">
        <v>1051.9093384278642</v>
      </c>
      <c r="P49" s="122">
        <v>960.71425235418997</v>
      </c>
      <c r="Q49" s="122">
        <v>920.57164659758632</v>
      </c>
      <c r="R49" s="122">
        <v>934.15443512985587</v>
      </c>
      <c r="S49" s="122">
        <v>1006.7320899370181</v>
      </c>
      <c r="T49" s="122">
        <v>1053.169576165875</v>
      </c>
      <c r="U49" s="122">
        <v>1045.9402942336274</v>
      </c>
      <c r="V49" s="122">
        <v>1048.5616275052892</v>
      </c>
      <c r="W49" s="122">
        <v>1028.6646330355695</v>
      </c>
      <c r="X49" s="122">
        <v>1004.7668033814921</v>
      </c>
      <c r="Y49" s="122">
        <v>984.70635723357907</v>
      </c>
      <c r="DA49" s="130" t="s">
        <v>3968</v>
      </c>
    </row>
    <row r="50" spans="1:105" ht="12" customHeight="1" x14ac:dyDescent="0.25">
      <c r="A50" s="97" t="s">
        <v>138</v>
      </c>
      <c r="B50" s="98"/>
      <c r="C50" s="98">
        <v>1410.2068270470766</v>
      </c>
      <c r="D50" s="98">
        <v>1348.2541835524441</v>
      </c>
      <c r="E50" s="98">
        <v>1316.8441706446299</v>
      </c>
      <c r="F50" s="98">
        <v>1315.2265451255589</v>
      </c>
      <c r="G50" s="98">
        <v>1344.9744018644451</v>
      </c>
      <c r="H50" s="98">
        <v>1323.0865950893292</v>
      </c>
      <c r="I50" s="98">
        <v>1333.657857093842</v>
      </c>
      <c r="J50" s="98">
        <v>1378.2053022456846</v>
      </c>
      <c r="K50" s="98">
        <v>1318.1903986050002</v>
      </c>
      <c r="L50" s="98">
        <v>1333.8059691440778</v>
      </c>
      <c r="M50" s="98">
        <v>1322.4292101090662</v>
      </c>
      <c r="N50" s="98">
        <v>1221.8686191744014</v>
      </c>
      <c r="O50" s="98">
        <v>1304.5791915575103</v>
      </c>
      <c r="P50" s="98">
        <v>1266.1602623343365</v>
      </c>
      <c r="Q50" s="98">
        <v>1408.7709052438054</v>
      </c>
      <c r="R50" s="98">
        <v>1188.7858627245785</v>
      </c>
      <c r="S50" s="98">
        <v>1148.0268877991759</v>
      </c>
      <c r="T50" s="98">
        <v>1184.54522908129</v>
      </c>
      <c r="U50" s="98">
        <v>1104.3406493484313</v>
      </c>
      <c r="V50" s="98">
        <v>1194.2576902599274</v>
      </c>
      <c r="W50" s="98">
        <v>1183.2334089848046</v>
      </c>
      <c r="X50" s="98">
        <v>1131.4717748083956</v>
      </c>
      <c r="Y50" s="98">
        <v>1095.1193240445368</v>
      </c>
      <c r="DA50" s="63" t="s">
        <v>3969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704.17712366334092</v>
      </c>
      <c r="F51" s="98">
        <v>717.41051494445492</v>
      </c>
      <c r="G51" s="98">
        <v>735.88073246610873</v>
      </c>
      <c r="H51" s="98">
        <v>743.68849867662288</v>
      </c>
      <c r="I51" s="98">
        <v>743.84696280471314</v>
      </c>
      <c r="J51" s="98">
        <v>772.37857817619135</v>
      </c>
      <c r="K51" s="98">
        <v>742.15216273578017</v>
      </c>
      <c r="L51" s="98">
        <v>757.72797224560202</v>
      </c>
      <c r="M51" s="98">
        <v>0</v>
      </c>
      <c r="N51" s="98">
        <v>723.06155350287679</v>
      </c>
      <c r="O51" s="98">
        <v>801.3652888238347</v>
      </c>
      <c r="P51" s="98">
        <v>841.79719323360757</v>
      </c>
      <c r="Q51" s="98">
        <v>952.07614554085092</v>
      </c>
      <c r="R51" s="98">
        <v>0</v>
      </c>
      <c r="S51" s="98">
        <v>828.91401585413564</v>
      </c>
      <c r="T51" s="98">
        <v>878.33006479901087</v>
      </c>
      <c r="U51" s="98">
        <v>838.29508578734476</v>
      </c>
      <c r="V51" s="98">
        <v>915.88191790935025</v>
      </c>
      <c r="W51" s="98">
        <v>917.13670841153805</v>
      </c>
      <c r="X51" s="98">
        <v>881.51137439067122</v>
      </c>
      <c r="Y51" s="98">
        <v>850.54068427024356</v>
      </c>
      <c r="DA51" s="63" t="s">
        <v>3970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69.298880416886178</v>
      </c>
      <c r="F52" s="101">
        <v>91.052089090008991</v>
      </c>
      <c r="G52" s="101">
        <v>89.905054289436961</v>
      </c>
      <c r="H52" s="101">
        <v>121.02955878160631</v>
      </c>
      <c r="I52" s="101">
        <v>99.631352580168979</v>
      </c>
      <c r="J52" s="101">
        <v>97.871075756961375</v>
      </c>
      <c r="K52" s="101">
        <v>87.391883677150332</v>
      </c>
      <c r="L52" s="101">
        <v>87.589231117768477</v>
      </c>
      <c r="M52" s="101">
        <v>0</v>
      </c>
      <c r="N52" s="101">
        <v>65.931013349872174</v>
      </c>
      <c r="O52" s="101">
        <v>53.74275755027071</v>
      </c>
      <c r="P52" s="101">
        <v>108.80480520942584</v>
      </c>
      <c r="Q52" s="101">
        <v>38.537631997398556</v>
      </c>
      <c r="R52" s="101">
        <v>0</v>
      </c>
      <c r="S52" s="101">
        <v>62.906344024698292</v>
      </c>
      <c r="T52" s="101">
        <v>78.193036141143651</v>
      </c>
      <c r="U52" s="101">
        <v>90.928091931857963</v>
      </c>
      <c r="V52" s="101">
        <v>84.476517744474776</v>
      </c>
      <c r="W52" s="101">
        <v>92.040118255678109</v>
      </c>
      <c r="X52" s="101">
        <v>93.325492212056602</v>
      </c>
      <c r="Y52" s="101">
        <v>72.582714036870456</v>
      </c>
      <c r="DA52" s="131" t="s">
        <v>3971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634.87824324645476</v>
      </c>
      <c r="F53" s="104">
        <v>626.35842585444584</v>
      </c>
      <c r="G53" s="104">
        <v>645.97567817667175</v>
      </c>
      <c r="H53" s="104">
        <v>622.6589398950166</v>
      </c>
      <c r="I53" s="104">
        <v>644.21561022454432</v>
      </c>
      <c r="J53" s="104">
        <v>674.50750241923004</v>
      </c>
      <c r="K53" s="104">
        <v>654.76027905862986</v>
      </c>
      <c r="L53" s="104">
        <v>670.13874112783355</v>
      </c>
      <c r="M53" s="104">
        <v>0</v>
      </c>
      <c r="N53" s="104">
        <v>657.13054015300452</v>
      </c>
      <c r="O53" s="104">
        <v>747.62253127356382</v>
      </c>
      <c r="P53" s="104">
        <v>732.99238802418165</v>
      </c>
      <c r="Q53" s="104">
        <v>913.53851354345238</v>
      </c>
      <c r="R53" s="104">
        <v>0</v>
      </c>
      <c r="S53" s="104">
        <v>766.0076718294373</v>
      </c>
      <c r="T53" s="104">
        <v>800.13702865786729</v>
      </c>
      <c r="U53" s="104">
        <v>747.36699385548673</v>
      </c>
      <c r="V53" s="104">
        <v>831.40540016487569</v>
      </c>
      <c r="W53" s="104">
        <v>825.09659015585987</v>
      </c>
      <c r="X53" s="104">
        <v>788.18588217861452</v>
      </c>
      <c r="Y53" s="104">
        <v>777.9579702333732</v>
      </c>
      <c r="DA53" s="132" t="s">
        <v>3972</v>
      </c>
    </row>
    <row r="54" spans="1:105" ht="12" customHeight="1" x14ac:dyDescent="0.25">
      <c r="A54" s="106" t="s">
        <v>122</v>
      </c>
      <c r="B54" s="101"/>
      <c r="C54" s="101">
        <v>1207.4496544769106</v>
      </c>
      <c r="D54" s="101">
        <v>1111.4402503045956</v>
      </c>
      <c r="E54" s="101">
        <v>1030.1341693622658</v>
      </c>
      <c r="F54" s="101">
        <v>1034.5752225485571</v>
      </c>
      <c r="G54" s="101">
        <v>1061.2809902528159</v>
      </c>
      <c r="H54" s="101">
        <v>1132.3236006636666</v>
      </c>
      <c r="I54" s="101">
        <v>1114.6641260259225</v>
      </c>
      <c r="J54" s="101">
        <v>1105.5754004346461</v>
      </c>
      <c r="K54" s="101">
        <v>1068.5821343322493</v>
      </c>
      <c r="L54" s="101">
        <v>1127.272446078571</v>
      </c>
      <c r="M54" s="101">
        <v>1169.8712643352205</v>
      </c>
      <c r="N54" s="101">
        <v>1134.4442172884026</v>
      </c>
      <c r="O54" s="101">
        <v>1100.5672996664978</v>
      </c>
      <c r="P54" s="101">
        <v>1136.7633604269167</v>
      </c>
      <c r="Q54" s="101">
        <v>1051.9639854827046</v>
      </c>
      <c r="R54" s="101">
        <v>1086.1915579492709</v>
      </c>
      <c r="S54" s="101">
        <v>1130.1870580574889</v>
      </c>
      <c r="T54" s="101">
        <v>1146.400703316822</v>
      </c>
      <c r="U54" s="101">
        <v>1153.5401634677398</v>
      </c>
      <c r="V54" s="101">
        <v>1146.5660760262267</v>
      </c>
      <c r="W54" s="101">
        <v>1145.4270711220749</v>
      </c>
      <c r="X54" s="101">
        <v>1121.7240174529709</v>
      </c>
      <c r="Y54" s="101">
        <v>1056.5786012034187</v>
      </c>
      <c r="DA54" s="131" t="s">
        <v>3973</v>
      </c>
    </row>
    <row r="55" spans="1:105" ht="12" customHeight="1" x14ac:dyDescent="0.25">
      <c r="A55" s="107" t="s">
        <v>121</v>
      </c>
      <c r="B55" s="104"/>
      <c r="C55" s="104">
        <v>854.76312159607266</v>
      </c>
      <c r="D55" s="104">
        <v>733.35587547604553</v>
      </c>
      <c r="E55" s="104">
        <v>666.91280624368142</v>
      </c>
      <c r="F55" s="104">
        <v>678.01206824717542</v>
      </c>
      <c r="G55" s="104">
        <v>696.10607431989001</v>
      </c>
      <c r="H55" s="104">
        <v>755.3743160694786</v>
      </c>
      <c r="I55" s="104">
        <v>738.98385254370112</v>
      </c>
      <c r="J55" s="104">
        <v>734.02906487271173</v>
      </c>
      <c r="K55" s="104">
        <v>710.19852238660792</v>
      </c>
      <c r="L55" s="104">
        <v>751.57197898436596</v>
      </c>
      <c r="M55" s="104">
        <v>798.27080403680645</v>
      </c>
      <c r="N55" s="104">
        <v>769.55451535855684</v>
      </c>
      <c r="O55" s="104">
        <v>750.9238068302775</v>
      </c>
      <c r="P55" s="104">
        <v>813.64034704103312</v>
      </c>
      <c r="Q55" s="104">
        <v>748.25925068078982</v>
      </c>
      <c r="R55" s="104">
        <v>791.04028870062325</v>
      </c>
      <c r="S55" s="104">
        <v>844.76404025220529</v>
      </c>
      <c r="T55" s="104">
        <v>868.73845458182336</v>
      </c>
      <c r="U55" s="104">
        <v>888.11514323352935</v>
      </c>
      <c r="V55" s="104">
        <v>888.06623020077757</v>
      </c>
      <c r="W55" s="104">
        <v>899.59150121127777</v>
      </c>
      <c r="X55" s="104">
        <v>896.74035376762242</v>
      </c>
      <c r="Y55" s="104">
        <v>851.9666664093503</v>
      </c>
      <c r="DA55" s="132" t="s">
        <v>3974</v>
      </c>
    </row>
    <row r="56" spans="1:105" ht="12" customHeight="1" x14ac:dyDescent="0.25">
      <c r="A56" s="108" t="s">
        <v>53</v>
      </c>
      <c r="B56" s="98"/>
      <c r="C56" s="98">
        <v>266.31292089920464</v>
      </c>
      <c r="D56" s="98">
        <v>98.961911375376559</v>
      </c>
      <c r="E56" s="98">
        <v>52.87184478640053</v>
      </c>
      <c r="F56" s="98">
        <v>71.02596752579511</v>
      </c>
      <c r="G56" s="98">
        <v>70.296427874325559</v>
      </c>
      <c r="H56" s="98">
        <v>104.48957042987387</v>
      </c>
      <c r="I56" s="98">
        <v>83.509175100579967</v>
      </c>
      <c r="J56" s="98">
        <v>77.598050848109239</v>
      </c>
      <c r="K56" s="98">
        <v>69.851953476675334</v>
      </c>
      <c r="L56" s="98">
        <v>73.05712374852861</v>
      </c>
      <c r="M56" s="98">
        <v>114.57237247053347</v>
      </c>
      <c r="N56" s="98">
        <v>73.072203642184519</v>
      </c>
      <c r="O56" s="98">
        <v>41.919423856968876</v>
      </c>
      <c r="P56" s="98">
        <v>97.56347470102483</v>
      </c>
      <c r="Q56" s="98">
        <v>13.831582050226235</v>
      </c>
      <c r="R56" s="98">
        <v>27.982103188079801</v>
      </c>
      <c r="S56" s="98">
        <v>62.607348873913757</v>
      </c>
      <c r="T56" s="98">
        <v>75.005302616043338</v>
      </c>
      <c r="U56" s="98">
        <v>98.700424666516469</v>
      </c>
      <c r="V56" s="98">
        <v>80.54368765284282</v>
      </c>
      <c r="W56" s="98">
        <v>85.335244314964797</v>
      </c>
      <c r="X56" s="98">
        <v>91.060475549177681</v>
      </c>
      <c r="Y56" s="98">
        <v>70.566180584533001</v>
      </c>
      <c r="DA56" s="63" t="s">
        <v>3975</v>
      </c>
    </row>
    <row r="57" spans="1:105" ht="12" customHeight="1" x14ac:dyDescent="0.25">
      <c r="A57" s="108" t="s">
        <v>52</v>
      </c>
      <c r="B57" s="98"/>
      <c r="C57" s="98">
        <v>588.45020069686791</v>
      </c>
      <c r="D57" s="98">
        <v>634.39396410066911</v>
      </c>
      <c r="E57" s="98">
        <v>614.04096145728101</v>
      </c>
      <c r="F57" s="98">
        <v>606.98610072138035</v>
      </c>
      <c r="G57" s="98">
        <v>625.80964644556457</v>
      </c>
      <c r="H57" s="98">
        <v>650.88474563960472</v>
      </c>
      <c r="I57" s="98">
        <v>655.47467744312121</v>
      </c>
      <c r="J57" s="98">
        <v>656.43101402460252</v>
      </c>
      <c r="K57" s="98">
        <v>640.34656890993267</v>
      </c>
      <c r="L57" s="98">
        <v>678.51485523583733</v>
      </c>
      <c r="M57" s="98">
        <v>683.69843156627314</v>
      </c>
      <c r="N57" s="98">
        <v>696.48231171637224</v>
      </c>
      <c r="O57" s="98">
        <v>709.00438297330879</v>
      </c>
      <c r="P57" s="98">
        <v>716.07687234000821</v>
      </c>
      <c r="Q57" s="98">
        <v>734.42766863056352</v>
      </c>
      <c r="R57" s="98">
        <v>763.05818551254333</v>
      </c>
      <c r="S57" s="98">
        <v>782.1566913782915</v>
      </c>
      <c r="T57" s="98">
        <v>793.73315196577994</v>
      </c>
      <c r="U57" s="98">
        <v>789.41471856701287</v>
      </c>
      <c r="V57" s="98">
        <v>807.52254254793468</v>
      </c>
      <c r="W57" s="98">
        <v>814.25625689631306</v>
      </c>
      <c r="X57" s="98">
        <v>805.67987821844474</v>
      </c>
      <c r="Y57" s="98">
        <v>781.40048582481722</v>
      </c>
      <c r="DA57" s="63" t="s">
        <v>3976</v>
      </c>
    </row>
    <row r="58" spans="1:105" ht="12" customHeight="1" x14ac:dyDescent="0.25">
      <c r="A58" s="121" t="s">
        <v>54</v>
      </c>
      <c r="B58" s="122"/>
      <c r="C58" s="122">
        <v>613.70338659428546</v>
      </c>
      <c r="D58" s="122">
        <v>619.52602528168518</v>
      </c>
      <c r="E58" s="122">
        <v>630.07227208513757</v>
      </c>
      <c r="F58" s="122">
        <v>627.59504063067129</v>
      </c>
      <c r="G58" s="122">
        <v>637.64599005635932</v>
      </c>
      <c r="H58" s="122">
        <v>722.65162718507327</v>
      </c>
      <c r="I58" s="122">
        <v>717.27413070433681</v>
      </c>
      <c r="J58" s="122">
        <v>706.23131396123745</v>
      </c>
      <c r="K58" s="122">
        <v>687.26313576145935</v>
      </c>
      <c r="L58" s="122">
        <v>715.96693191524275</v>
      </c>
      <c r="M58" s="122">
        <v>670.20928606810639</v>
      </c>
      <c r="N58" s="122">
        <v>639.62406928164762</v>
      </c>
      <c r="O58" s="122">
        <v>563.13822472470156</v>
      </c>
      <c r="P58" s="122">
        <v>622.13751380504812</v>
      </c>
      <c r="Q58" s="122">
        <v>604.66970557327534</v>
      </c>
      <c r="R58" s="122">
        <v>610.52365606485023</v>
      </c>
      <c r="S58" s="122">
        <v>620.18568475946745</v>
      </c>
      <c r="T58" s="122">
        <v>652.01401796584901</v>
      </c>
      <c r="U58" s="122">
        <v>597.41593313394287</v>
      </c>
      <c r="V58" s="122">
        <v>589.02699340556239</v>
      </c>
      <c r="W58" s="122">
        <v>600.29078098836499</v>
      </c>
      <c r="X58" s="122">
        <v>615.10959224483054</v>
      </c>
      <c r="Y58" s="122">
        <v>576.24696082513958</v>
      </c>
      <c r="DA58" s="130" t="s">
        <v>3977</v>
      </c>
    </row>
    <row r="59" spans="1:105" ht="12" customHeight="1" x14ac:dyDescent="0.25">
      <c r="A59" s="97" t="s">
        <v>50</v>
      </c>
      <c r="B59" s="98"/>
      <c r="C59" s="98">
        <v>717.16452606279938</v>
      </c>
      <c r="D59" s="98">
        <v>739.55458300225393</v>
      </c>
      <c r="E59" s="98">
        <v>754.03866503034521</v>
      </c>
      <c r="F59" s="98">
        <v>774.31728448557112</v>
      </c>
      <c r="G59" s="98">
        <v>803.99290762662361</v>
      </c>
      <c r="H59" s="98">
        <v>834.11639858941567</v>
      </c>
      <c r="I59" s="98">
        <v>866.04782583613292</v>
      </c>
      <c r="J59" s="98">
        <v>874.23359856241871</v>
      </c>
      <c r="K59" s="98">
        <v>855.22584980161878</v>
      </c>
      <c r="L59" s="98">
        <v>847.97918213921866</v>
      </c>
      <c r="M59" s="98">
        <v>805.93823421231082</v>
      </c>
      <c r="N59" s="98">
        <v>779.23474961017462</v>
      </c>
      <c r="O59" s="98">
        <v>759.63159483244533</v>
      </c>
      <c r="P59" s="98">
        <v>757.17917428712917</v>
      </c>
      <c r="Q59" s="98">
        <v>767.54941018999341</v>
      </c>
      <c r="R59" s="98">
        <v>784.72973277053541</v>
      </c>
      <c r="S59" s="98">
        <v>809.35243501671664</v>
      </c>
      <c r="T59" s="98">
        <v>852.52977153686982</v>
      </c>
      <c r="U59" s="98">
        <v>763.59881716360485</v>
      </c>
      <c r="V59" s="98">
        <v>740.06783905924124</v>
      </c>
      <c r="W59" s="98">
        <v>787.92883978607699</v>
      </c>
      <c r="X59" s="98">
        <v>890.68874237021214</v>
      </c>
      <c r="Y59" s="98">
        <v>742.94379092823692</v>
      </c>
      <c r="DA59" s="63" t="s">
        <v>3978</v>
      </c>
    </row>
    <row r="60" spans="1:105" ht="12" customHeight="1" x14ac:dyDescent="0.25">
      <c r="A60" s="109" t="s">
        <v>120</v>
      </c>
      <c r="B60" s="33"/>
      <c r="C60" s="33">
        <v>585.88621845810053</v>
      </c>
      <c r="D60" s="33">
        <v>572.86637807323473</v>
      </c>
      <c r="E60" s="33">
        <v>583.91170857079294</v>
      </c>
      <c r="F60" s="33">
        <v>573.70727120111826</v>
      </c>
      <c r="G60" s="33">
        <v>587.16230880071475</v>
      </c>
      <c r="H60" s="33">
        <v>694.80141396452416</v>
      </c>
      <c r="I60" s="33">
        <v>679.45143825563741</v>
      </c>
      <c r="J60" s="33">
        <v>664.79725786439758</v>
      </c>
      <c r="K60" s="33">
        <v>636.19624438833591</v>
      </c>
      <c r="L60" s="33">
        <v>671.24609011386792</v>
      </c>
      <c r="M60" s="33">
        <v>620.42663203836139</v>
      </c>
      <c r="N60" s="33">
        <v>597.49490427618753</v>
      </c>
      <c r="O60" s="33">
        <v>509.02971749297325</v>
      </c>
      <c r="P60" s="33">
        <v>585.02367307767349</v>
      </c>
      <c r="Q60" s="33">
        <v>567.37084298320747</v>
      </c>
      <c r="R60" s="33">
        <v>563.88522203490322</v>
      </c>
      <c r="S60" s="33">
        <v>566.49725640562167</v>
      </c>
      <c r="T60" s="33">
        <v>606.61179794624013</v>
      </c>
      <c r="U60" s="33">
        <v>567.08876260500983</v>
      </c>
      <c r="V60" s="33">
        <v>559.28368591527897</v>
      </c>
      <c r="W60" s="33">
        <v>559.28237996863572</v>
      </c>
      <c r="X60" s="33">
        <v>557.32593835902424</v>
      </c>
      <c r="Y60" s="33">
        <v>538.97553249538419</v>
      </c>
      <c r="DA60" s="60" t="s">
        <v>3979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7158.2335732465317</v>
      </c>
      <c r="D62" s="117">
        <f t="shared" si="21"/>
        <v>7421.4592730706299</v>
      </c>
      <c r="E62" s="117">
        <f t="shared" si="21"/>
        <v>7954.5656488497289</v>
      </c>
      <c r="F62" s="117">
        <f t="shared" si="21"/>
        <v>7768.8681932566242</v>
      </c>
      <c r="G62" s="117">
        <f t="shared" si="21"/>
        <v>8039.5420708078154</v>
      </c>
      <c r="H62" s="117">
        <f t="shared" si="21"/>
        <v>8447.2579466106963</v>
      </c>
      <c r="I62" s="117">
        <f t="shared" si="21"/>
        <v>8376.5723328008698</v>
      </c>
      <c r="J62" s="117">
        <f t="shared" si="21"/>
        <v>7585.7331910028433</v>
      </c>
      <c r="K62" s="117">
        <f t="shared" si="21"/>
        <v>7607.7702557553457</v>
      </c>
      <c r="L62" s="117">
        <f t="shared" si="21"/>
        <v>8494.0908046762816</v>
      </c>
      <c r="M62" s="117">
        <f t="shared" si="21"/>
        <v>6933.7656014413205</v>
      </c>
      <c r="N62" s="117">
        <f t="shared" si="21"/>
        <v>7130.2028767622214</v>
      </c>
      <c r="O62" s="117">
        <f t="shared" si="21"/>
        <v>6318.2873708593252</v>
      </c>
      <c r="P62" s="117">
        <f t="shared" si="21"/>
        <v>5700.4980196463484</v>
      </c>
      <c r="Q62" s="117">
        <f t="shared" si="21"/>
        <v>5836.4617355537375</v>
      </c>
      <c r="R62" s="117">
        <f t="shared" ref="R62:V62" si="22">R63+R66+R68+R77</f>
        <v>5446.6097295133677</v>
      </c>
      <c r="S62" s="117">
        <f t="shared" si="22"/>
        <v>5147.3482310382105</v>
      </c>
      <c r="T62" s="117">
        <f t="shared" si="22"/>
        <v>5414.7854032428377</v>
      </c>
      <c r="U62" s="117">
        <f t="shared" si="22"/>
        <v>5075.3615318403745</v>
      </c>
      <c r="V62" s="117">
        <f t="shared" si="22"/>
        <v>5099.5055867127221</v>
      </c>
      <c r="W62" s="117">
        <f t="shared" ref="W62:Y62" si="23">W63+W66+W68+W77</f>
        <v>5396.2036273378271</v>
      </c>
      <c r="X62" s="117">
        <f t="shared" si="23"/>
        <v>4734.5348878058185</v>
      </c>
      <c r="Y62" s="117">
        <f t="shared" si="23"/>
        <v>4436.9588367632405</v>
      </c>
      <c r="DA62" s="129" t="s">
        <v>3980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5128.332359882831</v>
      </c>
      <c r="D63" s="122">
        <f t="shared" si="24"/>
        <v>5417.0485505187007</v>
      </c>
      <c r="E63" s="122">
        <f t="shared" si="24"/>
        <v>5935.8543288799183</v>
      </c>
      <c r="F63" s="122">
        <f t="shared" si="24"/>
        <v>5857.5550873912898</v>
      </c>
      <c r="G63" s="122">
        <f t="shared" si="24"/>
        <v>6019.8707016028839</v>
      </c>
      <c r="H63" s="122">
        <f t="shared" si="24"/>
        <v>6345.6384600586352</v>
      </c>
      <c r="I63" s="122">
        <f t="shared" si="24"/>
        <v>6245.9191959736345</v>
      </c>
      <c r="J63" s="122">
        <f t="shared" si="24"/>
        <v>5604.6913827598846</v>
      </c>
      <c r="K63" s="122">
        <f t="shared" si="24"/>
        <v>5622.1323102331071</v>
      </c>
      <c r="L63" s="122">
        <f t="shared" si="24"/>
        <v>6412.0965223409994</v>
      </c>
      <c r="M63" s="122">
        <f t="shared" si="24"/>
        <v>5054.4339897413811</v>
      </c>
      <c r="N63" s="122">
        <f t="shared" si="24"/>
        <v>5098.1653432074045</v>
      </c>
      <c r="O63" s="122">
        <f t="shared" si="24"/>
        <v>4484.7183726739322</v>
      </c>
      <c r="P63" s="122">
        <f t="shared" si="24"/>
        <v>3952.7417599130094</v>
      </c>
      <c r="Q63" s="122">
        <f t="shared" si="24"/>
        <v>3990.5293562095085</v>
      </c>
      <c r="R63" s="122">
        <f t="shared" ref="R63:V63" si="25">SUM(R64:R65)</f>
        <v>3523.8752109975244</v>
      </c>
      <c r="S63" s="122">
        <f t="shared" si="25"/>
        <v>3316.6006620698386</v>
      </c>
      <c r="T63" s="122">
        <f t="shared" si="25"/>
        <v>3542.2000265950783</v>
      </c>
      <c r="U63" s="122">
        <f t="shared" si="25"/>
        <v>3231.7195116346838</v>
      </c>
      <c r="V63" s="122">
        <f t="shared" si="25"/>
        <v>3208.2626483611198</v>
      </c>
      <c r="W63" s="122">
        <f t="shared" ref="W63:Y63" si="26">SUM(W64:W65)</f>
        <v>3366.1884703204655</v>
      </c>
      <c r="X63" s="122">
        <f t="shared" si="26"/>
        <v>2923.1350441876461</v>
      </c>
      <c r="Y63" s="122">
        <f t="shared" si="26"/>
        <v>2768.6508957301762</v>
      </c>
      <c r="DA63" s="130" t="s">
        <v>3981</v>
      </c>
    </row>
    <row r="64" spans="1:105" ht="12" customHeight="1" x14ac:dyDescent="0.25">
      <c r="A64" s="97" t="s">
        <v>212</v>
      </c>
      <c r="B64" s="98"/>
      <c r="C64" s="98">
        <v>5070.9089279168747</v>
      </c>
      <c r="D64" s="98">
        <v>5357.7582251862787</v>
      </c>
      <c r="E64" s="98">
        <v>5874.4611243546933</v>
      </c>
      <c r="F64" s="98">
        <v>5796.5005463834805</v>
      </c>
      <c r="G64" s="98">
        <v>5958.5889014035019</v>
      </c>
      <c r="H64" s="98">
        <v>6282.9462320833645</v>
      </c>
      <c r="I64" s="98">
        <v>6184.0120786625976</v>
      </c>
      <c r="J64" s="98">
        <v>5549.8170167865046</v>
      </c>
      <c r="K64" s="98">
        <v>5568.3976942231793</v>
      </c>
      <c r="L64" s="98">
        <v>6350.2457044912544</v>
      </c>
      <c r="M64" s="98">
        <v>5003.946526227528</v>
      </c>
      <c r="N64" s="98">
        <v>5045.7339695647534</v>
      </c>
      <c r="O64" s="98">
        <v>4435.1932208097187</v>
      </c>
      <c r="P64" s="98">
        <v>3905.666509725007</v>
      </c>
      <c r="Q64" s="98">
        <v>3942.6856435374862</v>
      </c>
      <c r="R64" s="98">
        <v>3480.5894113333693</v>
      </c>
      <c r="S64" s="98">
        <v>3275.7818576436157</v>
      </c>
      <c r="T64" s="98">
        <v>3497.591608737629</v>
      </c>
      <c r="U64" s="98">
        <v>3190.9832811354258</v>
      </c>
      <c r="V64" s="98">
        <v>3167.3733827285037</v>
      </c>
      <c r="W64" s="98">
        <v>3322.7586442626889</v>
      </c>
      <c r="X64" s="98">
        <v>2884.6814474557236</v>
      </c>
      <c r="Y64" s="98">
        <v>2732.178353342405</v>
      </c>
      <c r="DA64" s="63" t="s">
        <v>3982</v>
      </c>
    </row>
    <row r="65" spans="1:105" ht="12" customHeight="1" x14ac:dyDescent="0.25">
      <c r="A65" s="97" t="s">
        <v>53</v>
      </c>
      <c r="B65" s="98"/>
      <c r="C65" s="98">
        <v>57.423431965955928</v>
      </c>
      <c r="D65" s="98">
        <v>59.290325332422498</v>
      </c>
      <c r="E65" s="98">
        <v>61.39320452522459</v>
      </c>
      <c r="F65" s="98">
        <v>61.054541007809362</v>
      </c>
      <c r="G65" s="98">
        <v>61.281800199381522</v>
      </c>
      <c r="H65" s="98">
        <v>62.692227975270555</v>
      </c>
      <c r="I65" s="98">
        <v>61.907117311036949</v>
      </c>
      <c r="J65" s="98">
        <v>54.874365973380357</v>
      </c>
      <c r="K65" s="98">
        <v>53.7346160099274</v>
      </c>
      <c r="L65" s="98">
        <v>61.850817849745084</v>
      </c>
      <c r="M65" s="98">
        <v>50.487463513852646</v>
      </c>
      <c r="N65" s="98">
        <v>52.431373642651444</v>
      </c>
      <c r="O65" s="98">
        <v>49.525151864213782</v>
      </c>
      <c r="P65" s="98">
        <v>47.075250188002627</v>
      </c>
      <c r="Q65" s="98">
        <v>47.843712672022122</v>
      </c>
      <c r="R65" s="98">
        <v>43.285799664154929</v>
      </c>
      <c r="S65" s="98">
        <v>40.818804426222741</v>
      </c>
      <c r="T65" s="98">
        <v>44.608417857449233</v>
      </c>
      <c r="U65" s="98">
        <v>40.736230499257772</v>
      </c>
      <c r="V65" s="98">
        <v>40.889265632616095</v>
      </c>
      <c r="W65" s="98">
        <v>43.429826057776417</v>
      </c>
      <c r="X65" s="98">
        <v>38.453596731922339</v>
      </c>
      <c r="Y65" s="98">
        <v>36.472542387771192</v>
      </c>
      <c r="DA65" s="63" t="s">
        <v>3983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69.305385244349026</v>
      </c>
      <c r="D66" s="122">
        <f t="shared" si="27"/>
        <v>43.595780211464188</v>
      </c>
      <c r="E66" s="122">
        <f t="shared" si="27"/>
        <v>85.611499676521547</v>
      </c>
      <c r="F66" s="122">
        <f t="shared" si="27"/>
        <v>97.441759506930964</v>
      </c>
      <c r="G66" s="122">
        <f t="shared" si="27"/>
        <v>155.14256497124177</v>
      </c>
      <c r="H66" s="122">
        <f t="shared" si="27"/>
        <v>48.851388651706451</v>
      </c>
      <c r="I66" s="122">
        <f t="shared" si="27"/>
        <v>53.788866804820081</v>
      </c>
      <c r="J66" s="122">
        <f t="shared" si="27"/>
        <v>41.604960216780448</v>
      </c>
      <c r="K66" s="122">
        <f t="shared" si="27"/>
        <v>62.82879015205598</v>
      </c>
      <c r="L66" s="122">
        <f t="shared" si="27"/>
        <v>74.550060895689725</v>
      </c>
      <c r="M66" s="122">
        <f t="shared" si="27"/>
        <v>51.346726443661424</v>
      </c>
      <c r="N66" s="122">
        <f t="shared" si="27"/>
        <v>77.592184329056124</v>
      </c>
      <c r="O66" s="122">
        <f t="shared" si="27"/>
        <v>14.818146427175815</v>
      </c>
      <c r="P66" s="122">
        <f t="shared" si="27"/>
        <v>3.9709022156105287</v>
      </c>
      <c r="Q66" s="122">
        <f t="shared" si="27"/>
        <v>4.499883114184029</v>
      </c>
      <c r="R66" s="122">
        <f t="shared" si="27"/>
        <v>21.619748061422044</v>
      </c>
      <c r="S66" s="122">
        <f t="shared" si="27"/>
        <v>26.542256520497048</v>
      </c>
      <c r="T66" s="122">
        <f t="shared" si="27"/>
        <v>34.81062250344803</v>
      </c>
      <c r="U66" s="122">
        <f t="shared" si="27"/>
        <v>18.84957363956077</v>
      </c>
      <c r="V66" s="122">
        <f t="shared" si="27"/>
        <v>20.27978887970287</v>
      </c>
      <c r="W66" s="122">
        <f t="shared" si="27"/>
        <v>19.848892948764057</v>
      </c>
      <c r="X66" s="122">
        <f t="shared" si="27"/>
        <v>25.619773544535061</v>
      </c>
      <c r="Y66" s="122">
        <f t="shared" si="27"/>
        <v>8.8489480153213833</v>
      </c>
      <c r="DA66" s="130" t="s">
        <v>3984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69.305385244349026</v>
      </c>
      <c r="D67" s="98">
        <f>IF(RES_hhdet_in_fec!D67=0,0,RES_hhdet_in_fec!D67*1000*11630/RES_hhdet_in_new!D64)</f>
        <v>43.595780211464188</v>
      </c>
      <c r="E67" s="98">
        <f>IF(RES_hhdet_in_fec!E67=0,0,RES_hhdet_in_fec!E67*1000*11630/RES_hhdet_in_new!E64)</f>
        <v>85.611499676521547</v>
      </c>
      <c r="F67" s="98">
        <f>IF(RES_hhdet_in_fec!F67=0,0,RES_hhdet_in_fec!F67*1000*11630/RES_hhdet_in_new!F64)</f>
        <v>97.441759506930964</v>
      </c>
      <c r="G67" s="98">
        <f>IF(RES_hhdet_in_fec!G67=0,0,RES_hhdet_in_fec!G67*1000*11630/RES_hhdet_in_new!G64)</f>
        <v>155.14256497124177</v>
      </c>
      <c r="H67" s="98">
        <f>IF(RES_hhdet_in_fec!H67=0,0,RES_hhdet_in_fec!H67*1000*11630/RES_hhdet_in_new!H64)</f>
        <v>48.851388651706451</v>
      </c>
      <c r="I67" s="98">
        <f>IF(RES_hhdet_in_fec!I67=0,0,RES_hhdet_in_fec!I67*1000*11630/RES_hhdet_in_new!I64)</f>
        <v>53.788866804820081</v>
      </c>
      <c r="J67" s="98">
        <f>IF(RES_hhdet_in_fec!J67=0,0,RES_hhdet_in_fec!J67*1000*11630/RES_hhdet_in_new!J64)</f>
        <v>41.604960216780448</v>
      </c>
      <c r="K67" s="98">
        <f>IF(RES_hhdet_in_fec!K67=0,0,RES_hhdet_in_fec!K67*1000*11630/RES_hhdet_in_new!K64)</f>
        <v>62.82879015205598</v>
      </c>
      <c r="L67" s="98">
        <f>IF(RES_hhdet_in_fec!L67=0,0,RES_hhdet_in_fec!L67*1000*11630/RES_hhdet_in_new!L64)</f>
        <v>74.550060895689725</v>
      </c>
      <c r="M67" s="98">
        <f>IF(RES_hhdet_in_fec!M67=0,0,RES_hhdet_in_fec!M67*1000*11630/RES_hhdet_in_new!M64)</f>
        <v>51.346726443661424</v>
      </c>
      <c r="N67" s="98">
        <f>IF(RES_hhdet_in_fec!N67=0,0,RES_hhdet_in_fec!N67*1000*11630/RES_hhdet_in_new!N64)</f>
        <v>77.592184329056124</v>
      </c>
      <c r="O67" s="98">
        <f>IF(RES_hhdet_in_fec!O67=0,0,RES_hhdet_in_fec!O67*1000*11630/RES_hhdet_in_new!O64)</f>
        <v>14.818146427175815</v>
      </c>
      <c r="P67" s="98">
        <f>IF(RES_hhdet_in_fec!P67=0,0,RES_hhdet_in_fec!P67*1000*11630/RES_hhdet_in_new!P64)</f>
        <v>3.9709022156105287</v>
      </c>
      <c r="Q67" s="98">
        <f>IF(RES_hhdet_in_fec!Q67=0,0,RES_hhdet_in_fec!Q67*1000*11630/RES_hhdet_in_new!Q64)</f>
        <v>4.499883114184029</v>
      </c>
      <c r="R67" s="98">
        <f>IF(RES_hhdet_in_fec!R67=0,0,RES_hhdet_in_fec!R67*1000*11630/RES_hhdet_in_new!R64)</f>
        <v>21.619748061422044</v>
      </c>
      <c r="S67" s="98">
        <f>IF(RES_hhdet_in_fec!S67=0,0,RES_hhdet_in_fec!S67*1000*11630/RES_hhdet_in_new!S64)</f>
        <v>26.542256520497048</v>
      </c>
      <c r="T67" s="98">
        <f>IF(RES_hhdet_in_fec!T67=0,0,RES_hhdet_in_fec!T67*1000*11630/RES_hhdet_in_new!T64)</f>
        <v>34.81062250344803</v>
      </c>
      <c r="U67" s="98">
        <f>IF(RES_hhdet_in_fec!U67=0,0,RES_hhdet_in_fec!U67*1000*11630/RES_hhdet_in_new!U64)</f>
        <v>18.84957363956077</v>
      </c>
      <c r="V67" s="98">
        <f>IF(RES_hhdet_in_fec!V67=0,0,RES_hhdet_in_fec!V67*1000*11630/RES_hhdet_in_new!V64)</f>
        <v>20.27978887970287</v>
      </c>
      <c r="W67" s="98">
        <f>IF(RES_hhdet_in_fec!W67=0,0,RES_hhdet_in_fec!W67*1000*11630/RES_hhdet_in_new!W64)</f>
        <v>19.848892948764057</v>
      </c>
      <c r="X67" s="98">
        <f>IF(RES_hhdet_in_fec!X67=0,0,RES_hhdet_in_fec!X67*1000*11630/RES_hhdet_in_new!X64)</f>
        <v>25.619773544535061</v>
      </c>
      <c r="Y67" s="98">
        <f>IF(RES_hhdet_in_fec!Y67=0,0,RES_hhdet_in_fec!Y67*1000*11630/RES_hhdet_in_new!Y64)</f>
        <v>8.8489480153213833</v>
      </c>
      <c r="DA67" s="63" t="s">
        <v>3985</v>
      </c>
    </row>
    <row r="68" spans="1:105" ht="12" customHeight="1" x14ac:dyDescent="0.25">
      <c r="A68" s="121" t="s">
        <v>55</v>
      </c>
      <c r="B68" s="122"/>
      <c r="C68" s="122">
        <v>1270.4753798165821</v>
      </c>
      <c r="D68" s="122">
        <v>1247.2398235785281</v>
      </c>
      <c r="E68" s="122">
        <v>1202.4708714722851</v>
      </c>
      <c r="F68" s="122">
        <v>1129.6346995849194</v>
      </c>
      <c r="G68" s="122">
        <v>1139.2532931197413</v>
      </c>
      <c r="H68" s="122">
        <v>1215.8666170393149</v>
      </c>
      <c r="I68" s="122">
        <v>1227.5155385420505</v>
      </c>
      <c r="J68" s="122">
        <v>1138.4919096623917</v>
      </c>
      <c r="K68" s="122">
        <v>1126.2890366103529</v>
      </c>
      <c r="L68" s="122">
        <v>1219.0489192020148</v>
      </c>
      <c r="M68" s="122">
        <v>1128.2654370996856</v>
      </c>
      <c r="N68" s="122">
        <v>1174.7423678193727</v>
      </c>
      <c r="O68" s="122">
        <v>1132.7483800476186</v>
      </c>
      <c r="P68" s="122">
        <v>1075.885242401821</v>
      </c>
      <c r="Q68" s="122">
        <v>1089.5402567429733</v>
      </c>
      <c r="R68" s="122">
        <v>1157.1212046238404</v>
      </c>
      <c r="S68" s="122">
        <v>1110.1903519073442</v>
      </c>
      <c r="T68" s="122">
        <v>1104.0015330312804</v>
      </c>
      <c r="U68" s="122">
        <v>1109.976754650299</v>
      </c>
      <c r="V68" s="122">
        <v>1111.6490046963399</v>
      </c>
      <c r="W68" s="122">
        <v>1233.2196641281289</v>
      </c>
      <c r="X68" s="122">
        <v>1081.6300073621271</v>
      </c>
      <c r="Y68" s="122">
        <v>985.55124694299025</v>
      </c>
      <c r="DA68" s="130" t="s">
        <v>3986</v>
      </c>
    </row>
    <row r="69" spans="1:105" ht="12" customHeight="1" x14ac:dyDescent="0.25">
      <c r="A69" s="97" t="s">
        <v>134</v>
      </c>
      <c r="B69" s="98"/>
      <c r="C69" s="98">
        <v>1274.598906987495</v>
      </c>
      <c r="D69" s="98">
        <v>1248.104333532186</v>
      </c>
      <c r="E69" s="98">
        <v>1240.808719406579</v>
      </c>
      <c r="F69" s="98">
        <v>1141.606514863438</v>
      </c>
      <c r="G69" s="98">
        <v>1139.9424085045264</v>
      </c>
      <c r="H69" s="98">
        <v>1233.1480171710596</v>
      </c>
      <c r="I69" s="98">
        <v>1231.2204423209464</v>
      </c>
      <c r="J69" s="98">
        <v>1190.8079318554401</v>
      </c>
      <c r="K69" s="98">
        <v>1133.4553293584929</v>
      </c>
      <c r="L69" s="98">
        <v>1273.366756292344</v>
      </c>
      <c r="M69" s="98">
        <v>1136.922943762509</v>
      </c>
      <c r="N69" s="98">
        <v>1174.7423678193727</v>
      </c>
      <c r="O69" s="98">
        <v>1135.3598669641003</v>
      </c>
      <c r="P69" s="98">
        <v>1077.6456782882808</v>
      </c>
      <c r="Q69" s="98">
        <v>1095.5504218652375</v>
      </c>
      <c r="R69" s="98">
        <v>1173.2200152035261</v>
      </c>
      <c r="S69" s="98">
        <v>1121.9885641929122</v>
      </c>
      <c r="T69" s="98">
        <v>1129.2257593008733</v>
      </c>
      <c r="U69" s="98">
        <v>1114.6429863385526</v>
      </c>
      <c r="V69" s="98">
        <v>1113.5157019685641</v>
      </c>
      <c r="W69" s="98">
        <v>1238.9375249505817</v>
      </c>
      <c r="X69" s="98">
        <v>1081.6300073621271</v>
      </c>
      <c r="Y69" s="98">
        <v>1047.6516485568018</v>
      </c>
      <c r="DA69" s="63" t="s">
        <v>3987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745.80273377319998</v>
      </c>
      <c r="E70" s="98">
        <v>728.54982451604826</v>
      </c>
      <c r="F70" s="98">
        <v>684.16368676496859</v>
      </c>
      <c r="G70" s="98">
        <v>688.13644894702963</v>
      </c>
      <c r="H70" s="98">
        <v>764.8112727748628</v>
      </c>
      <c r="I70" s="98">
        <v>763.01371629460073</v>
      </c>
      <c r="J70" s="98">
        <v>743.8061504492714</v>
      </c>
      <c r="K70" s="98">
        <v>713.81350448103819</v>
      </c>
      <c r="L70" s="98">
        <v>812.89500008689356</v>
      </c>
      <c r="M70" s="98">
        <v>0</v>
      </c>
      <c r="N70" s="98">
        <v>0</v>
      </c>
      <c r="O70" s="98">
        <v>770.1276873833192</v>
      </c>
      <c r="P70" s="98">
        <v>773.92491313779897</v>
      </c>
      <c r="Q70" s="98">
        <v>792.46309783632205</v>
      </c>
      <c r="R70" s="98">
        <v>870.26808651084787</v>
      </c>
      <c r="S70" s="98">
        <v>851.45990581818353</v>
      </c>
      <c r="T70" s="98">
        <v>870.50238534199968</v>
      </c>
      <c r="U70" s="98">
        <v>872.84331098550501</v>
      </c>
      <c r="V70" s="98">
        <v>875.16283411155678</v>
      </c>
      <c r="W70" s="98">
        <v>982.91875044228186</v>
      </c>
      <c r="X70" s="98">
        <v>0</v>
      </c>
      <c r="Y70" s="98">
        <v>0</v>
      </c>
      <c r="DA70" s="63" t="s">
        <v>3988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111.29573557892769</v>
      </c>
      <c r="E71" s="101">
        <v>65.881641571347146</v>
      </c>
      <c r="F71" s="101">
        <v>78.705941027200709</v>
      </c>
      <c r="G71" s="101">
        <v>75.669609279319957</v>
      </c>
      <c r="H71" s="101">
        <v>113.30365413335672</v>
      </c>
      <c r="I71" s="101">
        <v>92.780698323744843</v>
      </c>
      <c r="J71" s="101">
        <v>83.92585810306845</v>
      </c>
      <c r="K71" s="101">
        <v>74.308759304351796</v>
      </c>
      <c r="L71" s="101">
        <v>87.246876400686659</v>
      </c>
      <c r="M71" s="101">
        <v>0</v>
      </c>
      <c r="N71" s="101">
        <v>0</v>
      </c>
      <c r="O71" s="101">
        <v>46.081178213760509</v>
      </c>
      <c r="P71" s="101">
        <v>90.406967268814483</v>
      </c>
      <c r="Q71" s="101">
        <v>20.923858461211481</v>
      </c>
      <c r="R71" s="101">
        <v>39.349822154579485</v>
      </c>
      <c r="S71" s="101">
        <v>62.791422598121315</v>
      </c>
      <c r="T71" s="101">
        <v>74.127145435513143</v>
      </c>
      <c r="U71" s="101">
        <v>93.470183702291379</v>
      </c>
      <c r="V71" s="101">
        <v>76.654310777014885</v>
      </c>
      <c r="W71" s="101">
        <v>99.6002795942494</v>
      </c>
      <c r="X71" s="101">
        <v>0</v>
      </c>
      <c r="Y71" s="101">
        <v>0</v>
      </c>
      <c r="DA71" s="131" t="s">
        <v>3989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634.50699819427223</v>
      </c>
      <c r="E72" s="104">
        <v>662.66818294470113</v>
      </c>
      <c r="F72" s="104">
        <v>605.45774573776782</v>
      </c>
      <c r="G72" s="104">
        <v>612.46683966770968</v>
      </c>
      <c r="H72" s="104">
        <v>651.50761864150604</v>
      </c>
      <c r="I72" s="104">
        <v>670.23301797085583</v>
      </c>
      <c r="J72" s="104">
        <v>659.88029234620285</v>
      </c>
      <c r="K72" s="104">
        <v>639.50474517668647</v>
      </c>
      <c r="L72" s="104">
        <v>725.64812368620676</v>
      </c>
      <c r="M72" s="104">
        <v>0</v>
      </c>
      <c r="N72" s="104">
        <v>0</v>
      </c>
      <c r="O72" s="104">
        <v>724.04650916955882</v>
      </c>
      <c r="P72" s="104">
        <v>683.51794586898461</v>
      </c>
      <c r="Q72" s="104">
        <v>771.5392393751107</v>
      </c>
      <c r="R72" s="104">
        <v>830.91826435626854</v>
      </c>
      <c r="S72" s="104">
        <v>788.66848322006228</v>
      </c>
      <c r="T72" s="104">
        <v>796.37523990648674</v>
      </c>
      <c r="U72" s="104">
        <v>779.37312728321353</v>
      </c>
      <c r="V72" s="104">
        <v>798.50852333454191</v>
      </c>
      <c r="W72" s="104">
        <v>883.31847084803246</v>
      </c>
      <c r="X72" s="104">
        <v>0</v>
      </c>
      <c r="Y72" s="104">
        <v>0</v>
      </c>
      <c r="DA72" s="132" t="s">
        <v>3990</v>
      </c>
    </row>
    <row r="73" spans="1:105" ht="12" customHeight="1" x14ac:dyDescent="0.25">
      <c r="A73" s="106" t="s">
        <v>122</v>
      </c>
      <c r="B73" s="101"/>
      <c r="C73" s="101">
        <v>1207.4496544769106</v>
      </c>
      <c r="D73" s="101">
        <v>0</v>
      </c>
      <c r="E73" s="101">
        <v>1030.1341693622658</v>
      </c>
      <c r="F73" s="101">
        <v>1034.5752225485571</v>
      </c>
      <c r="G73" s="101">
        <v>0</v>
      </c>
      <c r="H73" s="101">
        <v>1132.3236006636662</v>
      </c>
      <c r="I73" s="101">
        <v>0</v>
      </c>
      <c r="J73" s="101">
        <v>1105.5754004346461</v>
      </c>
      <c r="K73" s="101">
        <v>0</v>
      </c>
      <c r="L73" s="101">
        <v>1127.272446078571</v>
      </c>
      <c r="M73" s="101">
        <v>1169.8712643352205</v>
      </c>
      <c r="N73" s="101">
        <v>0</v>
      </c>
      <c r="O73" s="101">
        <v>0</v>
      </c>
      <c r="P73" s="101">
        <v>0</v>
      </c>
      <c r="Q73" s="101">
        <v>0</v>
      </c>
      <c r="R73" s="101">
        <v>1086.1915579492706</v>
      </c>
      <c r="S73" s="101">
        <v>1130.1870580574887</v>
      </c>
      <c r="T73" s="101">
        <v>1146.400703316822</v>
      </c>
      <c r="U73" s="101">
        <v>1153.5401634677398</v>
      </c>
      <c r="V73" s="101">
        <v>1146.5660760262269</v>
      </c>
      <c r="W73" s="101">
        <v>0</v>
      </c>
      <c r="X73" s="101">
        <v>0</v>
      </c>
      <c r="Y73" s="101">
        <v>1056.5786012034187</v>
      </c>
      <c r="DA73" s="131" t="s">
        <v>3991</v>
      </c>
    </row>
    <row r="74" spans="1:105" ht="12" customHeight="1" x14ac:dyDescent="0.25">
      <c r="A74" s="107" t="s">
        <v>121</v>
      </c>
      <c r="B74" s="104"/>
      <c r="C74" s="104">
        <v>854.76312159607232</v>
      </c>
      <c r="D74" s="104">
        <v>0</v>
      </c>
      <c r="E74" s="104">
        <v>666.91280624368142</v>
      </c>
      <c r="F74" s="104">
        <v>678.01206824717531</v>
      </c>
      <c r="G74" s="104">
        <v>0</v>
      </c>
      <c r="H74" s="104">
        <v>755.3743160694786</v>
      </c>
      <c r="I74" s="104">
        <v>0</v>
      </c>
      <c r="J74" s="104">
        <v>734.02906487271184</v>
      </c>
      <c r="K74" s="104">
        <v>0</v>
      </c>
      <c r="L74" s="104">
        <v>751.57197898436596</v>
      </c>
      <c r="M74" s="104">
        <v>798.27080403680657</v>
      </c>
      <c r="N74" s="104">
        <v>0</v>
      </c>
      <c r="O74" s="104">
        <v>0</v>
      </c>
      <c r="P74" s="104">
        <v>0</v>
      </c>
      <c r="Q74" s="104">
        <v>0</v>
      </c>
      <c r="R74" s="104">
        <v>791.04028870062302</v>
      </c>
      <c r="S74" s="104">
        <v>844.7640402522054</v>
      </c>
      <c r="T74" s="104">
        <v>868.73845458182348</v>
      </c>
      <c r="U74" s="104">
        <v>888.11514323352901</v>
      </c>
      <c r="V74" s="104">
        <v>0</v>
      </c>
      <c r="W74" s="104">
        <v>0</v>
      </c>
      <c r="X74" s="104">
        <v>0</v>
      </c>
      <c r="Y74" s="104">
        <v>851.96666640935052</v>
      </c>
      <c r="DA74" s="132" t="s">
        <v>3992</v>
      </c>
    </row>
    <row r="75" spans="1:105" ht="12" customHeight="1" x14ac:dyDescent="0.25">
      <c r="A75" s="108" t="s">
        <v>53</v>
      </c>
      <c r="B75" s="98"/>
      <c r="C75" s="98">
        <v>266.31292089920458</v>
      </c>
      <c r="D75" s="98">
        <v>0</v>
      </c>
      <c r="E75" s="98">
        <v>52.871844786400523</v>
      </c>
      <c r="F75" s="98">
        <v>71.02596752579511</v>
      </c>
      <c r="G75" s="98">
        <v>0</v>
      </c>
      <c r="H75" s="98">
        <v>104.48957042987388</v>
      </c>
      <c r="I75" s="98">
        <v>0</v>
      </c>
      <c r="J75" s="98">
        <v>77.598050848109224</v>
      </c>
      <c r="K75" s="98">
        <v>0</v>
      </c>
      <c r="L75" s="98">
        <v>73.05712374852861</v>
      </c>
      <c r="M75" s="98">
        <v>114.57237247053344</v>
      </c>
      <c r="N75" s="98">
        <v>0</v>
      </c>
      <c r="O75" s="98">
        <v>0</v>
      </c>
      <c r="P75" s="98">
        <v>0</v>
      </c>
      <c r="Q75" s="98">
        <v>0</v>
      </c>
      <c r="R75" s="98">
        <v>27.982103188079805</v>
      </c>
      <c r="S75" s="98">
        <v>62.607348873913764</v>
      </c>
      <c r="T75" s="98">
        <v>75.005302616043338</v>
      </c>
      <c r="U75" s="98">
        <v>98.700424666516454</v>
      </c>
      <c r="V75" s="98">
        <v>0</v>
      </c>
      <c r="W75" s="98">
        <v>0</v>
      </c>
      <c r="X75" s="98">
        <v>0</v>
      </c>
      <c r="Y75" s="98">
        <v>70.566180584533029</v>
      </c>
      <c r="DA75" s="63" t="s">
        <v>3993</v>
      </c>
    </row>
    <row r="76" spans="1:105" ht="12" customHeight="1" x14ac:dyDescent="0.25">
      <c r="A76" s="108" t="s">
        <v>52</v>
      </c>
      <c r="B76" s="98"/>
      <c r="C76" s="98">
        <v>588.45020069686791</v>
      </c>
      <c r="D76" s="98">
        <v>0</v>
      </c>
      <c r="E76" s="98">
        <v>614.0409614572809</v>
      </c>
      <c r="F76" s="98">
        <v>606.98610072138013</v>
      </c>
      <c r="G76" s="98">
        <v>0</v>
      </c>
      <c r="H76" s="98">
        <v>650.88474563960472</v>
      </c>
      <c r="I76" s="98">
        <v>0</v>
      </c>
      <c r="J76" s="98">
        <v>656.43101402460252</v>
      </c>
      <c r="K76" s="98">
        <v>0</v>
      </c>
      <c r="L76" s="98">
        <v>678.51485523583722</v>
      </c>
      <c r="M76" s="98">
        <v>683.69843156627303</v>
      </c>
      <c r="N76" s="98">
        <v>0</v>
      </c>
      <c r="O76" s="98">
        <v>0</v>
      </c>
      <c r="P76" s="98">
        <v>0</v>
      </c>
      <c r="Q76" s="98">
        <v>0</v>
      </c>
      <c r="R76" s="98">
        <v>763.05818551254333</v>
      </c>
      <c r="S76" s="98">
        <v>782.1566913782915</v>
      </c>
      <c r="T76" s="98">
        <v>793.73315196578028</v>
      </c>
      <c r="U76" s="98">
        <v>789.41471856701253</v>
      </c>
      <c r="V76" s="98">
        <v>0</v>
      </c>
      <c r="W76" s="98">
        <v>0</v>
      </c>
      <c r="X76" s="98">
        <v>0</v>
      </c>
      <c r="Y76" s="98">
        <v>781.40048582481734</v>
      </c>
      <c r="DA76" s="63" t="s">
        <v>3994</v>
      </c>
    </row>
    <row r="77" spans="1:105" ht="12" customHeight="1" x14ac:dyDescent="0.25">
      <c r="A77" s="121" t="s">
        <v>54</v>
      </c>
      <c r="B77" s="122"/>
      <c r="C77" s="122">
        <v>690.12044830276943</v>
      </c>
      <c r="D77" s="122">
        <v>713.57511876193678</v>
      </c>
      <c r="E77" s="122">
        <v>730.62894882100284</v>
      </c>
      <c r="F77" s="122">
        <v>684.23664677348404</v>
      </c>
      <c r="G77" s="122">
        <v>725.27551111394837</v>
      </c>
      <c r="H77" s="122">
        <v>836.90148086103909</v>
      </c>
      <c r="I77" s="122">
        <v>849.34873148036536</v>
      </c>
      <c r="J77" s="122">
        <v>800.94493836378638</v>
      </c>
      <c r="K77" s="122">
        <v>796.52011875982953</v>
      </c>
      <c r="L77" s="122">
        <v>788.39530223757652</v>
      </c>
      <c r="M77" s="122">
        <v>699.71944815659288</v>
      </c>
      <c r="N77" s="122">
        <v>779.70298140638852</v>
      </c>
      <c r="O77" s="122">
        <v>686.00247171059857</v>
      </c>
      <c r="P77" s="122">
        <v>667.90011511590751</v>
      </c>
      <c r="Q77" s="122">
        <v>751.89223948707104</v>
      </c>
      <c r="R77" s="122">
        <v>743.99356583058091</v>
      </c>
      <c r="S77" s="122">
        <v>694.01496054053064</v>
      </c>
      <c r="T77" s="122">
        <v>733.77322111303079</v>
      </c>
      <c r="U77" s="122">
        <v>714.81569191583117</v>
      </c>
      <c r="V77" s="122">
        <v>759.31414477555961</v>
      </c>
      <c r="W77" s="122">
        <v>776.94659994046924</v>
      </c>
      <c r="X77" s="122">
        <v>704.15006271151026</v>
      </c>
      <c r="Y77" s="122">
        <v>673.90774607475305</v>
      </c>
      <c r="DA77" s="130" t="s">
        <v>3995</v>
      </c>
    </row>
    <row r="78" spans="1:105" ht="12" customHeight="1" x14ac:dyDescent="0.25">
      <c r="A78" s="97" t="s">
        <v>189</v>
      </c>
      <c r="B78" s="98"/>
      <c r="C78" s="98">
        <v>736.46159982764971</v>
      </c>
      <c r="D78" s="98">
        <v>741.15630781948471</v>
      </c>
      <c r="E78" s="98">
        <v>806.7575874423502</v>
      </c>
      <c r="F78" s="98">
        <v>739.12621943832426</v>
      </c>
      <c r="G78" s="98">
        <v>743.737235364703</v>
      </c>
      <c r="H78" s="98">
        <v>916.38281792092187</v>
      </c>
      <c r="I78" s="98">
        <v>901.96328033288489</v>
      </c>
      <c r="J78" s="98">
        <v>876.89727165703209</v>
      </c>
      <c r="K78" s="98">
        <v>864.84330569201813</v>
      </c>
      <c r="L78" s="98">
        <v>896.2400299436697</v>
      </c>
      <c r="M78" s="98">
        <v>764.3595402281062</v>
      </c>
      <c r="N78" s="98">
        <v>809.51475090684153</v>
      </c>
      <c r="O78" s="98">
        <v>698.9647605332492</v>
      </c>
      <c r="P78" s="98">
        <v>713.96011792477179</v>
      </c>
      <c r="Q78" s="98">
        <v>769.14158502666351</v>
      </c>
      <c r="R78" s="98">
        <v>822.57431800184099</v>
      </c>
      <c r="S78" s="98">
        <v>786.88862957205799</v>
      </c>
      <c r="T78" s="98">
        <v>843.80388612110482</v>
      </c>
      <c r="U78" s="98">
        <v>774.5335996614923</v>
      </c>
      <c r="V78" s="98">
        <v>773.79853062259133</v>
      </c>
      <c r="W78" s="98">
        <v>840.94908671736357</v>
      </c>
      <c r="X78" s="98">
        <v>772.6925666283455</v>
      </c>
      <c r="Y78" s="98">
        <v>765.08954787791185</v>
      </c>
      <c r="DA78" s="63" t="s">
        <v>3996</v>
      </c>
    </row>
    <row r="79" spans="1:105" ht="12" customHeight="1" x14ac:dyDescent="0.25">
      <c r="A79" s="109" t="s">
        <v>120</v>
      </c>
      <c r="B79" s="33"/>
      <c r="C79" s="33">
        <v>585.88621845810053</v>
      </c>
      <c r="D79" s="33">
        <v>572.86637807323473</v>
      </c>
      <c r="E79" s="33">
        <v>583.91170857079305</v>
      </c>
      <c r="F79" s="33">
        <v>573.70727120111837</v>
      </c>
      <c r="G79" s="33">
        <v>587.16230880071475</v>
      </c>
      <c r="H79" s="33">
        <v>694.80141396452393</v>
      </c>
      <c r="I79" s="33">
        <v>679.45143825563741</v>
      </c>
      <c r="J79" s="33">
        <v>664.79725786439747</v>
      </c>
      <c r="K79" s="33">
        <v>636.1962443883358</v>
      </c>
      <c r="L79" s="33">
        <v>671.24609011386781</v>
      </c>
      <c r="M79" s="33">
        <v>620.42663203836128</v>
      </c>
      <c r="N79" s="33">
        <v>597.49490427618741</v>
      </c>
      <c r="O79" s="33">
        <v>509.02971749297313</v>
      </c>
      <c r="P79" s="33">
        <v>585.02367307767361</v>
      </c>
      <c r="Q79" s="33">
        <v>567.37084298320735</v>
      </c>
      <c r="R79" s="33">
        <v>563.88522203490322</v>
      </c>
      <c r="S79" s="33">
        <v>566.49725640562167</v>
      </c>
      <c r="T79" s="33">
        <v>606.61179794624013</v>
      </c>
      <c r="U79" s="33">
        <v>567.08876260500983</v>
      </c>
      <c r="V79" s="33">
        <v>559.28368591527919</v>
      </c>
      <c r="W79" s="33">
        <v>559.28237996863572</v>
      </c>
      <c r="X79" s="33">
        <v>557.32593835902412</v>
      </c>
      <c r="Y79" s="33">
        <v>538.97553249538407</v>
      </c>
      <c r="DA79" s="60" t="s">
        <v>3997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6886.8412657858898</v>
      </c>
      <c r="D81" s="117">
        <f t="shared" si="28"/>
        <v>6994.4423691138118</v>
      </c>
      <c r="E81" s="117">
        <f t="shared" si="28"/>
        <v>7186.9997744795764</v>
      </c>
      <c r="F81" s="117">
        <f t="shared" si="28"/>
        <v>7357.4155607262783</v>
      </c>
      <c r="G81" s="117">
        <f t="shared" si="28"/>
        <v>7534.8417485175269</v>
      </c>
      <c r="H81" s="117">
        <f t="shared" si="28"/>
        <v>7477.8305484226221</v>
      </c>
      <c r="I81" s="117">
        <f t="shared" si="28"/>
        <v>7192.1621024273927</v>
      </c>
      <c r="J81" s="117">
        <f t="shared" si="28"/>
        <v>6831.509610868492</v>
      </c>
      <c r="K81" s="117">
        <f t="shared" si="28"/>
        <v>7277.8213046718774</v>
      </c>
      <c r="L81" s="117">
        <f t="shared" si="28"/>
        <v>7217.6164632959735</v>
      </c>
      <c r="M81" s="117">
        <f t="shared" si="28"/>
        <v>6930.748795274013</v>
      </c>
      <c r="N81" s="117">
        <f t="shared" si="28"/>
        <v>6592.1318721298621</v>
      </c>
      <c r="O81" s="117">
        <f t="shared" si="28"/>
        <v>6174.0048769055757</v>
      </c>
      <c r="P81" s="117">
        <f t="shared" si="28"/>
        <v>6117.033665153489</v>
      </c>
      <c r="Q81" s="117">
        <f t="shared" si="28"/>
        <v>0</v>
      </c>
      <c r="R81" s="117">
        <f t="shared" ref="R81:V81" si="29">R82+R85+R87+R100</f>
        <v>0</v>
      </c>
      <c r="S81" s="117">
        <f t="shared" si="29"/>
        <v>0</v>
      </c>
      <c r="T81" s="117">
        <f t="shared" si="29"/>
        <v>0</v>
      </c>
      <c r="U81" s="117">
        <f t="shared" si="29"/>
        <v>5217.9025651211032</v>
      </c>
      <c r="V81" s="117">
        <f t="shared" si="29"/>
        <v>5084.4427018407987</v>
      </c>
      <c r="W81" s="117">
        <f t="shared" ref="W81:Y81" si="30">W82+W85+W87+W100</f>
        <v>4981.094792414583</v>
      </c>
      <c r="X81" s="117">
        <f t="shared" si="30"/>
        <v>4909.4604154794597</v>
      </c>
      <c r="Y81" s="117">
        <f t="shared" si="30"/>
        <v>4647.0634578009567</v>
      </c>
      <c r="DA81" s="129" t="s">
        <v>3998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4988.0130781334328</v>
      </c>
      <c r="D82" s="122">
        <f t="shared" si="31"/>
        <v>5137.6508063555329</v>
      </c>
      <c r="E82" s="122">
        <f t="shared" si="31"/>
        <v>5329.1249200675757</v>
      </c>
      <c r="F82" s="122">
        <f t="shared" si="31"/>
        <v>5512.8543610346433</v>
      </c>
      <c r="G82" s="122">
        <f t="shared" si="31"/>
        <v>5622.7510239913663</v>
      </c>
      <c r="H82" s="122">
        <f t="shared" si="31"/>
        <v>5570.8129552377268</v>
      </c>
      <c r="I82" s="122">
        <f t="shared" si="31"/>
        <v>5352.205150430369</v>
      </c>
      <c r="J82" s="122">
        <f t="shared" si="31"/>
        <v>5042.1725321799604</v>
      </c>
      <c r="K82" s="122">
        <f t="shared" si="31"/>
        <v>5498.6631108730016</v>
      </c>
      <c r="L82" s="122">
        <f t="shared" si="31"/>
        <v>5315.01316953069</v>
      </c>
      <c r="M82" s="122">
        <f t="shared" si="31"/>
        <v>5033.5280306312434</v>
      </c>
      <c r="N82" s="122">
        <f t="shared" si="31"/>
        <v>4772.8140803055885</v>
      </c>
      <c r="O82" s="122">
        <f t="shared" si="31"/>
        <v>4511.7411680660298</v>
      </c>
      <c r="P82" s="122">
        <f t="shared" si="31"/>
        <v>4425.7634041205565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3544.7028826353994</v>
      </c>
      <c r="V82" s="122">
        <f t="shared" si="32"/>
        <v>3430.8133800849851</v>
      </c>
      <c r="W82" s="122">
        <f t="shared" ref="W82:Y82" si="33">SUM(W83:W84)</f>
        <v>3295.763960816379</v>
      </c>
      <c r="X82" s="122">
        <f t="shared" si="33"/>
        <v>3166.5106042670545</v>
      </c>
      <c r="Y82" s="122">
        <f t="shared" si="33"/>
        <v>3065.3395035656531</v>
      </c>
      <c r="DA82" s="130" t="s">
        <v>3999</v>
      </c>
    </row>
    <row r="83" spans="1:105" ht="12" customHeight="1" x14ac:dyDescent="0.25">
      <c r="A83" s="97" t="s">
        <v>199</v>
      </c>
      <c r="B83" s="98"/>
      <c r="C83" s="98">
        <v>4964.6057165381608</v>
      </c>
      <c r="D83" s="98">
        <v>5113.8388869267128</v>
      </c>
      <c r="E83" s="98">
        <v>5305.5637663834559</v>
      </c>
      <c r="F83" s="98">
        <v>5488.0510232447205</v>
      </c>
      <c r="G83" s="98">
        <v>5597.8233571623841</v>
      </c>
      <c r="H83" s="98">
        <v>5546.6456797232622</v>
      </c>
      <c r="I83" s="98">
        <v>5328.7310008346558</v>
      </c>
      <c r="J83" s="98">
        <v>5020.1899242312684</v>
      </c>
      <c r="K83" s="98">
        <v>5475.1573321074475</v>
      </c>
      <c r="L83" s="98">
        <v>5292.0207674020558</v>
      </c>
      <c r="M83" s="98">
        <v>5011.2304267935087</v>
      </c>
      <c r="N83" s="98">
        <v>4751.6491235144485</v>
      </c>
      <c r="O83" s="98">
        <v>4491.2092462485671</v>
      </c>
      <c r="P83" s="98">
        <v>4405.1644568513211</v>
      </c>
      <c r="Q83" s="98">
        <v>0</v>
      </c>
      <c r="R83" s="98">
        <v>0</v>
      </c>
      <c r="S83" s="98">
        <v>0</v>
      </c>
      <c r="T83" s="98">
        <v>0</v>
      </c>
      <c r="U83" s="98">
        <v>3527.9240171311349</v>
      </c>
      <c r="V83" s="98">
        <v>3414.3572551453963</v>
      </c>
      <c r="W83" s="98">
        <v>3279.724098120068</v>
      </c>
      <c r="X83" s="98">
        <v>3150.7227389628179</v>
      </c>
      <c r="Y83" s="98">
        <v>3049.9512707040567</v>
      </c>
      <c r="DA83" s="63" t="s">
        <v>4000</v>
      </c>
    </row>
    <row r="84" spans="1:105" ht="12" customHeight="1" x14ac:dyDescent="0.25">
      <c r="A84" s="97" t="s">
        <v>53</v>
      </c>
      <c r="B84" s="98"/>
      <c r="C84" s="98">
        <v>23.407361595271976</v>
      </c>
      <c r="D84" s="98">
        <v>23.811919428819873</v>
      </c>
      <c r="E84" s="98">
        <v>23.561153684119517</v>
      </c>
      <c r="F84" s="98">
        <v>24.803337789922448</v>
      </c>
      <c r="G84" s="98">
        <v>24.927666828981799</v>
      </c>
      <c r="H84" s="98">
        <v>24.167275514464439</v>
      </c>
      <c r="I84" s="98">
        <v>23.474149595712802</v>
      </c>
      <c r="J84" s="98">
        <v>21.982607948691708</v>
      </c>
      <c r="K84" s="98">
        <v>23.505778765554453</v>
      </c>
      <c r="L84" s="98">
        <v>22.992402128633941</v>
      </c>
      <c r="M84" s="98">
        <v>22.297603837734819</v>
      </c>
      <c r="N84" s="98">
        <v>21.164956791139581</v>
      </c>
      <c r="O84" s="98">
        <v>20.531921817462823</v>
      </c>
      <c r="P84" s="98">
        <v>20.598947269235801</v>
      </c>
      <c r="Q84" s="98">
        <v>0</v>
      </c>
      <c r="R84" s="98">
        <v>0</v>
      </c>
      <c r="S84" s="98">
        <v>0</v>
      </c>
      <c r="T84" s="98">
        <v>0</v>
      </c>
      <c r="U84" s="98">
        <v>16.778865504264385</v>
      </c>
      <c r="V84" s="98">
        <v>16.456124939588875</v>
      </c>
      <c r="W84" s="98">
        <v>16.039862696310905</v>
      </c>
      <c r="X84" s="98">
        <v>15.787865304236725</v>
      </c>
      <c r="Y84" s="98">
        <v>15.388232861596622</v>
      </c>
      <c r="DA84" s="63" t="s">
        <v>4001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69.303720401772253</v>
      </c>
      <c r="D85" s="122">
        <f t="shared" si="34"/>
        <v>43.593844950267133</v>
      </c>
      <c r="E85" s="122">
        <f t="shared" si="34"/>
        <v>85.60952439419998</v>
      </c>
      <c r="F85" s="122">
        <f t="shared" si="34"/>
        <v>97.443889350625525</v>
      </c>
      <c r="G85" s="122">
        <f t="shared" si="34"/>
        <v>155.14368647881361</v>
      </c>
      <c r="H85" s="122">
        <f t="shared" si="34"/>
        <v>48.851273782246828</v>
      </c>
      <c r="I85" s="122">
        <f t="shared" si="34"/>
        <v>53.788237367926534</v>
      </c>
      <c r="J85" s="122">
        <f t="shared" si="34"/>
        <v>41.605693800433436</v>
      </c>
      <c r="K85" s="122">
        <f t="shared" si="34"/>
        <v>62.827605337173573</v>
      </c>
      <c r="L85" s="122">
        <f t="shared" si="34"/>
        <v>74.54957098636892</v>
      </c>
      <c r="M85" s="122">
        <f t="shared" si="34"/>
        <v>51.346931765739548</v>
      </c>
      <c r="N85" s="122">
        <f t="shared" si="34"/>
        <v>77.592715671058556</v>
      </c>
      <c r="O85" s="122">
        <f t="shared" si="34"/>
        <v>14.817183854621755</v>
      </c>
      <c r="P85" s="122">
        <f t="shared" si="34"/>
        <v>3.9717932786244252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18.849248028454877</v>
      </c>
      <c r="V85" s="122">
        <f t="shared" si="34"/>
        <v>20.279175026535984</v>
      </c>
      <c r="W85" s="122">
        <f t="shared" si="34"/>
        <v>19.850389185056013</v>
      </c>
      <c r="X85" s="122">
        <f t="shared" si="34"/>
        <v>25.619497391882032</v>
      </c>
      <c r="Y85" s="122">
        <f t="shared" si="34"/>
        <v>8.847624650011868</v>
      </c>
      <c r="DA85" s="130" t="s">
        <v>4002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69.303720401772253</v>
      </c>
      <c r="D86" s="98">
        <f>IF(RES_hhdet_in_fec!D86=0,0,RES_hhdet_in_fec!D86*1000*11630/RES_hhdet_in_new!D83)</f>
        <v>43.593844950267133</v>
      </c>
      <c r="E86" s="98">
        <f>IF(RES_hhdet_in_fec!E86=0,0,RES_hhdet_in_fec!E86*1000*11630/RES_hhdet_in_new!E83)</f>
        <v>85.60952439419998</v>
      </c>
      <c r="F86" s="98">
        <f>IF(RES_hhdet_in_fec!F86=0,0,RES_hhdet_in_fec!F86*1000*11630/RES_hhdet_in_new!F83)</f>
        <v>97.443889350625525</v>
      </c>
      <c r="G86" s="98">
        <f>IF(RES_hhdet_in_fec!G86=0,0,RES_hhdet_in_fec!G86*1000*11630/RES_hhdet_in_new!G83)</f>
        <v>155.14368647881361</v>
      </c>
      <c r="H86" s="98">
        <f>IF(RES_hhdet_in_fec!H86=0,0,RES_hhdet_in_fec!H86*1000*11630/RES_hhdet_in_new!H83)</f>
        <v>48.851273782246828</v>
      </c>
      <c r="I86" s="98">
        <f>IF(RES_hhdet_in_fec!I86=0,0,RES_hhdet_in_fec!I86*1000*11630/RES_hhdet_in_new!I83)</f>
        <v>53.788237367926534</v>
      </c>
      <c r="J86" s="98">
        <f>IF(RES_hhdet_in_fec!J86=0,0,RES_hhdet_in_fec!J86*1000*11630/RES_hhdet_in_new!J83)</f>
        <v>41.605693800433436</v>
      </c>
      <c r="K86" s="98">
        <f>IF(RES_hhdet_in_fec!K86=0,0,RES_hhdet_in_fec!K86*1000*11630/RES_hhdet_in_new!K83)</f>
        <v>62.827605337173573</v>
      </c>
      <c r="L86" s="98">
        <f>IF(RES_hhdet_in_fec!L86=0,0,RES_hhdet_in_fec!L86*1000*11630/RES_hhdet_in_new!L83)</f>
        <v>74.54957098636892</v>
      </c>
      <c r="M86" s="98">
        <f>IF(RES_hhdet_in_fec!M86=0,0,RES_hhdet_in_fec!M86*1000*11630/RES_hhdet_in_new!M83)</f>
        <v>51.346931765739548</v>
      </c>
      <c r="N86" s="98">
        <f>IF(RES_hhdet_in_fec!N86=0,0,RES_hhdet_in_fec!N86*1000*11630/RES_hhdet_in_new!N83)</f>
        <v>77.592715671058556</v>
      </c>
      <c r="O86" s="98">
        <f>IF(RES_hhdet_in_fec!O86=0,0,RES_hhdet_in_fec!O86*1000*11630/RES_hhdet_in_new!O83)</f>
        <v>14.817183854621755</v>
      </c>
      <c r="P86" s="98">
        <f>IF(RES_hhdet_in_fec!P86=0,0,RES_hhdet_in_fec!P86*1000*11630/RES_hhdet_in_new!P83)</f>
        <v>3.9717932786244252</v>
      </c>
      <c r="Q86" s="98">
        <f>IF(RES_hhdet_in_fec!Q86=0,0,RES_hhdet_in_fec!Q86*1000*11630/RES_hhdet_in_new!Q83)</f>
        <v>0</v>
      </c>
      <c r="R86" s="98">
        <f>IF(RES_hhdet_in_fec!R86=0,0,RES_hhdet_in_fec!R86*1000*11630/RES_hhdet_in_new!R83)</f>
        <v>0</v>
      </c>
      <c r="S86" s="98">
        <f>IF(RES_hhdet_in_fec!S86=0,0,RES_hhdet_in_fec!S86*1000*11630/RES_hhdet_in_new!S83)</f>
        <v>0</v>
      </c>
      <c r="T86" s="98">
        <f>IF(RES_hhdet_in_fec!T86=0,0,RES_hhdet_in_fec!T86*1000*11630/RES_hhdet_in_new!T83)</f>
        <v>0</v>
      </c>
      <c r="U86" s="98">
        <f>IF(RES_hhdet_in_fec!U86=0,0,RES_hhdet_in_fec!U86*1000*11630/RES_hhdet_in_new!U83)</f>
        <v>18.849248028454877</v>
      </c>
      <c r="V86" s="98">
        <f>IF(RES_hhdet_in_fec!V86=0,0,RES_hhdet_in_fec!V86*1000*11630/RES_hhdet_in_new!V83)</f>
        <v>20.279175026535984</v>
      </c>
      <c r="W86" s="98">
        <f>IF(RES_hhdet_in_fec!W86=0,0,RES_hhdet_in_fec!W86*1000*11630/RES_hhdet_in_new!W83)</f>
        <v>19.850389185056013</v>
      </c>
      <c r="X86" s="98">
        <f>IF(RES_hhdet_in_fec!X86=0,0,RES_hhdet_in_fec!X86*1000*11630/RES_hhdet_in_new!X83)</f>
        <v>25.619497391882032</v>
      </c>
      <c r="Y86" s="98">
        <f>IF(RES_hhdet_in_fec!Y86=0,0,RES_hhdet_in_fec!Y86*1000*11630/RES_hhdet_in_new!Y83)</f>
        <v>8.847624650011868</v>
      </c>
      <c r="DA86" s="63" t="s">
        <v>4003</v>
      </c>
    </row>
    <row r="87" spans="1:105" ht="12" customHeight="1" x14ac:dyDescent="0.25">
      <c r="A87" s="121" t="s">
        <v>55</v>
      </c>
      <c r="B87" s="122"/>
      <c r="C87" s="122">
        <v>1213.6899929177121</v>
      </c>
      <c r="D87" s="122">
        <v>1191.1342216624419</v>
      </c>
      <c r="E87" s="122">
        <v>1138.7795456627211</v>
      </c>
      <c r="F87" s="122">
        <v>1116.8748298470312</v>
      </c>
      <c r="G87" s="122">
        <v>1115.9871357436271</v>
      </c>
      <c r="H87" s="122">
        <v>1130.4849614287687</v>
      </c>
      <c r="I87" s="122">
        <v>1065.9214747462779</v>
      </c>
      <c r="J87" s="122">
        <v>1033.4792516777115</v>
      </c>
      <c r="K87" s="122">
        <v>1022.1726710010505</v>
      </c>
      <c r="L87" s="122">
        <v>1105.2994950900602</v>
      </c>
      <c r="M87" s="122">
        <v>1170.3209755039879</v>
      </c>
      <c r="N87" s="122">
        <v>1096.6017874755016</v>
      </c>
      <c r="O87" s="122">
        <v>1077.9102044295528</v>
      </c>
      <c r="P87" s="122">
        <v>1061.8074027063587</v>
      </c>
      <c r="Q87" s="122">
        <v>0</v>
      </c>
      <c r="R87" s="122">
        <v>0</v>
      </c>
      <c r="S87" s="122">
        <v>0</v>
      </c>
      <c r="T87" s="122">
        <v>0</v>
      </c>
      <c r="U87" s="122">
        <v>1054.1426010578396</v>
      </c>
      <c r="V87" s="122">
        <v>1039.1012524328701</v>
      </c>
      <c r="W87" s="122">
        <v>1057.4686889743716</v>
      </c>
      <c r="X87" s="122">
        <v>1094.8712449527186</v>
      </c>
      <c r="Y87" s="122">
        <v>985.357610460351</v>
      </c>
      <c r="DA87" s="130" t="s">
        <v>4004</v>
      </c>
    </row>
    <row r="88" spans="1:105" ht="12" customHeight="1" x14ac:dyDescent="0.25">
      <c r="A88" s="97" t="s">
        <v>132</v>
      </c>
      <c r="B88" s="98"/>
      <c r="C88" s="98">
        <v>1272.0391015656053</v>
      </c>
      <c r="D88" s="98">
        <v>1225.2190716978737</v>
      </c>
      <c r="E88" s="98">
        <v>1133.4384878304238</v>
      </c>
      <c r="F88" s="98">
        <v>1085.7898910580709</v>
      </c>
      <c r="G88" s="98">
        <v>1093.7096653239819</v>
      </c>
      <c r="H88" s="98">
        <v>1086.6451739279619</v>
      </c>
      <c r="I88" s="98">
        <v>1064.3397745112322</v>
      </c>
      <c r="J88" s="98">
        <v>1075.2256077948084</v>
      </c>
      <c r="K88" s="98">
        <v>1039.161667130408</v>
      </c>
      <c r="L88" s="98">
        <v>1044.3349559654664</v>
      </c>
      <c r="M88" s="98">
        <v>1136.8214224171286</v>
      </c>
      <c r="N88" s="98">
        <v>1160.2689612683623</v>
      </c>
      <c r="O88" s="98">
        <v>1231.3294589274406</v>
      </c>
      <c r="P88" s="98">
        <v>1238.8138382108723</v>
      </c>
      <c r="Q88" s="98">
        <v>0</v>
      </c>
      <c r="R88" s="98">
        <v>0</v>
      </c>
      <c r="S88" s="98">
        <v>0</v>
      </c>
      <c r="T88" s="98">
        <v>0</v>
      </c>
      <c r="U88" s="98">
        <v>1075.7460689123059</v>
      </c>
      <c r="V88" s="98">
        <v>1063.7094175814264</v>
      </c>
      <c r="W88" s="98">
        <v>1054.5873494249765</v>
      </c>
      <c r="X88" s="98">
        <v>1041.6514687682779</v>
      </c>
      <c r="Y88" s="98">
        <v>1012.6564684889476</v>
      </c>
      <c r="DA88" s="63" t="s">
        <v>4005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688.42975796082374</v>
      </c>
      <c r="F89" s="98">
        <v>681.05432274262239</v>
      </c>
      <c r="G89" s="98">
        <v>699.43357253528154</v>
      </c>
      <c r="H89" s="98">
        <v>719.42654654899161</v>
      </c>
      <c r="I89" s="98">
        <v>712.34165375572434</v>
      </c>
      <c r="J89" s="98">
        <v>733.31793398057516</v>
      </c>
      <c r="K89" s="98">
        <v>721.33448041476447</v>
      </c>
      <c r="L89" s="98">
        <v>738.27559196639584</v>
      </c>
      <c r="M89" s="98">
        <v>829.07826184681119</v>
      </c>
      <c r="N89" s="98">
        <v>846.5449742144508</v>
      </c>
      <c r="O89" s="98">
        <v>900.69536775083259</v>
      </c>
      <c r="P89" s="98">
        <v>930.64979446205393</v>
      </c>
      <c r="Q89" s="98">
        <v>0</v>
      </c>
      <c r="R89" s="98">
        <v>0</v>
      </c>
      <c r="S89" s="98">
        <v>0</v>
      </c>
      <c r="T89" s="98">
        <v>0</v>
      </c>
      <c r="U89" s="98">
        <v>876.02953139035685</v>
      </c>
      <c r="V89" s="98">
        <v>875.4649397837486</v>
      </c>
      <c r="W89" s="98">
        <v>879.63239035533138</v>
      </c>
      <c r="X89" s="98">
        <v>877.2497641354729</v>
      </c>
      <c r="Y89" s="98">
        <v>857.00016812127114</v>
      </c>
      <c r="DA89" s="63" t="s">
        <v>4006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59.562088355067637</v>
      </c>
      <c r="F90" s="101">
        <v>74.832786892852354</v>
      </c>
      <c r="G90" s="101">
        <v>72.809974870341378</v>
      </c>
      <c r="H90" s="101">
        <v>99.391927447912394</v>
      </c>
      <c r="I90" s="101">
        <v>79.251295253397473</v>
      </c>
      <c r="J90" s="101">
        <v>75.6752522948983</v>
      </c>
      <c r="K90" s="101">
        <v>68.752397912830361</v>
      </c>
      <c r="L90" s="101">
        <v>68.424884438817188</v>
      </c>
      <c r="M90" s="101">
        <v>114.80881265016312</v>
      </c>
      <c r="N90" s="101">
        <v>78.76929697615121</v>
      </c>
      <c r="O90" s="101">
        <v>55.476906411017652</v>
      </c>
      <c r="P90" s="101">
        <v>110.60160822301286</v>
      </c>
      <c r="Q90" s="101">
        <v>0</v>
      </c>
      <c r="R90" s="101">
        <v>0</v>
      </c>
      <c r="S90" s="101">
        <v>0</v>
      </c>
      <c r="T90" s="101">
        <v>0</v>
      </c>
      <c r="U90" s="101">
        <v>90.648118736629783</v>
      </c>
      <c r="V90" s="101">
        <v>73.595374094416215</v>
      </c>
      <c r="W90" s="101">
        <v>80.661753606089732</v>
      </c>
      <c r="X90" s="101">
        <v>86.090585650111663</v>
      </c>
      <c r="Y90" s="101">
        <v>67.795241691878132</v>
      </c>
      <c r="DA90" s="131" t="s">
        <v>4007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628.86766960575596</v>
      </c>
      <c r="F91" s="104">
        <v>606.22153584977002</v>
      </c>
      <c r="G91" s="104">
        <v>626.62359766494023</v>
      </c>
      <c r="H91" s="104">
        <v>620.0346191010791</v>
      </c>
      <c r="I91" s="104">
        <v>633.09035850232692</v>
      </c>
      <c r="J91" s="104">
        <v>657.64268168567673</v>
      </c>
      <c r="K91" s="104">
        <v>652.58208250193411</v>
      </c>
      <c r="L91" s="104">
        <v>669.85070752757861</v>
      </c>
      <c r="M91" s="104">
        <v>714.269449196648</v>
      </c>
      <c r="N91" s="104">
        <v>767.77567723829975</v>
      </c>
      <c r="O91" s="104">
        <v>845.21846133981501</v>
      </c>
      <c r="P91" s="104">
        <v>820.04818623904123</v>
      </c>
      <c r="Q91" s="104">
        <v>0</v>
      </c>
      <c r="R91" s="104">
        <v>0</v>
      </c>
      <c r="S91" s="104">
        <v>0</v>
      </c>
      <c r="T91" s="104">
        <v>0</v>
      </c>
      <c r="U91" s="104">
        <v>785.38141265372712</v>
      </c>
      <c r="V91" s="104">
        <v>801.86956568933249</v>
      </c>
      <c r="W91" s="104">
        <v>798.97063674924163</v>
      </c>
      <c r="X91" s="104">
        <v>791.15917848536117</v>
      </c>
      <c r="Y91" s="104">
        <v>789.20492642939314</v>
      </c>
      <c r="DA91" s="132" t="s">
        <v>4008</v>
      </c>
    </row>
    <row r="92" spans="1:105" ht="12" customHeight="1" x14ac:dyDescent="0.25">
      <c r="A92" s="106" t="s">
        <v>124</v>
      </c>
      <c r="B92" s="101"/>
      <c r="C92" s="101">
        <v>1248.1934366174612</v>
      </c>
      <c r="D92" s="101">
        <v>1244.8068666896113</v>
      </c>
      <c r="E92" s="101">
        <v>1181.0488304991611</v>
      </c>
      <c r="F92" s="101">
        <v>1183.031856940343</v>
      </c>
      <c r="G92" s="101">
        <v>1235.888115975732</v>
      </c>
      <c r="H92" s="101">
        <v>1198.277606881584</v>
      </c>
      <c r="I92" s="101">
        <v>1214.3339825358894</v>
      </c>
      <c r="J92" s="101">
        <v>1220.1253609414603</v>
      </c>
      <c r="K92" s="101">
        <v>1189.9729187226626</v>
      </c>
      <c r="L92" s="101">
        <v>1233.152352864498</v>
      </c>
      <c r="M92" s="101">
        <v>1233.79175819068</v>
      </c>
      <c r="N92" s="101">
        <v>1199.9031308706069</v>
      </c>
      <c r="O92" s="101">
        <v>1207.678719204458</v>
      </c>
      <c r="P92" s="101">
        <v>1166.5851635666381</v>
      </c>
      <c r="Q92" s="101">
        <v>0</v>
      </c>
      <c r="R92" s="101">
        <v>0</v>
      </c>
      <c r="S92" s="101">
        <v>0</v>
      </c>
      <c r="T92" s="101">
        <v>0</v>
      </c>
      <c r="U92" s="101">
        <v>1085.7075053163851</v>
      </c>
      <c r="V92" s="101">
        <v>1052.6629856777108</v>
      </c>
      <c r="W92" s="101">
        <v>1118.0924922158058</v>
      </c>
      <c r="X92" s="101">
        <v>1226.7433630183343</v>
      </c>
      <c r="Y92" s="101">
        <v>1021.3099827702532</v>
      </c>
      <c r="DA92" s="131" t="s">
        <v>4009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746.55286373939839</v>
      </c>
      <c r="E93" s="104">
        <v>692.06236947286106</v>
      </c>
      <c r="F93" s="104">
        <v>704.51711907431445</v>
      </c>
      <c r="G93" s="104">
        <v>737.8900810896522</v>
      </c>
      <c r="H93" s="104">
        <v>731.17190336123929</v>
      </c>
      <c r="I93" s="104">
        <v>736.34842411924433</v>
      </c>
      <c r="J93" s="104">
        <v>742.31758097577244</v>
      </c>
      <c r="K93" s="104">
        <v>726.63299367541026</v>
      </c>
      <c r="L93" s="104">
        <v>758.68478877732787</v>
      </c>
      <c r="M93" s="104">
        <v>787.28263038396017</v>
      </c>
      <c r="N93" s="104">
        <v>768.47237069344021</v>
      </c>
      <c r="O93" s="104">
        <v>791.73866074923706</v>
      </c>
      <c r="P93" s="104">
        <v>816.335739124768</v>
      </c>
      <c r="Q93" s="104">
        <v>0</v>
      </c>
      <c r="R93" s="104">
        <v>0</v>
      </c>
      <c r="S93" s="104">
        <v>0</v>
      </c>
      <c r="T93" s="104">
        <v>0</v>
      </c>
      <c r="U93" s="104">
        <v>848.30637577055597</v>
      </c>
      <c r="V93" s="104">
        <v>828.03737715834586</v>
      </c>
      <c r="W93" s="104">
        <v>889.52609284874586</v>
      </c>
      <c r="X93" s="104">
        <v>983.88717788505505</v>
      </c>
      <c r="Y93" s="104">
        <v>814.78659110780893</v>
      </c>
      <c r="DA93" s="132" t="s">
        <v>4010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111.01425312489449</v>
      </c>
      <c r="E94" s="98">
        <v>62.085677326982285</v>
      </c>
      <c r="F94" s="98">
        <v>81.85951865476359</v>
      </c>
      <c r="G94" s="98">
        <v>82.795762805481615</v>
      </c>
      <c r="H94" s="98">
        <v>109.57291113078971</v>
      </c>
      <c r="I94" s="98">
        <v>90.714396549969138</v>
      </c>
      <c r="J94" s="98">
        <v>85.770525147377114</v>
      </c>
      <c r="K94" s="98">
        <v>78.403995552658984</v>
      </c>
      <c r="L94" s="98">
        <v>81.253004118581231</v>
      </c>
      <c r="M94" s="98">
        <v>122.52641069565823</v>
      </c>
      <c r="N94" s="98">
        <v>78.081456270946731</v>
      </c>
      <c r="O94" s="98">
        <v>49.557624331251589</v>
      </c>
      <c r="P94" s="98">
        <v>99.506231522957876</v>
      </c>
      <c r="Q94" s="98">
        <v>0</v>
      </c>
      <c r="R94" s="98">
        <v>0</v>
      </c>
      <c r="S94" s="98">
        <v>0</v>
      </c>
      <c r="T94" s="98">
        <v>0</v>
      </c>
      <c r="U94" s="98">
        <v>90.24057120242648</v>
      </c>
      <c r="V94" s="98">
        <v>69.73840745463815</v>
      </c>
      <c r="W94" s="98">
        <v>85.549197095984269</v>
      </c>
      <c r="X94" s="98">
        <v>106.70319424566878</v>
      </c>
      <c r="Y94" s="98">
        <v>65.841553291792735</v>
      </c>
      <c r="DA94" s="63" t="s">
        <v>4011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635.53861061450402</v>
      </c>
      <c r="E95" s="98">
        <v>629.9766921458787</v>
      </c>
      <c r="F95" s="98">
        <v>622.65760041955093</v>
      </c>
      <c r="G95" s="98">
        <v>655.09431828417053</v>
      </c>
      <c r="H95" s="98">
        <v>621.59899223044965</v>
      </c>
      <c r="I95" s="98">
        <v>645.63402756927519</v>
      </c>
      <c r="J95" s="98">
        <v>656.5470558283954</v>
      </c>
      <c r="K95" s="98">
        <v>648.22899812275125</v>
      </c>
      <c r="L95" s="98">
        <v>677.43178465874666</v>
      </c>
      <c r="M95" s="98">
        <v>664.75621968830183</v>
      </c>
      <c r="N95" s="98">
        <v>690.39091442249344</v>
      </c>
      <c r="O95" s="98">
        <v>742.18103641798541</v>
      </c>
      <c r="P95" s="98">
        <v>716.82950760181006</v>
      </c>
      <c r="Q95" s="98">
        <v>0</v>
      </c>
      <c r="R95" s="98">
        <v>0</v>
      </c>
      <c r="S95" s="98">
        <v>0</v>
      </c>
      <c r="T95" s="98">
        <v>0</v>
      </c>
      <c r="U95" s="98">
        <v>758.06580456812958</v>
      </c>
      <c r="V95" s="98">
        <v>758.29896970370794</v>
      </c>
      <c r="W95" s="98">
        <v>803.97689575276183</v>
      </c>
      <c r="X95" s="98">
        <v>877.1839836393865</v>
      </c>
      <c r="Y95" s="98">
        <v>748.94503781601622</v>
      </c>
      <c r="DA95" s="63" t="s">
        <v>4012</v>
      </c>
    </row>
    <row r="96" spans="1:105" ht="12" customHeight="1" x14ac:dyDescent="0.25">
      <c r="A96" s="106" t="s">
        <v>122</v>
      </c>
      <c r="B96" s="101"/>
      <c r="C96" s="101">
        <v>1207.4496544769104</v>
      </c>
      <c r="D96" s="101">
        <v>1111.4402503045958</v>
      </c>
      <c r="E96" s="101">
        <v>1030.1341693622658</v>
      </c>
      <c r="F96" s="101">
        <v>1034.5752225485571</v>
      </c>
      <c r="G96" s="101">
        <v>1061.2809902528159</v>
      </c>
      <c r="H96" s="101">
        <v>1132.323600663666</v>
      </c>
      <c r="I96" s="101">
        <v>1114.6641260259225</v>
      </c>
      <c r="J96" s="101">
        <v>1105.5754004346461</v>
      </c>
      <c r="K96" s="101">
        <v>1068.5821343322493</v>
      </c>
      <c r="L96" s="101">
        <v>1127.272446078571</v>
      </c>
      <c r="M96" s="101">
        <v>1169.8712643352205</v>
      </c>
      <c r="N96" s="101">
        <v>1134.4442172884023</v>
      </c>
      <c r="O96" s="101">
        <v>1100.5672996664975</v>
      </c>
      <c r="P96" s="101">
        <v>1136.7633604269167</v>
      </c>
      <c r="Q96" s="101">
        <v>0</v>
      </c>
      <c r="R96" s="101">
        <v>0</v>
      </c>
      <c r="S96" s="101">
        <v>0</v>
      </c>
      <c r="T96" s="101">
        <v>0</v>
      </c>
      <c r="U96" s="101">
        <v>1153.5401634677398</v>
      </c>
      <c r="V96" s="101">
        <v>1146.5660760262269</v>
      </c>
      <c r="W96" s="101">
        <v>1145.4270711220749</v>
      </c>
      <c r="X96" s="101">
        <v>1121.7240174529707</v>
      </c>
      <c r="Y96" s="101">
        <v>1056.5786012034187</v>
      </c>
      <c r="DA96" s="131" t="s">
        <v>4013</v>
      </c>
    </row>
    <row r="97" spans="1:105" ht="12" customHeight="1" x14ac:dyDescent="0.25">
      <c r="A97" s="107" t="s">
        <v>121</v>
      </c>
      <c r="B97" s="104"/>
      <c r="C97" s="104">
        <v>854.76312159607244</v>
      </c>
      <c r="D97" s="104">
        <v>733.35587547604564</v>
      </c>
      <c r="E97" s="104">
        <v>666.91280624368119</v>
      </c>
      <c r="F97" s="104">
        <v>678.01206824717531</v>
      </c>
      <c r="G97" s="104">
        <v>696.10607431989001</v>
      </c>
      <c r="H97" s="104">
        <v>755.3743160694786</v>
      </c>
      <c r="I97" s="104">
        <v>738.98385254370123</v>
      </c>
      <c r="J97" s="104">
        <v>734.02906487271161</v>
      </c>
      <c r="K97" s="104">
        <v>710.19852238660792</v>
      </c>
      <c r="L97" s="104">
        <v>751.5719789843655</v>
      </c>
      <c r="M97" s="104">
        <v>798.27080403680645</v>
      </c>
      <c r="N97" s="104">
        <v>769.55451535855684</v>
      </c>
      <c r="O97" s="104">
        <v>750.9238068302775</v>
      </c>
      <c r="P97" s="104">
        <v>813.64034704103312</v>
      </c>
      <c r="Q97" s="104">
        <v>0</v>
      </c>
      <c r="R97" s="104">
        <v>0</v>
      </c>
      <c r="S97" s="104">
        <v>0</v>
      </c>
      <c r="T97" s="104">
        <v>0</v>
      </c>
      <c r="U97" s="104">
        <v>888.11514323352924</v>
      </c>
      <c r="V97" s="104">
        <v>888.06623020077757</v>
      </c>
      <c r="W97" s="104">
        <v>899.591501211278</v>
      </c>
      <c r="X97" s="104">
        <v>896.74035376762254</v>
      </c>
      <c r="Y97" s="104">
        <v>851.96666640935052</v>
      </c>
      <c r="DA97" s="132" t="s">
        <v>4014</v>
      </c>
    </row>
    <row r="98" spans="1:105" ht="12" customHeight="1" x14ac:dyDescent="0.25">
      <c r="A98" s="108" t="s">
        <v>53</v>
      </c>
      <c r="B98" s="98"/>
      <c r="C98" s="98">
        <v>266.31292089920464</v>
      </c>
      <c r="D98" s="98">
        <v>98.96191137537653</v>
      </c>
      <c r="E98" s="98">
        <v>52.871844786400509</v>
      </c>
      <c r="F98" s="98">
        <v>71.02596752579511</v>
      </c>
      <c r="G98" s="98">
        <v>70.296427874325545</v>
      </c>
      <c r="H98" s="98">
        <v>104.48957042987388</v>
      </c>
      <c r="I98" s="98">
        <v>83.509175100579981</v>
      </c>
      <c r="J98" s="98">
        <v>77.59805084810921</v>
      </c>
      <c r="K98" s="98">
        <v>69.85195347667532</v>
      </c>
      <c r="L98" s="98">
        <v>73.05712374852861</v>
      </c>
      <c r="M98" s="98">
        <v>114.57237247053344</v>
      </c>
      <c r="N98" s="98">
        <v>73.072203642184505</v>
      </c>
      <c r="O98" s="98">
        <v>41.919423856968884</v>
      </c>
      <c r="P98" s="98">
        <v>97.563474701024816</v>
      </c>
      <c r="Q98" s="98">
        <v>0</v>
      </c>
      <c r="R98" s="98">
        <v>0</v>
      </c>
      <c r="S98" s="98">
        <v>0</v>
      </c>
      <c r="T98" s="98">
        <v>0</v>
      </c>
      <c r="U98" s="98">
        <v>98.700424666516469</v>
      </c>
      <c r="V98" s="98">
        <v>80.543687652842806</v>
      </c>
      <c r="W98" s="98">
        <v>85.335244314964783</v>
      </c>
      <c r="X98" s="98">
        <v>91.060475549177667</v>
      </c>
      <c r="Y98" s="98">
        <v>70.566180584533029</v>
      </c>
      <c r="DA98" s="63" t="s">
        <v>4015</v>
      </c>
    </row>
    <row r="99" spans="1:105" ht="12" customHeight="1" x14ac:dyDescent="0.25">
      <c r="A99" s="108" t="s">
        <v>52</v>
      </c>
      <c r="B99" s="98"/>
      <c r="C99" s="98">
        <v>588.4502006968678</v>
      </c>
      <c r="D99" s="98">
        <v>634.39396410066888</v>
      </c>
      <c r="E99" s="98">
        <v>614.04096145728067</v>
      </c>
      <c r="F99" s="98">
        <v>606.98610072138013</v>
      </c>
      <c r="G99" s="98">
        <v>625.80964644556445</v>
      </c>
      <c r="H99" s="98">
        <v>650.88474563960472</v>
      </c>
      <c r="I99" s="98">
        <v>655.4746774431211</v>
      </c>
      <c r="J99" s="98">
        <v>656.43101402460252</v>
      </c>
      <c r="K99" s="98">
        <v>640.34656890993256</v>
      </c>
      <c r="L99" s="98">
        <v>678.51485523583699</v>
      </c>
      <c r="M99" s="98">
        <v>683.69843156627292</v>
      </c>
      <c r="N99" s="98">
        <v>696.48231171637224</v>
      </c>
      <c r="O99" s="98">
        <v>709.00438297330868</v>
      </c>
      <c r="P99" s="98">
        <v>716.07687234000832</v>
      </c>
      <c r="Q99" s="98">
        <v>0</v>
      </c>
      <c r="R99" s="98">
        <v>0</v>
      </c>
      <c r="S99" s="98">
        <v>0</v>
      </c>
      <c r="T99" s="98">
        <v>0</v>
      </c>
      <c r="U99" s="98">
        <v>789.41471856701264</v>
      </c>
      <c r="V99" s="98">
        <v>807.52254254793468</v>
      </c>
      <c r="W99" s="98">
        <v>814.25625689631318</v>
      </c>
      <c r="X99" s="98">
        <v>805.67987821844497</v>
      </c>
      <c r="Y99" s="98">
        <v>781.40048582481745</v>
      </c>
      <c r="DA99" s="63" t="s">
        <v>4016</v>
      </c>
    </row>
    <row r="100" spans="1:105" ht="12" customHeight="1" x14ac:dyDescent="0.25">
      <c r="A100" s="121" t="s">
        <v>54</v>
      </c>
      <c r="B100" s="122"/>
      <c r="C100" s="122">
        <v>615.83447433297283</v>
      </c>
      <c r="D100" s="122">
        <v>622.06349614556962</v>
      </c>
      <c r="E100" s="122">
        <v>633.48578435507955</v>
      </c>
      <c r="F100" s="122">
        <v>630.24248049397806</v>
      </c>
      <c r="G100" s="122">
        <v>640.95990230372013</v>
      </c>
      <c r="H100" s="122">
        <v>727.68135797388015</v>
      </c>
      <c r="I100" s="122">
        <v>720.24723988281892</v>
      </c>
      <c r="J100" s="122">
        <v>714.252133210387</v>
      </c>
      <c r="K100" s="122">
        <v>694.15791746065088</v>
      </c>
      <c r="L100" s="122">
        <v>722.75422768885392</v>
      </c>
      <c r="M100" s="122">
        <v>675.55285737304268</v>
      </c>
      <c r="N100" s="122">
        <v>645.12328867771316</v>
      </c>
      <c r="O100" s="122">
        <v>569.5363205553715</v>
      </c>
      <c r="P100" s="122">
        <v>625.49106504794963</v>
      </c>
      <c r="Q100" s="122">
        <v>0</v>
      </c>
      <c r="R100" s="122">
        <v>0</v>
      </c>
      <c r="S100" s="122">
        <v>0</v>
      </c>
      <c r="T100" s="122">
        <v>0</v>
      </c>
      <c r="U100" s="122">
        <v>600.2078333994092</v>
      </c>
      <c r="V100" s="122">
        <v>594.24889429640689</v>
      </c>
      <c r="W100" s="122">
        <v>608.01175343877651</v>
      </c>
      <c r="X100" s="122">
        <v>622.45906886780415</v>
      </c>
      <c r="Y100" s="122">
        <v>587.51871912494084</v>
      </c>
      <c r="DA100" s="130" t="s">
        <v>4017</v>
      </c>
    </row>
    <row r="101" spans="1:105" ht="12" customHeight="1" x14ac:dyDescent="0.25">
      <c r="A101" s="97" t="s">
        <v>202</v>
      </c>
      <c r="B101" s="98"/>
      <c r="C101" s="98">
        <v>756.07104541873514</v>
      </c>
      <c r="D101" s="98">
        <v>741.07081320072234</v>
      </c>
      <c r="E101" s="98">
        <v>778.37442780417439</v>
      </c>
      <c r="F101" s="98">
        <v>748.98532714053397</v>
      </c>
      <c r="G101" s="98">
        <v>771.88682136713612</v>
      </c>
      <c r="H101" s="98">
        <v>904.66196106575751</v>
      </c>
      <c r="I101" s="98">
        <v>881.45112883567526</v>
      </c>
      <c r="J101" s="98">
        <v>869.12871244722646</v>
      </c>
      <c r="K101" s="98">
        <v>850.6044385295686</v>
      </c>
      <c r="L101" s="98">
        <v>861.13735121244599</v>
      </c>
      <c r="M101" s="98">
        <v>847.89819104092533</v>
      </c>
      <c r="N101" s="98">
        <v>854.50768406472116</v>
      </c>
      <c r="O101" s="98">
        <v>849.04293644133838</v>
      </c>
      <c r="P101" s="98">
        <v>867.43061871872555</v>
      </c>
      <c r="Q101" s="98">
        <v>0</v>
      </c>
      <c r="R101" s="98">
        <v>0</v>
      </c>
      <c r="S101" s="98">
        <v>0</v>
      </c>
      <c r="T101" s="98">
        <v>0</v>
      </c>
      <c r="U101" s="98">
        <v>827.2174522397022</v>
      </c>
      <c r="V101" s="98">
        <v>827.66209209538567</v>
      </c>
      <c r="W101" s="98">
        <v>830.61802838973131</v>
      </c>
      <c r="X101" s="98">
        <v>832.08937251212251</v>
      </c>
      <c r="Y101" s="98">
        <v>819.8897952519801</v>
      </c>
      <c r="DA101" s="63" t="s">
        <v>4018</v>
      </c>
    </row>
    <row r="102" spans="1:105" ht="12" customHeight="1" x14ac:dyDescent="0.25">
      <c r="A102" s="97" t="s">
        <v>50</v>
      </c>
      <c r="B102" s="98"/>
      <c r="C102" s="98">
        <v>717.1645260627995</v>
      </c>
      <c r="D102" s="98">
        <v>739.55458300225393</v>
      </c>
      <c r="E102" s="98">
        <v>754.03866503034521</v>
      </c>
      <c r="F102" s="98">
        <v>774.31728448557089</v>
      </c>
      <c r="G102" s="98">
        <v>803.99290762662349</v>
      </c>
      <c r="H102" s="98">
        <v>834.11639858941567</v>
      </c>
      <c r="I102" s="98">
        <v>866.04782583613292</v>
      </c>
      <c r="J102" s="98">
        <v>874.23359856241882</v>
      </c>
      <c r="K102" s="98">
        <v>855.22584980161878</v>
      </c>
      <c r="L102" s="98">
        <v>847.97918213921866</v>
      </c>
      <c r="M102" s="98">
        <v>805.9382342123107</v>
      </c>
      <c r="N102" s="98">
        <v>779.23474961017484</v>
      </c>
      <c r="O102" s="98">
        <v>759.63159483244533</v>
      </c>
      <c r="P102" s="98">
        <v>757.17917428712917</v>
      </c>
      <c r="Q102" s="98">
        <v>0</v>
      </c>
      <c r="R102" s="98">
        <v>0</v>
      </c>
      <c r="S102" s="98">
        <v>0</v>
      </c>
      <c r="T102" s="98">
        <v>0</v>
      </c>
      <c r="U102" s="98">
        <v>763.59881716360462</v>
      </c>
      <c r="V102" s="98">
        <v>740.06783905924146</v>
      </c>
      <c r="W102" s="98">
        <v>787.92883978607711</v>
      </c>
      <c r="X102" s="98">
        <v>890.68874237021214</v>
      </c>
      <c r="Y102" s="98">
        <v>742.94379092823704</v>
      </c>
      <c r="DA102" s="63" t="s">
        <v>4019</v>
      </c>
    </row>
    <row r="103" spans="1:105" ht="12" customHeight="1" x14ac:dyDescent="0.25">
      <c r="A103" s="109" t="s">
        <v>120</v>
      </c>
      <c r="B103" s="33"/>
      <c r="C103" s="33">
        <v>585.88621845810042</v>
      </c>
      <c r="D103" s="33">
        <v>572.86637807323473</v>
      </c>
      <c r="E103" s="33">
        <v>583.91170857079317</v>
      </c>
      <c r="F103" s="33">
        <v>573.70727120111815</v>
      </c>
      <c r="G103" s="33">
        <v>587.16230880071464</v>
      </c>
      <c r="H103" s="33">
        <v>694.80141396452404</v>
      </c>
      <c r="I103" s="33">
        <v>679.4514382556373</v>
      </c>
      <c r="J103" s="33">
        <v>664.79725786439758</v>
      </c>
      <c r="K103" s="33">
        <v>636.19624438833591</v>
      </c>
      <c r="L103" s="33">
        <v>671.24609011386792</v>
      </c>
      <c r="M103" s="33">
        <v>620.42663203836116</v>
      </c>
      <c r="N103" s="33">
        <v>597.49490427618741</v>
      </c>
      <c r="O103" s="33">
        <v>509.02971749297325</v>
      </c>
      <c r="P103" s="33">
        <v>585.02367307767349</v>
      </c>
      <c r="Q103" s="33">
        <v>0</v>
      </c>
      <c r="R103" s="33">
        <v>0</v>
      </c>
      <c r="S103" s="33">
        <v>0</v>
      </c>
      <c r="T103" s="33">
        <v>0</v>
      </c>
      <c r="U103" s="33">
        <v>567.08876260500972</v>
      </c>
      <c r="V103" s="33">
        <v>559.28368591527919</v>
      </c>
      <c r="W103" s="33">
        <v>559.28237996863584</v>
      </c>
      <c r="X103" s="33">
        <v>557.32593835902412</v>
      </c>
      <c r="Y103" s="33">
        <v>538.97553249538419</v>
      </c>
      <c r="DA103" s="60" t="s">
        <v>4020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5418.4177369369409</v>
      </c>
      <c r="D105" s="117">
        <f t="shared" si="35"/>
        <v>5448.0231915641398</v>
      </c>
      <c r="E105" s="117">
        <f t="shared" si="35"/>
        <v>5577.2546256955584</v>
      </c>
      <c r="F105" s="117">
        <f t="shared" si="35"/>
        <v>5701.7637604431329</v>
      </c>
      <c r="G105" s="117">
        <f t="shared" si="35"/>
        <v>5926.724663485842</v>
      </c>
      <c r="H105" s="117">
        <f t="shared" si="35"/>
        <v>5979.2983417472115</v>
      </c>
      <c r="I105" s="117">
        <f t="shared" si="35"/>
        <v>5889.271977202663</v>
      </c>
      <c r="J105" s="117">
        <f t="shared" si="35"/>
        <v>5780.0046213062433</v>
      </c>
      <c r="K105" s="117">
        <f t="shared" si="35"/>
        <v>5776.4177988624597</v>
      </c>
      <c r="L105" s="117">
        <f t="shared" si="35"/>
        <v>5839.2672625788737</v>
      </c>
      <c r="M105" s="117">
        <f t="shared" si="35"/>
        <v>5769.134341882951</v>
      </c>
      <c r="N105" s="117">
        <f t="shared" si="35"/>
        <v>5572.7221738888647</v>
      </c>
      <c r="O105" s="117">
        <f t="shared" si="35"/>
        <v>5174.3940372230318</v>
      </c>
      <c r="P105" s="117">
        <f t="shared" si="35"/>
        <v>5055.8604630504233</v>
      </c>
      <c r="Q105" s="117">
        <f t="shared" si="35"/>
        <v>4886.7950872316906</v>
      </c>
      <c r="R105" s="117">
        <f t="shared" ref="R105:V105" si="36">R106+R109+R111+R120</f>
        <v>4699.0468419291919</v>
      </c>
      <c r="S105" s="117">
        <f t="shared" si="36"/>
        <v>4623.0345489915817</v>
      </c>
      <c r="T105" s="117">
        <f t="shared" si="36"/>
        <v>4863.9375787825484</v>
      </c>
      <c r="U105" s="117">
        <f t="shared" si="36"/>
        <v>4756.5015554285292</v>
      </c>
      <c r="V105" s="117">
        <f t="shared" si="36"/>
        <v>4657.9995712475284</v>
      </c>
      <c r="W105" s="117">
        <f t="shared" ref="W105:Y105" si="37">W106+W109+W111+W120</f>
        <v>4553.8443690764816</v>
      </c>
      <c r="X105" s="117">
        <f t="shared" si="37"/>
        <v>4486.6336455902274</v>
      </c>
      <c r="Y105" s="117">
        <f t="shared" si="37"/>
        <v>4257.9962816659508</v>
      </c>
      <c r="DA105" s="129" t="s">
        <v>4021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3508.7480170922631</v>
      </c>
      <c r="D106" s="122">
        <f t="shared" si="38"/>
        <v>3684.527137070048</v>
      </c>
      <c r="E106" s="122">
        <f t="shared" si="38"/>
        <v>3904.0544909455984</v>
      </c>
      <c r="F106" s="122">
        <f t="shared" si="38"/>
        <v>4069.1212868249095</v>
      </c>
      <c r="G106" s="122">
        <f t="shared" si="38"/>
        <v>4216.4984543920882</v>
      </c>
      <c r="H106" s="122">
        <f t="shared" si="38"/>
        <v>4234.4651063906331</v>
      </c>
      <c r="I106" s="122">
        <f t="shared" si="38"/>
        <v>4206.0165523210544</v>
      </c>
      <c r="J106" s="122">
        <f t="shared" si="38"/>
        <v>4123.017409090211</v>
      </c>
      <c r="K106" s="122">
        <f t="shared" si="38"/>
        <v>4117.7317255165453</v>
      </c>
      <c r="L106" s="122">
        <f t="shared" si="38"/>
        <v>4160.7646102799154</v>
      </c>
      <c r="M106" s="122">
        <f t="shared" si="38"/>
        <v>4048.6095596634786</v>
      </c>
      <c r="N106" s="122">
        <f t="shared" si="38"/>
        <v>3888.1215890216931</v>
      </c>
      <c r="O106" s="122">
        <f t="shared" si="38"/>
        <v>3664.2651092141368</v>
      </c>
      <c r="P106" s="122">
        <f t="shared" si="38"/>
        <v>3489.8481444284107</v>
      </c>
      <c r="Q106" s="122">
        <f t="shared" si="38"/>
        <v>3350.6927834908061</v>
      </c>
      <c r="R106" s="122">
        <f t="shared" ref="R106:V106" si="39">SUM(R107:R108)</f>
        <v>3128.0681662708362</v>
      </c>
      <c r="S106" s="122">
        <f t="shared" si="39"/>
        <v>3099.2997033832598</v>
      </c>
      <c r="T106" s="122">
        <f t="shared" si="39"/>
        <v>3177.1190980217229</v>
      </c>
      <c r="U106" s="122">
        <f t="shared" si="39"/>
        <v>3095.7324948373152</v>
      </c>
      <c r="V106" s="122">
        <f t="shared" si="39"/>
        <v>3023.4006092281475</v>
      </c>
      <c r="W106" s="122">
        <f t="shared" ref="W106:Y106" si="40">SUM(W107:W108)</f>
        <v>2914.9389578833884</v>
      </c>
      <c r="X106" s="122">
        <f t="shared" si="40"/>
        <v>2805.6298059993155</v>
      </c>
      <c r="Y106" s="122">
        <f t="shared" si="40"/>
        <v>2697.0073948860413</v>
      </c>
      <c r="DA106" s="130" t="s">
        <v>4022</v>
      </c>
    </row>
    <row r="107" spans="1:105" ht="12" customHeight="1" x14ac:dyDescent="0.25">
      <c r="A107" s="97" t="s">
        <v>197</v>
      </c>
      <c r="B107" s="98"/>
      <c r="C107" s="98">
        <v>3497.0324199152897</v>
      </c>
      <c r="D107" s="98">
        <v>3672.5502485682409</v>
      </c>
      <c r="E107" s="98">
        <v>3892.1203409067261</v>
      </c>
      <c r="F107" s="98">
        <v>4056.6389637037382</v>
      </c>
      <c r="G107" s="98">
        <v>4203.9282184600079</v>
      </c>
      <c r="H107" s="98">
        <v>4222.279220928046</v>
      </c>
      <c r="I107" s="98">
        <v>4193.9412973878598</v>
      </c>
      <c r="J107" s="98">
        <v>4111.4033857956347</v>
      </c>
      <c r="K107" s="98">
        <v>4106.5019990546334</v>
      </c>
      <c r="L107" s="98">
        <v>4149.4213446592439</v>
      </c>
      <c r="M107" s="98">
        <v>4037.4244602156964</v>
      </c>
      <c r="N107" s="98">
        <v>3877.4551231544251</v>
      </c>
      <c r="O107" s="98">
        <v>3654.0042749156355</v>
      </c>
      <c r="P107" s="98">
        <v>3479.8916129877653</v>
      </c>
      <c r="Q107" s="98">
        <v>3341.4933772257996</v>
      </c>
      <c r="R107" s="98">
        <v>3119.4426827367606</v>
      </c>
      <c r="S107" s="98">
        <v>3090.8588326038548</v>
      </c>
      <c r="T107" s="98">
        <v>3168.3597953289836</v>
      </c>
      <c r="U107" s="98">
        <v>3087.2671905162679</v>
      </c>
      <c r="V107" s="98">
        <v>3015.1071600374103</v>
      </c>
      <c r="W107" s="98">
        <v>2906.8867924805718</v>
      </c>
      <c r="X107" s="98">
        <v>2797.7414493753654</v>
      </c>
      <c r="Y107" s="98">
        <v>2689.4184296438771</v>
      </c>
      <c r="DA107" s="63" t="s">
        <v>4023</v>
      </c>
    </row>
    <row r="108" spans="1:105" ht="12" customHeight="1" x14ac:dyDescent="0.25">
      <c r="A108" s="97" t="s">
        <v>53</v>
      </c>
      <c r="B108" s="98"/>
      <c r="C108" s="98">
        <v>11.71559717697353</v>
      </c>
      <c r="D108" s="98">
        <v>11.976888501807045</v>
      </c>
      <c r="E108" s="98">
        <v>11.934150038872303</v>
      </c>
      <c r="F108" s="98">
        <v>12.482323121171151</v>
      </c>
      <c r="G108" s="98">
        <v>12.570235932080209</v>
      </c>
      <c r="H108" s="98">
        <v>12.185885462586839</v>
      </c>
      <c r="I108" s="98">
        <v>12.075254933194806</v>
      </c>
      <c r="J108" s="98">
        <v>11.614023294576057</v>
      </c>
      <c r="K108" s="98">
        <v>11.229726461912367</v>
      </c>
      <c r="L108" s="98">
        <v>11.343265620671609</v>
      </c>
      <c r="M108" s="98">
        <v>11.18509944778206</v>
      </c>
      <c r="N108" s="98">
        <v>10.666465867267886</v>
      </c>
      <c r="O108" s="98">
        <v>10.260834298501116</v>
      </c>
      <c r="P108" s="98">
        <v>9.9565314406453744</v>
      </c>
      <c r="Q108" s="98">
        <v>9.1994062650066866</v>
      </c>
      <c r="R108" s="98">
        <v>8.6254835340756522</v>
      </c>
      <c r="S108" s="98">
        <v>8.4408707794050422</v>
      </c>
      <c r="T108" s="98">
        <v>8.7593026927395048</v>
      </c>
      <c r="U108" s="98">
        <v>8.4653043210471992</v>
      </c>
      <c r="V108" s="98">
        <v>8.2934491907373822</v>
      </c>
      <c r="W108" s="98">
        <v>8.05216540281676</v>
      </c>
      <c r="X108" s="98">
        <v>7.8883566239500365</v>
      </c>
      <c r="Y108" s="98">
        <v>7.5889652421643614</v>
      </c>
      <c r="DA108" s="63" t="s">
        <v>4024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83.514270008491664</v>
      </c>
      <c r="D109" s="122">
        <f t="shared" si="41"/>
        <v>78.827599520548191</v>
      </c>
      <c r="E109" s="122">
        <f t="shared" si="41"/>
        <v>107.42785848165886</v>
      </c>
      <c r="F109" s="122">
        <f t="shared" si="41"/>
        <v>119.30265394786474</v>
      </c>
      <c r="G109" s="122">
        <f t="shared" si="41"/>
        <v>125.19424946304305</v>
      </c>
      <c r="H109" s="122">
        <f t="shared" si="41"/>
        <v>37.041361075527028</v>
      </c>
      <c r="I109" s="122">
        <f t="shared" si="41"/>
        <v>43.693003547142155</v>
      </c>
      <c r="J109" s="122">
        <f t="shared" si="41"/>
        <v>38.913769123780931</v>
      </c>
      <c r="K109" s="122">
        <f t="shared" si="41"/>
        <v>76.835978405795458</v>
      </c>
      <c r="L109" s="122">
        <f t="shared" si="41"/>
        <v>71.16910659008046</v>
      </c>
      <c r="M109" s="122">
        <f t="shared" si="41"/>
        <v>55.518773222135941</v>
      </c>
      <c r="N109" s="122">
        <f t="shared" si="41"/>
        <v>69.561245796014674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29.983004260856866</v>
      </c>
      <c r="Y109" s="122">
        <f t="shared" si="41"/>
        <v>0</v>
      </c>
      <c r="DA109" s="130" t="s">
        <v>4025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83.514270008491664</v>
      </c>
      <c r="D110" s="98">
        <f>IF(RES_hhdet_in_fec!D110=0,0,RES_hhdet_in_fec!D110*1000*11630/RES_hhdet_in_new!D107)</f>
        <v>78.827599520548191</v>
      </c>
      <c r="E110" s="98">
        <f>IF(RES_hhdet_in_fec!E110=0,0,RES_hhdet_in_fec!E110*1000*11630/RES_hhdet_in_new!E107)</f>
        <v>107.42785848165886</v>
      </c>
      <c r="F110" s="98">
        <f>IF(RES_hhdet_in_fec!F110=0,0,RES_hhdet_in_fec!F110*1000*11630/RES_hhdet_in_new!F107)</f>
        <v>119.30265394786474</v>
      </c>
      <c r="G110" s="98">
        <f>IF(RES_hhdet_in_fec!G110=0,0,RES_hhdet_in_fec!G110*1000*11630/RES_hhdet_in_new!G107)</f>
        <v>125.19424946304305</v>
      </c>
      <c r="H110" s="98">
        <f>IF(RES_hhdet_in_fec!H110=0,0,RES_hhdet_in_fec!H110*1000*11630/RES_hhdet_in_new!H107)</f>
        <v>37.041361075527028</v>
      </c>
      <c r="I110" s="98">
        <f>IF(RES_hhdet_in_fec!I110=0,0,RES_hhdet_in_fec!I110*1000*11630/RES_hhdet_in_new!I107)</f>
        <v>43.693003547142155</v>
      </c>
      <c r="J110" s="98">
        <f>IF(RES_hhdet_in_fec!J110=0,0,RES_hhdet_in_fec!J110*1000*11630/RES_hhdet_in_new!J107)</f>
        <v>38.913769123780931</v>
      </c>
      <c r="K110" s="98">
        <f>IF(RES_hhdet_in_fec!K110=0,0,RES_hhdet_in_fec!K110*1000*11630/RES_hhdet_in_new!K107)</f>
        <v>76.835978405795458</v>
      </c>
      <c r="L110" s="98">
        <f>IF(RES_hhdet_in_fec!L110=0,0,RES_hhdet_in_fec!L110*1000*11630/RES_hhdet_in_new!L107)</f>
        <v>71.16910659008046</v>
      </c>
      <c r="M110" s="98">
        <f>IF(RES_hhdet_in_fec!M110=0,0,RES_hhdet_in_fec!M110*1000*11630/RES_hhdet_in_new!M107)</f>
        <v>55.518773222135941</v>
      </c>
      <c r="N110" s="98">
        <f>IF(RES_hhdet_in_fec!N110=0,0,RES_hhdet_in_fec!N110*1000*11630/RES_hhdet_in_new!N107)</f>
        <v>69.561245796014674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X110" s="98">
        <f>IF(RES_hhdet_in_fec!X110=0,0,RES_hhdet_in_fec!X110*1000*11630/RES_hhdet_in_new!X107)</f>
        <v>29.983004260856866</v>
      </c>
      <c r="Y110" s="98">
        <f>IF(RES_hhdet_in_fec!Y110=0,0,RES_hhdet_in_fec!Y110*1000*11630/RES_hhdet_in_new!Y107)</f>
        <v>0</v>
      </c>
      <c r="DA110" s="63" t="s">
        <v>4026</v>
      </c>
    </row>
    <row r="111" spans="1:105" ht="12" customHeight="1" x14ac:dyDescent="0.25">
      <c r="A111" s="121" t="s">
        <v>55</v>
      </c>
      <c r="B111" s="122"/>
      <c r="C111" s="122">
        <v>1207.4496544769106</v>
      </c>
      <c r="D111" s="122">
        <v>1056.2393419239684</v>
      </c>
      <c r="E111" s="122">
        <v>939.32882858261962</v>
      </c>
      <c r="F111" s="122">
        <v>899.51054581234951</v>
      </c>
      <c r="G111" s="122">
        <v>954.5035310648143</v>
      </c>
      <c r="H111" s="122">
        <v>982.03157484432916</v>
      </c>
      <c r="I111" s="122">
        <v>918.64511917205186</v>
      </c>
      <c r="J111" s="122">
        <v>915.19685055548575</v>
      </c>
      <c r="K111" s="122">
        <v>890.89644919846239</v>
      </c>
      <c r="L111" s="122">
        <v>891.9041825886726</v>
      </c>
      <c r="M111" s="122">
        <v>988.92589630679072</v>
      </c>
      <c r="N111" s="122">
        <v>967.97902243115504</v>
      </c>
      <c r="O111" s="122">
        <v>945.40990444048293</v>
      </c>
      <c r="P111" s="122">
        <v>946.55754530244781</v>
      </c>
      <c r="Q111" s="122">
        <v>940.13452258527957</v>
      </c>
      <c r="R111" s="122">
        <v>962.92455147632586</v>
      </c>
      <c r="S111" s="122">
        <v>957.23758920270063</v>
      </c>
      <c r="T111" s="122">
        <v>1080.2066828145846</v>
      </c>
      <c r="U111" s="122">
        <v>1044.5527843465557</v>
      </c>
      <c r="V111" s="122">
        <v>1049.4889685121077</v>
      </c>
      <c r="W111" s="122">
        <v>1033.8937392609691</v>
      </c>
      <c r="X111" s="122">
        <v>1046.0716392551465</v>
      </c>
      <c r="Y111" s="122">
        <v>981.21970259795467</v>
      </c>
      <c r="DA111" s="130" t="s">
        <v>4027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945.83752516271363</v>
      </c>
      <c r="E112" s="98">
        <v>0</v>
      </c>
      <c r="F112" s="98">
        <v>875.1951078587291</v>
      </c>
      <c r="G112" s="98">
        <v>892.56861024573368</v>
      </c>
      <c r="H112" s="98">
        <v>888.403863718705</v>
      </c>
      <c r="I112" s="98">
        <v>912.10202308184398</v>
      </c>
      <c r="J112" s="98">
        <v>936.69147824128413</v>
      </c>
      <c r="K112" s="98">
        <v>891.39848947814028</v>
      </c>
      <c r="L112" s="98">
        <v>825.8233179135741</v>
      </c>
      <c r="M112" s="98">
        <v>930.22906100423961</v>
      </c>
      <c r="N112" s="98">
        <v>950.88792736006451</v>
      </c>
      <c r="O112" s="98">
        <v>961.14138539415944</v>
      </c>
      <c r="P112" s="98">
        <v>984.37183600162757</v>
      </c>
      <c r="Q112" s="98">
        <v>932.18860911268973</v>
      </c>
      <c r="R112" s="98">
        <v>1073.1753110155564</v>
      </c>
      <c r="S112" s="98">
        <v>1069.7111381531961</v>
      </c>
      <c r="T112" s="98">
        <v>1014.0126623123471</v>
      </c>
      <c r="U112" s="98">
        <v>1068.2779153424772</v>
      </c>
      <c r="V112" s="98">
        <v>1041.3060993328806</v>
      </c>
      <c r="W112" s="98">
        <v>1079.4315516381405</v>
      </c>
      <c r="X112" s="98">
        <v>1060.807420713086</v>
      </c>
      <c r="Y112" s="98">
        <v>999.18441512566824</v>
      </c>
      <c r="DA112" s="63" t="s">
        <v>4028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4029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4030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4031</v>
      </c>
    </row>
    <row r="116" spans="1:105" ht="12" customHeight="1" x14ac:dyDescent="0.25">
      <c r="A116" s="106" t="s">
        <v>122</v>
      </c>
      <c r="B116" s="101"/>
      <c r="C116" s="101">
        <v>1207.4496544769106</v>
      </c>
      <c r="D116" s="101">
        <v>1111.4402503045958</v>
      </c>
      <c r="E116" s="101">
        <v>1030.1341693622655</v>
      </c>
      <c r="F116" s="101">
        <v>1034.5752225485571</v>
      </c>
      <c r="G116" s="101">
        <v>1061.2809902528161</v>
      </c>
      <c r="H116" s="101">
        <v>1132.3236006636662</v>
      </c>
      <c r="I116" s="101">
        <v>1114.6641260259225</v>
      </c>
      <c r="J116" s="101">
        <v>1105.5754004346461</v>
      </c>
      <c r="K116" s="101">
        <v>1068.5821343322493</v>
      </c>
      <c r="L116" s="101">
        <v>1127.2724460785712</v>
      </c>
      <c r="M116" s="101">
        <v>1169.8712643352205</v>
      </c>
      <c r="N116" s="101">
        <v>1134.4442172884023</v>
      </c>
      <c r="O116" s="101">
        <v>1100.5672996664975</v>
      </c>
      <c r="P116" s="101">
        <v>1136.7633604269167</v>
      </c>
      <c r="Q116" s="101">
        <v>1051.9639854827046</v>
      </c>
      <c r="R116" s="101">
        <v>1086.1915579492706</v>
      </c>
      <c r="S116" s="101">
        <v>0</v>
      </c>
      <c r="T116" s="101">
        <v>1146.400703316822</v>
      </c>
      <c r="U116" s="101">
        <v>1153.5401634677401</v>
      </c>
      <c r="V116" s="101">
        <v>1146.5660760262269</v>
      </c>
      <c r="W116" s="101">
        <v>1145.4270711220749</v>
      </c>
      <c r="X116" s="101">
        <v>1121.7240174529709</v>
      </c>
      <c r="Y116" s="101">
        <v>1056.5786012034187</v>
      </c>
      <c r="DA116" s="131" t="s">
        <v>4032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666.91280624368153</v>
      </c>
      <c r="F117" s="104">
        <v>678.01206824717531</v>
      </c>
      <c r="G117" s="104">
        <v>696.10607431989013</v>
      </c>
      <c r="H117" s="104">
        <v>755.37431606947848</v>
      </c>
      <c r="I117" s="104">
        <v>738.983852543701</v>
      </c>
      <c r="J117" s="104">
        <v>734.02906487271173</v>
      </c>
      <c r="K117" s="104">
        <v>710.19852238660781</v>
      </c>
      <c r="L117" s="104">
        <v>751.57197898436584</v>
      </c>
      <c r="M117" s="104">
        <v>798.27080403680657</v>
      </c>
      <c r="N117" s="104">
        <v>769.55451535855673</v>
      </c>
      <c r="O117" s="104">
        <v>750.9238068302775</v>
      </c>
      <c r="P117" s="104">
        <v>813.64034704103312</v>
      </c>
      <c r="Q117" s="104">
        <v>748.25925068078959</v>
      </c>
      <c r="R117" s="104">
        <v>791.04028870062302</v>
      </c>
      <c r="S117" s="104">
        <v>844.76404025220529</v>
      </c>
      <c r="T117" s="104">
        <v>0</v>
      </c>
      <c r="U117" s="104">
        <v>888.11514323352924</v>
      </c>
      <c r="V117" s="104">
        <v>888.06623020077768</v>
      </c>
      <c r="W117" s="104">
        <v>899.59150121127789</v>
      </c>
      <c r="X117" s="104">
        <v>896.74035376762242</v>
      </c>
      <c r="Y117" s="104">
        <v>851.96666640935064</v>
      </c>
      <c r="DA117" s="132" t="s">
        <v>4033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52.871844786400516</v>
      </c>
      <c r="F118" s="98">
        <v>71.02596752579511</v>
      </c>
      <c r="G118" s="98">
        <v>70.296427874325559</v>
      </c>
      <c r="H118" s="98">
        <v>104.48957042987389</v>
      </c>
      <c r="I118" s="98">
        <v>83.509175100579981</v>
      </c>
      <c r="J118" s="98">
        <v>77.598050848109239</v>
      </c>
      <c r="K118" s="98">
        <v>69.851953476675334</v>
      </c>
      <c r="L118" s="98">
        <v>73.057123748528596</v>
      </c>
      <c r="M118" s="98">
        <v>114.57237247053345</v>
      </c>
      <c r="N118" s="98">
        <v>73.072203642184519</v>
      </c>
      <c r="O118" s="98">
        <v>41.919423856968876</v>
      </c>
      <c r="P118" s="98">
        <v>97.563474701024845</v>
      </c>
      <c r="Q118" s="98">
        <v>13.831582050226237</v>
      </c>
      <c r="R118" s="98">
        <v>27.982103188079797</v>
      </c>
      <c r="S118" s="98">
        <v>62.607348873913757</v>
      </c>
      <c r="T118" s="98">
        <v>0</v>
      </c>
      <c r="U118" s="98">
        <v>98.700424666516454</v>
      </c>
      <c r="V118" s="98">
        <v>80.543687652842806</v>
      </c>
      <c r="W118" s="98">
        <v>85.335244314964768</v>
      </c>
      <c r="X118" s="98">
        <v>91.060475549177681</v>
      </c>
      <c r="Y118" s="98">
        <v>70.566180584533043</v>
      </c>
      <c r="DA118" s="63" t="s">
        <v>4034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614.04096145728101</v>
      </c>
      <c r="F119" s="98">
        <v>606.98610072138024</v>
      </c>
      <c r="G119" s="98">
        <v>625.80964644556468</v>
      </c>
      <c r="H119" s="98">
        <v>650.8847456396046</v>
      </c>
      <c r="I119" s="98">
        <v>655.47467744312121</v>
      </c>
      <c r="J119" s="98">
        <v>656.43101402460252</v>
      </c>
      <c r="K119" s="98">
        <v>640.34656890993256</v>
      </c>
      <c r="L119" s="98">
        <v>678.51485523583722</v>
      </c>
      <c r="M119" s="98">
        <v>683.69843156627314</v>
      </c>
      <c r="N119" s="98">
        <v>696.48231171637224</v>
      </c>
      <c r="O119" s="98">
        <v>709.00438297330857</v>
      </c>
      <c r="P119" s="98">
        <v>716.07687234000855</v>
      </c>
      <c r="Q119" s="98">
        <v>734.4276686305634</v>
      </c>
      <c r="R119" s="98">
        <v>763.05818551254333</v>
      </c>
      <c r="S119" s="98">
        <v>782.15669137829173</v>
      </c>
      <c r="T119" s="98">
        <v>0</v>
      </c>
      <c r="U119" s="98">
        <v>789.41471856701276</v>
      </c>
      <c r="V119" s="98">
        <v>807.52254254793502</v>
      </c>
      <c r="W119" s="98">
        <v>814.25625689631295</v>
      </c>
      <c r="X119" s="98">
        <v>805.67987821844474</v>
      </c>
      <c r="Y119" s="98">
        <v>781.40048582481745</v>
      </c>
      <c r="DA119" s="63" t="s">
        <v>4035</v>
      </c>
    </row>
    <row r="120" spans="1:105" ht="12" customHeight="1" x14ac:dyDescent="0.25">
      <c r="A120" s="121" t="s">
        <v>54</v>
      </c>
      <c r="B120" s="122"/>
      <c r="C120" s="122">
        <v>618.70579535927538</v>
      </c>
      <c r="D120" s="122">
        <v>628.42911304957454</v>
      </c>
      <c r="E120" s="122">
        <v>626.44344768568101</v>
      </c>
      <c r="F120" s="122">
        <v>613.82927385800872</v>
      </c>
      <c r="G120" s="122">
        <v>630.52842856589643</v>
      </c>
      <c r="H120" s="122">
        <v>725.76029943672211</v>
      </c>
      <c r="I120" s="122">
        <v>720.91730216241422</v>
      </c>
      <c r="J120" s="122">
        <v>702.8765925367652</v>
      </c>
      <c r="K120" s="122">
        <v>690.95364574165649</v>
      </c>
      <c r="L120" s="122">
        <v>715.42936312020561</v>
      </c>
      <c r="M120" s="122">
        <v>676.08011269054612</v>
      </c>
      <c r="N120" s="122">
        <v>647.06031664000227</v>
      </c>
      <c r="O120" s="122">
        <v>564.71902356841156</v>
      </c>
      <c r="P120" s="122">
        <v>619.45477331956477</v>
      </c>
      <c r="Q120" s="122">
        <v>595.96778115560517</v>
      </c>
      <c r="R120" s="122">
        <v>608.0541241820298</v>
      </c>
      <c r="S120" s="122">
        <v>566.49725640562156</v>
      </c>
      <c r="T120" s="122">
        <v>606.61179794624024</v>
      </c>
      <c r="U120" s="122">
        <v>616.21627624465862</v>
      </c>
      <c r="V120" s="122">
        <v>585.10999350727377</v>
      </c>
      <c r="W120" s="122">
        <v>605.01167193212405</v>
      </c>
      <c r="X120" s="122">
        <v>604.94919607490817</v>
      </c>
      <c r="Y120" s="122">
        <v>579.76918418195476</v>
      </c>
      <c r="DA120" s="130" t="s">
        <v>4036</v>
      </c>
    </row>
    <row r="121" spans="1:105" ht="12" customHeight="1" x14ac:dyDescent="0.25">
      <c r="A121" s="97" t="s">
        <v>50</v>
      </c>
      <c r="B121" s="98"/>
      <c r="C121" s="98">
        <v>717.16452606279938</v>
      </c>
      <c r="D121" s="98">
        <v>739.55458300225393</v>
      </c>
      <c r="E121" s="98">
        <v>754.03866503034521</v>
      </c>
      <c r="F121" s="98">
        <v>774.31728448557101</v>
      </c>
      <c r="G121" s="98">
        <v>803.99290762662372</v>
      </c>
      <c r="H121" s="98">
        <v>834.11639858941567</v>
      </c>
      <c r="I121" s="98">
        <v>866.04782583613303</v>
      </c>
      <c r="J121" s="98">
        <v>874.23359856241871</v>
      </c>
      <c r="K121" s="98">
        <v>855.22584980161866</v>
      </c>
      <c r="L121" s="98">
        <v>847.97918213921878</v>
      </c>
      <c r="M121" s="98">
        <v>805.93823421231082</v>
      </c>
      <c r="N121" s="98">
        <v>779.23474961017473</v>
      </c>
      <c r="O121" s="98">
        <v>759.63159483244533</v>
      </c>
      <c r="P121" s="98">
        <v>757.17917428712906</v>
      </c>
      <c r="Q121" s="98">
        <v>767.54941018999352</v>
      </c>
      <c r="R121" s="98">
        <v>784.72973277053563</v>
      </c>
      <c r="S121" s="98">
        <v>0</v>
      </c>
      <c r="T121" s="98">
        <v>0</v>
      </c>
      <c r="U121" s="98">
        <v>763.59881716360474</v>
      </c>
      <c r="V121" s="98">
        <v>740.06783905924146</v>
      </c>
      <c r="W121" s="98">
        <v>787.92883978607722</v>
      </c>
      <c r="X121" s="98">
        <v>890.68874237021214</v>
      </c>
      <c r="Y121" s="98">
        <v>742.94379092823704</v>
      </c>
      <c r="DA121" s="63" t="s">
        <v>4037</v>
      </c>
    </row>
    <row r="122" spans="1:105" ht="12" customHeight="1" x14ac:dyDescent="0.25">
      <c r="A122" s="109" t="s">
        <v>120</v>
      </c>
      <c r="B122" s="33"/>
      <c r="C122" s="33">
        <v>585.88621845810064</v>
      </c>
      <c r="D122" s="33">
        <v>572.86637807323484</v>
      </c>
      <c r="E122" s="33">
        <v>583.91170857079294</v>
      </c>
      <c r="F122" s="33">
        <v>573.70727120111815</v>
      </c>
      <c r="G122" s="33">
        <v>587.16230880071464</v>
      </c>
      <c r="H122" s="33">
        <v>694.80141396452393</v>
      </c>
      <c r="I122" s="33">
        <v>679.4514382556373</v>
      </c>
      <c r="J122" s="33">
        <v>664.79725786439769</v>
      </c>
      <c r="K122" s="33">
        <v>636.1962443883358</v>
      </c>
      <c r="L122" s="33">
        <v>671.24609011386792</v>
      </c>
      <c r="M122" s="33">
        <v>620.42663203836128</v>
      </c>
      <c r="N122" s="33">
        <v>597.49490427618741</v>
      </c>
      <c r="O122" s="33">
        <v>509.0297174929733</v>
      </c>
      <c r="P122" s="33">
        <v>585.02367307767372</v>
      </c>
      <c r="Q122" s="33">
        <v>567.37084298320724</v>
      </c>
      <c r="R122" s="33">
        <v>563.88522203490334</v>
      </c>
      <c r="S122" s="33">
        <v>566.49725640562156</v>
      </c>
      <c r="T122" s="33">
        <v>606.61179794624024</v>
      </c>
      <c r="U122" s="33">
        <v>567.08876260500983</v>
      </c>
      <c r="V122" s="33">
        <v>559.28368591527908</v>
      </c>
      <c r="W122" s="33">
        <v>559.28237996863572</v>
      </c>
      <c r="X122" s="33">
        <v>557.32593835902424</v>
      </c>
      <c r="Y122" s="33">
        <v>538.97553249538407</v>
      </c>
      <c r="DA122" s="60" t="s">
        <v>4038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4039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4040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4041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4042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4043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0</v>
      </c>
      <c r="D129" s="98">
        <f>IF(RES_hhdet_in_fec!D129=0,0,RES_hhdet_in_fec!D129*1000*11630/RES_hhdet_in_new!D126)</f>
        <v>0</v>
      </c>
      <c r="E129" s="98">
        <f>IF(RES_hhdet_in_fec!E129=0,0,RES_hhdet_in_fec!E129*1000*11630/RES_hhdet_in_new!E126)</f>
        <v>0</v>
      </c>
      <c r="F129" s="98">
        <f>IF(RES_hhdet_in_fec!F129=0,0,RES_hhdet_in_fec!F129*1000*11630/RES_hhdet_in_new!F126)</f>
        <v>0</v>
      </c>
      <c r="G129" s="98">
        <f>IF(RES_hhdet_in_fec!G129=0,0,RES_hhdet_in_fec!G129*1000*11630/RES_hhdet_in_new!G126)</f>
        <v>0</v>
      </c>
      <c r="H129" s="98">
        <f>IF(RES_hhdet_in_fec!H129=0,0,RES_hhdet_in_fec!H129*1000*11630/RES_hhdet_in_new!H126)</f>
        <v>0</v>
      </c>
      <c r="I129" s="98">
        <f>IF(RES_hhdet_in_fec!I129=0,0,RES_hhdet_in_fec!I129*1000*11630/RES_hhdet_in_new!I126)</f>
        <v>0</v>
      </c>
      <c r="J129" s="98">
        <f>IF(RES_hhdet_in_fec!J129=0,0,RES_hhdet_in_fec!J129*1000*11630/RES_hhdet_in_new!J126)</f>
        <v>0</v>
      </c>
      <c r="K129" s="98">
        <f>IF(RES_hhdet_in_fec!K129=0,0,RES_hhdet_in_fec!K129*1000*11630/RES_hhdet_in_new!K126)</f>
        <v>0</v>
      </c>
      <c r="L129" s="98">
        <f>IF(RES_hhdet_in_fec!L129=0,0,RES_hhdet_in_fec!L129*1000*11630/RES_hhdet_in_new!L126)</f>
        <v>0</v>
      </c>
      <c r="M129" s="98">
        <f>IF(RES_hhdet_in_fec!M129=0,0,RES_hhdet_in_fec!M129*1000*11630/RES_hhdet_in_new!M126)</f>
        <v>0</v>
      </c>
      <c r="N129" s="98">
        <f>IF(RES_hhdet_in_fec!N129=0,0,RES_hhdet_in_fec!N129*1000*11630/RES_hhdet_in_new!N126)</f>
        <v>0</v>
      </c>
      <c r="O129" s="98">
        <f>IF(RES_hhdet_in_fec!O129=0,0,RES_hhdet_in_fec!O129*1000*11630/RES_hhdet_in_new!O126)</f>
        <v>0</v>
      </c>
      <c r="P129" s="98">
        <f>IF(RES_hhdet_in_fec!P129=0,0,RES_hhdet_in_fec!P129*1000*11630/RES_hhdet_in_new!P126)</f>
        <v>0</v>
      </c>
      <c r="Q129" s="98">
        <f>IF(RES_hhdet_in_fec!Q129=0,0,RES_hhdet_in_fec!Q129*1000*11630/RES_hhdet_in_new!Q126)</f>
        <v>0</v>
      </c>
      <c r="R129" s="98">
        <f>IF(RES_hhdet_in_fec!R129=0,0,RES_hhdet_in_fec!R129*1000*11630/RES_hhdet_in_new!R126)</f>
        <v>0</v>
      </c>
      <c r="S129" s="98">
        <f>IF(RES_hhdet_in_fec!S129=0,0,RES_hhdet_in_fec!S129*1000*11630/RES_hhdet_in_new!S126)</f>
        <v>0</v>
      </c>
      <c r="T129" s="98">
        <f>IF(RES_hhdet_in_fec!T129=0,0,RES_hhdet_in_fec!T129*1000*11630/RES_hhdet_in_new!T126)</f>
        <v>0</v>
      </c>
      <c r="U129" s="98">
        <f>IF(RES_hhdet_in_fec!U129=0,0,RES_hhdet_in_fec!U129*1000*11630/RES_hhdet_in_new!U126)</f>
        <v>0</v>
      </c>
      <c r="V129" s="98">
        <f>IF(RES_hhdet_in_fec!V129=0,0,RES_hhdet_in_fec!V129*1000*11630/RES_hhdet_in_new!V126)</f>
        <v>0</v>
      </c>
      <c r="W129" s="98">
        <f>IF(RES_hhdet_in_fec!W129=0,0,RES_hhdet_in_fec!W129*1000*11630/RES_hhdet_in_new!W126)</f>
        <v>0</v>
      </c>
      <c r="X129" s="98">
        <f>IF(RES_hhdet_in_fec!X129=0,0,RES_hhdet_in_fec!X129*1000*11630/RES_hhdet_in_new!X126)</f>
        <v>0</v>
      </c>
      <c r="Y129" s="98">
        <f>IF(RES_hhdet_in_fec!Y129=0,0,RES_hhdet_in_fec!Y129*1000*11630/RES_hhdet_in_new!Y126)</f>
        <v>0</v>
      </c>
      <c r="DA129" s="63" t="s">
        <v>4044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4045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4046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4047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4048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4049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4050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4051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4052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4053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4054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4055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4056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3779.3382261041606</v>
      </c>
      <c r="D143" s="117">
        <f t="shared" si="49"/>
        <v>3555.2783997493825</v>
      </c>
      <c r="E143" s="117">
        <f t="shared" si="49"/>
        <v>3703.2642960284948</v>
      </c>
      <c r="F143" s="117">
        <f t="shared" si="49"/>
        <v>3605.4397963001238</v>
      </c>
      <c r="G143" s="117">
        <f t="shared" si="49"/>
        <v>3665.3404363022087</v>
      </c>
      <c r="H143" s="117">
        <f t="shared" si="49"/>
        <v>3790.1128443407911</v>
      </c>
      <c r="I143" s="117">
        <f t="shared" si="49"/>
        <v>3518.2334728397682</v>
      </c>
      <c r="J143" s="117">
        <f t="shared" si="49"/>
        <v>3286.5914989955832</v>
      </c>
      <c r="K143" s="117">
        <f t="shared" si="49"/>
        <v>3268.4093399192166</v>
      </c>
      <c r="L143" s="117">
        <f t="shared" si="49"/>
        <v>3509.0067640491711</v>
      </c>
      <c r="M143" s="117">
        <f t="shared" si="49"/>
        <v>3308.6967951728002</v>
      </c>
      <c r="N143" s="117">
        <f t="shared" si="49"/>
        <v>3064.9900943674515</v>
      </c>
      <c r="O143" s="117">
        <f t="shared" si="49"/>
        <v>2704.2356110100286</v>
      </c>
      <c r="P143" s="117">
        <f t="shared" si="49"/>
        <v>2566.0080803250598</v>
      </c>
      <c r="Q143" s="117">
        <f t="shared" si="49"/>
        <v>2441.7411058400621</v>
      </c>
      <c r="R143" s="117">
        <f t="shared" ref="R143:V143" si="50">R144+R146+R148+R157</f>
        <v>2576.8764836435603</v>
      </c>
      <c r="S143" s="117">
        <f t="shared" si="50"/>
        <v>2667.0771200049758</v>
      </c>
      <c r="T143" s="117">
        <f t="shared" si="50"/>
        <v>2721.264601410227</v>
      </c>
      <c r="U143" s="117">
        <f t="shared" si="50"/>
        <v>2563.3531776464147</v>
      </c>
      <c r="V143" s="117">
        <f t="shared" si="50"/>
        <v>2524.3174596975496</v>
      </c>
      <c r="W143" s="117">
        <f t="shared" ref="W143:Y143" si="51">W144+W146+W148+W157</f>
        <v>2530.1571738051557</v>
      </c>
      <c r="X143" s="117">
        <f t="shared" si="51"/>
        <v>2561.8055836174581</v>
      </c>
      <c r="Y143" s="117">
        <f t="shared" si="51"/>
        <v>2290.6352219328096</v>
      </c>
      <c r="DA143" s="129" t="s">
        <v>4057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1776.8806264454445</v>
      </c>
      <c r="D144" s="122">
        <f t="shared" si="52"/>
        <v>1602.1267875799067</v>
      </c>
      <c r="E144" s="122">
        <f t="shared" si="52"/>
        <v>1629.0200060484653</v>
      </c>
      <c r="F144" s="122">
        <f t="shared" si="52"/>
        <v>1623.2794862691751</v>
      </c>
      <c r="G144" s="122">
        <f t="shared" si="52"/>
        <v>1655.8424688428543</v>
      </c>
      <c r="H144" s="122">
        <f t="shared" si="52"/>
        <v>1661.8145189511476</v>
      </c>
      <c r="I144" s="122">
        <f t="shared" si="52"/>
        <v>1572.7325863892904</v>
      </c>
      <c r="J144" s="122">
        <f t="shared" si="52"/>
        <v>1374.2869638056675</v>
      </c>
      <c r="K144" s="122">
        <f t="shared" si="52"/>
        <v>1306.3777917929335</v>
      </c>
      <c r="L144" s="122">
        <f t="shared" si="52"/>
        <v>1446.1593340125801</v>
      </c>
      <c r="M144" s="122">
        <f t="shared" si="52"/>
        <v>1230.1705662304264</v>
      </c>
      <c r="N144" s="122">
        <f t="shared" si="52"/>
        <v>1106.4760540547459</v>
      </c>
      <c r="O144" s="122">
        <f t="shared" si="52"/>
        <v>939.68205305022946</v>
      </c>
      <c r="P144" s="122">
        <f t="shared" si="52"/>
        <v>842.63623899905724</v>
      </c>
      <c r="Q144" s="122">
        <f t="shared" si="52"/>
        <v>796.80143514142435</v>
      </c>
      <c r="R144" s="122">
        <f t="shared" si="52"/>
        <v>763.94427282530137</v>
      </c>
      <c r="S144" s="122">
        <f t="shared" si="52"/>
        <v>765.48901873439877</v>
      </c>
      <c r="T144" s="122">
        <f t="shared" si="52"/>
        <v>775.06483522046369</v>
      </c>
      <c r="U144" s="122">
        <f t="shared" si="52"/>
        <v>758.0212401270436</v>
      </c>
      <c r="V144" s="122">
        <f t="shared" si="52"/>
        <v>733.52645382811068</v>
      </c>
      <c r="W144" s="122">
        <f t="shared" si="52"/>
        <v>707.90897821511851</v>
      </c>
      <c r="X144" s="122">
        <f t="shared" si="52"/>
        <v>663.55141249088194</v>
      </c>
      <c r="Y144" s="122">
        <f t="shared" si="52"/>
        <v>651.0818391760273</v>
      </c>
      <c r="DA144" s="130" t="s">
        <v>4058</v>
      </c>
    </row>
    <row r="145" spans="1:105" ht="12" customHeight="1" x14ac:dyDescent="0.25">
      <c r="A145" s="97" t="s">
        <v>53</v>
      </c>
      <c r="B145" s="98"/>
      <c r="C145" s="98">
        <v>1776.8806264454445</v>
      </c>
      <c r="D145" s="98">
        <v>1602.1267875799067</v>
      </c>
      <c r="E145" s="98">
        <v>1629.0200060484653</v>
      </c>
      <c r="F145" s="98">
        <v>1623.2794862691751</v>
      </c>
      <c r="G145" s="98">
        <v>1655.8424688428543</v>
      </c>
      <c r="H145" s="98">
        <v>1661.8145189511476</v>
      </c>
      <c r="I145" s="98">
        <v>1572.7325863892904</v>
      </c>
      <c r="J145" s="98">
        <v>1374.2869638056675</v>
      </c>
      <c r="K145" s="98">
        <v>1306.3777917929335</v>
      </c>
      <c r="L145" s="98">
        <v>1446.1593340125801</v>
      </c>
      <c r="M145" s="98">
        <v>1230.1705662304264</v>
      </c>
      <c r="N145" s="98">
        <v>1106.4760540547459</v>
      </c>
      <c r="O145" s="98">
        <v>939.68205305022946</v>
      </c>
      <c r="P145" s="98">
        <v>842.63623899905724</v>
      </c>
      <c r="Q145" s="98">
        <v>796.80143514142435</v>
      </c>
      <c r="R145" s="98">
        <v>763.94427282530137</v>
      </c>
      <c r="S145" s="98">
        <v>765.48901873439877</v>
      </c>
      <c r="T145" s="98">
        <v>775.06483522046369</v>
      </c>
      <c r="U145" s="98">
        <v>758.0212401270436</v>
      </c>
      <c r="V145" s="98">
        <v>733.52645382811068</v>
      </c>
      <c r="W145" s="98">
        <v>707.90897821511851</v>
      </c>
      <c r="X145" s="98">
        <v>663.55141249088194</v>
      </c>
      <c r="Y145" s="98">
        <v>651.0818391760273</v>
      </c>
      <c r="DA145" s="63" t="s">
        <v>4059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175.39285723271979</v>
      </c>
      <c r="D146" s="122">
        <f t="shared" si="53"/>
        <v>142.7787000165352</v>
      </c>
      <c r="E146" s="122">
        <f t="shared" si="53"/>
        <v>305.30936232554933</v>
      </c>
      <c r="F146" s="122">
        <f t="shared" si="53"/>
        <v>237.37882663259441</v>
      </c>
      <c r="G146" s="122">
        <f t="shared" si="53"/>
        <v>255.59081570024765</v>
      </c>
      <c r="H146" s="122">
        <f t="shared" si="53"/>
        <v>274.49814569204943</v>
      </c>
      <c r="I146" s="122">
        <f t="shared" si="53"/>
        <v>162.24885386091967</v>
      </c>
      <c r="J146" s="122">
        <f t="shared" si="53"/>
        <v>175.74449498016949</v>
      </c>
      <c r="K146" s="122">
        <f t="shared" si="53"/>
        <v>253.38069760122266</v>
      </c>
      <c r="L146" s="122">
        <f t="shared" si="53"/>
        <v>237.7410738561731</v>
      </c>
      <c r="M146" s="122">
        <f t="shared" si="53"/>
        <v>236.74490748852759</v>
      </c>
      <c r="N146" s="122">
        <f t="shared" si="53"/>
        <v>223.99745243807436</v>
      </c>
      <c r="O146" s="122">
        <f t="shared" si="53"/>
        <v>127.74671414227205</v>
      </c>
      <c r="P146" s="122">
        <f t="shared" si="53"/>
        <v>39.711730070537413</v>
      </c>
      <c r="Q146" s="122">
        <f t="shared" si="53"/>
        <v>44.993113778866672</v>
      </c>
      <c r="R146" s="122">
        <f t="shared" si="53"/>
        <v>185.34817698346077</v>
      </c>
      <c r="S146" s="122">
        <f t="shared" si="53"/>
        <v>220.640202153704</v>
      </c>
      <c r="T146" s="122">
        <f t="shared" si="53"/>
        <v>215.05258542208421</v>
      </c>
      <c r="U146" s="122">
        <f t="shared" si="53"/>
        <v>153.81627390515223</v>
      </c>
      <c r="V146" s="122">
        <f t="shared" si="53"/>
        <v>162.83900033853257</v>
      </c>
      <c r="W146" s="122">
        <f t="shared" si="53"/>
        <v>164.3882297094994</v>
      </c>
      <c r="X146" s="122">
        <f t="shared" si="53"/>
        <v>185.96184188845109</v>
      </c>
      <c r="Y146" s="122">
        <f t="shared" si="53"/>
        <v>79.731923835209543</v>
      </c>
      <c r="DA146" s="130" t="s">
        <v>4060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175.39285723271979</v>
      </c>
      <c r="D147" s="98">
        <f>IF(RES_hhdet_in_fec!D147=0,0,RES_hhdet_in_fec!D147*1000*11630/RES_hhdet_in_new!D145)</f>
        <v>142.7787000165352</v>
      </c>
      <c r="E147" s="98">
        <f>IF(RES_hhdet_in_fec!E147=0,0,RES_hhdet_in_fec!E147*1000*11630/RES_hhdet_in_new!E145)</f>
        <v>305.30936232554933</v>
      </c>
      <c r="F147" s="98">
        <f>IF(RES_hhdet_in_fec!F147=0,0,RES_hhdet_in_fec!F147*1000*11630/RES_hhdet_in_new!F145)</f>
        <v>237.37882663259441</v>
      </c>
      <c r="G147" s="98">
        <f>IF(RES_hhdet_in_fec!G147=0,0,RES_hhdet_in_fec!G147*1000*11630/RES_hhdet_in_new!G145)</f>
        <v>255.59081570024765</v>
      </c>
      <c r="H147" s="98">
        <f>IF(RES_hhdet_in_fec!H147=0,0,RES_hhdet_in_fec!H147*1000*11630/RES_hhdet_in_new!H145)</f>
        <v>274.49814569204943</v>
      </c>
      <c r="I147" s="98">
        <f>IF(RES_hhdet_in_fec!I147=0,0,RES_hhdet_in_fec!I147*1000*11630/RES_hhdet_in_new!I145)</f>
        <v>162.24885386091967</v>
      </c>
      <c r="J147" s="98">
        <f>IF(RES_hhdet_in_fec!J147=0,0,RES_hhdet_in_fec!J147*1000*11630/RES_hhdet_in_new!J145)</f>
        <v>175.74449498016949</v>
      </c>
      <c r="K147" s="98">
        <f>IF(RES_hhdet_in_fec!K147=0,0,RES_hhdet_in_fec!K147*1000*11630/RES_hhdet_in_new!K145)</f>
        <v>253.38069760122266</v>
      </c>
      <c r="L147" s="98">
        <f>IF(RES_hhdet_in_fec!L147=0,0,RES_hhdet_in_fec!L147*1000*11630/RES_hhdet_in_new!L145)</f>
        <v>237.7410738561731</v>
      </c>
      <c r="M147" s="98">
        <f>IF(RES_hhdet_in_fec!M147=0,0,RES_hhdet_in_fec!M147*1000*11630/RES_hhdet_in_new!M145)</f>
        <v>236.74490748852759</v>
      </c>
      <c r="N147" s="98">
        <f>IF(RES_hhdet_in_fec!N147=0,0,RES_hhdet_in_fec!N147*1000*11630/RES_hhdet_in_new!N145)</f>
        <v>223.99745243807436</v>
      </c>
      <c r="O147" s="98">
        <f>IF(RES_hhdet_in_fec!O147=0,0,RES_hhdet_in_fec!O147*1000*11630/RES_hhdet_in_new!O145)</f>
        <v>127.74671414227205</v>
      </c>
      <c r="P147" s="98">
        <f>IF(RES_hhdet_in_fec!P147=0,0,RES_hhdet_in_fec!P147*1000*11630/RES_hhdet_in_new!P145)</f>
        <v>39.711730070537413</v>
      </c>
      <c r="Q147" s="98">
        <f>IF(RES_hhdet_in_fec!Q147=0,0,RES_hhdet_in_fec!Q147*1000*11630/RES_hhdet_in_new!Q145)</f>
        <v>44.993113778866672</v>
      </c>
      <c r="R147" s="98">
        <f>IF(RES_hhdet_in_fec!R147=0,0,RES_hhdet_in_fec!R147*1000*11630/RES_hhdet_in_new!R145)</f>
        <v>185.34817698346077</v>
      </c>
      <c r="S147" s="98">
        <f>IF(RES_hhdet_in_fec!S147=0,0,RES_hhdet_in_fec!S147*1000*11630/RES_hhdet_in_new!S145)</f>
        <v>220.640202153704</v>
      </c>
      <c r="T147" s="98">
        <f>IF(RES_hhdet_in_fec!T147=0,0,RES_hhdet_in_fec!T147*1000*11630/RES_hhdet_in_new!T145)</f>
        <v>215.05258542208421</v>
      </c>
      <c r="U147" s="98">
        <f>IF(RES_hhdet_in_fec!U147=0,0,RES_hhdet_in_fec!U147*1000*11630/RES_hhdet_in_new!U145)</f>
        <v>153.81627390515223</v>
      </c>
      <c r="V147" s="98">
        <f>IF(RES_hhdet_in_fec!V147=0,0,RES_hhdet_in_fec!V147*1000*11630/RES_hhdet_in_new!V145)</f>
        <v>162.83900033853257</v>
      </c>
      <c r="W147" s="98">
        <f>IF(RES_hhdet_in_fec!W147=0,0,RES_hhdet_in_fec!W147*1000*11630/RES_hhdet_in_new!W145)</f>
        <v>164.3882297094994</v>
      </c>
      <c r="X147" s="98">
        <f>IF(RES_hhdet_in_fec!X147=0,0,RES_hhdet_in_fec!X147*1000*11630/RES_hhdet_in_new!X145)</f>
        <v>185.96184188845109</v>
      </c>
      <c r="Y147" s="98">
        <f>IF(RES_hhdet_in_fec!Y147=0,0,RES_hhdet_in_fec!Y147*1000*11630/RES_hhdet_in_new!Y145)</f>
        <v>79.731923835209543</v>
      </c>
      <c r="DA147" s="63" t="s">
        <v>4061</v>
      </c>
    </row>
    <row r="148" spans="1:105" ht="12" customHeight="1" x14ac:dyDescent="0.25">
      <c r="A148" s="121" t="s">
        <v>55</v>
      </c>
      <c r="B148" s="122"/>
      <c r="C148" s="122">
        <v>1213.3626520684604</v>
      </c>
      <c r="D148" s="122">
        <v>1190.8516753220465</v>
      </c>
      <c r="E148" s="122">
        <v>1138.8646035121801</v>
      </c>
      <c r="F148" s="122">
        <v>1117.181875021636</v>
      </c>
      <c r="G148" s="122">
        <v>1116.2636215546547</v>
      </c>
      <c r="H148" s="122">
        <v>1131.1493181035128</v>
      </c>
      <c r="I148" s="122">
        <v>1065.9811144945754</v>
      </c>
      <c r="J148" s="122">
        <v>1030.3285821250745</v>
      </c>
      <c r="K148" s="122">
        <v>1021.3826054629395</v>
      </c>
      <c r="L148" s="122">
        <v>1109.1364074507881</v>
      </c>
      <c r="M148" s="122">
        <v>1171.5714063900298</v>
      </c>
      <c r="N148" s="122">
        <v>1094.8871529575672</v>
      </c>
      <c r="O148" s="122">
        <v>1073.6700790846851</v>
      </c>
      <c r="P148" s="122">
        <v>1061.5232947724762</v>
      </c>
      <c r="Q148" s="122">
        <v>995.27695965334692</v>
      </c>
      <c r="R148" s="122">
        <v>1017.0607467305301</v>
      </c>
      <c r="S148" s="122">
        <v>1060.7620566589399</v>
      </c>
      <c r="T148" s="122">
        <v>1079.1378441223319</v>
      </c>
      <c r="U148" s="122">
        <v>1054.1009586566483</v>
      </c>
      <c r="V148" s="122">
        <v>1038.925761696974</v>
      </c>
      <c r="W148" s="122">
        <v>1057.5713851044272</v>
      </c>
      <c r="X148" s="122">
        <v>1097.1847878169799</v>
      </c>
      <c r="Y148" s="122">
        <v>983.57348985305975</v>
      </c>
      <c r="DA148" s="130" t="s">
        <v>4062</v>
      </c>
    </row>
    <row r="149" spans="1:105" ht="12" customHeight="1" x14ac:dyDescent="0.25">
      <c r="A149" s="97" t="s">
        <v>124</v>
      </c>
      <c r="B149" s="98"/>
      <c r="C149" s="98">
        <v>1248.1934366174612</v>
      </c>
      <c r="D149" s="98">
        <v>1244.8068666896113</v>
      </c>
      <c r="E149" s="98">
        <v>1181.0488304991611</v>
      </c>
      <c r="F149" s="98">
        <v>1183.0318569403432</v>
      </c>
      <c r="G149" s="98">
        <v>1235.8881159757325</v>
      </c>
      <c r="H149" s="98">
        <v>1198.277606881584</v>
      </c>
      <c r="I149" s="98">
        <v>1214.3339825358896</v>
      </c>
      <c r="J149" s="98">
        <v>1220.1253609414603</v>
      </c>
      <c r="K149" s="98">
        <v>1189.9729187226628</v>
      </c>
      <c r="L149" s="98">
        <v>1233.1523528644984</v>
      </c>
      <c r="M149" s="98">
        <v>1233.79175819068</v>
      </c>
      <c r="N149" s="98">
        <v>1199.9031308706067</v>
      </c>
      <c r="O149" s="98">
        <v>1207.678719204458</v>
      </c>
      <c r="P149" s="98">
        <v>1166.5851635666381</v>
      </c>
      <c r="Q149" s="98">
        <v>1100.172564063444</v>
      </c>
      <c r="R149" s="98">
        <v>1121.8931037898392</v>
      </c>
      <c r="S149" s="98">
        <v>1157.4896455042319</v>
      </c>
      <c r="T149" s="98">
        <v>1150.670357743435</v>
      </c>
      <c r="U149" s="98">
        <v>1085.7075053163851</v>
      </c>
      <c r="V149" s="98">
        <v>1052.6629856777108</v>
      </c>
      <c r="W149" s="98">
        <v>1118.0924922158056</v>
      </c>
      <c r="X149" s="98">
        <v>1226.7433630183341</v>
      </c>
      <c r="Y149" s="98">
        <v>1021.3099827702533</v>
      </c>
      <c r="DA149" s="63" t="s">
        <v>4063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746.55286373939828</v>
      </c>
      <c r="E150" s="98">
        <v>692.06236947286084</v>
      </c>
      <c r="F150" s="98">
        <v>704.51711907431456</v>
      </c>
      <c r="G150" s="98">
        <v>737.8900810896522</v>
      </c>
      <c r="H150" s="98">
        <v>731.17190336123929</v>
      </c>
      <c r="I150" s="98">
        <v>736.34842411924433</v>
      </c>
      <c r="J150" s="98">
        <v>742.31758097577233</v>
      </c>
      <c r="K150" s="98">
        <v>726.63299367541049</v>
      </c>
      <c r="L150" s="98">
        <v>758.68478877732787</v>
      </c>
      <c r="M150" s="98">
        <v>787.28263038396017</v>
      </c>
      <c r="N150" s="98">
        <v>768.4723706934401</v>
      </c>
      <c r="O150" s="98">
        <v>791.73866074923671</v>
      </c>
      <c r="P150" s="98">
        <v>816.335739124768</v>
      </c>
      <c r="Q150" s="98">
        <v>775.87106037933825</v>
      </c>
      <c r="R150" s="98">
        <v>815.258405542481</v>
      </c>
      <c r="S150" s="98">
        <v>868.06184127262782</v>
      </c>
      <c r="T150" s="98">
        <v>881.54888793214013</v>
      </c>
      <c r="U150" s="98">
        <v>848.30637577055586</v>
      </c>
      <c r="V150" s="98">
        <v>828.03737715834598</v>
      </c>
      <c r="W150" s="98">
        <v>889.52609284874598</v>
      </c>
      <c r="X150" s="98">
        <v>983.88717788505517</v>
      </c>
      <c r="Y150" s="98">
        <v>814.78659110780904</v>
      </c>
      <c r="DA150" s="63" t="s">
        <v>4064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111.01425312489451</v>
      </c>
      <c r="E151" s="101">
        <v>62.085677326982278</v>
      </c>
      <c r="F151" s="101">
        <v>81.85951865476359</v>
      </c>
      <c r="G151" s="101">
        <v>82.79576280548163</v>
      </c>
      <c r="H151" s="101">
        <v>109.57291113078968</v>
      </c>
      <c r="I151" s="101">
        <v>90.714396549969138</v>
      </c>
      <c r="J151" s="101">
        <v>85.770525147377086</v>
      </c>
      <c r="K151" s="101">
        <v>78.403995552658998</v>
      </c>
      <c r="L151" s="101">
        <v>81.253004118581231</v>
      </c>
      <c r="M151" s="101">
        <v>122.52641069565829</v>
      </c>
      <c r="N151" s="101">
        <v>78.081456270946731</v>
      </c>
      <c r="O151" s="101">
        <v>49.557624331251596</v>
      </c>
      <c r="P151" s="101">
        <v>99.506231522957876</v>
      </c>
      <c r="Q151" s="101">
        <v>19.590819274483572</v>
      </c>
      <c r="R151" s="101">
        <v>33.972389273296315</v>
      </c>
      <c r="S151" s="101">
        <v>65.589402465294583</v>
      </c>
      <c r="T151" s="101">
        <v>76.073145391998864</v>
      </c>
      <c r="U151" s="101">
        <v>90.240571202426494</v>
      </c>
      <c r="V151" s="101">
        <v>69.738407454638136</v>
      </c>
      <c r="W151" s="101">
        <v>85.54919709598424</v>
      </c>
      <c r="X151" s="101">
        <v>106.70319424566878</v>
      </c>
      <c r="Y151" s="101">
        <v>65.841553291792721</v>
      </c>
      <c r="DA151" s="131" t="s">
        <v>4065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635.53861061450391</v>
      </c>
      <c r="E152" s="104">
        <v>629.97669214587859</v>
      </c>
      <c r="F152" s="104">
        <v>622.65760041955104</v>
      </c>
      <c r="G152" s="104">
        <v>655.09431828417064</v>
      </c>
      <c r="H152" s="104">
        <v>621.59899223044954</v>
      </c>
      <c r="I152" s="104">
        <v>645.6340275692753</v>
      </c>
      <c r="J152" s="104">
        <v>656.54705582839506</v>
      </c>
      <c r="K152" s="104">
        <v>648.22899812275148</v>
      </c>
      <c r="L152" s="104">
        <v>677.43178465874678</v>
      </c>
      <c r="M152" s="104">
        <v>664.75621968830194</v>
      </c>
      <c r="N152" s="104">
        <v>690.39091442249332</v>
      </c>
      <c r="O152" s="104">
        <v>742.18103641798518</v>
      </c>
      <c r="P152" s="104">
        <v>716.82950760180995</v>
      </c>
      <c r="Q152" s="104">
        <v>756.28024110485478</v>
      </c>
      <c r="R152" s="104">
        <v>781.28601626918464</v>
      </c>
      <c r="S152" s="104">
        <v>802.47243880733333</v>
      </c>
      <c r="T152" s="104">
        <v>805.47574254014103</v>
      </c>
      <c r="U152" s="104">
        <v>758.06580456812935</v>
      </c>
      <c r="V152" s="104">
        <v>758.29896970370783</v>
      </c>
      <c r="W152" s="104">
        <v>803.97689575276172</v>
      </c>
      <c r="X152" s="104">
        <v>877.18398363938627</v>
      </c>
      <c r="Y152" s="104">
        <v>748.94503781601622</v>
      </c>
      <c r="DA152" s="132" t="s">
        <v>4066</v>
      </c>
    </row>
    <row r="153" spans="1:105" ht="12" customHeight="1" x14ac:dyDescent="0.25">
      <c r="A153" s="106" t="s">
        <v>122</v>
      </c>
      <c r="B153" s="101"/>
      <c r="C153" s="101">
        <v>1207.4496544769104</v>
      </c>
      <c r="D153" s="101">
        <v>1111.4402503045958</v>
      </c>
      <c r="E153" s="101">
        <v>1030.1341693622655</v>
      </c>
      <c r="F153" s="101">
        <v>1034.5752225485571</v>
      </c>
      <c r="G153" s="101">
        <v>1061.2809902528159</v>
      </c>
      <c r="H153" s="101">
        <v>1132.3236006636662</v>
      </c>
      <c r="I153" s="101">
        <v>1114.6641260259225</v>
      </c>
      <c r="J153" s="101">
        <v>1105.5754004346461</v>
      </c>
      <c r="K153" s="101">
        <v>1068.5821343322493</v>
      </c>
      <c r="L153" s="101">
        <v>1127.2724460785712</v>
      </c>
      <c r="M153" s="101">
        <v>1169.8712643352205</v>
      </c>
      <c r="N153" s="101">
        <v>1134.4442172884023</v>
      </c>
      <c r="O153" s="101">
        <v>1100.5672996664975</v>
      </c>
      <c r="P153" s="101">
        <v>1136.7633604269167</v>
      </c>
      <c r="Q153" s="101">
        <v>1051.9639854827042</v>
      </c>
      <c r="R153" s="101">
        <v>1086.1915579492706</v>
      </c>
      <c r="S153" s="101">
        <v>1130.1870580574887</v>
      </c>
      <c r="T153" s="101">
        <v>1146.400703316822</v>
      </c>
      <c r="U153" s="101">
        <v>1153.5401634677398</v>
      </c>
      <c r="V153" s="101">
        <v>1146.5660760262267</v>
      </c>
      <c r="W153" s="101">
        <v>1145.4270711220752</v>
      </c>
      <c r="X153" s="101">
        <v>1121.7240174529709</v>
      </c>
      <c r="Y153" s="101">
        <v>1056.5786012034187</v>
      </c>
      <c r="DA153" s="131" t="s">
        <v>4067</v>
      </c>
    </row>
    <row r="154" spans="1:105" ht="12" customHeight="1" x14ac:dyDescent="0.25">
      <c r="A154" s="107" t="s">
        <v>121</v>
      </c>
      <c r="B154" s="104"/>
      <c r="C154" s="104">
        <v>854.76312159607255</v>
      </c>
      <c r="D154" s="104">
        <v>733.35587547604564</v>
      </c>
      <c r="E154" s="104">
        <v>666.91280624368142</v>
      </c>
      <c r="F154" s="104">
        <v>678.01206824717531</v>
      </c>
      <c r="G154" s="104">
        <v>696.10607431989035</v>
      </c>
      <c r="H154" s="104">
        <v>755.37431606947848</v>
      </c>
      <c r="I154" s="104">
        <v>738.98385254370112</v>
      </c>
      <c r="J154" s="104">
        <v>734.02906487271173</v>
      </c>
      <c r="K154" s="104">
        <v>710.19852238660803</v>
      </c>
      <c r="L154" s="104">
        <v>751.57197898436561</v>
      </c>
      <c r="M154" s="104">
        <v>798.27080403680657</v>
      </c>
      <c r="N154" s="104">
        <v>769.55451535855684</v>
      </c>
      <c r="O154" s="104">
        <v>750.9238068302775</v>
      </c>
      <c r="P154" s="104">
        <v>813.64034704103324</v>
      </c>
      <c r="Q154" s="104">
        <v>748.25925068078948</v>
      </c>
      <c r="R154" s="104">
        <v>791.04028870062302</v>
      </c>
      <c r="S154" s="104">
        <v>844.76404025220529</v>
      </c>
      <c r="T154" s="104">
        <v>868.73845458182348</v>
      </c>
      <c r="U154" s="104">
        <v>888.11514323352901</v>
      </c>
      <c r="V154" s="104">
        <v>888.0662302007778</v>
      </c>
      <c r="W154" s="104">
        <v>899.59150121127789</v>
      </c>
      <c r="X154" s="104">
        <v>896.74035376762254</v>
      </c>
      <c r="Y154" s="104">
        <v>851.9666664093503</v>
      </c>
      <c r="DA154" s="132" t="s">
        <v>4068</v>
      </c>
    </row>
    <row r="155" spans="1:105" ht="12" customHeight="1" x14ac:dyDescent="0.25">
      <c r="A155" s="108" t="s">
        <v>53</v>
      </c>
      <c r="B155" s="98"/>
      <c r="C155" s="98">
        <v>266.31292089920458</v>
      </c>
      <c r="D155" s="98">
        <v>98.961911375376559</v>
      </c>
      <c r="E155" s="98">
        <v>52.87184478640053</v>
      </c>
      <c r="F155" s="98">
        <v>71.025967525795124</v>
      </c>
      <c r="G155" s="98">
        <v>70.296427874325559</v>
      </c>
      <c r="H155" s="98">
        <v>104.48957042987388</v>
      </c>
      <c r="I155" s="98">
        <v>83.509175100579981</v>
      </c>
      <c r="J155" s="98">
        <v>77.59805084810921</v>
      </c>
      <c r="K155" s="98">
        <v>69.851953476675348</v>
      </c>
      <c r="L155" s="98">
        <v>73.057123748528596</v>
      </c>
      <c r="M155" s="98">
        <v>114.57237247053344</v>
      </c>
      <c r="N155" s="98">
        <v>73.072203642184519</v>
      </c>
      <c r="O155" s="98">
        <v>41.919423856968876</v>
      </c>
      <c r="P155" s="98">
        <v>97.563474701024816</v>
      </c>
      <c r="Q155" s="98">
        <v>13.831582050226233</v>
      </c>
      <c r="R155" s="98">
        <v>27.982103188079794</v>
      </c>
      <c r="S155" s="98">
        <v>62.60734887391375</v>
      </c>
      <c r="T155" s="98">
        <v>75.005302616043352</v>
      </c>
      <c r="U155" s="98">
        <v>98.70042466651644</v>
      </c>
      <c r="V155" s="98">
        <v>80.543687652842834</v>
      </c>
      <c r="W155" s="98">
        <v>85.335244314964783</v>
      </c>
      <c r="X155" s="98">
        <v>91.060475549177681</v>
      </c>
      <c r="Y155" s="98">
        <v>70.566180584533015</v>
      </c>
      <c r="DA155" s="63" t="s">
        <v>4069</v>
      </c>
    </row>
    <row r="156" spans="1:105" ht="12" customHeight="1" x14ac:dyDescent="0.25">
      <c r="A156" s="108" t="s">
        <v>52</v>
      </c>
      <c r="B156" s="98"/>
      <c r="C156" s="98">
        <v>588.45020069686791</v>
      </c>
      <c r="D156" s="98">
        <v>634.39396410066911</v>
      </c>
      <c r="E156" s="98">
        <v>614.04096145728079</v>
      </c>
      <c r="F156" s="98">
        <v>606.98610072138024</v>
      </c>
      <c r="G156" s="98">
        <v>625.80964644556468</v>
      </c>
      <c r="H156" s="98">
        <v>650.8847456396046</v>
      </c>
      <c r="I156" s="98">
        <v>655.4746774431211</v>
      </c>
      <c r="J156" s="98">
        <v>656.43101402460252</v>
      </c>
      <c r="K156" s="98">
        <v>640.34656890993256</v>
      </c>
      <c r="L156" s="98">
        <v>678.5148552358371</v>
      </c>
      <c r="M156" s="98">
        <v>683.69843156627314</v>
      </c>
      <c r="N156" s="98">
        <v>696.48231171637224</v>
      </c>
      <c r="O156" s="98">
        <v>709.00438297330868</v>
      </c>
      <c r="P156" s="98">
        <v>716.07687234000844</v>
      </c>
      <c r="Q156" s="98">
        <v>734.42766863056329</v>
      </c>
      <c r="R156" s="98">
        <v>763.05818551254322</v>
      </c>
      <c r="S156" s="98">
        <v>782.15669137829138</v>
      </c>
      <c r="T156" s="98">
        <v>793.73315196577994</v>
      </c>
      <c r="U156" s="98">
        <v>789.41471856701253</v>
      </c>
      <c r="V156" s="98">
        <v>807.52254254793479</v>
      </c>
      <c r="W156" s="98">
        <v>814.25625689631306</v>
      </c>
      <c r="X156" s="98">
        <v>805.67987821844474</v>
      </c>
      <c r="Y156" s="98">
        <v>781.40048582481734</v>
      </c>
      <c r="DA156" s="63" t="s">
        <v>4070</v>
      </c>
    </row>
    <row r="157" spans="1:105" ht="12" customHeight="1" x14ac:dyDescent="0.25">
      <c r="A157" s="121" t="s">
        <v>54</v>
      </c>
      <c r="B157" s="122"/>
      <c r="C157" s="122">
        <v>613.70209035753555</v>
      </c>
      <c r="D157" s="122">
        <v>619.52123683089383</v>
      </c>
      <c r="E157" s="122">
        <v>630.07032414230002</v>
      </c>
      <c r="F157" s="122">
        <v>627.59960837671849</v>
      </c>
      <c r="G157" s="122">
        <v>637.64353020445196</v>
      </c>
      <c r="H157" s="122">
        <v>722.65086159408145</v>
      </c>
      <c r="I157" s="122">
        <v>717.27091809498256</v>
      </c>
      <c r="J157" s="122">
        <v>706.231458084672</v>
      </c>
      <c r="K157" s="122">
        <v>687.26824506212085</v>
      </c>
      <c r="L157" s="122">
        <v>715.96994872962989</v>
      </c>
      <c r="M157" s="122">
        <v>670.20991506381631</v>
      </c>
      <c r="N157" s="122">
        <v>639.62943491706437</v>
      </c>
      <c r="O157" s="122">
        <v>563.13676473284193</v>
      </c>
      <c r="P157" s="122">
        <v>622.13681648298893</v>
      </c>
      <c r="Q157" s="122">
        <v>604.66959726642426</v>
      </c>
      <c r="R157" s="122">
        <v>610.52328710426787</v>
      </c>
      <c r="S157" s="122">
        <v>620.1858424579334</v>
      </c>
      <c r="T157" s="122">
        <v>652.00933664534705</v>
      </c>
      <c r="U157" s="122">
        <v>597.41470495757028</v>
      </c>
      <c r="V157" s="122">
        <v>589.0262438339322</v>
      </c>
      <c r="W157" s="122">
        <v>600.28858077611073</v>
      </c>
      <c r="X157" s="122">
        <v>615.10754142114524</v>
      </c>
      <c r="Y157" s="122">
        <v>576.24796906851316</v>
      </c>
      <c r="DA157" s="130" t="s">
        <v>4071</v>
      </c>
    </row>
    <row r="158" spans="1:105" ht="12" customHeight="1" x14ac:dyDescent="0.25">
      <c r="A158" s="97" t="s">
        <v>50</v>
      </c>
      <c r="B158" s="98"/>
      <c r="C158" s="98">
        <v>717.16452606279938</v>
      </c>
      <c r="D158" s="98">
        <v>739.55458300225393</v>
      </c>
      <c r="E158" s="98">
        <v>754.03866503034521</v>
      </c>
      <c r="F158" s="98">
        <v>774.31728448557101</v>
      </c>
      <c r="G158" s="98">
        <v>803.99290762662361</v>
      </c>
      <c r="H158" s="98">
        <v>834.11639858941567</v>
      </c>
      <c r="I158" s="98">
        <v>866.04782583613314</v>
      </c>
      <c r="J158" s="98">
        <v>874.23359856241871</v>
      </c>
      <c r="K158" s="98">
        <v>855.22584980161866</v>
      </c>
      <c r="L158" s="98">
        <v>847.97918213921889</v>
      </c>
      <c r="M158" s="98">
        <v>805.93823421231082</v>
      </c>
      <c r="N158" s="98">
        <v>779.23474961017473</v>
      </c>
      <c r="O158" s="98">
        <v>759.63159483244556</v>
      </c>
      <c r="P158" s="98">
        <v>757.17917428712929</v>
      </c>
      <c r="Q158" s="98">
        <v>767.54941018999352</v>
      </c>
      <c r="R158" s="98">
        <v>784.72973277053563</v>
      </c>
      <c r="S158" s="98">
        <v>809.35243501671653</v>
      </c>
      <c r="T158" s="98">
        <v>852.52977153686982</v>
      </c>
      <c r="U158" s="98">
        <v>763.59881716360485</v>
      </c>
      <c r="V158" s="98">
        <v>740.06783905924135</v>
      </c>
      <c r="W158" s="98">
        <v>787.92883978607711</v>
      </c>
      <c r="X158" s="98">
        <v>890.68874237021214</v>
      </c>
      <c r="Y158" s="98">
        <v>742.94379092823704</v>
      </c>
      <c r="DA158" s="63" t="s">
        <v>4072</v>
      </c>
    </row>
    <row r="159" spans="1:105" ht="12" customHeight="1" x14ac:dyDescent="0.25">
      <c r="A159" s="109" t="s">
        <v>120</v>
      </c>
      <c r="B159" s="33"/>
      <c r="C159" s="33">
        <v>585.88621845810064</v>
      </c>
      <c r="D159" s="33">
        <v>572.86637807323484</v>
      </c>
      <c r="E159" s="33">
        <v>583.91170857079305</v>
      </c>
      <c r="F159" s="33">
        <v>573.70727120111803</v>
      </c>
      <c r="G159" s="33">
        <v>587.16230880071464</v>
      </c>
      <c r="H159" s="33">
        <v>694.80141396452393</v>
      </c>
      <c r="I159" s="33">
        <v>679.45143825563741</v>
      </c>
      <c r="J159" s="33">
        <v>664.79725786439747</v>
      </c>
      <c r="K159" s="33">
        <v>636.19624438833591</v>
      </c>
      <c r="L159" s="33">
        <v>671.24609011386792</v>
      </c>
      <c r="M159" s="33">
        <v>620.42663203836128</v>
      </c>
      <c r="N159" s="33">
        <v>597.49490427618741</v>
      </c>
      <c r="O159" s="33">
        <v>509.02971749297313</v>
      </c>
      <c r="P159" s="33">
        <v>585.02367307767361</v>
      </c>
      <c r="Q159" s="33">
        <v>567.37084298320735</v>
      </c>
      <c r="R159" s="33">
        <v>563.88522203490322</v>
      </c>
      <c r="S159" s="33">
        <v>566.49725640562167</v>
      </c>
      <c r="T159" s="33">
        <v>606.61179794624013</v>
      </c>
      <c r="U159" s="33">
        <v>567.08876260500995</v>
      </c>
      <c r="V159" s="33">
        <v>559.28368591527931</v>
      </c>
      <c r="W159" s="33">
        <v>559.28237996863572</v>
      </c>
      <c r="X159" s="33">
        <v>557.32593835902412</v>
      </c>
      <c r="Y159" s="33">
        <v>538.97553249538407</v>
      </c>
      <c r="DA159" s="60" t="s">
        <v>4073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6521.906604004037</v>
      </c>
      <c r="D161" s="117">
        <f t="shared" si="54"/>
        <v>6077.8152318331031</v>
      </c>
      <c r="E161" s="117">
        <f t="shared" si="54"/>
        <v>6274.9637875609351</v>
      </c>
      <c r="F161" s="117">
        <f t="shared" si="54"/>
        <v>6389.0333440328732</v>
      </c>
      <c r="G161" s="117">
        <f t="shared" si="54"/>
        <v>6621.254588566544</v>
      </c>
      <c r="H161" s="117">
        <f t="shared" si="54"/>
        <v>7332.5915366478657</v>
      </c>
      <c r="I161" s="117">
        <f t="shared" si="54"/>
        <v>6893.5617573038926</v>
      </c>
      <c r="J161" s="117">
        <f t="shared" si="54"/>
        <v>6364.5145431329584</v>
      </c>
      <c r="K161" s="117">
        <f t="shared" si="54"/>
        <v>6150.7740044342781</v>
      </c>
      <c r="L161" s="117">
        <f t="shared" si="54"/>
        <v>7417.2769027519607</v>
      </c>
      <c r="M161" s="117">
        <f t="shared" si="54"/>
        <v>7347.4430310046318</v>
      </c>
      <c r="N161" s="117">
        <f t="shared" si="54"/>
        <v>6745.4494694352779</v>
      </c>
      <c r="O161" s="117">
        <f t="shared" si="54"/>
        <v>0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4469.1072351416096</v>
      </c>
      <c r="S161" s="117">
        <f t="shared" si="55"/>
        <v>4989.1574407455146</v>
      </c>
      <c r="T161" s="117">
        <f t="shared" si="55"/>
        <v>6077.374630903827</v>
      </c>
      <c r="U161" s="117">
        <f t="shared" si="55"/>
        <v>5404.5945959875098</v>
      </c>
      <c r="V161" s="117">
        <f t="shared" si="55"/>
        <v>5046.1385933061847</v>
      </c>
      <c r="W161" s="117">
        <f t="shared" ref="W161:Y161" si="56">W162+W164+W166+W175</f>
        <v>4221.8820918216652</v>
      </c>
      <c r="X161" s="117">
        <f t="shared" si="56"/>
        <v>4744.6555614034169</v>
      </c>
      <c r="Y161" s="117">
        <f t="shared" si="56"/>
        <v>4390.5153773015663</v>
      </c>
      <c r="DA161" s="129" t="s">
        <v>4074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4519.4606916510284</v>
      </c>
      <c r="D162" s="122">
        <f t="shared" si="57"/>
        <v>4124.6733484931056</v>
      </c>
      <c r="E162" s="122">
        <f t="shared" si="57"/>
        <v>4201.1153474563325</v>
      </c>
      <c r="F162" s="122">
        <f t="shared" si="57"/>
        <v>4407.3412853542832</v>
      </c>
      <c r="G162" s="122">
        <f t="shared" si="57"/>
        <v>4613.342599262518</v>
      </c>
      <c r="H162" s="122">
        <f t="shared" si="57"/>
        <v>5241.0104826536308</v>
      </c>
      <c r="I162" s="122">
        <f t="shared" si="57"/>
        <v>4948.888602296126</v>
      </c>
      <c r="J162" s="122">
        <f t="shared" si="57"/>
        <v>4452.3347920072611</v>
      </c>
      <c r="K162" s="122">
        <f t="shared" si="57"/>
        <v>4188.8865037639716</v>
      </c>
      <c r="L162" s="122">
        <f t="shared" si="57"/>
        <v>5355.3763963778374</v>
      </c>
      <c r="M162" s="122">
        <f t="shared" si="57"/>
        <v>5271.9546392993379</v>
      </c>
      <c r="N162" s="122">
        <f t="shared" si="57"/>
        <v>4792.4368626423484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2740.2756395905494</v>
      </c>
      <c r="S162" s="122">
        <f t="shared" si="57"/>
        <v>3185.4487173745761</v>
      </c>
      <c r="T162" s="122">
        <f t="shared" si="57"/>
        <v>4190.740686993292</v>
      </c>
      <c r="U162" s="122">
        <f t="shared" si="57"/>
        <v>3666.5406670239499</v>
      </c>
      <c r="V162" s="122">
        <f t="shared" si="57"/>
        <v>3325.6645071180651</v>
      </c>
      <c r="W162" s="122">
        <f t="shared" si="57"/>
        <v>2472.3504990399929</v>
      </c>
      <c r="X162" s="122">
        <f t="shared" si="57"/>
        <v>2915.6280902430776</v>
      </c>
      <c r="Y162" s="122">
        <f t="shared" si="57"/>
        <v>2788.3981453754955</v>
      </c>
      <c r="DA162" s="130" t="s">
        <v>4075</v>
      </c>
    </row>
    <row r="163" spans="1:105" ht="12" customHeight="1" x14ac:dyDescent="0.25">
      <c r="A163" s="97" t="s">
        <v>53</v>
      </c>
      <c r="B163" s="33"/>
      <c r="C163" s="33">
        <v>4519.4606916510284</v>
      </c>
      <c r="D163" s="33">
        <v>4124.6733484931056</v>
      </c>
      <c r="E163" s="33">
        <v>4201.1153474563325</v>
      </c>
      <c r="F163" s="33">
        <v>4407.3412853542832</v>
      </c>
      <c r="G163" s="33">
        <v>4613.342599262518</v>
      </c>
      <c r="H163" s="33">
        <v>5241.0104826536308</v>
      </c>
      <c r="I163" s="33">
        <v>4948.888602296126</v>
      </c>
      <c r="J163" s="33">
        <v>4452.3347920072611</v>
      </c>
      <c r="K163" s="33">
        <v>4188.8865037639716</v>
      </c>
      <c r="L163" s="33">
        <v>5355.3763963778374</v>
      </c>
      <c r="M163" s="33">
        <v>5271.9546392993379</v>
      </c>
      <c r="N163" s="33">
        <v>4792.4368626423484</v>
      </c>
      <c r="O163" s="33">
        <v>0</v>
      </c>
      <c r="P163" s="33">
        <v>0</v>
      </c>
      <c r="Q163" s="33">
        <v>0</v>
      </c>
      <c r="R163" s="33">
        <v>2740.2756395905494</v>
      </c>
      <c r="S163" s="33">
        <v>3185.4487173745761</v>
      </c>
      <c r="T163" s="33">
        <v>4190.740686993292</v>
      </c>
      <c r="U163" s="33">
        <v>3666.5406670239499</v>
      </c>
      <c r="V163" s="33">
        <v>3325.6645071180651</v>
      </c>
      <c r="W163" s="33">
        <v>2472.3504990399929</v>
      </c>
      <c r="X163" s="33">
        <v>2915.6280902430776</v>
      </c>
      <c r="Y163" s="33">
        <v>2788.3981453754955</v>
      </c>
      <c r="DA163" s="60" t="s">
        <v>4076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175.38034526988204</v>
      </c>
      <c r="D164" s="122">
        <f t="shared" si="58"/>
        <v>142.77760674831168</v>
      </c>
      <c r="E164" s="122">
        <f t="shared" si="58"/>
        <v>304.93376230818609</v>
      </c>
      <c r="F164" s="122">
        <f t="shared" si="58"/>
        <v>236.91190983037063</v>
      </c>
      <c r="G164" s="122">
        <f t="shared" si="58"/>
        <v>254.00727440186543</v>
      </c>
      <c r="H164" s="122">
        <f t="shared" si="58"/>
        <v>237.7729500796973</v>
      </c>
      <c r="I164" s="122">
        <f t="shared" si="58"/>
        <v>161.3986659823681</v>
      </c>
      <c r="J164" s="122">
        <f t="shared" si="58"/>
        <v>175.62156069057588</v>
      </c>
      <c r="K164" s="122">
        <f t="shared" si="58"/>
        <v>253.2470473583781</v>
      </c>
      <c r="L164" s="122">
        <f t="shared" si="58"/>
        <v>236.79221809679399</v>
      </c>
      <c r="M164" s="122">
        <f t="shared" si="58"/>
        <v>233.68138643786935</v>
      </c>
      <c r="N164" s="122">
        <f t="shared" si="58"/>
        <v>218.48790125914596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101.2460238349653</v>
      </c>
      <c r="S164" s="122">
        <f t="shared" si="58"/>
        <v>122.7564349795704</v>
      </c>
      <c r="T164" s="122">
        <f t="shared" si="58"/>
        <v>155.48266098227614</v>
      </c>
      <c r="U164" s="122">
        <f t="shared" si="58"/>
        <v>86.539760478453644</v>
      </c>
      <c r="V164" s="122">
        <f t="shared" si="58"/>
        <v>92.520487443696354</v>
      </c>
      <c r="W164" s="122">
        <f t="shared" si="58"/>
        <v>91.672403201183826</v>
      </c>
      <c r="X164" s="122">
        <f t="shared" si="58"/>
        <v>116.73081295124395</v>
      </c>
      <c r="Y164" s="122">
        <f t="shared" si="58"/>
        <v>42.296124977106807</v>
      </c>
      <c r="DA164" s="130" t="s">
        <v>4077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175.38034526988204</v>
      </c>
      <c r="D165" s="98">
        <f>IF(RES_hhdet_in_fec!D165=0,0,RES_hhdet_in_fec!D165*1000*11630/RES_hhdet_in_new!D163)</f>
        <v>142.77760674831168</v>
      </c>
      <c r="E165" s="98">
        <f>IF(RES_hhdet_in_fec!E165=0,0,RES_hhdet_in_fec!E165*1000*11630/RES_hhdet_in_new!E163)</f>
        <v>304.93376230818609</v>
      </c>
      <c r="F165" s="98">
        <f>IF(RES_hhdet_in_fec!F165=0,0,RES_hhdet_in_fec!F165*1000*11630/RES_hhdet_in_new!F163)</f>
        <v>236.91190983037063</v>
      </c>
      <c r="G165" s="98">
        <f>IF(RES_hhdet_in_fec!G165=0,0,RES_hhdet_in_fec!G165*1000*11630/RES_hhdet_in_new!G163)</f>
        <v>254.00727440186543</v>
      </c>
      <c r="H165" s="98">
        <f>IF(RES_hhdet_in_fec!H165=0,0,RES_hhdet_in_fec!H165*1000*11630/RES_hhdet_in_new!H163)</f>
        <v>237.7729500796973</v>
      </c>
      <c r="I165" s="98">
        <f>IF(RES_hhdet_in_fec!I165=0,0,RES_hhdet_in_fec!I165*1000*11630/RES_hhdet_in_new!I163)</f>
        <v>161.3986659823681</v>
      </c>
      <c r="J165" s="98">
        <f>IF(RES_hhdet_in_fec!J165=0,0,RES_hhdet_in_fec!J165*1000*11630/RES_hhdet_in_new!J163)</f>
        <v>175.62156069057588</v>
      </c>
      <c r="K165" s="98">
        <f>IF(RES_hhdet_in_fec!K165=0,0,RES_hhdet_in_fec!K165*1000*11630/RES_hhdet_in_new!K163)</f>
        <v>253.2470473583781</v>
      </c>
      <c r="L165" s="98">
        <f>IF(RES_hhdet_in_fec!L165=0,0,RES_hhdet_in_fec!L165*1000*11630/RES_hhdet_in_new!L163)</f>
        <v>236.79221809679399</v>
      </c>
      <c r="M165" s="98">
        <f>IF(RES_hhdet_in_fec!M165=0,0,RES_hhdet_in_fec!M165*1000*11630/RES_hhdet_in_new!M163)</f>
        <v>233.68138643786935</v>
      </c>
      <c r="N165" s="98">
        <f>IF(RES_hhdet_in_fec!N165=0,0,RES_hhdet_in_fec!N165*1000*11630/RES_hhdet_in_new!N163)</f>
        <v>218.48790125914596</v>
      </c>
      <c r="O165" s="98">
        <f>IF(RES_hhdet_in_fec!O165=0,0,RES_hhdet_in_fec!O165*1000*11630/RES_hhdet_in_new!O163)</f>
        <v>0</v>
      </c>
      <c r="P165" s="98">
        <f>IF(RES_hhdet_in_fec!P165=0,0,RES_hhdet_in_fec!P165*1000*11630/RES_hhdet_in_new!P163)</f>
        <v>0</v>
      </c>
      <c r="Q165" s="98">
        <f>IF(RES_hhdet_in_fec!Q165=0,0,RES_hhdet_in_fec!Q165*1000*11630/RES_hhdet_in_new!Q163)</f>
        <v>0</v>
      </c>
      <c r="R165" s="98">
        <f>IF(RES_hhdet_in_fec!R165=0,0,RES_hhdet_in_fec!R165*1000*11630/RES_hhdet_in_new!R163)</f>
        <v>101.2460238349653</v>
      </c>
      <c r="S165" s="98">
        <f>IF(RES_hhdet_in_fec!S165=0,0,RES_hhdet_in_fec!S165*1000*11630/RES_hhdet_in_new!S163)</f>
        <v>122.7564349795704</v>
      </c>
      <c r="T165" s="98">
        <f>IF(RES_hhdet_in_fec!T165=0,0,RES_hhdet_in_fec!T165*1000*11630/RES_hhdet_in_new!T163)</f>
        <v>155.48266098227614</v>
      </c>
      <c r="U165" s="98">
        <f>IF(RES_hhdet_in_fec!U165=0,0,RES_hhdet_in_fec!U165*1000*11630/RES_hhdet_in_new!U163)</f>
        <v>86.539760478453644</v>
      </c>
      <c r="V165" s="98">
        <f>IF(RES_hhdet_in_fec!V165=0,0,RES_hhdet_in_fec!V165*1000*11630/RES_hhdet_in_new!V163)</f>
        <v>92.520487443696354</v>
      </c>
      <c r="W165" s="98">
        <f>IF(RES_hhdet_in_fec!W165=0,0,RES_hhdet_in_fec!W165*1000*11630/RES_hhdet_in_new!W163)</f>
        <v>91.672403201183826</v>
      </c>
      <c r="X165" s="98">
        <f>IF(RES_hhdet_in_fec!X165=0,0,RES_hhdet_in_fec!X165*1000*11630/RES_hhdet_in_new!X163)</f>
        <v>116.73081295124395</v>
      </c>
      <c r="Y165" s="98">
        <f>IF(RES_hhdet_in_fec!Y165=0,0,RES_hhdet_in_fec!Y165*1000*11630/RES_hhdet_in_new!Y163)</f>
        <v>42.296124977106807</v>
      </c>
      <c r="DA165" s="63" t="s">
        <v>4078</v>
      </c>
    </row>
    <row r="166" spans="1:105" ht="12" customHeight="1" x14ac:dyDescent="0.25">
      <c r="A166" s="121" t="s">
        <v>55</v>
      </c>
      <c r="B166" s="122"/>
      <c r="C166" s="122">
        <v>1213.3627046461029</v>
      </c>
      <c r="D166" s="122">
        <v>1190.8382061914956</v>
      </c>
      <c r="E166" s="122">
        <v>1138.8423886702005</v>
      </c>
      <c r="F166" s="122">
        <v>1117.1842284842919</v>
      </c>
      <c r="G166" s="122">
        <v>1116.2606672633906</v>
      </c>
      <c r="H166" s="122">
        <v>1131.1579448502348</v>
      </c>
      <c r="I166" s="122">
        <v>1065.9992337402741</v>
      </c>
      <c r="J166" s="122">
        <v>1030.3271340148285</v>
      </c>
      <c r="K166" s="122">
        <v>1021.3775586139061</v>
      </c>
      <c r="L166" s="122">
        <v>1109.1404157356576</v>
      </c>
      <c r="M166" s="122">
        <v>1171.5974253994468</v>
      </c>
      <c r="N166" s="122">
        <v>1094.8993934449252</v>
      </c>
      <c r="O166" s="122">
        <v>0</v>
      </c>
      <c r="P166" s="122">
        <v>0</v>
      </c>
      <c r="Q166" s="122">
        <v>0</v>
      </c>
      <c r="R166" s="122">
        <v>1017.0616796009875</v>
      </c>
      <c r="S166" s="122">
        <v>1060.7654955755811</v>
      </c>
      <c r="T166" s="122">
        <v>1079.1398135621801</v>
      </c>
      <c r="U166" s="122">
        <v>1054.1000176986436</v>
      </c>
      <c r="V166" s="122">
        <v>1038.927326370851</v>
      </c>
      <c r="W166" s="122">
        <v>1057.5706825923878</v>
      </c>
      <c r="X166" s="122">
        <v>1097.1870875293321</v>
      </c>
      <c r="Y166" s="122">
        <v>983.57325282759302</v>
      </c>
      <c r="DA166" s="130" t="s">
        <v>4079</v>
      </c>
    </row>
    <row r="167" spans="1:105" ht="12" customHeight="1" x14ac:dyDescent="0.25">
      <c r="A167" s="97" t="s">
        <v>124</v>
      </c>
      <c r="B167" s="98"/>
      <c r="C167" s="98">
        <v>1248.1934366174614</v>
      </c>
      <c r="D167" s="98">
        <v>1244.8068666896111</v>
      </c>
      <c r="E167" s="98">
        <v>1181.0488304991609</v>
      </c>
      <c r="F167" s="98">
        <v>1183.031856940343</v>
      </c>
      <c r="G167" s="98">
        <v>1235.8881159757323</v>
      </c>
      <c r="H167" s="98">
        <v>1198.2776068815842</v>
      </c>
      <c r="I167" s="98">
        <v>1214.3339825358896</v>
      </c>
      <c r="J167" s="98">
        <v>1220.12536094146</v>
      </c>
      <c r="K167" s="98">
        <v>1189.9729187226628</v>
      </c>
      <c r="L167" s="98">
        <v>1233.1523528644982</v>
      </c>
      <c r="M167" s="98">
        <v>1233.79175819068</v>
      </c>
      <c r="N167" s="98">
        <v>1199.9031308706067</v>
      </c>
      <c r="O167" s="98">
        <v>0</v>
      </c>
      <c r="P167" s="98">
        <v>0</v>
      </c>
      <c r="Q167" s="98">
        <v>0</v>
      </c>
      <c r="R167" s="98">
        <v>1121.8931037898392</v>
      </c>
      <c r="S167" s="98">
        <v>1157.4896455042319</v>
      </c>
      <c r="T167" s="98">
        <v>1150.6703577434348</v>
      </c>
      <c r="U167" s="98">
        <v>1085.7075053163849</v>
      </c>
      <c r="V167" s="98">
        <v>1052.6629856777108</v>
      </c>
      <c r="W167" s="98">
        <v>1118.0924922158056</v>
      </c>
      <c r="X167" s="98">
        <v>1226.7433630183343</v>
      </c>
      <c r="Y167" s="98">
        <v>1021.309982770253</v>
      </c>
      <c r="DA167" s="63" t="s">
        <v>4080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746.55286373939839</v>
      </c>
      <c r="E168" s="98">
        <v>692.06236947286084</v>
      </c>
      <c r="F168" s="98">
        <v>704.51711907431445</v>
      </c>
      <c r="G168" s="98">
        <v>737.89008108965231</v>
      </c>
      <c r="H168" s="98">
        <v>731.17190336123917</v>
      </c>
      <c r="I168" s="98">
        <v>736.34842411924433</v>
      </c>
      <c r="J168" s="98">
        <v>742.31758097577222</v>
      </c>
      <c r="K168" s="98">
        <v>726.63299367541038</v>
      </c>
      <c r="L168" s="98">
        <v>758.68478877732787</v>
      </c>
      <c r="M168" s="98">
        <v>787.28263038396017</v>
      </c>
      <c r="N168" s="98">
        <v>768.47237069344021</v>
      </c>
      <c r="O168" s="98">
        <v>0</v>
      </c>
      <c r="P168" s="98">
        <v>0</v>
      </c>
      <c r="Q168" s="98">
        <v>0</v>
      </c>
      <c r="R168" s="98">
        <v>815.25840554248077</v>
      </c>
      <c r="S168" s="98">
        <v>868.06184127262759</v>
      </c>
      <c r="T168" s="98">
        <v>881.54888793214025</v>
      </c>
      <c r="U168" s="98">
        <v>848.30637577055597</v>
      </c>
      <c r="V168" s="98">
        <v>828.0373771583462</v>
      </c>
      <c r="W168" s="98">
        <v>889.52609284874632</v>
      </c>
      <c r="X168" s="98">
        <v>983.88717788505517</v>
      </c>
      <c r="Y168" s="98">
        <v>814.78659110780893</v>
      </c>
      <c r="DA168" s="63" t="s">
        <v>4081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111.01425312489451</v>
      </c>
      <c r="E169" s="101">
        <v>62.085677326982285</v>
      </c>
      <c r="F169" s="101">
        <v>81.859518654763605</v>
      </c>
      <c r="G169" s="101">
        <v>82.795762805481615</v>
      </c>
      <c r="H169" s="101">
        <v>109.57291113078971</v>
      </c>
      <c r="I169" s="101">
        <v>90.714396549969152</v>
      </c>
      <c r="J169" s="101">
        <v>85.770525147377086</v>
      </c>
      <c r="K169" s="101">
        <v>78.403995552658984</v>
      </c>
      <c r="L169" s="101">
        <v>81.253004118581231</v>
      </c>
      <c r="M169" s="101">
        <v>122.52641069565829</v>
      </c>
      <c r="N169" s="101">
        <v>78.081456270946703</v>
      </c>
      <c r="O169" s="101">
        <v>0</v>
      </c>
      <c r="P169" s="101">
        <v>0</v>
      </c>
      <c r="Q169" s="101">
        <v>0</v>
      </c>
      <c r="R169" s="101">
        <v>33.972389273296308</v>
      </c>
      <c r="S169" s="101">
        <v>65.589402465294597</v>
      </c>
      <c r="T169" s="101">
        <v>76.073145391998878</v>
      </c>
      <c r="U169" s="101">
        <v>90.240571202426466</v>
      </c>
      <c r="V169" s="101">
        <v>69.73840745463815</v>
      </c>
      <c r="W169" s="101">
        <v>85.549197095984269</v>
      </c>
      <c r="X169" s="101">
        <v>106.70319424566878</v>
      </c>
      <c r="Y169" s="101">
        <v>65.841553291792721</v>
      </c>
      <c r="DA169" s="131" t="s">
        <v>4082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635.53861061450402</v>
      </c>
      <c r="E170" s="104">
        <v>629.9766921458787</v>
      </c>
      <c r="F170" s="104">
        <v>622.65760041955082</v>
      </c>
      <c r="G170" s="104">
        <v>655.09431828417064</v>
      </c>
      <c r="H170" s="104">
        <v>621.59899223044954</v>
      </c>
      <c r="I170" s="104">
        <v>645.6340275692753</v>
      </c>
      <c r="J170" s="104">
        <v>656.54705582839529</v>
      </c>
      <c r="K170" s="104">
        <v>648.22899812275148</v>
      </c>
      <c r="L170" s="104">
        <v>677.43178465874666</v>
      </c>
      <c r="M170" s="104">
        <v>664.75621968830194</v>
      </c>
      <c r="N170" s="104">
        <v>690.39091442249344</v>
      </c>
      <c r="O170" s="104">
        <v>0</v>
      </c>
      <c r="P170" s="104">
        <v>0</v>
      </c>
      <c r="Q170" s="104">
        <v>0</v>
      </c>
      <c r="R170" s="104">
        <v>781.28601626918453</v>
      </c>
      <c r="S170" s="104">
        <v>802.47243880733311</v>
      </c>
      <c r="T170" s="104">
        <v>805.47574254014137</v>
      </c>
      <c r="U170" s="104">
        <v>758.06580456812947</v>
      </c>
      <c r="V170" s="104">
        <v>758.29896970370794</v>
      </c>
      <c r="W170" s="104">
        <v>803.97689575276206</v>
      </c>
      <c r="X170" s="104">
        <v>877.18398363938638</v>
      </c>
      <c r="Y170" s="104">
        <v>748.94503781601622</v>
      </c>
      <c r="DA170" s="132" t="s">
        <v>4083</v>
      </c>
    </row>
    <row r="171" spans="1:105" ht="12" customHeight="1" x14ac:dyDescent="0.25">
      <c r="A171" s="106" t="s">
        <v>122</v>
      </c>
      <c r="B171" s="101"/>
      <c r="C171" s="101">
        <v>1207.4496544769106</v>
      </c>
      <c r="D171" s="101">
        <v>1111.4402503045956</v>
      </c>
      <c r="E171" s="101">
        <v>1030.1341693622658</v>
      </c>
      <c r="F171" s="101">
        <v>1034.5752225485576</v>
      </c>
      <c r="G171" s="101">
        <v>1061.2809902528161</v>
      </c>
      <c r="H171" s="101">
        <v>1132.3236006636662</v>
      </c>
      <c r="I171" s="101">
        <v>1114.6641260259223</v>
      </c>
      <c r="J171" s="101">
        <v>1105.5754004346463</v>
      </c>
      <c r="K171" s="101">
        <v>1068.5821343322493</v>
      </c>
      <c r="L171" s="101">
        <v>1127.2724460785714</v>
      </c>
      <c r="M171" s="101">
        <v>1169.8712643352205</v>
      </c>
      <c r="N171" s="101">
        <v>1134.4442172884026</v>
      </c>
      <c r="O171" s="101">
        <v>0</v>
      </c>
      <c r="P171" s="101">
        <v>0</v>
      </c>
      <c r="Q171" s="101">
        <v>0</v>
      </c>
      <c r="R171" s="101">
        <v>1086.1915579492706</v>
      </c>
      <c r="S171" s="101">
        <v>1130.1870580574889</v>
      </c>
      <c r="T171" s="101">
        <v>1146.4007033168218</v>
      </c>
      <c r="U171" s="101">
        <v>1153.5401634677401</v>
      </c>
      <c r="V171" s="101">
        <v>1146.5660760262267</v>
      </c>
      <c r="W171" s="101">
        <v>1145.4270711220747</v>
      </c>
      <c r="X171" s="101">
        <v>1121.7240174529707</v>
      </c>
      <c r="Y171" s="101">
        <v>1056.5786012034187</v>
      </c>
      <c r="DA171" s="131" t="s">
        <v>4084</v>
      </c>
    </row>
    <row r="172" spans="1:105" ht="12" customHeight="1" x14ac:dyDescent="0.25">
      <c r="A172" s="107" t="s">
        <v>121</v>
      </c>
      <c r="B172" s="104"/>
      <c r="C172" s="104">
        <v>854.76312159607266</v>
      </c>
      <c r="D172" s="104">
        <v>733.35587547604564</v>
      </c>
      <c r="E172" s="104">
        <v>666.91280624368142</v>
      </c>
      <c r="F172" s="104">
        <v>678.01206824717531</v>
      </c>
      <c r="G172" s="104">
        <v>696.10607431989024</v>
      </c>
      <c r="H172" s="104">
        <v>755.37431606947871</v>
      </c>
      <c r="I172" s="104">
        <v>738.983852543701</v>
      </c>
      <c r="J172" s="104">
        <v>734.02906487271173</v>
      </c>
      <c r="K172" s="104">
        <v>710.19852238660803</v>
      </c>
      <c r="L172" s="104">
        <v>751.57197898436573</v>
      </c>
      <c r="M172" s="104">
        <v>798.27080403680645</v>
      </c>
      <c r="N172" s="104">
        <v>769.55451535855673</v>
      </c>
      <c r="O172" s="104">
        <v>0</v>
      </c>
      <c r="P172" s="104">
        <v>0</v>
      </c>
      <c r="Q172" s="104">
        <v>0</v>
      </c>
      <c r="R172" s="104">
        <v>791.04028870062325</v>
      </c>
      <c r="S172" s="104">
        <v>844.7640402522054</v>
      </c>
      <c r="T172" s="104">
        <v>868.73845458182336</v>
      </c>
      <c r="U172" s="104">
        <v>888.11514323352878</v>
      </c>
      <c r="V172" s="104">
        <v>888.06623020077745</v>
      </c>
      <c r="W172" s="104">
        <v>899.59150121127811</v>
      </c>
      <c r="X172" s="104">
        <v>896.74035376762231</v>
      </c>
      <c r="Y172" s="104">
        <v>851.96666640935018</v>
      </c>
      <c r="DA172" s="132" t="s">
        <v>4085</v>
      </c>
    </row>
    <row r="173" spans="1:105" ht="12" customHeight="1" x14ac:dyDescent="0.25">
      <c r="A173" s="108" t="s">
        <v>53</v>
      </c>
      <c r="B173" s="98"/>
      <c r="C173" s="98">
        <v>266.31292089920464</v>
      </c>
      <c r="D173" s="98">
        <v>98.961911375376559</v>
      </c>
      <c r="E173" s="98">
        <v>52.871844786400523</v>
      </c>
      <c r="F173" s="98">
        <v>71.02596752579511</v>
      </c>
      <c r="G173" s="98">
        <v>70.296427874325559</v>
      </c>
      <c r="H173" s="98">
        <v>104.48957042987389</v>
      </c>
      <c r="I173" s="98">
        <v>83.509175100579967</v>
      </c>
      <c r="J173" s="98">
        <v>77.59805084810921</v>
      </c>
      <c r="K173" s="98">
        <v>69.851953476675334</v>
      </c>
      <c r="L173" s="98">
        <v>73.05712374852861</v>
      </c>
      <c r="M173" s="98">
        <v>114.57237247053342</v>
      </c>
      <c r="N173" s="98">
        <v>73.072203642184519</v>
      </c>
      <c r="O173" s="98">
        <v>0</v>
      </c>
      <c r="P173" s="98">
        <v>0</v>
      </c>
      <c r="Q173" s="98">
        <v>0</v>
      </c>
      <c r="R173" s="98">
        <v>27.982103188079812</v>
      </c>
      <c r="S173" s="98">
        <v>62.607348873913772</v>
      </c>
      <c r="T173" s="98">
        <v>75.005302616043323</v>
      </c>
      <c r="U173" s="98">
        <v>98.700424666516454</v>
      </c>
      <c r="V173" s="98">
        <v>80.54368765284282</v>
      </c>
      <c r="W173" s="98">
        <v>85.335244314964797</v>
      </c>
      <c r="X173" s="98">
        <v>91.060475549177667</v>
      </c>
      <c r="Y173" s="98">
        <v>70.566180584533029</v>
      </c>
      <c r="DA173" s="63" t="s">
        <v>4086</v>
      </c>
    </row>
    <row r="174" spans="1:105" ht="12" customHeight="1" x14ac:dyDescent="0.25">
      <c r="A174" s="115" t="s">
        <v>52</v>
      </c>
      <c r="B174" s="33"/>
      <c r="C174" s="33">
        <v>588.45020069686791</v>
      </c>
      <c r="D174" s="33">
        <v>634.39396410066911</v>
      </c>
      <c r="E174" s="33">
        <v>614.04096145728101</v>
      </c>
      <c r="F174" s="33">
        <v>606.98610072138024</v>
      </c>
      <c r="G174" s="33">
        <v>625.80964644556457</v>
      </c>
      <c r="H174" s="33">
        <v>650.88474563960472</v>
      </c>
      <c r="I174" s="33">
        <v>655.4746774431211</v>
      </c>
      <c r="J174" s="33">
        <v>656.4310140246024</v>
      </c>
      <c r="K174" s="33">
        <v>640.34656890993267</v>
      </c>
      <c r="L174" s="33">
        <v>678.5148552358371</v>
      </c>
      <c r="M174" s="33">
        <v>683.69843156627303</v>
      </c>
      <c r="N174" s="33">
        <v>696.48231171637224</v>
      </c>
      <c r="O174" s="33">
        <v>0</v>
      </c>
      <c r="P174" s="33">
        <v>0</v>
      </c>
      <c r="Q174" s="33">
        <v>0</v>
      </c>
      <c r="R174" s="33">
        <v>763.05818551254333</v>
      </c>
      <c r="S174" s="33">
        <v>782.1566913782915</v>
      </c>
      <c r="T174" s="33">
        <v>793.73315196578005</v>
      </c>
      <c r="U174" s="33">
        <v>789.41471856701241</v>
      </c>
      <c r="V174" s="33">
        <v>807.52254254793468</v>
      </c>
      <c r="W174" s="33">
        <v>814.25625689631318</v>
      </c>
      <c r="X174" s="33">
        <v>805.67987821844463</v>
      </c>
      <c r="Y174" s="33">
        <v>781.40048582481711</v>
      </c>
      <c r="DA174" s="60" t="s">
        <v>4087</v>
      </c>
    </row>
    <row r="175" spans="1:105" ht="12" customHeight="1" x14ac:dyDescent="0.25">
      <c r="A175" s="121" t="s">
        <v>54</v>
      </c>
      <c r="B175" s="122"/>
      <c r="C175" s="122">
        <v>613.7028624370239</v>
      </c>
      <c r="D175" s="122">
        <v>619.52607040018995</v>
      </c>
      <c r="E175" s="122">
        <v>630.07228912621554</v>
      </c>
      <c r="F175" s="122">
        <v>627.59592036392769</v>
      </c>
      <c r="G175" s="122">
        <v>637.64404763877099</v>
      </c>
      <c r="H175" s="122">
        <v>722.65015906430199</v>
      </c>
      <c r="I175" s="122">
        <v>717.27525528512501</v>
      </c>
      <c r="J175" s="122">
        <v>706.2310564202927</v>
      </c>
      <c r="K175" s="122">
        <v>687.26289469802248</v>
      </c>
      <c r="L175" s="122">
        <v>715.96787254167145</v>
      </c>
      <c r="M175" s="122">
        <v>670.20957986797862</v>
      </c>
      <c r="N175" s="122">
        <v>639.62531208885753</v>
      </c>
      <c r="O175" s="122">
        <v>0</v>
      </c>
      <c r="P175" s="122">
        <v>0</v>
      </c>
      <c r="Q175" s="122">
        <v>0</v>
      </c>
      <c r="R175" s="122">
        <v>610.52389211510672</v>
      </c>
      <c r="S175" s="122">
        <v>620.18679281578738</v>
      </c>
      <c r="T175" s="122">
        <v>652.01146936607927</v>
      </c>
      <c r="U175" s="122">
        <v>597.41415078646253</v>
      </c>
      <c r="V175" s="122">
        <v>589.0262723735724</v>
      </c>
      <c r="W175" s="122">
        <v>600.28850698810038</v>
      </c>
      <c r="X175" s="122">
        <v>615.10957067976312</v>
      </c>
      <c r="Y175" s="122">
        <v>576.24785412137044</v>
      </c>
      <c r="DA175" s="130" t="s">
        <v>4088</v>
      </c>
    </row>
    <row r="176" spans="1:105" ht="12" customHeight="1" x14ac:dyDescent="0.25">
      <c r="A176" s="97" t="s">
        <v>50</v>
      </c>
      <c r="B176" s="98"/>
      <c r="C176" s="98">
        <v>717.16452606279927</v>
      </c>
      <c r="D176" s="98">
        <v>739.55458300225405</v>
      </c>
      <c r="E176" s="98">
        <v>754.03866503034544</v>
      </c>
      <c r="F176" s="98">
        <v>774.31728448557089</v>
      </c>
      <c r="G176" s="98">
        <v>803.99290762662349</v>
      </c>
      <c r="H176" s="98">
        <v>834.11639858941567</v>
      </c>
      <c r="I176" s="98">
        <v>866.04782583613303</v>
      </c>
      <c r="J176" s="98">
        <v>874.23359856241893</v>
      </c>
      <c r="K176" s="98">
        <v>855.22584980161889</v>
      </c>
      <c r="L176" s="98">
        <v>847.97918213921866</v>
      </c>
      <c r="M176" s="98">
        <v>805.93823421231093</v>
      </c>
      <c r="N176" s="98">
        <v>779.23474961017473</v>
      </c>
      <c r="O176" s="98">
        <v>0</v>
      </c>
      <c r="P176" s="98">
        <v>0</v>
      </c>
      <c r="Q176" s="98">
        <v>0</v>
      </c>
      <c r="R176" s="98">
        <v>784.72973277053552</v>
      </c>
      <c r="S176" s="98">
        <v>809.35243501671653</v>
      </c>
      <c r="T176" s="98">
        <v>852.52977153686982</v>
      </c>
      <c r="U176" s="98">
        <v>763.59881716360462</v>
      </c>
      <c r="V176" s="98">
        <v>740.06783905924124</v>
      </c>
      <c r="W176" s="98">
        <v>787.92883978607733</v>
      </c>
      <c r="X176" s="98">
        <v>890.68874237021214</v>
      </c>
      <c r="Y176" s="98">
        <v>742.94379092823715</v>
      </c>
      <c r="DA176" s="63" t="s">
        <v>4089</v>
      </c>
    </row>
    <row r="177" spans="1:105" ht="12" customHeight="1" x14ac:dyDescent="0.25">
      <c r="A177" s="109" t="s">
        <v>120</v>
      </c>
      <c r="B177" s="33"/>
      <c r="C177" s="33">
        <v>585.88621845810042</v>
      </c>
      <c r="D177" s="33">
        <v>572.86637807323461</v>
      </c>
      <c r="E177" s="33">
        <v>583.91170857079317</v>
      </c>
      <c r="F177" s="33">
        <v>573.70727120111815</v>
      </c>
      <c r="G177" s="33">
        <v>587.16230880071464</v>
      </c>
      <c r="H177" s="33">
        <v>694.80141396452404</v>
      </c>
      <c r="I177" s="33">
        <v>679.4514382556373</v>
      </c>
      <c r="J177" s="33">
        <v>664.79725786439747</v>
      </c>
      <c r="K177" s="33">
        <v>636.1962443883358</v>
      </c>
      <c r="L177" s="33">
        <v>671.24609011386804</v>
      </c>
      <c r="M177" s="33">
        <v>620.42663203836128</v>
      </c>
      <c r="N177" s="33">
        <v>597.49490427618753</v>
      </c>
      <c r="O177" s="33">
        <v>0</v>
      </c>
      <c r="P177" s="33">
        <v>0</v>
      </c>
      <c r="Q177" s="33">
        <v>0</v>
      </c>
      <c r="R177" s="33">
        <v>563.88522203490322</v>
      </c>
      <c r="S177" s="33">
        <v>566.49725640562156</v>
      </c>
      <c r="T177" s="33">
        <v>606.61179794624013</v>
      </c>
      <c r="U177" s="33">
        <v>567.08876260500972</v>
      </c>
      <c r="V177" s="33">
        <v>559.28368591527919</v>
      </c>
      <c r="W177" s="33">
        <v>559.28237996863561</v>
      </c>
      <c r="X177" s="33">
        <v>557.32593835902424</v>
      </c>
      <c r="Y177" s="33">
        <v>538.97553249538407</v>
      </c>
      <c r="DA177" s="60" t="s">
        <v>4090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3976.5028170890378</v>
      </c>
      <c r="D3" s="117">
        <f t="shared" si="0"/>
        <v>4158.9849057012261</v>
      </c>
      <c r="E3" s="117">
        <f t="shared" si="0"/>
        <v>3968.6649805832426</v>
      </c>
      <c r="F3" s="117">
        <f t="shared" si="0"/>
        <v>4654.8385610567166</v>
      </c>
      <c r="G3" s="117">
        <f t="shared" si="0"/>
        <v>4993.913579858</v>
      </c>
      <c r="H3" s="117">
        <f t="shared" si="0"/>
        <v>4894.9763160703278</v>
      </c>
      <c r="I3" s="117">
        <f t="shared" si="0"/>
        <v>4366.9836892429266</v>
      </c>
      <c r="J3" s="117">
        <f t="shared" si="0"/>
        <v>4511.6633917938243</v>
      </c>
      <c r="K3" s="117">
        <f t="shared" si="0"/>
        <v>4961.0045156312644</v>
      </c>
      <c r="L3" s="117">
        <f t="shared" si="0"/>
        <v>4760.9503637504295</v>
      </c>
      <c r="M3" s="117">
        <f t="shared" si="0"/>
        <v>4696.2474444703985</v>
      </c>
      <c r="N3" s="117">
        <f t="shared" si="0"/>
        <v>4817.4841996119067</v>
      </c>
      <c r="O3" s="117">
        <f t="shared" si="0"/>
        <v>3852.6551049166414</v>
      </c>
      <c r="P3" s="117">
        <f t="shared" si="0"/>
        <v>3810.5573239802598</v>
      </c>
      <c r="Q3" s="117">
        <f t="shared" si="0"/>
        <v>3513.9838868994443</v>
      </c>
      <c r="R3" s="117">
        <f t="shared" ref="R3:V3" si="1">R4+R7+R9+R19</f>
        <v>3278.5200158129906</v>
      </c>
      <c r="S3" s="117">
        <f t="shared" si="1"/>
        <v>4644.2447779946669</v>
      </c>
      <c r="T3" s="117">
        <f t="shared" si="1"/>
        <v>5119.7246019052609</v>
      </c>
      <c r="U3" s="117">
        <f t="shared" si="1"/>
        <v>3786.5119138291793</v>
      </c>
      <c r="V3" s="117">
        <f t="shared" si="1"/>
        <v>4257.4967016601786</v>
      </c>
      <c r="W3" s="117">
        <f t="shared" ref="W3:Y3" si="2">W4+W7+W9+W19</f>
        <v>0</v>
      </c>
      <c r="X3" s="117">
        <f t="shared" si="2"/>
        <v>0</v>
      </c>
      <c r="Y3" s="117">
        <f t="shared" si="2"/>
        <v>3597.7043424659005</v>
      </c>
      <c r="DA3" s="129" t="s">
        <v>4092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2676.6359265251963</v>
      </c>
      <c r="D4" s="122">
        <f t="shared" si="3"/>
        <v>2938.8656907437371</v>
      </c>
      <c r="E4" s="122">
        <f t="shared" si="3"/>
        <v>2673.3301274285259</v>
      </c>
      <c r="F4" s="122">
        <f t="shared" si="3"/>
        <v>3319.226792284077</v>
      </c>
      <c r="G4" s="122">
        <f t="shared" si="3"/>
        <v>3467.016550089988</v>
      </c>
      <c r="H4" s="122">
        <f t="shared" si="3"/>
        <v>3558.3257570949668</v>
      </c>
      <c r="I4" s="122">
        <f t="shared" si="3"/>
        <v>3016.7979927572219</v>
      </c>
      <c r="J4" s="122">
        <f t="shared" si="3"/>
        <v>3191.6186451124145</v>
      </c>
      <c r="K4" s="122">
        <f t="shared" si="3"/>
        <v>3594.2889587060013</v>
      </c>
      <c r="L4" s="122">
        <f t="shared" si="3"/>
        <v>3322.7220383079307</v>
      </c>
      <c r="M4" s="122">
        <f t="shared" si="3"/>
        <v>3308.6123870261981</v>
      </c>
      <c r="N4" s="122">
        <f t="shared" si="3"/>
        <v>3367.1550201566943</v>
      </c>
      <c r="O4" s="122">
        <f t="shared" si="3"/>
        <v>2644.0798682007135</v>
      </c>
      <c r="P4" s="122">
        <f t="shared" si="3"/>
        <v>2563.8214057527516</v>
      </c>
      <c r="Q4" s="122">
        <f t="shared" si="3"/>
        <v>2294.4398134420726</v>
      </c>
      <c r="R4" s="122">
        <f t="shared" ref="R4:V4" si="4">SUM(R5:R6)</f>
        <v>1956.0605989570438</v>
      </c>
      <c r="S4" s="122">
        <f t="shared" si="4"/>
        <v>3240.5409652434519</v>
      </c>
      <c r="T4" s="122">
        <f t="shared" si="4"/>
        <v>3636.7453859681955</v>
      </c>
      <c r="U4" s="122">
        <f t="shared" si="4"/>
        <v>2362.3056812133423</v>
      </c>
      <c r="V4" s="122">
        <f t="shared" si="4"/>
        <v>2636.2496048342928</v>
      </c>
      <c r="W4" s="122">
        <f t="shared" ref="W4:Y4" si="5">SUM(W5:W6)</f>
        <v>0</v>
      </c>
      <c r="X4" s="122">
        <f t="shared" si="5"/>
        <v>0</v>
      </c>
      <c r="Y4" s="122">
        <f t="shared" si="5"/>
        <v>2265.5945009284692</v>
      </c>
      <c r="DA4" s="130" t="s">
        <v>4093</v>
      </c>
    </row>
    <row r="5" spans="1:105" ht="12" customHeight="1" x14ac:dyDescent="0.25">
      <c r="A5" s="97" t="s">
        <v>51</v>
      </c>
      <c r="B5" s="98"/>
      <c r="C5" s="98">
        <v>2653.2654383124191</v>
      </c>
      <c r="D5" s="98">
        <v>2914.0261247009498</v>
      </c>
      <c r="E5" s="98">
        <v>2652.1975786852931</v>
      </c>
      <c r="F5" s="98">
        <v>3293.0480359920211</v>
      </c>
      <c r="G5" s="98">
        <v>3440.5901355401834</v>
      </c>
      <c r="H5" s="98">
        <v>3532.2886440066354</v>
      </c>
      <c r="I5" s="98">
        <v>2994.8999180401665</v>
      </c>
      <c r="J5" s="98">
        <v>3169.0137285867404</v>
      </c>
      <c r="K5" s="98">
        <v>3569.7772303612714</v>
      </c>
      <c r="L5" s="98">
        <v>3300.1958236319661</v>
      </c>
      <c r="M5" s="98">
        <v>3286.0101036858373</v>
      </c>
      <c r="N5" s="98">
        <v>3344.4420320107383</v>
      </c>
      <c r="O5" s="98">
        <v>2625.9789353505448</v>
      </c>
      <c r="P5" s="98">
        <v>2546.0400444196503</v>
      </c>
      <c r="Q5" s="98">
        <v>2279.202633359419</v>
      </c>
      <c r="R5" s="98">
        <v>1943.0726622349314</v>
      </c>
      <c r="S5" s="98">
        <v>3219.3754288011364</v>
      </c>
      <c r="T5" s="98">
        <v>3612.7922762395601</v>
      </c>
      <c r="U5" s="98">
        <v>2346.9282741323973</v>
      </c>
      <c r="V5" s="98">
        <v>2619.0944647120737</v>
      </c>
      <c r="W5" s="98">
        <v>0</v>
      </c>
      <c r="X5" s="98">
        <v>0</v>
      </c>
      <c r="Y5" s="98">
        <v>2250.608401363058</v>
      </c>
      <c r="DA5" s="63" t="s">
        <v>4094</v>
      </c>
    </row>
    <row r="6" spans="1:105" ht="12" customHeight="1" x14ac:dyDescent="0.25">
      <c r="A6" s="97" t="s">
        <v>53</v>
      </c>
      <c r="B6" s="98"/>
      <c r="C6" s="98">
        <v>23.370488212777232</v>
      </c>
      <c r="D6" s="98">
        <v>24.839566042787283</v>
      </c>
      <c r="E6" s="98">
        <v>21.132548743232551</v>
      </c>
      <c r="F6" s="98">
        <v>26.178756292056015</v>
      </c>
      <c r="G6" s="98">
        <v>26.426414549804402</v>
      </c>
      <c r="H6" s="98">
        <v>26.037113088331427</v>
      </c>
      <c r="I6" s="98">
        <v>21.898074717055156</v>
      </c>
      <c r="J6" s="98">
        <v>22.604916525674231</v>
      </c>
      <c r="K6" s="98">
        <v>24.511728344730034</v>
      </c>
      <c r="L6" s="98">
        <v>22.52621467596456</v>
      </c>
      <c r="M6" s="98">
        <v>22.60228334036093</v>
      </c>
      <c r="N6" s="98">
        <v>22.71298814595615</v>
      </c>
      <c r="O6" s="98">
        <v>18.100932850168508</v>
      </c>
      <c r="P6" s="98">
        <v>17.78136133310139</v>
      </c>
      <c r="Q6" s="98">
        <v>15.23718008265376</v>
      </c>
      <c r="R6" s="98">
        <v>12.987936722112398</v>
      </c>
      <c r="S6" s="98">
        <v>21.16553644231541</v>
      </c>
      <c r="T6" s="98">
        <v>23.953109728635535</v>
      </c>
      <c r="U6" s="98">
        <v>15.377407080944796</v>
      </c>
      <c r="V6" s="98">
        <v>17.155140122218995</v>
      </c>
      <c r="W6" s="98">
        <v>0</v>
      </c>
      <c r="X6" s="98">
        <v>0</v>
      </c>
      <c r="Y6" s="98">
        <v>14.986099565411333</v>
      </c>
      <c r="DA6" s="63" t="s">
        <v>4095</v>
      </c>
    </row>
    <row r="7" spans="1:105" ht="12.95" customHeight="1" x14ac:dyDescent="0.25">
      <c r="A7" s="121" t="s">
        <v>92</v>
      </c>
      <c r="B7" s="122"/>
      <c r="C7" s="122">
        <f t="shared" ref="C7:Y7" si="6">C8</f>
        <v>150.75233790999664</v>
      </c>
      <c r="D7" s="122">
        <f t="shared" si="6"/>
        <v>98.637712562899438</v>
      </c>
      <c r="E7" s="122">
        <f t="shared" si="6"/>
        <v>201.30703736552468</v>
      </c>
      <c r="F7" s="122">
        <f t="shared" si="6"/>
        <v>237.85119024722562</v>
      </c>
      <c r="G7" s="122">
        <f t="shared" si="6"/>
        <v>392.83432889156865</v>
      </c>
      <c r="H7" s="122">
        <f t="shared" si="6"/>
        <v>128.18961570154275</v>
      </c>
      <c r="I7" s="122">
        <f t="shared" si="6"/>
        <v>146.14982309890362</v>
      </c>
      <c r="J7" s="122">
        <f t="shared" si="6"/>
        <v>116.99675393597454</v>
      </c>
      <c r="K7" s="122">
        <f t="shared" si="6"/>
        <v>182.76347115294044</v>
      </c>
      <c r="L7" s="122">
        <f t="shared" si="6"/>
        <v>224.44790402744025</v>
      </c>
      <c r="M7" s="122">
        <f t="shared" si="6"/>
        <v>160.37125514848134</v>
      </c>
      <c r="N7" s="122">
        <f t="shared" si="6"/>
        <v>252.71071560849163</v>
      </c>
      <c r="O7" s="122">
        <f t="shared" si="6"/>
        <v>50.368496236484994</v>
      </c>
      <c r="P7" s="122">
        <f t="shared" si="6"/>
        <v>14.575655255415493</v>
      </c>
      <c r="Q7" s="122">
        <f t="shared" si="6"/>
        <v>16.581751430722079</v>
      </c>
      <c r="R7" s="122">
        <f t="shared" si="6"/>
        <v>80.032873325091785</v>
      </c>
      <c r="S7" s="122">
        <f t="shared" si="6"/>
        <v>98.290087991303039</v>
      </c>
      <c r="T7" s="122">
        <f t="shared" si="6"/>
        <v>129.04217260239832</v>
      </c>
      <c r="U7" s="122">
        <f t="shared" si="6"/>
        <v>69.799199314708048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33.890517363835727</v>
      </c>
      <c r="DA7" s="130" t="s">
        <v>4096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150.75233790999664</v>
      </c>
      <c r="D8" s="98">
        <f>IF(RES_hhdet_in_tes!D8=0,0,RES_hhdet_in_tes!D8*1000*11630/RES_hhdet_in_new!D5)</f>
        <v>98.637712562899438</v>
      </c>
      <c r="E8" s="98">
        <f>IF(RES_hhdet_in_tes!E8=0,0,RES_hhdet_in_tes!E8*1000*11630/RES_hhdet_in_new!E5)</f>
        <v>201.30703736552468</v>
      </c>
      <c r="F8" s="98">
        <f>IF(RES_hhdet_in_tes!F8=0,0,RES_hhdet_in_tes!F8*1000*11630/RES_hhdet_in_new!F5)</f>
        <v>237.85119024722562</v>
      </c>
      <c r="G8" s="98">
        <f>IF(RES_hhdet_in_tes!G8=0,0,RES_hhdet_in_tes!G8*1000*11630/RES_hhdet_in_new!G5)</f>
        <v>392.83432889156865</v>
      </c>
      <c r="H8" s="98">
        <f>IF(RES_hhdet_in_tes!H8=0,0,RES_hhdet_in_tes!H8*1000*11630/RES_hhdet_in_new!H5)</f>
        <v>128.18961570154275</v>
      </c>
      <c r="I8" s="98">
        <f>IF(RES_hhdet_in_tes!I8=0,0,RES_hhdet_in_tes!I8*1000*11630/RES_hhdet_in_new!I5)</f>
        <v>146.14982309890362</v>
      </c>
      <c r="J8" s="98">
        <f>IF(RES_hhdet_in_tes!J8=0,0,RES_hhdet_in_tes!J8*1000*11630/RES_hhdet_in_new!J5)</f>
        <v>116.99675393597454</v>
      </c>
      <c r="K8" s="98">
        <f>IF(RES_hhdet_in_tes!K8=0,0,RES_hhdet_in_tes!K8*1000*11630/RES_hhdet_in_new!K5)</f>
        <v>182.76347115294044</v>
      </c>
      <c r="L8" s="98">
        <f>IF(RES_hhdet_in_tes!L8=0,0,RES_hhdet_in_tes!L8*1000*11630/RES_hhdet_in_new!L5)</f>
        <v>224.44790402744025</v>
      </c>
      <c r="M8" s="98">
        <f>IF(RES_hhdet_in_tes!M8=0,0,RES_hhdet_in_tes!M8*1000*11630/RES_hhdet_in_new!M5)</f>
        <v>160.37125514848134</v>
      </c>
      <c r="N8" s="98">
        <f>IF(RES_hhdet_in_tes!N8=0,0,RES_hhdet_in_tes!N8*1000*11630/RES_hhdet_in_new!N5)</f>
        <v>252.71071560849163</v>
      </c>
      <c r="O8" s="98">
        <f>IF(RES_hhdet_in_tes!O8=0,0,RES_hhdet_in_tes!O8*1000*11630/RES_hhdet_in_new!O5)</f>
        <v>50.368496236484994</v>
      </c>
      <c r="P8" s="98">
        <f>IF(RES_hhdet_in_tes!P8=0,0,RES_hhdet_in_tes!P8*1000*11630/RES_hhdet_in_new!P5)</f>
        <v>14.575655255415493</v>
      </c>
      <c r="Q8" s="98">
        <f>IF(RES_hhdet_in_tes!Q8=0,0,RES_hhdet_in_tes!Q8*1000*11630/RES_hhdet_in_new!Q5)</f>
        <v>16.581751430722079</v>
      </c>
      <c r="R8" s="98">
        <f>IF(RES_hhdet_in_tes!R8=0,0,RES_hhdet_in_tes!R8*1000*11630/RES_hhdet_in_new!R5)</f>
        <v>80.032873325091785</v>
      </c>
      <c r="S8" s="98">
        <f>IF(RES_hhdet_in_tes!S8=0,0,RES_hhdet_in_tes!S8*1000*11630/RES_hhdet_in_new!S5)</f>
        <v>98.290087991303039</v>
      </c>
      <c r="T8" s="98">
        <f>IF(RES_hhdet_in_tes!T8=0,0,RES_hhdet_in_tes!T8*1000*11630/RES_hhdet_in_new!T5)</f>
        <v>129.04217260239832</v>
      </c>
      <c r="U8" s="98">
        <f>IF(RES_hhdet_in_tes!U8=0,0,RES_hhdet_in_tes!U8*1000*11630/RES_hhdet_in_new!U5)</f>
        <v>69.799199314708048</v>
      </c>
      <c r="V8" s="98">
        <f>IF(RES_hhdet_in_tes!V8=0,0,RES_hhdet_in_tes!V8*1000*11630/RES_hhdet_in_new!V5)</f>
        <v>0</v>
      </c>
      <c r="W8" s="98">
        <f>IF(RES_hhdet_in_tes!W8=0,0,RES_hhdet_in_tes!W8*1000*11630/RES_hhdet_in_new!W5)</f>
        <v>0</v>
      </c>
      <c r="X8" s="98">
        <f>IF(RES_hhdet_in_tes!X8=0,0,RES_hhdet_in_tes!X8*1000*11630/RES_hhdet_in_new!X5)</f>
        <v>0</v>
      </c>
      <c r="Y8" s="98">
        <f>IF(RES_hhdet_in_tes!Y8=0,0,RES_hhdet_in_tes!Y8*1000*11630/RES_hhdet_in_new!Y5)</f>
        <v>33.890517363835727</v>
      </c>
      <c r="DA8" s="63" t="s">
        <v>4097</v>
      </c>
    </row>
    <row r="9" spans="1:105" ht="12" customHeight="1" x14ac:dyDescent="0.25">
      <c r="A9" s="121" t="s">
        <v>55</v>
      </c>
      <c r="B9" s="122"/>
      <c r="C9" s="122">
        <v>721.45896074737834</v>
      </c>
      <c r="D9" s="122">
        <v>696.96627403353898</v>
      </c>
      <c r="E9" s="122">
        <v>661.74080329344258</v>
      </c>
      <c r="F9" s="122">
        <v>664.02966452243231</v>
      </c>
      <c r="G9" s="122">
        <v>686.15984663577046</v>
      </c>
      <c r="H9" s="122">
        <v>699.75101770897618</v>
      </c>
      <c r="I9" s="122">
        <v>703.66598122458777</v>
      </c>
      <c r="J9" s="122">
        <v>704.90477923684193</v>
      </c>
      <c r="K9" s="122">
        <v>690.30241529988325</v>
      </c>
      <c r="L9" s="122">
        <v>727.09483451614039</v>
      </c>
      <c r="M9" s="122">
        <v>743.46739819370555</v>
      </c>
      <c r="N9" s="122">
        <v>740.52657260800709</v>
      </c>
      <c r="O9" s="122">
        <v>752.46147407708679</v>
      </c>
      <c r="P9" s="122">
        <v>782.96089004580767</v>
      </c>
      <c r="Q9" s="122">
        <v>756.14364395159748</v>
      </c>
      <c r="R9" s="122">
        <v>791.96285648122421</v>
      </c>
      <c r="S9" s="122">
        <v>836.66305648398782</v>
      </c>
      <c r="T9" s="122">
        <v>851.35043452457717</v>
      </c>
      <c r="U9" s="122">
        <v>860.74007079957198</v>
      </c>
      <c r="V9" s="122">
        <v>1044.8898945731801</v>
      </c>
      <c r="W9" s="122">
        <v>0</v>
      </c>
      <c r="X9" s="122">
        <v>0</v>
      </c>
      <c r="Y9" s="122">
        <v>822.93953441848726</v>
      </c>
      <c r="DA9" s="130" t="s">
        <v>4098</v>
      </c>
    </row>
    <row r="10" spans="1:105" ht="12" customHeight="1" x14ac:dyDescent="0.25">
      <c r="A10" s="97" t="s">
        <v>143</v>
      </c>
      <c r="B10" s="98"/>
      <c r="C10" s="98">
        <v>721.06555915655701</v>
      </c>
      <c r="D10" s="98">
        <v>685.56901641468426</v>
      </c>
      <c r="E10" s="98">
        <v>662.78154026566619</v>
      </c>
      <c r="F10" s="98">
        <v>674.77359513614942</v>
      </c>
      <c r="G10" s="98">
        <v>710.20824812464434</v>
      </c>
      <c r="H10" s="98">
        <v>714.7180349368972</v>
      </c>
      <c r="I10" s="98">
        <v>654.79379516991867</v>
      </c>
      <c r="J10" s="98">
        <v>703.68352900522757</v>
      </c>
      <c r="K10" s="98">
        <v>720.12628454727712</v>
      </c>
      <c r="L10" s="98">
        <v>745.65484317840901</v>
      </c>
      <c r="M10" s="98">
        <v>712.72271246091964</v>
      </c>
      <c r="N10" s="98">
        <v>732.46579407908814</v>
      </c>
      <c r="O10" s="98">
        <v>738.69307738461725</v>
      </c>
      <c r="P10" s="98">
        <v>781.14885654257205</v>
      </c>
      <c r="Q10" s="98">
        <v>785.11589859402932</v>
      </c>
      <c r="R10" s="98">
        <v>761.64250796555052</v>
      </c>
      <c r="S10" s="98">
        <v>854.55160710933876</v>
      </c>
      <c r="T10" s="98">
        <v>819.33506109232451</v>
      </c>
      <c r="U10" s="98">
        <v>975.6929795970683</v>
      </c>
      <c r="V10" s="98">
        <v>1044.8898945731801</v>
      </c>
      <c r="W10" s="98">
        <v>0</v>
      </c>
      <c r="X10" s="98">
        <v>0</v>
      </c>
      <c r="Y10" s="98">
        <v>0</v>
      </c>
      <c r="DA10" s="63" t="s">
        <v>4099</v>
      </c>
    </row>
    <row r="11" spans="1:105" ht="12" customHeight="1" x14ac:dyDescent="0.25">
      <c r="A11" s="97" t="s">
        <v>124</v>
      </c>
      <c r="B11" s="98"/>
      <c r="C11" s="98">
        <v>697.14878317182604</v>
      </c>
      <c r="D11" s="98">
        <v>697.82867679221886</v>
      </c>
      <c r="E11" s="98">
        <v>664.86524019063836</v>
      </c>
      <c r="F11" s="98">
        <v>668.81136593116059</v>
      </c>
      <c r="G11" s="98">
        <v>701.97599014793832</v>
      </c>
      <c r="H11" s="98">
        <v>684.08044080603418</v>
      </c>
      <c r="I11" s="98">
        <v>697.11526913535135</v>
      </c>
      <c r="J11" s="98">
        <v>704.9610463622771</v>
      </c>
      <c r="K11" s="98">
        <v>692.79763269541252</v>
      </c>
      <c r="L11" s="98">
        <v>724.32850884447816</v>
      </c>
      <c r="M11" s="98">
        <v>737.74128838927265</v>
      </c>
      <c r="N11" s="98">
        <v>738.37779941100359</v>
      </c>
      <c r="O11" s="98">
        <v>773.91532142269341</v>
      </c>
      <c r="P11" s="98">
        <v>783.60345849598752</v>
      </c>
      <c r="Q11" s="98">
        <v>769.58016373054477</v>
      </c>
      <c r="R11" s="98">
        <v>805.00949840331111</v>
      </c>
      <c r="S11" s="98">
        <v>849.99075756068862</v>
      </c>
      <c r="T11" s="98">
        <v>862.30777861791807</v>
      </c>
      <c r="U11" s="98">
        <v>827.54685938047589</v>
      </c>
      <c r="V11" s="98">
        <v>0</v>
      </c>
      <c r="W11" s="98">
        <v>0</v>
      </c>
      <c r="X11" s="98">
        <v>0</v>
      </c>
      <c r="Y11" s="98">
        <v>800.31875828937393</v>
      </c>
      <c r="DA11" s="63" t="s">
        <v>4100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697.77230439966081</v>
      </c>
      <c r="E12" s="98">
        <v>664.92749832969787</v>
      </c>
      <c r="F12" s="98">
        <v>668.93579332261845</v>
      </c>
      <c r="G12" s="98">
        <v>702.12174481585578</v>
      </c>
      <c r="H12" s="98">
        <v>684.15268172300341</v>
      </c>
      <c r="I12" s="98">
        <v>697.7106324200447</v>
      </c>
      <c r="J12" s="98">
        <v>706.10334003535729</v>
      </c>
      <c r="K12" s="98">
        <v>693.87550121380491</v>
      </c>
      <c r="L12" s="98">
        <v>725.15813994293683</v>
      </c>
      <c r="M12" s="98">
        <v>0</v>
      </c>
      <c r="N12" s="98">
        <v>738.43947132084634</v>
      </c>
      <c r="O12" s="98">
        <v>773.93899004701882</v>
      </c>
      <c r="P12" s="98">
        <v>783.66854310342887</v>
      </c>
      <c r="Q12" s="98">
        <v>769.98418755593423</v>
      </c>
      <c r="R12" s="98">
        <v>805.6627558677028</v>
      </c>
      <c r="S12" s="98">
        <v>850.63734991990066</v>
      </c>
      <c r="T12" s="98">
        <v>862.48465440965083</v>
      </c>
      <c r="U12" s="98">
        <v>826.84888004802713</v>
      </c>
      <c r="V12" s="98">
        <v>0</v>
      </c>
      <c r="W12" s="98">
        <v>0</v>
      </c>
      <c r="X12" s="98">
        <v>0</v>
      </c>
      <c r="Y12" s="98">
        <v>800.53978482064315</v>
      </c>
      <c r="DA12" s="63" t="s">
        <v>4101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62.233693785156632</v>
      </c>
      <c r="E13" s="101">
        <v>34.950806183819225</v>
      </c>
      <c r="F13" s="101">
        <v>46.278192903067861</v>
      </c>
      <c r="G13" s="101">
        <v>47.027426531685357</v>
      </c>
      <c r="H13" s="101">
        <v>62.553689492553787</v>
      </c>
      <c r="I13" s="101">
        <v>52.076604850769499</v>
      </c>
      <c r="J13" s="101">
        <v>49.556284206961877</v>
      </c>
      <c r="K13" s="101">
        <v>45.646503091053354</v>
      </c>
      <c r="L13" s="101">
        <v>47.726355284190255</v>
      </c>
      <c r="M13" s="101">
        <v>0</v>
      </c>
      <c r="N13" s="101">
        <v>48.048556898352906</v>
      </c>
      <c r="O13" s="101">
        <v>31.75795362903343</v>
      </c>
      <c r="P13" s="101">
        <v>66.839035501618724</v>
      </c>
      <c r="Q13" s="101">
        <v>13.703946451079783</v>
      </c>
      <c r="R13" s="101">
        <v>24.376739598518224</v>
      </c>
      <c r="S13" s="101">
        <v>48.16491111256753</v>
      </c>
      <c r="T13" s="101">
        <v>57.008911869509518</v>
      </c>
      <c r="U13" s="101">
        <v>68.783075479897619</v>
      </c>
      <c r="V13" s="101">
        <v>0</v>
      </c>
      <c r="W13" s="101">
        <v>0</v>
      </c>
      <c r="X13" s="101">
        <v>0</v>
      </c>
      <c r="Y13" s="101">
        <v>51.594747004627038</v>
      </c>
      <c r="DA13" s="131" t="s">
        <v>4102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635.53861061450425</v>
      </c>
      <c r="E14" s="104">
        <v>629.97669214587859</v>
      </c>
      <c r="F14" s="104">
        <v>622.6576004195507</v>
      </c>
      <c r="G14" s="104">
        <v>655.09431828417053</v>
      </c>
      <c r="H14" s="104">
        <v>621.59899223044965</v>
      </c>
      <c r="I14" s="104">
        <v>645.6340275692753</v>
      </c>
      <c r="J14" s="104">
        <v>656.54705582839529</v>
      </c>
      <c r="K14" s="104">
        <v>648.22899812275148</v>
      </c>
      <c r="L14" s="104">
        <v>677.43178465874666</v>
      </c>
      <c r="M14" s="104">
        <v>0</v>
      </c>
      <c r="N14" s="104">
        <v>690.39091442249355</v>
      </c>
      <c r="O14" s="104">
        <v>742.18103641798541</v>
      </c>
      <c r="P14" s="104">
        <v>716.82950760181018</v>
      </c>
      <c r="Q14" s="104">
        <v>756.28024110485467</v>
      </c>
      <c r="R14" s="104">
        <v>781.28601626918442</v>
      </c>
      <c r="S14" s="104">
        <v>802.47243880733311</v>
      </c>
      <c r="T14" s="104">
        <v>805.47574254014114</v>
      </c>
      <c r="U14" s="104">
        <v>758.06580456812958</v>
      </c>
      <c r="V14" s="104">
        <v>0</v>
      </c>
      <c r="W14" s="104">
        <v>0</v>
      </c>
      <c r="X14" s="104">
        <v>0</v>
      </c>
      <c r="Y14" s="104">
        <v>748.94503781601622</v>
      </c>
      <c r="DA14" s="132" t="s">
        <v>4103</v>
      </c>
    </row>
    <row r="15" spans="1:105" ht="12" customHeight="1" x14ac:dyDescent="0.25">
      <c r="A15" s="106" t="s">
        <v>122</v>
      </c>
      <c r="B15" s="101"/>
      <c r="C15" s="101">
        <v>755.07521385354721</v>
      </c>
      <c r="D15" s="101">
        <v>696.54885530136153</v>
      </c>
      <c r="E15" s="101">
        <v>647.12869649755157</v>
      </c>
      <c r="F15" s="101">
        <v>651.47881667937963</v>
      </c>
      <c r="G15" s="101">
        <v>670.02327044265485</v>
      </c>
      <c r="H15" s="101">
        <v>716.84084676600708</v>
      </c>
      <c r="I15" s="101">
        <v>707.74655786383244</v>
      </c>
      <c r="J15" s="101">
        <v>704.31010900433125</v>
      </c>
      <c r="K15" s="101">
        <v>683.35668699307087</v>
      </c>
      <c r="L15" s="101">
        <v>724.05868412724681</v>
      </c>
      <c r="M15" s="101">
        <v>757.67390400883903</v>
      </c>
      <c r="N15" s="101">
        <v>744.7286668526533</v>
      </c>
      <c r="O15" s="101">
        <v>737.28178339306817</v>
      </c>
      <c r="P15" s="101">
        <v>781.34339416316027</v>
      </c>
      <c r="Q15" s="101">
        <v>740.7471678212147</v>
      </c>
      <c r="R15" s="101">
        <v>777.20963411915159</v>
      </c>
      <c r="S15" s="101">
        <v>821.15066445684704</v>
      </c>
      <c r="T15" s="101">
        <v>845.47219736467275</v>
      </c>
      <c r="U15" s="101">
        <v>863.3851423657236</v>
      </c>
      <c r="V15" s="101">
        <v>0</v>
      </c>
      <c r="W15" s="101">
        <v>0</v>
      </c>
      <c r="X15" s="101">
        <v>0</v>
      </c>
      <c r="Y15" s="101">
        <v>836.53987751496652</v>
      </c>
      <c r="DA15" s="131" t="s">
        <v>4104</v>
      </c>
    </row>
    <row r="16" spans="1:105" ht="12" customHeight="1" x14ac:dyDescent="0.25">
      <c r="A16" s="107" t="s">
        <v>121</v>
      </c>
      <c r="B16" s="104"/>
      <c r="C16" s="104">
        <v>754.98822980172849</v>
      </c>
      <c r="D16" s="104">
        <v>696.41421761232857</v>
      </c>
      <c r="E16" s="104">
        <v>647.25497281196294</v>
      </c>
      <c r="F16" s="104">
        <v>651.71161924213857</v>
      </c>
      <c r="G16" s="104">
        <v>670.19020441030466</v>
      </c>
      <c r="H16" s="104">
        <v>717.03402672962704</v>
      </c>
      <c r="I16" s="104">
        <v>708.49812176818705</v>
      </c>
      <c r="J16" s="104">
        <v>705.86508394861596</v>
      </c>
      <c r="K16" s="104">
        <v>685.01678935830626</v>
      </c>
      <c r="L16" s="104">
        <v>725.44019708331666</v>
      </c>
      <c r="M16" s="104">
        <v>757.90189256899532</v>
      </c>
      <c r="N16" s="104">
        <v>744.45202584872879</v>
      </c>
      <c r="O16" s="104">
        <v>737.08665253505342</v>
      </c>
      <c r="P16" s="104">
        <v>783.13619103640031</v>
      </c>
      <c r="Q16" s="104">
        <v>744.16726558595781</v>
      </c>
      <c r="R16" s="104">
        <v>783.08039984622144</v>
      </c>
      <c r="S16" s="104">
        <v>827.64479510517094</v>
      </c>
      <c r="T16" s="104">
        <v>849.04967247498178</v>
      </c>
      <c r="U16" s="104">
        <v>863.28859214422971</v>
      </c>
      <c r="V16" s="104">
        <v>0</v>
      </c>
      <c r="W16" s="104">
        <v>0</v>
      </c>
      <c r="X16" s="104">
        <v>0</v>
      </c>
      <c r="Y16" s="104">
        <v>837.27084321767825</v>
      </c>
      <c r="DA16" s="132" t="s">
        <v>4105</v>
      </c>
    </row>
    <row r="17" spans="1:105" ht="12" customHeight="1" x14ac:dyDescent="0.25">
      <c r="A17" s="108" t="s">
        <v>53</v>
      </c>
      <c r="B17" s="98"/>
      <c r="C17" s="98">
        <v>166.53802910486073</v>
      </c>
      <c r="D17" s="98">
        <v>62.020253511659512</v>
      </c>
      <c r="E17" s="98">
        <v>33.21401135468205</v>
      </c>
      <c r="F17" s="98">
        <v>44.725518520758207</v>
      </c>
      <c r="G17" s="98">
        <v>44.380557964740071</v>
      </c>
      <c r="H17" s="98">
        <v>66.149281090022399</v>
      </c>
      <c r="I17" s="98">
        <v>53.023444325065739</v>
      </c>
      <c r="J17" s="98">
        <v>49.434069924013436</v>
      </c>
      <c r="K17" s="98">
        <v>44.670220448373449</v>
      </c>
      <c r="L17" s="98">
        <v>46.925341847479224</v>
      </c>
      <c r="M17" s="98">
        <v>74.203461002722264</v>
      </c>
      <c r="N17" s="98">
        <v>47.969714132356579</v>
      </c>
      <c r="O17" s="98">
        <v>28.082269561744617</v>
      </c>
      <c r="P17" s="98">
        <v>67.059318696392211</v>
      </c>
      <c r="Q17" s="98">
        <v>9.7395969553943296</v>
      </c>
      <c r="R17" s="98">
        <v>20.022214333677926</v>
      </c>
      <c r="S17" s="98">
        <v>45.488103726879586</v>
      </c>
      <c r="T17" s="98">
        <v>55.316520509201858</v>
      </c>
      <c r="U17" s="98">
        <v>73.873873577216685</v>
      </c>
      <c r="V17" s="98">
        <v>0</v>
      </c>
      <c r="W17" s="98">
        <v>0</v>
      </c>
      <c r="X17" s="98">
        <v>0</v>
      </c>
      <c r="Y17" s="98">
        <v>55.870357392861095</v>
      </c>
      <c r="DA17" s="63" t="s">
        <v>4106</v>
      </c>
    </row>
    <row r="18" spans="1:105" ht="12" customHeight="1" x14ac:dyDescent="0.25">
      <c r="A18" s="108" t="s">
        <v>52</v>
      </c>
      <c r="B18" s="98"/>
      <c r="C18" s="98">
        <v>588.45020069686791</v>
      </c>
      <c r="D18" s="98">
        <v>634.39396410066922</v>
      </c>
      <c r="E18" s="98">
        <v>614.04096145728079</v>
      </c>
      <c r="F18" s="98">
        <v>606.98610072138035</v>
      </c>
      <c r="G18" s="98">
        <v>625.80964644556457</v>
      </c>
      <c r="H18" s="98">
        <v>650.88474563960472</v>
      </c>
      <c r="I18" s="98">
        <v>655.4746774431211</v>
      </c>
      <c r="J18" s="98">
        <v>656.4310140246024</v>
      </c>
      <c r="K18" s="98">
        <v>640.34656890993278</v>
      </c>
      <c r="L18" s="98">
        <v>678.51485523583744</v>
      </c>
      <c r="M18" s="98">
        <v>683.69843156627303</v>
      </c>
      <c r="N18" s="98">
        <v>696.48231171637224</v>
      </c>
      <c r="O18" s="98">
        <v>709.00438297330868</v>
      </c>
      <c r="P18" s="98">
        <v>716.07687234000821</v>
      </c>
      <c r="Q18" s="98">
        <v>734.42766863056352</v>
      </c>
      <c r="R18" s="98">
        <v>763.05818551254333</v>
      </c>
      <c r="S18" s="98">
        <v>782.15669137829138</v>
      </c>
      <c r="T18" s="98">
        <v>793.73315196577994</v>
      </c>
      <c r="U18" s="98">
        <v>789.41471856701287</v>
      </c>
      <c r="V18" s="98">
        <v>0</v>
      </c>
      <c r="W18" s="98">
        <v>0</v>
      </c>
      <c r="X18" s="98">
        <v>0</v>
      </c>
      <c r="Y18" s="98">
        <v>781.40048582481734</v>
      </c>
      <c r="DA18" s="63" t="s">
        <v>4107</v>
      </c>
    </row>
    <row r="19" spans="1:105" ht="12" customHeight="1" x14ac:dyDescent="0.25">
      <c r="A19" s="121" t="s">
        <v>54</v>
      </c>
      <c r="B19" s="122"/>
      <c r="C19" s="122">
        <v>427.6555919064661</v>
      </c>
      <c r="D19" s="122">
        <v>424.51522836105073</v>
      </c>
      <c r="E19" s="122">
        <v>432.28701249574954</v>
      </c>
      <c r="F19" s="122">
        <v>433.73091400298244</v>
      </c>
      <c r="G19" s="122">
        <v>447.90285424067281</v>
      </c>
      <c r="H19" s="122">
        <v>508.7099255648431</v>
      </c>
      <c r="I19" s="122">
        <v>500.3698921622136</v>
      </c>
      <c r="J19" s="122">
        <v>498.14321350859336</v>
      </c>
      <c r="K19" s="122">
        <v>493.64967047243914</v>
      </c>
      <c r="L19" s="122">
        <v>486.6855868989179</v>
      </c>
      <c r="M19" s="122">
        <v>483.79640410201358</v>
      </c>
      <c r="N19" s="122">
        <v>457.09189123871357</v>
      </c>
      <c r="O19" s="122">
        <v>405.74526640235644</v>
      </c>
      <c r="P19" s="122">
        <v>449.19937292628492</v>
      </c>
      <c r="Q19" s="122">
        <v>446.81867807505245</v>
      </c>
      <c r="R19" s="122">
        <v>450.46368704963101</v>
      </c>
      <c r="S19" s="122">
        <v>468.75066827592354</v>
      </c>
      <c r="T19" s="122">
        <v>502.58660881009024</v>
      </c>
      <c r="U19" s="122">
        <v>493.66696250155724</v>
      </c>
      <c r="V19" s="122">
        <v>576.3572022527062</v>
      </c>
      <c r="W19" s="122">
        <v>0</v>
      </c>
      <c r="X19" s="122">
        <v>0</v>
      </c>
      <c r="Y19" s="122">
        <v>475.2797897551082</v>
      </c>
      <c r="DA19" s="130" t="s">
        <v>4108</v>
      </c>
    </row>
    <row r="20" spans="1:105" ht="12" customHeight="1" x14ac:dyDescent="0.25">
      <c r="A20" s="97" t="s">
        <v>51</v>
      </c>
      <c r="B20" s="98"/>
      <c r="C20" s="98">
        <v>413.41760302863435</v>
      </c>
      <c r="D20" s="98">
        <v>424.99293290009882</v>
      </c>
      <c r="E20" s="98">
        <v>429.00266344552028</v>
      </c>
      <c r="F20" s="98">
        <v>441.83138105918096</v>
      </c>
      <c r="G20" s="98">
        <v>463.12222016923914</v>
      </c>
      <c r="H20" s="98">
        <v>496.48284618938868</v>
      </c>
      <c r="I20" s="98">
        <v>478.32951339571321</v>
      </c>
      <c r="J20" s="98">
        <v>493.72682645847465</v>
      </c>
      <c r="K20" s="98">
        <v>510.69658033841358</v>
      </c>
      <c r="L20" s="98">
        <v>478.12928306472469</v>
      </c>
      <c r="M20" s="98">
        <v>492.4977498078502</v>
      </c>
      <c r="N20" s="98">
        <v>460.78038292770918</v>
      </c>
      <c r="O20" s="98">
        <v>411.27860657950606</v>
      </c>
      <c r="P20" s="98">
        <v>436.08021988770713</v>
      </c>
      <c r="Q20" s="98">
        <v>454.60262486987665</v>
      </c>
      <c r="R20" s="98">
        <v>437.61254509001407</v>
      </c>
      <c r="S20" s="98">
        <v>484.82867962240175</v>
      </c>
      <c r="T20" s="98">
        <v>488.48222406564406</v>
      </c>
      <c r="U20" s="98">
        <v>549.86787685579088</v>
      </c>
      <c r="V20" s="98">
        <v>576.3572022527062</v>
      </c>
      <c r="W20" s="98">
        <v>0</v>
      </c>
      <c r="X20" s="98">
        <v>0</v>
      </c>
      <c r="Y20" s="98">
        <v>0</v>
      </c>
      <c r="DA20" s="63" t="s">
        <v>4109</v>
      </c>
    </row>
    <row r="21" spans="1:105" ht="12" customHeight="1" x14ac:dyDescent="0.25">
      <c r="A21" s="97" t="s">
        <v>50</v>
      </c>
      <c r="B21" s="98"/>
      <c r="C21" s="98">
        <v>409.15959037831891</v>
      </c>
      <c r="D21" s="98">
        <v>422.42267137021884</v>
      </c>
      <c r="E21" s="98">
        <v>431.19440328210254</v>
      </c>
      <c r="F21" s="98">
        <v>443.30271588428366</v>
      </c>
      <c r="G21" s="98">
        <v>460.82396549181874</v>
      </c>
      <c r="H21" s="98">
        <v>478.64150841350477</v>
      </c>
      <c r="I21" s="98">
        <v>497.53759623514151</v>
      </c>
      <c r="J21" s="98">
        <v>502.81862443982368</v>
      </c>
      <c r="K21" s="98">
        <v>492.45216716628914</v>
      </c>
      <c r="L21" s="98">
        <v>488.84068237420104</v>
      </c>
      <c r="M21" s="98">
        <v>465.0101444921421</v>
      </c>
      <c r="N21" s="98">
        <v>449.82170649032804</v>
      </c>
      <c r="O21" s="98">
        <v>438.63313293371607</v>
      </c>
      <c r="P21" s="98">
        <v>437.57182087818569</v>
      </c>
      <c r="Q21" s="98">
        <v>445.02859253558091</v>
      </c>
      <c r="R21" s="98">
        <v>458.9210311342502</v>
      </c>
      <c r="S21" s="98">
        <v>479.0401571270516</v>
      </c>
      <c r="T21" s="98">
        <v>511.20609657683866</v>
      </c>
      <c r="U21" s="98">
        <v>463.27883601932859</v>
      </c>
      <c r="V21" s="98">
        <v>0</v>
      </c>
      <c r="W21" s="98">
        <v>0</v>
      </c>
      <c r="X21" s="98">
        <v>0</v>
      </c>
      <c r="Y21" s="98">
        <v>456.59042829161319</v>
      </c>
      <c r="DA21" s="63" t="s">
        <v>4110</v>
      </c>
    </row>
    <row r="22" spans="1:105" ht="12" customHeight="1" x14ac:dyDescent="0.25">
      <c r="A22" s="109" t="s">
        <v>120</v>
      </c>
      <c r="B22" s="33"/>
      <c r="C22" s="33">
        <v>434.03879258688261</v>
      </c>
      <c r="D22" s="33">
        <v>425.1849420295195</v>
      </c>
      <c r="E22" s="33">
        <v>434.22772277089439</v>
      </c>
      <c r="F22" s="33">
        <v>427.47436242877728</v>
      </c>
      <c r="G22" s="33">
        <v>438.3898479082269</v>
      </c>
      <c r="H22" s="33">
        <v>519.84637419648175</v>
      </c>
      <c r="I22" s="33">
        <v>509.47311125361432</v>
      </c>
      <c r="J22" s="33">
        <v>499.65089651108872</v>
      </c>
      <c r="K22" s="33">
        <v>479.37354588510578</v>
      </c>
      <c r="L22" s="33">
        <v>507.18592902665358</v>
      </c>
      <c r="M22" s="33">
        <v>470.64056288914003</v>
      </c>
      <c r="N22" s="33">
        <v>455.68954119200487</v>
      </c>
      <c r="O22" s="33">
        <v>391.1135131686932</v>
      </c>
      <c r="P22" s="33">
        <v>453.90125283231771</v>
      </c>
      <c r="Q22" s="33">
        <v>445.72394304311229</v>
      </c>
      <c r="R22" s="33">
        <v>450.44950206685348</v>
      </c>
      <c r="S22" s="33">
        <v>461.91905092897127</v>
      </c>
      <c r="T22" s="33">
        <v>505.44482165264338</v>
      </c>
      <c r="U22" s="33">
        <v>482.17663301439075</v>
      </c>
      <c r="V22" s="33">
        <v>0</v>
      </c>
      <c r="W22" s="33">
        <v>0</v>
      </c>
      <c r="X22" s="33">
        <v>0</v>
      </c>
      <c r="Y22" s="33">
        <v>479.45677056125896</v>
      </c>
      <c r="DA22" s="60" t="s">
        <v>4111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3993.5039901277478</v>
      </c>
      <c r="E24" s="117">
        <f t="shared" si="7"/>
        <v>4276.6779345757877</v>
      </c>
      <c r="F24" s="117">
        <f t="shared" si="7"/>
        <v>4570.6308183553374</v>
      </c>
      <c r="G24" s="117">
        <f t="shared" si="7"/>
        <v>4897.1603297032361</v>
      </c>
      <c r="H24" s="117">
        <f t="shared" si="7"/>
        <v>4583.3800151474425</v>
      </c>
      <c r="I24" s="117">
        <f t="shared" si="7"/>
        <v>4705.7821988588157</v>
      </c>
      <c r="J24" s="117">
        <f t="shared" si="7"/>
        <v>4661.7290693708546</v>
      </c>
      <c r="K24" s="117">
        <f t="shared" si="7"/>
        <v>4576.0363829621447</v>
      </c>
      <c r="L24" s="117">
        <f t="shared" si="7"/>
        <v>4994.2630731699446</v>
      </c>
      <c r="M24" s="117">
        <f t="shared" si="7"/>
        <v>4474.8291895142902</v>
      </c>
      <c r="N24" s="117">
        <f t="shared" si="7"/>
        <v>4663.5069592058626</v>
      </c>
      <c r="O24" s="117">
        <f t="shared" si="7"/>
        <v>4210.5347132662828</v>
      </c>
      <c r="P24" s="117">
        <f t="shared" si="7"/>
        <v>0</v>
      </c>
      <c r="Q24" s="117">
        <f t="shared" si="7"/>
        <v>3893.4221054021873</v>
      </c>
      <c r="R24" s="117">
        <f t="shared" ref="R24:V24" si="8">R25+R28+R30+R39</f>
        <v>4256.9191011438097</v>
      </c>
      <c r="S24" s="117">
        <f t="shared" si="8"/>
        <v>3782.7873602638351</v>
      </c>
      <c r="T24" s="117">
        <f t="shared" si="8"/>
        <v>4427.6145940107062</v>
      </c>
      <c r="U24" s="117">
        <f t="shared" si="8"/>
        <v>3884.5986903478074</v>
      </c>
      <c r="V24" s="117">
        <f t="shared" si="8"/>
        <v>3756.2506245925852</v>
      </c>
      <c r="W24" s="117">
        <f t="shared" ref="W24:Y24" si="9">W25+W28+W30+W39</f>
        <v>3887.4384776917182</v>
      </c>
      <c r="X24" s="117">
        <f t="shared" si="9"/>
        <v>4130.7965659165275</v>
      </c>
      <c r="Y24" s="117">
        <f t="shared" si="9"/>
        <v>3536.5454459883204</v>
      </c>
      <c r="DA24" s="129" t="s">
        <v>4112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2773.0071843614787</v>
      </c>
      <c r="E25" s="122">
        <f t="shared" si="10"/>
        <v>2980.2632889178121</v>
      </c>
      <c r="F25" s="122">
        <f t="shared" si="10"/>
        <v>3237.4068811166521</v>
      </c>
      <c r="G25" s="122">
        <f t="shared" si="10"/>
        <v>3375.1943974855944</v>
      </c>
      <c r="H25" s="122">
        <f t="shared" si="10"/>
        <v>3243.8808364987394</v>
      </c>
      <c r="I25" s="122">
        <f t="shared" si="10"/>
        <v>3348.8915909404932</v>
      </c>
      <c r="J25" s="122">
        <f t="shared" si="10"/>
        <v>3339.3942515117151</v>
      </c>
      <c r="K25" s="122">
        <f t="shared" si="10"/>
        <v>3222.768534615821</v>
      </c>
      <c r="L25" s="122">
        <f t="shared" si="10"/>
        <v>3542.9475312569029</v>
      </c>
      <c r="M25" s="122">
        <f t="shared" si="10"/>
        <v>3097.7362964114159</v>
      </c>
      <c r="N25" s="122">
        <f t="shared" si="10"/>
        <v>3214.7773675483809</v>
      </c>
      <c r="O25" s="122">
        <f t="shared" si="10"/>
        <v>3003.601922492433</v>
      </c>
      <c r="P25" s="122">
        <f t="shared" si="10"/>
        <v>0</v>
      </c>
      <c r="Q25" s="122">
        <f t="shared" si="10"/>
        <v>2675.8824202667774</v>
      </c>
      <c r="R25" s="122">
        <f t="shared" ref="R25:V25" si="11">SUM(R26:R27)</f>
        <v>2931.8690095298184</v>
      </c>
      <c r="S25" s="122">
        <f t="shared" si="11"/>
        <v>2382.5992064459106</v>
      </c>
      <c r="T25" s="122">
        <f t="shared" si="11"/>
        <v>2939.1023642426371</v>
      </c>
      <c r="U25" s="122">
        <f t="shared" si="11"/>
        <v>2483.6857257380675</v>
      </c>
      <c r="V25" s="122">
        <f t="shared" si="11"/>
        <v>2354.0442126393727</v>
      </c>
      <c r="W25" s="122">
        <f t="shared" ref="W25:Y25" si="12">SUM(W26:W27)</f>
        <v>2448.2319279715975</v>
      </c>
      <c r="X25" s="122">
        <f t="shared" si="12"/>
        <v>2618.0591162037445</v>
      </c>
      <c r="Y25" s="122">
        <f t="shared" si="12"/>
        <v>2204.342171898073</v>
      </c>
      <c r="DA25" s="130" t="s">
        <v>4113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2715.1464643213722</v>
      </c>
      <c r="E26" s="98">
        <v>2922.0563710139659</v>
      </c>
      <c r="F26" s="98">
        <v>3174.3196295291577</v>
      </c>
      <c r="G26" s="98">
        <v>3311.6051247130731</v>
      </c>
      <c r="H26" s="98">
        <v>3185.1844667188579</v>
      </c>
      <c r="I26" s="98">
        <v>3288.77453161323</v>
      </c>
      <c r="J26" s="98">
        <v>3280.8869508140933</v>
      </c>
      <c r="K26" s="98">
        <v>3168.3796634125911</v>
      </c>
      <c r="L26" s="98">
        <v>3483.5039690972339</v>
      </c>
      <c r="M26" s="98">
        <v>3045.3686208172744</v>
      </c>
      <c r="N26" s="98">
        <v>3161.1075787781788</v>
      </c>
      <c r="O26" s="98">
        <v>2952.7190231253512</v>
      </c>
      <c r="P26" s="98">
        <v>0</v>
      </c>
      <c r="Q26" s="98">
        <v>2631.8948269200673</v>
      </c>
      <c r="R26" s="98">
        <v>2883.6810698937188</v>
      </c>
      <c r="S26" s="98">
        <v>2344.0719047834132</v>
      </c>
      <c r="T26" s="98">
        <v>2891.1804541463166</v>
      </c>
      <c r="U26" s="98">
        <v>2443.6577449883357</v>
      </c>
      <c r="V26" s="98">
        <v>2316.1176286666878</v>
      </c>
      <c r="W26" s="98">
        <v>2408.6401132686747</v>
      </c>
      <c r="X26" s="98">
        <v>2575.1033323018119</v>
      </c>
      <c r="Y26" s="98">
        <v>2168.2479543230547</v>
      </c>
      <c r="DA26" s="63" t="s">
        <v>4114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57.860720040106372</v>
      </c>
      <c r="E27" s="98">
        <v>58.206917903846239</v>
      </c>
      <c r="F27" s="98">
        <v>63.087251587494528</v>
      </c>
      <c r="G27" s="98">
        <v>63.589272772521362</v>
      </c>
      <c r="H27" s="98">
        <v>58.69636977988128</v>
      </c>
      <c r="I27" s="98">
        <v>60.117059327263213</v>
      </c>
      <c r="J27" s="98">
        <v>58.507300697621822</v>
      </c>
      <c r="K27" s="98">
        <v>54.38887120322979</v>
      </c>
      <c r="L27" s="98">
        <v>59.443562159669142</v>
      </c>
      <c r="M27" s="98">
        <v>52.367675594141311</v>
      </c>
      <c r="N27" s="98">
        <v>53.669788770202267</v>
      </c>
      <c r="O27" s="98">
        <v>50.88289936708162</v>
      </c>
      <c r="P27" s="98">
        <v>0</v>
      </c>
      <c r="Q27" s="98">
        <v>43.987593346710057</v>
      </c>
      <c r="R27" s="98">
        <v>48.187939636099742</v>
      </c>
      <c r="S27" s="98">
        <v>38.527301662497187</v>
      </c>
      <c r="T27" s="98">
        <v>47.921910096320332</v>
      </c>
      <c r="U27" s="98">
        <v>40.027980749731896</v>
      </c>
      <c r="V27" s="98">
        <v>37.926583972684853</v>
      </c>
      <c r="W27" s="98">
        <v>39.591814702922655</v>
      </c>
      <c r="X27" s="98">
        <v>42.955783901932371</v>
      </c>
      <c r="Y27" s="98">
        <v>36.094217575018114</v>
      </c>
      <c r="DA27" s="63" t="s">
        <v>4115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98.63739297155891</v>
      </c>
      <c r="E28" s="122">
        <f t="shared" si="13"/>
        <v>201.33340344400605</v>
      </c>
      <c r="F28" s="122">
        <f t="shared" si="13"/>
        <v>237.87567390357324</v>
      </c>
      <c r="G28" s="122">
        <f t="shared" si="13"/>
        <v>392.83179123702001</v>
      </c>
      <c r="H28" s="122">
        <f t="shared" si="13"/>
        <v>128.20833557222537</v>
      </c>
      <c r="I28" s="122">
        <f t="shared" si="13"/>
        <v>146.16423558116443</v>
      </c>
      <c r="J28" s="122">
        <f t="shared" si="13"/>
        <v>117.01148829582986</v>
      </c>
      <c r="K28" s="122">
        <f t="shared" si="13"/>
        <v>182.80897094580061</v>
      </c>
      <c r="L28" s="122">
        <f t="shared" si="13"/>
        <v>224.32051792328954</v>
      </c>
      <c r="M28" s="122">
        <f t="shared" si="13"/>
        <v>160.34595431785888</v>
      </c>
      <c r="N28" s="122">
        <f t="shared" si="13"/>
        <v>252.55746600247312</v>
      </c>
      <c r="O28" s="122">
        <f t="shared" si="13"/>
        <v>50.457118999352815</v>
      </c>
      <c r="P28" s="122">
        <f t="shared" si="13"/>
        <v>0</v>
      </c>
      <c r="Q28" s="122">
        <f t="shared" si="13"/>
        <v>16.556164276671456</v>
      </c>
      <c r="R28" s="122">
        <f t="shared" si="13"/>
        <v>80.03165759359041</v>
      </c>
      <c r="S28" s="122">
        <f t="shared" si="13"/>
        <v>98.29579671534843</v>
      </c>
      <c r="T28" s="122">
        <f t="shared" si="13"/>
        <v>129.06783542845616</v>
      </c>
      <c r="U28" s="122">
        <f t="shared" si="13"/>
        <v>69.853708646464952</v>
      </c>
      <c r="V28" s="122">
        <f t="shared" si="13"/>
        <v>75.431394835700331</v>
      </c>
      <c r="W28" s="122">
        <f t="shared" si="13"/>
        <v>74.508563322329934</v>
      </c>
      <c r="X28" s="122">
        <f t="shared" si="13"/>
        <v>97.224019515968919</v>
      </c>
      <c r="Y28" s="122">
        <f t="shared" si="13"/>
        <v>33.987562637722696</v>
      </c>
      <c r="DA28" s="130" t="s">
        <v>4116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0</v>
      </c>
      <c r="D29" s="98">
        <f>IF(RES_hhdet_in_tes!D29=0,0,RES_hhdet_in_tes!D29*1000*11630/RES_hhdet_in_new!D26)</f>
        <v>98.63739297155891</v>
      </c>
      <c r="E29" s="98">
        <f>IF(RES_hhdet_in_tes!E29=0,0,RES_hhdet_in_tes!E29*1000*11630/RES_hhdet_in_new!E26)</f>
        <v>201.33340344400605</v>
      </c>
      <c r="F29" s="98">
        <f>IF(RES_hhdet_in_tes!F29=0,0,RES_hhdet_in_tes!F29*1000*11630/RES_hhdet_in_new!F26)</f>
        <v>237.87567390357324</v>
      </c>
      <c r="G29" s="98">
        <f>IF(RES_hhdet_in_tes!G29=0,0,RES_hhdet_in_tes!G29*1000*11630/RES_hhdet_in_new!G26)</f>
        <v>392.83179123702001</v>
      </c>
      <c r="H29" s="98">
        <f>IF(RES_hhdet_in_tes!H29=0,0,RES_hhdet_in_tes!H29*1000*11630/RES_hhdet_in_new!H26)</f>
        <v>128.20833557222537</v>
      </c>
      <c r="I29" s="98">
        <f>IF(RES_hhdet_in_tes!I29=0,0,RES_hhdet_in_tes!I29*1000*11630/RES_hhdet_in_new!I26)</f>
        <v>146.16423558116443</v>
      </c>
      <c r="J29" s="98">
        <f>IF(RES_hhdet_in_tes!J29=0,0,RES_hhdet_in_tes!J29*1000*11630/RES_hhdet_in_new!J26)</f>
        <v>117.01148829582986</v>
      </c>
      <c r="K29" s="98">
        <f>IF(RES_hhdet_in_tes!K29=0,0,RES_hhdet_in_tes!K29*1000*11630/RES_hhdet_in_new!K26)</f>
        <v>182.80897094580061</v>
      </c>
      <c r="L29" s="98">
        <f>IF(RES_hhdet_in_tes!L29=0,0,RES_hhdet_in_tes!L29*1000*11630/RES_hhdet_in_new!L26)</f>
        <v>224.32051792328954</v>
      </c>
      <c r="M29" s="98">
        <f>IF(RES_hhdet_in_tes!M29=0,0,RES_hhdet_in_tes!M29*1000*11630/RES_hhdet_in_new!M26)</f>
        <v>160.34595431785888</v>
      </c>
      <c r="N29" s="98">
        <f>IF(RES_hhdet_in_tes!N29=0,0,RES_hhdet_in_tes!N29*1000*11630/RES_hhdet_in_new!N26)</f>
        <v>252.55746600247312</v>
      </c>
      <c r="O29" s="98">
        <f>IF(RES_hhdet_in_tes!O29=0,0,RES_hhdet_in_tes!O29*1000*11630/RES_hhdet_in_new!O26)</f>
        <v>50.457118999352815</v>
      </c>
      <c r="P29" s="98">
        <f>IF(RES_hhdet_in_tes!P29=0,0,RES_hhdet_in_tes!P29*1000*11630/RES_hhdet_in_new!P26)</f>
        <v>0</v>
      </c>
      <c r="Q29" s="98">
        <f>IF(RES_hhdet_in_tes!Q29=0,0,RES_hhdet_in_tes!Q29*1000*11630/RES_hhdet_in_new!Q26)</f>
        <v>16.556164276671456</v>
      </c>
      <c r="R29" s="98">
        <f>IF(RES_hhdet_in_tes!R29=0,0,RES_hhdet_in_tes!R29*1000*11630/RES_hhdet_in_new!R26)</f>
        <v>80.03165759359041</v>
      </c>
      <c r="S29" s="98">
        <f>IF(RES_hhdet_in_tes!S29=0,0,RES_hhdet_in_tes!S29*1000*11630/RES_hhdet_in_new!S26)</f>
        <v>98.29579671534843</v>
      </c>
      <c r="T29" s="98">
        <f>IF(RES_hhdet_in_tes!T29=0,0,RES_hhdet_in_tes!T29*1000*11630/RES_hhdet_in_new!T26)</f>
        <v>129.06783542845616</v>
      </c>
      <c r="U29" s="98">
        <f>IF(RES_hhdet_in_tes!U29=0,0,RES_hhdet_in_tes!U29*1000*11630/RES_hhdet_in_new!U26)</f>
        <v>69.853708646464952</v>
      </c>
      <c r="V29" s="98">
        <f>IF(RES_hhdet_in_tes!V29=0,0,RES_hhdet_in_tes!V29*1000*11630/RES_hhdet_in_new!V26)</f>
        <v>75.431394835700331</v>
      </c>
      <c r="W29" s="98">
        <f>IF(RES_hhdet_in_tes!W29=0,0,RES_hhdet_in_tes!W29*1000*11630/RES_hhdet_in_new!W26)</f>
        <v>74.508563322329934</v>
      </c>
      <c r="X29" s="98">
        <f>IF(RES_hhdet_in_tes!X29=0,0,RES_hhdet_in_tes!X29*1000*11630/RES_hhdet_in_new!X26)</f>
        <v>97.224019515968919</v>
      </c>
      <c r="Y29" s="98">
        <f>IF(RES_hhdet_in_tes!Y29=0,0,RES_hhdet_in_tes!Y29*1000*11630/RES_hhdet_in_new!Y26)</f>
        <v>33.987562637722696</v>
      </c>
      <c r="DA29" s="63" t="s">
        <v>4117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697.44771202369202</v>
      </c>
      <c r="E30" s="122">
        <v>661.6765915211945</v>
      </c>
      <c r="F30" s="122">
        <v>663.62197584631451</v>
      </c>
      <c r="G30" s="122">
        <v>685.52114880496913</v>
      </c>
      <c r="H30" s="122">
        <v>699.68110748213087</v>
      </c>
      <c r="I30" s="122">
        <v>703.67266981783587</v>
      </c>
      <c r="J30" s="122">
        <v>705.04572999443678</v>
      </c>
      <c r="K30" s="122">
        <v>688.03616381935842</v>
      </c>
      <c r="L30" s="122">
        <v>724.45126774266475</v>
      </c>
      <c r="M30" s="122">
        <v>747.61727142600807</v>
      </c>
      <c r="N30" s="122">
        <v>741.84280260680453</v>
      </c>
      <c r="O30" s="122">
        <v>755.10133836311229</v>
      </c>
      <c r="P30" s="122">
        <v>0</v>
      </c>
      <c r="Q30" s="122">
        <v>755.38913365982398</v>
      </c>
      <c r="R30" s="122">
        <v>792.77977463167349</v>
      </c>
      <c r="S30" s="122">
        <v>836.18837089718375</v>
      </c>
      <c r="T30" s="122">
        <v>852.93615644692375</v>
      </c>
      <c r="U30" s="122">
        <v>851.79789533415726</v>
      </c>
      <c r="V30" s="122">
        <v>848.35909631058269</v>
      </c>
      <c r="W30" s="122">
        <v>876.27009624880282</v>
      </c>
      <c r="X30" s="122">
        <v>913.93018767537774</v>
      </c>
      <c r="Y30" s="122">
        <v>822.93747380190712</v>
      </c>
      <c r="DA30" s="130" t="s">
        <v>4118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697.82867679221897</v>
      </c>
      <c r="E31" s="98">
        <v>664.86524019063836</v>
      </c>
      <c r="F31" s="98">
        <v>668.81136593116059</v>
      </c>
      <c r="G31" s="98">
        <v>701.97599014793821</v>
      </c>
      <c r="H31" s="98">
        <v>684.0804408060344</v>
      </c>
      <c r="I31" s="98">
        <v>697.11526913535147</v>
      </c>
      <c r="J31" s="98">
        <v>704.9610463622771</v>
      </c>
      <c r="K31" s="98">
        <v>692.7976326954124</v>
      </c>
      <c r="L31" s="98">
        <v>724.32850884447805</v>
      </c>
      <c r="M31" s="98">
        <v>737.74128838927254</v>
      </c>
      <c r="N31" s="98">
        <v>738.37779941100382</v>
      </c>
      <c r="O31" s="98">
        <v>773.91532142269341</v>
      </c>
      <c r="P31" s="98">
        <v>0</v>
      </c>
      <c r="Q31" s="98">
        <v>769.580163730545</v>
      </c>
      <c r="R31" s="98">
        <v>805.00949840331089</v>
      </c>
      <c r="S31" s="98">
        <v>849.99075756068885</v>
      </c>
      <c r="T31" s="98">
        <v>862.30777861791807</v>
      </c>
      <c r="U31" s="98">
        <v>827.54685938047589</v>
      </c>
      <c r="V31" s="98">
        <v>812.98586159866318</v>
      </c>
      <c r="W31" s="98">
        <v>870.45532380768054</v>
      </c>
      <c r="X31" s="98">
        <v>959.19662807567579</v>
      </c>
      <c r="Y31" s="98">
        <v>800.31875828937416</v>
      </c>
      <c r="DA31" s="63" t="s">
        <v>4119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697.77230439966081</v>
      </c>
      <c r="E32" s="98">
        <v>664.9274983296981</v>
      </c>
      <c r="F32" s="98">
        <v>668.93579332261868</v>
      </c>
      <c r="G32" s="98">
        <v>702.121744815856</v>
      </c>
      <c r="H32" s="98">
        <v>684.1526817230033</v>
      </c>
      <c r="I32" s="98">
        <v>697.71063242004459</v>
      </c>
      <c r="J32" s="98">
        <v>706.10334003535706</v>
      </c>
      <c r="K32" s="98">
        <v>693.8755012138048</v>
      </c>
      <c r="L32" s="98">
        <v>725.15813994293683</v>
      </c>
      <c r="M32" s="98">
        <v>738.02044072742319</v>
      </c>
      <c r="N32" s="98">
        <v>738.43947132084634</v>
      </c>
      <c r="O32" s="98">
        <v>773.93899004701871</v>
      </c>
      <c r="P32" s="98">
        <v>0</v>
      </c>
      <c r="Q32" s="98">
        <v>769.98418755593445</v>
      </c>
      <c r="R32" s="98">
        <v>805.6627558677028</v>
      </c>
      <c r="S32" s="98">
        <v>850.63734991990077</v>
      </c>
      <c r="T32" s="98">
        <v>862.4846544096506</v>
      </c>
      <c r="U32" s="98">
        <v>826.84888004802724</v>
      </c>
      <c r="V32" s="98">
        <v>812.15888502553912</v>
      </c>
      <c r="W32" s="98">
        <v>870.57850034103342</v>
      </c>
      <c r="X32" s="98">
        <v>960.61573245563761</v>
      </c>
      <c r="Y32" s="98">
        <v>800.53978482064304</v>
      </c>
      <c r="DA32" s="63" t="s">
        <v>4120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62.233693785156632</v>
      </c>
      <c r="E33" s="101">
        <v>34.950806183819225</v>
      </c>
      <c r="F33" s="101">
        <v>46.278192903067854</v>
      </c>
      <c r="G33" s="101">
        <v>47.027426531685371</v>
      </c>
      <c r="H33" s="101">
        <v>62.553689492553779</v>
      </c>
      <c r="I33" s="101">
        <v>52.076604850769485</v>
      </c>
      <c r="J33" s="101">
        <v>49.55628420696187</v>
      </c>
      <c r="K33" s="101">
        <v>45.64650309105334</v>
      </c>
      <c r="L33" s="101">
        <v>47.726355284190248</v>
      </c>
      <c r="M33" s="101">
        <v>73.264221039121338</v>
      </c>
      <c r="N33" s="101">
        <v>48.048556898352913</v>
      </c>
      <c r="O33" s="101">
        <v>31.757953629033437</v>
      </c>
      <c r="P33" s="101">
        <v>0</v>
      </c>
      <c r="Q33" s="101">
        <v>13.703946451079785</v>
      </c>
      <c r="R33" s="101">
        <v>24.376739598518231</v>
      </c>
      <c r="S33" s="101">
        <v>48.164911112567523</v>
      </c>
      <c r="T33" s="101">
        <v>57.008911869509497</v>
      </c>
      <c r="U33" s="101">
        <v>68.783075479897619</v>
      </c>
      <c r="V33" s="101">
        <v>53.859915321831316</v>
      </c>
      <c r="W33" s="101">
        <v>66.601604588271442</v>
      </c>
      <c r="X33" s="101">
        <v>83.43174881625157</v>
      </c>
      <c r="Y33" s="101">
        <v>51.594747004627031</v>
      </c>
      <c r="DA33" s="131" t="s">
        <v>4121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635.53861061450425</v>
      </c>
      <c r="E34" s="104">
        <v>629.97669214587893</v>
      </c>
      <c r="F34" s="104">
        <v>622.65760041955093</v>
      </c>
      <c r="G34" s="104">
        <v>655.09431828417064</v>
      </c>
      <c r="H34" s="104">
        <v>621.59899223044954</v>
      </c>
      <c r="I34" s="104">
        <v>645.63402756927519</v>
      </c>
      <c r="J34" s="104">
        <v>656.54705582839529</v>
      </c>
      <c r="K34" s="104">
        <v>648.22899812275148</v>
      </c>
      <c r="L34" s="104">
        <v>677.43178465874666</v>
      </c>
      <c r="M34" s="104">
        <v>664.75621968830194</v>
      </c>
      <c r="N34" s="104">
        <v>690.39091442249344</v>
      </c>
      <c r="O34" s="104">
        <v>742.1810364179853</v>
      </c>
      <c r="P34" s="104">
        <v>0</v>
      </c>
      <c r="Q34" s="104">
        <v>756.28024110485467</v>
      </c>
      <c r="R34" s="104">
        <v>781.28601626918464</v>
      </c>
      <c r="S34" s="104">
        <v>802.47243880733311</v>
      </c>
      <c r="T34" s="104">
        <v>805.47574254014114</v>
      </c>
      <c r="U34" s="104">
        <v>758.06580456812969</v>
      </c>
      <c r="V34" s="104">
        <v>758.29896970370783</v>
      </c>
      <c r="W34" s="104">
        <v>803.97689575276195</v>
      </c>
      <c r="X34" s="104">
        <v>877.18398363938604</v>
      </c>
      <c r="Y34" s="104">
        <v>748.94503781601611</v>
      </c>
      <c r="DA34" s="132" t="s">
        <v>4122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696.54885530136153</v>
      </c>
      <c r="E35" s="101">
        <v>647.12869649755191</v>
      </c>
      <c r="F35" s="101">
        <v>651.47881667937986</v>
      </c>
      <c r="G35" s="101">
        <v>670.02327044265508</v>
      </c>
      <c r="H35" s="101">
        <v>716.84084676600708</v>
      </c>
      <c r="I35" s="101">
        <v>707.74655786383244</v>
      </c>
      <c r="J35" s="101">
        <v>704.31010900433125</v>
      </c>
      <c r="K35" s="101">
        <v>683.35668699307087</v>
      </c>
      <c r="L35" s="101">
        <v>724.05868412724658</v>
      </c>
      <c r="M35" s="101">
        <v>757.67390400883892</v>
      </c>
      <c r="N35" s="101">
        <v>744.72866685265342</v>
      </c>
      <c r="O35" s="101">
        <v>737.28178339306839</v>
      </c>
      <c r="P35" s="101">
        <v>0</v>
      </c>
      <c r="Q35" s="101">
        <v>740.7471678212147</v>
      </c>
      <c r="R35" s="101">
        <v>777.20963411915147</v>
      </c>
      <c r="S35" s="101">
        <v>821.15066445684715</v>
      </c>
      <c r="T35" s="101">
        <v>845.47219736467298</v>
      </c>
      <c r="U35" s="101">
        <v>863.38514236572382</v>
      </c>
      <c r="V35" s="101">
        <v>870.51494371135607</v>
      </c>
      <c r="W35" s="101">
        <v>880.9183065314121</v>
      </c>
      <c r="X35" s="101">
        <v>875.84476022602826</v>
      </c>
      <c r="Y35" s="101">
        <v>836.53987751496629</v>
      </c>
      <c r="DA35" s="131" t="s">
        <v>4123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696.41421761232857</v>
      </c>
      <c r="E36" s="104">
        <v>647.25497281196283</v>
      </c>
      <c r="F36" s="104">
        <v>651.71161924213834</v>
      </c>
      <c r="G36" s="104">
        <v>670.19020441030477</v>
      </c>
      <c r="H36" s="104">
        <v>717.03402672962716</v>
      </c>
      <c r="I36" s="104">
        <v>708.49812176818693</v>
      </c>
      <c r="J36" s="104">
        <v>705.86508394861585</v>
      </c>
      <c r="K36" s="104">
        <v>685.01678935830614</v>
      </c>
      <c r="L36" s="104">
        <v>725.44019708331643</v>
      </c>
      <c r="M36" s="104">
        <v>757.90189256899544</v>
      </c>
      <c r="N36" s="104">
        <v>744.45202584872879</v>
      </c>
      <c r="O36" s="104">
        <v>737.0866525350533</v>
      </c>
      <c r="P36" s="104">
        <v>0</v>
      </c>
      <c r="Q36" s="104">
        <v>744.16726558595758</v>
      </c>
      <c r="R36" s="104">
        <v>783.08039984622133</v>
      </c>
      <c r="S36" s="104">
        <v>827.64479510517106</v>
      </c>
      <c r="T36" s="104">
        <v>849.04967247498189</v>
      </c>
      <c r="U36" s="104">
        <v>863.28859214422937</v>
      </c>
      <c r="V36" s="104">
        <v>868.67425912969748</v>
      </c>
      <c r="W36" s="104">
        <v>879.88538406173143</v>
      </c>
      <c r="X36" s="104">
        <v>876.78011244052357</v>
      </c>
      <c r="Y36" s="104">
        <v>837.27084321767825</v>
      </c>
      <c r="DA36" s="132" t="s">
        <v>4124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62.020253511659497</v>
      </c>
      <c r="E37" s="98">
        <v>33.214011354682036</v>
      </c>
      <c r="F37" s="98">
        <v>44.725518520758214</v>
      </c>
      <c r="G37" s="98">
        <v>44.380557964740056</v>
      </c>
      <c r="H37" s="98">
        <v>66.149281090022413</v>
      </c>
      <c r="I37" s="98">
        <v>53.023444325065739</v>
      </c>
      <c r="J37" s="98">
        <v>49.434069924013428</v>
      </c>
      <c r="K37" s="98">
        <v>44.670220448373435</v>
      </c>
      <c r="L37" s="98">
        <v>46.925341847479231</v>
      </c>
      <c r="M37" s="98">
        <v>74.20346100272225</v>
      </c>
      <c r="N37" s="98">
        <v>47.969714132356579</v>
      </c>
      <c r="O37" s="98">
        <v>28.082269561744617</v>
      </c>
      <c r="P37" s="98">
        <v>0</v>
      </c>
      <c r="Q37" s="98">
        <v>9.7395969553943296</v>
      </c>
      <c r="R37" s="98">
        <v>20.022214333677923</v>
      </c>
      <c r="S37" s="98">
        <v>45.488103726879565</v>
      </c>
      <c r="T37" s="98">
        <v>55.316520509201844</v>
      </c>
      <c r="U37" s="98">
        <v>73.873873577216699</v>
      </c>
      <c r="V37" s="98">
        <v>61.151716581762628</v>
      </c>
      <c r="W37" s="98">
        <v>65.62912716541814</v>
      </c>
      <c r="X37" s="98">
        <v>71.100234222078996</v>
      </c>
      <c r="Y37" s="98">
        <v>55.870357392861088</v>
      </c>
      <c r="DA37" s="63" t="s">
        <v>4125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634.393964100669</v>
      </c>
      <c r="E38" s="98">
        <v>614.04096145728067</v>
      </c>
      <c r="F38" s="98">
        <v>606.98610072138001</v>
      </c>
      <c r="G38" s="98">
        <v>625.80964644556468</v>
      </c>
      <c r="H38" s="98">
        <v>650.88474563960472</v>
      </c>
      <c r="I38" s="98">
        <v>655.47467744312121</v>
      </c>
      <c r="J38" s="98">
        <v>656.43101402460252</v>
      </c>
      <c r="K38" s="98">
        <v>640.34656890993256</v>
      </c>
      <c r="L38" s="98">
        <v>678.51485523583722</v>
      </c>
      <c r="M38" s="98">
        <v>683.69843156627314</v>
      </c>
      <c r="N38" s="98">
        <v>696.48231171637224</v>
      </c>
      <c r="O38" s="98">
        <v>709.00438297330879</v>
      </c>
      <c r="P38" s="98">
        <v>0</v>
      </c>
      <c r="Q38" s="98">
        <v>734.42766863056329</v>
      </c>
      <c r="R38" s="98">
        <v>763.05818551254345</v>
      </c>
      <c r="S38" s="98">
        <v>782.15669137829138</v>
      </c>
      <c r="T38" s="98">
        <v>793.73315196578005</v>
      </c>
      <c r="U38" s="98">
        <v>789.41471856701264</v>
      </c>
      <c r="V38" s="98">
        <v>807.52254254793479</v>
      </c>
      <c r="W38" s="98">
        <v>814.25625689631318</v>
      </c>
      <c r="X38" s="98">
        <v>805.67987821844463</v>
      </c>
      <c r="Y38" s="98">
        <v>781.40048582481734</v>
      </c>
      <c r="DA38" s="63" t="s">
        <v>4126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424.4117007710181</v>
      </c>
      <c r="E39" s="122">
        <v>433.40465069277514</v>
      </c>
      <c r="F39" s="122">
        <v>431.72628748879777</v>
      </c>
      <c r="G39" s="122">
        <v>443.61299217565261</v>
      </c>
      <c r="H39" s="122">
        <v>511.6097355943474</v>
      </c>
      <c r="I39" s="122">
        <v>507.05370251932186</v>
      </c>
      <c r="J39" s="122">
        <v>500.27759956887292</v>
      </c>
      <c r="K39" s="122">
        <v>482.42271358116449</v>
      </c>
      <c r="L39" s="122">
        <v>502.54375624708695</v>
      </c>
      <c r="M39" s="122">
        <v>469.12966735900801</v>
      </c>
      <c r="N39" s="122">
        <v>454.3293230482044</v>
      </c>
      <c r="O39" s="122">
        <v>401.37433341138455</v>
      </c>
      <c r="P39" s="122">
        <v>0</v>
      </c>
      <c r="Q39" s="122">
        <v>445.59438719891432</v>
      </c>
      <c r="R39" s="122">
        <v>452.23865938872768</v>
      </c>
      <c r="S39" s="122">
        <v>465.70398620539265</v>
      </c>
      <c r="T39" s="122">
        <v>506.50823789268958</v>
      </c>
      <c r="U39" s="122">
        <v>479.26136062911803</v>
      </c>
      <c r="V39" s="122">
        <v>478.41592080692936</v>
      </c>
      <c r="W39" s="122">
        <v>488.42789014898807</v>
      </c>
      <c r="X39" s="122">
        <v>501.58324252143677</v>
      </c>
      <c r="Y39" s="122">
        <v>475.27823765061731</v>
      </c>
      <c r="DA39" s="130" t="s">
        <v>4127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422.42267137021889</v>
      </c>
      <c r="E40" s="98">
        <v>431.19440328210266</v>
      </c>
      <c r="F40" s="98">
        <v>443.30271588428371</v>
      </c>
      <c r="G40" s="98">
        <v>460.82396549181885</v>
      </c>
      <c r="H40" s="98">
        <v>478.64150841350488</v>
      </c>
      <c r="I40" s="98">
        <v>497.53759623514156</v>
      </c>
      <c r="J40" s="98">
        <v>502.81862443982379</v>
      </c>
      <c r="K40" s="98">
        <v>492.45216716628914</v>
      </c>
      <c r="L40" s="98">
        <v>488.84068237420109</v>
      </c>
      <c r="M40" s="98">
        <v>465.01014449214205</v>
      </c>
      <c r="N40" s="98">
        <v>449.82170649032798</v>
      </c>
      <c r="O40" s="98">
        <v>438.63313293371613</v>
      </c>
      <c r="P40" s="98">
        <v>0</v>
      </c>
      <c r="Q40" s="98">
        <v>445.02859253558108</v>
      </c>
      <c r="R40" s="98">
        <v>458.92103113425026</v>
      </c>
      <c r="S40" s="98">
        <v>479.04015712705171</v>
      </c>
      <c r="T40" s="98">
        <v>511.20609657683849</v>
      </c>
      <c r="U40" s="98">
        <v>463.27883601932859</v>
      </c>
      <c r="V40" s="98">
        <v>452.71517822507195</v>
      </c>
      <c r="W40" s="98">
        <v>483.89251041110117</v>
      </c>
      <c r="X40" s="98">
        <v>547.35454936244435</v>
      </c>
      <c r="Y40" s="98">
        <v>456.59042829161325</v>
      </c>
      <c r="DA40" s="63" t="s">
        <v>4128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425.18494202951956</v>
      </c>
      <c r="E41" s="33">
        <v>434.22772277089439</v>
      </c>
      <c r="F41" s="33">
        <v>427.47436242877723</v>
      </c>
      <c r="G41" s="33">
        <v>438.38984790822695</v>
      </c>
      <c r="H41" s="33">
        <v>519.84637419648152</v>
      </c>
      <c r="I41" s="33">
        <v>509.47311125361443</v>
      </c>
      <c r="J41" s="33">
        <v>499.6508965110886</v>
      </c>
      <c r="K41" s="33">
        <v>479.37354588510556</v>
      </c>
      <c r="L41" s="33">
        <v>507.18592902665358</v>
      </c>
      <c r="M41" s="33">
        <v>470.64056288913997</v>
      </c>
      <c r="N41" s="33">
        <v>455.68954119200492</v>
      </c>
      <c r="O41" s="33">
        <v>391.1135131686932</v>
      </c>
      <c r="P41" s="33">
        <v>0</v>
      </c>
      <c r="Q41" s="33">
        <v>445.72394304311217</v>
      </c>
      <c r="R41" s="33">
        <v>450.4495020668536</v>
      </c>
      <c r="S41" s="33">
        <v>461.91905092897139</v>
      </c>
      <c r="T41" s="33">
        <v>505.44482165264338</v>
      </c>
      <c r="U41" s="33">
        <v>482.17663301439069</v>
      </c>
      <c r="V41" s="33">
        <v>483.4770628366461</v>
      </c>
      <c r="W41" s="33">
        <v>489.41909021039578</v>
      </c>
      <c r="X41" s="33">
        <v>491.98609916379274</v>
      </c>
      <c r="Y41" s="33">
        <v>479.45677056125902</v>
      </c>
      <c r="DA41" s="60" t="s">
        <v>4129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4029.8382824745386</v>
      </c>
      <c r="D43" s="117">
        <f t="shared" si="14"/>
        <v>3905.1896675741264</v>
      </c>
      <c r="E43" s="117">
        <f t="shared" si="14"/>
        <v>4299.5538401098993</v>
      </c>
      <c r="F43" s="117">
        <f t="shared" si="14"/>
        <v>4699.5731925215514</v>
      </c>
      <c r="G43" s="117">
        <f t="shared" si="14"/>
        <v>4956.7526823618646</v>
      </c>
      <c r="H43" s="117">
        <f t="shared" si="14"/>
        <v>4560.3934063750803</v>
      </c>
      <c r="I43" s="117">
        <f t="shared" si="14"/>
        <v>4641.267619024472</v>
      </c>
      <c r="J43" s="117">
        <f t="shared" si="14"/>
        <v>4574.4219345008923</v>
      </c>
      <c r="K43" s="117">
        <f t="shared" si="14"/>
        <v>4597.6642939513031</v>
      </c>
      <c r="L43" s="117">
        <f t="shared" si="14"/>
        <v>4978.3993480321242</v>
      </c>
      <c r="M43" s="117">
        <f t="shared" si="14"/>
        <v>4528.4906683876707</v>
      </c>
      <c r="N43" s="117">
        <f t="shared" si="14"/>
        <v>4409.6114228390079</v>
      </c>
      <c r="O43" s="117">
        <f t="shared" si="14"/>
        <v>4152.6975797409968</v>
      </c>
      <c r="P43" s="117">
        <f t="shared" si="14"/>
        <v>3993.5593869079707</v>
      </c>
      <c r="Q43" s="117">
        <f t="shared" si="14"/>
        <v>4264.9282380164468</v>
      </c>
      <c r="R43" s="117">
        <f t="shared" ref="R43:V43" si="15">R44+R47+R49+R58</f>
        <v>3885.9332082960018</v>
      </c>
      <c r="S43" s="117">
        <f t="shared" si="15"/>
        <v>3943.3027870313094</v>
      </c>
      <c r="T43" s="117">
        <f t="shared" si="15"/>
        <v>4267.9749562402076</v>
      </c>
      <c r="U43" s="117">
        <f t="shared" si="15"/>
        <v>3871.5109494824828</v>
      </c>
      <c r="V43" s="117">
        <f t="shared" si="15"/>
        <v>4048.4614940758001</v>
      </c>
      <c r="W43" s="117">
        <f t="shared" ref="W43:Y43" si="16">W44+W47+W49+W58</f>
        <v>3968.6708546602545</v>
      </c>
      <c r="X43" s="117">
        <f t="shared" si="16"/>
        <v>3831.5948268581001</v>
      </c>
      <c r="Y43" s="117">
        <f t="shared" si="16"/>
        <v>3607.16470284763</v>
      </c>
      <c r="DA43" s="129" t="s">
        <v>4130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2696.1559763444479</v>
      </c>
      <c r="D44" s="122">
        <f t="shared" si="17"/>
        <v>2686.131920380476</v>
      </c>
      <c r="E44" s="122">
        <f t="shared" si="17"/>
        <v>3016.4403949673888</v>
      </c>
      <c r="F44" s="122">
        <f t="shared" si="17"/>
        <v>3377.196136958652</v>
      </c>
      <c r="G44" s="122">
        <f t="shared" si="17"/>
        <v>3449.0587739303724</v>
      </c>
      <c r="H44" s="122">
        <f t="shared" si="17"/>
        <v>3204.8253151125555</v>
      </c>
      <c r="I44" s="122">
        <f t="shared" si="17"/>
        <v>3282.3255205936739</v>
      </c>
      <c r="J44" s="122">
        <f t="shared" si="17"/>
        <v>3245.7000189819878</v>
      </c>
      <c r="K44" s="122">
        <f t="shared" si="17"/>
        <v>3245.2400890284316</v>
      </c>
      <c r="L44" s="122">
        <f t="shared" si="17"/>
        <v>3528.540507607267</v>
      </c>
      <c r="M44" s="122">
        <f t="shared" si="17"/>
        <v>3148.8477042658674</v>
      </c>
      <c r="N44" s="122">
        <f t="shared" si="17"/>
        <v>2972.6702885471464</v>
      </c>
      <c r="O44" s="122">
        <f t="shared" si="17"/>
        <v>2951.2229429629406</v>
      </c>
      <c r="P44" s="122">
        <f t="shared" si="17"/>
        <v>2745.3677255463008</v>
      </c>
      <c r="Q44" s="122">
        <f t="shared" si="17"/>
        <v>3053.5704035875938</v>
      </c>
      <c r="R44" s="122">
        <f t="shared" ref="R44:V44" si="18">SUM(R45:R46)</f>
        <v>2570.7963063817811</v>
      </c>
      <c r="S44" s="122">
        <f t="shared" si="18"/>
        <v>2557.1220978665406</v>
      </c>
      <c r="T44" s="122">
        <f t="shared" si="18"/>
        <v>2784.4484010604306</v>
      </c>
      <c r="U44" s="122">
        <f t="shared" si="18"/>
        <v>2464.1218757122042</v>
      </c>
      <c r="V44" s="122">
        <f t="shared" si="18"/>
        <v>2622.3711020630826</v>
      </c>
      <c r="W44" s="122">
        <f t="shared" ref="W44:Y44" si="19">SUM(W45:W46)</f>
        <v>2524.3974995398439</v>
      </c>
      <c r="X44" s="122">
        <f t="shared" si="19"/>
        <v>2358.0003879115775</v>
      </c>
      <c r="Y44" s="122">
        <f t="shared" si="19"/>
        <v>2261.8444783098785</v>
      </c>
      <c r="DA44" s="130" t="s">
        <v>4131</v>
      </c>
    </row>
    <row r="45" spans="1:105" ht="12" customHeight="1" x14ac:dyDescent="0.25">
      <c r="A45" s="97" t="s">
        <v>211</v>
      </c>
      <c r="B45" s="98"/>
      <c r="C45" s="98">
        <v>2638.064488269602</v>
      </c>
      <c r="D45" s="98">
        <v>2630.0839130358013</v>
      </c>
      <c r="E45" s="98">
        <v>2957.5269093419402</v>
      </c>
      <c r="F45" s="98">
        <v>3311.3848163009479</v>
      </c>
      <c r="G45" s="98">
        <v>3384.07788294901</v>
      </c>
      <c r="H45" s="98">
        <v>3146.83563507893</v>
      </c>
      <c r="I45" s="98">
        <v>3223.4034107867378</v>
      </c>
      <c r="J45" s="98">
        <v>3188.8342724775457</v>
      </c>
      <c r="K45" s="98">
        <v>3190.4719779059969</v>
      </c>
      <c r="L45" s="98">
        <v>3469.3386664435475</v>
      </c>
      <c r="M45" s="98">
        <v>3095.6159830043198</v>
      </c>
      <c r="N45" s="98">
        <v>2923.0424082216573</v>
      </c>
      <c r="O45" s="98">
        <v>2901.2273763427156</v>
      </c>
      <c r="P45" s="98">
        <v>2698.2566475752988</v>
      </c>
      <c r="Q45" s="98">
        <v>3003.3741721869746</v>
      </c>
      <c r="R45" s="98">
        <v>2528.5429257478008</v>
      </c>
      <c r="S45" s="98">
        <v>2515.7727117902723</v>
      </c>
      <c r="T45" s="98">
        <v>2739.0481157328913</v>
      </c>
      <c r="U45" s="98">
        <v>2424.4091930712912</v>
      </c>
      <c r="V45" s="98">
        <v>2580.1214377297074</v>
      </c>
      <c r="W45" s="98">
        <v>2483.5739660762029</v>
      </c>
      <c r="X45" s="98">
        <v>2319.311515503427</v>
      </c>
      <c r="Y45" s="98">
        <v>2224.8087096521144</v>
      </c>
      <c r="DA45" s="63" t="s">
        <v>4132</v>
      </c>
    </row>
    <row r="46" spans="1:105" ht="12" customHeight="1" x14ac:dyDescent="0.25">
      <c r="A46" s="97" t="s">
        <v>53</v>
      </c>
      <c r="B46" s="98"/>
      <c r="C46" s="98">
        <v>58.091488074846147</v>
      </c>
      <c r="D46" s="98">
        <v>56.048007344674744</v>
      </c>
      <c r="E46" s="98">
        <v>58.913485625448814</v>
      </c>
      <c r="F46" s="98">
        <v>65.811320657703902</v>
      </c>
      <c r="G46" s="98">
        <v>64.980890981362379</v>
      </c>
      <c r="H46" s="98">
        <v>57.989680033625433</v>
      </c>
      <c r="I46" s="98">
        <v>58.9221098069359</v>
      </c>
      <c r="J46" s="98">
        <v>56.865746504441994</v>
      </c>
      <c r="K46" s="98">
        <v>54.768111122434718</v>
      </c>
      <c r="L46" s="98">
        <v>59.20184116371945</v>
      </c>
      <c r="M46" s="98">
        <v>53.231721261547698</v>
      </c>
      <c r="N46" s="98">
        <v>49.627880325488988</v>
      </c>
      <c r="O46" s="98">
        <v>49.995566620224807</v>
      </c>
      <c r="P46" s="98">
        <v>47.111077971002196</v>
      </c>
      <c r="Q46" s="98">
        <v>50.196231400619297</v>
      </c>
      <c r="R46" s="98">
        <v>42.253380633980036</v>
      </c>
      <c r="S46" s="98">
        <v>41.349386076268061</v>
      </c>
      <c r="T46" s="98">
        <v>45.40028532753923</v>
      </c>
      <c r="U46" s="98">
        <v>39.712682640912909</v>
      </c>
      <c r="V46" s="98">
        <v>42.249664333375044</v>
      </c>
      <c r="W46" s="98">
        <v>40.82353346364097</v>
      </c>
      <c r="X46" s="98">
        <v>38.688872408150694</v>
      </c>
      <c r="Y46" s="98">
        <v>37.03576865776401</v>
      </c>
      <c r="DA46" s="63" t="s">
        <v>4133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150.73762732345946</v>
      </c>
      <c r="D47" s="122">
        <f t="shared" si="20"/>
        <v>98.636113714756945</v>
      </c>
      <c r="E47" s="122">
        <f t="shared" si="20"/>
        <v>201.31181734557524</v>
      </c>
      <c r="F47" s="122">
        <f t="shared" si="20"/>
        <v>237.87164194996163</v>
      </c>
      <c r="G47" s="122">
        <f t="shared" si="20"/>
        <v>392.84167772498927</v>
      </c>
      <c r="H47" s="122">
        <f t="shared" si="20"/>
        <v>128.20800931240072</v>
      </c>
      <c r="I47" s="122">
        <f t="shared" si="20"/>
        <v>146.17120654483898</v>
      </c>
      <c r="J47" s="122">
        <f t="shared" si="20"/>
        <v>117.01508188447303</v>
      </c>
      <c r="K47" s="122">
        <f t="shared" si="20"/>
        <v>182.79913736280091</v>
      </c>
      <c r="L47" s="122">
        <f t="shared" si="20"/>
        <v>224.33070545126438</v>
      </c>
      <c r="M47" s="122">
        <f t="shared" si="20"/>
        <v>160.35142024050739</v>
      </c>
      <c r="N47" s="122">
        <f t="shared" si="20"/>
        <v>252.5639685023869</v>
      </c>
      <c r="O47" s="122">
        <f t="shared" si="20"/>
        <v>50.452537266112564</v>
      </c>
      <c r="P47" s="122">
        <f t="shared" si="20"/>
        <v>14.129449412898287</v>
      </c>
      <c r="Q47" s="122">
        <f t="shared" si="20"/>
        <v>16.540272789995516</v>
      </c>
      <c r="R47" s="122">
        <f t="shared" si="20"/>
        <v>80.02424526586509</v>
      </c>
      <c r="S47" s="122">
        <f t="shared" si="20"/>
        <v>98.323084211268664</v>
      </c>
      <c r="T47" s="122">
        <f t="shared" si="20"/>
        <v>129.03902128678524</v>
      </c>
      <c r="U47" s="122">
        <f t="shared" si="20"/>
        <v>69.94186080154013</v>
      </c>
      <c r="V47" s="122">
        <f t="shared" si="20"/>
        <v>75.460762611613262</v>
      </c>
      <c r="W47" s="122">
        <f t="shared" si="20"/>
        <v>74.524551788218147</v>
      </c>
      <c r="X47" s="122">
        <f t="shared" si="20"/>
        <v>97.216552731132836</v>
      </c>
      <c r="Y47" s="122">
        <f t="shared" si="20"/>
        <v>33.983679430300008</v>
      </c>
      <c r="DA47" s="130" t="s">
        <v>4134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150.73762732345946</v>
      </c>
      <c r="D48" s="98">
        <f>IF(RES_hhdet_in_tes!D48=0,0,RES_hhdet_in_tes!D48*1000*11630/RES_hhdet_in_new!D45)</f>
        <v>98.636113714756945</v>
      </c>
      <c r="E48" s="98">
        <f>IF(RES_hhdet_in_tes!E48=0,0,RES_hhdet_in_tes!E48*1000*11630/RES_hhdet_in_new!E45)</f>
        <v>201.31181734557524</v>
      </c>
      <c r="F48" s="98">
        <f>IF(RES_hhdet_in_tes!F48=0,0,RES_hhdet_in_tes!F48*1000*11630/RES_hhdet_in_new!F45)</f>
        <v>237.87164194996163</v>
      </c>
      <c r="G48" s="98">
        <f>IF(RES_hhdet_in_tes!G48=0,0,RES_hhdet_in_tes!G48*1000*11630/RES_hhdet_in_new!G45)</f>
        <v>392.84167772498927</v>
      </c>
      <c r="H48" s="98">
        <f>IF(RES_hhdet_in_tes!H48=0,0,RES_hhdet_in_tes!H48*1000*11630/RES_hhdet_in_new!H45)</f>
        <v>128.20800931240072</v>
      </c>
      <c r="I48" s="98">
        <f>IF(RES_hhdet_in_tes!I48=0,0,RES_hhdet_in_tes!I48*1000*11630/RES_hhdet_in_new!I45)</f>
        <v>146.17120654483898</v>
      </c>
      <c r="J48" s="98">
        <f>IF(RES_hhdet_in_tes!J48=0,0,RES_hhdet_in_tes!J48*1000*11630/RES_hhdet_in_new!J45)</f>
        <v>117.01508188447303</v>
      </c>
      <c r="K48" s="98">
        <f>IF(RES_hhdet_in_tes!K48=0,0,RES_hhdet_in_tes!K48*1000*11630/RES_hhdet_in_new!K45)</f>
        <v>182.79913736280091</v>
      </c>
      <c r="L48" s="98">
        <f>IF(RES_hhdet_in_tes!L48=0,0,RES_hhdet_in_tes!L48*1000*11630/RES_hhdet_in_new!L45)</f>
        <v>224.33070545126438</v>
      </c>
      <c r="M48" s="98">
        <f>IF(RES_hhdet_in_tes!M48=0,0,RES_hhdet_in_tes!M48*1000*11630/RES_hhdet_in_new!M45)</f>
        <v>160.35142024050739</v>
      </c>
      <c r="N48" s="98">
        <f>IF(RES_hhdet_in_tes!N48=0,0,RES_hhdet_in_tes!N48*1000*11630/RES_hhdet_in_new!N45)</f>
        <v>252.5639685023869</v>
      </c>
      <c r="O48" s="98">
        <f>IF(RES_hhdet_in_tes!O48=0,0,RES_hhdet_in_tes!O48*1000*11630/RES_hhdet_in_new!O45)</f>
        <v>50.452537266112564</v>
      </c>
      <c r="P48" s="98">
        <f>IF(RES_hhdet_in_tes!P48=0,0,RES_hhdet_in_tes!P48*1000*11630/RES_hhdet_in_new!P45)</f>
        <v>14.129449412898287</v>
      </c>
      <c r="Q48" s="98">
        <f>IF(RES_hhdet_in_tes!Q48=0,0,RES_hhdet_in_tes!Q48*1000*11630/RES_hhdet_in_new!Q45)</f>
        <v>16.540272789995516</v>
      </c>
      <c r="R48" s="98">
        <f>IF(RES_hhdet_in_tes!R48=0,0,RES_hhdet_in_tes!R48*1000*11630/RES_hhdet_in_new!R45)</f>
        <v>80.02424526586509</v>
      </c>
      <c r="S48" s="98">
        <f>IF(RES_hhdet_in_tes!S48=0,0,RES_hhdet_in_tes!S48*1000*11630/RES_hhdet_in_new!S45)</f>
        <v>98.323084211268664</v>
      </c>
      <c r="T48" s="98">
        <f>IF(RES_hhdet_in_tes!T48=0,0,RES_hhdet_in_tes!T48*1000*11630/RES_hhdet_in_new!T45)</f>
        <v>129.03902128678524</v>
      </c>
      <c r="U48" s="98">
        <f>IF(RES_hhdet_in_tes!U48=0,0,RES_hhdet_in_tes!U48*1000*11630/RES_hhdet_in_new!U45)</f>
        <v>69.94186080154013</v>
      </c>
      <c r="V48" s="98">
        <f>IF(RES_hhdet_in_tes!V48=0,0,RES_hhdet_in_tes!V48*1000*11630/RES_hhdet_in_new!V45)</f>
        <v>75.460762611613262</v>
      </c>
      <c r="W48" s="98">
        <f>IF(RES_hhdet_in_tes!W48=0,0,RES_hhdet_in_tes!W48*1000*11630/RES_hhdet_in_new!W45)</f>
        <v>74.524551788218147</v>
      </c>
      <c r="X48" s="98">
        <f>IF(RES_hhdet_in_tes!X48=0,0,RES_hhdet_in_tes!X48*1000*11630/RES_hhdet_in_new!X45)</f>
        <v>97.216552731132836</v>
      </c>
      <c r="Y48" s="98">
        <f>IF(RES_hhdet_in_tes!Y48=0,0,RES_hhdet_in_tes!Y48*1000*11630/RES_hhdet_in_new!Y45)</f>
        <v>33.983679430300008</v>
      </c>
      <c r="DA48" s="63" t="s">
        <v>4135</v>
      </c>
    </row>
    <row r="49" spans="1:105" ht="12" customHeight="1" x14ac:dyDescent="0.25">
      <c r="A49" s="121" t="s">
        <v>55</v>
      </c>
      <c r="B49" s="122"/>
      <c r="C49" s="122">
        <v>754.17765551322339</v>
      </c>
      <c r="D49" s="122">
        <v>696.00991097328756</v>
      </c>
      <c r="E49" s="122">
        <v>648.39693589566707</v>
      </c>
      <c r="F49" s="122">
        <v>652.77924616458495</v>
      </c>
      <c r="G49" s="122">
        <v>671.23914932719663</v>
      </c>
      <c r="H49" s="122">
        <v>715.75089990400454</v>
      </c>
      <c r="I49" s="122">
        <v>705.71708424059784</v>
      </c>
      <c r="J49" s="122">
        <v>711.42924637683109</v>
      </c>
      <c r="K49" s="122">
        <v>687.20223283103735</v>
      </c>
      <c r="L49" s="122">
        <v>722.98431832074334</v>
      </c>
      <c r="M49" s="122">
        <v>750.16192245250534</v>
      </c>
      <c r="N49" s="122">
        <v>730.04784902110907</v>
      </c>
      <c r="O49" s="122">
        <v>749.64842501883402</v>
      </c>
      <c r="P49" s="122">
        <v>783.68131096380375</v>
      </c>
      <c r="Q49" s="122">
        <v>749.22318183218067</v>
      </c>
      <c r="R49" s="122">
        <v>782.87411826709945</v>
      </c>
      <c r="S49" s="122">
        <v>822.15356047935825</v>
      </c>
      <c r="T49" s="122">
        <v>847.9790458971263</v>
      </c>
      <c r="U49" s="122">
        <v>858.18705521245977</v>
      </c>
      <c r="V49" s="122">
        <v>872.21363069574932</v>
      </c>
      <c r="W49" s="122">
        <v>881.32092112413329</v>
      </c>
      <c r="X49" s="122">
        <v>874.79446148325064</v>
      </c>
      <c r="Y49" s="122">
        <v>836.05817585046861</v>
      </c>
      <c r="DA49" s="130" t="s">
        <v>4136</v>
      </c>
    </row>
    <row r="50" spans="1:105" ht="12" customHeight="1" x14ac:dyDescent="0.25">
      <c r="A50" s="97" t="s">
        <v>138</v>
      </c>
      <c r="B50" s="98"/>
      <c r="C50" s="98">
        <v>710.51550959913618</v>
      </c>
      <c r="D50" s="98">
        <v>682.48238166680972</v>
      </c>
      <c r="E50" s="98">
        <v>670.121439288391</v>
      </c>
      <c r="F50" s="98">
        <v>672.89144200156375</v>
      </c>
      <c r="G50" s="98">
        <v>692.19160986104362</v>
      </c>
      <c r="H50" s="98">
        <v>685.29925364030294</v>
      </c>
      <c r="I50" s="98">
        <v>695.62719397568424</v>
      </c>
      <c r="J50" s="98">
        <v>724.69563018868485</v>
      </c>
      <c r="K50" s="98">
        <v>699.79071566026289</v>
      </c>
      <c r="L50" s="98">
        <v>715.97704764357809</v>
      </c>
      <c r="M50" s="98">
        <v>725.83021677064357</v>
      </c>
      <c r="N50" s="98">
        <v>694.94432055117329</v>
      </c>
      <c r="O50" s="98">
        <v>779.92869489684063</v>
      </c>
      <c r="P50" s="98">
        <v>801.61453745992367</v>
      </c>
      <c r="Q50" s="98">
        <v>936.63558054048713</v>
      </c>
      <c r="R50" s="98">
        <v>814.86637897434821</v>
      </c>
      <c r="S50" s="98">
        <v>808.94847213160381</v>
      </c>
      <c r="T50" s="98">
        <v>855.0506853795107</v>
      </c>
      <c r="U50" s="98">
        <v>813.32972935000066</v>
      </c>
      <c r="V50" s="98">
        <v>893.32135993905001</v>
      </c>
      <c r="W50" s="98">
        <v>893.46015471057547</v>
      </c>
      <c r="X50" s="98">
        <v>858.0916227682817</v>
      </c>
      <c r="Y50" s="98">
        <v>832.3440374404355</v>
      </c>
      <c r="DA50" s="63" t="s">
        <v>4137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670.14336156588729</v>
      </c>
      <c r="F51" s="98">
        <v>672.94216593489114</v>
      </c>
      <c r="G51" s="98">
        <v>692.24535005814596</v>
      </c>
      <c r="H51" s="98">
        <v>685.34679918502036</v>
      </c>
      <c r="I51" s="98">
        <v>696.18267048568896</v>
      </c>
      <c r="J51" s="98">
        <v>725.97061956684638</v>
      </c>
      <c r="K51" s="98">
        <v>701.15420582827642</v>
      </c>
      <c r="L51" s="98">
        <v>717.15598392913387</v>
      </c>
      <c r="M51" s="98">
        <v>0</v>
      </c>
      <c r="N51" s="98">
        <v>694.62915707193008</v>
      </c>
      <c r="O51" s="98">
        <v>779.75206317748598</v>
      </c>
      <c r="P51" s="98">
        <v>801.8774385157916</v>
      </c>
      <c r="Q51" s="98">
        <v>939.16064783383376</v>
      </c>
      <c r="R51" s="98">
        <v>0</v>
      </c>
      <c r="S51" s="98">
        <v>810.33415183350701</v>
      </c>
      <c r="T51" s="98">
        <v>856.57979462657931</v>
      </c>
      <c r="U51" s="98">
        <v>814.33412075141678</v>
      </c>
      <c r="V51" s="98">
        <v>894.59501018780509</v>
      </c>
      <c r="W51" s="98">
        <v>894.596130712996</v>
      </c>
      <c r="X51" s="98">
        <v>858.9625686509338</v>
      </c>
      <c r="Y51" s="98">
        <v>833.12436892928042</v>
      </c>
      <c r="DA51" s="63" t="s">
        <v>4138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35.265118319432517</v>
      </c>
      <c r="F52" s="101">
        <v>46.583740080445224</v>
      </c>
      <c r="G52" s="101">
        <v>46.269671881474196</v>
      </c>
      <c r="H52" s="101">
        <v>62.687859290003715</v>
      </c>
      <c r="I52" s="101">
        <v>51.967060261144844</v>
      </c>
      <c r="J52" s="101">
        <v>51.463117147616359</v>
      </c>
      <c r="K52" s="101">
        <v>46.39392676964647</v>
      </c>
      <c r="L52" s="101">
        <v>47.017242801300398</v>
      </c>
      <c r="M52" s="101">
        <v>0</v>
      </c>
      <c r="N52" s="101">
        <v>37.498616918925435</v>
      </c>
      <c r="O52" s="101">
        <v>32.129531903922128</v>
      </c>
      <c r="P52" s="101">
        <v>68.885050491610059</v>
      </c>
      <c r="Q52" s="101">
        <v>25.622134290381464</v>
      </c>
      <c r="R52" s="101">
        <v>0</v>
      </c>
      <c r="S52" s="101">
        <v>44.326480004069843</v>
      </c>
      <c r="T52" s="101">
        <v>56.442765968712116</v>
      </c>
      <c r="U52" s="101">
        <v>66.967126895929894</v>
      </c>
      <c r="V52" s="101">
        <v>63.189610022929635</v>
      </c>
      <c r="W52" s="101">
        <v>69.4995405571361</v>
      </c>
      <c r="X52" s="101">
        <v>70.776686472319128</v>
      </c>
      <c r="Y52" s="101">
        <v>55.166398695907205</v>
      </c>
      <c r="DA52" s="131" t="s">
        <v>4139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634.87824324645476</v>
      </c>
      <c r="F53" s="104">
        <v>626.35842585444584</v>
      </c>
      <c r="G53" s="104">
        <v>645.97567817667175</v>
      </c>
      <c r="H53" s="104">
        <v>622.6589398950166</v>
      </c>
      <c r="I53" s="104">
        <v>644.21561022454432</v>
      </c>
      <c r="J53" s="104">
        <v>674.50750241923004</v>
      </c>
      <c r="K53" s="104">
        <v>654.76027905862986</v>
      </c>
      <c r="L53" s="104">
        <v>670.13874112783355</v>
      </c>
      <c r="M53" s="104">
        <v>0</v>
      </c>
      <c r="N53" s="104">
        <v>657.13054015300452</v>
      </c>
      <c r="O53" s="104">
        <v>747.62253127356382</v>
      </c>
      <c r="P53" s="104">
        <v>732.99238802418165</v>
      </c>
      <c r="Q53" s="104">
        <v>913.53851354345238</v>
      </c>
      <c r="R53" s="104">
        <v>0</v>
      </c>
      <c r="S53" s="104">
        <v>766.0076718294373</v>
      </c>
      <c r="T53" s="104">
        <v>800.13702865786729</v>
      </c>
      <c r="U53" s="104">
        <v>747.36699385548673</v>
      </c>
      <c r="V53" s="104">
        <v>831.40540016487569</v>
      </c>
      <c r="W53" s="104">
        <v>825.09659015585987</v>
      </c>
      <c r="X53" s="104">
        <v>788.18588217861452</v>
      </c>
      <c r="Y53" s="104">
        <v>777.9579702333732</v>
      </c>
      <c r="DA53" s="132" t="s">
        <v>4140</v>
      </c>
    </row>
    <row r="54" spans="1:105" ht="12" customHeight="1" x14ac:dyDescent="0.25">
      <c r="A54" s="106" t="s">
        <v>122</v>
      </c>
      <c r="B54" s="101"/>
      <c r="C54" s="101">
        <v>755.07521385354721</v>
      </c>
      <c r="D54" s="101">
        <v>696.54885530136141</v>
      </c>
      <c r="E54" s="101">
        <v>647.12869649755191</v>
      </c>
      <c r="F54" s="101">
        <v>651.47881667937975</v>
      </c>
      <c r="G54" s="101">
        <v>670.02327044265519</v>
      </c>
      <c r="H54" s="101">
        <v>716.84084676600719</v>
      </c>
      <c r="I54" s="101">
        <v>707.74655786383255</v>
      </c>
      <c r="J54" s="101">
        <v>704.31010900433114</v>
      </c>
      <c r="K54" s="101">
        <v>683.35668699307098</v>
      </c>
      <c r="L54" s="101">
        <v>724.05868412724658</v>
      </c>
      <c r="M54" s="101">
        <v>757.67390400883914</v>
      </c>
      <c r="N54" s="101">
        <v>744.72866685265342</v>
      </c>
      <c r="O54" s="101">
        <v>737.28178339306839</v>
      </c>
      <c r="P54" s="101">
        <v>781.34339416316027</v>
      </c>
      <c r="Q54" s="101">
        <v>740.74716782121459</v>
      </c>
      <c r="R54" s="101">
        <v>777.20963411915159</v>
      </c>
      <c r="S54" s="101">
        <v>821.15066445684704</v>
      </c>
      <c r="T54" s="101">
        <v>845.47219736467287</v>
      </c>
      <c r="U54" s="101">
        <v>863.3851423657236</v>
      </c>
      <c r="V54" s="101">
        <v>870.51494371135618</v>
      </c>
      <c r="W54" s="101">
        <v>880.91830653141233</v>
      </c>
      <c r="X54" s="101">
        <v>875.84476022602837</v>
      </c>
      <c r="Y54" s="101">
        <v>836.53987751496629</v>
      </c>
      <c r="DA54" s="131" t="s">
        <v>4141</v>
      </c>
    </row>
    <row r="55" spans="1:105" ht="12" customHeight="1" x14ac:dyDescent="0.25">
      <c r="A55" s="107" t="s">
        <v>121</v>
      </c>
      <c r="B55" s="104"/>
      <c r="C55" s="104">
        <v>754.98822980172872</v>
      </c>
      <c r="D55" s="104">
        <v>696.41421761232857</v>
      </c>
      <c r="E55" s="104">
        <v>647.25497281196294</v>
      </c>
      <c r="F55" s="104">
        <v>651.71161924213845</v>
      </c>
      <c r="G55" s="104">
        <v>670.19020441030466</v>
      </c>
      <c r="H55" s="104">
        <v>717.03402672962704</v>
      </c>
      <c r="I55" s="104">
        <v>708.49812176818693</v>
      </c>
      <c r="J55" s="104">
        <v>705.86508394861573</v>
      </c>
      <c r="K55" s="104">
        <v>685.01678935830603</v>
      </c>
      <c r="L55" s="104">
        <v>725.44019708331666</v>
      </c>
      <c r="M55" s="104">
        <v>757.90189256899521</v>
      </c>
      <c r="N55" s="104">
        <v>744.45202584872891</v>
      </c>
      <c r="O55" s="104">
        <v>737.0866525350533</v>
      </c>
      <c r="P55" s="104">
        <v>783.13619103640042</v>
      </c>
      <c r="Q55" s="104">
        <v>744.16726558595781</v>
      </c>
      <c r="R55" s="104">
        <v>783.08039984622133</v>
      </c>
      <c r="S55" s="104">
        <v>827.64479510517083</v>
      </c>
      <c r="T55" s="104">
        <v>849.04967247498178</v>
      </c>
      <c r="U55" s="104">
        <v>863.28859214422948</v>
      </c>
      <c r="V55" s="104">
        <v>868.67425912969748</v>
      </c>
      <c r="W55" s="104">
        <v>879.8853840617312</v>
      </c>
      <c r="X55" s="104">
        <v>876.78011244052379</v>
      </c>
      <c r="Y55" s="104">
        <v>837.27084321767836</v>
      </c>
      <c r="DA55" s="132" t="s">
        <v>4142</v>
      </c>
    </row>
    <row r="56" spans="1:105" ht="12" customHeight="1" x14ac:dyDescent="0.25">
      <c r="A56" s="108" t="s">
        <v>53</v>
      </c>
      <c r="B56" s="98"/>
      <c r="C56" s="98">
        <v>166.53802910486073</v>
      </c>
      <c r="D56" s="98">
        <v>62.020253511659504</v>
      </c>
      <c r="E56" s="98">
        <v>33.21401135468205</v>
      </c>
      <c r="F56" s="98">
        <v>44.725518520758214</v>
      </c>
      <c r="G56" s="98">
        <v>44.380557964740063</v>
      </c>
      <c r="H56" s="98">
        <v>66.149281090022413</v>
      </c>
      <c r="I56" s="98">
        <v>53.023444325065725</v>
      </c>
      <c r="J56" s="98">
        <v>49.434069924013436</v>
      </c>
      <c r="K56" s="98">
        <v>44.670220448373442</v>
      </c>
      <c r="L56" s="98">
        <v>46.925341847479224</v>
      </c>
      <c r="M56" s="98">
        <v>74.203461002722278</v>
      </c>
      <c r="N56" s="98">
        <v>47.969714132356579</v>
      </c>
      <c r="O56" s="98">
        <v>28.082269561744617</v>
      </c>
      <c r="P56" s="98">
        <v>67.059318696392211</v>
      </c>
      <c r="Q56" s="98">
        <v>9.7395969553943296</v>
      </c>
      <c r="R56" s="98">
        <v>20.022214333677926</v>
      </c>
      <c r="S56" s="98">
        <v>45.488103726879572</v>
      </c>
      <c r="T56" s="98">
        <v>55.316520509201858</v>
      </c>
      <c r="U56" s="98">
        <v>73.873873577216699</v>
      </c>
      <c r="V56" s="98">
        <v>61.151716581762628</v>
      </c>
      <c r="W56" s="98">
        <v>65.62912716541814</v>
      </c>
      <c r="X56" s="98">
        <v>71.10023422207901</v>
      </c>
      <c r="Y56" s="98">
        <v>55.870357392861095</v>
      </c>
      <c r="DA56" s="63" t="s">
        <v>4143</v>
      </c>
    </row>
    <row r="57" spans="1:105" ht="12" customHeight="1" x14ac:dyDescent="0.25">
      <c r="A57" s="108" t="s">
        <v>52</v>
      </c>
      <c r="B57" s="98"/>
      <c r="C57" s="98">
        <v>588.45020069686791</v>
      </c>
      <c r="D57" s="98">
        <v>634.39396410066911</v>
      </c>
      <c r="E57" s="98">
        <v>614.04096145728101</v>
      </c>
      <c r="F57" s="98">
        <v>606.98610072138035</v>
      </c>
      <c r="G57" s="98">
        <v>625.80964644556457</v>
      </c>
      <c r="H57" s="98">
        <v>650.88474563960472</v>
      </c>
      <c r="I57" s="98">
        <v>655.47467744312121</v>
      </c>
      <c r="J57" s="98">
        <v>656.43101402460252</v>
      </c>
      <c r="K57" s="98">
        <v>640.34656890993267</v>
      </c>
      <c r="L57" s="98">
        <v>678.51485523583733</v>
      </c>
      <c r="M57" s="98">
        <v>683.69843156627314</v>
      </c>
      <c r="N57" s="98">
        <v>696.48231171637224</v>
      </c>
      <c r="O57" s="98">
        <v>709.00438297330879</v>
      </c>
      <c r="P57" s="98">
        <v>716.07687234000821</v>
      </c>
      <c r="Q57" s="98">
        <v>734.42766863056352</v>
      </c>
      <c r="R57" s="98">
        <v>763.05818551254333</v>
      </c>
      <c r="S57" s="98">
        <v>782.1566913782915</v>
      </c>
      <c r="T57" s="98">
        <v>793.73315196577994</v>
      </c>
      <c r="U57" s="98">
        <v>789.41471856701287</v>
      </c>
      <c r="V57" s="98">
        <v>807.52254254793468</v>
      </c>
      <c r="W57" s="98">
        <v>814.25625689631306</v>
      </c>
      <c r="X57" s="98">
        <v>805.67987821844474</v>
      </c>
      <c r="Y57" s="98">
        <v>781.40048582481722</v>
      </c>
      <c r="DA57" s="63" t="s">
        <v>4144</v>
      </c>
    </row>
    <row r="58" spans="1:105" ht="12" customHeight="1" x14ac:dyDescent="0.25">
      <c r="A58" s="121" t="s">
        <v>54</v>
      </c>
      <c r="B58" s="122"/>
      <c r="C58" s="122">
        <v>428.7670232934081</v>
      </c>
      <c r="D58" s="122">
        <v>424.41172250560601</v>
      </c>
      <c r="E58" s="122">
        <v>433.40469190126879</v>
      </c>
      <c r="F58" s="122">
        <v>431.72616744835216</v>
      </c>
      <c r="G58" s="122">
        <v>443.61308137930655</v>
      </c>
      <c r="H58" s="122">
        <v>511.6091820461192</v>
      </c>
      <c r="I58" s="122">
        <v>507.05380764536102</v>
      </c>
      <c r="J58" s="122">
        <v>500.27758725760054</v>
      </c>
      <c r="K58" s="122">
        <v>482.42283472903245</v>
      </c>
      <c r="L58" s="122">
        <v>502.54381665284961</v>
      </c>
      <c r="M58" s="122">
        <v>469.12962142879064</v>
      </c>
      <c r="N58" s="122">
        <v>454.32931676836552</v>
      </c>
      <c r="O58" s="122">
        <v>401.37367449311006</v>
      </c>
      <c r="P58" s="122">
        <v>450.38090098496787</v>
      </c>
      <c r="Q58" s="122">
        <v>445.59437980667684</v>
      </c>
      <c r="R58" s="122">
        <v>452.23853838125626</v>
      </c>
      <c r="S58" s="122">
        <v>465.70404447414177</v>
      </c>
      <c r="T58" s="122">
        <v>506.50848799586566</v>
      </c>
      <c r="U58" s="122">
        <v>479.26015775627866</v>
      </c>
      <c r="V58" s="122">
        <v>478.41599870535549</v>
      </c>
      <c r="W58" s="122">
        <v>488.4278822080592</v>
      </c>
      <c r="X58" s="122">
        <v>501.58342473213958</v>
      </c>
      <c r="Y58" s="122">
        <v>475.27836925698301</v>
      </c>
      <c r="DA58" s="130" t="s">
        <v>4145</v>
      </c>
    </row>
    <row r="59" spans="1:105" ht="12" customHeight="1" x14ac:dyDescent="0.25">
      <c r="A59" s="97" t="s">
        <v>50</v>
      </c>
      <c r="B59" s="98"/>
      <c r="C59" s="98">
        <v>409.15959037831891</v>
      </c>
      <c r="D59" s="98">
        <v>422.42267137021889</v>
      </c>
      <c r="E59" s="98">
        <v>431.19440328210266</v>
      </c>
      <c r="F59" s="98">
        <v>443.30271588428377</v>
      </c>
      <c r="G59" s="98">
        <v>460.8239654918188</v>
      </c>
      <c r="H59" s="98">
        <v>478.64150841350482</v>
      </c>
      <c r="I59" s="98">
        <v>497.53759623514145</v>
      </c>
      <c r="J59" s="98">
        <v>502.81862443982385</v>
      </c>
      <c r="K59" s="98">
        <v>492.4521671662892</v>
      </c>
      <c r="L59" s="98">
        <v>488.84068237420098</v>
      </c>
      <c r="M59" s="98">
        <v>465.0101444921421</v>
      </c>
      <c r="N59" s="98">
        <v>449.82170649032804</v>
      </c>
      <c r="O59" s="98">
        <v>438.63313293371624</v>
      </c>
      <c r="P59" s="98">
        <v>437.57182087818558</v>
      </c>
      <c r="Q59" s="98">
        <v>445.02859253558103</v>
      </c>
      <c r="R59" s="98">
        <v>458.92103113425014</v>
      </c>
      <c r="S59" s="98">
        <v>479.04015712705154</v>
      </c>
      <c r="T59" s="98">
        <v>511.20609657683855</v>
      </c>
      <c r="U59" s="98">
        <v>463.27883601932865</v>
      </c>
      <c r="V59" s="98">
        <v>452.7151782250719</v>
      </c>
      <c r="W59" s="98">
        <v>483.89251041110106</v>
      </c>
      <c r="X59" s="98">
        <v>547.35454936244423</v>
      </c>
      <c r="Y59" s="98">
        <v>456.59042829161319</v>
      </c>
      <c r="DA59" s="63" t="s">
        <v>4146</v>
      </c>
    </row>
    <row r="60" spans="1:105" ht="12" customHeight="1" x14ac:dyDescent="0.25">
      <c r="A60" s="109" t="s">
        <v>120</v>
      </c>
      <c r="B60" s="33"/>
      <c r="C60" s="33">
        <v>434.03879258688266</v>
      </c>
      <c r="D60" s="33">
        <v>425.18494202951962</v>
      </c>
      <c r="E60" s="33">
        <v>434.22772277089445</v>
      </c>
      <c r="F60" s="33">
        <v>427.47436242877745</v>
      </c>
      <c r="G60" s="33">
        <v>438.38984790822701</v>
      </c>
      <c r="H60" s="33">
        <v>519.84637419648175</v>
      </c>
      <c r="I60" s="33">
        <v>509.47311125361443</v>
      </c>
      <c r="J60" s="33">
        <v>499.65089651108872</v>
      </c>
      <c r="K60" s="33">
        <v>479.37354588510556</v>
      </c>
      <c r="L60" s="33">
        <v>507.18592902665364</v>
      </c>
      <c r="M60" s="33">
        <v>470.64056288913997</v>
      </c>
      <c r="N60" s="33">
        <v>455.68954119200487</v>
      </c>
      <c r="O60" s="33">
        <v>391.11351316869315</v>
      </c>
      <c r="P60" s="33">
        <v>453.90125283231771</v>
      </c>
      <c r="Q60" s="33">
        <v>445.7239430431124</v>
      </c>
      <c r="R60" s="33">
        <v>450.44950206685337</v>
      </c>
      <c r="S60" s="33">
        <v>461.91905092897133</v>
      </c>
      <c r="T60" s="33">
        <v>505.44482165264338</v>
      </c>
      <c r="U60" s="33">
        <v>482.17663301439075</v>
      </c>
      <c r="V60" s="33">
        <v>483.4770628366461</v>
      </c>
      <c r="W60" s="33">
        <v>489.41909021039595</v>
      </c>
      <c r="X60" s="33">
        <v>491.98609916379269</v>
      </c>
      <c r="Y60" s="33">
        <v>479.45677056125913</v>
      </c>
      <c r="DA60" s="60" t="s">
        <v>4147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3946.4106287731724</v>
      </c>
      <c r="D62" s="117">
        <f t="shared" si="21"/>
        <v>4059.9948983842446</v>
      </c>
      <c r="E62" s="117">
        <f t="shared" si="21"/>
        <v>4489.3158466824552</v>
      </c>
      <c r="F62" s="117">
        <f t="shared" si="21"/>
        <v>4445.4322561913605</v>
      </c>
      <c r="G62" s="117">
        <f t="shared" si="21"/>
        <v>4728.739011949986</v>
      </c>
      <c r="H62" s="117">
        <f t="shared" si="21"/>
        <v>4833.2715771965377</v>
      </c>
      <c r="I62" s="117">
        <f t="shared" si="21"/>
        <v>4834.2302826356145</v>
      </c>
      <c r="J62" s="117">
        <f t="shared" si="21"/>
        <v>4458.9394711126788</v>
      </c>
      <c r="K62" s="117">
        <f t="shared" si="21"/>
        <v>4541.1854984928477</v>
      </c>
      <c r="L62" s="117">
        <f t="shared" si="21"/>
        <v>5190.2456066964232</v>
      </c>
      <c r="M62" s="117">
        <f t="shared" si="21"/>
        <v>4323.3689772215566</v>
      </c>
      <c r="N62" s="117">
        <f t="shared" si="21"/>
        <v>4610.0089826073799</v>
      </c>
      <c r="O62" s="117">
        <f t="shared" si="21"/>
        <v>4129.816886354608</v>
      </c>
      <c r="P62" s="117">
        <f t="shared" si="21"/>
        <v>3929.6379808531292</v>
      </c>
      <c r="Q62" s="117">
        <f t="shared" si="21"/>
        <v>4156.9386586031205</v>
      </c>
      <c r="R62" s="117">
        <f t="shared" ref="R62:V62" si="22">R63+R66+R68+R77</f>
        <v>4038.8423369819493</v>
      </c>
      <c r="S62" s="117">
        <f t="shared" si="22"/>
        <v>3920.289332240256</v>
      </c>
      <c r="T62" s="117">
        <f t="shared" si="22"/>
        <v>4221.5240431464108</v>
      </c>
      <c r="U62" s="117">
        <f t="shared" si="22"/>
        <v>3922.8094438045937</v>
      </c>
      <c r="V62" s="117">
        <f t="shared" si="22"/>
        <v>3946.4779427280951</v>
      </c>
      <c r="W62" s="117">
        <f t="shared" ref="W62:Y62" si="23">W63+W66+W68+W77</f>
        <v>4231.8441462246592</v>
      </c>
      <c r="X62" s="117">
        <f t="shared" si="23"/>
        <v>3763.168878877204</v>
      </c>
      <c r="Y62" s="117">
        <f t="shared" si="23"/>
        <v>3567.4230551587275</v>
      </c>
      <c r="DA62" s="129" t="s">
        <v>4148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2665.1499971518151</v>
      </c>
      <c r="D63" s="122">
        <f t="shared" si="24"/>
        <v>2841.5218130015287</v>
      </c>
      <c r="E63" s="122">
        <f t="shared" si="24"/>
        <v>3143.4049460890528</v>
      </c>
      <c r="F63" s="122">
        <f t="shared" si="24"/>
        <v>3133.0956129539441</v>
      </c>
      <c r="G63" s="122">
        <f t="shared" si="24"/>
        <v>3252.7182602120338</v>
      </c>
      <c r="H63" s="122">
        <f t="shared" si="24"/>
        <v>3464.7137069811752</v>
      </c>
      <c r="I63" s="122">
        <f t="shared" si="24"/>
        <v>3448.6088791152511</v>
      </c>
      <c r="J63" s="122">
        <f t="shared" si="24"/>
        <v>3132.038909706614</v>
      </c>
      <c r="K63" s="122">
        <f t="shared" si="24"/>
        <v>3184.0011727651718</v>
      </c>
      <c r="L63" s="122">
        <f t="shared" si="24"/>
        <v>3686.4244746700479</v>
      </c>
      <c r="M63" s="122">
        <f t="shared" si="24"/>
        <v>2986.5149916660694</v>
      </c>
      <c r="N63" s="122">
        <f t="shared" si="24"/>
        <v>3140.5972931544552</v>
      </c>
      <c r="O63" s="122">
        <f t="shared" si="24"/>
        <v>2923.4545043893004</v>
      </c>
      <c r="P63" s="122">
        <f t="shared" si="24"/>
        <v>2743.2798845678913</v>
      </c>
      <c r="Q63" s="122">
        <f t="shared" si="24"/>
        <v>2910.4604257448905</v>
      </c>
      <c r="R63" s="122">
        <f t="shared" ref="R63:V63" si="25">SUM(R64:R65)</f>
        <v>2633.6111389369175</v>
      </c>
      <c r="S63" s="122">
        <f t="shared" si="25"/>
        <v>2524.3099526136252</v>
      </c>
      <c r="T63" s="122">
        <f t="shared" si="25"/>
        <v>2735.8823161771193</v>
      </c>
      <c r="U63" s="122">
        <f t="shared" si="25"/>
        <v>2527.6317295136078</v>
      </c>
      <c r="V63" s="122">
        <f t="shared" si="25"/>
        <v>2537.933265776267</v>
      </c>
      <c r="W63" s="122">
        <f t="shared" ref="W63:Y63" si="26">SUM(W64:W65)</f>
        <v>2685.5623461243404</v>
      </c>
      <c r="X63" s="122">
        <f t="shared" si="26"/>
        <v>2343.6608607741637</v>
      </c>
      <c r="Y63" s="122">
        <f t="shared" si="26"/>
        <v>2227.447184153672</v>
      </c>
      <c r="DA63" s="130" t="s">
        <v>4149</v>
      </c>
    </row>
    <row r="64" spans="1:105" ht="12" customHeight="1" x14ac:dyDescent="0.25">
      <c r="A64" s="97" t="s">
        <v>212</v>
      </c>
      <c r="B64" s="98"/>
      <c r="C64" s="98">
        <v>2607.7265651858593</v>
      </c>
      <c r="D64" s="98">
        <v>2782.2314876691062</v>
      </c>
      <c r="E64" s="98">
        <v>3082.0117415638283</v>
      </c>
      <c r="F64" s="98">
        <v>3072.0410719461347</v>
      </c>
      <c r="G64" s="98">
        <v>3191.4364600126523</v>
      </c>
      <c r="H64" s="98">
        <v>3402.0214790059044</v>
      </c>
      <c r="I64" s="98">
        <v>3386.7017618042141</v>
      </c>
      <c r="J64" s="98">
        <v>3077.1645437332336</v>
      </c>
      <c r="K64" s="98">
        <v>3130.2665567552444</v>
      </c>
      <c r="L64" s="98">
        <v>3624.5736568203029</v>
      </c>
      <c r="M64" s="98">
        <v>2936.0275281522167</v>
      </c>
      <c r="N64" s="98">
        <v>3088.1659195118036</v>
      </c>
      <c r="O64" s="98">
        <v>2873.9293525250864</v>
      </c>
      <c r="P64" s="98">
        <v>2696.2046343798888</v>
      </c>
      <c r="Q64" s="98">
        <v>2862.6167130728682</v>
      </c>
      <c r="R64" s="98">
        <v>2590.3253392727624</v>
      </c>
      <c r="S64" s="98">
        <v>2483.4911481874024</v>
      </c>
      <c r="T64" s="98">
        <v>2691.27389831967</v>
      </c>
      <c r="U64" s="98">
        <v>2486.8954990143502</v>
      </c>
      <c r="V64" s="98">
        <v>2497.0440001436509</v>
      </c>
      <c r="W64" s="98">
        <v>2642.1325200665638</v>
      </c>
      <c r="X64" s="98">
        <v>2305.2072640422411</v>
      </c>
      <c r="Y64" s="98">
        <v>2190.9746417659007</v>
      </c>
      <c r="DA64" s="63" t="s">
        <v>4150</v>
      </c>
    </row>
    <row r="65" spans="1:105" ht="12" customHeight="1" x14ac:dyDescent="0.25">
      <c r="A65" s="97" t="s">
        <v>53</v>
      </c>
      <c r="B65" s="98"/>
      <c r="C65" s="98">
        <v>57.423431965955928</v>
      </c>
      <c r="D65" s="98">
        <v>59.290325332422498</v>
      </c>
      <c r="E65" s="98">
        <v>61.39320452522459</v>
      </c>
      <c r="F65" s="98">
        <v>61.054541007809362</v>
      </c>
      <c r="G65" s="98">
        <v>61.281800199381522</v>
      </c>
      <c r="H65" s="98">
        <v>62.692227975270555</v>
      </c>
      <c r="I65" s="98">
        <v>61.907117311036949</v>
      </c>
      <c r="J65" s="98">
        <v>54.874365973380357</v>
      </c>
      <c r="K65" s="98">
        <v>53.7346160099274</v>
      </c>
      <c r="L65" s="98">
        <v>61.850817849745084</v>
      </c>
      <c r="M65" s="98">
        <v>50.487463513852646</v>
      </c>
      <c r="N65" s="98">
        <v>52.431373642651444</v>
      </c>
      <c r="O65" s="98">
        <v>49.525151864213782</v>
      </c>
      <c r="P65" s="98">
        <v>47.075250188002627</v>
      </c>
      <c r="Q65" s="98">
        <v>47.843712672022122</v>
      </c>
      <c r="R65" s="98">
        <v>43.285799664154929</v>
      </c>
      <c r="S65" s="98">
        <v>40.818804426222741</v>
      </c>
      <c r="T65" s="98">
        <v>44.608417857449233</v>
      </c>
      <c r="U65" s="98">
        <v>40.736230499257772</v>
      </c>
      <c r="V65" s="98">
        <v>40.889265632616095</v>
      </c>
      <c r="W65" s="98">
        <v>43.429826057776417</v>
      </c>
      <c r="X65" s="98">
        <v>38.453596731922339</v>
      </c>
      <c r="Y65" s="98">
        <v>36.472542387771192</v>
      </c>
      <c r="DA65" s="63" t="s">
        <v>4151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150.73292657743696</v>
      </c>
      <c r="D66" s="122">
        <f t="shared" si="27"/>
        <v>98.637498785687796</v>
      </c>
      <c r="E66" s="122">
        <f t="shared" si="27"/>
        <v>201.31530677042053</v>
      </c>
      <c r="F66" s="122">
        <f t="shared" si="27"/>
        <v>237.87134848508146</v>
      </c>
      <c r="G66" s="122">
        <f t="shared" si="27"/>
        <v>392.83092465095427</v>
      </c>
      <c r="H66" s="122">
        <f t="shared" si="27"/>
        <v>128.19171911414094</v>
      </c>
      <c r="I66" s="122">
        <f t="shared" si="27"/>
        <v>146.16744516484098</v>
      </c>
      <c r="J66" s="122">
        <f t="shared" si="27"/>
        <v>117.01360467358445</v>
      </c>
      <c r="K66" s="122">
        <f t="shared" si="27"/>
        <v>182.81228702865795</v>
      </c>
      <c r="L66" s="122">
        <f t="shared" si="27"/>
        <v>224.32671095736362</v>
      </c>
      <c r="M66" s="122">
        <f t="shared" si="27"/>
        <v>160.35391532702948</v>
      </c>
      <c r="N66" s="122">
        <f t="shared" si="27"/>
        <v>252.5633088646419</v>
      </c>
      <c r="O66" s="122">
        <f t="shared" si="27"/>
        <v>50.455490556716192</v>
      </c>
      <c r="P66" s="122">
        <f t="shared" si="27"/>
        <v>14.129575504288898</v>
      </c>
      <c r="Q66" s="122">
        <f t="shared" si="27"/>
        <v>16.541267139553376</v>
      </c>
      <c r="R66" s="122">
        <f t="shared" si="27"/>
        <v>80.023891601493531</v>
      </c>
      <c r="S66" s="122">
        <f t="shared" si="27"/>
        <v>98.31937374517905</v>
      </c>
      <c r="T66" s="122">
        <f t="shared" si="27"/>
        <v>129.05709632364423</v>
      </c>
      <c r="U66" s="122">
        <f t="shared" si="27"/>
        <v>69.948931487685073</v>
      </c>
      <c r="V66" s="122">
        <f t="shared" si="27"/>
        <v>75.458972653988596</v>
      </c>
      <c r="W66" s="122">
        <f t="shared" si="27"/>
        <v>74.506663633599644</v>
      </c>
      <c r="X66" s="122">
        <f t="shared" si="27"/>
        <v>97.21398244042129</v>
      </c>
      <c r="Y66" s="122">
        <f t="shared" si="27"/>
        <v>33.984167027759945</v>
      </c>
      <c r="DA66" s="130" t="s">
        <v>4152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150.73292657743696</v>
      </c>
      <c r="D67" s="98">
        <f>IF(RES_hhdet_in_tes!D67=0,0,RES_hhdet_in_tes!D67*1000*11630/RES_hhdet_in_new!D64)</f>
        <v>98.637498785687796</v>
      </c>
      <c r="E67" s="98">
        <f>IF(RES_hhdet_in_tes!E67=0,0,RES_hhdet_in_tes!E67*1000*11630/RES_hhdet_in_new!E64)</f>
        <v>201.31530677042053</v>
      </c>
      <c r="F67" s="98">
        <f>IF(RES_hhdet_in_tes!F67=0,0,RES_hhdet_in_tes!F67*1000*11630/RES_hhdet_in_new!F64)</f>
        <v>237.87134848508146</v>
      </c>
      <c r="G67" s="98">
        <f>IF(RES_hhdet_in_tes!G67=0,0,RES_hhdet_in_tes!G67*1000*11630/RES_hhdet_in_new!G64)</f>
        <v>392.83092465095427</v>
      </c>
      <c r="H67" s="98">
        <f>IF(RES_hhdet_in_tes!H67=0,0,RES_hhdet_in_tes!H67*1000*11630/RES_hhdet_in_new!H64)</f>
        <v>128.19171911414094</v>
      </c>
      <c r="I67" s="98">
        <f>IF(RES_hhdet_in_tes!I67=0,0,RES_hhdet_in_tes!I67*1000*11630/RES_hhdet_in_new!I64)</f>
        <v>146.16744516484098</v>
      </c>
      <c r="J67" s="98">
        <f>IF(RES_hhdet_in_tes!J67=0,0,RES_hhdet_in_tes!J67*1000*11630/RES_hhdet_in_new!J64)</f>
        <v>117.01360467358445</v>
      </c>
      <c r="K67" s="98">
        <f>IF(RES_hhdet_in_tes!K67=0,0,RES_hhdet_in_tes!K67*1000*11630/RES_hhdet_in_new!K64)</f>
        <v>182.81228702865795</v>
      </c>
      <c r="L67" s="98">
        <f>IF(RES_hhdet_in_tes!L67=0,0,RES_hhdet_in_tes!L67*1000*11630/RES_hhdet_in_new!L64)</f>
        <v>224.32671095736362</v>
      </c>
      <c r="M67" s="98">
        <f>IF(RES_hhdet_in_tes!M67=0,0,RES_hhdet_in_tes!M67*1000*11630/RES_hhdet_in_new!M64)</f>
        <v>160.35391532702948</v>
      </c>
      <c r="N67" s="98">
        <f>IF(RES_hhdet_in_tes!N67=0,0,RES_hhdet_in_tes!N67*1000*11630/RES_hhdet_in_new!N64)</f>
        <v>252.5633088646419</v>
      </c>
      <c r="O67" s="98">
        <f>IF(RES_hhdet_in_tes!O67=0,0,RES_hhdet_in_tes!O67*1000*11630/RES_hhdet_in_new!O64)</f>
        <v>50.455490556716192</v>
      </c>
      <c r="P67" s="98">
        <f>IF(RES_hhdet_in_tes!P67=0,0,RES_hhdet_in_tes!P67*1000*11630/RES_hhdet_in_new!P64)</f>
        <v>14.129575504288898</v>
      </c>
      <c r="Q67" s="98">
        <f>IF(RES_hhdet_in_tes!Q67=0,0,RES_hhdet_in_tes!Q67*1000*11630/RES_hhdet_in_new!Q64)</f>
        <v>16.541267139553376</v>
      </c>
      <c r="R67" s="98">
        <f>IF(RES_hhdet_in_tes!R67=0,0,RES_hhdet_in_tes!R67*1000*11630/RES_hhdet_in_new!R64)</f>
        <v>80.023891601493531</v>
      </c>
      <c r="S67" s="98">
        <f>IF(RES_hhdet_in_tes!S67=0,0,RES_hhdet_in_tes!S67*1000*11630/RES_hhdet_in_new!S64)</f>
        <v>98.31937374517905</v>
      </c>
      <c r="T67" s="98">
        <f>IF(RES_hhdet_in_tes!T67=0,0,RES_hhdet_in_tes!T67*1000*11630/RES_hhdet_in_new!T64)</f>
        <v>129.05709632364423</v>
      </c>
      <c r="U67" s="98">
        <f>IF(RES_hhdet_in_tes!U67=0,0,RES_hhdet_in_tes!U67*1000*11630/RES_hhdet_in_new!U64)</f>
        <v>69.948931487685073</v>
      </c>
      <c r="V67" s="98">
        <f>IF(RES_hhdet_in_tes!V67=0,0,RES_hhdet_in_tes!V67*1000*11630/RES_hhdet_in_new!V64)</f>
        <v>75.458972653988596</v>
      </c>
      <c r="W67" s="98">
        <f>IF(RES_hhdet_in_tes!W67=0,0,RES_hhdet_in_tes!W67*1000*11630/RES_hhdet_in_new!W64)</f>
        <v>74.506663633599644</v>
      </c>
      <c r="X67" s="98">
        <f>IF(RES_hhdet_in_tes!X67=0,0,RES_hhdet_in_tes!X67*1000*11630/RES_hhdet_in_new!X64)</f>
        <v>97.21398244042129</v>
      </c>
      <c r="Y67" s="98">
        <f>IF(RES_hhdet_in_tes!Y67=0,0,RES_hhdet_in_tes!Y67*1000*11630/RES_hhdet_in_new!Y64)</f>
        <v>33.984167027759945</v>
      </c>
      <c r="DA67" s="63" t="s">
        <v>4153</v>
      </c>
    </row>
    <row r="68" spans="1:105" ht="12" customHeight="1" x14ac:dyDescent="0.25">
      <c r="A68" s="121" t="s">
        <v>55</v>
      </c>
      <c r="B68" s="122"/>
      <c r="C68" s="122">
        <v>706.5149979971244</v>
      </c>
      <c r="D68" s="122">
        <v>696.67856063384511</v>
      </c>
      <c r="E68" s="122">
        <v>692.90249606412385</v>
      </c>
      <c r="F68" s="122">
        <v>650.20895911439675</v>
      </c>
      <c r="G68" s="122">
        <v>655.8818304271972</v>
      </c>
      <c r="H68" s="122">
        <v>717.00309943542186</v>
      </c>
      <c r="I68" s="122">
        <v>723.6925882732711</v>
      </c>
      <c r="J68" s="122">
        <v>707.47744397734334</v>
      </c>
      <c r="K68" s="122">
        <v>682.19053289861665</v>
      </c>
      <c r="L68" s="122">
        <v>767.53856767296918</v>
      </c>
      <c r="M68" s="122">
        <v>722.30834942247861</v>
      </c>
      <c r="N68" s="122">
        <v>751.38031236916379</v>
      </c>
      <c r="O68" s="122">
        <v>753.33560042055365</v>
      </c>
      <c r="P68" s="122">
        <v>744.98581432293372</v>
      </c>
      <c r="Q68" s="122">
        <v>784.06248161312544</v>
      </c>
      <c r="R68" s="122">
        <v>853.26532024205517</v>
      </c>
      <c r="S68" s="122">
        <v>833.12000426032273</v>
      </c>
      <c r="T68" s="122">
        <v>850.16721615624215</v>
      </c>
      <c r="U68" s="122">
        <v>850.6295935185824</v>
      </c>
      <c r="V68" s="122">
        <v>857.24784730533281</v>
      </c>
      <c r="W68" s="122">
        <v>959.71171305378232</v>
      </c>
      <c r="X68" s="122">
        <v>840.56933175192682</v>
      </c>
      <c r="Y68" s="122">
        <v>830.82200105091988</v>
      </c>
      <c r="DA68" s="130" t="s">
        <v>4154</v>
      </c>
    </row>
    <row r="69" spans="1:105" ht="12" customHeight="1" x14ac:dyDescent="0.25">
      <c r="A69" s="97" t="s">
        <v>134</v>
      </c>
      <c r="B69" s="98"/>
      <c r="C69" s="98">
        <v>704.61266961229921</v>
      </c>
      <c r="D69" s="98">
        <v>696.67864245725809</v>
      </c>
      <c r="E69" s="98">
        <v>699.58180153578735</v>
      </c>
      <c r="F69" s="98">
        <v>650.11774126065427</v>
      </c>
      <c r="G69" s="98">
        <v>655.88164319780003</v>
      </c>
      <c r="H69" s="98">
        <v>717.01425550373244</v>
      </c>
      <c r="I69" s="98">
        <v>723.68401508502643</v>
      </c>
      <c r="J69" s="98">
        <v>707.96368736521697</v>
      </c>
      <c r="K69" s="98">
        <v>682.15516040660555</v>
      </c>
      <c r="L69" s="98">
        <v>776.43798494987539</v>
      </c>
      <c r="M69" s="98">
        <v>707.1249427244162</v>
      </c>
      <c r="N69" s="98">
        <v>751.38031236916379</v>
      </c>
      <c r="O69" s="98">
        <v>753.32633627862947</v>
      </c>
      <c r="P69" s="98">
        <v>744.97980503260408</v>
      </c>
      <c r="Q69" s="98">
        <v>784.01290399416871</v>
      </c>
      <c r="R69" s="98">
        <v>857.04483487116579</v>
      </c>
      <c r="S69" s="98">
        <v>833.83079055109636</v>
      </c>
      <c r="T69" s="98">
        <v>851.24419447861044</v>
      </c>
      <c r="U69" s="98">
        <v>850.10346560653522</v>
      </c>
      <c r="V69" s="98">
        <v>857.24560199949099</v>
      </c>
      <c r="W69" s="98">
        <v>959.69439253399742</v>
      </c>
      <c r="X69" s="98">
        <v>840.56933175192682</v>
      </c>
      <c r="Y69" s="98">
        <v>815.71237277974296</v>
      </c>
      <c r="DA69" s="63" t="s">
        <v>4155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696.63110103668077</v>
      </c>
      <c r="E70" s="98">
        <v>699.81298760134518</v>
      </c>
      <c r="F70" s="98">
        <v>650.27890603967694</v>
      </c>
      <c r="G70" s="98">
        <v>656.00439674426866</v>
      </c>
      <c r="H70" s="98">
        <v>717.38805966159782</v>
      </c>
      <c r="I70" s="98">
        <v>724.76745061782242</v>
      </c>
      <c r="J70" s="98">
        <v>709.77621458393889</v>
      </c>
      <c r="K70" s="98">
        <v>684.22649318908066</v>
      </c>
      <c r="L70" s="98">
        <v>778.84708507810262</v>
      </c>
      <c r="M70" s="98">
        <v>0</v>
      </c>
      <c r="N70" s="98">
        <v>0</v>
      </c>
      <c r="O70" s="98">
        <v>754.62198234353934</v>
      </c>
      <c r="P70" s="98">
        <v>746.01656318491951</v>
      </c>
      <c r="Q70" s="98">
        <v>786.51305957318755</v>
      </c>
      <c r="R70" s="98">
        <v>859.66356480601473</v>
      </c>
      <c r="S70" s="98">
        <v>835.33332742235768</v>
      </c>
      <c r="T70" s="98">
        <v>852.25450203412254</v>
      </c>
      <c r="U70" s="98">
        <v>850.65992320807766</v>
      </c>
      <c r="V70" s="98">
        <v>857.52122577935495</v>
      </c>
      <c r="W70" s="98">
        <v>960.46992352134805</v>
      </c>
      <c r="X70" s="98">
        <v>0</v>
      </c>
      <c r="Y70" s="98">
        <v>0</v>
      </c>
      <c r="DA70" s="63" t="s">
        <v>4156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62.124102842408561</v>
      </c>
      <c r="E71" s="101">
        <v>37.144804656644062</v>
      </c>
      <c r="F71" s="101">
        <v>44.821160301909167</v>
      </c>
      <c r="G71" s="101">
        <v>43.537557076558919</v>
      </c>
      <c r="H71" s="101">
        <v>65.880441020091808</v>
      </c>
      <c r="I71" s="101">
        <v>54.534432646966721</v>
      </c>
      <c r="J71" s="101">
        <v>49.895922237736038</v>
      </c>
      <c r="K71" s="101">
        <v>44.721748012394315</v>
      </c>
      <c r="L71" s="101">
        <v>53.198961391895807</v>
      </c>
      <c r="M71" s="101">
        <v>0</v>
      </c>
      <c r="N71" s="101">
        <v>0</v>
      </c>
      <c r="O71" s="101">
        <v>30.575473173980409</v>
      </c>
      <c r="P71" s="101">
        <v>62.498617315934965</v>
      </c>
      <c r="Q71" s="101">
        <v>14.973820198076911</v>
      </c>
      <c r="R71" s="101">
        <v>28.745300449746324</v>
      </c>
      <c r="S71" s="101">
        <v>46.664844202295498</v>
      </c>
      <c r="T71" s="101">
        <v>55.879262127635904</v>
      </c>
      <c r="U71" s="101">
        <v>71.286795924864009</v>
      </c>
      <c r="V71" s="101">
        <v>59.012702444813215</v>
      </c>
      <c r="W71" s="101">
        <v>77.151452673315504</v>
      </c>
      <c r="X71" s="101">
        <v>0</v>
      </c>
      <c r="Y71" s="101">
        <v>0</v>
      </c>
      <c r="DA71" s="131" t="s">
        <v>4157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634.50699819427223</v>
      </c>
      <c r="E72" s="104">
        <v>662.66818294470113</v>
      </c>
      <c r="F72" s="104">
        <v>605.45774573776782</v>
      </c>
      <c r="G72" s="104">
        <v>612.46683966770968</v>
      </c>
      <c r="H72" s="104">
        <v>651.50761864150604</v>
      </c>
      <c r="I72" s="104">
        <v>670.23301797085583</v>
      </c>
      <c r="J72" s="104">
        <v>659.88029234620285</v>
      </c>
      <c r="K72" s="104">
        <v>639.50474517668647</v>
      </c>
      <c r="L72" s="104">
        <v>725.64812368620676</v>
      </c>
      <c r="M72" s="104">
        <v>0</v>
      </c>
      <c r="N72" s="104">
        <v>0</v>
      </c>
      <c r="O72" s="104">
        <v>724.04650916955882</v>
      </c>
      <c r="P72" s="104">
        <v>683.51794586898461</v>
      </c>
      <c r="Q72" s="104">
        <v>771.5392393751107</v>
      </c>
      <c r="R72" s="104">
        <v>830.91826435626854</v>
      </c>
      <c r="S72" s="104">
        <v>788.66848322006228</v>
      </c>
      <c r="T72" s="104">
        <v>796.37523990648674</v>
      </c>
      <c r="U72" s="104">
        <v>779.37312728321353</v>
      </c>
      <c r="V72" s="104">
        <v>798.50852333454191</v>
      </c>
      <c r="W72" s="104">
        <v>883.31847084803246</v>
      </c>
      <c r="X72" s="104">
        <v>0</v>
      </c>
      <c r="Y72" s="104">
        <v>0</v>
      </c>
      <c r="DA72" s="132" t="s">
        <v>4158</v>
      </c>
    </row>
    <row r="73" spans="1:105" ht="12" customHeight="1" x14ac:dyDescent="0.25">
      <c r="A73" s="106" t="s">
        <v>122</v>
      </c>
      <c r="B73" s="101"/>
      <c r="C73" s="101">
        <v>755.07521385354721</v>
      </c>
      <c r="D73" s="101">
        <v>0</v>
      </c>
      <c r="E73" s="101">
        <v>647.12869649755169</v>
      </c>
      <c r="F73" s="101">
        <v>651.47881667937952</v>
      </c>
      <c r="G73" s="101">
        <v>0</v>
      </c>
      <c r="H73" s="101">
        <v>716.84084676600708</v>
      </c>
      <c r="I73" s="101">
        <v>0</v>
      </c>
      <c r="J73" s="101">
        <v>704.31010900433114</v>
      </c>
      <c r="K73" s="101">
        <v>0</v>
      </c>
      <c r="L73" s="101">
        <v>724.05868412724658</v>
      </c>
      <c r="M73" s="101">
        <v>757.67390400883903</v>
      </c>
      <c r="N73" s="101">
        <v>0</v>
      </c>
      <c r="O73" s="101">
        <v>0</v>
      </c>
      <c r="P73" s="101">
        <v>0</v>
      </c>
      <c r="Q73" s="101">
        <v>0</v>
      </c>
      <c r="R73" s="101">
        <v>777.20963411915147</v>
      </c>
      <c r="S73" s="101">
        <v>821.15066445684693</v>
      </c>
      <c r="T73" s="101">
        <v>845.47219736467298</v>
      </c>
      <c r="U73" s="101">
        <v>863.38514236572371</v>
      </c>
      <c r="V73" s="101">
        <v>870.5149437113563</v>
      </c>
      <c r="W73" s="101">
        <v>0</v>
      </c>
      <c r="X73" s="101">
        <v>0</v>
      </c>
      <c r="Y73" s="101">
        <v>836.53987751496641</v>
      </c>
      <c r="DA73" s="131" t="s">
        <v>4159</v>
      </c>
    </row>
    <row r="74" spans="1:105" ht="12" customHeight="1" x14ac:dyDescent="0.25">
      <c r="A74" s="107" t="s">
        <v>121</v>
      </c>
      <c r="B74" s="104"/>
      <c r="C74" s="104">
        <v>754.98822980172849</v>
      </c>
      <c r="D74" s="104">
        <v>0</v>
      </c>
      <c r="E74" s="104">
        <v>647.25497281196294</v>
      </c>
      <c r="F74" s="104">
        <v>651.71161924213845</v>
      </c>
      <c r="G74" s="104">
        <v>0</v>
      </c>
      <c r="H74" s="104">
        <v>717.03402672962716</v>
      </c>
      <c r="I74" s="104">
        <v>0</v>
      </c>
      <c r="J74" s="104">
        <v>705.86508394861596</v>
      </c>
      <c r="K74" s="104">
        <v>0</v>
      </c>
      <c r="L74" s="104">
        <v>725.44019708331643</v>
      </c>
      <c r="M74" s="104">
        <v>757.90189256899544</v>
      </c>
      <c r="N74" s="104">
        <v>0</v>
      </c>
      <c r="O74" s="104">
        <v>0</v>
      </c>
      <c r="P74" s="104">
        <v>0</v>
      </c>
      <c r="Q74" s="104">
        <v>0</v>
      </c>
      <c r="R74" s="104">
        <v>783.0803998462211</v>
      </c>
      <c r="S74" s="104">
        <v>827.64479510517106</v>
      </c>
      <c r="T74" s="104">
        <v>849.04967247498189</v>
      </c>
      <c r="U74" s="104">
        <v>863.28859214422948</v>
      </c>
      <c r="V74" s="104">
        <v>0</v>
      </c>
      <c r="W74" s="104">
        <v>0</v>
      </c>
      <c r="X74" s="104">
        <v>0</v>
      </c>
      <c r="Y74" s="104">
        <v>837.27084321767859</v>
      </c>
      <c r="DA74" s="132" t="s">
        <v>4160</v>
      </c>
    </row>
    <row r="75" spans="1:105" ht="12" customHeight="1" x14ac:dyDescent="0.25">
      <c r="A75" s="108" t="s">
        <v>53</v>
      </c>
      <c r="B75" s="98"/>
      <c r="C75" s="98">
        <v>166.53802910486067</v>
      </c>
      <c r="D75" s="98">
        <v>0</v>
      </c>
      <c r="E75" s="98">
        <v>33.214011354682043</v>
      </c>
      <c r="F75" s="98">
        <v>44.725518520758207</v>
      </c>
      <c r="G75" s="98">
        <v>0</v>
      </c>
      <c r="H75" s="98">
        <v>66.149281090022413</v>
      </c>
      <c r="I75" s="98">
        <v>0</v>
      </c>
      <c r="J75" s="98">
        <v>49.434069924013421</v>
      </c>
      <c r="K75" s="98">
        <v>0</v>
      </c>
      <c r="L75" s="98">
        <v>46.925341847479224</v>
      </c>
      <c r="M75" s="98">
        <v>74.203461002722264</v>
      </c>
      <c r="N75" s="98">
        <v>0</v>
      </c>
      <c r="O75" s="98">
        <v>0</v>
      </c>
      <c r="P75" s="98">
        <v>0</v>
      </c>
      <c r="Q75" s="98">
        <v>0</v>
      </c>
      <c r="R75" s="98">
        <v>20.022214333677923</v>
      </c>
      <c r="S75" s="98">
        <v>45.488103726879586</v>
      </c>
      <c r="T75" s="98">
        <v>55.316520509201858</v>
      </c>
      <c r="U75" s="98">
        <v>73.873873577216685</v>
      </c>
      <c r="V75" s="98">
        <v>0</v>
      </c>
      <c r="W75" s="98">
        <v>0</v>
      </c>
      <c r="X75" s="98">
        <v>0</v>
      </c>
      <c r="Y75" s="98">
        <v>55.870357392861102</v>
      </c>
      <c r="DA75" s="63" t="s">
        <v>4161</v>
      </c>
    </row>
    <row r="76" spans="1:105" ht="12" customHeight="1" x14ac:dyDescent="0.25">
      <c r="A76" s="108" t="s">
        <v>52</v>
      </c>
      <c r="B76" s="98"/>
      <c r="C76" s="98">
        <v>588.45020069686791</v>
      </c>
      <c r="D76" s="98">
        <v>0</v>
      </c>
      <c r="E76" s="98">
        <v>614.0409614572809</v>
      </c>
      <c r="F76" s="98">
        <v>606.98610072138013</v>
      </c>
      <c r="G76" s="98">
        <v>0</v>
      </c>
      <c r="H76" s="98">
        <v>650.88474563960472</v>
      </c>
      <c r="I76" s="98">
        <v>0</v>
      </c>
      <c r="J76" s="98">
        <v>656.43101402460252</v>
      </c>
      <c r="K76" s="98">
        <v>0</v>
      </c>
      <c r="L76" s="98">
        <v>678.51485523583722</v>
      </c>
      <c r="M76" s="98">
        <v>683.69843156627303</v>
      </c>
      <c r="N76" s="98">
        <v>0</v>
      </c>
      <c r="O76" s="98">
        <v>0</v>
      </c>
      <c r="P76" s="98">
        <v>0</v>
      </c>
      <c r="Q76" s="98">
        <v>0</v>
      </c>
      <c r="R76" s="98">
        <v>763.05818551254333</v>
      </c>
      <c r="S76" s="98">
        <v>782.1566913782915</v>
      </c>
      <c r="T76" s="98">
        <v>793.73315196578028</v>
      </c>
      <c r="U76" s="98">
        <v>789.41471856701253</v>
      </c>
      <c r="V76" s="98">
        <v>0</v>
      </c>
      <c r="W76" s="98">
        <v>0</v>
      </c>
      <c r="X76" s="98">
        <v>0</v>
      </c>
      <c r="Y76" s="98">
        <v>781.40048582481734</v>
      </c>
      <c r="DA76" s="63" t="s">
        <v>4162</v>
      </c>
    </row>
    <row r="77" spans="1:105" ht="12" customHeight="1" x14ac:dyDescent="0.25">
      <c r="A77" s="121" t="s">
        <v>54</v>
      </c>
      <c r="B77" s="122"/>
      <c r="C77" s="122">
        <v>424.01270704679592</v>
      </c>
      <c r="D77" s="122">
        <v>423.15702596318295</v>
      </c>
      <c r="E77" s="122">
        <v>451.69309775885773</v>
      </c>
      <c r="F77" s="122">
        <v>424.25633563793798</v>
      </c>
      <c r="G77" s="122">
        <v>427.30799665980089</v>
      </c>
      <c r="H77" s="122">
        <v>523.36305166579916</v>
      </c>
      <c r="I77" s="122">
        <v>515.76137008225089</v>
      </c>
      <c r="J77" s="122">
        <v>502.40951275513743</v>
      </c>
      <c r="K77" s="122">
        <v>492.18150580040117</v>
      </c>
      <c r="L77" s="122">
        <v>511.95585339604258</v>
      </c>
      <c r="M77" s="122">
        <v>454.19172080597946</v>
      </c>
      <c r="N77" s="122">
        <v>465.46806821911923</v>
      </c>
      <c r="O77" s="122">
        <v>402.57129098803722</v>
      </c>
      <c r="P77" s="122">
        <v>427.24270645801522</v>
      </c>
      <c r="Q77" s="122">
        <v>445.87448410555152</v>
      </c>
      <c r="R77" s="122">
        <v>471.94198620148313</v>
      </c>
      <c r="S77" s="122">
        <v>464.54000162112925</v>
      </c>
      <c r="T77" s="122">
        <v>506.41741448940525</v>
      </c>
      <c r="U77" s="122">
        <v>474.59918928471848</v>
      </c>
      <c r="V77" s="122">
        <v>475.83785699250677</v>
      </c>
      <c r="W77" s="122">
        <v>512.06342341293691</v>
      </c>
      <c r="X77" s="122">
        <v>481.72470391069226</v>
      </c>
      <c r="Y77" s="122">
        <v>475.16970292637563</v>
      </c>
      <c r="DA77" s="130" t="s">
        <v>4163</v>
      </c>
    </row>
    <row r="78" spans="1:105" ht="12" customHeight="1" x14ac:dyDescent="0.25">
      <c r="A78" s="97" t="s">
        <v>189</v>
      </c>
      <c r="B78" s="98"/>
      <c r="C78" s="98">
        <v>419.55524283463694</v>
      </c>
      <c r="D78" s="98">
        <v>422.75952161381059</v>
      </c>
      <c r="E78" s="98">
        <v>460.75553117552687</v>
      </c>
      <c r="F78" s="98">
        <v>422.65824359717072</v>
      </c>
      <c r="G78" s="98">
        <v>425.82667497215857</v>
      </c>
      <c r="H78" s="98">
        <v>525.33004741305172</v>
      </c>
      <c r="I78" s="98">
        <v>517.70874602366121</v>
      </c>
      <c r="J78" s="98">
        <v>503.94845443690252</v>
      </c>
      <c r="K78" s="98">
        <v>497.63971121705072</v>
      </c>
      <c r="L78" s="98">
        <v>516.34693025836248</v>
      </c>
      <c r="M78" s="98">
        <v>440.78250268538841</v>
      </c>
      <c r="N78" s="98">
        <v>467.06797091485953</v>
      </c>
      <c r="O78" s="98">
        <v>403.41051070870384</v>
      </c>
      <c r="P78" s="98">
        <v>412.42676249755726</v>
      </c>
      <c r="Q78" s="98">
        <v>445.88855691690623</v>
      </c>
      <c r="R78" s="98">
        <v>481.31909518897135</v>
      </c>
      <c r="S78" s="98">
        <v>466.44889191038578</v>
      </c>
      <c r="T78" s="98">
        <v>507.25898289864398</v>
      </c>
      <c r="U78" s="98">
        <v>471.53604373835424</v>
      </c>
      <c r="V78" s="98">
        <v>475.28469521083684</v>
      </c>
      <c r="W78" s="98">
        <v>518.72181511624365</v>
      </c>
      <c r="X78" s="98">
        <v>476.93433497486751</v>
      </c>
      <c r="Y78" s="98">
        <v>472.27267381056151</v>
      </c>
      <c r="DA78" s="63" t="s">
        <v>4164</v>
      </c>
    </row>
    <row r="79" spans="1:105" ht="12" customHeight="1" x14ac:dyDescent="0.25">
      <c r="A79" s="109" t="s">
        <v>120</v>
      </c>
      <c r="B79" s="33"/>
      <c r="C79" s="33">
        <v>434.03879258688272</v>
      </c>
      <c r="D79" s="33">
        <v>425.18494202951968</v>
      </c>
      <c r="E79" s="33">
        <v>434.22772277089445</v>
      </c>
      <c r="F79" s="33">
        <v>427.47436242877734</v>
      </c>
      <c r="G79" s="33">
        <v>438.38984790822701</v>
      </c>
      <c r="H79" s="33">
        <v>519.84637419648152</v>
      </c>
      <c r="I79" s="33">
        <v>509.47311125361438</v>
      </c>
      <c r="J79" s="33">
        <v>499.6508965110886</v>
      </c>
      <c r="K79" s="33">
        <v>479.3735458851055</v>
      </c>
      <c r="L79" s="33">
        <v>507.18592902665358</v>
      </c>
      <c r="M79" s="33">
        <v>470.64056288913997</v>
      </c>
      <c r="N79" s="33">
        <v>455.68954119200487</v>
      </c>
      <c r="O79" s="33">
        <v>391.11351316869315</v>
      </c>
      <c r="P79" s="33">
        <v>453.90125283231771</v>
      </c>
      <c r="Q79" s="33">
        <v>445.72394304311234</v>
      </c>
      <c r="R79" s="33">
        <v>450.44950206685337</v>
      </c>
      <c r="S79" s="33">
        <v>461.91905092897139</v>
      </c>
      <c r="T79" s="33">
        <v>505.44482165264333</v>
      </c>
      <c r="U79" s="33">
        <v>482.17663301439063</v>
      </c>
      <c r="V79" s="33">
        <v>483.47706283664621</v>
      </c>
      <c r="W79" s="33">
        <v>489.41909021039601</v>
      </c>
      <c r="X79" s="33">
        <v>491.98609916379263</v>
      </c>
      <c r="Y79" s="33">
        <v>479.45677056125908</v>
      </c>
      <c r="DA79" s="60" t="s">
        <v>4165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3981.7796243064354</v>
      </c>
      <c r="D81" s="117">
        <f t="shared" si="28"/>
        <v>4037.7491471137337</v>
      </c>
      <c r="E81" s="117">
        <f t="shared" si="28"/>
        <v>4277.1973181087196</v>
      </c>
      <c r="F81" s="117">
        <f t="shared" si="28"/>
        <v>4477.8367429807013</v>
      </c>
      <c r="G81" s="117">
        <f t="shared" si="28"/>
        <v>4792.1045656419301</v>
      </c>
      <c r="H81" s="117">
        <f t="shared" si="28"/>
        <v>4642.139918412945</v>
      </c>
      <c r="I81" s="117">
        <f t="shared" si="28"/>
        <v>4590.3087542229405</v>
      </c>
      <c r="J81" s="117">
        <f t="shared" si="28"/>
        <v>4425.9754009660883</v>
      </c>
      <c r="K81" s="117">
        <f t="shared" si="28"/>
        <v>4800.6936405058987</v>
      </c>
      <c r="L81" s="117">
        <f t="shared" si="28"/>
        <v>4841.8101484601157</v>
      </c>
      <c r="M81" s="117">
        <f t="shared" si="28"/>
        <v>4643.2400851395005</v>
      </c>
      <c r="N81" s="117">
        <f t="shared" si="28"/>
        <v>4589.4790025108468</v>
      </c>
      <c r="O81" s="117">
        <f t="shared" si="28"/>
        <v>4211.5684556573988</v>
      </c>
      <c r="P81" s="117">
        <f t="shared" si="28"/>
        <v>4218.4908264230535</v>
      </c>
      <c r="Q81" s="117">
        <f t="shared" si="28"/>
        <v>0</v>
      </c>
      <c r="R81" s="117">
        <f t="shared" ref="R81:V81" si="29">R82+R85+R87+R100</f>
        <v>0</v>
      </c>
      <c r="S81" s="117">
        <f t="shared" si="29"/>
        <v>0</v>
      </c>
      <c r="T81" s="117">
        <f t="shared" si="29"/>
        <v>0</v>
      </c>
      <c r="U81" s="117">
        <f t="shared" si="29"/>
        <v>3978.6746925724228</v>
      </c>
      <c r="V81" s="117">
        <f t="shared" si="29"/>
        <v>3931.3245633739616</v>
      </c>
      <c r="W81" s="117">
        <f t="shared" ref="W81:Y81" si="30">W82+W85+W87+W100</f>
        <v>3894.5595369370403</v>
      </c>
      <c r="X81" s="117">
        <f t="shared" si="30"/>
        <v>3892.1017449505225</v>
      </c>
      <c r="Y81" s="117">
        <f t="shared" si="30"/>
        <v>3660.2789720211413</v>
      </c>
      <c r="DA81" s="129" t="s">
        <v>4166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2680.859056971568</v>
      </c>
      <c r="D82" s="122">
        <f t="shared" si="31"/>
        <v>2817.2808220388861</v>
      </c>
      <c r="E82" s="122">
        <f t="shared" si="31"/>
        <v>2980.5558594015338</v>
      </c>
      <c r="F82" s="122">
        <f t="shared" si="31"/>
        <v>3144.8363097128972</v>
      </c>
      <c r="G82" s="122">
        <f t="shared" si="31"/>
        <v>3270.3881674273057</v>
      </c>
      <c r="H82" s="122">
        <f t="shared" si="31"/>
        <v>3302.7870121464471</v>
      </c>
      <c r="I82" s="122">
        <f t="shared" si="31"/>
        <v>3233.9266486689817</v>
      </c>
      <c r="J82" s="122">
        <f t="shared" si="31"/>
        <v>3103.7540579968227</v>
      </c>
      <c r="K82" s="122">
        <f t="shared" si="31"/>
        <v>3446.7810631143352</v>
      </c>
      <c r="L82" s="122">
        <f t="shared" si="31"/>
        <v>3391.4868683181849</v>
      </c>
      <c r="M82" s="122">
        <f t="shared" si="31"/>
        <v>3264.0121861844705</v>
      </c>
      <c r="N82" s="122">
        <f t="shared" si="31"/>
        <v>3137.6624710374535</v>
      </c>
      <c r="O82" s="122">
        <f t="shared" si="31"/>
        <v>2999.1847150860549</v>
      </c>
      <c r="P82" s="122">
        <f t="shared" si="31"/>
        <v>2970.0775410556016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2577.6003130043314</v>
      </c>
      <c r="V82" s="122">
        <f t="shared" si="32"/>
        <v>2528.8311584763351</v>
      </c>
      <c r="W82" s="122">
        <f t="shared" ref="W82:Y82" si="33">SUM(W83:W84)</f>
        <v>2455.5754707221513</v>
      </c>
      <c r="X82" s="122">
        <f t="shared" si="33"/>
        <v>2381.9060490445218</v>
      </c>
      <c r="Y82" s="122">
        <f t="shared" si="33"/>
        <v>2326.3889044689627</v>
      </c>
      <c r="DA82" s="130" t="s">
        <v>4167</v>
      </c>
    </row>
    <row r="83" spans="1:105" ht="12" customHeight="1" x14ac:dyDescent="0.25">
      <c r="A83" s="97" t="s">
        <v>199</v>
      </c>
      <c r="B83" s="98"/>
      <c r="C83" s="98">
        <v>2657.4516953762959</v>
      </c>
      <c r="D83" s="98">
        <v>2793.4689026100664</v>
      </c>
      <c r="E83" s="98">
        <v>2956.9947057174145</v>
      </c>
      <c r="F83" s="98">
        <v>3120.0329719229749</v>
      </c>
      <c r="G83" s="98">
        <v>3245.460500598324</v>
      </c>
      <c r="H83" s="98">
        <v>3278.6197366319825</v>
      </c>
      <c r="I83" s="98">
        <v>3210.4524990732689</v>
      </c>
      <c r="J83" s="98">
        <v>3081.7714500481311</v>
      </c>
      <c r="K83" s="98">
        <v>3423.2752843487806</v>
      </c>
      <c r="L83" s="98">
        <v>3368.4944661895511</v>
      </c>
      <c r="M83" s="98">
        <v>3241.7145823467358</v>
      </c>
      <c r="N83" s="98">
        <v>3116.497514246314</v>
      </c>
      <c r="O83" s="98">
        <v>2978.6527932685922</v>
      </c>
      <c r="P83" s="98">
        <v>2949.4785937863658</v>
      </c>
      <c r="Q83" s="98">
        <v>0</v>
      </c>
      <c r="R83" s="98">
        <v>0</v>
      </c>
      <c r="S83" s="98">
        <v>0</v>
      </c>
      <c r="T83" s="98">
        <v>0</v>
      </c>
      <c r="U83" s="98">
        <v>2560.8214475000668</v>
      </c>
      <c r="V83" s="98">
        <v>2512.3750335367463</v>
      </c>
      <c r="W83" s="98">
        <v>2439.5356080258402</v>
      </c>
      <c r="X83" s="98">
        <v>2366.1181837402851</v>
      </c>
      <c r="Y83" s="98">
        <v>2311.0006716073663</v>
      </c>
      <c r="DA83" s="63" t="s">
        <v>4168</v>
      </c>
    </row>
    <row r="84" spans="1:105" ht="12" customHeight="1" x14ac:dyDescent="0.25">
      <c r="A84" s="97" t="s">
        <v>53</v>
      </c>
      <c r="B84" s="98"/>
      <c r="C84" s="98">
        <v>23.407361595271976</v>
      </c>
      <c r="D84" s="98">
        <v>23.811919428819873</v>
      </c>
      <c r="E84" s="98">
        <v>23.561153684119517</v>
      </c>
      <c r="F84" s="98">
        <v>24.803337789922448</v>
      </c>
      <c r="G84" s="98">
        <v>24.927666828981799</v>
      </c>
      <c r="H84" s="98">
        <v>24.167275514464439</v>
      </c>
      <c r="I84" s="98">
        <v>23.474149595712802</v>
      </c>
      <c r="J84" s="98">
        <v>21.982607948691708</v>
      </c>
      <c r="K84" s="98">
        <v>23.505778765554453</v>
      </c>
      <c r="L84" s="98">
        <v>22.992402128633941</v>
      </c>
      <c r="M84" s="98">
        <v>22.297603837734819</v>
      </c>
      <c r="N84" s="98">
        <v>21.164956791139581</v>
      </c>
      <c r="O84" s="98">
        <v>20.531921817462823</v>
      </c>
      <c r="P84" s="98">
        <v>20.598947269235801</v>
      </c>
      <c r="Q84" s="98">
        <v>0</v>
      </c>
      <c r="R84" s="98">
        <v>0</v>
      </c>
      <c r="S84" s="98">
        <v>0</v>
      </c>
      <c r="T84" s="98">
        <v>0</v>
      </c>
      <c r="U84" s="98">
        <v>16.778865504264385</v>
      </c>
      <c r="V84" s="98">
        <v>16.456124939588875</v>
      </c>
      <c r="W84" s="98">
        <v>16.039862696310905</v>
      </c>
      <c r="X84" s="98">
        <v>15.787865304236725</v>
      </c>
      <c r="Y84" s="98">
        <v>15.388232861596622</v>
      </c>
      <c r="DA84" s="63" t="s">
        <v>4169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150.72930569584162</v>
      </c>
      <c r="D85" s="122">
        <f t="shared" si="34"/>
        <v>98.633120166402904</v>
      </c>
      <c r="E85" s="122">
        <f t="shared" si="34"/>
        <v>201.31066189714971</v>
      </c>
      <c r="F85" s="122">
        <f t="shared" si="34"/>
        <v>237.87654778355724</v>
      </c>
      <c r="G85" s="122">
        <f t="shared" si="34"/>
        <v>392.83376438005456</v>
      </c>
      <c r="H85" s="122">
        <f t="shared" si="34"/>
        <v>128.19141768333392</v>
      </c>
      <c r="I85" s="122">
        <f t="shared" si="34"/>
        <v>146.16573471455476</v>
      </c>
      <c r="J85" s="122">
        <f t="shared" si="34"/>
        <v>117.01566787150892</v>
      </c>
      <c r="K85" s="122">
        <f t="shared" si="34"/>
        <v>182.80883958493297</v>
      </c>
      <c r="L85" s="122">
        <f t="shared" si="34"/>
        <v>224.32523678356304</v>
      </c>
      <c r="M85" s="122">
        <f t="shared" si="34"/>
        <v>160.35455654023647</v>
      </c>
      <c r="N85" s="122">
        <f t="shared" si="34"/>
        <v>252.56503838798801</v>
      </c>
      <c r="O85" s="122">
        <f t="shared" si="34"/>
        <v>50.452213016529228</v>
      </c>
      <c r="P85" s="122">
        <f t="shared" si="34"/>
        <v>14.132746154546771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69.947723176591509</v>
      </c>
      <c r="V85" s="122">
        <f t="shared" si="34"/>
        <v>75.456688570578834</v>
      </c>
      <c r="W85" s="122">
        <f t="shared" si="34"/>
        <v>74.512280046283649</v>
      </c>
      <c r="X85" s="122">
        <f t="shared" si="34"/>
        <v>97.212934581855492</v>
      </c>
      <c r="Y85" s="122">
        <f t="shared" si="34"/>
        <v>33.979084675864613</v>
      </c>
      <c r="DA85" s="130" t="s">
        <v>4170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150.72930569584162</v>
      </c>
      <c r="D86" s="98">
        <f>IF(RES_hhdet_in_tes!D86=0,0,RES_hhdet_in_tes!D86*1000*11630/RES_hhdet_in_new!D83)</f>
        <v>98.633120166402904</v>
      </c>
      <c r="E86" s="98">
        <f>IF(RES_hhdet_in_tes!E86=0,0,RES_hhdet_in_tes!E86*1000*11630/RES_hhdet_in_new!E83)</f>
        <v>201.31066189714971</v>
      </c>
      <c r="F86" s="98">
        <f>IF(RES_hhdet_in_tes!F86=0,0,RES_hhdet_in_tes!F86*1000*11630/RES_hhdet_in_new!F83)</f>
        <v>237.87654778355724</v>
      </c>
      <c r="G86" s="98">
        <f>IF(RES_hhdet_in_tes!G86=0,0,RES_hhdet_in_tes!G86*1000*11630/RES_hhdet_in_new!G83)</f>
        <v>392.83376438005456</v>
      </c>
      <c r="H86" s="98">
        <f>IF(RES_hhdet_in_tes!H86=0,0,RES_hhdet_in_tes!H86*1000*11630/RES_hhdet_in_new!H83)</f>
        <v>128.19141768333392</v>
      </c>
      <c r="I86" s="98">
        <f>IF(RES_hhdet_in_tes!I86=0,0,RES_hhdet_in_tes!I86*1000*11630/RES_hhdet_in_new!I83)</f>
        <v>146.16573471455476</v>
      </c>
      <c r="J86" s="98">
        <f>IF(RES_hhdet_in_tes!J86=0,0,RES_hhdet_in_tes!J86*1000*11630/RES_hhdet_in_new!J83)</f>
        <v>117.01566787150892</v>
      </c>
      <c r="K86" s="98">
        <f>IF(RES_hhdet_in_tes!K86=0,0,RES_hhdet_in_tes!K86*1000*11630/RES_hhdet_in_new!K83)</f>
        <v>182.80883958493297</v>
      </c>
      <c r="L86" s="98">
        <f>IF(RES_hhdet_in_tes!L86=0,0,RES_hhdet_in_tes!L86*1000*11630/RES_hhdet_in_new!L83)</f>
        <v>224.32523678356304</v>
      </c>
      <c r="M86" s="98">
        <f>IF(RES_hhdet_in_tes!M86=0,0,RES_hhdet_in_tes!M86*1000*11630/RES_hhdet_in_new!M83)</f>
        <v>160.35455654023647</v>
      </c>
      <c r="N86" s="98">
        <f>IF(RES_hhdet_in_tes!N86=0,0,RES_hhdet_in_tes!N86*1000*11630/RES_hhdet_in_new!N83)</f>
        <v>252.56503838798801</v>
      </c>
      <c r="O86" s="98">
        <f>IF(RES_hhdet_in_tes!O86=0,0,RES_hhdet_in_tes!O86*1000*11630/RES_hhdet_in_new!O83)</f>
        <v>50.452213016529228</v>
      </c>
      <c r="P86" s="98">
        <f>IF(RES_hhdet_in_tes!P86=0,0,RES_hhdet_in_tes!P86*1000*11630/RES_hhdet_in_new!P83)</f>
        <v>14.132746154546771</v>
      </c>
      <c r="Q86" s="98">
        <f>IF(RES_hhdet_in_tes!Q86=0,0,RES_hhdet_in_tes!Q86*1000*11630/RES_hhdet_in_new!Q83)</f>
        <v>0</v>
      </c>
      <c r="R86" s="98">
        <f>IF(RES_hhdet_in_tes!R86=0,0,RES_hhdet_in_tes!R86*1000*11630/RES_hhdet_in_new!R83)</f>
        <v>0</v>
      </c>
      <c r="S86" s="98">
        <f>IF(RES_hhdet_in_tes!S86=0,0,RES_hhdet_in_tes!S86*1000*11630/RES_hhdet_in_new!S83)</f>
        <v>0</v>
      </c>
      <c r="T86" s="98">
        <f>IF(RES_hhdet_in_tes!T86=0,0,RES_hhdet_in_tes!T86*1000*11630/RES_hhdet_in_new!T83)</f>
        <v>0</v>
      </c>
      <c r="U86" s="98">
        <f>IF(RES_hhdet_in_tes!U86=0,0,RES_hhdet_in_tes!U86*1000*11630/RES_hhdet_in_new!U83)</f>
        <v>69.947723176591509</v>
      </c>
      <c r="V86" s="98">
        <f>IF(RES_hhdet_in_tes!V86=0,0,RES_hhdet_in_tes!V86*1000*11630/RES_hhdet_in_new!V83)</f>
        <v>75.456688570578834</v>
      </c>
      <c r="W86" s="98">
        <f>IF(RES_hhdet_in_tes!W86=0,0,RES_hhdet_in_tes!W86*1000*11630/RES_hhdet_in_new!W83)</f>
        <v>74.512280046283649</v>
      </c>
      <c r="X86" s="98">
        <f>IF(RES_hhdet_in_tes!X86=0,0,RES_hhdet_in_tes!X86*1000*11630/RES_hhdet_in_new!X83)</f>
        <v>97.212934581855492</v>
      </c>
      <c r="Y86" s="98">
        <f>IF(RES_hhdet_in_tes!Y86=0,0,RES_hhdet_in_tes!Y86*1000*11630/RES_hhdet_in_new!Y83)</f>
        <v>33.979084675864613</v>
      </c>
      <c r="DA86" s="63" t="s">
        <v>4171</v>
      </c>
    </row>
    <row r="87" spans="1:105" ht="12" customHeight="1" x14ac:dyDescent="0.25">
      <c r="A87" s="121" t="s">
        <v>55</v>
      </c>
      <c r="B87" s="122"/>
      <c r="C87" s="122">
        <v>721.40073132315024</v>
      </c>
      <c r="D87" s="122">
        <v>697.47355582202226</v>
      </c>
      <c r="E87" s="122">
        <v>661.69418035206741</v>
      </c>
      <c r="F87" s="122">
        <v>663.50179137986595</v>
      </c>
      <c r="G87" s="122">
        <v>685.35355666374608</v>
      </c>
      <c r="H87" s="122">
        <v>699.42509183085463</v>
      </c>
      <c r="I87" s="122">
        <v>703.23226057316333</v>
      </c>
      <c r="J87" s="122">
        <v>705.11798656507369</v>
      </c>
      <c r="K87" s="122">
        <v>688.52644038380492</v>
      </c>
      <c r="L87" s="122">
        <v>723.93103803276836</v>
      </c>
      <c r="M87" s="122">
        <v>749.26768291494432</v>
      </c>
      <c r="N87" s="122">
        <v>744.03887185977464</v>
      </c>
      <c r="O87" s="122">
        <v>758.66900188461159</v>
      </c>
      <c r="P87" s="122">
        <v>783.26918957534372</v>
      </c>
      <c r="Q87" s="122">
        <v>0</v>
      </c>
      <c r="R87" s="122">
        <v>0</v>
      </c>
      <c r="S87" s="122">
        <v>0</v>
      </c>
      <c r="T87" s="122">
        <v>0</v>
      </c>
      <c r="U87" s="122">
        <v>851.81241520861545</v>
      </c>
      <c r="V87" s="122">
        <v>848.45998952505317</v>
      </c>
      <c r="W87" s="122">
        <v>876.04657286245026</v>
      </c>
      <c r="X87" s="122">
        <v>911.80717441157788</v>
      </c>
      <c r="Y87" s="122">
        <v>824.30368061641263</v>
      </c>
      <c r="DA87" s="130" t="s">
        <v>4172</v>
      </c>
    </row>
    <row r="88" spans="1:105" ht="12" customHeight="1" x14ac:dyDescent="0.25">
      <c r="A88" s="97" t="s">
        <v>132</v>
      </c>
      <c r="B88" s="98"/>
      <c r="C88" s="98">
        <v>709.66615298906561</v>
      </c>
      <c r="D88" s="98">
        <v>700.43799936648293</v>
      </c>
      <c r="E88" s="98">
        <v>663.74444916070058</v>
      </c>
      <c r="F88" s="98">
        <v>651.08177043665205</v>
      </c>
      <c r="G88" s="98">
        <v>671.29591764348663</v>
      </c>
      <c r="H88" s="98">
        <v>682.42019560176868</v>
      </c>
      <c r="I88" s="98">
        <v>683.62543673449386</v>
      </c>
      <c r="J88" s="98">
        <v>706.00714462740655</v>
      </c>
      <c r="K88" s="98">
        <v>697.15704841835588</v>
      </c>
      <c r="L88" s="98">
        <v>715.430740224224</v>
      </c>
      <c r="M88" s="98">
        <v>793.59140664368113</v>
      </c>
      <c r="N88" s="98">
        <v>823.05650418593962</v>
      </c>
      <c r="O88" s="98">
        <v>884.81833397999571</v>
      </c>
      <c r="P88" s="98">
        <v>900.04836759821433</v>
      </c>
      <c r="Q88" s="98">
        <v>0</v>
      </c>
      <c r="R88" s="98">
        <v>0</v>
      </c>
      <c r="S88" s="98">
        <v>0</v>
      </c>
      <c r="T88" s="98">
        <v>0</v>
      </c>
      <c r="U88" s="98">
        <v>857.67163008711555</v>
      </c>
      <c r="V88" s="98">
        <v>861.37456155127586</v>
      </c>
      <c r="W88" s="98">
        <v>864.57989119329682</v>
      </c>
      <c r="X88" s="98">
        <v>861.22884189214574</v>
      </c>
      <c r="Y88" s="98">
        <v>843.90205177298992</v>
      </c>
      <c r="DA88" s="63" t="s">
        <v>4173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663.74737940083241</v>
      </c>
      <c r="F89" s="98">
        <v>651.09417997563173</v>
      </c>
      <c r="G89" s="98">
        <v>671.3128241057675</v>
      </c>
      <c r="H89" s="98">
        <v>682.45339221821598</v>
      </c>
      <c r="I89" s="98">
        <v>683.99346541126295</v>
      </c>
      <c r="J89" s="98">
        <v>707.33203841635805</v>
      </c>
      <c r="K89" s="98">
        <v>698.70697366824584</v>
      </c>
      <c r="L89" s="98">
        <v>716.72576944539378</v>
      </c>
      <c r="M89" s="98">
        <v>794.41509505579404</v>
      </c>
      <c r="N89" s="98">
        <v>823.65201657905379</v>
      </c>
      <c r="O89" s="98">
        <v>885.08348978453228</v>
      </c>
      <c r="P89" s="98">
        <v>900.40472881579205</v>
      </c>
      <c r="Q89" s="98">
        <v>0</v>
      </c>
      <c r="R89" s="98">
        <v>0</v>
      </c>
      <c r="S89" s="98">
        <v>0</v>
      </c>
      <c r="T89" s="98">
        <v>0</v>
      </c>
      <c r="U89" s="98">
        <v>857.65341253171459</v>
      </c>
      <c r="V89" s="98">
        <v>861.46590097131025</v>
      </c>
      <c r="W89" s="98">
        <v>865.09937439647319</v>
      </c>
      <c r="X89" s="98">
        <v>862.33816454769067</v>
      </c>
      <c r="Y89" s="98">
        <v>845.70241135593722</v>
      </c>
      <c r="DA89" s="63" t="s">
        <v>4174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34.879709795076337</v>
      </c>
      <c r="F90" s="101">
        <v>44.872644125861733</v>
      </c>
      <c r="G90" s="101">
        <v>44.689226440827433</v>
      </c>
      <c r="H90" s="101">
        <v>62.418773117136858</v>
      </c>
      <c r="I90" s="101">
        <v>50.90310690893606</v>
      </c>
      <c r="J90" s="101">
        <v>49.689356730681197</v>
      </c>
      <c r="K90" s="101">
        <v>46.124891166311762</v>
      </c>
      <c r="L90" s="101">
        <v>46.875061917815131</v>
      </c>
      <c r="M90" s="101">
        <v>80.145645859145986</v>
      </c>
      <c r="N90" s="101">
        <v>55.876339340753958</v>
      </c>
      <c r="O90" s="101">
        <v>39.865028444717304</v>
      </c>
      <c r="P90" s="101">
        <v>80.356542576750741</v>
      </c>
      <c r="Q90" s="101">
        <v>0</v>
      </c>
      <c r="R90" s="101">
        <v>0</v>
      </c>
      <c r="S90" s="101">
        <v>0</v>
      </c>
      <c r="T90" s="101">
        <v>0</v>
      </c>
      <c r="U90" s="101">
        <v>72.271999877987454</v>
      </c>
      <c r="V90" s="101">
        <v>59.596335281977673</v>
      </c>
      <c r="W90" s="101">
        <v>66.128737647231546</v>
      </c>
      <c r="X90" s="101">
        <v>71.178986062329429</v>
      </c>
      <c r="Y90" s="101">
        <v>56.497484926544104</v>
      </c>
      <c r="DA90" s="131" t="s">
        <v>4175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628.86766960575596</v>
      </c>
      <c r="F91" s="104">
        <v>606.22153584977002</v>
      </c>
      <c r="G91" s="104">
        <v>626.62359766494023</v>
      </c>
      <c r="H91" s="104">
        <v>620.0346191010791</v>
      </c>
      <c r="I91" s="104">
        <v>633.09035850232692</v>
      </c>
      <c r="J91" s="104">
        <v>657.64268168567673</v>
      </c>
      <c r="K91" s="104">
        <v>652.58208250193411</v>
      </c>
      <c r="L91" s="104">
        <v>669.85070752757861</v>
      </c>
      <c r="M91" s="104">
        <v>714.269449196648</v>
      </c>
      <c r="N91" s="104">
        <v>767.77567723829975</v>
      </c>
      <c r="O91" s="104">
        <v>845.21846133981501</v>
      </c>
      <c r="P91" s="104">
        <v>820.04818623904123</v>
      </c>
      <c r="Q91" s="104">
        <v>0</v>
      </c>
      <c r="R91" s="104">
        <v>0</v>
      </c>
      <c r="S91" s="104">
        <v>0</v>
      </c>
      <c r="T91" s="104">
        <v>0</v>
      </c>
      <c r="U91" s="104">
        <v>785.38141265372712</v>
      </c>
      <c r="V91" s="104">
        <v>801.86956568933249</v>
      </c>
      <c r="W91" s="104">
        <v>798.97063674924163</v>
      </c>
      <c r="X91" s="104">
        <v>791.15917848536117</v>
      </c>
      <c r="Y91" s="104">
        <v>789.20492642939314</v>
      </c>
      <c r="DA91" s="132" t="s">
        <v>4176</v>
      </c>
    </row>
    <row r="92" spans="1:105" ht="12" customHeight="1" x14ac:dyDescent="0.25">
      <c r="A92" s="106" t="s">
        <v>124</v>
      </c>
      <c r="B92" s="101"/>
      <c r="C92" s="101">
        <v>697.14878317182604</v>
      </c>
      <c r="D92" s="101">
        <v>697.82867679221874</v>
      </c>
      <c r="E92" s="101">
        <v>664.86524019063836</v>
      </c>
      <c r="F92" s="101">
        <v>668.81136593116071</v>
      </c>
      <c r="G92" s="101">
        <v>701.97599014793809</v>
      </c>
      <c r="H92" s="101">
        <v>684.08044080603418</v>
      </c>
      <c r="I92" s="101">
        <v>697.11526913535158</v>
      </c>
      <c r="J92" s="101">
        <v>704.9610463622771</v>
      </c>
      <c r="K92" s="101">
        <v>692.79763269541252</v>
      </c>
      <c r="L92" s="101">
        <v>724.32850884447805</v>
      </c>
      <c r="M92" s="101">
        <v>737.74128838927265</v>
      </c>
      <c r="N92" s="101">
        <v>738.37779941100382</v>
      </c>
      <c r="O92" s="101">
        <v>773.91532142269341</v>
      </c>
      <c r="P92" s="101">
        <v>783.60345849598718</v>
      </c>
      <c r="Q92" s="101">
        <v>0</v>
      </c>
      <c r="R92" s="101">
        <v>0</v>
      </c>
      <c r="S92" s="101">
        <v>0</v>
      </c>
      <c r="T92" s="101">
        <v>0</v>
      </c>
      <c r="U92" s="101">
        <v>827.54685938047601</v>
      </c>
      <c r="V92" s="101">
        <v>812.98586159866329</v>
      </c>
      <c r="W92" s="101">
        <v>870.45532380768054</v>
      </c>
      <c r="X92" s="101">
        <v>959.19662807567602</v>
      </c>
      <c r="Y92" s="101">
        <v>800.31875828937393</v>
      </c>
      <c r="DA92" s="131" t="s">
        <v>4177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697.7723043996607</v>
      </c>
      <c r="E93" s="104">
        <v>664.92749832969798</v>
      </c>
      <c r="F93" s="104">
        <v>668.93579332261879</v>
      </c>
      <c r="G93" s="104">
        <v>702.12174481585589</v>
      </c>
      <c r="H93" s="104">
        <v>684.15268172300352</v>
      </c>
      <c r="I93" s="104">
        <v>697.7106324200447</v>
      </c>
      <c r="J93" s="104">
        <v>706.10334003535741</v>
      </c>
      <c r="K93" s="104">
        <v>693.87550121380468</v>
      </c>
      <c r="L93" s="104">
        <v>725.15813994293694</v>
      </c>
      <c r="M93" s="104">
        <v>738.02044072742308</v>
      </c>
      <c r="N93" s="104">
        <v>738.43947132084634</v>
      </c>
      <c r="O93" s="104">
        <v>773.93899004701893</v>
      </c>
      <c r="P93" s="104">
        <v>783.66854310342887</v>
      </c>
      <c r="Q93" s="104">
        <v>0</v>
      </c>
      <c r="R93" s="104">
        <v>0</v>
      </c>
      <c r="S93" s="104">
        <v>0</v>
      </c>
      <c r="T93" s="104">
        <v>0</v>
      </c>
      <c r="U93" s="104">
        <v>826.84888004802713</v>
      </c>
      <c r="V93" s="104">
        <v>812.15888502553912</v>
      </c>
      <c r="W93" s="104">
        <v>870.57850034103319</v>
      </c>
      <c r="X93" s="104">
        <v>960.61573245563807</v>
      </c>
      <c r="Y93" s="104">
        <v>800.53978482064338</v>
      </c>
      <c r="DA93" s="132" t="s">
        <v>4178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62.233693785156653</v>
      </c>
      <c r="E94" s="98">
        <v>34.950806183819225</v>
      </c>
      <c r="F94" s="98">
        <v>46.278192903067854</v>
      </c>
      <c r="G94" s="98">
        <v>47.027426531685364</v>
      </c>
      <c r="H94" s="98">
        <v>62.553689492553794</v>
      </c>
      <c r="I94" s="98">
        <v>52.076604850769492</v>
      </c>
      <c r="J94" s="98">
        <v>49.556284206961898</v>
      </c>
      <c r="K94" s="98">
        <v>45.646503091053354</v>
      </c>
      <c r="L94" s="98">
        <v>47.726355284190241</v>
      </c>
      <c r="M94" s="98">
        <v>73.26422103912131</v>
      </c>
      <c r="N94" s="98">
        <v>48.048556898352921</v>
      </c>
      <c r="O94" s="98">
        <v>31.757953629033427</v>
      </c>
      <c r="P94" s="98">
        <v>66.839035501618724</v>
      </c>
      <c r="Q94" s="98">
        <v>0</v>
      </c>
      <c r="R94" s="98">
        <v>0</v>
      </c>
      <c r="S94" s="98">
        <v>0</v>
      </c>
      <c r="T94" s="98">
        <v>0</v>
      </c>
      <c r="U94" s="98">
        <v>68.783075479897619</v>
      </c>
      <c r="V94" s="98">
        <v>53.859915321831323</v>
      </c>
      <c r="W94" s="98">
        <v>66.601604588271456</v>
      </c>
      <c r="X94" s="98">
        <v>83.43174881625157</v>
      </c>
      <c r="Y94" s="98">
        <v>51.594747004627031</v>
      </c>
      <c r="DA94" s="63" t="s">
        <v>4179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635.53861061450402</v>
      </c>
      <c r="E95" s="98">
        <v>629.9766921458787</v>
      </c>
      <c r="F95" s="98">
        <v>622.65760041955093</v>
      </c>
      <c r="G95" s="98">
        <v>655.09431828417053</v>
      </c>
      <c r="H95" s="98">
        <v>621.59899223044965</v>
      </c>
      <c r="I95" s="98">
        <v>645.63402756927519</v>
      </c>
      <c r="J95" s="98">
        <v>656.5470558283954</v>
      </c>
      <c r="K95" s="98">
        <v>648.22899812275125</v>
      </c>
      <c r="L95" s="98">
        <v>677.43178465874666</v>
      </c>
      <c r="M95" s="98">
        <v>664.75621968830183</v>
      </c>
      <c r="N95" s="98">
        <v>690.39091442249344</v>
      </c>
      <c r="O95" s="98">
        <v>742.18103641798541</v>
      </c>
      <c r="P95" s="98">
        <v>716.82950760181006</v>
      </c>
      <c r="Q95" s="98">
        <v>0</v>
      </c>
      <c r="R95" s="98">
        <v>0</v>
      </c>
      <c r="S95" s="98">
        <v>0</v>
      </c>
      <c r="T95" s="98">
        <v>0</v>
      </c>
      <c r="U95" s="98">
        <v>758.06580456812958</v>
      </c>
      <c r="V95" s="98">
        <v>758.29896970370794</v>
      </c>
      <c r="W95" s="98">
        <v>803.97689575276183</v>
      </c>
      <c r="X95" s="98">
        <v>877.1839836393865</v>
      </c>
      <c r="Y95" s="98">
        <v>748.94503781601622</v>
      </c>
      <c r="DA95" s="63" t="s">
        <v>4180</v>
      </c>
    </row>
    <row r="96" spans="1:105" ht="12" customHeight="1" x14ac:dyDescent="0.25">
      <c r="A96" s="106" t="s">
        <v>122</v>
      </c>
      <c r="B96" s="101"/>
      <c r="C96" s="101">
        <v>755.07521385354698</v>
      </c>
      <c r="D96" s="101">
        <v>696.54885530136164</v>
      </c>
      <c r="E96" s="101">
        <v>647.12869649755169</v>
      </c>
      <c r="F96" s="101">
        <v>651.47881667937952</v>
      </c>
      <c r="G96" s="101">
        <v>670.02327044265508</v>
      </c>
      <c r="H96" s="101">
        <v>716.8408467660073</v>
      </c>
      <c r="I96" s="101">
        <v>707.74655786383255</v>
      </c>
      <c r="J96" s="101">
        <v>704.31010900433125</v>
      </c>
      <c r="K96" s="101">
        <v>683.35668699307098</v>
      </c>
      <c r="L96" s="101">
        <v>724.05868412724647</v>
      </c>
      <c r="M96" s="101">
        <v>757.67390400883914</v>
      </c>
      <c r="N96" s="101">
        <v>744.72866685265342</v>
      </c>
      <c r="O96" s="101">
        <v>737.28178339306839</v>
      </c>
      <c r="P96" s="101">
        <v>781.34339416316027</v>
      </c>
      <c r="Q96" s="101">
        <v>0</v>
      </c>
      <c r="R96" s="101">
        <v>0</v>
      </c>
      <c r="S96" s="101">
        <v>0</v>
      </c>
      <c r="T96" s="101">
        <v>0</v>
      </c>
      <c r="U96" s="101">
        <v>863.38514236572348</v>
      </c>
      <c r="V96" s="101">
        <v>870.5149437113563</v>
      </c>
      <c r="W96" s="101">
        <v>880.91830653141221</v>
      </c>
      <c r="X96" s="101">
        <v>875.84476022602837</v>
      </c>
      <c r="Y96" s="101">
        <v>836.53987751496641</v>
      </c>
      <c r="DA96" s="131" t="s">
        <v>4181</v>
      </c>
    </row>
    <row r="97" spans="1:105" ht="12" customHeight="1" x14ac:dyDescent="0.25">
      <c r="A97" s="107" t="s">
        <v>121</v>
      </c>
      <c r="B97" s="104"/>
      <c r="C97" s="104">
        <v>754.98822980172872</v>
      </c>
      <c r="D97" s="104">
        <v>696.41421761232846</v>
      </c>
      <c r="E97" s="104">
        <v>647.25497281196272</v>
      </c>
      <c r="F97" s="104">
        <v>651.71161924213845</v>
      </c>
      <c r="G97" s="104">
        <v>670.19020441030455</v>
      </c>
      <c r="H97" s="104">
        <v>717.03402672962716</v>
      </c>
      <c r="I97" s="104">
        <v>708.49812176818693</v>
      </c>
      <c r="J97" s="104">
        <v>705.86508394861585</v>
      </c>
      <c r="K97" s="104">
        <v>685.01678935830603</v>
      </c>
      <c r="L97" s="104">
        <v>725.44019708331621</v>
      </c>
      <c r="M97" s="104">
        <v>757.90189256899532</v>
      </c>
      <c r="N97" s="104">
        <v>744.45202584872879</v>
      </c>
      <c r="O97" s="104">
        <v>737.08665253505342</v>
      </c>
      <c r="P97" s="104">
        <v>783.13619103640053</v>
      </c>
      <c r="Q97" s="104">
        <v>0</v>
      </c>
      <c r="R97" s="104">
        <v>0</v>
      </c>
      <c r="S97" s="104">
        <v>0</v>
      </c>
      <c r="T97" s="104">
        <v>0</v>
      </c>
      <c r="U97" s="104">
        <v>863.28859214422948</v>
      </c>
      <c r="V97" s="104">
        <v>868.67425912969736</v>
      </c>
      <c r="W97" s="104">
        <v>879.88538406173132</v>
      </c>
      <c r="X97" s="104">
        <v>876.78011244052402</v>
      </c>
      <c r="Y97" s="104">
        <v>837.27084321767848</v>
      </c>
      <c r="DA97" s="132" t="s">
        <v>4182</v>
      </c>
    </row>
    <row r="98" spans="1:105" ht="12" customHeight="1" x14ac:dyDescent="0.25">
      <c r="A98" s="108" t="s">
        <v>53</v>
      </c>
      <c r="B98" s="98"/>
      <c r="C98" s="98">
        <v>166.5380291048607</v>
      </c>
      <c r="D98" s="98">
        <v>62.020253511659504</v>
      </c>
      <c r="E98" s="98">
        <v>33.214011354682029</v>
      </c>
      <c r="F98" s="98">
        <v>44.7255185207582</v>
      </c>
      <c r="G98" s="98">
        <v>44.380557964740056</v>
      </c>
      <c r="H98" s="98">
        <v>66.149281090022399</v>
      </c>
      <c r="I98" s="98">
        <v>53.023444325065725</v>
      </c>
      <c r="J98" s="98">
        <v>49.434069924013428</v>
      </c>
      <c r="K98" s="98">
        <v>44.670220448373435</v>
      </c>
      <c r="L98" s="98">
        <v>46.925341847479224</v>
      </c>
      <c r="M98" s="98">
        <v>74.203461002722264</v>
      </c>
      <c r="N98" s="98">
        <v>47.969714132356579</v>
      </c>
      <c r="O98" s="98">
        <v>28.082269561744617</v>
      </c>
      <c r="P98" s="98">
        <v>67.059318696392197</v>
      </c>
      <c r="Q98" s="98">
        <v>0</v>
      </c>
      <c r="R98" s="98">
        <v>0</v>
      </c>
      <c r="S98" s="98">
        <v>0</v>
      </c>
      <c r="T98" s="98">
        <v>0</v>
      </c>
      <c r="U98" s="98">
        <v>73.873873577216699</v>
      </c>
      <c r="V98" s="98">
        <v>61.151716581762642</v>
      </c>
      <c r="W98" s="98">
        <v>65.62912716541814</v>
      </c>
      <c r="X98" s="98">
        <v>71.100234222078981</v>
      </c>
      <c r="Y98" s="98">
        <v>55.870357392861095</v>
      </c>
      <c r="DA98" s="63" t="s">
        <v>4183</v>
      </c>
    </row>
    <row r="99" spans="1:105" ht="12" customHeight="1" x14ac:dyDescent="0.25">
      <c r="A99" s="108" t="s">
        <v>52</v>
      </c>
      <c r="B99" s="98"/>
      <c r="C99" s="98">
        <v>588.4502006968678</v>
      </c>
      <c r="D99" s="98">
        <v>634.39396410066888</v>
      </c>
      <c r="E99" s="98">
        <v>614.04096145728067</v>
      </c>
      <c r="F99" s="98">
        <v>606.98610072138013</v>
      </c>
      <c r="G99" s="98">
        <v>625.80964644556445</v>
      </c>
      <c r="H99" s="98">
        <v>650.88474563960472</v>
      </c>
      <c r="I99" s="98">
        <v>655.4746774431211</v>
      </c>
      <c r="J99" s="98">
        <v>656.43101402460252</v>
      </c>
      <c r="K99" s="98">
        <v>640.34656890993256</v>
      </c>
      <c r="L99" s="98">
        <v>678.51485523583699</v>
      </c>
      <c r="M99" s="98">
        <v>683.69843156627292</v>
      </c>
      <c r="N99" s="98">
        <v>696.48231171637224</v>
      </c>
      <c r="O99" s="98">
        <v>709.00438297330868</v>
      </c>
      <c r="P99" s="98">
        <v>716.07687234000832</v>
      </c>
      <c r="Q99" s="98">
        <v>0</v>
      </c>
      <c r="R99" s="98">
        <v>0</v>
      </c>
      <c r="S99" s="98">
        <v>0</v>
      </c>
      <c r="T99" s="98">
        <v>0</v>
      </c>
      <c r="U99" s="98">
        <v>789.41471856701264</v>
      </c>
      <c r="V99" s="98">
        <v>807.52254254793468</v>
      </c>
      <c r="W99" s="98">
        <v>814.25625689631318</v>
      </c>
      <c r="X99" s="98">
        <v>805.67987821844497</v>
      </c>
      <c r="Y99" s="98">
        <v>781.40048582481745</v>
      </c>
      <c r="DA99" s="63" t="s">
        <v>4184</v>
      </c>
    </row>
    <row r="100" spans="1:105" ht="12" customHeight="1" x14ac:dyDescent="0.25">
      <c r="A100" s="121" t="s">
        <v>54</v>
      </c>
      <c r="B100" s="122"/>
      <c r="C100" s="122">
        <v>428.79053031587546</v>
      </c>
      <c r="D100" s="122">
        <v>424.36164908642246</v>
      </c>
      <c r="E100" s="122">
        <v>433.6366164579689</v>
      </c>
      <c r="F100" s="122">
        <v>431.62209410438112</v>
      </c>
      <c r="G100" s="122">
        <v>443.52907717082434</v>
      </c>
      <c r="H100" s="122">
        <v>511.73639675230936</v>
      </c>
      <c r="I100" s="122">
        <v>506.98411026624098</v>
      </c>
      <c r="J100" s="122">
        <v>500.08768853268327</v>
      </c>
      <c r="K100" s="122">
        <v>482.57729742282555</v>
      </c>
      <c r="L100" s="122">
        <v>502.06700532560023</v>
      </c>
      <c r="M100" s="122">
        <v>469.6056594998492</v>
      </c>
      <c r="N100" s="122">
        <v>455.2126212256311</v>
      </c>
      <c r="O100" s="122">
        <v>403.26252567020299</v>
      </c>
      <c r="P100" s="122">
        <v>451.01134963756147</v>
      </c>
      <c r="Q100" s="122">
        <v>0</v>
      </c>
      <c r="R100" s="122">
        <v>0</v>
      </c>
      <c r="S100" s="122">
        <v>0</v>
      </c>
      <c r="T100" s="122">
        <v>0</v>
      </c>
      <c r="U100" s="122">
        <v>479.3142411828847</v>
      </c>
      <c r="V100" s="122">
        <v>478.57672680199465</v>
      </c>
      <c r="W100" s="122">
        <v>488.42521330615477</v>
      </c>
      <c r="X100" s="122">
        <v>501.17558691256778</v>
      </c>
      <c r="Y100" s="122">
        <v>475.60730225990096</v>
      </c>
      <c r="DA100" s="130" t="s">
        <v>4185</v>
      </c>
    </row>
    <row r="101" spans="1:105" ht="12" customHeight="1" x14ac:dyDescent="0.25">
      <c r="A101" s="97" t="s">
        <v>202</v>
      </c>
      <c r="B101" s="98"/>
      <c r="C101" s="98">
        <v>430.34029403569343</v>
      </c>
      <c r="D101" s="98">
        <v>422.01318216874773</v>
      </c>
      <c r="E101" s="98">
        <v>443.47759210307032</v>
      </c>
      <c r="F101" s="98">
        <v>426.94618682958367</v>
      </c>
      <c r="G101" s="98">
        <v>440.2203079671342</v>
      </c>
      <c r="H101" s="98">
        <v>516.20154807975837</v>
      </c>
      <c r="I101" s="98">
        <v>503.20813007051186</v>
      </c>
      <c r="J101" s="98">
        <v>496.42068971883782</v>
      </c>
      <c r="K101" s="98">
        <v>486.0822098980226</v>
      </c>
      <c r="L101" s="98">
        <v>492.34639118372252</v>
      </c>
      <c r="M101" s="98">
        <v>484.96031206054761</v>
      </c>
      <c r="N101" s="98">
        <v>488.84389023114323</v>
      </c>
      <c r="O101" s="98">
        <v>485.77894503284892</v>
      </c>
      <c r="P101" s="98">
        <v>496.47421480153832</v>
      </c>
      <c r="Q101" s="98">
        <v>0</v>
      </c>
      <c r="R101" s="98">
        <v>0</v>
      </c>
      <c r="S101" s="98">
        <v>0</v>
      </c>
      <c r="T101" s="98">
        <v>0</v>
      </c>
      <c r="U101" s="98">
        <v>483.70539718239564</v>
      </c>
      <c r="V101" s="98">
        <v>485.75087717840336</v>
      </c>
      <c r="W101" s="98">
        <v>488.34688289950952</v>
      </c>
      <c r="X101" s="98">
        <v>489.53497106541954</v>
      </c>
      <c r="Y101" s="98">
        <v>482.38954372709685</v>
      </c>
      <c r="DA101" s="63" t="s">
        <v>4186</v>
      </c>
    </row>
    <row r="102" spans="1:105" ht="12" customHeight="1" x14ac:dyDescent="0.25">
      <c r="A102" s="97" t="s">
        <v>50</v>
      </c>
      <c r="B102" s="98"/>
      <c r="C102" s="98">
        <v>409.1595903783188</v>
      </c>
      <c r="D102" s="98">
        <v>422.42267137021889</v>
      </c>
      <c r="E102" s="98">
        <v>431.1944032821026</v>
      </c>
      <c r="F102" s="98">
        <v>443.30271588428366</v>
      </c>
      <c r="G102" s="98">
        <v>460.8239654918188</v>
      </c>
      <c r="H102" s="98">
        <v>478.64150841350477</v>
      </c>
      <c r="I102" s="98">
        <v>497.53759623514145</v>
      </c>
      <c r="J102" s="98">
        <v>502.81862443982374</v>
      </c>
      <c r="K102" s="98">
        <v>492.4521671662892</v>
      </c>
      <c r="L102" s="98">
        <v>488.84068237420104</v>
      </c>
      <c r="M102" s="98">
        <v>465.01014449214199</v>
      </c>
      <c r="N102" s="98">
        <v>449.8217064903281</v>
      </c>
      <c r="O102" s="98">
        <v>438.63313293371618</v>
      </c>
      <c r="P102" s="98">
        <v>437.57182087818552</v>
      </c>
      <c r="Q102" s="98">
        <v>0</v>
      </c>
      <c r="R102" s="98">
        <v>0</v>
      </c>
      <c r="S102" s="98">
        <v>0</v>
      </c>
      <c r="T102" s="98">
        <v>0</v>
      </c>
      <c r="U102" s="98">
        <v>463.27883601932848</v>
      </c>
      <c r="V102" s="98">
        <v>452.71517822507195</v>
      </c>
      <c r="W102" s="98">
        <v>483.89251041110117</v>
      </c>
      <c r="X102" s="98">
        <v>547.35454936244435</v>
      </c>
      <c r="Y102" s="98">
        <v>456.59042829161319</v>
      </c>
      <c r="DA102" s="63" t="s">
        <v>4187</v>
      </c>
    </row>
    <row r="103" spans="1:105" ht="12" customHeight="1" x14ac:dyDescent="0.25">
      <c r="A103" s="109" t="s">
        <v>120</v>
      </c>
      <c r="B103" s="33"/>
      <c r="C103" s="33">
        <v>434.03879258688266</v>
      </c>
      <c r="D103" s="33">
        <v>425.18494202951945</v>
      </c>
      <c r="E103" s="33">
        <v>434.2277227708945</v>
      </c>
      <c r="F103" s="33">
        <v>427.47436242877723</v>
      </c>
      <c r="G103" s="33">
        <v>438.38984790822701</v>
      </c>
      <c r="H103" s="33">
        <v>519.84637419648163</v>
      </c>
      <c r="I103" s="33">
        <v>509.47311125361443</v>
      </c>
      <c r="J103" s="33">
        <v>499.65089651108872</v>
      </c>
      <c r="K103" s="33">
        <v>479.37354588510573</v>
      </c>
      <c r="L103" s="33">
        <v>507.18592902665364</v>
      </c>
      <c r="M103" s="33">
        <v>470.64056288913991</v>
      </c>
      <c r="N103" s="33">
        <v>455.68954119200481</v>
      </c>
      <c r="O103" s="33">
        <v>391.1135131686932</v>
      </c>
      <c r="P103" s="33">
        <v>453.90125283231777</v>
      </c>
      <c r="Q103" s="33">
        <v>0</v>
      </c>
      <c r="R103" s="33">
        <v>0</v>
      </c>
      <c r="S103" s="33">
        <v>0</v>
      </c>
      <c r="T103" s="33">
        <v>0</v>
      </c>
      <c r="U103" s="33">
        <v>482.17663301439057</v>
      </c>
      <c r="V103" s="33">
        <v>483.47706283664627</v>
      </c>
      <c r="W103" s="33">
        <v>489.41909021039601</v>
      </c>
      <c r="X103" s="33">
        <v>491.98609916379263</v>
      </c>
      <c r="Y103" s="33">
        <v>479.45677056125908</v>
      </c>
      <c r="DA103" s="60" t="s">
        <v>4188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4036.4032078464516</v>
      </c>
      <c r="D105" s="117">
        <f t="shared" si="35"/>
        <v>4122.3317306431682</v>
      </c>
      <c r="E105" s="117">
        <f t="shared" si="35"/>
        <v>4340.7227382666215</v>
      </c>
      <c r="F105" s="117">
        <f t="shared" si="35"/>
        <v>4527.6576808422697</v>
      </c>
      <c r="G105" s="117">
        <f t="shared" si="35"/>
        <v>4716.0591910170606</v>
      </c>
      <c r="H105" s="117">
        <f t="shared" si="35"/>
        <v>4623.6740497547326</v>
      </c>
      <c r="I105" s="117">
        <f t="shared" si="35"/>
        <v>4641.1792173462563</v>
      </c>
      <c r="J105" s="117">
        <f t="shared" si="35"/>
        <v>4591.7377280748387</v>
      </c>
      <c r="K105" s="117">
        <f t="shared" si="35"/>
        <v>4674.2806069058079</v>
      </c>
      <c r="L105" s="117">
        <f t="shared" si="35"/>
        <v>4723.2285983537613</v>
      </c>
      <c r="M105" s="117">
        <f t="shared" si="35"/>
        <v>4643.6088438623228</v>
      </c>
      <c r="N105" s="117">
        <f t="shared" si="35"/>
        <v>4577.1619818099834</v>
      </c>
      <c r="O105" s="117">
        <f t="shared" si="35"/>
        <v>4137.4086726624128</v>
      </c>
      <c r="P105" s="117">
        <f t="shared" si="35"/>
        <v>4093.3356422415231</v>
      </c>
      <c r="Q105" s="117">
        <f t="shared" si="35"/>
        <v>3949.1173164376701</v>
      </c>
      <c r="R105" s="117">
        <f t="shared" ref="R105:V105" si="36">R106+R109+R111+R120</f>
        <v>3853.6988858058749</v>
      </c>
      <c r="S105" s="117">
        <f t="shared" si="36"/>
        <v>3881.6195967364633</v>
      </c>
      <c r="T105" s="117">
        <f t="shared" si="36"/>
        <v>3988.071727389316</v>
      </c>
      <c r="U105" s="117">
        <f t="shared" si="36"/>
        <v>3933.845451234939</v>
      </c>
      <c r="V105" s="117">
        <f t="shared" si="36"/>
        <v>3875.7616278150908</v>
      </c>
      <c r="W105" s="117">
        <f t="shared" ref="W105:Y105" si="37">W106+W109+W111+W120</f>
        <v>3825.9179577794648</v>
      </c>
      <c r="X105" s="117">
        <f t="shared" si="37"/>
        <v>3855.567895916728</v>
      </c>
      <c r="Y105" s="117">
        <f t="shared" si="37"/>
        <v>3587.9637016121233</v>
      </c>
      <c r="DA105" s="129" t="s">
        <v>4189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2671.8730398323387</v>
      </c>
      <c r="D106" s="122">
        <f t="shared" si="38"/>
        <v>2822.0876550729827</v>
      </c>
      <c r="E106" s="122">
        <f t="shared" si="38"/>
        <v>3007.4766396214613</v>
      </c>
      <c r="F106" s="122">
        <f t="shared" si="38"/>
        <v>3152.8064225715184</v>
      </c>
      <c r="G106" s="122">
        <f t="shared" si="38"/>
        <v>3285.7369129944464</v>
      </c>
      <c r="H106" s="122">
        <f t="shared" si="38"/>
        <v>3318.5482068638257</v>
      </c>
      <c r="I106" s="122">
        <f t="shared" si="38"/>
        <v>3315.0304669339139</v>
      </c>
      <c r="J106" s="122">
        <f t="shared" si="38"/>
        <v>3267.9851957194169</v>
      </c>
      <c r="K106" s="122">
        <f t="shared" si="38"/>
        <v>3282.1228485733077</v>
      </c>
      <c r="L106" s="122">
        <f t="shared" si="38"/>
        <v>3335.0262160128286</v>
      </c>
      <c r="M106" s="122">
        <f t="shared" si="38"/>
        <v>3263.453840855022</v>
      </c>
      <c r="N106" s="122">
        <f t="shared" si="38"/>
        <v>3151.8979542348538</v>
      </c>
      <c r="O106" s="122">
        <f t="shared" si="38"/>
        <v>2987.4261494811904</v>
      </c>
      <c r="P106" s="122">
        <f t="shared" si="38"/>
        <v>2861.2261588359215</v>
      </c>
      <c r="Q106" s="122">
        <f t="shared" si="38"/>
        <v>2761.3242575576533</v>
      </c>
      <c r="R106" s="122">
        <f t="shared" ref="R106:V106" si="39">SUM(R107:R108)</f>
        <v>2589.4728671043367</v>
      </c>
      <c r="S106" s="122">
        <f t="shared" si="39"/>
        <v>2576.2313975126222</v>
      </c>
      <c r="T106" s="122">
        <f t="shared" si="39"/>
        <v>2651.0501344123431</v>
      </c>
      <c r="U106" s="122">
        <f t="shared" si="39"/>
        <v>2592.4460698195389</v>
      </c>
      <c r="V106" s="122">
        <f t="shared" si="39"/>
        <v>2540.6338106312219</v>
      </c>
      <c r="W106" s="122">
        <f t="shared" ref="W106:Y106" si="40">SUM(W107:W108)</f>
        <v>2457.3928603706286</v>
      </c>
      <c r="X106" s="122">
        <f t="shared" si="40"/>
        <v>2372.3351881721719</v>
      </c>
      <c r="Y106" s="122">
        <f t="shared" si="40"/>
        <v>2287.0064824043152</v>
      </c>
      <c r="DA106" s="130" t="s">
        <v>4190</v>
      </c>
    </row>
    <row r="107" spans="1:105" ht="12" customHeight="1" x14ac:dyDescent="0.25">
      <c r="A107" s="97" t="s">
        <v>197</v>
      </c>
      <c r="B107" s="98"/>
      <c r="C107" s="98">
        <v>2660.1574426553652</v>
      </c>
      <c r="D107" s="98">
        <v>2810.1107665711756</v>
      </c>
      <c r="E107" s="98">
        <v>2995.542489582589</v>
      </c>
      <c r="F107" s="98">
        <v>3140.3240994503471</v>
      </c>
      <c r="G107" s="98">
        <v>3273.166677062366</v>
      </c>
      <c r="H107" s="98">
        <v>3306.3623214012387</v>
      </c>
      <c r="I107" s="98">
        <v>3302.9552120007193</v>
      </c>
      <c r="J107" s="98">
        <v>3256.371172424841</v>
      </c>
      <c r="K107" s="98">
        <v>3270.8931221113953</v>
      </c>
      <c r="L107" s="98">
        <v>3323.6829503921572</v>
      </c>
      <c r="M107" s="98">
        <v>3252.2687414072398</v>
      </c>
      <c r="N107" s="98">
        <v>3141.2314883675858</v>
      </c>
      <c r="O107" s="98">
        <v>2977.165315182689</v>
      </c>
      <c r="P107" s="98">
        <v>2851.2696273952761</v>
      </c>
      <c r="Q107" s="98">
        <v>2752.1248512926468</v>
      </c>
      <c r="R107" s="98">
        <v>2580.8473835702612</v>
      </c>
      <c r="S107" s="98">
        <v>2567.7905267332171</v>
      </c>
      <c r="T107" s="98">
        <v>2642.2908317196038</v>
      </c>
      <c r="U107" s="98">
        <v>2583.9807654984916</v>
      </c>
      <c r="V107" s="98">
        <v>2532.3403614404847</v>
      </c>
      <c r="W107" s="98">
        <v>2449.3406949678119</v>
      </c>
      <c r="X107" s="98">
        <v>2364.4468315482218</v>
      </c>
      <c r="Y107" s="98">
        <v>2279.4175171621509</v>
      </c>
      <c r="DA107" s="63" t="s">
        <v>4191</v>
      </c>
    </row>
    <row r="108" spans="1:105" ht="12" customHeight="1" x14ac:dyDescent="0.25">
      <c r="A108" s="97" t="s">
        <v>53</v>
      </c>
      <c r="B108" s="98"/>
      <c r="C108" s="98">
        <v>11.71559717697353</v>
      </c>
      <c r="D108" s="98">
        <v>11.976888501807045</v>
      </c>
      <c r="E108" s="98">
        <v>11.934150038872303</v>
      </c>
      <c r="F108" s="98">
        <v>12.482323121171151</v>
      </c>
      <c r="G108" s="98">
        <v>12.570235932080209</v>
      </c>
      <c r="H108" s="98">
        <v>12.185885462586839</v>
      </c>
      <c r="I108" s="98">
        <v>12.075254933194806</v>
      </c>
      <c r="J108" s="98">
        <v>11.614023294576057</v>
      </c>
      <c r="K108" s="98">
        <v>11.229726461912367</v>
      </c>
      <c r="L108" s="98">
        <v>11.343265620671609</v>
      </c>
      <c r="M108" s="98">
        <v>11.18509944778206</v>
      </c>
      <c r="N108" s="98">
        <v>10.666465867267886</v>
      </c>
      <c r="O108" s="98">
        <v>10.260834298501116</v>
      </c>
      <c r="P108" s="98">
        <v>9.9565314406453744</v>
      </c>
      <c r="Q108" s="98">
        <v>9.1994062650066866</v>
      </c>
      <c r="R108" s="98">
        <v>8.6254835340756522</v>
      </c>
      <c r="S108" s="98">
        <v>8.4408707794050422</v>
      </c>
      <c r="T108" s="98">
        <v>8.7593026927395048</v>
      </c>
      <c r="U108" s="98">
        <v>8.4653043210471992</v>
      </c>
      <c r="V108" s="98">
        <v>8.2934491907373822</v>
      </c>
      <c r="W108" s="98">
        <v>8.05216540281676</v>
      </c>
      <c r="X108" s="98">
        <v>7.8883566239500365</v>
      </c>
      <c r="Y108" s="98">
        <v>7.5889652421643614</v>
      </c>
      <c r="DA108" s="63" t="s">
        <v>4192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181.63596212582397</v>
      </c>
      <c r="D109" s="122">
        <f t="shared" si="41"/>
        <v>178.35114348847242</v>
      </c>
      <c r="E109" s="122">
        <f t="shared" si="41"/>
        <v>252.61644017030952</v>
      </c>
      <c r="F109" s="122">
        <f t="shared" si="41"/>
        <v>291.23738442355466</v>
      </c>
      <c r="G109" s="122">
        <f t="shared" si="41"/>
        <v>316.99986903443158</v>
      </c>
      <c r="H109" s="122">
        <f t="shared" si="41"/>
        <v>97.200834728647266</v>
      </c>
      <c r="I109" s="122">
        <f t="shared" si="41"/>
        <v>118.73265007121887</v>
      </c>
      <c r="J109" s="122">
        <f t="shared" si="41"/>
        <v>109.44465210118643</v>
      </c>
      <c r="K109" s="122">
        <f t="shared" si="41"/>
        <v>223.56885918785102</v>
      </c>
      <c r="L109" s="122">
        <f t="shared" si="41"/>
        <v>214.15316649392355</v>
      </c>
      <c r="M109" s="122">
        <f t="shared" si="41"/>
        <v>173.38306211382519</v>
      </c>
      <c r="N109" s="122">
        <f t="shared" si="41"/>
        <v>226.42252642975492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113.77021911061203</v>
      </c>
      <c r="Y109" s="122">
        <f t="shared" si="41"/>
        <v>0</v>
      </c>
      <c r="DA109" s="130" t="s">
        <v>4193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181.63596212582397</v>
      </c>
      <c r="D110" s="98">
        <f>IF(RES_hhdet_in_tes!D110=0,0,RES_hhdet_in_tes!D110*1000*11630/RES_hhdet_in_new!D107)</f>
        <v>178.35114348847242</v>
      </c>
      <c r="E110" s="98">
        <f>IF(RES_hhdet_in_tes!E110=0,0,RES_hhdet_in_tes!E110*1000*11630/RES_hhdet_in_new!E107)</f>
        <v>252.61644017030952</v>
      </c>
      <c r="F110" s="98">
        <f>IF(RES_hhdet_in_tes!F110=0,0,RES_hhdet_in_tes!F110*1000*11630/RES_hhdet_in_new!F107)</f>
        <v>291.23738442355466</v>
      </c>
      <c r="G110" s="98">
        <f>IF(RES_hhdet_in_tes!G110=0,0,RES_hhdet_in_tes!G110*1000*11630/RES_hhdet_in_new!G107)</f>
        <v>316.99986903443158</v>
      </c>
      <c r="H110" s="98">
        <f>IF(RES_hhdet_in_tes!H110=0,0,RES_hhdet_in_tes!H110*1000*11630/RES_hhdet_in_new!H107)</f>
        <v>97.200834728647266</v>
      </c>
      <c r="I110" s="98">
        <f>IF(RES_hhdet_in_tes!I110=0,0,RES_hhdet_in_tes!I110*1000*11630/RES_hhdet_in_new!I107)</f>
        <v>118.73265007121887</v>
      </c>
      <c r="J110" s="98">
        <f>IF(RES_hhdet_in_tes!J110=0,0,RES_hhdet_in_tes!J110*1000*11630/RES_hhdet_in_new!J107)</f>
        <v>109.44465210118643</v>
      </c>
      <c r="K110" s="98">
        <f>IF(RES_hhdet_in_tes!K110=0,0,RES_hhdet_in_tes!K110*1000*11630/RES_hhdet_in_new!K107)</f>
        <v>223.56885918785102</v>
      </c>
      <c r="L110" s="98">
        <f>IF(RES_hhdet_in_tes!L110=0,0,RES_hhdet_in_tes!L110*1000*11630/RES_hhdet_in_new!L107)</f>
        <v>214.15316649392355</v>
      </c>
      <c r="M110" s="98">
        <f>IF(RES_hhdet_in_tes!M110=0,0,RES_hhdet_in_tes!M110*1000*11630/RES_hhdet_in_new!M107)</f>
        <v>173.38306211382519</v>
      </c>
      <c r="N110" s="98">
        <f>IF(RES_hhdet_in_tes!N110=0,0,RES_hhdet_in_tes!N110*1000*11630/RES_hhdet_in_new!N107)</f>
        <v>226.42252642975492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X110" s="98">
        <f>IF(RES_hhdet_in_tes!X110=0,0,RES_hhdet_in_tes!X110*1000*11630/RES_hhdet_in_new!X107)</f>
        <v>113.77021911061203</v>
      </c>
      <c r="Y110" s="98">
        <f>IF(RES_hhdet_in_tes!Y110=0,0,RES_hhdet_in_tes!Y110*1000*11630/RES_hhdet_in_new!Y107)</f>
        <v>0</v>
      </c>
      <c r="DA110" s="63" t="s">
        <v>4194</v>
      </c>
    </row>
    <row r="111" spans="1:105" ht="12" customHeight="1" x14ac:dyDescent="0.25">
      <c r="A111" s="121" t="s">
        <v>55</v>
      </c>
      <c r="B111" s="122"/>
      <c r="C111" s="122">
        <v>755.07521385354721</v>
      </c>
      <c r="D111" s="122">
        <v>697.62874693862739</v>
      </c>
      <c r="E111" s="122">
        <v>647.16026557615442</v>
      </c>
      <c r="F111" s="122">
        <v>652.97384072731768</v>
      </c>
      <c r="G111" s="122">
        <v>670.44573756323734</v>
      </c>
      <c r="H111" s="122">
        <v>697.23527080643942</v>
      </c>
      <c r="I111" s="122">
        <v>700.59532575828189</v>
      </c>
      <c r="J111" s="122">
        <v>714.08103321064948</v>
      </c>
      <c r="K111" s="122">
        <v>685.94569793924836</v>
      </c>
      <c r="L111" s="122">
        <v>671.44959848346878</v>
      </c>
      <c r="M111" s="122">
        <v>737.82050352343526</v>
      </c>
      <c r="N111" s="122">
        <v>744.75227850837291</v>
      </c>
      <c r="O111" s="122">
        <v>748.30909450919034</v>
      </c>
      <c r="P111" s="122">
        <v>781.47411696411007</v>
      </c>
      <c r="Q111" s="122">
        <v>742.16845162369464</v>
      </c>
      <c r="R111" s="122">
        <v>812.08221082120519</v>
      </c>
      <c r="S111" s="122">
        <v>843.46914829486968</v>
      </c>
      <c r="T111" s="122">
        <v>831.57677132432946</v>
      </c>
      <c r="U111" s="122">
        <v>863.94719764977469</v>
      </c>
      <c r="V111" s="122">
        <v>856.04530929173347</v>
      </c>
      <c r="W111" s="122">
        <v>880.21132315829959</v>
      </c>
      <c r="X111" s="122">
        <v>869.56661087034433</v>
      </c>
      <c r="Y111" s="122">
        <v>826.07371710047823</v>
      </c>
      <c r="DA111" s="130" t="s">
        <v>4195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699.78853021315922</v>
      </c>
      <c r="E112" s="98">
        <v>0</v>
      </c>
      <c r="F112" s="98">
        <v>655.09997551784511</v>
      </c>
      <c r="G112" s="98">
        <v>671.96867207791684</v>
      </c>
      <c r="H112" s="98">
        <v>672.68000586607491</v>
      </c>
      <c r="I112" s="98">
        <v>694.57371451209974</v>
      </c>
      <c r="J112" s="98">
        <v>717.35638605194754</v>
      </c>
      <c r="K112" s="98">
        <v>686.53201786043485</v>
      </c>
      <c r="L112" s="98">
        <v>639.60784450598794</v>
      </c>
      <c r="M112" s="98">
        <v>724.54690510647333</v>
      </c>
      <c r="N112" s="98">
        <v>744.86416855611424</v>
      </c>
      <c r="O112" s="98">
        <v>757.20899574529403</v>
      </c>
      <c r="P112" s="98">
        <v>779.87740429229439</v>
      </c>
      <c r="Q112" s="98">
        <v>742.37939003436873</v>
      </c>
      <c r="R112" s="98">
        <v>858.52031014721615</v>
      </c>
      <c r="S112" s="98">
        <v>859.29350148456797</v>
      </c>
      <c r="T112" s="98">
        <v>817.68134528398593</v>
      </c>
      <c r="U112" s="98">
        <v>864.55752804457302</v>
      </c>
      <c r="V112" s="98">
        <v>845.65325462243106</v>
      </c>
      <c r="W112" s="98">
        <v>879.44923460521181</v>
      </c>
      <c r="X112" s="98">
        <v>866.86828068517184</v>
      </c>
      <c r="Y112" s="98">
        <v>818.85262158991543</v>
      </c>
      <c r="DA112" s="63" t="s">
        <v>4196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4197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4198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4199</v>
      </c>
    </row>
    <row r="116" spans="1:105" ht="12" customHeight="1" x14ac:dyDescent="0.25">
      <c r="A116" s="106" t="s">
        <v>122</v>
      </c>
      <c r="B116" s="101"/>
      <c r="C116" s="101">
        <v>755.07521385354721</v>
      </c>
      <c r="D116" s="101">
        <v>696.54885530136141</v>
      </c>
      <c r="E116" s="101">
        <v>647.12869649755169</v>
      </c>
      <c r="F116" s="101">
        <v>651.47881667937963</v>
      </c>
      <c r="G116" s="101">
        <v>670.02327044265519</v>
      </c>
      <c r="H116" s="101">
        <v>716.84084676600708</v>
      </c>
      <c r="I116" s="101">
        <v>707.74655786383244</v>
      </c>
      <c r="J116" s="101">
        <v>704.31010900433125</v>
      </c>
      <c r="K116" s="101">
        <v>683.35668699307075</v>
      </c>
      <c r="L116" s="101">
        <v>724.05868412724658</v>
      </c>
      <c r="M116" s="101">
        <v>757.67390400883914</v>
      </c>
      <c r="N116" s="101">
        <v>744.72866685265319</v>
      </c>
      <c r="O116" s="101">
        <v>737.28178339306839</v>
      </c>
      <c r="P116" s="101">
        <v>781.3433941631605</v>
      </c>
      <c r="Q116" s="101">
        <v>740.74716782121459</v>
      </c>
      <c r="R116" s="101">
        <v>777.20963411915147</v>
      </c>
      <c r="S116" s="101">
        <v>0</v>
      </c>
      <c r="T116" s="101">
        <v>845.47219736467298</v>
      </c>
      <c r="U116" s="101">
        <v>863.38514236572371</v>
      </c>
      <c r="V116" s="101">
        <v>870.5149437113563</v>
      </c>
      <c r="W116" s="101">
        <v>880.91830653141233</v>
      </c>
      <c r="X116" s="101">
        <v>875.84476022602837</v>
      </c>
      <c r="Y116" s="101">
        <v>836.53987751496641</v>
      </c>
      <c r="DA116" s="131" t="s">
        <v>4200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647.25497281196306</v>
      </c>
      <c r="F117" s="104">
        <v>651.71161924213845</v>
      </c>
      <c r="G117" s="104">
        <v>670.19020441030477</v>
      </c>
      <c r="H117" s="104">
        <v>717.03402672962704</v>
      </c>
      <c r="I117" s="104">
        <v>708.49812176818682</v>
      </c>
      <c r="J117" s="104">
        <v>705.86508394861596</v>
      </c>
      <c r="K117" s="104">
        <v>685.01678935830603</v>
      </c>
      <c r="L117" s="104">
        <v>725.44019708331655</v>
      </c>
      <c r="M117" s="104">
        <v>757.90189256899555</v>
      </c>
      <c r="N117" s="104">
        <v>744.45202584872868</v>
      </c>
      <c r="O117" s="104">
        <v>737.08665253505319</v>
      </c>
      <c r="P117" s="104">
        <v>783.13619103640065</v>
      </c>
      <c r="Q117" s="104">
        <v>744.16726558595769</v>
      </c>
      <c r="R117" s="104">
        <v>783.0803998462211</v>
      </c>
      <c r="S117" s="104">
        <v>827.64479510517117</v>
      </c>
      <c r="T117" s="104">
        <v>0</v>
      </c>
      <c r="U117" s="104">
        <v>863.28859214422937</v>
      </c>
      <c r="V117" s="104">
        <v>868.67425912969759</v>
      </c>
      <c r="W117" s="104">
        <v>879.88538406173109</v>
      </c>
      <c r="X117" s="104">
        <v>876.78011244052379</v>
      </c>
      <c r="Y117" s="104">
        <v>837.27084321767859</v>
      </c>
      <c r="DA117" s="132" t="s">
        <v>4201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33.214011354682043</v>
      </c>
      <c r="F118" s="98">
        <v>44.725518520758222</v>
      </c>
      <c r="G118" s="98">
        <v>44.380557964740056</v>
      </c>
      <c r="H118" s="98">
        <v>66.149281090022413</v>
      </c>
      <c r="I118" s="98">
        <v>53.023444325065732</v>
      </c>
      <c r="J118" s="98">
        <v>49.434069924013436</v>
      </c>
      <c r="K118" s="98">
        <v>44.670220448373442</v>
      </c>
      <c r="L118" s="98">
        <v>46.925341847479224</v>
      </c>
      <c r="M118" s="98">
        <v>74.203461002722264</v>
      </c>
      <c r="N118" s="98">
        <v>47.969714132356572</v>
      </c>
      <c r="O118" s="98">
        <v>28.08226956174461</v>
      </c>
      <c r="P118" s="98">
        <v>67.059318696392211</v>
      </c>
      <c r="Q118" s="98">
        <v>9.7395969553943296</v>
      </c>
      <c r="R118" s="98">
        <v>20.022214333677923</v>
      </c>
      <c r="S118" s="98">
        <v>45.488103726879572</v>
      </c>
      <c r="T118" s="98">
        <v>0</v>
      </c>
      <c r="U118" s="98">
        <v>73.873873577216699</v>
      </c>
      <c r="V118" s="98">
        <v>61.151716581762642</v>
      </c>
      <c r="W118" s="98">
        <v>65.62912716541814</v>
      </c>
      <c r="X118" s="98">
        <v>71.100234222078996</v>
      </c>
      <c r="Y118" s="98">
        <v>55.870357392861102</v>
      </c>
      <c r="DA118" s="63" t="s">
        <v>4202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614.04096145728101</v>
      </c>
      <c r="F119" s="98">
        <v>606.98610072138024</v>
      </c>
      <c r="G119" s="98">
        <v>625.80964644556468</v>
      </c>
      <c r="H119" s="98">
        <v>650.8847456396046</v>
      </c>
      <c r="I119" s="98">
        <v>655.47467744312121</v>
      </c>
      <c r="J119" s="98">
        <v>656.43101402460252</v>
      </c>
      <c r="K119" s="98">
        <v>640.34656890993256</v>
      </c>
      <c r="L119" s="98">
        <v>678.51485523583722</v>
      </c>
      <c r="M119" s="98">
        <v>683.69843156627314</v>
      </c>
      <c r="N119" s="98">
        <v>696.48231171637224</v>
      </c>
      <c r="O119" s="98">
        <v>709.00438297330857</v>
      </c>
      <c r="P119" s="98">
        <v>716.07687234000855</v>
      </c>
      <c r="Q119" s="98">
        <v>734.4276686305634</v>
      </c>
      <c r="R119" s="98">
        <v>763.05818551254333</v>
      </c>
      <c r="S119" s="98">
        <v>782.15669137829173</v>
      </c>
      <c r="T119" s="98">
        <v>0</v>
      </c>
      <c r="U119" s="98">
        <v>789.41471856701276</v>
      </c>
      <c r="V119" s="98">
        <v>807.52254254793502</v>
      </c>
      <c r="W119" s="98">
        <v>814.25625689631295</v>
      </c>
      <c r="X119" s="98">
        <v>805.67987821844474</v>
      </c>
      <c r="Y119" s="98">
        <v>781.40048582481745</v>
      </c>
      <c r="DA119" s="63" t="s">
        <v>4203</v>
      </c>
    </row>
    <row r="120" spans="1:105" ht="12" customHeight="1" x14ac:dyDescent="0.25">
      <c r="A120" s="121" t="s">
        <v>54</v>
      </c>
      <c r="B120" s="122"/>
      <c r="C120" s="122">
        <v>427.81899203474177</v>
      </c>
      <c r="D120" s="122">
        <v>424.26418514308608</v>
      </c>
      <c r="E120" s="122">
        <v>433.46939289869647</v>
      </c>
      <c r="F120" s="122">
        <v>430.64003311987852</v>
      </c>
      <c r="G120" s="122">
        <v>442.8766714249453</v>
      </c>
      <c r="H120" s="122">
        <v>510.68973735582011</v>
      </c>
      <c r="I120" s="122">
        <v>506.8207745828426</v>
      </c>
      <c r="J120" s="122">
        <v>500.22684704358602</v>
      </c>
      <c r="K120" s="122">
        <v>482.64320120540151</v>
      </c>
      <c r="L120" s="122">
        <v>502.59961736354052</v>
      </c>
      <c r="M120" s="122">
        <v>468.95143737004054</v>
      </c>
      <c r="N120" s="122">
        <v>454.08922263700219</v>
      </c>
      <c r="O120" s="122">
        <v>401.67342867203166</v>
      </c>
      <c r="P120" s="122">
        <v>450.63536644149133</v>
      </c>
      <c r="Q120" s="122">
        <v>445.62460725632207</v>
      </c>
      <c r="R120" s="122">
        <v>452.14380788033287</v>
      </c>
      <c r="S120" s="122">
        <v>461.91905092897133</v>
      </c>
      <c r="T120" s="122">
        <v>505.4448216526435</v>
      </c>
      <c r="U120" s="122">
        <v>477.45218376562514</v>
      </c>
      <c r="V120" s="122">
        <v>479.08250789213542</v>
      </c>
      <c r="W120" s="122">
        <v>488.31377425053699</v>
      </c>
      <c r="X120" s="122">
        <v>499.89587776360003</v>
      </c>
      <c r="Y120" s="122">
        <v>474.88350210732989</v>
      </c>
      <c r="DA120" s="130" t="s">
        <v>4204</v>
      </c>
    </row>
    <row r="121" spans="1:105" ht="12" customHeight="1" x14ac:dyDescent="0.25">
      <c r="A121" s="97" t="s">
        <v>50</v>
      </c>
      <c r="B121" s="98"/>
      <c r="C121" s="98">
        <v>409.1595903783188</v>
      </c>
      <c r="D121" s="98">
        <v>422.42267137021889</v>
      </c>
      <c r="E121" s="98">
        <v>431.1944032821026</v>
      </c>
      <c r="F121" s="98">
        <v>443.30271588428377</v>
      </c>
      <c r="G121" s="98">
        <v>460.82396549181885</v>
      </c>
      <c r="H121" s="98">
        <v>478.64150841350482</v>
      </c>
      <c r="I121" s="98">
        <v>497.53759623514151</v>
      </c>
      <c r="J121" s="98">
        <v>502.81862443982374</v>
      </c>
      <c r="K121" s="98">
        <v>492.45216716628909</v>
      </c>
      <c r="L121" s="98">
        <v>488.84068237420115</v>
      </c>
      <c r="M121" s="98">
        <v>465.01014449214205</v>
      </c>
      <c r="N121" s="98">
        <v>449.82170649032804</v>
      </c>
      <c r="O121" s="98">
        <v>438.63313293371607</v>
      </c>
      <c r="P121" s="98">
        <v>437.57182087818552</v>
      </c>
      <c r="Q121" s="98">
        <v>445.02859253558108</v>
      </c>
      <c r="R121" s="98">
        <v>458.9210311342502</v>
      </c>
      <c r="S121" s="98">
        <v>0</v>
      </c>
      <c r="T121" s="98">
        <v>0</v>
      </c>
      <c r="U121" s="98">
        <v>463.27883601932859</v>
      </c>
      <c r="V121" s="98">
        <v>452.71517822507207</v>
      </c>
      <c r="W121" s="98">
        <v>483.89251041110123</v>
      </c>
      <c r="X121" s="98">
        <v>547.35454936244435</v>
      </c>
      <c r="Y121" s="98">
        <v>456.59042829161319</v>
      </c>
      <c r="DA121" s="63" t="s">
        <v>4205</v>
      </c>
    </row>
    <row r="122" spans="1:105" ht="12" customHeight="1" x14ac:dyDescent="0.25">
      <c r="A122" s="109" t="s">
        <v>120</v>
      </c>
      <c r="B122" s="33"/>
      <c r="C122" s="33">
        <v>434.03879258688283</v>
      </c>
      <c r="D122" s="33">
        <v>425.18494202951968</v>
      </c>
      <c r="E122" s="33">
        <v>434.22772277089439</v>
      </c>
      <c r="F122" s="33">
        <v>427.47436242877728</v>
      </c>
      <c r="G122" s="33">
        <v>438.38984790822695</v>
      </c>
      <c r="H122" s="33">
        <v>519.84637419648163</v>
      </c>
      <c r="I122" s="33">
        <v>509.47311125361432</v>
      </c>
      <c r="J122" s="33">
        <v>499.65089651108872</v>
      </c>
      <c r="K122" s="33">
        <v>479.37354588510561</v>
      </c>
      <c r="L122" s="33">
        <v>507.18592902665364</v>
      </c>
      <c r="M122" s="33">
        <v>470.64056288913991</v>
      </c>
      <c r="N122" s="33">
        <v>455.68954119200487</v>
      </c>
      <c r="O122" s="33">
        <v>391.11351316869326</v>
      </c>
      <c r="P122" s="33">
        <v>453.90125283231782</v>
      </c>
      <c r="Q122" s="33">
        <v>445.72394304311229</v>
      </c>
      <c r="R122" s="33">
        <v>450.44950206685354</v>
      </c>
      <c r="S122" s="33">
        <v>461.91905092897133</v>
      </c>
      <c r="T122" s="33">
        <v>505.4448216526435</v>
      </c>
      <c r="U122" s="33">
        <v>482.17663301439069</v>
      </c>
      <c r="V122" s="33">
        <v>483.4770628366461</v>
      </c>
      <c r="W122" s="33">
        <v>489.41909021039595</v>
      </c>
      <c r="X122" s="33">
        <v>491.98609916379274</v>
      </c>
      <c r="Y122" s="33">
        <v>479.45677056125902</v>
      </c>
      <c r="DA122" s="60" t="s">
        <v>4206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4207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4208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4209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4210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4211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0</v>
      </c>
      <c r="D129" s="98">
        <f>IF(RES_hhdet_in_tes!D129=0,0,RES_hhdet_in_tes!D129*1000*11630/RES_hhdet_in_new!D126)</f>
        <v>0</v>
      </c>
      <c r="E129" s="98">
        <f>IF(RES_hhdet_in_tes!E129=0,0,RES_hhdet_in_tes!E129*1000*11630/RES_hhdet_in_new!E126)</f>
        <v>0</v>
      </c>
      <c r="F129" s="98">
        <f>IF(RES_hhdet_in_tes!F129=0,0,RES_hhdet_in_tes!F129*1000*11630/RES_hhdet_in_new!F126)</f>
        <v>0</v>
      </c>
      <c r="G129" s="98">
        <f>IF(RES_hhdet_in_tes!G129=0,0,RES_hhdet_in_tes!G129*1000*11630/RES_hhdet_in_new!G126)</f>
        <v>0</v>
      </c>
      <c r="H129" s="98">
        <f>IF(RES_hhdet_in_tes!H129=0,0,RES_hhdet_in_tes!H129*1000*11630/RES_hhdet_in_new!H126)</f>
        <v>0</v>
      </c>
      <c r="I129" s="98">
        <f>IF(RES_hhdet_in_tes!I129=0,0,RES_hhdet_in_tes!I129*1000*11630/RES_hhdet_in_new!I126)</f>
        <v>0</v>
      </c>
      <c r="J129" s="98">
        <f>IF(RES_hhdet_in_tes!J129=0,0,RES_hhdet_in_tes!J129*1000*11630/RES_hhdet_in_new!J126)</f>
        <v>0</v>
      </c>
      <c r="K129" s="98">
        <f>IF(RES_hhdet_in_tes!K129=0,0,RES_hhdet_in_tes!K129*1000*11630/RES_hhdet_in_new!K126)</f>
        <v>0</v>
      </c>
      <c r="L129" s="98">
        <f>IF(RES_hhdet_in_tes!L129=0,0,RES_hhdet_in_tes!L129*1000*11630/RES_hhdet_in_new!L126)</f>
        <v>0</v>
      </c>
      <c r="M129" s="98">
        <f>IF(RES_hhdet_in_tes!M129=0,0,RES_hhdet_in_tes!M129*1000*11630/RES_hhdet_in_new!M126)</f>
        <v>0</v>
      </c>
      <c r="N129" s="98">
        <f>IF(RES_hhdet_in_tes!N129=0,0,RES_hhdet_in_tes!N129*1000*11630/RES_hhdet_in_new!N126)</f>
        <v>0</v>
      </c>
      <c r="O129" s="98">
        <f>IF(RES_hhdet_in_tes!O129=0,0,RES_hhdet_in_tes!O129*1000*11630/RES_hhdet_in_new!O126)</f>
        <v>0</v>
      </c>
      <c r="P129" s="98">
        <f>IF(RES_hhdet_in_tes!P129=0,0,RES_hhdet_in_tes!P129*1000*11630/RES_hhdet_in_new!P126)</f>
        <v>0</v>
      </c>
      <c r="Q129" s="98">
        <f>IF(RES_hhdet_in_tes!Q129=0,0,RES_hhdet_in_tes!Q129*1000*11630/RES_hhdet_in_new!Q126)</f>
        <v>0</v>
      </c>
      <c r="R129" s="98">
        <f>IF(RES_hhdet_in_tes!R129=0,0,RES_hhdet_in_tes!R129*1000*11630/RES_hhdet_in_new!R126)</f>
        <v>0</v>
      </c>
      <c r="S129" s="98">
        <f>IF(RES_hhdet_in_tes!S129=0,0,RES_hhdet_in_tes!S129*1000*11630/RES_hhdet_in_new!S126)</f>
        <v>0</v>
      </c>
      <c r="T129" s="98">
        <f>IF(RES_hhdet_in_tes!T129=0,0,RES_hhdet_in_tes!T129*1000*11630/RES_hhdet_in_new!T126)</f>
        <v>0</v>
      </c>
      <c r="U129" s="98">
        <f>IF(RES_hhdet_in_tes!U129=0,0,RES_hhdet_in_tes!U129*1000*11630/RES_hhdet_in_new!U126)</f>
        <v>0</v>
      </c>
      <c r="V129" s="98">
        <f>IF(RES_hhdet_in_tes!V129=0,0,RES_hhdet_in_tes!V129*1000*11630/RES_hhdet_in_new!V126)</f>
        <v>0</v>
      </c>
      <c r="W129" s="98">
        <f>IF(RES_hhdet_in_tes!W129=0,0,RES_hhdet_in_tes!W129*1000*11630/RES_hhdet_in_new!W126)</f>
        <v>0</v>
      </c>
      <c r="X129" s="98">
        <f>IF(RES_hhdet_in_tes!X129=0,0,RES_hhdet_in_tes!X129*1000*11630/RES_hhdet_in_new!X126)</f>
        <v>0</v>
      </c>
      <c r="Y129" s="98">
        <f>IF(RES_hhdet_in_tes!Y129=0,0,RES_hhdet_in_tes!Y129*1000*11630/RES_hhdet_in_new!Y126)</f>
        <v>0</v>
      </c>
      <c r="DA129" s="63" t="s">
        <v>4212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4213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4214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4215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4216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4217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4218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4219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4220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4221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4222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4223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4224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4410.1844418194942</v>
      </c>
      <c r="D143" s="117">
        <f t="shared" si="49"/>
        <v>4191.1572702141202</v>
      </c>
      <c r="E143" s="117">
        <f t="shared" si="49"/>
        <v>4761.3480688411246</v>
      </c>
      <c r="F143" s="117">
        <f t="shared" si="49"/>
        <v>4769.2756551109424</v>
      </c>
      <c r="G143" s="117">
        <f t="shared" si="49"/>
        <v>5094.9613225226412</v>
      </c>
      <c r="H143" s="117">
        <f t="shared" si="49"/>
        <v>5427.2784339856235</v>
      </c>
      <c r="I143" s="117">
        <f t="shared" si="49"/>
        <v>5118.6474989226717</v>
      </c>
      <c r="J143" s="117">
        <f t="shared" si="49"/>
        <v>4871.2512216704836</v>
      </c>
      <c r="K143" s="117">
        <f t="shared" si="49"/>
        <v>5061.8813302420776</v>
      </c>
      <c r="L143" s="117">
        <f t="shared" si="49"/>
        <v>5593.0728528810432</v>
      </c>
      <c r="M143" s="117">
        <f t="shared" si="49"/>
        <v>5226.9754080951043</v>
      </c>
      <c r="N143" s="117">
        <f t="shared" si="49"/>
        <v>5051.238928933335</v>
      </c>
      <c r="O143" s="117">
        <f t="shared" si="49"/>
        <v>4434.6298047564032</v>
      </c>
      <c r="P143" s="117">
        <f t="shared" si="49"/>
        <v>4105.1384767791869</v>
      </c>
      <c r="Q143" s="117">
        <f t="shared" si="49"/>
        <v>4081.2169772026696</v>
      </c>
      <c r="R143" s="117">
        <f t="shared" ref="R143:V143" si="50">R144+R146+R148+R157</f>
        <v>4549.2225959672905</v>
      </c>
      <c r="S143" s="117">
        <f t="shared" si="50"/>
        <v>4754.9676526729254</v>
      </c>
      <c r="T143" s="117">
        <f t="shared" si="50"/>
        <v>4856.7223080123513</v>
      </c>
      <c r="U143" s="117">
        <f t="shared" si="50"/>
        <v>4550.0493135582228</v>
      </c>
      <c r="V143" s="117">
        <f t="shared" si="50"/>
        <v>4516.4718614205522</v>
      </c>
      <c r="W143" s="117">
        <f t="shared" ref="W143:Y143" si="51">W144+W146+W148+W157</f>
        <v>4479.9667169014601</v>
      </c>
      <c r="X143" s="117">
        <f t="shared" si="51"/>
        <v>4522.4055340168406</v>
      </c>
      <c r="Y143" s="117">
        <f t="shared" si="51"/>
        <v>3994.8976431387218</v>
      </c>
      <c r="DA143" s="129" t="s">
        <v>4225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2878.4852699261305</v>
      </c>
      <c r="D144" s="122">
        <f t="shared" si="52"/>
        <v>2746.2542322660938</v>
      </c>
      <c r="E144" s="122">
        <f t="shared" si="52"/>
        <v>2948.3318946018289</v>
      </c>
      <c r="F144" s="122">
        <f t="shared" si="52"/>
        <v>3094.4468372049942</v>
      </c>
      <c r="G144" s="122">
        <f t="shared" si="52"/>
        <v>3318.654828735489</v>
      </c>
      <c r="H144" s="122">
        <f t="shared" si="52"/>
        <v>3495.6723735510341</v>
      </c>
      <c r="I144" s="122">
        <f t="shared" si="52"/>
        <v>3467.0210114579645</v>
      </c>
      <c r="J144" s="122">
        <f t="shared" si="52"/>
        <v>3171.647967071026</v>
      </c>
      <c r="K144" s="122">
        <f t="shared" si="52"/>
        <v>3154.1630330370153</v>
      </c>
      <c r="L144" s="122">
        <f t="shared" si="52"/>
        <v>3650.6973678890163</v>
      </c>
      <c r="M144" s="122">
        <f t="shared" si="52"/>
        <v>3270.882283325705</v>
      </c>
      <c r="N144" s="122">
        <f t="shared" si="52"/>
        <v>3125.9531580275798</v>
      </c>
      <c r="O144" s="122">
        <f t="shared" si="52"/>
        <v>2843.1805236530586</v>
      </c>
      <c r="P144" s="122">
        <f t="shared" si="52"/>
        <v>2730.3822262813728</v>
      </c>
      <c r="Q144" s="122">
        <f t="shared" si="52"/>
        <v>2714.8419970508598</v>
      </c>
      <c r="R144" s="122">
        <f t="shared" si="52"/>
        <v>2618.1515934287395</v>
      </c>
      <c r="S144" s="122">
        <f t="shared" si="52"/>
        <v>2635.7670300960258</v>
      </c>
      <c r="T144" s="122">
        <f t="shared" si="52"/>
        <v>2699.9908071856753</v>
      </c>
      <c r="U144" s="122">
        <f t="shared" si="52"/>
        <v>2648.1950876400233</v>
      </c>
      <c r="V144" s="122">
        <f t="shared" si="52"/>
        <v>2583.7899241652294</v>
      </c>
      <c r="W144" s="122">
        <f t="shared" si="52"/>
        <v>2498.2055220258808</v>
      </c>
      <c r="X144" s="122">
        <f t="shared" si="52"/>
        <v>2401.2620759110359</v>
      </c>
      <c r="Y144" s="122">
        <f t="shared" si="52"/>
        <v>2390.4731447277986</v>
      </c>
      <c r="DA144" s="130" t="s">
        <v>4226</v>
      </c>
    </row>
    <row r="145" spans="1:105" ht="12" customHeight="1" x14ac:dyDescent="0.25">
      <c r="A145" s="97" t="s">
        <v>53</v>
      </c>
      <c r="B145" s="98"/>
      <c r="C145" s="98">
        <v>2878.4852699261305</v>
      </c>
      <c r="D145" s="98">
        <v>2746.2542322660938</v>
      </c>
      <c r="E145" s="98">
        <v>2948.3318946018289</v>
      </c>
      <c r="F145" s="98">
        <v>3094.4468372049942</v>
      </c>
      <c r="G145" s="98">
        <v>3318.654828735489</v>
      </c>
      <c r="H145" s="98">
        <v>3495.6723735510341</v>
      </c>
      <c r="I145" s="98">
        <v>3467.0210114579645</v>
      </c>
      <c r="J145" s="98">
        <v>3171.647967071026</v>
      </c>
      <c r="K145" s="98">
        <v>3154.1630330370153</v>
      </c>
      <c r="L145" s="98">
        <v>3650.6973678890163</v>
      </c>
      <c r="M145" s="98">
        <v>3270.882283325705</v>
      </c>
      <c r="N145" s="98">
        <v>3125.9531580275798</v>
      </c>
      <c r="O145" s="98">
        <v>2843.1805236530586</v>
      </c>
      <c r="P145" s="98">
        <v>2730.3822262813728</v>
      </c>
      <c r="Q145" s="98">
        <v>2714.8419970508598</v>
      </c>
      <c r="R145" s="98">
        <v>2618.1515934287395</v>
      </c>
      <c r="S145" s="98">
        <v>2635.7670300960258</v>
      </c>
      <c r="T145" s="98">
        <v>2699.9908071856753</v>
      </c>
      <c r="U145" s="98">
        <v>2648.1950876400233</v>
      </c>
      <c r="V145" s="98">
        <v>2583.7899241652294</v>
      </c>
      <c r="W145" s="98">
        <v>2498.2055220258808</v>
      </c>
      <c r="X145" s="98">
        <v>2401.2620759110359</v>
      </c>
      <c r="Y145" s="98">
        <v>2390.4731447277986</v>
      </c>
      <c r="DA145" s="63" t="s">
        <v>4227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381.46355551240623</v>
      </c>
      <c r="D146" s="122">
        <f t="shared" si="53"/>
        <v>323.04350974316651</v>
      </c>
      <c r="E146" s="122">
        <f t="shared" si="53"/>
        <v>717.93448507134872</v>
      </c>
      <c r="F146" s="122">
        <f t="shared" si="53"/>
        <v>579.48072652449616</v>
      </c>
      <c r="G146" s="122">
        <f t="shared" si="53"/>
        <v>647.17233779415369</v>
      </c>
      <c r="H146" s="122">
        <f t="shared" si="53"/>
        <v>720.31502401679529</v>
      </c>
      <c r="I146" s="122">
        <f t="shared" si="53"/>
        <v>440.89979690089143</v>
      </c>
      <c r="J146" s="122">
        <f t="shared" si="53"/>
        <v>494.27993085483274</v>
      </c>
      <c r="K146" s="122">
        <f t="shared" si="53"/>
        <v>737.25921994187104</v>
      </c>
      <c r="L146" s="122">
        <f t="shared" si="53"/>
        <v>715.38067865898233</v>
      </c>
      <c r="M146" s="122">
        <f t="shared" si="53"/>
        <v>739.34553337444913</v>
      </c>
      <c r="N146" s="122">
        <f t="shared" si="53"/>
        <v>729.11386957597324</v>
      </c>
      <c r="O146" s="122">
        <f t="shared" si="53"/>
        <v>434.97499236720535</v>
      </c>
      <c r="P146" s="122">
        <f t="shared" si="53"/>
        <v>141.30539055626861</v>
      </c>
      <c r="Q146" s="122">
        <f t="shared" si="53"/>
        <v>165.39165475446089</v>
      </c>
      <c r="R146" s="122">
        <f t="shared" si="53"/>
        <v>686.05251001631268</v>
      </c>
      <c r="S146" s="122">
        <f t="shared" si="53"/>
        <v>817.30829788377173</v>
      </c>
      <c r="T146" s="122">
        <f t="shared" si="53"/>
        <v>797.2871564913147</v>
      </c>
      <c r="U146" s="122">
        <f t="shared" si="53"/>
        <v>570.79720798041399</v>
      </c>
      <c r="V146" s="122">
        <f t="shared" si="53"/>
        <v>605.9068832736391</v>
      </c>
      <c r="W146" s="122">
        <f t="shared" si="53"/>
        <v>617.063055753507</v>
      </c>
      <c r="X146" s="122">
        <f t="shared" si="53"/>
        <v>705.63040693966286</v>
      </c>
      <c r="Y146" s="122">
        <f t="shared" si="53"/>
        <v>306.20849081369408</v>
      </c>
      <c r="DA146" s="130" t="s">
        <v>4228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381.46355551240623</v>
      </c>
      <c r="D147" s="98">
        <f>IF(RES_hhdet_in_tes!D147=0,0,RES_hhdet_in_tes!D147*1000*11630/RES_hhdet_in_new!D145)</f>
        <v>323.04350974316651</v>
      </c>
      <c r="E147" s="98">
        <f>IF(RES_hhdet_in_tes!E147=0,0,RES_hhdet_in_tes!E147*1000*11630/RES_hhdet_in_new!E145)</f>
        <v>717.93448507134872</v>
      </c>
      <c r="F147" s="98">
        <f>IF(RES_hhdet_in_tes!F147=0,0,RES_hhdet_in_tes!F147*1000*11630/RES_hhdet_in_new!F145)</f>
        <v>579.48072652449616</v>
      </c>
      <c r="G147" s="98">
        <f>IF(RES_hhdet_in_tes!G147=0,0,RES_hhdet_in_tes!G147*1000*11630/RES_hhdet_in_new!G145)</f>
        <v>647.17233779415369</v>
      </c>
      <c r="H147" s="98">
        <f>IF(RES_hhdet_in_tes!H147=0,0,RES_hhdet_in_tes!H147*1000*11630/RES_hhdet_in_new!H145)</f>
        <v>720.31502401679529</v>
      </c>
      <c r="I147" s="98">
        <f>IF(RES_hhdet_in_tes!I147=0,0,RES_hhdet_in_tes!I147*1000*11630/RES_hhdet_in_new!I145)</f>
        <v>440.89979690089143</v>
      </c>
      <c r="J147" s="98">
        <f>IF(RES_hhdet_in_tes!J147=0,0,RES_hhdet_in_tes!J147*1000*11630/RES_hhdet_in_new!J145)</f>
        <v>494.27993085483274</v>
      </c>
      <c r="K147" s="98">
        <f>IF(RES_hhdet_in_tes!K147=0,0,RES_hhdet_in_tes!K147*1000*11630/RES_hhdet_in_new!K145)</f>
        <v>737.25921994187104</v>
      </c>
      <c r="L147" s="98">
        <f>IF(RES_hhdet_in_tes!L147=0,0,RES_hhdet_in_tes!L147*1000*11630/RES_hhdet_in_new!L145)</f>
        <v>715.38067865898233</v>
      </c>
      <c r="M147" s="98">
        <f>IF(RES_hhdet_in_tes!M147=0,0,RES_hhdet_in_tes!M147*1000*11630/RES_hhdet_in_new!M145)</f>
        <v>739.34553337444913</v>
      </c>
      <c r="N147" s="98">
        <f>IF(RES_hhdet_in_tes!N147=0,0,RES_hhdet_in_tes!N147*1000*11630/RES_hhdet_in_new!N145)</f>
        <v>729.11386957597324</v>
      </c>
      <c r="O147" s="98">
        <f>IF(RES_hhdet_in_tes!O147=0,0,RES_hhdet_in_tes!O147*1000*11630/RES_hhdet_in_new!O145)</f>
        <v>434.97499236720535</v>
      </c>
      <c r="P147" s="98">
        <f>IF(RES_hhdet_in_tes!P147=0,0,RES_hhdet_in_tes!P147*1000*11630/RES_hhdet_in_new!P145)</f>
        <v>141.30539055626861</v>
      </c>
      <c r="Q147" s="98">
        <f>IF(RES_hhdet_in_tes!Q147=0,0,RES_hhdet_in_tes!Q147*1000*11630/RES_hhdet_in_new!Q145)</f>
        <v>165.39165475446089</v>
      </c>
      <c r="R147" s="98">
        <f>IF(RES_hhdet_in_tes!R147=0,0,RES_hhdet_in_tes!R147*1000*11630/RES_hhdet_in_new!R145)</f>
        <v>686.05251001631268</v>
      </c>
      <c r="S147" s="98">
        <f>IF(RES_hhdet_in_tes!S147=0,0,RES_hhdet_in_tes!S147*1000*11630/RES_hhdet_in_new!S145)</f>
        <v>817.30829788377173</v>
      </c>
      <c r="T147" s="98">
        <f>IF(RES_hhdet_in_tes!T147=0,0,RES_hhdet_in_tes!T147*1000*11630/RES_hhdet_in_new!T145)</f>
        <v>797.2871564913147</v>
      </c>
      <c r="U147" s="98">
        <f>IF(RES_hhdet_in_tes!U147=0,0,RES_hhdet_in_tes!U147*1000*11630/RES_hhdet_in_new!U145)</f>
        <v>570.79720798041399</v>
      </c>
      <c r="V147" s="98">
        <f>IF(RES_hhdet_in_tes!V147=0,0,RES_hhdet_in_tes!V147*1000*11630/RES_hhdet_in_new!V145)</f>
        <v>605.9068832736391</v>
      </c>
      <c r="W147" s="98">
        <f>IF(RES_hhdet_in_tes!W147=0,0,RES_hhdet_in_tes!W147*1000*11630/RES_hhdet_in_new!W145)</f>
        <v>617.063055753507</v>
      </c>
      <c r="X147" s="98">
        <f>IF(RES_hhdet_in_tes!X147=0,0,RES_hhdet_in_tes!X147*1000*11630/RES_hhdet_in_new!X145)</f>
        <v>705.63040693966286</v>
      </c>
      <c r="Y147" s="98">
        <f>IF(RES_hhdet_in_tes!Y147=0,0,RES_hhdet_in_tes!Y147*1000*11630/RES_hhdet_in_new!Y145)</f>
        <v>306.20849081369408</v>
      </c>
      <c r="DA147" s="63" t="s">
        <v>4229</v>
      </c>
    </row>
    <row r="148" spans="1:105" ht="12" customHeight="1" x14ac:dyDescent="0.25">
      <c r="A148" s="121" t="s">
        <v>55</v>
      </c>
      <c r="B148" s="122"/>
      <c r="C148" s="122">
        <v>721.4683474313033</v>
      </c>
      <c r="D148" s="122">
        <v>697.44772634752564</v>
      </c>
      <c r="E148" s="122">
        <v>661.67696253536269</v>
      </c>
      <c r="F148" s="122">
        <v>663.6215635328499</v>
      </c>
      <c r="G148" s="122">
        <v>685.52132911931642</v>
      </c>
      <c r="H148" s="122">
        <v>699.68162793462534</v>
      </c>
      <c r="I148" s="122">
        <v>703.67267742601371</v>
      </c>
      <c r="J148" s="122">
        <v>705.04573430715436</v>
      </c>
      <c r="K148" s="122">
        <v>688.0359374493363</v>
      </c>
      <c r="L148" s="122">
        <v>724.4513028315323</v>
      </c>
      <c r="M148" s="122">
        <v>747.6179890566583</v>
      </c>
      <c r="N148" s="122">
        <v>741.84275780169685</v>
      </c>
      <c r="O148" s="122">
        <v>755.10089108955106</v>
      </c>
      <c r="P148" s="122">
        <v>783.06989281362485</v>
      </c>
      <c r="Q148" s="122">
        <v>755.38894521445172</v>
      </c>
      <c r="R148" s="122">
        <v>792.77996829419919</v>
      </c>
      <c r="S148" s="122">
        <v>836.18826910136363</v>
      </c>
      <c r="T148" s="122">
        <v>852.93596601173329</v>
      </c>
      <c r="U148" s="122">
        <v>851.7967420713785</v>
      </c>
      <c r="V148" s="122">
        <v>848.35892773065723</v>
      </c>
      <c r="W148" s="122">
        <v>876.27020373300843</v>
      </c>
      <c r="X148" s="122">
        <v>913.92996705667417</v>
      </c>
      <c r="Y148" s="122">
        <v>822.93775137174589</v>
      </c>
      <c r="DA148" s="130" t="s">
        <v>4230</v>
      </c>
    </row>
    <row r="149" spans="1:105" ht="12" customHeight="1" x14ac:dyDescent="0.25">
      <c r="A149" s="97" t="s">
        <v>124</v>
      </c>
      <c r="B149" s="98"/>
      <c r="C149" s="98">
        <v>697.14878317182615</v>
      </c>
      <c r="D149" s="98">
        <v>697.82867679221874</v>
      </c>
      <c r="E149" s="98">
        <v>664.86524019063813</v>
      </c>
      <c r="F149" s="98">
        <v>668.81136593116071</v>
      </c>
      <c r="G149" s="98">
        <v>701.97599014793832</v>
      </c>
      <c r="H149" s="98">
        <v>684.08044080603418</v>
      </c>
      <c r="I149" s="98">
        <v>697.11526913535147</v>
      </c>
      <c r="J149" s="98">
        <v>704.96104636227699</v>
      </c>
      <c r="K149" s="98">
        <v>692.79763269541252</v>
      </c>
      <c r="L149" s="98">
        <v>724.32850884447816</v>
      </c>
      <c r="M149" s="98">
        <v>737.74128838927265</v>
      </c>
      <c r="N149" s="98">
        <v>738.37779941100359</v>
      </c>
      <c r="O149" s="98">
        <v>773.91532142269341</v>
      </c>
      <c r="P149" s="98">
        <v>783.60345849598718</v>
      </c>
      <c r="Q149" s="98">
        <v>769.58016373054477</v>
      </c>
      <c r="R149" s="98">
        <v>805.009498403311</v>
      </c>
      <c r="S149" s="98">
        <v>849.99075756068873</v>
      </c>
      <c r="T149" s="98">
        <v>862.30777861791819</v>
      </c>
      <c r="U149" s="98">
        <v>827.54685938047612</v>
      </c>
      <c r="V149" s="98">
        <v>812.98586159866329</v>
      </c>
      <c r="W149" s="98">
        <v>870.45532380768054</v>
      </c>
      <c r="X149" s="98">
        <v>959.19662807567613</v>
      </c>
      <c r="Y149" s="98">
        <v>800.31875828937405</v>
      </c>
      <c r="DA149" s="63" t="s">
        <v>4231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697.77230439966058</v>
      </c>
      <c r="E150" s="98">
        <v>664.92749832969787</v>
      </c>
      <c r="F150" s="98">
        <v>668.93579332261879</v>
      </c>
      <c r="G150" s="98">
        <v>702.121744815856</v>
      </c>
      <c r="H150" s="98">
        <v>684.15268172300341</v>
      </c>
      <c r="I150" s="98">
        <v>697.7106324200447</v>
      </c>
      <c r="J150" s="98">
        <v>706.10334003535695</v>
      </c>
      <c r="K150" s="98">
        <v>693.8755012138048</v>
      </c>
      <c r="L150" s="98">
        <v>725.15813994293694</v>
      </c>
      <c r="M150" s="98">
        <v>738.02044072742319</v>
      </c>
      <c r="N150" s="98">
        <v>738.43947132084634</v>
      </c>
      <c r="O150" s="98">
        <v>773.93899004701859</v>
      </c>
      <c r="P150" s="98">
        <v>783.66854310342887</v>
      </c>
      <c r="Q150" s="98">
        <v>769.98418755593434</v>
      </c>
      <c r="R150" s="98">
        <v>805.66275586770291</v>
      </c>
      <c r="S150" s="98">
        <v>850.63734991990088</v>
      </c>
      <c r="T150" s="98">
        <v>862.48465440965072</v>
      </c>
      <c r="U150" s="98">
        <v>826.84888004802724</v>
      </c>
      <c r="V150" s="98">
        <v>812.15888502553912</v>
      </c>
      <c r="W150" s="98">
        <v>870.5785003410333</v>
      </c>
      <c r="X150" s="98">
        <v>960.61573245563773</v>
      </c>
      <c r="Y150" s="98">
        <v>800.53978482064338</v>
      </c>
      <c r="DA150" s="63" t="s">
        <v>4232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62.233693785156646</v>
      </c>
      <c r="E151" s="101">
        <v>34.950806183819218</v>
      </c>
      <c r="F151" s="101">
        <v>46.278192903067854</v>
      </c>
      <c r="G151" s="101">
        <v>47.027426531685364</v>
      </c>
      <c r="H151" s="101">
        <v>62.553689492553779</v>
      </c>
      <c r="I151" s="101">
        <v>52.076604850769492</v>
      </c>
      <c r="J151" s="101">
        <v>49.556284206961884</v>
      </c>
      <c r="K151" s="101">
        <v>45.646503091053354</v>
      </c>
      <c r="L151" s="101">
        <v>47.726355284190255</v>
      </c>
      <c r="M151" s="101">
        <v>73.264221039121338</v>
      </c>
      <c r="N151" s="101">
        <v>48.048556898352921</v>
      </c>
      <c r="O151" s="101">
        <v>31.757953629033437</v>
      </c>
      <c r="P151" s="101">
        <v>66.839035501618724</v>
      </c>
      <c r="Q151" s="101">
        <v>13.703946451079783</v>
      </c>
      <c r="R151" s="101">
        <v>24.376739598518224</v>
      </c>
      <c r="S151" s="101">
        <v>48.16491111256753</v>
      </c>
      <c r="T151" s="101">
        <v>57.008911869509504</v>
      </c>
      <c r="U151" s="101">
        <v>68.783075479897619</v>
      </c>
      <c r="V151" s="101">
        <v>53.859915321831316</v>
      </c>
      <c r="W151" s="101">
        <v>66.601604588271442</v>
      </c>
      <c r="X151" s="101">
        <v>83.431748816251584</v>
      </c>
      <c r="Y151" s="101">
        <v>51.594747004627031</v>
      </c>
      <c r="DA151" s="131" t="s">
        <v>4233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635.53861061450391</v>
      </c>
      <c r="E152" s="104">
        <v>629.97669214587859</v>
      </c>
      <c r="F152" s="104">
        <v>622.65760041955104</v>
      </c>
      <c r="G152" s="104">
        <v>655.09431828417064</v>
      </c>
      <c r="H152" s="104">
        <v>621.59899223044954</v>
      </c>
      <c r="I152" s="104">
        <v>645.6340275692753</v>
      </c>
      <c r="J152" s="104">
        <v>656.54705582839506</v>
      </c>
      <c r="K152" s="104">
        <v>648.22899812275148</v>
      </c>
      <c r="L152" s="104">
        <v>677.43178465874678</v>
      </c>
      <c r="M152" s="104">
        <v>664.75621968830194</v>
      </c>
      <c r="N152" s="104">
        <v>690.39091442249332</v>
      </c>
      <c r="O152" s="104">
        <v>742.18103641798518</v>
      </c>
      <c r="P152" s="104">
        <v>716.82950760180995</v>
      </c>
      <c r="Q152" s="104">
        <v>756.28024110485478</v>
      </c>
      <c r="R152" s="104">
        <v>781.28601626918464</v>
      </c>
      <c r="S152" s="104">
        <v>802.47243880733333</v>
      </c>
      <c r="T152" s="104">
        <v>805.47574254014103</v>
      </c>
      <c r="U152" s="104">
        <v>758.06580456812935</v>
      </c>
      <c r="V152" s="104">
        <v>758.29896970370783</v>
      </c>
      <c r="W152" s="104">
        <v>803.97689575276172</v>
      </c>
      <c r="X152" s="104">
        <v>877.18398363938627</v>
      </c>
      <c r="Y152" s="104">
        <v>748.94503781601622</v>
      </c>
      <c r="DA152" s="132" t="s">
        <v>4234</v>
      </c>
    </row>
    <row r="153" spans="1:105" ht="12" customHeight="1" x14ac:dyDescent="0.25">
      <c r="A153" s="106" t="s">
        <v>122</v>
      </c>
      <c r="B153" s="101"/>
      <c r="C153" s="101">
        <v>755.07521385354721</v>
      </c>
      <c r="D153" s="101">
        <v>696.54885530136153</v>
      </c>
      <c r="E153" s="101">
        <v>647.12869649755169</v>
      </c>
      <c r="F153" s="101">
        <v>651.47881667937963</v>
      </c>
      <c r="G153" s="101">
        <v>670.02327044265519</v>
      </c>
      <c r="H153" s="101">
        <v>716.84084676600708</v>
      </c>
      <c r="I153" s="101">
        <v>707.74655786383266</v>
      </c>
      <c r="J153" s="101">
        <v>704.31010900433125</v>
      </c>
      <c r="K153" s="101">
        <v>683.35668699307098</v>
      </c>
      <c r="L153" s="101">
        <v>724.05868412724658</v>
      </c>
      <c r="M153" s="101">
        <v>757.67390400883914</v>
      </c>
      <c r="N153" s="101">
        <v>744.72866685265319</v>
      </c>
      <c r="O153" s="101">
        <v>737.28178339306828</v>
      </c>
      <c r="P153" s="101">
        <v>781.34339416316061</v>
      </c>
      <c r="Q153" s="101">
        <v>740.74716782121448</v>
      </c>
      <c r="R153" s="101">
        <v>777.20963411915147</v>
      </c>
      <c r="S153" s="101">
        <v>821.15066445684704</v>
      </c>
      <c r="T153" s="101">
        <v>845.47219736467287</v>
      </c>
      <c r="U153" s="101">
        <v>863.3851423657236</v>
      </c>
      <c r="V153" s="101">
        <v>870.51494371135618</v>
      </c>
      <c r="W153" s="101">
        <v>880.91830653141244</v>
      </c>
      <c r="X153" s="101">
        <v>875.84476022602826</v>
      </c>
      <c r="Y153" s="101">
        <v>836.53987751496641</v>
      </c>
      <c r="DA153" s="131" t="s">
        <v>4235</v>
      </c>
    </row>
    <row r="154" spans="1:105" ht="12" customHeight="1" x14ac:dyDescent="0.25">
      <c r="A154" s="107" t="s">
        <v>121</v>
      </c>
      <c r="B154" s="104"/>
      <c r="C154" s="104">
        <v>754.98822980172861</v>
      </c>
      <c r="D154" s="104">
        <v>696.41421761232857</v>
      </c>
      <c r="E154" s="104">
        <v>647.25497281196294</v>
      </c>
      <c r="F154" s="104">
        <v>651.71161924213845</v>
      </c>
      <c r="G154" s="104">
        <v>670.19020441030466</v>
      </c>
      <c r="H154" s="104">
        <v>717.03402672962716</v>
      </c>
      <c r="I154" s="104">
        <v>708.49812176818682</v>
      </c>
      <c r="J154" s="104">
        <v>705.86508394861596</v>
      </c>
      <c r="K154" s="104">
        <v>685.01678935830591</v>
      </c>
      <c r="L154" s="104">
        <v>725.44019708331632</v>
      </c>
      <c r="M154" s="104">
        <v>757.90189256899532</v>
      </c>
      <c r="N154" s="104">
        <v>744.45202584872891</v>
      </c>
      <c r="O154" s="104">
        <v>737.0866525350533</v>
      </c>
      <c r="P154" s="104">
        <v>783.13619103640065</v>
      </c>
      <c r="Q154" s="104">
        <v>744.16726558595758</v>
      </c>
      <c r="R154" s="104">
        <v>783.08039984622121</v>
      </c>
      <c r="S154" s="104">
        <v>827.64479510517106</v>
      </c>
      <c r="T154" s="104">
        <v>849.04967247498178</v>
      </c>
      <c r="U154" s="104">
        <v>863.28859214422926</v>
      </c>
      <c r="V154" s="104">
        <v>868.67425912969759</v>
      </c>
      <c r="W154" s="104">
        <v>879.88538406173097</v>
      </c>
      <c r="X154" s="104">
        <v>876.78011244052391</v>
      </c>
      <c r="Y154" s="104">
        <v>837.27084321767848</v>
      </c>
      <c r="DA154" s="132" t="s">
        <v>4236</v>
      </c>
    </row>
    <row r="155" spans="1:105" ht="12" customHeight="1" x14ac:dyDescent="0.25">
      <c r="A155" s="108" t="s">
        <v>53</v>
      </c>
      <c r="B155" s="98"/>
      <c r="C155" s="98">
        <v>166.5380291048607</v>
      </c>
      <c r="D155" s="98">
        <v>62.020253511659504</v>
      </c>
      <c r="E155" s="98">
        <v>33.214011354682043</v>
      </c>
      <c r="F155" s="98">
        <v>44.725518520758214</v>
      </c>
      <c r="G155" s="98">
        <v>44.380557964740063</v>
      </c>
      <c r="H155" s="98">
        <v>66.149281090022413</v>
      </c>
      <c r="I155" s="98">
        <v>53.023444325065725</v>
      </c>
      <c r="J155" s="98">
        <v>49.434069924013414</v>
      </c>
      <c r="K155" s="98">
        <v>44.670220448373442</v>
      </c>
      <c r="L155" s="98">
        <v>46.925341847479224</v>
      </c>
      <c r="M155" s="98">
        <v>74.20346100272225</v>
      </c>
      <c r="N155" s="98">
        <v>47.969714132356572</v>
      </c>
      <c r="O155" s="98">
        <v>28.082269561744617</v>
      </c>
      <c r="P155" s="98">
        <v>67.059318696392211</v>
      </c>
      <c r="Q155" s="98">
        <v>9.7395969553943278</v>
      </c>
      <c r="R155" s="98">
        <v>20.022214333677919</v>
      </c>
      <c r="S155" s="98">
        <v>45.488103726879572</v>
      </c>
      <c r="T155" s="98">
        <v>55.316520509201844</v>
      </c>
      <c r="U155" s="98">
        <v>73.873873577216685</v>
      </c>
      <c r="V155" s="98">
        <v>61.151716581762649</v>
      </c>
      <c r="W155" s="98">
        <v>65.62912716541814</v>
      </c>
      <c r="X155" s="98">
        <v>71.100234222078996</v>
      </c>
      <c r="Y155" s="98">
        <v>55.870357392861081</v>
      </c>
      <c r="DA155" s="63" t="s">
        <v>4237</v>
      </c>
    </row>
    <row r="156" spans="1:105" ht="12" customHeight="1" x14ac:dyDescent="0.25">
      <c r="A156" s="108" t="s">
        <v>52</v>
      </c>
      <c r="B156" s="98"/>
      <c r="C156" s="98">
        <v>588.45020069686791</v>
      </c>
      <c r="D156" s="98">
        <v>634.39396410066911</v>
      </c>
      <c r="E156" s="98">
        <v>614.04096145728079</v>
      </c>
      <c r="F156" s="98">
        <v>606.98610072138024</v>
      </c>
      <c r="G156" s="98">
        <v>625.80964644556468</v>
      </c>
      <c r="H156" s="98">
        <v>650.8847456396046</v>
      </c>
      <c r="I156" s="98">
        <v>655.4746774431211</v>
      </c>
      <c r="J156" s="98">
        <v>656.43101402460252</v>
      </c>
      <c r="K156" s="98">
        <v>640.34656890993256</v>
      </c>
      <c r="L156" s="98">
        <v>678.5148552358371</v>
      </c>
      <c r="M156" s="98">
        <v>683.69843156627314</v>
      </c>
      <c r="N156" s="98">
        <v>696.48231171637224</v>
      </c>
      <c r="O156" s="98">
        <v>709.00438297330868</v>
      </c>
      <c r="P156" s="98">
        <v>716.07687234000844</v>
      </c>
      <c r="Q156" s="98">
        <v>734.42766863056329</v>
      </c>
      <c r="R156" s="98">
        <v>763.05818551254322</v>
      </c>
      <c r="S156" s="98">
        <v>782.15669137829138</v>
      </c>
      <c r="T156" s="98">
        <v>793.73315196577994</v>
      </c>
      <c r="U156" s="98">
        <v>789.41471856701253</v>
      </c>
      <c r="V156" s="98">
        <v>807.52254254793479</v>
      </c>
      <c r="W156" s="98">
        <v>814.25625689631306</v>
      </c>
      <c r="X156" s="98">
        <v>805.67987821844474</v>
      </c>
      <c r="Y156" s="98">
        <v>781.40048582481734</v>
      </c>
      <c r="DA156" s="63" t="s">
        <v>4238</v>
      </c>
    </row>
    <row r="157" spans="1:105" ht="12" customHeight="1" x14ac:dyDescent="0.25">
      <c r="A157" s="121" t="s">
        <v>54</v>
      </c>
      <c r="B157" s="122"/>
      <c r="C157" s="122">
        <v>428.76726894965401</v>
      </c>
      <c r="D157" s="122">
        <v>424.41180185733413</v>
      </c>
      <c r="E157" s="122">
        <v>433.40472663258407</v>
      </c>
      <c r="F157" s="122">
        <v>431.72652784860196</v>
      </c>
      <c r="G157" s="122">
        <v>443.61282687368208</v>
      </c>
      <c r="H157" s="122">
        <v>511.60940848316864</v>
      </c>
      <c r="I157" s="122">
        <v>507.05401313780226</v>
      </c>
      <c r="J157" s="122">
        <v>500.27758943746971</v>
      </c>
      <c r="K157" s="122">
        <v>482.4231398138553</v>
      </c>
      <c r="L157" s="122">
        <v>502.54350350151265</v>
      </c>
      <c r="M157" s="122">
        <v>469.12960233829176</v>
      </c>
      <c r="N157" s="122">
        <v>454.32914352808569</v>
      </c>
      <c r="O157" s="122">
        <v>401.37339764658856</v>
      </c>
      <c r="P157" s="122">
        <v>450.38096712792026</v>
      </c>
      <c r="Q157" s="122">
        <v>445.59438018289694</v>
      </c>
      <c r="R157" s="122">
        <v>452.23852422803918</v>
      </c>
      <c r="S157" s="122">
        <v>465.7040555917643</v>
      </c>
      <c r="T157" s="122">
        <v>506.50837832362794</v>
      </c>
      <c r="U157" s="122">
        <v>479.26027586640691</v>
      </c>
      <c r="V157" s="122">
        <v>478.4161262510259</v>
      </c>
      <c r="W157" s="122">
        <v>488.4279353890646</v>
      </c>
      <c r="X157" s="122">
        <v>501.58308410946739</v>
      </c>
      <c r="Y157" s="122">
        <v>475.27825622548352</v>
      </c>
      <c r="DA157" s="130" t="s">
        <v>4239</v>
      </c>
    </row>
    <row r="158" spans="1:105" ht="12" customHeight="1" x14ac:dyDescent="0.25">
      <c r="A158" s="97" t="s">
        <v>50</v>
      </c>
      <c r="B158" s="98"/>
      <c r="C158" s="98">
        <v>409.1595903783188</v>
      </c>
      <c r="D158" s="98">
        <v>422.42267137021884</v>
      </c>
      <c r="E158" s="98">
        <v>431.19440328210254</v>
      </c>
      <c r="F158" s="98">
        <v>443.30271588428366</v>
      </c>
      <c r="G158" s="98">
        <v>460.8239654918188</v>
      </c>
      <c r="H158" s="98">
        <v>478.64150841350477</v>
      </c>
      <c r="I158" s="98">
        <v>497.53759623514162</v>
      </c>
      <c r="J158" s="98">
        <v>502.81862443982374</v>
      </c>
      <c r="K158" s="98">
        <v>492.45216716628903</v>
      </c>
      <c r="L158" s="98">
        <v>488.84068237420121</v>
      </c>
      <c r="M158" s="98">
        <v>465.01014449214199</v>
      </c>
      <c r="N158" s="98">
        <v>449.82170649032798</v>
      </c>
      <c r="O158" s="98">
        <v>438.63313293371618</v>
      </c>
      <c r="P158" s="98">
        <v>437.57182087818563</v>
      </c>
      <c r="Q158" s="98">
        <v>445.02859253558103</v>
      </c>
      <c r="R158" s="98">
        <v>458.92103113425026</v>
      </c>
      <c r="S158" s="98">
        <v>479.04015712705149</v>
      </c>
      <c r="T158" s="98">
        <v>511.20609657683855</v>
      </c>
      <c r="U158" s="98">
        <v>463.27883601932859</v>
      </c>
      <c r="V158" s="98">
        <v>452.71517822507195</v>
      </c>
      <c r="W158" s="98">
        <v>483.89251041110111</v>
      </c>
      <c r="X158" s="98">
        <v>547.35454936244435</v>
      </c>
      <c r="Y158" s="98">
        <v>456.59042829161319</v>
      </c>
      <c r="DA158" s="63" t="s">
        <v>4240</v>
      </c>
    </row>
    <row r="159" spans="1:105" ht="12" customHeight="1" x14ac:dyDescent="0.25">
      <c r="A159" s="109" t="s">
        <v>120</v>
      </c>
      <c r="B159" s="33"/>
      <c r="C159" s="33">
        <v>434.03879258688272</v>
      </c>
      <c r="D159" s="33">
        <v>425.18494202951956</v>
      </c>
      <c r="E159" s="33">
        <v>434.22772277089445</v>
      </c>
      <c r="F159" s="33">
        <v>427.47436242877717</v>
      </c>
      <c r="G159" s="33">
        <v>438.3898479082269</v>
      </c>
      <c r="H159" s="33">
        <v>519.84637419648163</v>
      </c>
      <c r="I159" s="33">
        <v>509.47311125361443</v>
      </c>
      <c r="J159" s="33">
        <v>499.65089651108877</v>
      </c>
      <c r="K159" s="33">
        <v>479.37354588510573</v>
      </c>
      <c r="L159" s="33">
        <v>507.18592902665358</v>
      </c>
      <c r="M159" s="33">
        <v>470.64056288913991</v>
      </c>
      <c r="N159" s="33">
        <v>455.68954119200498</v>
      </c>
      <c r="O159" s="33">
        <v>391.11351316869303</v>
      </c>
      <c r="P159" s="33">
        <v>453.90125283231777</v>
      </c>
      <c r="Q159" s="33">
        <v>445.72394304311223</v>
      </c>
      <c r="R159" s="33">
        <v>450.44950206685343</v>
      </c>
      <c r="S159" s="33">
        <v>461.91905092897139</v>
      </c>
      <c r="T159" s="33">
        <v>505.44482165264333</v>
      </c>
      <c r="U159" s="33">
        <v>482.17663301439075</v>
      </c>
      <c r="V159" s="33">
        <v>483.47706283664621</v>
      </c>
      <c r="W159" s="33">
        <v>489.41909021039589</v>
      </c>
      <c r="X159" s="33">
        <v>491.98609916379257</v>
      </c>
      <c r="Y159" s="33">
        <v>479.45677056125896</v>
      </c>
      <c r="DA159" s="60" t="s">
        <v>4241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4605.7231380067324</v>
      </c>
      <c r="D161" s="117">
        <f t="shared" si="54"/>
        <v>4264.9522404968338</v>
      </c>
      <c r="E161" s="117">
        <f t="shared" si="54"/>
        <v>4699.2020057089812</v>
      </c>
      <c r="F161" s="117">
        <f t="shared" si="54"/>
        <v>4717.9507988273726</v>
      </c>
      <c r="G161" s="117">
        <f t="shared" si="54"/>
        <v>4975.0007528166534</v>
      </c>
      <c r="H161" s="117">
        <f t="shared" si="54"/>
        <v>5491.9900750620745</v>
      </c>
      <c r="I161" s="117">
        <f t="shared" si="54"/>
        <v>5119.4902525628841</v>
      </c>
      <c r="J161" s="117">
        <f t="shared" si="54"/>
        <v>4836.6787447467077</v>
      </c>
      <c r="K161" s="117">
        <f t="shared" si="54"/>
        <v>4873.5271481447571</v>
      </c>
      <c r="L161" s="117">
        <f t="shared" si="54"/>
        <v>5750.0252543059814</v>
      </c>
      <c r="M161" s="117">
        <f t="shared" si="54"/>
        <v>5712.2434630380703</v>
      </c>
      <c r="N161" s="117">
        <f t="shared" si="54"/>
        <v>5339.5778480106055</v>
      </c>
      <c r="O161" s="117">
        <f t="shared" si="54"/>
        <v>0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3649.6600559212916</v>
      </c>
      <c r="S161" s="117">
        <f t="shared" si="55"/>
        <v>4180.153132384231</v>
      </c>
      <c r="T161" s="117">
        <f t="shared" si="55"/>
        <v>5218.4214573266217</v>
      </c>
      <c r="U161" s="117">
        <f t="shared" si="55"/>
        <v>4605.3555410198232</v>
      </c>
      <c r="V161" s="117">
        <f t="shared" si="55"/>
        <v>4413.1568269897334</v>
      </c>
      <c r="W161" s="117">
        <f t="shared" ref="W161:Y161" si="56">W162+W164+W166+W175</f>
        <v>3785.6848295401405</v>
      </c>
      <c r="X161" s="117">
        <f t="shared" si="56"/>
        <v>4348.2799606921344</v>
      </c>
      <c r="Y161" s="117">
        <f t="shared" si="56"/>
        <v>3878.4448061658386</v>
      </c>
      <c r="DA161" s="129" t="s">
        <v>4242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3074.0527532366814</v>
      </c>
      <c r="D162" s="122">
        <f t="shared" si="57"/>
        <v>2820.0517565211039</v>
      </c>
      <c r="E162" s="122">
        <f t="shared" si="57"/>
        <v>2887.0693638014782</v>
      </c>
      <c r="F162" s="122">
        <f t="shared" si="57"/>
        <v>3044.2617417050283</v>
      </c>
      <c r="G162" s="122">
        <f t="shared" si="57"/>
        <v>3202.7043372888165</v>
      </c>
      <c r="H162" s="122">
        <f t="shared" si="57"/>
        <v>3656.7554083062623</v>
      </c>
      <c r="I162" s="122">
        <f t="shared" si="57"/>
        <v>3470.1743938951295</v>
      </c>
      <c r="J162" s="122">
        <f t="shared" si="57"/>
        <v>3137.4212514366482</v>
      </c>
      <c r="K162" s="122">
        <f t="shared" si="57"/>
        <v>2966.1979114754595</v>
      </c>
      <c r="L162" s="122">
        <f t="shared" si="57"/>
        <v>3810.5047589921619</v>
      </c>
      <c r="M162" s="122">
        <f t="shared" si="57"/>
        <v>3765.7181988128705</v>
      </c>
      <c r="N162" s="122">
        <f t="shared" si="57"/>
        <v>3432.2255044111189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2029.887275350309</v>
      </c>
      <c r="S162" s="122">
        <f t="shared" si="57"/>
        <v>2423.5393592748992</v>
      </c>
      <c r="T162" s="122">
        <f t="shared" si="57"/>
        <v>3282.5396278401017</v>
      </c>
      <c r="U162" s="122">
        <f t="shared" si="57"/>
        <v>2953.1575077751882</v>
      </c>
      <c r="V162" s="122">
        <f t="shared" si="57"/>
        <v>2742.1221676803721</v>
      </c>
      <c r="W162" s="122">
        <f t="shared" si="57"/>
        <v>2076.876563052751</v>
      </c>
      <c r="X162" s="122">
        <f t="shared" si="57"/>
        <v>2489.8318991692954</v>
      </c>
      <c r="Y162" s="122">
        <f t="shared" si="57"/>
        <v>2417.7919068456949</v>
      </c>
      <c r="DA162" s="130" t="s">
        <v>4243</v>
      </c>
    </row>
    <row r="163" spans="1:105" ht="12" customHeight="1" x14ac:dyDescent="0.25">
      <c r="A163" s="97" t="s">
        <v>53</v>
      </c>
      <c r="B163" s="33"/>
      <c r="C163" s="33">
        <v>3074.0527532366814</v>
      </c>
      <c r="D163" s="33">
        <v>2820.0517565211039</v>
      </c>
      <c r="E163" s="33">
        <v>2887.0693638014782</v>
      </c>
      <c r="F163" s="33">
        <v>3044.2617417050283</v>
      </c>
      <c r="G163" s="33">
        <v>3202.7043372888165</v>
      </c>
      <c r="H163" s="33">
        <v>3656.7554083062623</v>
      </c>
      <c r="I163" s="33">
        <v>3470.1743938951295</v>
      </c>
      <c r="J163" s="33">
        <v>3137.4212514366482</v>
      </c>
      <c r="K163" s="33">
        <v>2966.1979114754595</v>
      </c>
      <c r="L163" s="33">
        <v>3810.5047589921619</v>
      </c>
      <c r="M163" s="33">
        <v>3765.7181988128705</v>
      </c>
      <c r="N163" s="33">
        <v>3432.2255044111189</v>
      </c>
      <c r="O163" s="33">
        <v>0</v>
      </c>
      <c r="P163" s="33">
        <v>0</v>
      </c>
      <c r="Q163" s="33">
        <v>0</v>
      </c>
      <c r="R163" s="33">
        <v>2029.887275350309</v>
      </c>
      <c r="S163" s="33">
        <v>2423.5393592748992</v>
      </c>
      <c r="T163" s="33">
        <v>3282.5396278401017</v>
      </c>
      <c r="U163" s="33">
        <v>2953.1575077751882</v>
      </c>
      <c r="V163" s="33">
        <v>2742.1221676803721</v>
      </c>
      <c r="W163" s="33">
        <v>2076.876563052751</v>
      </c>
      <c r="X163" s="33">
        <v>2489.8318991692954</v>
      </c>
      <c r="Y163" s="33">
        <v>2417.7919068456949</v>
      </c>
      <c r="DA163" s="60" t="s">
        <v>4244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381.43634312812878</v>
      </c>
      <c r="D164" s="122">
        <f t="shared" si="58"/>
        <v>323.04103617250092</v>
      </c>
      <c r="E164" s="122">
        <f t="shared" si="58"/>
        <v>717.05126222156616</v>
      </c>
      <c r="F164" s="122">
        <f t="shared" si="58"/>
        <v>578.34090587740081</v>
      </c>
      <c r="G164" s="122">
        <f t="shared" si="58"/>
        <v>643.1627096654596</v>
      </c>
      <c r="H164" s="122">
        <f t="shared" si="58"/>
        <v>623.94384419392486</v>
      </c>
      <c r="I164" s="122">
        <f t="shared" si="58"/>
        <v>438.58947140976454</v>
      </c>
      <c r="J164" s="122">
        <f t="shared" si="58"/>
        <v>493.93417918752226</v>
      </c>
      <c r="K164" s="122">
        <f t="shared" si="58"/>
        <v>736.8703391995042</v>
      </c>
      <c r="L164" s="122">
        <f t="shared" si="58"/>
        <v>712.52550068706489</v>
      </c>
      <c r="M164" s="122">
        <f t="shared" si="58"/>
        <v>729.77827117130107</v>
      </c>
      <c r="N164" s="122">
        <f t="shared" si="58"/>
        <v>711.18022731365386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374.75463698435794</v>
      </c>
      <c r="S164" s="122">
        <f t="shared" si="58"/>
        <v>454.72154189534353</v>
      </c>
      <c r="T164" s="122">
        <f t="shared" si="58"/>
        <v>576.43728586176701</v>
      </c>
      <c r="U164" s="122">
        <f t="shared" si="58"/>
        <v>321.14062060074724</v>
      </c>
      <c r="V164" s="122">
        <f t="shared" si="58"/>
        <v>344.25905384720505</v>
      </c>
      <c r="W164" s="122">
        <f t="shared" si="58"/>
        <v>344.1101187570074</v>
      </c>
      <c r="X164" s="122">
        <f t="shared" si="58"/>
        <v>442.9339385366635</v>
      </c>
      <c r="Y164" s="122">
        <f t="shared" si="58"/>
        <v>162.43722681614173</v>
      </c>
      <c r="DA164" s="130" t="s">
        <v>4245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381.43634312812878</v>
      </c>
      <c r="D165" s="98">
        <f>IF(RES_hhdet_in_tes!D165=0,0,RES_hhdet_in_tes!D165*1000*11630/RES_hhdet_in_new!D163)</f>
        <v>323.04103617250092</v>
      </c>
      <c r="E165" s="98">
        <f>IF(RES_hhdet_in_tes!E165=0,0,RES_hhdet_in_tes!E165*1000*11630/RES_hhdet_in_new!E163)</f>
        <v>717.05126222156616</v>
      </c>
      <c r="F165" s="98">
        <f>IF(RES_hhdet_in_tes!F165=0,0,RES_hhdet_in_tes!F165*1000*11630/RES_hhdet_in_new!F163)</f>
        <v>578.34090587740081</v>
      </c>
      <c r="G165" s="98">
        <f>IF(RES_hhdet_in_tes!G165=0,0,RES_hhdet_in_tes!G165*1000*11630/RES_hhdet_in_new!G163)</f>
        <v>643.1627096654596</v>
      </c>
      <c r="H165" s="98">
        <f>IF(RES_hhdet_in_tes!H165=0,0,RES_hhdet_in_tes!H165*1000*11630/RES_hhdet_in_new!H163)</f>
        <v>623.94384419392486</v>
      </c>
      <c r="I165" s="98">
        <f>IF(RES_hhdet_in_tes!I165=0,0,RES_hhdet_in_tes!I165*1000*11630/RES_hhdet_in_new!I163)</f>
        <v>438.58947140976454</v>
      </c>
      <c r="J165" s="98">
        <f>IF(RES_hhdet_in_tes!J165=0,0,RES_hhdet_in_tes!J165*1000*11630/RES_hhdet_in_new!J163)</f>
        <v>493.93417918752226</v>
      </c>
      <c r="K165" s="98">
        <f>IF(RES_hhdet_in_tes!K165=0,0,RES_hhdet_in_tes!K165*1000*11630/RES_hhdet_in_new!K163)</f>
        <v>736.8703391995042</v>
      </c>
      <c r="L165" s="98">
        <f>IF(RES_hhdet_in_tes!L165=0,0,RES_hhdet_in_tes!L165*1000*11630/RES_hhdet_in_new!L163)</f>
        <v>712.52550068706489</v>
      </c>
      <c r="M165" s="98">
        <f>IF(RES_hhdet_in_tes!M165=0,0,RES_hhdet_in_tes!M165*1000*11630/RES_hhdet_in_new!M163)</f>
        <v>729.77827117130107</v>
      </c>
      <c r="N165" s="98">
        <f>IF(RES_hhdet_in_tes!N165=0,0,RES_hhdet_in_tes!N165*1000*11630/RES_hhdet_in_new!N163)</f>
        <v>711.18022731365386</v>
      </c>
      <c r="O165" s="98">
        <f>IF(RES_hhdet_in_tes!O165=0,0,RES_hhdet_in_tes!O165*1000*11630/RES_hhdet_in_new!O163)</f>
        <v>0</v>
      </c>
      <c r="P165" s="98">
        <f>IF(RES_hhdet_in_tes!P165=0,0,RES_hhdet_in_tes!P165*1000*11630/RES_hhdet_in_new!P163)</f>
        <v>0</v>
      </c>
      <c r="Q165" s="98">
        <f>IF(RES_hhdet_in_tes!Q165=0,0,RES_hhdet_in_tes!Q165*1000*11630/RES_hhdet_in_new!Q163)</f>
        <v>0</v>
      </c>
      <c r="R165" s="98">
        <f>IF(RES_hhdet_in_tes!R165=0,0,RES_hhdet_in_tes!R165*1000*11630/RES_hhdet_in_new!R163)</f>
        <v>374.75463698435794</v>
      </c>
      <c r="S165" s="98">
        <f>IF(RES_hhdet_in_tes!S165=0,0,RES_hhdet_in_tes!S165*1000*11630/RES_hhdet_in_new!S163)</f>
        <v>454.72154189534353</v>
      </c>
      <c r="T165" s="98">
        <f>IF(RES_hhdet_in_tes!T165=0,0,RES_hhdet_in_tes!T165*1000*11630/RES_hhdet_in_new!T163)</f>
        <v>576.43728586176701</v>
      </c>
      <c r="U165" s="98">
        <f>IF(RES_hhdet_in_tes!U165=0,0,RES_hhdet_in_tes!U165*1000*11630/RES_hhdet_in_new!U163)</f>
        <v>321.14062060074724</v>
      </c>
      <c r="V165" s="98">
        <f>IF(RES_hhdet_in_tes!V165=0,0,RES_hhdet_in_tes!V165*1000*11630/RES_hhdet_in_new!V163)</f>
        <v>344.25905384720505</v>
      </c>
      <c r="W165" s="98">
        <f>IF(RES_hhdet_in_tes!W165=0,0,RES_hhdet_in_tes!W165*1000*11630/RES_hhdet_in_new!W163)</f>
        <v>344.1101187570074</v>
      </c>
      <c r="X165" s="98">
        <f>IF(RES_hhdet_in_tes!X165=0,0,RES_hhdet_in_tes!X165*1000*11630/RES_hhdet_in_new!X163)</f>
        <v>442.9339385366635</v>
      </c>
      <c r="Y165" s="98">
        <f>IF(RES_hhdet_in_tes!Y165=0,0,RES_hhdet_in_tes!Y165*1000*11630/RES_hhdet_in_new!Y163)</f>
        <v>162.43722681614173</v>
      </c>
      <c r="DA165" s="63" t="s">
        <v>4246</v>
      </c>
    </row>
    <row r="166" spans="1:105" ht="12" customHeight="1" x14ac:dyDescent="0.25">
      <c r="A166" s="121" t="s">
        <v>55</v>
      </c>
      <c r="B166" s="122"/>
      <c r="C166" s="122">
        <v>721.466919012875</v>
      </c>
      <c r="D166" s="122">
        <v>697.44772604530408</v>
      </c>
      <c r="E166" s="122">
        <v>661.67668808850647</v>
      </c>
      <c r="F166" s="122">
        <v>663.62191438465732</v>
      </c>
      <c r="G166" s="122">
        <v>685.52082545297469</v>
      </c>
      <c r="H166" s="122">
        <v>699.68120629313614</v>
      </c>
      <c r="I166" s="122">
        <v>703.67265154569816</v>
      </c>
      <c r="J166" s="122">
        <v>705.04573076024769</v>
      </c>
      <c r="K166" s="122">
        <v>688.03607713505914</v>
      </c>
      <c r="L166" s="122">
        <v>724.4512756127998</v>
      </c>
      <c r="M166" s="122">
        <v>747.61738054215846</v>
      </c>
      <c r="N166" s="122">
        <v>741.84283964398571</v>
      </c>
      <c r="O166" s="122">
        <v>0</v>
      </c>
      <c r="P166" s="122">
        <v>0</v>
      </c>
      <c r="Q166" s="122">
        <v>0</v>
      </c>
      <c r="R166" s="122">
        <v>792.7795961505517</v>
      </c>
      <c r="S166" s="122">
        <v>836.18810862271505</v>
      </c>
      <c r="T166" s="122">
        <v>852.93611533653586</v>
      </c>
      <c r="U166" s="122">
        <v>851.79708348446752</v>
      </c>
      <c r="V166" s="122">
        <v>848.35948406738066</v>
      </c>
      <c r="W166" s="122">
        <v>876.27021055779892</v>
      </c>
      <c r="X166" s="122">
        <v>913.93070183579209</v>
      </c>
      <c r="Y166" s="122">
        <v>822.93740339209796</v>
      </c>
      <c r="DA166" s="130" t="s">
        <v>4247</v>
      </c>
    </row>
    <row r="167" spans="1:105" ht="12" customHeight="1" x14ac:dyDescent="0.25">
      <c r="A167" s="97" t="s">
        <v>124</v>
      </c>
      <c r="B167" s="98"/>
      <c r="C167" s="98">
        <v>697.14878317182615</v>
      </c>
      <c r="D167" s="98">
        <v>697.82867679221886</v>
      </c>
      <c r="E167" s="98">
        <v>664.86524019063825</v>
      </c>
      <c r="F167" s="98">
        <v>668.81136593116071</v>
      </c>
      <c r="G167" s="98">
        <v>701.97599014793809</v>
      </c>
      <c r="H167" s="98">
        <v>684.0804408060344</v>
      </c>
      <c r="I167" s="98">
        <v>697.11526913535158</v>
      </c>
      <c r="J167" s="98">
        <v>704.96104636227699</v>
      </c>
      <c r="K167" s="98">
        <v>692.79763269541252</v>
      </c>
      <c r="L167" s="98">
        <v>724.32850884447816</v>
      </c>
      <c r="M167" s="98">
        <v>737.74128838927288</v>
      </c>
      <c r="N167" s="98">
        <v>738.37779941100371</v>
      </c>
      <c r="O167" s="98">
        <v>0</v>
      </c>
      <c r="P167" s="98">
        <v>0</v>
      </c>
      <c r="Q167" s="98">
        <v>0</v>
      </c>
      <c r="R167" s="98">
        <v>805.00949840331111</v>
      </c>
      <c r="S167" s="98">
        <v>849.99075756068873</v>
      </c>
      <c r="T167" s="98">
        <v>862.30777861791807</v>
      </c>
      <c r="U167" s="98">
        <v>827.54685938047601</v>
      </c>
      <c r="V167" s="98">
        <v>812.98586159866318</v>
      </c>
      <c r="W167" s="98">
        <v>870.45532380768054</v>
      </c>
      <c r="X167" s="98">
        <v>959.19662807567613</v>
      </c>
      <c r="Y167" s="98">
        <v>800.31875828937393</v>
      </c>
      <c r="DA167" s="63" t="s">
        <v>4248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697.77230439966058</v>
      </c>
      <c r="E168" s="98">
        <v>664.92749832969787</v>
      </c>
      <c r="F168" s="98">
        <v>668.93579332261868</v>
      </c>
      <c r="G168" s="98">
        <v>702.121744815856</v>
      </c>
      <c r="H168" s="98">
        <v>684.1526817230033</v>
      </c>
      <c r="I168" s="98">
        <v>697.7106324200447</v>
      </c>
      <c r="J168" s="98">
        <v>706.10334003535706</v>
      </c>
      <c r="K168" s="98">
        <v>693.8755012138048</v>
      </c>
      <c r="L168" s="98">
        <v>725.15813994293694</v>
      </c>
      <c r="M168" s="98">
        <v>738.02044072742319</v>
      </c>
      <c r="N168" s="98">
        <v>738.43947132084634</v>
      </c>
      <c r="O168" s="98">
        <v>0</v>
      </c>
      <c r="P168" s="98">
        <v>0</v>
      </c>
      <c r="Q168" s="98">
        <v>0</v>
      </c>
      <c r="R168" s="98">
        <v>805.6627558677028</v>
      </c>
      <c r="S168" s="98">
        <v>850.63734991990077</v>
      </c>
      <c r="T168" s="98">
        <v>862.48465440965094</v>
      </c>
      <c r="U168" s="98">
        <v>826.84888004802713</v>
      </c>
      <c r="V168" s="98">
        <v>812.15888502553923</v>
      </c>
      <c r="W168" s="98">
        <v>870.57850034103342</v>
      </c>
      <c r="X168" s="98">
        <v>960.61573245563795</v>
      </c>
      <c r="Y168" s="98">
        <v>800.53978482064304</v>
      </c>
      <c r="DA168" s="63" t="s">
        <v>4249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62.233693785156639</v>
      </c>
      <c r="E169" s="101">
        <v>34.950806183819218</v>
      </c>
      <c r="F169" s="101">
        <v>46.278192903067868</v>
      </c>
      <c r="G169" s="101">
        <v>47.027426531685371</v>
      </c>
      <c r="H169" s="101">
        <v>62.553689492553787</v>
      </c>
      <c r="I169" s="101">
        <v>52.076604850769492</v>
      </c>
      <c r="J169" s="101">
        <v>49.556284206961877</v>
      </c>
      <c r="K169" s="101">
        <v>45.646503091053347</v>
      </c>
      <c r="L169" s="101">
        <v>47.726355284190255</v>
      </c>
      <c r="M169" s="101">
        <v>73.264221039121338</v>
      </c>
      <c r="N169" s="101">
        <v>48.048556898352906</v>
      </c>
      <c r="O169" s="101">
        <v>0</v>
      </c>
      <c r="P169" s="101">
        <v>0</v>
      </c>
      <c r="Q169" s="101">
        <v>0</v>
      </c>
      <c r="R169" s="101">
        <v>24.37673959851822</v>
      </c>
      <c r="S169" s="101">
        <v>48.164911112567545</v>
      </c>
      <c r="T169" s="101">
        <v>57.008911869509511</v>
      </c>
      <c r="U169" s="101">
        <v>68.783075479897605</v>
      </c>
      <c r="V169" s="101">
        <v>53.859915321831323</v>
      </c>
      <c r="W169" s="101">
        <v>66.601604588271456</v>
      </c>
      <c r="X169" s="101">
        <v>83.431748816251556</v>
      </c>
      <c r="Y169" s="101">
        <v>51.594747004627024</v>
      </c>
      <c r="DA169" s="131" t="s">
        <v>4250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635.53861061450402</v>
      </c>
      <c r="E170" s="104">
        <v>629.9766921458787</v>
      </c>
      <c r="F170" s="104">
        <v>622.65760041955082</v>
      </c>
      <c r="G170" s="104">
        <v>655.09431828417064</v>
      </c>
      <c r="H170" s="104">
        <v>621.59899223044954</v>
      </c>
      <c r="I170" s="104">
        <v>645.6340275692753</v>
      </c>
      <c r="J170" s="104">
        <v>656.54705582839529</v>
      </c>
      <c r="K170" s="104">
        <v>648.22899812275148</v>
      </c>
      <c r="L170" s="104">
        <v>677.43178465874666</v>
      </c>
      <c r="M170" s="104">
        <v>664.75621968830194</v>
      </c>
      <c r="N170" s="104">
        <v>690.39091442249344</v>
      </c>
      <c r="O170" s="104">
        <v>0</v>
      </c>
      <c r="P170" s="104">
        <v>0</v>
      </c>
      <c r="Q170" s="104">
        <v>0</v>
      </c>
      <c r="R170" s="104">
        <v>781.28601626918453</v>
      </c>
      <c r="S170" s="104">
        <v>802.47243880733311</v>
      </c>
      <c r="T170" s="104">
        <v>805.47574254014137</v>
      </c>
      <c r="U170" s="104">
        <v>758.06580456812947</v>
      </c>
      <c r="V170" s="104">
        <v>758.29896970370794</v>
      </c>
      <c r="W170" s="104">
        <v>803.97689575276206</v>
      </c>
      <c r="X170" s="104">
        <v>877.18398363938638</v>
      </c>
      <c r="Y170" s="104">
        <v>748.94503781601622</v>
      </c>
      <c r="DA170" s="132" t="s">
        <v>4251</v>
      </c>
    </row>
    <row r="171" spans="1:105" ht="12" customHeight="1" x14ac:dyDescent="0.25">
      <c r="A171" s="106" t="s">
        <v>122</v>
      </c>
      <c r="B171" s="101"/>
      <c r="C171" s="101">
        <v>755.07521385354733</v>
      </c>
      <c r="D171" s="101">
        <v>696.54885530136141</v>
      </c>
      <c r="E171" s="101">
        <v>647.12869649755169</v>
      </c>
      <c r="F171" s="101">
        <v>651.47881667937975</v>
      </c>
      <c r="G171" s="101">
        <v>670.02327044265496</v>
      </c>
      <c r="H171" s="101">
        <v>716.84084676600719</v>
      </c>
      <c r="I171" s="101">
        <v>707.74655786383232</v>
      </c>
      <c r="J171" s="101">
        <v>704.31010900433137</v>
      </c>
      <c r="K171" s="101">
        <v>683.35668699307087</v>
      </c>
      <c r="L171" s="101">
        <v>724.05868412724681</v>
      </c>
      <c r="M171" s="101">
        <v>757.67390400883914</v>
      </c>
      <c r="N171" s="101">
        <v>744.7286668526533</v>
      </c>
      <c r="O171" s="101">
        <v>0</v>
      </c>
      <c r="P171" s="101">
        <v>0</v>
      </c>
      <c r="Q171" s="101">
        <v>0</v>
      </c>
      <c r="R171" s="101">
        <v>777.20963411915147</v>
      </c>
      <c r="S171" s="101">
        <v>821.15066445684704</v>
      </c>
      <c r="T171" s="101">
        <v>845.47219736467287</v>
      </c>
      <c r="U171" s="101">
        <v>863.38514236572382</v>
      </c>
      <c r="V171" s="101">
        <v>870.51494371135641</v>
      </c>
      <c r="W171" s="101">
        <v>880.9183065314121</v>
      </c>
      <c r="X171" s="101">
        <v>875.84476022602837</v>
      </c>
      <c r="Y171" s="101">
        <v>836.53987751496641</v>
      </c>
      <c r="DA171" s="131" t="s">
        <v>4252</v>
      </c>
    </row>
    <row r="172" spans="1:105" ht="12" customHeight="1" x14ac:dyDescent="0.25">
      <c r="A172" s="107" t="s">
        <v>121</v>
      </c>
      <c r="B172" s="104"/>
      <c r="C172" s="104">
        <v>754.98822980172861</v>
      </c>
      <c r="D172" s="104">
        <v>696.41421761232857</v>
      </c>
      <c r="E172" s="104">
        <v>647.25497281196294</v>
      </c>
      <c r="F172" s="104">
        <v>651.71161924213834</v>
      </c>
      <c r="G172" s="104">
        <v>670.19020441030466</v>
      </c>
      <c r="H172" s="104">
        <v>717.03402672962716</v>
      </c>
      <c r="I172" s="104">
        <v>708.49812176818682</v>
      </c>
      <c r="J172" s="104">
        <v>705.86508394861596</v>
      </c>
      <c r="K172" s="104">
        <v>685.01678935830626</v>
      </c>
      <c r="L172" s="104">
        <v>725.44019708331632</v>
      </c>
      <c r="M172" s="104">
        <v>757.90189256899532</v>
      </c>
      <c r="N172" s="104">
        <v>744.45202584872868</v>
      </c>
      <c r="O172" s="104">
        <v>0</v>
      </c>
      <c r="P172" s="104">
        <v>0</v>
      </c>
      <c r="Q172" s="104">
        <v>0</v>
      </c>
      <c r="R172" s="104">
        <v>783.08039984622133</v>
      </c>
      <c r="S172" s="104">
        <v>827.64479510517106</v>
      </c>
      <c r="T172" s="104">
        <v>849.04967247498189</v>
      </c>
      <c r="U172" s="104">
        <v>863.28859214422914</v>
      </c>
      <c r="V172" s="104">
        <v>868.67425912969736</v>
      </c>
      <c r="W172" s="104">
        <v>879.88538406173132</v>
      </c>
      <c r="X172" s="104">
        <v>876.78011244052379</v>
      </c>
      <c r="Y172" s="104">
        <v>837.27084321767825</v>
      </c>
      <c r="DA172" s="132" t="s">
        <v>4253</v>
      </c>
    </row>
    <row r="173" spans="1:105" ht="12" customHeight="1" x14ac:dyDescent="0.25">
      <c r="A173" s="108" t="s">
        <v>53</v>
      </c>
      <c r="B173" s="98"/>
      <c r="C173" s="98">
        <v>166.53802910486073</v>
      </c>
      <c r="D173" s="98">
        <v>62.020253511659497</v>
      </c>
      <c r="E173" s="98">
        <v>33.214011354682036</v>
      </c>
      <c r="F173" s="98">
        <v>44.725518520758207</v>
      </c>
      <c r="G173" s="98">
        <v>44.380557964740063</v>
      </c>
      <c r="H173" s="98">
        <v>66.149281090022399</v>
      </c>
      <c r="I173" s="98">
        <v>53.023444325065725</v>
      </c>
      <c r="J173" s="98">
        <v>49.434069924013421</v>
      </c>
      <c r="K173" s="98">
        <v>44.670220448373449</v>
      </c>
      <c r="L173" s="98">
        <v>46.925341847479231</v>
      </c>
      <c r="M173" s="98">
        <v>74.203461002722236</v>
      </c>
      <c r="N173" s="98">
        <v>47.969714132356572</v>
      </c>
      <c r="O173" s="98">
        <v>0</v>
      </c>
      <c r="P173" s="98">
        <v>0</v>
      </c>
      <c r="Q173" s="98">
        <v>0</v>
      </c>
      <c r="R173" s="98">
        <v>20.022214333677926</v>
      </c>
      <c r="S173" s="98">
        <v>45.488103726879586</v>
      </c>
      <c r="T173" s="98">
        <v>55.316520509201844</v>
      </c>
      <c r="U173" s="98">
        <v>73.873873577216699</v>
      </c>
      <c r="V173" s="98">
        <v>61.151716581762642</v>
      </c>
      <c r="W173" s="98">
        <v>65.629127165418154</v>
      </c>
      <c r="X173" s="98">
        <v>71.100234222078981</v>
      </c>
      <c r="Y173" s="98">
        <v>55.870357392861081</v>
      </c>
      <c r="DA173" s="63" t="s">
        <v>4254</v>
      </c>
    </row>
    <row r="174" spans="1:105" ht="12" customHeight="1" x14ac:dyDescent="0.25">
      <c r="A174" s="115" t="s">
        <v>52</v>
      </c>
      <c r="B174" s="33"/>
      <c r="C174" s="33">
        <v>588.45020069686791</v>
      </c>
      <c r="D174" s="33">
        <v>634.39396410066911</v>
      </c>
      <c r="E174" s="33">
        <v>614.04096145728101</v>
      </c>
      <c r="F174" s="33">
        <v>606.98610072138024</v>
      </c>
      <c r="G174" s="33">
        <v>625.80964644556457</v>
      </c>
      <c r="H174" s="33">
        <v>650.88474563960472</v>
      </c>
      <c r="I174" s="33">
        <v>655.4746774431211</v>
      </c>
      <c r="J174" s="33">
        <v>656.4310140246024</v>
      </c>
      <c r="K174" s="33">
        <v>640.34656890993267</v>
      </c>
      <c r="L174" s="33">
        <v>678.5148552358371</v>
      </c>
      <c r="M174" s="33">
        <v>683.69843156627303</v>
      </c>
      <c r="N174" s="33">
        <v>696.48231171637224</v>
      </c>
      <c r="O174" s="33">
        <v>0</v>
      </c>
      <c r="P174" s="33">
        <v>0</v>
      </c>
      <c r="Q174" s="33">
        <v>0</v>
      </c>
      <c r="R174" s="33">
        <v>763.05818551254333</v>
      </c>
      <c r="S174" s="33">
        <v>782.1566913782915</v>
      </c>
      <c r="T174" s="33">
        <v>793.73315196578005</v>
      </c>
      <c r="U174" s="33">
        <v>789.41471856701241</v>
      </c>
      <c r="V174" s="33">
        <v>807.52254254793468</v>
      </c>
      <c r="W174" s="33">
        <v>814.25625689631318</v>
      </c>
      <c r="X174" s="33">
        <v>805.67987821844463</v>
      </c>
      <c r="Y174" s="33">
        <v>781.40048582481711</v>
      </c>
      <c r="DA174" s="60" t="s">
        <v>4255</v>
      </c>
    </row>
    <row r="175" spans="1:105" ht="12" customHeight="1" x14ac:dyDescent="0.25">
      <c r="A175" s="121" t="s">
        <v>54</v>
      </c>
      <c r="B175" s="122"/>
      <c r="C175" s="122">
        <v>428.76712262904653</v>
      </c>
      <c r="D175" s="122">
        <v>424.41172175792548</v>
      </c>
      <c r="E175" s="122">
        <v>433.40469159743077</v>
      </c>
      <c r="F175" s="122">
        <v>431.72623686028567</v>
      </c>
      <c r="G175" s="122">
        <v>443.61288040940269</v>
      </c>
      <c r="H175" s="122">
        <v>511.60961626875144</v>
      </c>
      <c r="I175" s="122">
        <v>507.05373571229171</v>
      </c>
      <c r="J175" s="122">
        <v>500.27758336228959</v>
      </c>
      <c r="K175" s="122">
        <v>482.42282033473452</v>
      </c>
      <c r="L175" s="122">
        <v>502.54371901395439</v>
      </c>
      <c r="M175" s="122">
        <v>469.12961251174073</v>
      </c>
      <c r="N175" s="122">
        <v>454.32927664184712</v>
      </c>
      <c r="O175" s="122">
        <v>0</v>
      </c>
      <c r="P175" s="122">
        <v>0</v>
      </c>
      <c r="Q175" s="122">
        <v>0</v>
      </c>
      <c r="R175" s="122">
        <v>452.23854743607319</v>
      </c>
      <c r="S175" s="122">
        <v>465.70412259127335</v>
      </c>
      <c r="T175" s="122">
        <v>506.50842828821709</v>
      </c>
      <c r="U175" s="122">
        <v>479.26032915942073</v>
      </c>
      <c r="V175" s="122">
        <v>478.41612139477542</v>
      </c>
      <c r="W175" s="122">
        <v>488.4279371725836</v>
      </c>
      <c r="X175" s="122">
        <v>501.58342115038317</v>
      </c>
      <c r="Y175" s="122">
        <v>475.27826911190385</v>
      </c>
      <c r="DA175" s="130" t="s">
        <v>4256</v>
      </c>
    </row>
    <row r="176" spans="1:105" ht="12" customHeight="1" x14ac:dyDescent="0.25">
      <c r="A176" s="97" t="s">
        <v>50</v>
      </c>
      <c r="B176" s="98"/>
      <c r="C176" s="98">
        <v>409.1595903783188</v>
      </c>
      <c r="D176" s="98">
        <v>422.42267137021889</v>
      </c>
      <c r="E176" s="98">
        <v>431.19440328210271</v>
      </c>
      <c r="F176" s="98">
        <v>443.30271588428366</v>
      </c>
      <c r="G176" s="98">
        <v>460.8239654918188</v>
      </c>
      <c r="H176" s="98">
        <v>478.64150841350482</v>
      </c>
      <c r="I176" s="98">
        <v>497.53759623514156</v>
      </c>
      <c r="J176" s="98">
        <v>502.81862443982385</v>
      </c>
      <c r="K176" s="98">
        <v>492.45216716628914</v>
      </c>
      <c r="L176" s="98">
        <v>488.84068237420104</v>
      </c>
      <c r="M176" s="98">
        <v>465.01014449214205</v>
      </c>
      <c r="N176" s="98">
        <v>449.8217064903281</v>
      </c>
      <c r="O176" s="98">
        <v>0</v>
      </c>
      <c r="P176" s="98">
        <v>0</v>
      </c>
      <c r="Q176" s="98">
        <v>0</v>
      </c>
      <c r="R176" s="98">
        <v>458.92103113425009</v>
      </c>
      <c r="S176" s="98">
        <v>479.04015712705166</v>
      </c>
      <c r="T176" s="98">
        <v>511.20609657683855</v>
      </c>
      <c r="U176" s="98">
        <v>463.27883601932842</v>
      </c>
      <c r="V176" s="98">
        <v>452.71517822507184</v>
      </c>
      <c r="W176" s="98">
        <v>483.89251041110123</v>
      </c>
      <c r="X176" s="98">
        <v>547.35454936244435</v>
      </c>
      <c r="Y176" s="98">
        <v>456.59042829161331</v>
      </c>
      <c r="DA176" s="63" t="s">
        <v>4257</v>
      </c>
    </row>
    <row r="177" spans="1:105" ht="12" customHeight="1" x14ac:dyDescent="0.25">
      <c r="A177" s="109" t="s">
        <v>120</v>
      </c>
      <c r="B177" s="33"/>
      <c r="C177" s="33">
        <v>434.03879258688266</v>
      </c>
      <c r="D177" s="33">
        <v>425.1849420295195</v>
      </c>
      <c r="E177" s="33">
        <v>434.22772277089439</v>
      </c>
      <c r="F177" s="33">
        <v>427.47436242877728</v>
      </c>
      <c r="G177" s="33">
        <v>438.38984790822695</v>
      </c>
      <c r="H177" s="33">
        <v>519.84637419648163</v>
      </c>
      <c r="I177" s="33">
        <v>509.47311125361438</v>
      </c>
      <c r="J177" s="33">
        <v>499.65089651108872</v>
      </c>
      <c r="K177" s="33">
        <v>479.37354588510561</v>
      </c>
      <c r="L177" s="33">
        <v>507.18592902665353</v>
      </c>
      <c r="M177" s="33">
        <v>470.64056288913997</v>
      </c>
      <c r="N177" s="33">
        <v>455.68954119200492</v>
      </c>
      <c r="O177" s="33">
        <v>0</v>
      </c>
      <c r="P177" s="33">
        <v>0</v>
      </c>
      <c r="Q177" s="33">
        <v>0</v>
      </c>
      <c r="R177" s="33">
        <v>450.44950206685348</v>
      </c>
      <c r="S177" s="33">
        <v>461.91905092897139</v>
      </c>
      <c r="T177" s="33">
        <v>505.44482165264333</v>
      </c>
      <c r="U177" s="33">
        <v>482.17663301439057</v>
      </c>
      <c r="V177" s="33">
        <v>483.47706283664616</v>
      </c>
      <c r="W177" s="33">
        <v>489.41909021039584</v>
      </c>
      <c r="X177" s="33">
        <v>491.98609916379274</v>
      </c>
      <c r="Y177" s="33">
        <v>479.45677056125908</v>
      </c>
      <c r="DA177" s="60" t="s">
        <v>4258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1741.2033633385465</v>
      </c>
      <c r="D3" s="117">
        <f t="shared" si="0"/>
        <v>1956.6911985537088</v>
      </c>
      <c r="E3" s="117">
        <f t="shared" si="0"/>
        <v>1822.8877419674691</v>
      </c>
      <c r="F3" s="117">
        <f t="shared" si="0"/>
        <v>2149.1283055255008</v>
      </c>
      <c r="G3" s="117">
        <f t="shared" si="0"/>
        <v>2168.7536508350963</v>
      </c>
      <c r="H3" s="117">
        <f t="shared" si="0"/>
        <v>2202.2492852188902</v>
      </c>
      <c r="I3" s="117">
        <f t="shared" si="0"/>
        <v>1860.2529239414334</v>
      </c>
      <c r="J3" s="117">
        <f t="shared" si="0"/>
        <v>1991.7611704049159</v>
      </c>
      <c r="K3" s="117">
        <f t="shared" si="0"/>
        <v>2222.814020946973</v>
      </c>
      <c r="L3" s="117">
        <f t="shared" si="0"/>
        <v>2146.301057952835</v>
      </c>
      <c r="M3" s="117">
        <f t="shared" si="0"/>
        <v>2153.9264206749895</v>
      </c>
      <c r="N3" s="117">
        <f t="shared" si="0"/>
        <v>2068.5526796436106</v>
      </c>
      <c r="O3" s="117">
        <f t="shared" si="0"/>
        <v>1681.0020601538697</v>
      </c>
      <c r="P3" s="117">
        <f t="shared" si="0"/>
        <v>1541.9992909468092</v>
      </c>
      <c r="Q3" s="117">
        <f t="shared" si="0"/>
        <v>1364.5010623426588</v>
      </c>
      <c r="R3" s="117">
        <f t="shared" ref="R3:V3" si="1">R4+R7+R9+R19</f>
        <v>1172.7188468468839</v>
      </c>
      <c r="S3" s="117">
        <f t="shared" si="1"/>
        <v>1852.3142902685345</v>
      </c>
      <c r="T3" s="117">
        <f t="shared" si="1"/>
        <v>2036.0428126264699</v>
      </c>
      <c r="U3" s="117">
        <f t="shared" si="1"/>
        <v>1330.4747674354373</v>
      </c>
      <c r="V3" s="117">
        <f t="shared" si="1"/>
        <v>2148.9631487722986</v>
      </c>
      <c r="W3" s="117">
        <f t="shared" ref="W3:Y3" si="2">W4+W7+W9+W19</f>
        <v>0</v>
      </c>
      <c r="X3" s="117">
        <f t="shared" si="2"/>
        <v>0</v>
      </c>
      <c r="Y3" s="117">
        <f t="shared" si="2"/>
        <v>1189.4324432445924</v>
      </c>
      <c r="DA3" s="129" t="s">
        <v>4259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1520.6096450627363</v>
      </c>
      <c r="D4" s="122">
        <f t="shared" si="3"/>
        <v>1664.1419202365942</v>
      </c>
      <c r="E4" s="122">
        <f t="shared" si="3"/>
        <v>1493.424083993842</v>
      </c>
      <c r="F4" s="122">
        <f t="shared" si="3"/>
        <v>1862.4427837916139</v>
      </c>
      <c r="G4" s="122">
        <f t="shared" si="3"/>
        <v>1930.4085599695663</v>
      </c>
      <c r="H4" s="122">
        <f t="shared" si="3"/>
        <v>1969.6719798249683</v>
      </c>
      <c r="I4" s="122">
        <f t="shared" si="3"/>
        <v>1652.225085849888</v>
      </c>
      <c r="J4" s="122">
        <f t="shared" si="3"/>
        <v>1733.0498715076483</v>
      </c>
      <c r="K4" s="122">
        <f t="shared" si="3"/>
        <v>1931.9038317468344</v>
      </c>
      <c r="L4" s="122">
        <f t="shared" si="3"/>
        <v>1766.6115506248109</v>
      </c>
      <c r="M4" s="122">
        <f t="shared" si="3"/>
        <v>1771.7665292823506</v>
      </c>
      <c r="N4" s="122">
        <f t="shared" si="3"/>
        <v>1763.7121529564408</v>
      </c>
      <c r="O4" s="122">
        <f t="shared" si="3"/>
        <v>1372.7952859641839</v>
      </c>
      <c r="P4" s="122">
        <f t="shared" si="3"/>
        <v>1327.0272473676876</v>
      </c>
      <c r="Q4" s="122">
        <f t="shared" si="3"/>
        <v>1173.3177955428416</v>
      </c>
      <c r="R4" s="122">
        <f t="shared" ref="R4:V4" si="4">SUM(R5:R6)</f>
        <v>974.34577158968852</v>
      </c>
      <c r="S4" s="122">
        <f t="shared" si="4"/>
        <v>1641.1946999433851</v>
      </c>
      <c r="T4" s="122">
        <f t="shared" si="4"/>
        <v>1822.3891465304932</v>
      </c>
      <c r="U4" s="122">
        <f t="shared" si="4"/>
        <v>1129.3534275690483</v>
      </c>
      <c r="V4" s="122">
        <f t="shared" si="4"/>
        <v>1251.1152423716517</v>
      </c>
      <c r="W4" s="122">
        <f t="shared" ref="W4:Y4" si="5">SUM(W5:W6)</f>
        <v>0</v>
      </c>
      <c r="X4" s="122">
        <f t="shared" si="5"/>
        <v>0</v>
      </c>
      <c r="Y4" s="122">
        <f t="shared" si="5"/>
        <v>1070.3540327957653</v>
      </c>
      <c r="DA4" s="130" t="s">
        <v>4260</v>
      </c>
    </row>
    <row r="5" spans="1:105" ht="12" customHeight="1" x14ac:dyDescent="0.25">
      <c r="A5" s="97" t="s">
        <v>51</v>
      </c>
      <c r="B5" s="98"/>
      <c r="C5" s="98">
        <v>1520.6096450627363</v>
      </c>
      <c r="D5" s="98">
        <v>1664.1419202365942</v>
      </c>
      <c r="E5" s="98">
        <v>1493.424083993842</v>
      </c>
      <c r="F5" s="98">
        <v>1862.4427837916139</v>
      </c>
      <c r="G5" s="98">
        <v>1930.4085599695663</v>
      </c>
      <c r="H5" s="98">
        <v>1969.6719798249683</v>
      </c>
      <c r="I5" s="98">
        <v>1652.225085849888</v>
      </c>
      <c r="J5" s="98">
        <v>1733.0498715076483</v>
      </c>
      <c r="K5" s="98">
        <v>1931.9038317468344</v>
      </c>
      <c r="L5" s="98">
        <v>1766.6115506248109</v>
      </c>
      <c r="M5" s="98">
        <v>1771.7665292823506</v>
      </c>
      <c r="N5" s="98">
        <v>1763.7121529564408</v>
      </c>
      <c r="O5" s="98">
        <v>1372.7952859641839</v>
      </c>
      <c r="P5" s="98">
        <v>1327.0272473676876</v>
      </c>
      <c r="Q5" s="98">
        <v>1173.3177955428416</v>
      </c>
      <c r="R5" s="98">
        <v>974.34577158968852</v>
      </c>
      <c r="S5" s="98">
        <v>1641.1946999433851</v>
      </c>
      <c r="T5" s="98">
        <v>1822.3891465304932</v>
      </c>
      <c r="U5" s="98">
        <v>1129.3534275690483</v>
      </c>
      <c r="V5" s="98">
        <v>1251.1152423716517</v>
      </c>
      <c r="W5" s="98">
        <v>0</v>
      </c>
      <c r="X5" s="98">
        <v>0</v>
      </c>
      <c r="Y5" s="98">
        <v>1070.3540327957653</v>
      </c>
      <c r="DA5" s="63" t="s">
        <v>4261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4262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4263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4264</v>
      </c>
    </row>
    <row r="9" spans="1:105" ht="12" customHeight="1" x14ac:dyDescent="0.25">
      <c r="A9" s="121" t="s">
        <v>55</v>
      </c>
      <c r="B9" s="122"/>
      <c r="C9" s="122">
        <v>170.49257485552619</v>
      </c>
      <c r="D9" s="122">
        <v>208.03031842798023</v>
      </c>
      <c r="E9" s="122">
        <v>229.1767383325153</v>
      </c>
      <c r="F9" s="122">
        <v>195.36158572386495</v>
      </c>
      <c r="G9" s="122">
        <v>143.07228488350628</v>
      </c>
      <c r="H9" s="122">
        <v>143.79989535858726</v>
      </c>
      <c r="I9" s="122">
        <v>109.5528194626369</v>
      </c>
      <c r="J9" s="122">
        <v>134.1345259851926</v>
      </c>
      <c r="K9" s="122">
        <v>140.15371226889454</v>
      </c>
      <c r="L9" s="122">
        <v>173.9171710297698</v>
      </c>
      <c r="M9" s="122">
        <v>172.98495884142903</v>
      </c>
      <c r="N9" s="122">
        <v>161.25493740623153</v>
      </c>
      <c r="O9" s="122">
        <v>176.92837595455384</v>
      </c>
      <c r="P9" s="122">
        <v>158.87603348673389</v>
      </c>
      <c r="Q9" s="122">
        <v>125.42102126390114</v>
      </c>
      <c r="R9" s="122">
        <v>133.1265189825676</v>
      </c>
      <c r="S9" s="122">
        <v>128.24448509867938</v>
      </c>
      <c r="T9" s="122">
        <v>117.74558942217939</v>
      </c>
      <c r="U9" s="122">
        <v>109.90131585682815</v>
      </c>
      <c r="V9" s="122">
        <v>535.31484383786528</v>
      </c>
      <c r="W9" s="122">
        <v>0</v>
      </c>
      <c r="X9" s="122">
        <v>0</v>
      </c>
      <c r="Y9" s="122">
        <v>88.24982504021132</v>
      </c>
      <c r="DA9" s="130" t="s">
        <v>4265</v>
      </c>
    </row>
    <row r="10" spans="1:105" ht="12" customHeight="1" x14ac:dyDescent="0.25">
      <c r="A10" s="97" t="s">
        <v>143</v>
      </c>
      <c r="B10" s="98"/>
      <c r="C10" s="98">
        <v>431.04765406222378</v>
      </c>
      <c r="D10" s="98">
        <v>408.76639141414034</v>
      </c>
      <c r="E10" s="98">
        <v>390.03261777071981</v>
      </c>
      <c r="F10" s="98">
        <v>399.23597672512159</v>
      </c>
      <c r="G10" s="98">
        <v>417.28369141233327</v>
      </c>
      <c r="H10" s="98">
        <v>417.78394403914268</v>
      </c>
      <c r="I10" s="98">
        <v>379.07638090605013</v>
      </c>
      <c r="J10" s="98">
        <v>404.26070967467774</v>
      </c>
      <c r="K10" s="98">
        <v>409.84211182450059</v>
      </c>
      <c r="L10" s="98">
        <v>420.21391351831249</v>
      </c>
      <c r="M10" s="98">
        <v>404.99328069441816</v>
      </c>
      <c r="N10" s="98">
        <v>407.47589936467853</v>
      </c>
      <c r="O10" s="98">
        <v>407.71752853611918</v>
      </c>
      <c r="P10" s="98">
        <v>430.22198177919188</v>
      </c>
      <c r="Q10" s="98">
        <v>427.65310356991995</v>
      </c>
      <c r="R10" s="98">
        <v>405.13092327143335</v>
      </c>
      <c r="S10" s="98">
        <v>463.55406454124488</v>
      </c>
      <c r="T10" s="98">
        <v>441.15156497596712</v>
      </c>
      <c r="U10" s="98">
        <v>502.51160546148236</v>
      </c>
      <c r="V10" s="98">
        <v>535.31484383786528</v>
      </c>
      <c r="W10" s="98">
        <v>0</v>
      </c>
      <c r="X10" s="98">
        <v>0</v>
      </c>
      <c r="Y10" s="98">
        <v>0</v>
      </c>
      <c r="DA10" s="63" t="s">
        <v>4266</v>
      </c>
    </row>
    <row r="11" spans="1:105" ht="12" customHeight="1" x14ac:dyDescent="0.25">
      <c r="A11" s="97" t="s">
        <v>124</v>
      </c>
      <c r="B11" s="98"/>
      <c r="C11" s="98">
        <v>283.53962106202249</v>
      </c>
      <c r="D11" s="98">
        <v>282.77032783721211</v>
      </c>
      <c r="E11" s="98">
        <v>268.2870523361895</v>
      </c>
      <c r="F11" s="98">
        <v>268.73751662256836</v>
      </c>
      <c r="G11" s="98">
        <v>280.74434442504742</v>
      </c>
      <c r="H11" s="98">
        <v>272.20074117922064</v>
      </c>
      <c r="I11" s="98">
        <v>275.84810747285269</v>
      </c>
      <c r="J11" s="98">
        <v>277.16367699146218</v>
      </c>
      <c r="K11" s="98">
        <v>270.31424821704007</v>
      </c>
      <c r="L11" s="98">
        <v>280.12288847669942</v>
      </c>
      <c r="M11" s="98">
        <v>280.2681357905949</v>
      </c>
      <c r="N11" s="98">
        <v>272.56999520856704</v>
      </c>
      <c r="O11" s="98">
        <v>274.33629785448471</v>
      </c>
      <c r="P11" s="98">
        <v>265.00148575579766</v>
      </c>
      <c r="Q11" s="98">
        <v>249.91519965265203</v>
      </c>
      <c r="R11" s="98">
        <v>254.84923745689991</v>
      </c>
      <c r="S11" s="98">
        <v>262.93534787274137</v>
      </c>
      <c r="T11" s="98">
        <v>261.38627846499872</v>
      </c>
      <c r="U11" s="98">
        <v>246.6293169076701</v>
      </c>
      <c r="V11" s="98">
        <v>0</v>
      </c>
      <c r="W11" s="98">
        <v>0</v>
      </c>
      <c r="X11" s="98">
        <v>0</v>
      </c>
      <c r="Y11" s="98">
        <v>232.00077568609075</v>
      </c>
      <c r="DA11" s="63" t="s">
        <v>4267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25.217997739851036</v>
      </c>
      <c r="E12" s="98">
        <v>14.103382461597299</v>
      </c>
      <c r="F12" s="98">
        <v>18.595208257616104</v>
      </c>
      <c r="G12" s="98">
        <v>18.807885478893205</v>
      </c>
      <c r="H12" s="98">
        <v>24.890582492470191</v>
      </c>
      <c r="I12" s="98">
        <v>20.606682320290993</v>
      </c>
      <c r="J12" s="98">
        <v>19.483632492478186</v>
      </c>
      <c r="K12" s="98">
        <v>17.810251629742019</v>
      </c>
      <c r="L12" s="98">
        <v>18.457432415576918</v>
      </c>
      <c r="M12" s="98">
        <v>0</v>
      </c>
      <c r="N12" s="98">
        <v>17.736983606508257</v>
      </c>
      <c r="O12" s="98">
        <v>11.257509943087113</v>
      </c>
      <c r="P12" s="98">
        <v>22.603835552755111</v>
      </c>
      <c r="Q12" s="98">
        <v>4.4502505063916882</v>
      </c>
      <c r="R12" s="98">
        <v>7.7171679473219914</v>
      </c>
      <c r="S12" s="98">
        <v>14.899288664016318</v>
      </c>
      <c r="T12" s="98">
        <v>17.280775707246466</v>
      </c>
      <c r="U12" s="98">
        <v>20.499048154343207</v>
      </c>
      <c r="V12" s="98">
        <v>0</v>
      </c>
      <c r="W12" s="98">
        <v>0</v>
      </c>
      <c r="X12" s="98">
        <v>0</v>
      </c>
      <c r="Y12" s="98">
        <v>14.956567245763642</v>
      </c>
      <c r="DA12" s="63" t="s">
        <v>4268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25.217997739851036</v>
      </c>
      <c r="E13" s="101">
        <v>14.103382461597299</v>
      </c>
      <c r="F13" s="101">
        <v>18.595208257616104</v>
      </c>
      <c r="G13" s="101">
        <v>18.807885478893205</v>
      </c>
      <c r="H13" s="101">
        <v>24.890582492470191</v>
      </c>
      <c r="I13" s="101">
        <v>20.606682320290993</v>
      </c>
      <c r="J13" s="101">
        <v>19.483632492478186</v>
      </c>
      <c r="K13" s="101">
        <v>17.810251629742019</v>
      </c>
      <c r="L13" s="101">
        <v>18.457432415576918</v>
      </c>
      <c r="M13" s="101">
        <v>0</v>
      </c>
      <c r="N13" s="101">
        <v>17.736983606508257</v>
      </c>
      <c r="O13" s="101">
        <v>11.257509943087113</v>
      </c>
      <c r="P13" s="101">
        <v>22.603835552755111</v>
      </c>
      <c r="Q13" s="101">
        <v>4.4502505063916882</v>
      </c>
      <c r="R13" s="101">
        <v>7.7171679473219914</v>
      </c>
      <c r="S13" s="101">
        <v>14.899288664016318</v>
      </c>
      <c r="T13" s="101">
        <v>17.280775707246466</v>
      </c>
      <c r="U13" s="101">
        <v>20.499048154343207</v>
      </c>
      <c r="V13" s="101">
        <v>0</v>
      </c>
      <c r="W13" s="101">
        <v>0</v>
      </c>
      <c r="X13" s="101">
        <v>0</v>
      </c>
      <c r="Y13" s="101">
        <v>14.956567245763642</v>
      </c>
      <c r="DA13" s="131" t="s">
        <v>4269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4270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4271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4272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4273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4274</v>
      </c>
    </row>
    <row r="19" spans="1:105" ht="12" customHeight="1" x14ac:dyDescent="0.25">
      <c r="A19" s="121" t="s">
        <v>54</v>
      </c>
      <c r="B19" s="122"/>
      <c r="C19" s="122">
        <v>50.101143420283925</v>
      </c>
      <c r="D19" s="122">
        <v>84.518959889134251</v>
      </c>
      <c r="E19" s="122">
        <v>100.28691964111192</v>
      </c>
      <c r="F19" s="122">
        <v>91.323936010021939</v>
      </c>
      <c r="G19" s="122">
        <v>95.272805982023854</v>
      </c>
      <c r="H19" s="122">
        <v>88.777410035334867</v>
      </c>
      <c r="I19" s="122">
        <v>98.475018628908316</v>
      </c>
      <c r="J19" s="122">
        <v>124.57677291207496</v>
      </c>
      <c r="K19" s="122">
        <v>150.7564769312439</v>
      </c>
      <c r="L19" s="122">
        <v>205.77233629825429</v>
      </c>
      <c r="M19" s="122">
        <v>209.17493255120965</v>
      </c>
      <c r="N19" s="122">
        <v>143.585589280938</v>
      </c>
      <c r="O19" s="122">
        <v>131.27839823513202</v>
      </c>
      <c r="P19" s="122">
        <v>56.096010092387807</v>
      </c>
      <c r="Q19" s="122">
        <v>65.762245535915923</v>
      </c>
      <c r="R19" s="122">
        <v>65.246556274627807</v>
      </c>
      <c r="S19" s="122">
        <v>82.875105226469827</v>
      </c>
      <c r="T19" s="122">
        <v>95.908076673797368</v>
      </c>
      <c r="U19" s="122">
        <v>91.220024009560703</v>
      </c>
      <c r="V19" s="122">
        <v>362.53306256278165</v>
      </c>
      <c r="W19" s="122">
        <v>0</v>
      </c>
      <c r="X19" s="122">
        <v>0</v>
      </c>
      <c r="Y19" s="122">
        <v>30.828585408615631</v>
      </c>
      <c r="DA19" s="130" t="s">
        <v>4275</v>
      </c>
    </row>
    <row r="20" spans="1:105" ht="12" customHeight="1" x14ac:dyDescent="0.25">
      <c r="A20" s="97" t="s">
        <v>51</v>
      </c>
      <c r="B20" s="98"/>
      <c r="C20" s="98">
        <v>249.68895919114456</v>
      </c>
      <c r="D20" s="98">
        <v>257.65641348895184</v>
      </c>
      <c r="E20" s="98">
        <v>258.41543477892708</v>
      </c>
      <c r="F20" s="98">
        <v>269.41971189121625</v>
      </c>
      <c r="G20" s="98">
        <v>282.43116448008453</v>
      </c>
      <c r="H20" s="98">
        <v>303.42145629951096</v>
      </c>
      <c r="I20" s="98">
        <v>291.67920609661047</v>
      </c>
      <c r="J20" s="98">
        <v>301.0481285109388</v>
      </c>
      <c r="K20" s="98">
        <v>310.894008766063</v>
      </c>
      <c r="L20" s="98">
        <v>290.49670991632223</v>
      </c>
      <c r="M20" s="98">
        <v>304.11450433803674</v>
      </c>
      <c r="N20" s="98">
        <v>280.65503630780449</v>
      </c>
      <c r="O20" s="98">
        <v>250.21659968452775</v>
      </c>
      <c r="P20" s="98">
        <v>266.43139159968331</v>
      </c>
      <c r="Q20" s="98">
        <v>277.27120490169705</v>
      </c>
      <c r="R20" s="98">
        <v>265.05368219509569</v>
      </c>
      <c r="S20" s="98">
        <v>305.73804971357094</v>
      </c>
      <c r="T20" s="98">
        <v>312.25114981550382</v>
      </c>
      <c r="U20" s="98">
        <v>342.5569841966261</v>
      </c>
      <c r="V20" s="98">
        <v>362.53306256278165</v>
      </c>
      <c r="W20" s="98">
        <v>0</v>
      </c>
      <c r="X20" s="98">
        <v>0</v>
      </c>
      <c r="Y20" s="98">
        <v>0</v>
      </c>
      <c r="DA20" s="63" t="s">
        <v>4276</v>
      </c>
    </row>
    <row r="21" spans="1:105" ht="12" customHeight="1" x14ac:dyDescent="0.25">
      <c r="A21" s="97" t="s">
        <v>50</v>
      </c>
      <c r="B21" s="98"/>
      <c r="C21" s="98">
        <v>162.91109374042551</v>
      </c>
      <c r="D21" s="98">
        <v>167.99721907479201</v>
      </c>
      <c r="E21" s="98">
        <v>171.28742314829324</v>
      </c>
      <c r="F21" s="98">
        <v>175.89391434374232</v>
      </c>
      <c r="G21" s="98">
        <v>182.63502889646384</v>
      </c>
      <c r="H21" s="98">
        <v>189.47788110357166</v>
      </c>
      <c r="I21" s="98">
        <v>196.73142411693598</v>
      </c>
      <c r="J21" s="98">
        <v>198.59090424943909</v>
      </c>
      <c r="K21" s="98">
        <v>194.27310404093575</v>
      </c>
      <c r="L21" s="98">
        <v>192.62695101474495</v>
      </c>
      <c r="M21" s="98">
        <v>183.07692928366856</v>
      </c>
      <c r="N21" s="98">
        <v>177.01096572144735</v>
      </c>
      <c r="O21" s="98">
        <v>172.5579130821383</v>
      </c>
      <c r="P21" s="98">
        <v>172.00082123106432</v>
      </c>
      <c r="Q21" s="98">
        <v>174.3565240187589</v>
      </c>
      <c r="R21" s="98">
        <v>178.25920609615488</v>
      </c>
      <c r="S21" s="98">
        <v>183.85249913839735</v>
      </c>
      <c r="T21" s="98">
        <v>193.66066290231535</v>
      </c>
      <c r="U21" s="98">
        <v>173.45910730688453</v>
      </c>
      <c r="V21" s="98">
        <v>0</v>
      </c>
      <c r="W21" s="98">
        <v>0</v>
      </c>
      <c r="X21" s="98">
        <v>0</v>
      </c>
      <c r="Y21" s="98">
        <v>168.76711154725834</v>
      </c>
      <c r="DA21" s="63" t="s">
        <v>4277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4278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1478.2202963047905</v>
      </c>
      <c r="E24" s="117">
        <f t="shared" si="7"/>
        <v>1577.4339414046915</v>
      </c>
      <c r="F24" s="117">
        <f t="shared" si="7"/>
        <v>1645.1015414362532</v>
      </c>
      <c r="G24" s="117">
        <f t="shared" si="7"/>
        <v>1633.8772333466497</v>
      </c>
      <c r="H24" s="117">
        <f t="shared" si="7"/>
        <v>1565.1522734719042</v>
      </c>
      <c r="I24" s="117">
        <f t="shared" si="7"/>
        <v>1563.0630074989554</v>
      </c>
      <c r="J24" s="117">
        <f t="shared" si="7"/>
        <v>1535.4454168574798</v>
      </c>
      <c r="K24" s="117">
        <f t="shared" si="7"/>
        <v>1492.4616140796363</v>
      </c>
      <c r="L24" s="117">
        <f t="shared" si="7"/>
        <v>1625.8812388293336</v>
      </c>
      <c r="M24" s="117">
        <f t="shared" si="7"/>
        <v>1415.9515345688262</v>
      </c>
      <c r="N24" s="117">
        <f t="shared" si="7"/>
        <v>1384.7432181595989</v>
      </c>
      <c r="O24" s="117">
        <f t="shared" si="7"/>
        <v>1253.4135262246648</v>
      </c>
      <c r="P24" s="117">
        <f t="shared" si="7"/>
        <v>0</v>
      </c>
      <c r="Q24" s="117">
        <f t="shared" si="7"/>
        <v>1023.1937493332284</v>
      </c>
      <c r="R24" s="117">
        <f t="shared" ref="R24:V24" si="8">R25+R28+R30+R39</f>
        <v>1104.9565688530472</v>
      </c>
      <c r="S24" s="117">
        <f t="shared" si="8"/>
        <v>919.77627452910644</v>
      </c>
      <c r="T24" s="117">
        <f t="shared" si="8"/>
        <v>1072.4656506793242</v>
      </c>
      <c r="U24" s="117">
        <f t="shared" si="8"/>
        <v>895.78289843487448</v>
      </c>
      <c r="V24" s="117">
        <f t="shared" si="8"/>
        <v>863.52207888339012</v>
      </c>
      <c r="W24" s="117">
        <f t="shared" ref="W24:Y24" si="9">W25+W28+W30+W39</f>
        <v>909.36240682500534</v>
      </c>
      <c r="X24" s="117">
        <f t="shared" si="9"/>
        <v>983.98456187584975</v>
      </c>
      <c r="Y24" s="117">
        <f t="shared" si="9"/>
        <v>811.50206341063733</v>
      </c>
      <c r="DA24" s="129" t="s">
        <v>4279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1231.6519346076443</v>
      </c>
      <c r="E25" s="122">
        <f t="shared" si="10"/>
        <v>1311.6542420152753</v>
      </c>
      <c r="F25" s="122">
        <f t="shared" si="10"/>
        <v>1410.2285159076264</v>
      </c>
      <c r="G25" s="122">
        <f t="shared" si="10"/>
        <v>1455.5718395579909</v>
      </c>
      <c r="H25" s="122">
        <f t="shared" si="10"/>
        <v>1384.743207934979</v>
      </c>
      <c r="I25" s="122">
        <f t="shared" si="10"/>
        <v>1413.661416152594</v>
      </c>
      <c r="J25" s="122">
        <f t="shared" si="10"/>
        <v>1393.1928639150074</v>
      </c>
      <c r="K25" s="122">
        <f t="shared" si="10"/>
        <v>1327.5126570556145</v>
      </c>
      <c r="L25" s="122">
        <f t="shared" si="10"/>
        <v>1438.318791105936</v>
      </c>
      <c r="M25" s="122">
        <f t="shared" si="10"/>
        <v>1225.1747103737189</v>
      </c>
      <c r="N25" s="122">
        <f t="shared" si="10"/>
        <v>1222.67656356312</v>
      </c>
      <c r="O25" s="122">
        <f t="shared" si="10"/>
        <v>1083.5824806072369</v>
      </c>
      <c r="P25" s="122">
        <f t="shared" si="10"/>
        <v>0</v>
      </c>
      <c r="Q25" s="122">
        <f t="shared" si="10"/>
        <v>873.15737149520464</v>
      </c>
      <c r="R25" s="122">
        <f t="shared" ref="R25:V25" si="11">SUM(R26:R27)</f>
        <v>941.51235817998258</v>
      </c>
      <c r="S25" s="122">
        <f t="shared" si="11"/>
        <v>759.79158418209204</v>
      </c>
      <c r="T25" s="122">
        <f t="shared" si="11"/>
        <v>934.98139901553907</v>
      </c>
      <c r="U25" s="122">
        <f t="shared" si="11"/>
        <v>789.6491066017262</v>
      </c>
      <c r="V25" s="122">
        <f t="shared" si="11"/>
        <v>746.5310357345586</v>
      </c>
      <c r="W25" s="122">
        <f t="shared" ref="W25:Y25" si="12">SUM(W26:W27)</f>
        <v>773.32305863244039</v>
      </c>
      <c r="X25" s="122">
        <f t="shared" si="12"/>
        <v>824.3748035607822</v>
      </c>
      <c r="Y25" s="122">
        <f t="shared" si="12"/>
        <v>692.39689082749123</v>
      </c>
      <c r="DA25" s="130" t="s">
        <v>4280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1231.6519346076443</v>
      </c>
      <c r="E26" s="98">
        <v>1311.6542420152753</v>
      </c>
      <c r="F26" s="98">
        <v>1410.2285159076264</v>
      </c>
      <c r="G26" s="98">
        <v>1455.5718395579909</v>
      </c>
      <c r="H26" s="98">
        <v>1384.743207934979</v>
      </c>
      <c r="I26" s="98">
        <v>1413.661416152594</v>
      </c>
      <c r="J26" s="98">
        <v>1393.1928639150074</v>
      </c>
      <c r="K26" s="98">
        <v>1327.5126570556145</v>
      </c>
      <c r="L26" s="98">
        <v>1438.318791105936</v>
      </c>
      <c r="M26" s="98">
        <v>1225.1747103737189</v>
      </c>
      <c r="N26" s="98">
        <v>1222.67656356312</v>
      </c>
      <c r="O26" s="98">
        <v>1083.5824806072369</v>
      </c>
      <c r="P26" s="98">
        <v>0</v>
      </c>
      <c r="Q26" s="98">
        <v>873.15737149520464</v>
      </c>
      <c r="R26" s="98">
        <v>941.51235817998258</v>
      </c>
      <c r="S26" s="98">
        <v>759.79158418209204</v>
      </c>
      <c r="T26" s="98">
        <v>934.98139901553907</v>
      </c>
      <c r="U26" s="98">
        <v>789.6491066017262</v>
      </c>
      <c r="V26" s="98">
        <v>746.5310357345586</v>
      </c>
      <c r="W26" s="98">
        <v>773.32305863244039</v>
      </c>
      <c r="X26" s="98">
        <v>824.3748035607822</v>
      </c>
      <c r="Y26" s="98">
        <v>692.39689082749123</v>
      </c>
      <c r="DA26" s="63" t="s">
        <v>4281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4282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4283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4284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199.54097114628007</v>
      </c>
      <c r="E30" s="122">
        <v>219.30193934887464</v>
      </c>
      <c r="F30" s="122">
        <v>187.62314926034807</v>
      </c>
      <c r="G30" s="122">
        <v>135.78403761508764</v>
      </c>
      <c r="H30" s="122">
        <v>142.5334214814834</v>
      </c>
      <c r="I30" s="122">
        <v>109.52281568551631</v>
      </c>
      <c r="J30" s="122">
        <v>102.96334321827896</v>
      </c>
      <c r="K30" s="122">
        <v>119.6558592028489</v>
      </c>
      <c r="L30" s="122">
        <v>138.81916257972105</v>
      </c>
      <c r="M30" s="122">
        <v>141.64901616711393</v>
      </c>
      <c r="N30" s="122">
        <v>121.03388195256551</v>
      </c>
      <c r="O30" s="122">
        <v>132.57094681308007</v>
      </c>
      <c r="P30" s="122">
        <v>0</v>
      </c>
      <c r="Q30" s="122">
        <v>117.55073726393188</v>
      </c>
      <c r="R30" s="122">
        <v>125.79648955435442</v>
      </c>
      <c r="S30" s="122">
        <v>119.34071550120963</v>
      </c>
      <c r="T30" s="122">
        <v>101.73836265516306</v>
      </c>
      <c r="U30" s="122">
        <v>79.375088390734263</v>
      </c>
      <c r="V30" s="122">
        <v>89.33188370741729</v>
      </c>
      <c r="W30" s="122">
        <v>103.93796603114015</v>
      </c>
      <c r="X30" s="122">
        <v>124.53962329885327</v>
      </c>
      <c r="Y30" s="122">
        <v>88.265131726664904</v>
      </c>
      <c r="DA30" s="130" t="s">
        <v>4285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282.77032783721216</v>
      </c>
      <c r="E31" s="98">
        <v>268.2870523361895</v>
      </c>
      <c r="F31" s="98">
        <v>268.73751662256836</v>
      </c>
      <c r="G31" s="98">
        <v>280.74434442504742</v>
      </c>
      <c r="H31" s="98">
        <v>272.2007411792207</v>
      </c>
      <c r="I31" s="98">
        <v>275.84810747285269</v>
      </c>
      <c r="J31" s="98">
        <v>277.16367699146213</v>
      </c>
      <c r="K31" s="98">
        <v>270.31424821704007</v>
      </c>
      <c r="L31" s="98">
        <v>280.12288847669942</v>
      </c>
      <c r="M31" s="98">
        <v>280.26813579059484</v>
      </c>
      <c r="N31" s="98">
        <v>272.56999520856709</v>
      </c>
      <c r="O31" s="98">
        <v>274.33629785448471</v>
      </c>
      <c r="P31" s="98">
        <v>0</v>
      </c>
      <c r="Q31" s="98">
        <v>249.91519965265203</v>
      </c>
      <c r="R31" s="98">
        <v>254.84923745689989</v>
      </c>
      <c r="S31" s="98">
        <v>262.93534787274137</v>
      </c>
      <c r="T31" s="98">
        <v>261.38627846499872</v>
      </c>
      <c r="U31" s="98">
        <v>246.6293169076701</v>
      </c>
      <c r="V31" s="98">
        <v>239.12292382654886</v>
      </c>
      <c r="W31" s="98">
        <v>253.98589053174246</v>
      </c>
      <c r="X31" s="98">
        <v>278.66702234324475</v>
      </c>
      <c r="Y31" s="98">
        <v>232.00077568609078</v>
      </c>
      <c r="DA31" s="63" t="s">
        <v>4286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25.217997739851036</v>
      </c>
      <c r="E32" s="98">
        <v>14.103382461597301</v>
      </c>
      <c r="F32" s="98">
        <v>18.5952082576161</v>
      </c>
      <c r="G32" s="98">
        <v>18.807885478893212</v>
      </c>
      <c r="H32" s="98">
        <v>24.890582492470191</v>
      </c>
      <c r="I32" s="98">
        <v>20.606682320290993</v>
      </c>
      <c r="J32" s="98">
        <v>19.483632492478179</v>
      </c>
      <c r="K32" s="98">
        <v>17.810251629742016</v>
      </c>
      <c r="L32" s="98">
        <v>18.457432415576914</v>
      </c>
      <c r="M32" s="98">
        <v>27.833099453625742</v>
      </c>
      <c r="N32" s="98">
        <v>17.736983606508254</v>
      </c>
      <c r="O32" s="98">
        <v>11.257509943087113</v>
      </c>
      <c r="P32" s="98">
        <v>0</v>
      </c>
      <c r="Q32" s="98">
        <v>4.4502505063916891</v>
      </c>
      <c r="R32" s="98">
        <v>7.7171679473219914</v>
      </c>
      <c r="S32" s="98">
        <v>14.899288664016318</v>
      </c>
      <c r="T32" s="98">
        <v>17.280775707246466</v>
      </c>
      <c r="U32" s="98">
        <v>20.499048154343203</v>
      </c>
      <c r="V32" s="98">
        <v>15.841776637395604</v>
      </c>
      <c r="W32" s="98">
        <v>19.433355612323787</v>
      </c>
      <c r="X32" s="98">
        <v>24.238697604846124</v>
      </c>
      <c r="Y32" s="98">
        <v>14.956567245763642</v>
      </c>
      <c r="DA32" s="63" t="s">
        <v>4287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25.217997739851036</v>
      </c>
      <c r="E33" s="101">
        <v>14.103382461597301</v>
      </c>
      <c r="F33" s="101">
        <v>18.5952082576161</v>
      </c>
      <c r="G33" s="101">
        <v>18.807885478893212</v>
      </c>
      <c r="H33" s="101">
        <v>24.890582492470191</v>
      </c>
      <c r="I33" s="101">
        <v>20.606682320290993</v>
      </c>
      <c r="J33" s="101">
        <v>19.483632492478179</v>
      </c>
      <c r="K33" s="101">
        <v>17.810251629742016</v>
      </c>
      <c r="L33" s="101">
        <v>18.457432415576914</v>
      </c>
      <c r="M33" s="101">
        <v>27.833099453625742</v>
      </c>
      <c r="N33" s="101">
        <v>17.736983606508254</v>
      </c>
      <c r="O33" s="101">
        <v>11.257509943087113</v>
      </c>
      <c r="P33" s="101">
        <v>0</v>
      </c>
      <c r="Q33" s="101">
        <v>4.4502505063916891</v>
      </c>
      <c r="R33" s="101">
        <v>7.7171679473219914</v>
      </c>
      <c r="S33" s="101">
        <v>14.899288664016318</v>
      </c>
      <c r="T33" s="101">
        <v>17.280775707246466</v>
      </c>
      <c r="U33" s="101">
        <v>20.499048154343203</v>
      </c>
      <c r="V33" s="101">
        <v>15.841776637395604</v>
      </c>
      <c r="W33" s="101">
        <v>19.433355612323787</v>
      </c>
      <c r="X33" s="101">
        <v>24.238697604846124</v>
      </c>
      <c r="Y33" s="101">
        <v>14.956567245763642</v>
      </c>
      <c r="DA33" s="131" t="s">
        <v>4288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4289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4290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4291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4292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4293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47.02739055086608</v>
      </c>
      <c r="E39" s="122">
        <v>46.477760040541625</v>
      </c>
      <c r="F39" s="122">
        <v>47.24987626827874</v>
      </c>
      <c r="G39" s="122">
        <v>42.521356173571156</v>
      </c>
      <c r="H39" s="122">
        <v>37.875644055441775</v>
      </c>
      <c r="I39" s="122">
        <v>39.878775660845093</v>
      </c>
      <c r="J39" s="122">
        <v>39.289209724193434</v>
      </c>
      <c r="K39" s="122">
        <v>45.293097821173021</v>
      </c>
      <c r="L39" s="122">
        <v>48.743285143676452</v>
      </c>
      <c r="M39" s="122">
        <v>49.127808027993353</v>
      </c>
      <c r="N39" s="122">
        <v>41.032772643913496</v>
      </c>
      <c r="O39" s="122">
        <v>37.260098804347827</v>
      </c>
      <c r="P39" s="122">
        <v>0</v>
      </c>
      <c r="Q39" s="122">
        <v>32.485640574091917</v>
      </c>
      <c r="R39" s="122">
        <v>37.647721118710237</v>
      </c>
      <c r="S39" s="122">
        <v>40.643974845804792</v>
      </c>
      <c r="T39" s="122">
        <v>35.745889008621951</v>
      </c>
      <c r="U39" s="122">
        <v>26.758703442414031</v>
      </c>
      <c r="V39" s="122">
        <v>27.659159441414253</v>
      </c>
      <c r="W39" s="122">
        <v>32.101382161424766</v>
      </c>
      <c r="X39" s="122">
        <v>35.070135016214266</v>
      </c>
      <c r="Y39" s="122">
        <v>30.840040856481181</v>
      </c>
      <c r="DA39" s="130" t="s">
        <v>4294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167.99721907479204</v>
      </c>
      <c r="E40" s="98">
        <v>171.2874231482933</v>
      </c>
      <c r="F40" s="98">
        <v>175.89391434374232</v>
      </c>
      <c r="G40" s="98">
        <v>182.63502889646387</v>
      </c>
      <c r="H40" s="98">
        <v>189.47788110357169</v>
      </c>
      <c r="I40" s="98">
        <v>196.73142411693601</v>
      </c>
      <c r="J40" s="98">
        <v>198.59090424943906</v>
      </c>
      <c r="K40" s="98">
        <v>194.27310404093575</v>
      </c>
      <c r="L40" s="98">
        <v>192.62695101474495</v>
      </c>
      <c r="M40" s="98">
        <v>183.07692928366859</v>
      </c>
      <c r="N40" s="98">
        <v>177.01096572144735</v>
      </c>
      <c r="O40" s="98">
        <v>172.5579130821383</v>
      </c>
      <c r="P40" s="98">
        <v>0</v>
      </c>
      <c r="Q40" s="98">
        <v>174.35652401875899</v>
      </c>
      <c r="R40" s="98">
        <v>178.25920609615491</v>
      </c>
      <c r="S40" s="98">
        <v>183.85249913839738</v>
      </c>
      <c r="T40" s="98">
        <v>193.66066290231535</v>
      </c>
      <c r="U40" s="98">
        <v>173.45910730688453</v>
      </c>
      <c r="V40" s="98">
        <v>168.11381032069733</v>
      </c>
      <c r="W40" s="98">
        <v>178.98591524580536</v>
      </c>
      <c r="X40" s="98">
        <v>202.3288547168174</v>
      </c>
      <c r="Y40" s="98">
        <v>168.76711154725834</v>
      </c>
      <c r="DA40" s="63" t="s">
        <v>4295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4296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1538.435122538232</v>
      </c>
      <c r="D43" s="117">
        <f t="shared" si="14"/>
        <v>1537.2540007029106</v>
      </c>
      <c r="E43" s="117">
        <f t="shared" si="14"/>
        <v>1708.2889699192549</v>
      </c>
      <c r="F43" s="117">
        <f t="shared" si="14"/>
        <v>1885.4139872385833</v>
      </c>
      <c r="G43" s="117">
        <f t="shared" si="14"/>
        <v>1898.2893395865406</v>
      </c>
      <c r="H43" s="117">
        <f t="shared" si="14"/>
        <v>1743.2066831890643</v>
      </c>
      <c r="I43" s="117">
        <f t="shared" si="14"/>
        <v>1819.2018246818423</v>
      </c>
      <c r="J43" s="117">
        <f t="shared" si="14"/>
        <v>1831.2310406378328</v>
      </c>
      <c r="K43" s="117">
        <f t="shared" si="14"/>
        <v>1763.7765121516818</v>
      </c>
      <c r="L43" s="117">
        <f t="shared" si="14"/>
        <v>1882.1716907288239</v>
      </c>
      <c r="M43" s="117">
        <f t="shared" si="14"/>
        <v>1668.1135018347338</v>
      </c>
      <c r="N43" s="117">
        <f t="shared" si="14"/>
        <v>1529.1499279511718</v>
      </c>
      <c r="O43" s="117">
        <f t="shared" si="14"/>
        <v>1444.7630642507131</v>
      </c>
      <c r="P43" s="117">
        <f t="shared" si="14"/>
        <v>1203.0749972265121</v>
      </c>
      <c r="Q43" s="117">
        <f t="shared" si="14"/>
        <v>1262.6828792926826</v>
      </c>
      <c r="R43" s="117">
        <f t="shared" ref="R43:V43" si="15">R44+R47+R49+R58</f>
        <v>1067.3630069912392</v>
      </c>
      <c r="S43" s="117">
        <f t="shared" si="15"/>
        <v>1083.3413027978972</v>
      </c>
      <c r="T43" s="117">
        <f t="shared" si="15"/>
        <v>1157.4371415345393</v>
      </c>
      <c r="U43" s="117">
        <f t="shared" si="15"/>
        <v>1013.7279056422616</v>
      </c>
      <c r="V43" s="117">
        <f t="shared" si="15"/>
        <v>1077.0357122785113</v>
      </c>
      <c r="W43" s="117">
        <f t="shared" ref="W43:Y43" si="16">W44+W47+W49+W58</f>
        <v>1029.6633955441432</v>
      </c>
      <c r="X43" s="117">
        <f t="shared" si="16"/>
        <v>970.09381579285275</v>
      </c>
      <c r="Y43" s="117">
        <f t="shared" si="16"/>
        <v>954.59080913840501</v>
      </c>
      <c r="DA43" s="129" t="s">
        <v>4297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1496.4060637942416</v>
      </c>
      <c r="D44" s="122">
        <f t="shared" si="17"/>
        <v>1476.8424988854938</v>
      </c>
      <c r="E44" s="122">
        <f t="shared" si="17"/>
        <v>1642.8401680876971</v>
      </c>
      <c r="F44" s="122">
        <f t="shared" si="17"/>
        <v>1817.5761528004048</v>
      </c>
      <c r="G44" s="122">
        <f t="shared" si="17"/>
        <v>1836.4968692938687</v>
      </c>
      <c r="H44" s="122">
        <f t="shared" si="17"/>
        <v>1692.6943151273181</v>
      </c>
      <c r="I44" s="122">
        <f t="shared" si="17"/>
        <v>1713.2884368161451</v>
      </c>
      <c r="J44" s="122">
        <f t="shared" si="17"/>
        <v>1673.9300643975396</v>
      </c>
      <c r="K44" s="122">
        <f t="shared" si="17"/>
        <v>1651.2005272568856</v>
      </c>
      <c r="L44" s="122">
        <f t="shared" si="17"/>
        <v>1767.8060245890472</v>
      </c>
      <c r="M44" s="122">
        <f t="shared" si="17"/>
        <v>1535.2182910260451</v>
      </c>
      <c r="N44" s="122">
        <f t="shared" si="17"/>
        <v>1392.2629052637678</v>
      </c>
      <c r="O44" s="122">
        <f t="shared" si="17"/>
        <v>1306.8315755223525</v>
      </c>
      <c r="P44" s="122">
        <f t="shared" si="17"/>
        <v>1144.3529831662383</v>
      </c>
      <c r="Q44" s="122">
        <f t="shared" si="17"/>
        <v>1217.8680529805756</v>
      </c>
      <c r="R44" s="122">
        <f t="shared" ref="R44:V44" si="18">SUM(R45:R46)</f>
        <v>1008.6255502483386</v>
      </c>
      <c r="S44" s="122">
        <f t="shared" si="18"/>
        <v>995.8733254081119</v>
      </c>
      <c r="T44" s="122">
        <f t="shared" si="18"/>
        <v>1081.0487057179425</v>
      </c>
      <c r="U44" s="122">
        <f t="shared" si="18"/>
        <v>956.67847812315927</v>
      </c>
      <c r="V44" s="122">
        <f t="shared" si="18"/>
        <v>1015.8919921648086</v>
      </c>
      <c r="W44" s="122">
        <f t="shared" ref="W44:Y44" si="19">SUM(W45:W46)</f>
        <v>975.01038460707412</v>
      </c>
      <c r="X44" s="122">
        <f t="shared" si="19"/>
        <v>908.9846686377482</v>
      </c>
      <c r="Y44" s="122">
        <f t="shared" si="19"/>
        <v>871.05027232452358</v>
      </c>
      <c r="DA44" s="130" t="s">
        <v>4298</v>
      </c>
    </row>
    <row r="45" spans="1:105" ht="12" customHeight="1" x14ac:dyDescent="0.25">
      <c r="A45" s="97" t="s">
        <v>211</v>
      </c>
      <c r="B45" s="98"/>
      <c r="C45" s="98">
        <v>1496.4060637942416</v>
      </c>
      <c r="D45" s="98">
        <v>1476.8424988854938</v>
      </c>
      <c r="E45" s="98">
        <v>1642.8401680876971</v>
      </c>
      <c r="F45" s="98">
        <v>1817.5761528004048</v>
      </c>
      <c r="G45" s="98">
        <v>1836.4968692938687</v>
      </c>
      <c r="H45" s="98">
        <v>1692.6943151273181</v>
      </c>
      <c r="I45" s="98">
        <v>1713.2884368161451</v>
      </c>
      <c r="J45" s="98">
        <v>1673.9300643975396</v>
      </c>
      <c r="K45" s="98">
        <v>1651.2005272568856</v>
      </c>
      <c r="L45" s="98">
        <v>1767.8060245890472</v>
      </c>
      <c r="M45" s="98">
        <v>1535.2182910260451</v>
      </c>
      <c r="N45" s="98">
        <v>1392.2629052637678</v>
      </c>
      <c r="O45" s="98">
        <v>1306.8315755223525</v>
      </c>
      <c r="P45" s="98">
        <v>1144.3529831662383</v>
      </c>
      <c r="Q45" s="98">
        <v>1217.8680529805756</v>
      </c>
      <c r="R45" s="98">
        <v>1008.6255502483386</v>
      </c>
      <c r="S45" s="98">
        <v>995.8733254081119</v>
      </c>
      <c r="T45" s="98">
        <v>1081.0487057179425</v>
      </c>
      <c r="U45" s="98">
        <v>956.67847812315927</v>
      </c>
      <c r="V45" s="98">
        <v>1015.8919921648086</v>
      </c>
      <c r="W45" s="98">
        <v>975.01038460707412</v>
      </c>
      <c r="X45" s="98">
        <v>908.9846686377482</v>
      </c>
      <c r="Y45" s="98">
        <v>871.05027232452358</v>
      </c>
      <c r="DA45" s="63" t="s">
        <v>4299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4300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4301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4302</v>
      </c>
    </row>
    <row r="49" spans="1:105" ht="12" customHeight="1" x14ac:dyDescent="0.25">
      <c r="A49" s="121" t="s">
        <v>55</v>
      </c>
      <c r="B49" s="122"/>
      <c r="C49" s="122">
        <v>7.5090731613534576</v>
      </c>
      <c r="D49" s="122">
        <v>13.385433132061852</v>
      </c>
      <c r="E49" s="122">
        <v>18.973368778565845</v>
      </c>
      <c r="F49" s="122">
        <v>20.589292129489721</v>
      </c>
      <c r="G49" s="122">
        <v>19.270387916617217</v>
      </c>
      <c r="H49" s="122">
        <v>12.634178550971159</v>
      </c>
      <c r="I49" s="122">
        <v>66.036344982648032</v>
      </c>
      <c r="J49" s="122">
        <v>118.01253833324584</v>
      </c>
      <c r="K49" s="122">
        <v>67.281087512963424</v>
      </c>
      <c r="L49" s="122">
        <v>65.623015262736146</v>
      </c>
      <c r="M49" s="122">
        <v>83.765909328067821</v>
      </c>
      <c r="N49" s="122">
        <v>95.854060603881592</v>
      </c>
      <c r="O49" s="122">
        <v>100.67378265280362</v>
      </c>
      <c r="P49" s="122">
        <v>21.641519743797417</v>
      </c>
      <c r="Q49" s="122">
        <v>12.327332162248204</v>
      </c>
      <c r="R49" s="122">
        <v>21.092281881849001</v>
      </c>
      <c r="S49" s="122">
        <v>46.823376833524499</v>
      </c>
      <c r="T49" s="122">
        <v>40.634139789129463</v>
      </c>
      <c r="U49" s="122">
        <v>30.279683146944475</v>
      </c>
      <c r="V49" s="122">
        <v>33.484986387468183</v>
      </c>
      <c r="W49" s="122">
        <v>22.55137159769917</v>
      </c>
      <c r="X49" s="122">
        <v>26.038346299722299</v>
      </c>
      <c r="Y49" s="122">
        <v>52.701467290109257</v>
      </c>
      <c r="DA49" s="130" t="s">
        <v>4303</v>
      </c>
    </row>
    <row r="50" spans="1:105" ht="12" customHeight="1" x14ac:dyDescent="0.25">
      <c r="A50" s="97" t="s">
        <v>138</v>
      </c>
      <c r="B50" s="98"/>
      <c r="C50" s="98">
        <v>377.07789276303623</v>
      </c>
      <c r="D50" s="98">
        <v>360.62940212076808</v>
      </c>
      <c r="E50" s="98">
        <v>352.25509422044388</v>
      </c>
      <c r="F50" s="98">
        <v>351.39445041544178</v>
      </c>
      <c r="G50" s="98">
        <v>359.24091635012115</v>
      </c>
      <c r="H50" s="98">
        <v>354.27804138130949</v>
      </c>
      <c r="I50" s="98">
        <v>357.03268967698926</v>
      </c>
      <c r="J50" s="98">
        <v>369.01320095438001</v>
      </c>
      <c r="K50" s="98">
        <v>352.82827190184338</v>
      </c>
      <c r="L50" s="98">
        <v>356.86028820232997</v>
      </c>
      <c r="M50" s="98">
        <v>353.72566897052934</v>
      </c>
      <c r="N50" s="98">
        <v>326.8988892054798</v>
      </c>
      <c r="O50" s="98">
        <v>348.44905684469603</v>
      </c>
      <c r="P50" s="98">
        <v>337.76857511886232</v>
      </c>
      <c r="Q50" s="98">
        <v>375.76140802462311</v>
      </c>
      <c r="R50" s="98">
        <v>317.11940349214899</v>
      </c>
      <c r="S50" s="98">
        <v>306.25455339114791</v>
      </c>
      <c r="T50" s="98">
        <v>315.86210087308575</v>
      </c>
      <c r="U50" s="98">
        <v>294.63613360363547</v>
      </c>
      <c r="V50" s="98">
        <v>318.60559107980026</v>
      </c>
      <c r="W50" s="98">
        <v>315.66566248226212</v>
      </c>
      <c r="X50" s="98">
        <v>301.83127644884416</v>
      </c>
      <c r="Y50" s="98">
        <v>292.13388330912596</v>
      </c>
      <c r="DA50" s="63" t="s">
        <v>4304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18.537412546445601</v>
      </c>
      <c r="F51" s="98">
        <v>24.326758704453546</v>
      </c>
      <c r="G51" s="98">
        <v>24.013523263099152</v>
      </c>
      <c r="H51" s="98">
        <v>32.407640734578386</v>
      </c>
      <c r="I51" s="98">
        <v>26.672245507830574</v>
      </c>
      <c r="J51" s="98">
        <v>26.204890437641644</v>
      </c>
      <c r="K51" s="98">
        <v>23.39140637702025</v>
      </c>
      <c r="L51" s="98">
        <v>23.434531695914874</v>
      </c>
      <c r="M51" s="98">
        <v>0</v>
      </c>
      <c r="N51" s="98">
        <v>17.639191882043558</v>
      </c>
      <c r="O51" s="98">
        <v>14.35452389691091</v>
      </c>
      <c r="P51" s="98">
        <v>29.025428387649772</v>
      </c>
      <c r="Q51" s="98">
        <v>10.279141063586302</v>
      </c>
      <c r="R51" s="98">
        <v>0</v>
      </c>
      <c r="S51" s="98">
        <v>16.781274462731893</v>
      </c>
      <c r="T51" s="98">
        <v>20.850378746907122</v>
      </c>
      <c r="U51" s="98">
        <v>24.259454235036308</v>
      </c>
      <c r="V51" s="98">
        <v>22.53675323830965</v>
      </c>
      <c r="W51" s="98">
        <v>24.554669166290839</v>
      </c>
      <c r="X51" s="98">
        <v>24.895497233549463</v>
      </c>
      <c r="Y51" s="98">
        <v>19.362155015579326</v>
      </c>
      <c r="DA51" s="63" t="s">
        <v>4305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18.537412546445601</v>
      </c>
      <c r="F52" s="101">
        <v>24.326758704453546</v>
      </c>
      <c r="G52" s="101">
        <v>24.013523263099152</v>
      </c>
      <c r="H52" s="101">
        <v>32.407640734578386</v>
      </c>
      <c r="I52" s="101">
        <v>26.672245507830574</v>
      </c>
      <c r="J52" s="101">
        <v>26.204890437641644</v>
      </c>
      <c r="K52" s="101">
        <v>23.39140637702025</v>
      </c>
      <c r="L52" s="101">
        <v>23.434531695914874</v>
      </c>
      <c r="M52" s="101">
        <v>0</v>
      </c>
      <c r="N52" s="101">
        <v>17.639191882043558</v>
      </c>
      <c r="O52" s="101">
        <v>14.35452389691091</v>
      </c>
      <c r="P52" s="101">
        <v>29.025428387649772</v>
      </c>
      <c r="Q52" s="101">
        <v>10.279141063586302</v>
      </c>
      <c r="R52" s="101">
        <v>0</v>
      </c>
      <c r="S52" s="101">
        <v>16.781274462731893</v>
      </c>
      <c r="T52" s="101">
        <v>20.850378746907122</v>
      </c>
      <c r="U52" s="101">
        <v>24.259454235036308</v>
      </c>
      <c r="V52" s="101">
        <v>22.53675323830965</v>
      </c>
      <c r="W52" s="101">
        <v>24.554669166290839</v>
      </c>
      <c r="X52" s="101">
        <v>24.895497233549463</v>
      </c>
      <c r="Y52" s="101">
        <v>19.362155015579326</v>
      </c>
      <c r="DA52" s="131" t="s">
        <v>4306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4307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4308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4309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4310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4311</v>
      </c>
    </row>
    <row r="58" spans="1:105" ht="12" customHeight="1" x14ac:dyDescent="0.25">
      <c r="A58" s="121" t="s">
        <v>54</v>
      </c>
      <c r="B58" s="122"/>
      <c r="C58" s="122">
        <v>34.519985582637041</v>
      </c>
      <c r="D58" s="122">
        <v>47.026068685354751</v>
      </c>
      <c r="E58" s="122">
        <v>46.475433052991924</v>
      </c>
      <c r="F58" s="122">
        <v>47.248542308688997</v>
      </c>
      <c r="G58" s="122">
        <v>42.522082376054541</v>
      </c>
      <c r="H58" s="122">
        <v>37.878189510774959</v>
      </c>
      <c r="I58" s="122">
        <v>39.877042883049278</v>
      </c>
      <c r="J58" s="122">
        <v>39.288437907047459</v>
      </c>
      <c r="K58" s="122">
        <v>45.294897381832733</v>
      </c>
      <c r="L58" s="122">
        <v>48.742650877040724</v>
      </c>
      <c r="M58" s="122">
        <v>49.129301480620725</v>
      </c>
      <c r="N58" s="122">
        <v>41.03296208352225</v>
      </c>
      <c r="O58" s="122">
        <v>37.257706075556968</v>
      </c>
      <c r="P58" s="122">
        <v>37.080494316476205</v>
      </c>
      <c r="Q58" s="122">
        <v>32.487494149858748</v>
      </c>
      <c r="R58" s="122">
        <v>37.645174861051537</v>
      </c>
      <c r="S58" s="122">
        <v>40.644600556260912</v>
      </c>
      <c r="T58" s="122">
        <v>35.75429602746722</v>
      </c>
      <c r="U58" s="122">
        <v>26.769744372157952</v>
      </c>
      <c r="V58" s="122">
        <v>27.658733726234509</v>
      </c>
      <c r="W58" s="122">
        <v>32.101639339370067</v>
      </c>
      <c r="X58" s="122">
        <v>35.070800855382181</v>
      </c>
      <c r="Y58" s="122">
        <v>30.839069523772164</v>
      </c>
      <c r="DA58" s="130" t="s">
        <v>4312</v>
      </c>
    </row>
    <row r="59" spans="1:105" ht="12" customHeight="1" x14ac:dyDescent="0.25">
      <c r="A59" s="97" t="s">
        <v>50</v>
      </c>
      <c r="B59" s="98"/>
      <c r="C59" s="98">
        <v>162.91109374042551</v>
      </c>
      <c r="D59" s="98">
        <v>167.99721907479201</v>
      </c>
      <c r="E59" s="98">
        <v>171.28742314829327</v>
      </c>
      <c r="F59" s="98">
        <v>175.89391434374235</v>
      </c>
      <c r="G59" s="98">
        <v>182.63502889646387</v>
      </c>
      <c r="H59" s="98">
        <v>189.47788110357166</v>
      </c>
      <c r="I59" s="98">
        <v>196.73142411693601</v>
      </c>
      <c r="J59" s="98">
        <v>198.59090424943909</v>
      </c>
      <c r="K59" s="98">
        <v>194.27310404093572</v>
      </c>
      <c r="L59" s="98">
        <v>192.62695101474492</v>
      </c>
      <c r="M59" s="98">
        <v>183.07692928366856</v>
      </c>
      <c r="N59" s="98">
        <v>177.01096572144729</v>
      </c>
      <c r="O59" s="98">
        <v>172.55791308213833</v>
      </c>
      <c r="P59" s="98">
        <v>172.00082123106429</v>
      </c>
      <c r="Q59" s="98">
        <v>174.35652401875893</v>
      </c>
      <c r="R59" s="98">
        <v>178.25920609615486</v>
      </c>
      <c r="S59" s="98">
        <v>183.85249913839735</v>
      </c>
      <c r="T59" s="98">
        <v>193.66066290231538</v>
      </c>
      <c r="U59" s="98">
        <v>173.45910730688453</v>
      </c>
      <c r="V59" s="98">
        <v>168.11381032069727</v>
      </c>
      <c r="W59" s="98">
        <v>178.98591524580527</v>
      </c>
      <c r="X59" s="98">
        <v>202.32885471681743</v>
      </c>
      <c r="Y59" s="98">
        <v>168.76711154725834</v>
      </c>
      <c r="DA59" s="63" t="s">
        <v>4313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4314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1371.9992664569336</v>
      </c>
      <c r="D62" s="117">
        <f t="shared" si="21"/>
        <v>1456.2828540705068</v>
      </c>
      <c r="E62" s="117">
        <f t="shared" si="21"/>
        <v>1509.2112794946186</v>
      </c>
      <c r="F62" s="117">
        <f t="shared" si="21"/>
        <v>1483.2715427955584</v>
      </c>
      <c r="G62" s="117">
        <f t="shared" si="21"/>
        <v>1563.0530336446991</v>
      </c>
      <c r="H62" s="117">
        <f t="shared" si="21"/>
        <v>1611.0987801490674</v>
      </c>
      <c r="I62" s="117">
        <f t="shared" si="21"/>
        <v>1632.6819415721461</v>
      </c>
      <c r="J62" s="117">
        <f t="shared" si="21"/>
        <v>1428.4075458005407</v>
      </c>
      <c r="K62" s="117">
        <f t="shared" si="21"/>
        <v>1470.5169689263184</v>
      </c>
      <c r="L62" s="117">
        <f t="shared" si="21"/>
        <v>1586.666491328795</v>
      </c>
      <c r="M62" s="117">
        <f t="shared" si="21"/>
        <v>1256.3238699572903</v>
      </c>
      <c r="N62" s="117">
        <f t="shared" si="21"/>
        <v>1396.7782850761328</v>
      </c>
      <c r="O62" s="117">
        <f t="shared" si="21"/>
        <v>1254.9850533140034</v>
      </c>
      <c r="P62" s="117">
        <f t="shared" si="21"/>
        <v>1097.9559168727867</v>
      </c>
      <c r="Q62" s="117">
        <f t="shared" si="21"/>
        <v>1155.2746611069228</v>
      </c>
      <c r="R62" s="117">
        <f t="shared" ref="R62:V62" si="22">R63+R66+R68+R77</f>
        <v>1041.2596013398734</v>
      </c>
      <c r="S62" s="117">
        <f t="shared" si="22"/>
        <v>961.6491621560491</v>
      </c>
      <c r="T62" s="117">
        <f t="shared" si="22"/>
        <v>967.28662600430062</v>
      </c>
      <c r="U62" s="117">
        <f t="shared" si="22"/>
        <v>970.38363373922084</v>
      </c>
      <c r="V62" s="117">
        <f t="shared" si="22"/>
        <v>1008.3488373969574</v>
      </c>
      <c r="W62" s="117">
        <f t="shared" ref="W62:Y62" si="23">W63+W66+W68+W77</f>
        <v>1047.1050171052768</v>
      </c>
      <c r="X62" s="117">
        <f t="shared" si="23"/>
        <v>907.05022961778639</v>
      </c>
      <c r="Y62" s="117">
        <f t="shared" si="23"/>
        <v>704.04569858956256</v>
      </c>
      <c r="DA62" s="129" t="s">
        <v>4315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1022.0393053859332</v>
      </c>
      <c r="D63" s="122">
        <f t="shared" si="24"/>
        <v>1080.1288040005504</v>
      </c>
      <c r="E63" s="122">
        <f t="shared" si="24"/>
        <v>1184.594416625094</v>
      </c>
      <c r="F63" s="122">
        <f t="shared" si="24"/>
        <v>1168.7192513115681</v>
      </c>
      <c r="G63" s="122">
        <f t="shared" si="24"/>
        <v>1201.2961338355087</v>
      </c>
      <c r="H63" s="122">
        <f t="shared" si="24"/>
        <v>1267.1095207668864</v>
      </c>
      <c r="I63" s="122">
        <f t="shared" si="24"/>
        <v>1247.2680848819571</v>
      </c>
      <c r="J63" s="122">
        <f t="shared" si="24"/>
        <v>1119.2467480966484</v>
      </c>
      <c r="K63" s="122">
        <f t="shared" si="24"/>
        <v>1123.2126354010948</v>
      </c>
      <c r="L63" s="122">
        <f t="shared" si="24"/>
        <v>1282.3106218607832</v>
      </c>
      <c r="M63" s="122">
        <f t="shared" si="24"/>
        <v>1010.5877456369759</v>
      </c>
      <c r="N63" s="122">
        <f t="shared" si="24"/>
        <v>1019.0286221266342</v>
      </c>
      <c r="O63" s="122">
        <f t="shared" si="24"/>
        <v>895.73162287473099</v>
      </c>
      <c r="P63" s="122">
        <f t="shared" si="24"/>
        <v>788.7884083040625</v>
      </c>
      <c r="Q63" s="122">
        <f t="shared" si="24"/>
        <v>796.26479256883079</v>
      </c>
      <c r="R63" s="122">
        <f t="shared" ref="R63:V63" si="25">SUM(R64:R65)</f>
        <v>702.93983751288738</v>
      </c>
      <c r="S63" s="122">
        <f t="shared" si="25"/>
        <v>661.39910598705978</v>
      </c>
      <c r="T63" s="122">
        <f t="shared" si="25"/>
        <v>706.17871462875758</v>
      </c>
      <c r="U63" s="122">
        <f t="shared" si="25"/>
        <v>644.28536824947219</v>
      </c>
      <c r="V63" s="122">
        <f t="shared" si="25"/>
        <v>639.49107084115008</v>
      </c>
      <c r="W63" s="122">
        <f t="shared" ref="W63:Y63" si="26">SUM(W64:W65)</f>
        <v>670.88347286162252</v>
      </c>
      <c r="X63" s="122">
        <f t="shared" si="26"/>
        <v>582.35036861713388</v>
      </c>
      <c r="Y63" s="122">
        <f t="shared" si="26"/>
        <v>551.37994529525622</v>
      </c>
      <c r="DA63" s="130" t="s">
        <v>4316</v>
      </c>
    </row>
    <row r="64" spans="1:105" ht="12" customHeight="1" x14ac:dyDescent="0.25">
      <c r="A64" s="97" t="s">
        <v>212</v>
      </c>
      <c r="B64" s="98"/>
      <c r="C64" s="98">
        <v>1022.0393053859332</v>
      </c>
      <c r="D64" s="98">
        <v>1080.1288040005504</v>
      </c>
      <c r="E64" s="98">
        <v>1184.594416625094</v>
      </c>
      <c r="F64" s="98">
        <v>1168.7192513115681</v>
      </c>
      <c r="G64" s="98">
        <v>1201.2961338355087</v>
      </c>
      <c r="H64" s="98">
        <v>1267.1095207668864</v>
      </c>
      <c r="I64" s="98">
        <v>1247.2680848819571</v>
      </c>
      <c r="J64" s="98">
        <v>1119.2467480966484</v>
      </c>
      <c r="K64" s="98">
        <v>1123.2126354010948</v>
      </c>
      <c r="L64" s="98">
        <v>1282.3106218607832</v>
      </c>
      <c r="M64" s="98">
        <v>1010.5877456369759</v>
      </c>
      <c r="N64" s="98">
        <v>1019.0286221266342</v>
      </c>
      <c r="O64" s="98">
        <v>895.73162287473099</v>
      </c>
      <c r="P64" s="98">
        <v>788.7884083040625</v>
      </c>
      <c r="Q64" s="98">
        <v>796.26479256883079</v>
      </c>
      <c r="R64" s="98">
        <v>702.93983751288738</v>
      </c>
      <c r="S64" s="98">
        <v>661.39910598705978</v>
      </c>
      <c r="T64" s="98">
        <v>706.17871462875758</v>
      </c>
      <c r="U64" s="98">
        <v>644.28536824947219</v>
      </c>
      <c r="V64" s="98">
        <v>639.49107084115008</v>
      </c>
      <c r="W64" s="98">
        <v>670.88347286162252</v>
      </c>
      <c r="X64" s="98">
        <v>582.35036861713388</v>
      </c>
      <c r="Y64" s="98">
        <v>551.37994529525622</v>
      </c>
      <c r="DA64" s="63" t="s">
        <v>4317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4318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4319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4320</v>
      </c>
    </row>
    <row r="68" spans="1:105" ht="12" customHeight="1" x14ac:dyDescent="0.25">
      <c r="A68" s="121" t="s">
        <v>55</v>
      </c>
      <c r="B68" s="122"/>
      <c r="C68" s="122">
        <v>247.20843413433479</v>
      </c>
      <c r="D68" s="122">
        <v>251.2244953077585</v>
      </c>
      <c r="E68" s="122">
        <v>217.50902608301152</v>
      </c>
      <c r="F68" s="122">
        <v>214.97612868381469</v>
      </c>
      <c r="G68" s="122">
        <v>229.49365914430268</v>
      </c>
      <c r="H68" s="122">
        <v>225.47005669194419</v>
      </c>
      <c r="I68" s="122">
        <v>246.51084291153498</v>
      </c>
      <c r="J68" s="122">
        <v>195.64261082748268</v>
      </c>
      <c r="K68" s="122">
        <v>224.98313183467607</v>
      </c>
      <c r="L68" s="122">
        <v>210.12447905880364</v>
      </c>
      <c r="M68" s="122">
        <v>160.69425459796204</v>
      </c>
      <c r="N68" s="122">
        <v>237.24915020361584</v>
      </c>
      <c r="O68" s="122">
        <v>227.72429877701612</v>
      </c>
      <c r="P68" s="122">
        <v>216.4856527131499</v>
      </c>
      <c r="Q68" s="122">
        <v>216.95366742112677</v>
      </c>
      <c r="R68" s="122">
        <v>222.65629375608674</v>
      </c>
      <c r="S68" s="122">
        <v>208.3241765496621</v>
      </c>
      <c r="T68" s="122">
        <v>169.77186107372302</v>
      </c>
      <c r="U68" s="122">
        <v>214.73267032502494</v>
      </c>
      <c r="V68" s="122">
        <v>223.17710577780403</v>
      </c>
      <c r="W68" s="122">
        <v>245.01076076203665</v>
      </c>
      <c r="X68" s="122">
        <v>218.35604553502645</v>
      </c>
      <c r="Y68" s="122">
        <v>60.526995785055156</v>
      </c>
      <c r="DA68" s="130" t="s">
        <v>4321</v>
      </c>
    </row>
    <row r="69" spans="1:105" ht="12" customHeight="1" x14ac:dyDescent="0.25">
      <c r="A69" s="97" t="s">
        <v>134</v>
      </c>
      <c r="B69" s="98"/>
      <c r="C69" s="98">
        <v>256.89480920697838</v>
      </c>
      <c r="D69" s="98">
        <v>251.61893918778932</v>
      </c>
      <c r="E69" s="98">
        <v>250.21104914882378</v>
      </c>
      <c r="F69" s="98">
        <v>230.17637981178888</v>
      </c>
      <c r="G69" s="98">
        <v>229.82092418039969</v>
      </c>
      <c r="H69" s="98">
        <v>248.69440790266589</v>
      </c>
      <c r="I69" s="98">
        <v>248.32777550028288</v>
      </c>
      <c r="J69" s="98">
        <v>240.15348637721908</v>
      </c>
      <c r="K69" s="98">
        <v>228.63154133529861</v>
      </c>
      <c r="L69" s="98">
        <v>257.13205332562774</v>
      </c>
      <c r="M69" s="98">
        <v>229.61084589489195</v>
      </c>
      <c r="N69" s="98">
        <v>237.24915020361584</v>
      </c>
      <c r="O69" s="98">
        <v>229.29727873206974</v>
      </c>
      <c r="P69" s="98">
        <v>217.6413211871012</v>
      </c>
      <c r="Q69" s="98">
        <v>221.25736319990341</v>
      </c>
      <c r="R69" s="98">
        <v>236.94351427050421</v>
      </c>
      <c r="S69" s="98">
        <v>226.53591280913392</v>
      </c>
      <c r="T69" s="98">
        <v>227.99551360903126</v>
      </c>
      <c r="U69" s="98">
        <v>225.05544644041257</v>
      </c>
      <c r="V69" s="98">
        <v>224.81825241484302</v>
      </c>
      <c r="W69" s="98">
        <v>250.14838523785309</v>
      </c>
      <c r="X69" s="98">
        <v>218.35604553502645</v>
      </c>
      <c r="Y69" s="98">
        <v>211.42620794248748</v>
      </c>
      <c r="DA69" s="63" t="s">
        <v>4322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22.43731887641292</v>
      </c>
      <c r="E70" s="98">
        <v>13.285137668195313</v>
      </c>
      <c r="F70" s="98">
        <v>15.86908303294706</v>
      </c>
      <c r="G70" s="98">
        <v>15.255559760915769</v>
      </c>
      <c r="H70" s="98">
        <v>22.850448434038064</v>
      </c>
      <c r="I70" s="98">
        <v>18.713159424697444</v>
      </c>
      <c r="J70" s="98">
        <v>16.925556910968265</v>
      </c>
      <c r="K70" s="98">
        <v>14.988968452848683</v>
      </c>
      <c r="L70" s="98">
        <v>17.617837409605936</v>
      </c>
      <c r="M70" s="98">
        <v>0</v>
      </c>
      <c r="N70" s="98">
        <v>0</v>
      </c>
      <c r="O70" s="98">
        <v>9.3065547520510759</v>
      </c>
      <c r="P70" s="98">
        <v>18.258591109609775</v>
      </c>
      <c r="Q70" s="98">
        <v>4.2257824548262706</v>
      </c>
      <c r="R70" s="98">
        <v>7.9470900823388728</v>
      </c>
      <c r="S70" s="98">
        <v>12.677947609102155</v>
      </c>
      <c r="T70" s="98">
        <v>14.966587909227927</v>
      </c>
      <c r="U70" s="98">
        <v>18.872387104939147</v>
      </c>
      <c r="V70" s="98">
        <v>15.476466257715394</v>
      </c>
      <c r="W70" s="98">
        <v>20.109851068345009</v>
      </c>
      <c r="X70" s="98">
        <v>0</v>
      </c>
      <c r="Y70" s="98">
        <v>0</v>
      </c>
      <c r="DA70" s="63" t="s">
        <v>4323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22.43731887641292</v>
      </c>
      <c r="E71" s="101">
        <v>13.285137668195313</v>
      </c>
      <c r="F71" s="101">
        <v>15.86908303294706</v>
      </c>
      <c r="G71" s="101">
        <v>15.255559760915769</v>
      </c>
      <c r="H71" s="101">
        <v>22.850448434038064</v>
      </c>
      <c r="I71" s="101">
        <v>18.713159424697444</v>
      </c>
      <c r="J71" s="101">
        <v>16.925556910968265</v>
      </c>
      <c r="K71" s="101">
        <v>14.988968452848683</v>
      </c>
      <c r="L71" s="101">
        <v>17.617837409605936</v>
      </c>
      <c r="M71" s="101">
        <v>0</v>
      </c>
      <c r="N71" s="101">
        <v>0</v>
      </c>
      <c r="O71" s="101">
        <v>9.3065547520510759</v>
      </c>
      <c r="P71" s="101">
        <v>18.258591109609775</v>
      </c>
      <c r="Q71" s="101">
        <v>4.2257824548262706</v>
      </c>
      <c r="R71" s="101">
        <v>7.9470900823388728</v>
      </c>
      <c r="S71" s="101">
        <v>12.677947609102155</v>
      </c>
      <c r="T71" s="101">
        <v>14.966587909227927</v>
      </c>
      <c r="U71" s="101">
        <v>18.872387104939147</v>
      </c>
      <c r="V71" s="101">
        <v>15.476466257715394</v>
      </c>
      <c r="W71" s="101">
        <v>20.109851068345009</v>
      </c>
      <c r="X71" s="101">
        <v>0</v>
      </c>
      <c r="Y71" s="101">
        <v>0</v>
      </c>
      <c r="DA71" s="131" t="s">
        <v>4324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4325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4326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4327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4328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4329</v>
      </c>
    </row>
    <row r="77" spans="1:105" ht="12" customHeight="1" x14ac:dyDescent="0.25">
      <c r="A77" s="121" t="s">
        <v>54</v>
      </c>
      <c r="B77" s="122"/>
      <c r="C77" s="122">
        <v>102.75152693666557</v>
      </c>
      <c r="D77" s="122">
        <v>124.92955476219772</v>
      </c>
      <c r="E77" s="122">
        <v>107.10783678651291</v>
      </c>
      <c r="F77" s="122">
        <v>99.576162800175496</v>
      </c>
      <c r="G77" s="122">
        <v>132.26324066488775</v>
      </c>
      <c r="H77" s="122">
        <v>118.51920269023688</v>
      </c>
      <c r="I77" s="122">
        <v>138.90301377865393</v>
      </c>
      <c r="J77" s="122">
        <v>113.51818687640966</v>
      </c>
      <c r="K77" s="122">
        <v>122.32120169054781</v>
      </c>
      <c r="L77" s="122">
        <v>94.231390409208103</v>
      </c>
      <c r="M77" s="122">
        <v>85.041869722352487</v>
      </c>
      <c r="N77" s="122">
        <v>140.50051274588256</v>
      </c>
      <c r="O77" s="122">
        <v>131.52913166225628</v>
      </c>
      <c r="P77" s="122">
        <v>92.681855855574327</v>
      </c>
      <c r="Q77" s="122">
        <v>142.0562011169653</v>
      </c>
      <c r="R77" s="122">
        <v>115.66347007089939</v>
      </c>
      <c r="S77" s="122">
        <v>91.925879619327233</v>
      </c>
      <c r="T77" s="122">
        <v>91.336050301820066</v>
      </c>
      <c r="U77" s="122">
        <v>111.36559516472369</v>
      </c>
      <c r="V77" s="122">
        <v>145.68066077800322</v>
      </c>
      <c r="W77" s="122">
        <v>131.21078348161765</v>
      </c>
      <c r="X77" s="122">
        <v>106.34381546562614</v>
      </c>
      <c r="Y77" s="122">
        <v>92.138757509251164</v>
      </c>
      <c r="DA77" s="130" t="s">
        <v>4330</v>
      </c>
    </row>
    <row r="78" spans="1:105" ht="12" customHeight="1" x14ac:dyDescent="0.25">
      <c r="A78" s="97" t="s">
        <v>189</v>
      </c>
      <c r="B78" s="98"/>
      <c r="C78" s="98">
        <v>148.43348847924776</v>
      </c>
      <c r="D78" s="98">
        <v>149.41776815893749</v>
      </c>
      <c r="E78" s="98">
        <v>162.68394894844423</v>
      </c>
      <c r="F78" s="98">
        <v>149.02630214460424</v>
      </c>
      <c r="G78" s="98">
        <v>149.94299493000469</v>
      </c>
      <c r="H78" s="98">
        <v>184.810970898562</v>
      </c>
      <c r="I78" s="98">
        <v>181.91911642222149</v>
      </c>
      <c r="J78" s="98">
        <v>176.84626659731768</v>
      </c>
      <c r="K78" s="98">
        <v>174.44927283176781</v>
      </c>
      <c r="L78" s="98">
        <v>180.97852644044522</v>
      </c>
      <c r="M78" s="98">
        <v>154.36863295131747</v>
      </c>
      <c r="N78" s="98">
        <v>163.4883460332218</v>
      </c>
      <c r="O78" s="98">
        <v>141.16292303729503</v>
      </c>
      <c r="P78" s="98">
        <v>144.19138541608692</v>
      </c>
      <c r="Q78" s="98">
        <v>155.33583451198496</v>
      </c>
      <c r="R78" s="98">
        <v>166.12710926365187</v>
      </c>
      <c r="S78" s="98">
        <v>158.87731806559239</v>
      </c>
      <c r="T78" s="98">
        <v>170.36761587920765</v>
      </c>
      <c r="U78" s="98">
        <v>156.38460672283145</v>
      </c>
      <c r="V78" s="98">
        <v>156.22952875132026</v>
      </c>
      <c r="W78" s="98">
        <v>169.79230338348711</v>
      </c>
      <c r="X78" s="98">
        <v>155.98873192761539</v>
      </c>
      <c r="Y78" s="98">
        <v>154.40245053505376</v>
      </c>
      <c r="DA78" s="63" t="s">
        <v>4331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4332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197.57097050495574</v>
      </c>
      <c r="D81" s="117">
        <f t="shared" si="28"/>
        <v>243.866975333048</v>
      </c>
      <c r="E81" s="117">
        <f t="shared" si="28"/>
        <v>262.8441414230341</v>
      </c>
      <c r="F81" s="117">
        <f t="shared" si="28"/>
        <v>232.04304450301049</v>
      </c>
      <c r="G81" s="117">
        <f t="shared" si="28"/>
        <v>175.65375724402355</v>
      </c>
      <c r="H81" s="117">
        <f t="shared" si="28"/>
        <v>177.24625081540432</v>
      </c>
      <c r="I81" s="117">
        <f t="shared" si="28"/>
        <v>146.27384524174471</v>
      </c>
      <c r="J81" s="117">
        <f t="shared" si="28"/>
        <v>132.65525296653666</v>
      </c>
      <c r="K81" s="117">
        <f t="shared" si="28"/>
        <v>156.60839242524693</v>
      </c>
      <c r="L81" s="117">
        <f t="shared" si="28"/>
        <v>177.27214525532048</v>
      </c>
      <c r="M81" s="117">
        <f t="shared" si="28"/>
        <v>184.21862648426136</v>
      </c>
      <c r="N81" s="117">
        <f t="shared" si="28"/>
        <v>157.73934940954499</v>
      </c>
      <c r="O81" s="117">
        <f t="shared" si="28"/>
        <v>165.34619321271481</v>
      </c>
      <c r="P81" s="117">
        <f t="shared" si="28"/>
        <v>179.19519100984618</v>
      </c>
      <c r="Q81" s="117">
        <f t="shared" si="28"/>
        <v>0</v>
      </c>
      <c r="R81" s="117">
        <f t="shared" ref="R81:V81" si="29">R82+R85+R87+R100</f>
        <v>0</v>
      </c>
      <c r="S81" s="117">
        <f t="shared" si="29"/>
        <v>0</v>
      </c>
      <c r="T81" s="117">
        <f t="shared" si="29"/>
        <v>0</v>
      </c>
      <c r="U81" s="117">
        <f t="shared" si="29"/>
        <v>105.60521678847911</v>
      </c>
      <c r="V81" s="117">
        <f t="shared" si="29"/>
        <v>115.69282031580833</v>
      </c>
      <c r="W81" s="117">
        <f t="shared" ref="W81:Y81" si="30">W82+W85+W87+W100</f>
        <v>132.96725599405448</v>
      </c>
      <c r="X81" s="117">
        <f t="shared" si="30"/>
        <v>153.40524073810053</v>
      </c>
      <c r="Y81" s="117">
        <f t="shared" si="30"/>
        <v>111.93297377904028</v>
      </c>
      <c r="DA81" s="129" t="s">
        <v>4333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4334</v>
      </c>
    </row>
    <row r="83" spans="1:105" ht="12" customHeight="1" x14ac:dyDescent="0.25">
      <c r="A83" s="97" t="s">
        <v>199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4335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4336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4337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4338</v>
      </c>
    </row>
    <row r="87" spans="1:105" ht="12" customHeight="1" x14ac:dyDescent="0.25">
      <c r="A87" s="121" t="s">
        <v>55</v>
      </c>
      <c r="B87" s="122"/>
      <c r="C87" s="122">
        <v>163.56739236220352</v>
      </c>
      <c r="D87" s="122">
        <v>197.82243327765786</v>
      </c>
      <c r="E87" s="122">
        <v>217.43958249467045</v>
      </c>
      <c r="F87" s="122">
        <v>185.82308992486185</v>
      </c>
      <c r="G87" s="122">
        <v>134.18363148030349</v>
      </c>
      <c r="H87" s="122">
        <v>140.41630289415085</v>
      </c>
      <c r="I87" s="122">
        <v>107.11717142899482</v>
      </c>
      <c r="J87" s="122">
        <v>95.301041199627889</v>
      </c>
      <c r="K87" s="122">
        <v>113.22551994500958</v>
      </c>
      <c r="L87" s="122">
        <v>130.80666409551236</v>
      </c>
      <c r="M87" s="122">
        <v>136.56643020713307</v>
      </c>
      <c r="N87" s="122">
        <v>117.75661207750326</v>
      </c>
      <c r="O87" s="122">
        <v>128.92221348141143</v>
      </c>
      <c r="P87" s="122">
        <v>142.62278132698842</v>
      </c>
      <c r="Q87" s="122">
        <v>0</v>
      </c>
      <c r="R87" s="122">
        <v>0</v>
      </c>
      <c r="S87" s="122">
        <v>0</v>
      </c>
      <c r="T87" s="122">
        <v>0</v>
      </c>
      <c r="U87" s="122">
        <v>79.161372479718878</v>
      </c>
      <c r="V87" s="122">
        <v>88.64048913353605</v>
      </c>
      <c r="W87" s="122">
        <v>101.9435137546614</v>
      </c>
      <c r="X87" s="122">
        <v>119.52143263982846</v>
      </c>
      <c r="Y87" s="122">
        <v>82.520258276199854</v>
      </c>
      <c r="DA87" s="130" t="s">
        <v>4339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4340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4341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4342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4343</v>
      </c>
    </row>
    <row r="92" spans="1:105" ht="12" customHeight="1" x14ac:dyDescent="0.25">
      <c r="A92" s="106" t="s">
        <v>124</v>
      </c>
      <c r="B92" s="101"/>
      <c r="C92" s="101">
        <v>283.53962106202249</v>
      </c>
      <c r="D92" s="101">
        <v>282.77032783721216</v>
      </c>
      <c r="E92" s="101">
        <v>268.28705233618956</v>
      </c>
      <c r="F92" s="101">
        <v>268.73751662256836</v>
      </c>
      <c r="G92" s="101">
        <v>280.74434442504736</v>
      </c>
      <c r="H92" s="101">
        <v>272.2007411792207</v>
      </c>
      <c r="I92" s="101">
        <v>275.84810747285275</v>
      </c>
      <c r="J92" s="101">
        <v>277.16367699146218</v>
      </c>
      <c r="K92" s="101">
        <v>270.31424821704007</v>
      </c>
      <c r="L92" s="101">
        <v>280.12288847669936</v>
      </c>
      <c r="M92" s="101">
        <v>280.2681357905949</v>
      </c>
      <c r="N92" s="101">
        <v>272.56999520856709</v>
      </c>
      <c r="O92" s="101">
        <v>274.33629785448477</v>
      </c>
      <c r="P92" s="101">
        <v>265.00148575579755</v>
      </c>
      <c r="Q92" s="101">
        <v>0</v>
      </c>
      <c r="R92" s="101">
        <v>0</v>
      </c>
      <c r="S92" s="101">
        <v>0</v>
      </c>
      <c r="T92" s="101">
        <v>0</v>
      </c>
      <c r="U92" s="101">
        <v>246.62931690767013</v>
      </c>
      <c r="V92" s="101">
        <v>239.12292382654886</v>
      </c>
      <c r="W92" s="101">
        <v>253.98589053174248</v>
      </c>
      <c r="X92" s="101">
        <v>278.66702234324481</v>
      </c>
      <c r="Y92" s="101">
        <v>232.00077568609075</v>
      </c>
      <c r="DA92" s="131" t="s">
        <v>4344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25.217997739851036</v>
      </c>
      <c r="E93" s="104">
        <v>14.103382461597299</v>
      </c>
      <c r="F93" s="104">
        <v>18.595208257616097</v>
      </c>
      <c r="G93" s="104">
        <v>18.807885478893208</v>
      </c>
      <c r="H93" s="104">
        <v>24.890582492470195</v>
      </c>
      <c r="I93" s="104">
        <v>20.606682320290989</v>
      </c>
      <c r="J93" s="104">
        <v>19.483632492478186</v>
      </c>
      <c r="K93" s="104">
        <v>17.810251629742016</v>
      </c>
      <c r="L93" s="104">
        <v>18.457432415576914</v>
      </c>
      <c r="M93" s="104">
        <v>27.833099453625735</v>
      </c>
      <c r="N93" s="104">
        <v>17.736983606508261</v>
      </c>
      <c r="O93" s="104">
        <v>11.257509943087113</v>
      </c>
      <c r="P93" s="104">
        <v>22.603835552755111</v>
      </c>
      <c r="Q93" s="104">
        <v>0</v>
      </c>
      <c r="R93" s="104">
        <v>0</v>
      </c>
      <c r="S93" s="104">
        <v>0</v>
      </c>
      <c r="T93" s="104">
        <v>0</v>
      </c>
      <c r="U93" s="104">
        <v>20.499048154343207</v>
      </c>
      <c r="V93" s="104">
        <v>15.841776637395606</v>
      </c>
      <c r="W93" s="104">
        <v>19.433355612323787</v>
      </c>
      <c r="X93" s="104">
        <v>24.23869760484612</v>
      </c>
      <c r="Y93" s="104">
        <v>14.956567245763638</v>
      </c>
      <c r="DA93" s="132" t="s">
        <v>4345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25.217997739851036</v>
      </c>
      <c r="E94" s="98">
        <v>14.103382461597299</v>
      </c>
      <c r="F94" s="98">
        <v>18.595208257616097</v>
      </c>
      <c r="G94" s="98">
        <v>18.807885478893208</v>
      </c>
      <c r="H94" s="98">
        <v>24.890582492470195</v>
      </c>
      <c r="I94" s="98">
        <v>20.606682320290989</v>
      </c>
      <c r="J94" s="98">
        <v>19.483632492478186</v>
      </c>
      <c r="K94" s="98">
        <v>17.810251629742016</v>
      </c>
      <c r="L94" s="98">
        <v>18.457432415576914</v>
      </c>
      <c r="M94" s="98">
        <v>27.833099453625735</v>
      </c>
      <c r="N94" s="98">
        <v>17.736983606508261</v>
      </c>
      <c r="O94" s="98">
        <v>11.257509943087113</v>
      </c>
      <c r="P94" s="98">
        <v>22.603835552755111</v>
      </c>
      <c r="Q94" s="98">
        <v>0</v>
      </c>
      <c r="R94" s="98">
        <v>0</v>
      </c>
      <c r="S94" s="98">
        <v>0</v>
      </c>
      <c r="T94" s="98">
        <v>0</v>
      </c>
      <c r="U94" s="98">
        <v>20.499048154343207</v>
      </c>
      <c r="V94" s="98">
        <v>15.841776637395606</v>
      </c>
      <c r="W94" s="98">
        <v>19.433355612323787</v>
      </c>
      <c r="X94" s="98">
        <v>24.23869760484612</v>
      </c>
      <c r="Y94" s="98">
        <v>14.956567245763638</v>
      </c>
      <c r="DA94" s="63" t="s">
        <v>4346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4347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4348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4349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4350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4351</v>
      </c>
    </row>
    <row r="100" spans="1:105" ht="12" customHeight="1" x14ac:dyDescent="0.25">
      <c r="A100" s="121" t="s">
        <v>54</v>
      </c>
      <c r="B100" s="122"/>
      <c r="C100" s="122">
        <v>34.003578142752211</v>
      </c>
      <c r="D100" s="122">
        <v>46.044542055390124</v>
      </c>
      <c r="E100" s="122">
        <v>45.404558928363663</v>
      </c>
      <c r="F100" s="122">
        <v>46.219954578148631</v>
      </c>
      <c r="G100" s="122">
        <v>41.470125763720063</v>
      </c>
      <c r="H100" s="122">
        <v>36.829947921253492</v>
      </c>
      <c r="I100" s="122">
        <v>39.156673812749894</v>
      </c>
      <c r="J100" s="122">
        <v>37.354211766908776</v>
      </c>
      <c r="K100" s="122">
        <v>43.38287248023736</v>
      </c>
      <c r="L100" s="122">
        <v>46.465481159808107</v>
      </c>
      <c r="M100" s="122">
        <v>47.652196277128297</v>
      </c>
      <c r="N100" s="122">
        <v>39.982737332041722</v>
      </c>
      <c r="O100" s="122">
        <v>36.423979731303383</v>
      </c>
      <c r="P100" s="122">
        <v>36.57240968285776</v>
      </c>
      <c r="Q100" s="122">
        <v>0</v>
      </c>
      <c r="R100" s="122">
        <v>0</v>
      </c>
      <c r="S100" s="122">
        <v>0</v>
      </c>
      <c r="T100" s="122">
        <v>0</v>
      </c>
      <c r="U100" s="122">
        <v>26.443844308760241</v>
      </c>
      <c r="V100" s="122">
        <v>27.05233118227228</v>
      </c>
      <c r="W100" s="122">
        <v>31.023742239393076</v>
      </c>
      <c r="X100" s="122">
        <v>33.883808098272077</v>
      </c>
      <c r="Y100" s="122">
        <v>29.412715502840427</v>
      </c>
      <c r="DA100" s="130" t="s">
        <v>4352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4353</v>
      </c>
    </row>
    <row r="102" spans="1:105" ht="12" customHeight="1" x14ac:dyDescent="0.25">
      <c r="A102" s="97" t="s">
        <v>50</v>
      </c>
      <c r="B102" s="98"/>
      <c r="C102" s="98">
        <v>162.91109374042551</v>
      </c>
      <c r="D102" s="98">
        <v>167.99721907479204</v>
      </c>
      <c r="E102" s="98">
        <v>171.28742314829327</v>
      </c>
      <c r="F102" s="98">
        <v>175.89391434374232</v>
      </c>
      <c r="G102" s="98">
        <v>182.63502889646381</v>
      </c>
      <c r="H102" s="98">
        <v>189.47788110357172</v>
      </c>
      <c r="I102" s="98">
        <v>196.73142411693598</v>
      </c>
      <c r="J102" s="98">
        <v>198.59090424943909</v>
      </c>
      <c r="K102" s="98">
        <v>194.27310404093578</v>
      </c>
      <c r="L102" s="98">
        <v>192.62695101474492</v>
      </c>
      <c r="M102" s="98">
        <v>183.07692928366853</v>
      </c>
      <c r="N102" s="98">
        <v>177.01096572144735</v>
      </c>
      <c r="O102" s="98">
        <v>172.55791308213833</v>
      </c>
      <c r="P102" s="98">
        <v>172.00082123106426</v>
      </c>
      <c r="Q102" s="98">
        <v>0</v>
      </c>
      <c r="R102" s="98">
        <v>0</v>
      </c>
      <c r="S102" s="98">
        <v>0</v>
      </c>
      <c r="T102" s="98">
        <v>0</v>
      </c>
      <c r="U102" s="98">
        <v>173.45910730688448</v>
      </c>
      <c r="V102" s="98">
        <v>168.1138103206973</v>
      </c>
      <c r="W102" s="98">
        <v>178.98591524580533</v>
      </c>
      <c r="X102" s="98">
        <v>202.3288547168174</v>
      </c>
      <c r="Y102" s="98">
        <v>168.76711154725837</v>
      </c>
      <c r="DA102" s="63" t="s">
        <v>4354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4355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40.727773435106386</v>
      </c>
      <c r="D105" s="117">
        <f t="shared" si="35"/>
        <v>55.999073024930681</v>
      </c>
      <c r="E105" s="117">
        <f t="shared" si="35"/>
        <v>42.821855787073318</v>
      </c>
      <c r="F105" s="117">
        <f t="shared" si="35"/>
        <v>35.17878286874847</v>
      </c>
      <c r="G105" s="117">
        <f t="shared" si="35"/>
        <v>36.527005779292772</v>
      </c>
      <c r="H105" s="117">
        <f t="shared" si="35"/>
        <v>42.106195800793706</v>
      </c>
      <c r="I105" s="117">
        <f t="shared" si="35"/>
        <v>43.718094248208004</v>
      </c>
      <c r="J105" s="117">
        <f t="shared" si="35"/>
        <v>36.107437136261645</v>
      </c>
      <c r="K105" s="117">
        <f t="shared" si="35"/>
        <v>48.56827601023393</v>
      </c>
      <c r="L105" s="117">
        <f t="shared" si="35"/>
        <v>48.156737753686244</v>
      </c>
      <c r="M105" s="117">
        <f t="shared" si="35"/>
        <v>54.923078785100572</v>
      </c>
      <c r="N105" s="117">
        <f t="shared" si="35"/>
        <v>48.275717924031092</v>
      </c>
      <c r="O105" s="117">
        <f t="shared" si="35"/>
        <v>38.346202907141851</v>
      </c>
      <c r="P105" s="117">
        <f t="shared" si="35"/>
        <v>34.400164246212853</v>
      </c>
      <c r="Q105" s="117">
        <f t="shared" si="35"/>
        <v>24.908074859822708</v>
      </c>
      <c r="R105" s="117">
        <f t="shared" ref="R105:V105" si="36">R106+R109+R111+R120</f>
        <v>35.651841219230981</v>
      </c>
      <c r="S105" s="117">
        <f t="shared" si="36"/>
        <v>0</v>
      </c>
      <c r="T105" s="117">
        <f t="shared" si="36"/>
        <v>0</v>
      </c>
      <c r="U105" s="117">
        <f t="shared" si="36"/>
        <v>43.364776826721126</v>
      </c>
      <c r="V105" s="117">
        <f t="shared" si="36"/>
        <v>24.016258617242475</v>
      </c>
      <c r="W105" s="117">
        <f t="shared" ref="W105:Y105" si="37">W106+W109+W111+W120</f>
        <v>35.797183049161063</v>
      </c>
      <c r="X105" s="117">
        <f t="shared" si="37"/>
        <v>28.904122102402486</v>
      </c>
      <c r="Y105" s="117">
        <f t="shared" si="37"/>
        <v>33.753422309451672</v>
      </c>
      <c r="DA105" s="129" t="s">
        <v>4356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4357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4358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4359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4360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4361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4362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4363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4364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4365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4366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4367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4368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4369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4370</v>
      </c>
    </row>
    <row r="120" spans="1:105" ht="12" customHeight="1" x14ac:dyDescent="0.25">
      <c r="A120" s="121" t="s">
        <v>54</v>
      </c>
      <c r="B120" s="122"/>
      <c r="C120" s="122">
        <v>40.727773435106386</v>
      </c>
      <c r="D120" s="122">
        <v>55.999073024930681</v>
      </c>
      <c r="E120" s="122">
        <v>42.821855787073318</v>
      </c>
      <c r="F120" s="122">
        <v>35.17878286874847</v>
      </c>
      <c r="G120" s="122">
        <v>36.527005779292772</v>
      </c>
      <c r="H120" s="122">
        <v>42.106195800793706</v>
      </c>
      <c r="I120" s="122">
        <v>43.718094248208004</v>
      </c>
      <c r="J120" s="122">
        <v>36.107437136261645</v>
      </c>
      <c r="K120" s="122">
        <v>48.56827601023393</v>
      </c>
      <c r="L120" s="122">
        <v>48.156737753686244</v>
      </c>
      <c r="M120" s="122">
        <v>54.923078785100572</v>
      </c>
      <c r="N120" s="122">
        <v>48.275717924031092</v>
      </c>
      <c r="O120" s="122">
        <v>38.346202907141851</v>
      </c>
      <c r="P120" s="122">
        <v>34.400164246212853</v>
      </c>
      <c r="Q120" s="122">
        <v>24.908074859822708</v>
      </c>
      <c r="R120" s="122">
        <v>35.651841219230981</v>
      </c>
      <c r="S120" s="122">
        <v>0</v>
      </c>
      <c r="T120" s="122">
        <v>0</v>
      </c>
      <c r="U120" s="122">
        <v>43.364776826721126</v>
      </c>
      <c r="V120" s="122">
        <v>24.016258617242475</v>
      </c>
      <c r="W120" s="122">
        <v>35.797183049161063</v>
      </c>
      <c r="X120" s="122">
        <v>28.904122102402486</v>
      </c>
      <c r="Y120" s="122">
        <v>33.753422309451672</v>
      </c>
      <c r="DA120" s="130" t="s">
        <v>4371</v>
      </c>
    </row>
    <row r="121" spans="1:105" ht="12" customHeight="1" x14ac:dyDescent="0.25">
      <c r="A121" s="97" t="s">
        <v>50</v>
      </c>
      <c r="B121" s="98"/>
      <c r="C121" s="98">
        <v>162.91109374042554</v>
      </c>
      <c r="D121" s="98">
        <v>167.99721907479204</v>
      </c>
      <c r="E121" s="98">
        <v>171.28742314829327</v>
      </c>
      <c r="F121" s="98">
        <v>175.89391434374235</v>
      </c>
      <c r="G121" s="98">
        <v>182.63502889646387</v>
      </c>
      <c r="H121" s="98">
        <v>189.47788110357169</v>
      </c>
      <c r="I121" s="98">
        <v>196.73142411693601</v>
      </c>
      <c r="J121" s="98">
        <v>198.59090424943906</v>
      </c>
      <c r="K121" s="98">
        <v>194.27310404093572</v>
      </c>
      <c r="L121" s="98">
        <v>192.62695101474498</v>
      </c>
      <c r="M121" s="98">
        <v>183.07692928366859</v>
      </c>
      <c r="N121" s="98">
        <v>177.01096572144732</v>
      </c>
      <c r="O121" s="98">
        <v>172.55791308213833</v>
      </c>
      <c r="P121" s="98">
        <v>172.00082123106426</v>
      </c>
      <c r="Q121" s="98">
        <v>174.35652401875896</v>
      </c>
      <c r="R121" s="98">
        <v>178.25920609615491</v>
      </c>
      <c r="S121" s="98">
        <v>0</v>
      </c>
      <c r="T121" s="98">
        <v>0</v>
      </c>
      <c r="U121" s="98">
        <v>173.4591073068845</v>
      </c>
      <c r="V121" s="98">
        <v>168.11381032069733</v>
      </c>
      <c r="W121" s="98">
        <v>178.98591524580533</v>
      </c>
      <c r="X121" s="98">
        <v>202.3288547168174</v>
      </c>
      <c r="Y121" s="98">
        <v>168.76711154725837</v>
      </c>
      <c r="DA121" s="63" t="s">
        <v>4372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4373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4374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4375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4376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4377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4378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4379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4380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4381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4382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4383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4384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4385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4386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4387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4388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4389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4390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4391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198.99664286719036</v>
      </c>
      <c r="D143" s="117">
        <f t="shared" si="49"/>
        <v>246.57210975741603</v>
      </c>
      <c r="E143" s="117">
        <f t="shared" si="49"/>
        <v>265.78941873722573</v>
      </c>
      <c r="F143" s="117">
        <f t="shared" si="49"/>
        <v>234.86633116165768</v>
      </c>
      <c r="G143" s="117">
        <f t="shared" si="49"/>
        <v>178.30267442752543</v>
      </c>
      <c r="H143" s="117">
        <f t="shared" si="49"/>
        <v>180.4009229010058</v>
      </c>
      <c r="I143" s="117">
        <f t="shared" si="49"/>
        <v>149.39096045618501</v>
      </c>
      <c r="J143" s="117">
        <f t="shared" si="49"/>
        <v>142.25197747783574</v>
      </c>
      <c r="K143" s="117">
        <f t="shared" si="49"/>
        <v>164.94868570614574</v>
      </c>
      <c r="L143" s="117">
        <f t="shared" si="49"/>
        <v>187.5701369393949</v>
      </c>
      <c r="M143" s="117">
        <f t="shared" si="49"/>
        <v>190.7690531038362</v>
      </c>
      <c r="N143" s="117">
        <f t="shared" si="49"/>
        <v>162.06750248920724</v>
      </c>
      <c r="O143" s="117">
        <f t="shared" si="49"/>
        <v>169.83127623105801</v>
      </c>
      <c r="P143" s="117">
        <f t="shared" si="49"/>
        <v>179.94335058190853</v>
      </c>
      <c r="Q143" s="117">
        <f t="shared" si="49"/>
        <v>150.03452575747752</v>
      </c>
      <c r="R143" s="117">
        <f t="shared" ref="R143:V143" si="50">R144+R146+R148+R157</f>
        <v>163.44932513386416</v>
      </c>
      <c r="S143" s="117">
        <f t="shared" si="50"/>
        <v>159.98703950228662</v>
      </c>
      <c r="T143" s="117">
        <f t="shared" si="50"/>
        <v>137.48156722625419</v>
      </c>
      <c r="U143" s="117">
        <f t="shared" si="50"/>
        <v>106.13687607888438</v>
      </c>
      <c r="V143" s="117">
        <f t="shared" si="50"/>
        <v>116.99022504732658</v>
      </c>
      <c r="W143" s="117">
        <f t="shared" ref="W143:Y143" si="51">W144+W146+W148+W157</f>
        <v>136.03316954722655</v>
      </c>
      <c r="X143" s="117">
        <f t="shared" si="51"/>
        <v>159.6051166750604</v>
      </c>
      <c r="Y143" s="117">
        <f t="shared" si="51"/>
        <v>119.10431185867107</v>
      </c>
      <c r="DA143" s="129" t="s">
        <v>4392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4393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4394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4395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4396</v>
      </c>
    </row>
    <row r="148" spans="1:105" ht="12" customHeight="1" x14ac:dyDescent="0.25">
      <c r="A148" s="121" t="s">
        <v>55</v>
      </c>
      <c r="B148" s="122"/>
      <c r="C148" s="122">
        <v>164.47826586216624</v>
      </c>
      <c r="D148" s="122">
        <v>199.55086712689183</v>
      </c>
      <c r="E148" s="122">
        <v>219.31594691434105</v>
      </c>
      <c r="F148" s="122">
        <v>187.61378387475821</v>
      </c>
      <c r="G148" s="122">
        <v>135.78266396902586</v>
      </c>
      <c r="H148" s="122">
        <v>142.5237746461969</v>
      </c>
      <c r="I148" s="122">
        <v>109.51730467629231</v>
      </c>
      <c r="J148" s="122">
        <v>102.96340291063147</v>
      </c>
      <c r="K148" s="122">
        <v>119.6492565182262</v>
      </c>
      <c r="L148" s="122">
        <v>138.82419794154708</v>
      </c>
      <c r="M148" s="122">
        <v>141.6391308825082</v>
      </c>
      <c r="N148" s="122">
        <v>121.02931438436273</v>
      </c>
      <c r="O148" s="122">
        <v>132.57457546779597</v>
      </c>
      <c r="P148" s="122">
        <v>142.86355296095473</v>
      </c>
      <c r="Q148" s="122">
        <v>117.54712594342271</v>
      </c>
      <c r="R148" s="122">
        <v>125.80444808696383</v>
      </c>
      <c r="S148" s="122">
        <v>119.34231956106049</v>
      </c>
      <c r="T148" s="122">
        <v>101.73095774360687</v>
      </c>
      <c r="U148" s="122">
        <v>79.36821581602409</v>
      </c>
      <c r="V148" s="122">
        <v>89.332188358640224</v>
      </c>
      <c r="W148" s="122">
        <v>103.93325254812103</v>
      </c>
      <c r="X148" s="122">
        <v>124.53556053205307</v>
      </c>
      <c r="Y148" s="122">
        <v>88.264408095673446</v>
      </c>
      <c r="DA148" s="130" t="s">
        <v>4397</v>
      </c>
    </row>
    <row r="149" spans="1:105" ht="12" customHeight="1" x14ac:dyDescent="0.25">
      <c r="A149" s="97" t="s">
        <v>124</v>
      </c>
      <c r="B149" s="98"/>
      <c r="C149" s="98">
        <v>283.53962106202255</v>
      </c>
      <c r="D149" s="98">
        <v>282.77032783721211</v>
      </c>
      <c r="E149" s="98">
        <v>268.28705233618956</v>
      </c>
      <c r="F149" s="98">
        <v>268.73751662256836</v>
      </c>
      <c r="G149" s="98">
        <v>280.74434442504747</v>
      </c>
      <c r="H149" s="98">
        <v>272.2007411792207</v>
      </c>
      <c r="I149" s="98">
        <v>275.84810747285269</v>
      </c>
      <c r="J149" s="98">
        <v>277.16367699146213</v>
      </c>
      <c r="K149" s="98">
        <v>270.31424821704007</v>
      </c>
      <c r="L149" s="98">
        <v>280.12288847669947</v>
      </c>
      <c r="M149" s="98">
        <v>280.26813579059484</v>
      </c>
      <c r="N149" s="98">
        <v>272.56999520856704</v>
      </c>
      <c r="O149" s="98">
        <v>274.33629785448477</v>
      </c>
      <c r="P149" s="98">
        <v>265.00148575579755</v>
      </c>
      <c r="Q149" s="98">
        <v>249.91519965265198</v>
      </c>
      <c r="R149" s="98">
        <v>254.84923745689986</v>
      </c>
      <c r="S149" s="98">
        <v>262.93534787274137</v>
      </c>
      <c r="T149" s="98">
        <v>261.38627846499878</v>
      </c>
      <c r="U149" s="98">
        <v>246.62931690767013</v>
      </c>
      <c r="V149" s="98">
        <v>239.12292382654886</v>
      </c>
      <c r="W149" s="98">
        <v>253.98589053174243</v>
      </c>
      <c r="X149" s="98">
        <v>278.66702234324481</v>
      </c>
      <c r="Y149" s="98">
        <v>232.00077568609075</v>
      </c>
      <c r="DA149" s="63" t="s">
        <v>4398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25.217997739851036</v>
      </c>
      <c r="E150" s="98">
        <v>14.103382461597299</v>
      </c>
      <c r="F150" s="98">
        <v>18.5952082576161</v>
      </c>
      <c r="G150" s="98">
        <v>18.807885478893212</v>
      </c>
      <c r="H150" s="98">
        <v>24.890582492470191</v>
      </c>
      <c r="I150" s="98">
        <v>20.606682320290997</v>
      </c>
      <c r="J150" s="98">
        <v>19.483632492478183</v>
      </c>
      <c r="K150" s="98">
        <v>17.810251629742019</v>
      </c>
      <c r="L150" s="98">
        <v>18.457432415576918</v>
      </c>
      <c r="M150" s="98">
        <v>27.833099453625742</v>
      </c>
      <c r="N150" s="98">
        <v>17.736983606508261</v>
      </c>
      <c r="O150" s="98">
        <v>11.257509943087113</v>
      </c>
      <c r="P150" s="98">
        <v>22.603835552755111</v>
      </c>
      <c r="Q150" s="98">
        <v>4.4502505063916891</v>
      </c>
      <c r="R150" s="98">
        <v>7.7171679473219914</v>
      </c>
      <c r="S150" s="98">
        <v>14.899288664016316</v>
      </c>
      <c r="T150" s="98">
        <v>17.280775707246466</v>
      </c>
      <c r="U150" s="98">
        <v>20.499048154343207</v>
      </c>
      <c r="V150" s="98">
        <v>15.841776637395602</v>
      </c>
      <c r="W150" s="98">
        <v>19.43335561232378</v>
      </c>
      <c r="X150" s="98">
        <v>24.238697604846127</v>
      </c>
      <c r="Y150" s="98">
        <v>14.95656724576364</v>
      </c>
      <c r="DA150" s="63" t="s">
        <v>4399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25.217997739851036</v>
      </c>
      <c r="E151" s="101">
        <v>14.103382461597299</v>
      </c>
      <c r="F151" s="101">
        <v>18.5952082576161</v>
      </c>
      <c r="G151" s="101">
        <v>18.807885478893212</v>
      </c>
      <c r="H151" s="101">
        <v>24.890582492470191</v>
      </c>
      <c r="I151" s="101">
        <v>20.606682320290997</v>
      </c>
      <c r="J151" s="101">
        <v>19.483632492478183</v>
      </c>
      <c r="K151" s="101">
        <v>17.810251629742019</v>
      </c>
      <c r="L151" s="101">
        <v>18.457432415576918</v>
      </c>
      <c r="M151" s="101">
        <v>27.833099453625742</v>
      </c>
      <c r="N151" s="101">
        <v>17.736983606508261</v>
      </c>
      <c r="O151" s="101">
        <v>11.257509943087113</v>
      </c>
      <c r="P151" s="101">
        <v>22.603835552755111</v>
      </c>
      <c r="Q151" s="101">
        <v>4.4502505063916891</v>
      </c>
      <c r="R151" s="101">
        <v>7.7171679473219914</v>
      </c>
      <c r="S151" s="101">
        <v>14.899288664016316</v>
      </c>
      <c r="T151" s="101">
        <v>17.280775707246466</v>
      </c>
      <c r="U151" s="101">
        <v>20.499048154343207</v>
      </c>
      <c r="V151" s="101">
        <v>15.841776637395602</v>
      </c>
      <c r="W151" s="101">
        <v>19.43335561232378</v>
      </c>
      <c r="X151" s="101">
        <v>24.238697604846127</v>
      </c>
      <c r="Y151" s="101">
        <v>14.95656724576364</v>
      </c>
      <c r="DA151" s="131" t="s">
        <v>4400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4401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4402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4403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4404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4405</v>
      </c>
    </row>
    <row r="157" spans="1:105" ht="12" customHeight="1" x14ac:dyDescent="0.25">
      <c r="A157" s="121" t="s">
        <v>54</v>
      </c>
      <c r="B157" s="122"/>
      <c r="C157" s="122">
        <v>34.518377005024135</v>
      </c>
      <c r="D157" s="122">
        <v>47.021242630524206</v>
      </c>
      <c r="E157" s="122">
        <v>46.473471822884669</v>
      </c>
      <c r="F157" s="122">
        <v>47.252547286899457</v>
      </c>
      <c r="G157" s="122">
        <v>42.520010458499563</v>
      </c>
      <c r="H157" s="122">
        <v>37.877148254808894</v>
      </c>
      <c r="I157" s="122">
        <v>39.873655779892701</v>
      </c>
      <c r="J157" s="122">
        <v>39.288574567204272</v>
      </c>
      <c r="K157" s="122">
        <v>45.29942918791955</v>
      </c>
      <c r="L157" s="122">
        <v>48.745938997847816</v>
      </c>
      <c r="M157" s="122">
        <v>49.129922221327988</v>
      </c>
      <c r="N157" s="122">
        <v>41.038188104844522</v>
      </c>
      <c r="O157" s="122">
        <v>37.256700763262053</v>
      </c>
      <c r="P157" s="122">
        <v>37.079797620953791</v>
      </c>
      <c r="Q157" s="122">
        <v>32.487399814054825</v>
      </c>
      <c r="R157" s="122">
        <v>37.644877046900334</v>
      </c>
      <c r="S157" s="122">
        <v>40.644719941226128</v>
      </c>
      <c r="T157" s="122">
        <v>35.750609482647306</v>
      </c>
      <c r="U157" s="122">
        <v>26.768660262860298</v>
      </c>
      <c r="V157" s="122">
        <v>27.658036688686355</v>
      </c>
      <c r="W157" s="122">
        <v>32.099916999105524</v>
      </c>
      <c r="X157" s="122">
        <v>35.069556143007325</v>
      </c>
      <c r="Y157" s="122">
        <v>30.839903762997622</v>
      </c>
      <c r="DA157" s="130" t="s">
        <v>4406</v>
      </c>
    </row>
    <row r="158" spans="1:105" ht="12" customHeight="1" x14ac:dyDescent="0.25">
      <c r="A158" s="97" t="s">
        <v>50</v>
      </c>
      <c r="B158" s="98"/>
      <c r="C158" s="98">
        <v>162.91109374042551</v>
      </c>
      <c r="D158" s="98">
        <v>167.99721907479201</v>
      </c>
      <c r="E158" s="98">
        <v>171.28742314829327</v>
      </c>
      <c r="F158" s="98">
        <v>175.89391434374235</v>
      </c>
      <c r="G158" s="98">
        <v>182.63502889646387</v>
      </c>
      <c r="H158" s="98">
        <v>189.47788110357166</v>
      </c>
      <c r="I158" s="98">
        <v>196.73142411693604</v>
      </c>
      <c r="J158" s="98">
        <v>198.59090424943906</v>
      </c>
      <c r="K158" s="98">
        <v>194.27310404093575</v>
      </c>
      <c r="L158" s="98">
        <v>192.626951014745</v>
      </c>
      <c r="M158" s="98">
        <v>183.07692928366856</v>
      </c>
      <c r="N158" s="98">
        <v>177.01096572144729</v>
      </c>
      <c r="O158" s="98">
        <v>172.55791308213833</v>
      </c>
      <c r="P158" s="98">
        <v>172.00082123106432</v>
      </c>
      <c r="Q158" s="98">
        <v>174.35652401875893</v>
      </c>
      <c r="R158" s="98">
        <v>178.25920609615488</v>
      </c>
      <c r="S158" s="98">
        <v>183.85249913839732</v>
      </c>
      <c r="T158" s="98">
        <v>193.66066290231535</v>
      </c>
      <c r="U158" s="98">
        <v>173.45910730688453</v>
      </c>
      <c r="V158" s="98">
        <v>168.11381032069727</v>
      </c>
      <c r="W158" s="98">
        <v>178.98591524580527</v>
      </c>
      <c r="X158" s="98">
        <v>202.32885471681743</v>
      </c>
      <c r="Y158" s="98">
        <v>168.76711154725834</v>
      </c>
      <c r="DA158" s="63" t="s">
        <v>4407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4408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199.00459169278633</v>
      </c>
      <c r="D161" s="117">
        <f t="shared" si="54"/>
        <v>246.57071122511766</v>
      </c>
      <c r="E161" s="117">
        <f t="shared" si="54"/>
        <v>265.78113917981022</v>
      </c>
      <c r="F161" s="117">
        <f t="shared" si="54"/>
        <v>234.86917336094319</v>
      </c>
      <c r="G161" s="117">
        <f t="shared" si="54"/>
        <v>178.29924526396999</v>
      </c>
      <c r="H161" s="117">
        <f t="shared" si="54"/>
        <v>180.40752471876502</v>
      </c>
      <c r="I161" s="117">
        <f t="shared" si="54"/>
        <v>149.40055703363143</v>
      </c>
      <c r="J161" s="117">
        <f t="shared" si="54"/>
        <v>142.2485632392119</v>
      </c>
      <c r="K161" s="117">
        <f t="shared" si="54"/>
        <v>164.94286722970364</v>
      </c>
      <c r="L161" s="117">
        <f t="shared" si="54"/>
        <v>187.56207592084985</v>
      </c>
      <c r="M161" s="117">
        <f t="shared" si="54"/>
        <v>190.7815313072449</v>
      </c>
      <c r="N161" s="117">
        <f t="shared" si="54"/>
        <v>162.06341683603421</v>
      </c>
      <c r="O161" s="117">
        <f t="shared" si="54"/>
        <v>0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163.44965729874804</v>
      </c>
      <c r="S161" s="117">
        <f t="shared" si="55"/>
        <v>159.98885814652905</v>
      </c>
      <c r="T161" s="117">
        <f t="shared" si="55"/>
        <v>137.48365011207653</v>
      </c>
      <c r="U161" s="117">
        <f t="shared" si="55"/>
        <v>106.13446144377147</v>
      </c>
      <c r="V161" s="117">
        <f t="shared" si="55"/>
        <v>116.98792004230788</v>
      </c>
      <c r="W161" s="117">
        <f t="shared" ref="W161:Y161" si="56">W162+W164+W166+W175</f>
        <v>136.03267442890228</v>
      </c>
      <c r="X161" s="117">
        <f t="shared" si="56"/>
        <v>159.61127638713867</v>
      </c>
      <c r="Y161" s="117">
        <f t="shared" si="56"/>
        <v>119.10657467262843</v>
      </c>
      <c r="DA161" s="129" t="s">
        <v>4409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4410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4411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4412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4413</v>
      </c>
    </row>
    <row r="166" spans="1:105" ht="12" customHeight="1" x14ac:dyDescent="0.25">
      <c r="A166" s="121" t="s">
        <v>55</v>
      </c>
      <c r="B166" s="122"/>
      <c r="C166" s="122">
        <v>164.48525656820533</v>
      </c>
      <c r="D166" s="122">
        <v>199.54459706693925</v>
      </c>
      <c r="E166" s="122">
        <v>219.30568896950007</v>
      </c>
      <c r="F166" s="122">
        <v>187.61985970628024</v>
      </c>
      <c r="G166" s="122">
        <v>135.77879897384753</v>
      </c>
      <c r="H166" s="122">
        <v>142.53133195237245</v>
      </c>
      <c r="I166" s="122">
        <v>109.52232848786451</v>
      </c>
      <c r="J166" s="122">
        <v>102.96036953662748</v>
      </c>
      <c r="K166" s="122">
        <v>119.64818366436401</v>
      </c>
      <c r="L166" s="122">
        <v>138.81839982550437</v>
      </c>
      <c r="M166" s="122">
        <v>141.6519398826108</v>
      </c>
      <c r="N166" s="122">
        <v>121.02924428320605</v>
      </c>
      <c r="O166" s="122">
        <v>0</v>
      </c>
      <c r="P166" s="122">
        <v>0</v>
      </c>
      <c r="Q166" s="122">
        <v>0</v>
      </c>
      <c r="R166" s="122">
        <v>125.80429190485876</v>
      </c>
      <c r="S166" s="122">
        <v>119.34341874085683</v>
      </c>
      <c r="T166" s="122">
        <v>101.73136110960898</v>
      </c>
      <c r="U166" s="122">
        <v>79.366290346851514</v>
      </c>
      <c r="V166" s="122">
        <v>89.329856814195566</v>
      </c>
      <c r="W166" s="122">
        <v>103.93281519152448</v>
      </c>
      <c r="X166" s="122">
        <v>124.54048862030552</v>
      </c>
      <c r="Y166" s="122">
        <v>88.266766019024089</v>
      </c>
      <c r="DA166" s="130" t="s">
        <v>4414</v>
      </c>
    </row>
    <row r="167" spans="1:105" ht="12" customHeight="1" x14ac:dyDescent="0.25">
      <c r="A167" s="97" t="s">
        <v>124</v>
      </c>
      <c r="B167" s="98"/>
      <c r="C167" s="98">
        <v>283.53962106202255</v>
      </c>
      <c r="D167" s="98">
        <v>282.77032783721211</v>
      </c>
      <c r="E167" s="98">
        <v>268.2870523361895</v>
      </c>
      <c r="F167" s="98">
        <v>268.73751662256836</v>
      </c>
      <c r="G167" s="98">
        <v>280.74434442504742</v>
      </c>
      <c r="H167" s="98">
        <v>272.2007411792207</v>
      </c>
      <c r="I167" s="98">
        <v>275.84810747285275</v>
      </c>
      <c r="J167" s="98">
        <v>277.16367699146213</v>
      </c>
      <c r="K167" s="98">
        <v>270.31424821704007</v>
      </c>
      <c r="L167" s="98">
        <v>280.12288847669942</v>
      </c>
      <c r="M167" s="98">
        <v>280.2681357905949</v>
      </c>
      <c r="N167" s="98">
        <v>272.56999520856704</v>
      </c>
      <c r="O167" s="98">
        <v>0</v>
      </c>
      <c r="P167" s="98">
        <v>0</v>
      </c>
      <c r="Q167" s="98">
        <v>0</v>
      </c>
      <c r="R167" s="98">
        <v>254.84923745689991</v>
      </c>
      <c r="S167" s="98">
        <v>262.93534787274137</v>
      </c>
      <c r="T167" s="98">
        <v>261.38627846499872</v>
      </c>
      <c r="U167" s="98">
        <v>246.62931690767013</v>
      </c>
      <c r="V167" s="98">
        <v>239.12292382654883</v>
      </c>
      <c r="W167" s="98">
        <v>253.98589053174248</v>
      </c>
      <c r="X167" s="98">
        <v>278.66702234324487</v>
      </c>
      <c r="Y167" s="98">
        <v>232.00077568609069</v>
      </c>
      <c r="DA167" s="63" t="s">
        <v>4415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25.21799773985104</v>
      </c>
      <c r="E168" s="98">
        <v>14.103382461597299</v>
      </c>
      <c r="F168" s="98">
        <v>18.595208257616108</v>
      </c>
      <c r="G168" s="98">
        <v>18.807885478893205</v>
      </c>
      <c r="H168" s="98">
        <v>24.890582492470191</v>
      </c>
      <c r="I168" s="98">
        <v>20.606682320290993</v>
      </c>
      <c r="J168" s="98">
        <v>19.483632492478176</v>
      </c>
      <c r="K168" s="98">
        <v>17.810251629742016</v>
      </c>
      <c r="L168" s="98">
        <v>18.457432415576914</v>
      </c>
      <c r="M168" s="98">
        <v>27.833099453625742</v>
      </c>
      <c r="N168" s="98">
        <v>17.736983606508254</v>
      </c>
      <c r="O168" s="98">
        <v>0</v>
      </c>
      <c r="P168" s="98">
        <v>0</v>
      </c>
      <c r="Q168" s="98">
        <v>0</v>
      </c>
      <c r="R168" s="98">
        <v>7.7171679473219896</v>
      </c>
      <c r="S168" s="98">
        <v>14.89928866401632</v>
      </c>
      <c r="T168" s="98">
        <v>17.28077570724647</v>
      </c>
      <c r="U168" s="98">
        <v>20.499048154343203</v>
      </c>
      <c r="V168" s="98">
        <v>15.841776637395604</v>
      </c>
      <c r="W168" s="98">
        <v>19.433355612323787</v>
      </c>
      <c r="X168" s="98">
        <v>24.238697604846124</v>
      </c>
      <c r="Y168" s="98">
        <v>14.956567245763637</v>
      </c>
      <c r="DA168" s="63" t="s">
        <v>4416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25.21799773985104</v>
      </c>
      <c r="E169" s="101">
        <v>14.103382461597299</v>
      </c>
      <c r="F169" s="101">
        <v>18.595208257616108</v>
      </c>
      <c r="G169" s="101">
        <v>18.807885478893205</v>
      </c>
      <c r="H169" s="101">
        <v>24.890582492470191</v>
      </c>
      <c r="I169" s="101">
        <v>20.606682320290993</v>
      </c>
      <c r="J169" s="101">
        <v>19.483632492478176</v>
      </c>
      <c r="K169" s="101">
        <v>17.810251629742016</v>
      </c>
      <c r="L169" s="101">
        <v>18.457432415576914</v>
      </c>
      <c r="M169" s="101">
        <v>27.833099453625742</v>
      </c>
      <c r="N169" s="101">
        <v>17.736983606508254</v>
      </c>
      <c r="O169" s="101">
        <v>0</v>
      </c>
      <c r="P169" s="101">
        <v>0</v>
      </c>
      <c r="Q169" s="101">
        <v>0</v>
      </c>
      <c r="R169" s="101">
        <v>7.7171679473219896</v>
      </c>
      <c r="S169" s="101">
        <v>14.89928866401632</v>
      </c>
      <c r="T169" s="101">
        <v>17.28077570724647</v>
      </c>
      <c r="U169" s="101">
        <v>20.499048154343203</v>
      </c>
      <c r="V169" s="101">
        <v>15.841776637395604</v>
      </c>
      <c r="W169" s="101">
        <v>19.433355612323787</v>
      </c>
      <c r="X169" s="101">
        <v>24.238697604846124</v>
      </c>
      <c r="Y169" s="101">
        <v>14.956567245763637</v>
      </c>
      <c r="DA169" s="131" t="s">
        <v>4417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4418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4419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4420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4421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4422</v>
      </c>
    </row>
    <row r="175" spans="1:105" ht="12" customHeight="1" x14ac:dyDescent="0.25">
      <c r="A175" s="121" t="s">
        <v>54</v>
      </c>
      <c r="B175" s="122"/>
      <c r="C175" s="122">
        <v>34.519335124581005</v>
      </c>
      <c r="D175" s="122">
        <v>47.026114158178409</v>
      </c>
      <c r="E175" s="122">
        <v>46.475450210310186</v>
      </c>
      <c r="F175" s="122">
        <v>47.249313654662949</v>
      </c>
      <c r="G175" s="122">
        <v>42.520446290122464</v>
      </c>
      <c r="H175" s="122">
        <v>37.876192766392563</v>
      </c>
      <c r="I175" s="122">
        <v>39.878228545766923</v>
      </c>
      <c r="J175" s="122">
        <v>39.288193702584429</v>
      </c>
      <c r="K175" s="122">
        <v>45.294683565339625</v>
      </c>
      <c r="L175" s="122">
        <v>48.743676095345492</v>
      </c>
      <c r="M175" s="122">
        <v>49.129591424634107</v>
      </c>
      <c r="N175" s="122">
        <v>41.03417255282816</v>
      </c>
      <c r="O175" s="122">
        <v>0</v>
      </c>
      <c r="P175" s="122">
        <v>0</v>
      </c>
      <c r="Q175" s="122">
        <v>0</v>
      </c>
      <c r="R175" s="122">
        <v>37.645365393889278</v>
      </c>
      <c r="S175" s="122">
        <v>40.645439405672214</v>
      </c>
      <c r="T175" s="122">
        <v>35.752289002467542</v>
      </c>
      <c r="U175" s="122">
        <v>26.768171096919954</v>
      </c>
      <c r="V175" s="122">
        <v>27.658063228112315</v>
      </c>
      <c r="W175" s="122">
        <v>32.099859237377785</v>
      </c>
      <c r="X175" s="122">
        <v>35.070787766833156</v>
      </c>
      <c r="Y175" s="122">
        <v>30.839808653604337</v>
      </c>
      <c r="DA175" s="130" t="s">
        <v>4423</v>
      </c>
    </row>
    <row r="176" spans="1:105" ht="12" customHeight="1" x14ac:dyDescent="0.25">
      <c r="A176" s="97" t="s">
        <v>50</v>
      </c>
      <c r="B176" s="98"/>
      <c r="C176" s="98">
        <v>162.91109374042551</v>
      </c>
      <c r="D176" s="98">
        <v>167.99721907479204</v>
      </c>
      <c r="E176" s="98">
        <v>171.28742314829333</v>
      </c>
      <c r="F176" s="98">
        <v>175.89391434374232</v>
      </c>
      <c r="G176" s="98">
        <v>182.63502889646384</v>
      </c>
      <c r="H176" s="98">
        <v>189.47788110357172</v>
      </c>
      <c r="I176" s="98">
        <v>196.73142411693601</v>
      </c>
      <c r="J176" s="98">
        <v>198.59090424943909</v>
      </c>
      <c r="K176" s="98">
        <v>194.27310404093575</v>
      </c>
      <c r="L176" s="98">
        <v>192.62695101474495</v>
      </c>
      <c r="M176" s="98">
        <v>183.07692928366859</v>
      </c>
      <c r="N176" s="98">
        <v>177.01096572144729</v>
      </c>
      <c r="O176" s="98">
        <v>0</v>
      </c>
      <c r="P176" s="98">
        <v>0</v>
      </c>
      <c r="Q176" s="98">
        <v>0</v>
      </c>
      <c r="R176" s="98">
        <v>178.25920609615486</v>
      </c>
      <c r="S176" s="98">
        <v>183.85249913839738</v>
      </c>
      <c r="T176" s="98">
        <v>193.66066290231535</v>
      </c>
      <c r="U176" s="98">
        <v>173.4591073068845</v>
      </c>
      <c r="V176" s="98">
        <v>168.11381032069727</v>
      </c>
      <c r="W176" s="98">
        <v>178.98591524580536</v>
      </c>
      <c r="X176" s="98">
        <v>202.32885471681743</v>
      </c>
      <c r="Y176" s="98">
        <v>168.76711154725834</v>
      </c>
      <c r="DA176" s="63" t="s">
        <v>4424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4425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65.80201592066301</v>
      </c>
      <c r="D3" s="118">
        <f t="shared" si="0"/>
        <v>68.681138667713128</v>
      </c>
      <c r="E3" s="118">
        <f t="shared" si="0"/>
        <v>62.896341766620623</v>
      </c>
      <c r="F3" s="118">
        <f t="shared" si="0"/>
        <v>72.488226901426472</v>
      </c>
      <c r="G3" s="118">
        <f t="shared" si="0"/>
        <v>73.424879085935842</v>
      </c>
      <c r="H3" s="118">
        <f t="shared" si="0"/>
        <v>73.157597828113182</v>
      </c>
      <c r="I3" s="118">
        <f t="shared" si="0"/>
        <v>62.627210807752846</v>
      </c>
      <c r="J3" s="118">
        <f t="shared" si="0"/>
        <v>64.109565260453792</v>
      </c>
      <c r="K3" s="118">
        <f t="shared" si="0"/>
        <v>69.387351779018388</v>
      </c>
      <c r="L3" s="118">
        <f t="shared" si="0"/>
        <v>64.935017924214179</v>
      </c>
      <c r="M3" s="118">
        <f t="shared" si="0"/>
        <v>62.122661056978679</v>
      </c>
      <c r="N3" s="118">
        <f t="shared" si="0"/>
        <v>60.691256532681926</v>
      </c>
      <c r="O3" s="118">
        <f t="shared" si="0"/>
        <v>48.867411894077755</v>
      </c>
      <c r="P3" s="118">
        <f t="shared" si="0"/>
        <v>46.876239844187843</v>
      </c>
      <c r="Q3" s="118">
        <f t="shared" si="0"/>
        <v>42.189477073650153</v>
      </c>
      <c r="R3" s="118">
        <f t="shared" ref="R3:V3" si="1">R4+R7+R9+R19</f>
        <v>37.479679085341452</v>
      </c>
      <c r="S3" s="118">
        <f t="shared" si="1"/>
        <v>51.944757866429022</v>
      </c>
      <c r="T3" s="118">
        <f t="shared" si="1"/>
        <v>55.417913514179929</v>
      </c>
      <c r="U3" s="118">
        <f t="shared" si="1"/>
        <v>39.939745484199904</v>
      </c>
      <c r="V3" s="118">
        <f t="shared" si="1"/>
        <v>47.30691784198023</v>
      </c>
      <c r="W3" s="118">
        <f t="shared" ref="W3:Y3" si="2">W4+W7+W9+W19</f>
        <v>0</v>
      </c>
      <c r="X3" s="118">
        <f t="shared" si="2"/>
        <v>0</v>
      </c>
      <c r="Y3" s="118">
        <f t="shared" si="2"/>
        <v>34.958424562687391</v>
      </c>
      <c r="DA3" s="129" t="s">
        <v>4427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45.910026766347706</v>
      </c>
      <c r="D4" s="123">
        <f t="shared" si="3"/>
        <v>49.362708281097298</v>
      </c>
      <c r="E4" s="123">
        <f t="shared" si="3"/>
        <v>43.811390138828926</v>
      </c>
      <c r="F4" s="123">
        <f t="shared" si="3"/>
        <v>53.635637892437039</v>
      </c>
      <c r="G4" s="123">
        <f t="shared" si="3"/>
        <v>54.255481143529337</v>
      </c>
      <c r="H4" s="123">
        <f t="shared" si="3"/>
        <v>54.429916789807656</v>
      </c>
      <c r="I4" s="123">
        <f t="shared" si="3"/>
        <v>44.880914949014603</v>
      </c>
      <c r="J4" s="123">
        <f t="shared" si="3"/>
        <v>46.719199755140259</v>
      </c>
      <c r="K4" s="123">
        <f t="shared" si="3"/>
        <v>51.882576102956271</v>
      </c>
      <c r="L4" s="123">
        <f t="shared" si="3"/>
        <v>46.623337815212487</v>
      </c>
      <c r="M4" s="123">
        <f t="shared" si="3"/>
        <v>44.305805738171266</v>
      </c>
      <c r="N4" s="123">
        <f t="shared" si="3"/>
        <v>44.113459810395909</v>
      </c>
      <c r="O4" s="123">
        <f t="shared" si="3"/>
        <v>33.88819976222662</v>
      </c>
      <c r="P4" s="123">
        <f t="shared" si="3"/>
        <v>32.256257699342903</v>
      </c>
      <c r="Q4" s="123">
        <f t="shared" si="3"/>
        <v>28.299488776080583</v>
      </c>
      <c r="R4" s="123">
        <f t="shared" ref="R4:V4" si="4">SUM(R5:R6)</f>
        <v>23.392680431115032</v>
      </c>
      <c r="S4" s="123">
        <f t="shared" si="4"/>
        <v>37.331992145190966</v>
      </c>
      <c r="T4" s="123">
        <f t="shared" si="4"/>
        <v>40.374763821760254</v>
      </c>
      <c r="U4" s="123">
        <f t="shared" si="4"/>
        <v>25.384269640402152</v>
      </c>
      <c r="V4" s="123">
        <f t="shared" si="4"/>
        <v>27.600847104208629</v>
      </c>
      <c r="W4" s="123">
        <f t="shared" ref="W4:Y4" si="5">SUM(W5:W6)</f>
        <v>0</v>
      </c>
      <c r="X4" s="123">
        <f t="shared" si="5"/>
        <v>0</v>
      </c>
      <c r="Y4" s="123">
        <f t="shared" si="5"/>
        <v>22.37981119594771</v>
      </c>
      <c r="DA4" s="130" t="s">
        <v>4428</v>
      </c>
    </row>
    <row r="5" spans="1:105" ht="12" customHeight="1" x14ac:dyDescent="0.25">
      <c r="A5" s="97" t="s">
        <v>51</v>
      </c>
      <c r="B5" s="98"/>
      <c r="C5" s="99">
        <v>45.665929179342449</v>
      </c>
      <c r="D5" s="99">
        <v>49.106666121944485</v>
      </c>
      <c r="E5" s="99">
        <v>43.597154989006583</v>
      </c>
      <c r="F5" s="99">
        <v>53.371760061757882</v>
      </c>
      <c r="G5" s="99">
        <v>53.995308561217563</v>
      </c>
      <c r="H5" s="99">
        <v>54.177159576305421</v>
      </c>
      <c r="I5" s="99">
        <v>44.672299514029909</v>
      </c>
      <c r="J5" s="99">
        <v>46.505362261625841</v>
      </c>
      <c r="K5" s="99">
        <v>51.651790055726742</v>
      </c>
      <c r="L5" s="99">
        <v>46.41520711476285</v>
      </c>
      <c r="M5" s="99">
        <v>44.104626675746658</v>
      </c>
      <c r="N5" s="99">
        <v>43.913955422777924</v>
      </c>
      <c r="O5" s="99">
        <v>33.73145350735274</v>
      </c>
      <c r="P5" s="99">
        <v>32.103949303731213</v>
      </c>
      <c r="Q5" s="99">
        <v>28.169974383940044</v>
      </c>
      <c r="R5" s="99">
        <v>23.283098855005058</v>
      </c>
      <c r="S5" s="99">
        <v>37.15478746073282</v>
      </c>
      <c r="T5" s="99">
        <v>40.175509737754368</v>
      </c>
      <c r="U5" s="99">
        <v>25.257050201610838</v>
      </c>
      <c r="V5" s="99">
        <v>27.459623496942712</v>
      </c>
      <c r="W5" s="99">
        <v>0</v>
      </c>
      <c r="X5" s="99">
        <v>0</v>
      </c>
      <c r="Y5" s="99">
        <v>22.259639165011176</v>
      </c>
      <c r="DA5" s="63" t="s">
        <v>4429</v>
      </c>
    </row>
    <row r="6" spans="1:105" ht="12" customHeight="1" x14ac:dyDescent="0.25">
      <c r="A6" s="97" t="s">
        <v>53</v>
      </c>
      <c r="B6" s="98"/>
      <c r="C6" s="99">
        <v>0.244097587005255</v>
      </c>
      <c r="D6" s="99">
        <v>0.25604215915281076</v>
      </c>
      <c r="E6" s="99">
        <v>0.21423514982233999</v>
      </c>
      <c r="F6" s="99">
        <v>0.26387783067915371</v>
      </c>
      <c r="G6" s="99">
        <v>0.26017258231177354</v>
      </c>
      <c r="H6" s="99">
        <v>0.25275721350223507</v>
      </c>
      <c r="I6" s="99">
        <v>0.20861543498469398</v>
      </c>
      <c r="J6" s="99">
        <v>0.21383749351441564</v>
      </c>
      <c r="K6" s="99">
        <v>0.23078604722953142</v>
      </c>
      <c r="L6" s="99">
        <v>0.20813070044963983</v>
      </c>
      <c r="M6" s="99">
        <v>0.20117906242460495</v>
      </c>
      <c r="N6" s="99">
        <v>0.19950438761798822</v>
      </c>
      <c r="O6" s="99">
        <v>0.15674625487387753</v>
      </c>
      <c r="P6" s="99">
        <v>0.15230839561168891</v>
      </c>
      <c r="Q6" s="99">
        <v>0.12951439214053842</v>
      </c>
      <c r="R6" s="99">
        <v>0.10958157610997606</v>
      </c>
      <c r="S6" s="99">
        <v>0.17720468445814946</v>
      </c>
      <c r="T6" s="99">
        <v>0.19925408400588931</v>
      </c>
      <c r="U6" s="99">
        <v>0.12721943879131359</v>
      </c>
      <c r="V6" s="99">
        <v>0.14122360726591915</v>
      </c>
      <c r="W6" s="99">
        <v>0</v>
      </c>
      <c r="X6" s="99">
        <v>0</v>
      </c>
      <c r="Y6" s="99">
        <v>0.12017203093653285</v>
      </c>
      <c r="DA6" s="63" t="s">
        <v>4430</v>
      </c>
    </row>
    <row r="7" spans="1:105" ht="12.95" customHeight="1" x14ac:dyDescent="0.25">
      <c r="A7" s="121" t="s">
        <v>92</v>
      </c>
      <c r="B7" s="122"/>
      <c r="C7" s="123">
        <f t="shared" ref="C7:Y7" si="6">C8</f>
        <v>0.72396672895803948</v>
      </c>
      <c r="D7" s="123">
        <f t="shared" si="6"/>
        <v>0.44937910220585009</v>
      </c>
      <c r="E7" s="123">
        <f t="shared" si="6"/>
        <v>0.86786687643740612</v>
      </c>
      <c r="F7" s="123">
        <f t="shared" si="6"/>
        <v>0.98211468960862158</v>
      </c>
      <c r="G7" s="123">
        <f t="shared" si="6"/>
        <v>1.5274183892299944</v>
      </c>
      <c r="H7" s="123">
        <f t="shared" si="6"/>
        <v>0.47422071052391462</v>
      </c>
      <c r="I7" s="123">
        <f t="shared" si="6"/>
        <v>0.51236627672842372</v>
      </c>
      <c r="J7" s="123">
        <f t="shared" si="6"/>
        <v>0.39351701283071527</v>
      </c>
      <c r="K7" s="123">
        <f t="shared" si="6"/>
        <v>0.59139592399083318</v>
      </c>
      <c r="L7" s="123">
        <f t="shared" si="6"/>
        <v>0.68917655534389322</v>
      </c>
      <c r="M7" s="123">
        <f t="shared" si="6"/>
        <v>0.45707786014457635</v>
      </c>
      <c r="N7" s="123">
        <f t="shared" si="6"/>
        <v>0.68194532123061657</v>
      </c>
      <c r="O7" s="123">
        <f t="shared" si="6"/>
        <v>0.12809749879993548</v>
      </c>
      <c r="P7" s="123">
        <f t="shared" si="6"/>
        <v>3.5087061811085923E-2</v>
      </c>
      <c r="Q7" s="123">
        <f t="shared" si="6"/>
        <v>3.8342134761184497E-2</v>
      </c>
      <c r="R7" s="123">
        <f t="shared" si="6"/>
        <v>0.18243020615196034</v>
      </c>
      <c r="S7" s="123">
        <f t="shared" si="6"/>
        <v>0.22215412444032034</v>
      </c>
      <c r="T7" s="123">
        <f t="shared" si="6"/>
        <v>0.28953888265445704</v>
      </c>
      <c r="U7" s="123">
        <f t="shared" si="6"/>
        <v>0.1556113431267295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7.0763287359942223E-2</v>
      </c>
      <c r="DA7" s="130" t="s">
        <v>4431</v>
      </c>
    </row>
    <row r="8" spans="1:105" ht="12" customHeight="1" x14ac:dyDescent="0.25">
      <c r="A8" s="97" t="s">
        <v>53</v>
      </c>
      <c r="B8" s="98"/>
      <c r="C8" s="99">
        <f>RES_hhdet_in_fech!C8/RES_summary!C$21</f>
        <v>0.72396672895803948</v>
      </c>
      <c r="D8" s="99">
        <f>RES_hhdet_in_fech!D8/RES_summary!D$21</f>
        <v>0.44937910220585009</v>
      </c>
      <c r="E8" s="99">
        <f>RES_hhdet_in_fech!E8/RES_summary!E$21</f>
        <v>0.86786687643740612</v>
      </c>
      <c r="F8" s="99">
        <f>RES_hhdet_in_fech!F8/RES_summary!F$21</f>
        <v>0.98211468960862158</v>
      </c>
      <c r="G8" s="99">
        <f>RES_hhdet_in_fech!G8/RES_summary!G$21</f>
        <v>1.5274183892299944</v>
      </c>
      <c r="H8" s="99">
        <f>RES_hhdet_in_fech!H8/RES_summary!H$21</f>
        <v>0.47422071052391462</v>
      </c>
      <c r="I8" s="99">
        <f>RES_hhdet_in_fech!I8/RES_summary!I$21</f>
        <v>0.51236627672842372</v>
      </c>
      <c r="J8" s="99">
        <f>RES_hhdet_in_fech!J8/RES_summary!J$21</f>
        <v>0.39351701283071527</v>
      </c>
      <c r="K8" s="99">
        <f>RES_hhdet_in_fech!K8/RES_summary!K$21</f>
        <v>0.59139592399083318</v>
      </c>
      <c r="L8" s="99">
        <f>RES_hhdet_in_fech!L8/RES_summary!L$21</f>
        <v>0.68917655534389322</v>
      </c>
      <c r="M8" s="99">
        <f>RES_hhdet_in_fech!M8/RES_summary!M$21</f>
        <v>0.45707786014457635</v>
      </c>
      <c r="N8" s="99">
        <f>RES_hhdet_in_fech!N8/RES_summary!N$21</f>
        <v>0.68194532123061657</v>
      </c>
      <c r="O8" s="99">
        <f>RES_hhdet_in_fech!O8/RES_summary!O$21</f>
        <v>0.12809749879993548</v>
      </c>
      <c r="P8" s="99">
        <f>RES_hhdet_in_fech!P8/RES_summary!P$21</f>
        <v>3.5087061811085923E-2</v>
      </c>
      <c r="Q8" s="99">
        <f>RES_hhdet_in_fech!Q8/RES_summary!Q$21</f>
        <v>3.8342134761184497E-2</v>
      </c>
      <c r="R8" s="99">
        <f>RES_hhdet_in_fech!R8/RES_summary!R$21</f>
        <v>0.18243020615196034</v>
      </c>
      <c r="S8" s="99">
        <f>RES_hhdet_in_fech!S8/RES_summary!S$21</f>
        <v>0.22215412444032034</v>
      </c>
      <c r="T8" s="99">
        <f>RES_hhdet_in_fech!T8/RES_summary!T$21</f>
        <v>0.28953888265445704</v>
      </c>
      <c r="U8" s="99">
        <f>RES_hhdet_in_fech!U8/RES_summary!U$21</f>
        <v>0.1556113431267295</v>
      </c>
      <c r="V8" s="99">
        <f>RES_hhdet_in_fech!V8/RES_summary!V$21</f>
        <v>0</v>
      </c>
      <c r="W8" s="99">
        <f>RES_hhdet_in_fech!W8/RES_summary!W$21</f>
        <v>0</v>
      </c>
      <c r="X8" s="99">
        <f>RES_hhdet_in_fech!X8/RES_summary!X$21</f>
        <v>0</v>
      </c>
      <c r="Y8" s="99">
        <f>RES_hhdet_in_fech!Y8/RES_summary!Y$21</f>
        <v>7.0763287359942223E-2</v>
      </c>
      <c r="DA8" s="63" t="s">
        <v>4432</v>
      </c>
    </row>
    <row r="9" spans="1:105" ht="12" customHeight="1" x14ac:dyDescent="0.25">
      <c r="A9" s="121" t="s">
        <v>55</v>
      </c>
      <c r="B9" s="122"/>
      <c r="C9" s="123">
        <v>12.679256099523629</v>
      </c>
      <c r="D9" s="123">
        <v>12.26643641608222</v>
      </c>
      <c r="E9" s="123">
        <v>11.536013862800553</v>
      </c>
      <c r="F9" s="123">
        <v>11.26773034572361</v>
      </c>
      <c r="G9" s="123">
        <v>11.007558673931843</v>
      </c>
      <c r="H9" s="123">
        <v>10.983215628907105</v>
      </c>
      <c r="I9" s="123">
        <v>10.15557598401012</v>
      </c>
      <c r="J9" s="123">
        <v>9.8606586458345671</v>
      </c>
      <c r="K9" s="123">
        <v>9.7114519662746304</v>
      </c>
      <c r="L9" s="123">
        <v>10.346560760396194</v>
      </c>
      <c r="M9" s="123">
        <v>10.386996824835014</v>
      </c>
      <c r="N9" s="123">
        <v>9.6914940007621198</v>
      </c>
      <c r="O9" s="123">
        <v>9.4132009862209571</v>
      </c>
      <c r="P9" s="123">
        <v>9.1637934538427199</v>
      </c>
      <c r="Q9" s="123">
        <v>8.5057394292454553</v>
      </c>
      <c r="R9" s="123">
        <v>8.6099092473567662</v>
      </c>
      <c r="S9" s="123">
        <v>8.9227559734485773</v>
      </c>
      <c r="T9" s="123">
        <v>9.0122130098578435</v>
      </c>
      <c r="U9" s="123">
        <v>8.9025213932008853</v>
      </c>
      <c r="V9" s="123">
        <v>11.749152728926527</v>
      </c>
      <c r="W9" s="123">
        <v>0</v>
      </c>
      <c r="X9" s="123">
        <v>0</v>
      </c>
      <c r="Y9" s="123">
        <v>7.8870850419850944</v>
      </c>
      <c r="DA9" s="130" t="s">
        <v>4433</v>
      </c>
    </row>
    <row r="10" spans="1:105" ht="12" customHeight="1" x14ac:dyDescent="0.25">
      <c r="A10" s="97" t="s">
        <v>143</v>
      </c>
      <c r="B10" s="98"/>
      <c r="C10" s="99">
        <v>12.944934097478448</v>
      </c>
      <c r="D10" s="99">
        <v>12.062165168096014</v>
      </c>
      <c r="E10" s="99">
        <v>11.386124457189446</v>
      </c>
      <c r="F10" s="99">
        <v>11.440849052240662</v>
      </c>
      <c r="G10" s="99">
        <v>11.671809865849349</v>
      </c>
      <c r="H10" s="99">
        <v>11.491429860640173</v>
      </c>
      <c r="I10" s="99">
        <v>10.249338163158788</v>
      </c>
      <c r="J10" s="99">
        <v>10.848095638013998</v>
      </c>
      <c r="K10" s="99">
        <v>10.957625513281183</v>
      </c>
      <c r="L10" s="99">
        <v>11.040523210413335</v>
      </c>
      <c r="M10" s="99">
        <v>10.081507442432709</v>
      </c>
      <c r="N10" s="99">
        <v>10.14557758223871</v>
      </c>
      <c r="O10" s="99">
        <v>10.018176051857218</v>
      </c>
      <c r="P10" s="99">
        <v>10.408094272206771</v>
      </c>
      <c r="Q10" s="99">
        <v>10.267445885966048</v>
      </c>
      <c r="R10" s="99">
        <v>9.6810635513493093</v>
      </c>
      <c r="S10" s="99">
        <v>10.494338511562898</v>
      </c>
      <c r="T10" s="99">
        <v>9.7254140413752648</v>
      </c>
      <c r="U10" s="99">
        <v>11.238254151627601</v>
      </c>
      <c r="V10" s="99">
        <v>11.749152728926527</v>
      </c>
      <c r="W10" s="99">
        <v>0</v>
      </c>
      <c r="X10" s="99">
        <v>0</v>
      </c>
      <c r="Y10" s="99">
        <v>0</v>
      </c>
      <c r="DA10" s="63" t="s">
        <v>4434</v>
      </c>
    </row>
    <row r="11" spans="1:105" ht="12" customHeight="1" x14ac:dyDescent="0.25">
      <c r="A11" s="97" t="s">
        <v>124</v>
      </c>
      <c r="B11" s="98"/>
      <c r="C11" s="99">
        <v>13.036997910362105</v>
      </c>
      <c r="D11" s="99">
        <v>12.831264335553938</v>
      </c>
      <c r="E11" s="99">
        <v>11.973102545452052</v>
      </c>
      <c r="F11" s="99">
        <v>11.924778876087361</v>
      </c>
      <c r="G11" s="99">
        <v>12.167530406966197</v>
      </c>
      <c r="H11" s="99">
        <v>11.632369068337649</v>
      </c>
      <c r="I11" s="99">
        <v>11.56854268042647</v>
      </c>
      <c r="J11" s="99">
        <v>11.542115126183219</v>
      </c>
      <c r="K11" s="99">
        <v>11.203989468218644</v>
      </c>
      <c r="L11" s="99">
        <v>11.393696928435205</v>
      </c>
      <c r="M11" s="99">
        <v>10.981769646997188</v>
      </c>
      <c r="N11" s="99">
        <v>10.539605699916139</v>
      </c>
      <c r="O11" s="99">
        <v>10.457975723854345</v>
      </c>
      <c r="P11" s="99">
        <v>9.9925259533682542</v>
      </c>
      <c r="Q11" s="99">
        <v>9.3513484851823243</v>
      </c>
      <c r="R11" s="99">
        <v>9.4656154530608454</v>
      </c>
      <c r="S11" s="99">
        <v>9.6908759177527539</v>
      </c>
      <c r="T11" s="99">
        <v>9.5718581312555742</v>
      </c>
      <c r="U11" s="99">
        <v>8.982209990982513</v>
      </c>
      <c r="V11" s="99">
        <v>0</v>
      </c>
      <c r="W11" s="99">
        <v>0</v>
      </c>
      <c r="X11" s="99">
        <v>0</v>
      </c>
      <c r="Y11" s="99">
        <v>8.1897824253437079</v>
      </c>
      <c r="DA11" s="63" t="s">
        <v>4435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7.6953440661679409</v>
      </c>
      <c r="E12" s="99">
        <v>7.0159111999162809</v>
      </c>
      <c r="F12" s="99">
        <v>7.1014240318998931</v>
      </c>
      <c r="G12" s="99">
        <v>7.2646543668467389</v>
      </c>
      <c r="H12" s="99">
        <v>7.0979056801629365</v>
      </c>
      <c r="I12" s="99">
        <v>7.0149384721155057</v>
      </c>
      <c r="J12" s="99">
        <v>7.022159569899534</v>
      </c>
      <c r="K12" s="99">
        <v>6.8414904913452794</v>
      </c>
      <c r="L12" s="99">
        <v>7.0098593474383142</v>
      </c>
      <c r="M12" s="99">
        <v>0</v>
      </c>
      <c r="N12" s="99">
        <v>6.7500413741832812</v>
      </c>
      <c r="O12" s="99">
        <v>6.856114595781567</v>
      </c>
      <c r="P12" s="99">
        <v>6.9924222548200943</v>
      </c>
      <c r="Q12" s="99">
        <v>6.594820578307683</v>
      </c>
      <c r="R12" s="99">
        <v>6.8784829282507465</v>
      </c>
      <c r="S12" s="99">
        <v>7.2676931714965081</v>
      </c>
      <c r="T12" s="99">
        <v>7.333169603499945</v>
      </c>
      <c r="U12" s="99">
        <v>7.0181572537255468</v>
      </c>
      <c r="V12" s="99">
        <v>0</v>
      </c>
      <c r="W12" s="99">
        <v>0</v>
      </c>
      <c r="X12" s="99">
        <v>0</v>
      </c>
      <c r="Y12" s="99">
        <v>6.5336920394731299</v>
      </c>
      <c r="DA12" s="63" t="s">
        <v>4436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1.1443166526288124</v>
      </c>
      <c r="E13" s="102">
        <v>0.62940512029941365</v>
      </c>
      <c r="F13" s="102">
        <v>0.8251313378708357</v>
      </c>
      <c r="G13" s="102">
        <v>0.8151384809686445</v>
      </c>
      <c r="H13" s="102">
        <v>1.0636871913867501</v>
      </c>
      <c r="I13" s="102">
        <v>0.86420489199019368</v>
      </c>
      <c r="J13" s="102">
        <v>0.81137013242667666</v>
      </c>
      <c r="K13" s="102">
        <v>0.73819960657691508</v>
      </c>
      <c r="L13" s="102">
        <v>0.75073619354618226</v>
      </c>
      <c r="M13" s="102">
        <v>0</v>
      </c>
      <c r="N13" s="102">
        <v>0.68584516566259934</v>
      </c>
      <c r="O13" s="102">
        <v>0.42914760684822501</v>
      </c>
      <c r="P13" s="102">
        <v>0.85233263037142049</v>
      </c>
      <c r="Q13" s="102">
        <v>0.16651985709339859</v>
      </c>
      <c r="R13" s="102">
        <v>0.28663120559028832</v>
      </c>
      <c r="S13" s="102">
        <v>0.54913559121630384</v>
      </c>
      <c r="T13" s="102">
        <v>0.63281490688487008</v>
      </c>
      <c r="U13" s="102">
        <v>0.74657286265162148</v>
      </c>
      <c r="V13" s="102">
        <v>0</v>
      </c>
      <c r="W13" s="102">
        <v>0</v>
      </c>
      <c r="X13" s="102">
        <v>0</v>
      </c>
      <c r="Y13" s="102">
        <v>0.52797681908858451</v>
      </c>
      <c r="DA13" s="131" t="s">
        <v>4437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6.5510274135391287</v>
      </c>
      <c r="E14" s="105">
        <v>6.3865060796168667</v>
      </c>
      <c r="F14" s="105">
        <v>6.2762926940290571</v>
      </c>
      <c r="G14" s="105">
        <v>6.4495158858780952</v>
      </c>
      <c r="H14" s="105">
        <v>6.0342184887761858</v>
      </c>
      <c r="I14" s="105">
        <v>6.1507335801253138</v>
      </c>
      <c r="J14" s="105">
        <v>6.2107894374728581</v>
      </c>
      <c r="K14" s="105">
        <v>6.1032908847683638</v>
      </c>
      <c r="L14" s="105">
        <v>6.2591231538921317</v>
      </c>
      <c r="M14" s="105">
        <v>0</v>
      </c>
      <c r="N14" s="105">
        <v>6.0641962085206824</v>
      </c>
      <c r="O14" s="105">
        <v>6.4269669889333416</v>
      </c>
      <c r="P14" s="105">
        <v>6.1400896244486729</v>
      </c>
      <c r="Q14" s="105">
        <v>6.4283007212142849</v>
      </c>
      <c r="R14" s="105">
        <v>6.5918517226604569</v>
      </c>
      <c r="S14" s="105">
        <v>6.7185575802802049</v>
      </c>
      <c r="T14" s="105">
        <v>6.7003546966150749</v>
      </c>
      <c r="U14" s="105">
        <v>6.271584391073926</v>
      </c>
      <c r="V14" s="105">
        <v>0</v>
      </c>
      <c r="W14" s="105">
        <v>0</v>
      </c>
      <c r="X14" s="105">
        <v>0</v>
      </c>
      <c r="Y14" s="105">
        <v>6.0057152203845456</v>
      </c>
      <c r="DA14" s="132" t="s">
        <v>4438</v>
      </c>
    </row>
    <row r="15" spans="1:105" ht="12" customHeight="1" x14ac:dyDescent="0.25">
      <c r="A15" s="106" t="s">
        <v>122</v>
      </c>
      <c r="B15" s="101"/>
      <c r="C15" s="102">
        <v>12.61144159269225</v>
      </c>
      <c r="D15" s="102">
        <v>11.456543200760223</v>
      </c>
      <c r="E15" s="102">
        <v>10.443177053175397</v>
      </c>
      <c r="F15" s="102">
        <v>10.428358870637362</v>
      </c>
      <c r="G15" s="102">
        <v>10.448493316113323</v>
      </c>
      <c r="H15" s="102">
        <v>10.992115643374767</v>
      </c>
      <c r="I15" s="102">
        <v>10.619022197947952</v>
      </c>
      <c r="J15" s="102">
        <v>10.458497922415564</v>
      </c>
      <c r="K15" s="102">
        <v>10.061054995971238</v>
      </c>
      <c r="L15" s="102">
        <v>10.415420751993947</v>
      </c>
      <c r="M15" s="102">
        <v>10.412824251971728</v>
      </c>
      <c r="N15" s="102">
        <v>9.9646333367715076</v>
      </c>
      <c r="O15" s="102">
        <v>9.5304371264917425</v>
      </c>
      <c r="P15" s="102">
        <v>9.737083700923657</v>
      </c>
      <c r="Q15" s="102">
        <v>8.9415807514563319</v>
      </c>
      <c r="R15" s="102">
        <v>9.1643950401132415</v>
      </c>
      <c r="S15" s="102">
        <v>9.462289866717521</v>
      </c>
      <c r="T15" s="102">
        <v>9.5363409858229122</v>
      </c>
      <c r="U15" s="102">
        <v>9.5433990559733175</v>
      </c>
      <c r="V15" s="102">
        <v>0</v>
      </c>
      <c r="W15" s="102">
        <v>0</v>
      </c>
      <c r="X15" s="102">
        <v>0</v>
      </c>
      <c r="Y15" s="102">
        <v>8.472597942946523</v>
      </c>
      <c r="DA15" s="131" t="s">
        <v>4439</v>
      </c>
    </row>
    <row r="16" spans="1:105" ht="12" customHeight="1" x14ac:dyDescent="0.25">
      <c r="A16" s="107" t="s">
        <v>121</v>
      </c>
      <c r="B16" s="104"/>
      <c r="C16" s="105">
        <v>8.9277388449509978</v>
      </c>
      <c r="D16" s="105">
        <v>7.5593116828548528</v>
      </c>
      <c r="E16" s="105">
        <v>6.7609528173835018</v>
      </c>
      <c r="F16" s="105">
        <v>6.8342572025716217</v>
      </c>
      <c r="G16" s="105">
        <v>6.8532836559190971</v>
      </c>
      <c r="H16" s="105">
        <v>7.3328524031507145</v>
      </c>
      <c r="I16" s="105">
        <v>7.0400452933426205</v>
      </c>
      <c r="J16" s="105">
        <v>6.9437520470750504</v>
      </c>
      <c r="K16" s="105">
        <v>6.6867544966529504</v>
      </c>
      <c r="L16" s="105">
        <v>6.9441406234685124</v>
      </c>
      <c r="M16" s="105">
        <v>7.1052720425942502</v>
      </c>
      <c r="N16" s="105">
        <v>6.7595466232214436</v>
      </c>
      <c r="O16" s="105">
        <v>6.5026756018922693</v>
      </c>
      <c r="P16" s="105">
        <v>6.9693345487593712</v>
      </c>
      <c r="Q16" s="105">
        <v>6.3601231651637082</v>
      </c>
      <c r="R16" s="105">
        <v>6.6741502870677918</v>
      </c>
      <c r="S16" s="105">
        <v>7.0726364815966569</v>
      </c>
      <c r="T16" s="105">
        <v>7.2266059384120531</v>
      </c>
      <c r="U16" s="105">
        <v>7.3475007528574068</v>
      </c>
      <c r="V16" s="105">
        <v>0</v>
      </c>
      <c r="W16" s="105">
        <v>0</v>
      </c>
      <c r="X16" s="105">
        <v>0</v>
      </c>
      <c r="Y16" s="105">
        <v>6.8318353381918868</v>
      </c>
      <c r="DA16" s="132" t="s">
        <v>4440</v>
      </c>
    </row>
    <row r="17" spans="1:105" ht="12" customHeight="1" x14ac:dyDescent="0.25">
      <c r="A17" s="108" t="s">
        <v>53</v>
      </c>
      <c r="B17" s="98"/>
      <c r="C17" s="99">
        <v>2.7815568416014775</v>
      </c>
      <c r="D17" s="99">
        <v>1.0200830972165107</v>
      </c>
      <c r="E17" s="99">
        <v>0.53599817640668468</v>
      </c>
      <c r="F17" s="99">
        <v>0.71593081136104919</v>
      </c>
      <c r="G17" s="99">
        <v>0.69208038543738015</v>
      </c>
      <c r="H17" s="99">
        <v>1.0143402831297899</v>
      </c>
      <c r="I17" s="99">
        <v>0.79556322251709266</v>
      </c>
      <c r="J17" s="99">
        <v>0.73406033931235359</v>
      </c>
      <c r="K17" s="99">
        <v>0.65767929569964301</v>
      </c>
      <c r="L17" s="99">
        <v>0.67501045148262084</v>
      </c>
      <c r="M17" s="99">
        <v>1.0197891127320267</v>
      </c>
      <c r="N17" s="99">
        <v>0.64184532417529905</v>
      </c>
      <c r="O17" s="99">
        <v>0.36300409213381374</v>
      </c>
      <c r="P17" s="99">
        <v>0.83569171244229401</v>
      </c>
      <c r="Q17" s="99">
        <v>0.11756696001882778</v>
      </c>
      <c r="R17" s="99">
        <v>0.23609007618594663</v>
      </c>
      <c r="S17" s="99">
        <v>0.52416887860128836</v>
      </c>
      <c r="T17" s="99">
        <v>0.62393205047934219</v>
      </c>
      <c r="U17" s="99">
        <v>0.81656241318462019</v>
      </c>
      <c r="V17" s="99">
        <v>0</v>
      </c>
      <c r="W17" s="99">
        <v>0</v>
      </c>
      <c r="X17" s="99">
        <v>0</v>
      </c>
      <c r="Y17" s="99">
        <v>0.56586313198198135</v>
      </c>
      <c r="DA17" s="63" t="s">
        <v>4441</v>
      </c>
    </row>
    <row r="18" spans="1:105" ht="12" customHeight="1" x14ac:dyDescent="0.25">
      <c r="A18" s="108" t="s">
        <v>52</v>
      </c>
      <c r="B18" s="98"/>
      <c r="C18" s="99">
        <v>6.1461820033495185</v>
      </c>
      <c r="D18" s="99">
        <v>6.5392285856383419</v>
      </c>
      <c r="E18" s="99">
        <v>6.2249546409768159</v>
      </c>
      <c r="F18" s="99">
        <v>6.118326391210573</v>
      </c>
      <c r="G18" s="99">
        <v>6.1612032704817175</v>
      </c>
      <c r="H18" s="99">
        <v>6.3185121200209231</v>
      </c>
      <c r="I18" s="99">
        <v>6.2444820708255264</v>
      </c>
      <c r="J18" s="99">
        <v>6.2096917077626959</v>
      </c>
      <c r="K18" s="99">
        <v>6.0290752009533088</v>
      </c>
      <c r="L18" s="99">
        <v>6.2691301719858918</v>
      </c>
      <c r="M18" s="99">
        <v>6.0854829298622226</v>
      </c>
      <c r="N18" s="99">
        <v>6.1177012990461455</v>
      </c>
      <c r="O18" s="99">
        <v>6.1396715097584558</v>
      </c>
      <c r="P18" s="99">
        <v>6.1336428363170779</v>
      </c>
      <c r="Q18" s="99">
        <v>6.2425562051448811</v>
      </c>
      <c r="R18" s="99">
        <v>6.4380602108818445</v>
      </c>
      <c r="S18" s="99">
        <v>6.5484676029953688</v>
      </c>
      <c r="T18" s="99">
        <v>6.6026738879327098</v>
      </c>
      <c r="U18" s="99">
        <v>6.5309383396727849</v>
      </c>
      <c r="V18" s="99">
        <v>0</v>
      </c>
      <c r="W18" s="99">
        <v>0</v>
      </c>
      <c r="X18" s="99">
        <v>0</v>
      </c>
      <c r="Y18" s="99">
        <v>6.2659722062099048</v>
      </c>
      <c r="DA18" s="63" t="s">
        <v>4442</v>
      </c>
    </row>
    <row r="19" spans="1:105" ht="12" customHeight="1" x14ac:dyDescent="0.25">
      <c r="A19" s="121" t="s">
        <v>54</v>
      </c>
      <c r="B19" s="122"/>
      <c r="C19" s="123">
        <v>6.4887663258336419</v>
      </c>
      <c r="D19" s="123">
        <v>6.6026148683277528</v>
      </c>
      <c r="E19" s="123">
        <v>6.6810708885537391</v>
      </c>
      <c r="F19" s="123">
        <v>6.602743973657204</v>
      </c>
      <c r="G19" s="123">
        <v>6.6344208792446686</v>
      </c>
      <c r="H19" s="123">
        <v>7.2702446988745031</v>
      </c>
      <c r="I19" s="123">
        <v>7.0783535979997039</v>
      </c>
      <c r="J19" s="123">
        <v>7.1361898466482536</v>
      </c>
      <c r="K19" s="123">
        <v>7.2019277857966504</v>
      </c>
      <c r="L19" s="123">
        <v>7.2759427932616125</v>
      </c>
      <c r="M19" s="123">
        <v>6.972780633827818</v>
      </c>
      <c r="N19" s="123">
        <v>6.2043574002932811</v>
      </c>
      <c r="O19" s="123">
        <v>5.4379136468302365</v>
      </c>
      <c r="P19" s="123">
        <v>5.4211016291911376</v>
      </c>
      <c r="Q19" s="123">
        <v>5.3459067335629298</v>
      </c>
      <c r="R19" s="123">
        <v>5.294659200717696</v>
      </c>
      <c r="S19" s="123">
        <v>5.4678556233491591</v>
      </c>
      <c r="T19" s="123">
        <v>5.7413977999073778</v>
      </c>
      <c r="U19" s="123">
        <v>5.4973431074701384</v>
      </c>
      <c r="V19" s="123">
        <v>7.9569180088450713</v>
      </c>
      <c r="W19" s="123">
        <v>0</v>
      </c>
      <c r="X19" s="123">
        <v>0</v>
      </c>
      <c r="Y19" s="123">
        <v>4.6207650373946461</v>
      </c>
      <c r="DA19" s="130" t="s">
        <v>4443</v>
      </c>
    </row>
    <row r="20" spans="1:105" ht="12" customHeight="1" x14ac:dyDescent="0.25">
      <c r="A20" s="97" t="s">
        <v>51</v>
      </c>
      <c r="B20" s="98"/>
      <c r="C20" s="99">
        <v>7.498491387522475</v>
      </c>
      <c r="D20" s="99">
        <v>7.6031060317143959</v>
      </c>
      <c r="E20" s="99">
        <v>7.5438570211613509</v>
      </c>
      <c r="F20" s="99">
        <v>7.7207226681573156</v>
      </c>
      <c r="G20" s="99">
        <v>7.8998602625583958</v>
      </c>
      <c r="H20" s="99">
        <v>8.3458123104712936</v>
      </c>
      <c r="I20" s="99">
        <v>7.8863230974729746</v>
      </c>
      <c r="J20" s="99">
        <v>8.0784474265626542</v>
      </c>
      <c r="K20" s="99">
        <v>8.3121280710168932</v>
      </c>
      <c r="L20" s="99">
        <v>7.6323880890252767</v>
      </c>
      <c r="M20" s="99">
        <v>7.5703296449231878</v>
      </c>
      <c r="N20" s="99">
        <v>6.9879162157723336</v>
      </c>
      <c r="O20" s="99">
        <v>6.1481633025120574</v>
      </c>
      <c r="P20" s="99">
        <v>6.4456098439618694</v>
      </c>
      <c r="Q20" s="99">
        <v>6.6569541254348099</v>
      </c>
      <c r="R20" s="99">
        <v>6.333758778839675</v>
      </c>
      <c r="S20" s="99">
        <v>6.9215628445293893</v>
      </c>
      <c r="T20" s="99">
        <v>6.8837378305950434</v>
      </c>
      <c r="U20" s="99">
        <v>7.6610020703528772</v>
      </c>
      <c r="V20" s="99">
        <v>7.9569180088450713</v>
      </c>
      <c r="W20" s="99">
        <v>0</v>
      </c>
      <c r="X20" s="99">
        <v>0</v>
      </c>
      <c r="Y20" s="99">
        <v>0</v>
      </c>
      <c r="DA20" s="63" t="s">
        <v>4444</v>
      </c>
    </row>
    <row r="21" spans="1:105" ht="12" customHeight="1" x14ac:dyDescent="0.25">
      <c r="A21" s="97" t="s">
        <v>50</v>
      </c>
      <c r="B21" s="98"/>
      <c r="C21" s="99">
        <v>7.4905636845869559</v>
      </c>
      <c r="D21" s="99">
        <v>7.6232069399713893</v>
      </c>
      <c r="E21" s="99">
        <v>7.6442074421498738</v>
      </c>
      <c r="F21" s="99">
        <v>7.8049989467768714</v>
      </c>
      <c r="G21" s="99">
        <v>7.915448028083631</v>
      </c>
      <c r="H21" s="99">
        <v>8.0972470307571704</v>
      </c>
      <c r="I21" s="99">
        <v>8.2505401154576905</v>
      </c>
      <c r="J21" s="99">
        <v>8.2700558195093592</v>
      </c>
      <c r="K21" s="99">
        <v>8.0522348562445423</v>
      </c>
      <c r="L21" s="99">
        <v>7.8348938640660037</v>
      </c>
      <c r="M21" s="99">
        <v>7.1735185286100949</v>
      </c>
      <c r="N21" s="99">
        <v>6.844575030490331</v>
      </c>
      <c r="O21" s="99">
        <v>6.5780812822996619</v>
      </c>
      <c r="P21" s="99">
        <v>6.4857095621565293</v>
      </c>
      <c r="Q21" s="99">
        <v>6.5240874465843044</v>
      </c>
      <c r="R21" s="99">
        <v>6.6209069829352876</v>
      </c>
      <c r="S21" s="99">
        <v>6.7761591232734464</v>
      </c>
      <c r="T21" s="99">
        <v>7.0917739132740802</v>
      </c>
      <c r="U21" s="99">
        <v>6.3173597778811006</v>
      </c>
      <c r="V21" s="99">
        <v>0</v>
      </c>
      <c r="W21" s="99">
        <v>0</v>
      </c>
      <c r="X21" s="99">
        <v>0</v>
      </c>
      <c r="Y21" s="99">
        <v>5.9575918228648534</v>
      </c>
      <c r="DA21" s="63" t="s">
        <v>4445</v>
      </c>
    </row>
    <row r="22" spans="1:105" ht="12" customHeight="1" x14ac:dyDescent="0.25">
      <c r="A22" s="109" t="s">
        <v>120</v>
      </c>
      <c r="B22" s="33"/>
      <c r="C22" s="110">
        <v>6.1194019946518283</v>
      </c>
      <c r="D22" s="110">
        <v>5.9050123538898376</v>
      </c>
      <c r="E22" s="110">
        <v>5.9195137268400897</v>
      </c>
      <c r="F22" s="110">
        <v>5.7828809161322576</v>
      </c>
      <c r="G22" s="110">
        <v>5.7807136049016385</v>
      </c>
      <c r="H22" s="110">
        <v>6.744836446932692</v>
      </c>
      <c r="I22" s="110">
        <v>6.4729004341317466</v>
      </c>
      <c r="J22" s="110">
        <v>6.2888345177261957</v>
      </c>
      <c r="K22" s="110">
        <v>5.9899985198809569</v>
      </c>
      <c r="L22" s="110">
        <v>6.2019705005541148</v>
      </c>
      <c r="M22" s="110">
        <v>5.5223114522171874</v>
      </c>
      <c r="N22" s="110">
        <v>5.2482242414110667</v>
      </c>
      <c r="O22" s="110">
        <v>4.4079773400070188</v>
      </c>
      <c r="P22" s="110">
        <v>5.0110908480018121</v>
      </c>
      <c r="Q22" s="110">
        <v>4.8225911519473863</v>
      </c>
      <c r="R22" s="110">
        <v>4.7576018191177747</v>
      </c>
      <c r="S22" s="110">
        <v>4.7428973908295529</v>
      </c>
      <c r="T22" s="110">
        <v>5.0461038051541927</v>
      </c>
      <c r="U22" s="110">
        <v>4.6916046212283273</v>
      </c>
      <c r="V22" s="110">
        <v>0</v>
      </c>
      <c r="W22" s="110">
        <v>0</v>
      </c>
      <c r="X22" s="110">
        <v>0</v>
      </c>
      <c r="Y22" s="110">
        <v>4.3219907943599587</v>
      </c>
      <c r="DA22" s="60" t="s">
        <v>4446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75.595365143999445</v>
      </c>
      <c r="E24" s="118">
        <f t="shared" si="7"/>
        <v>77.927201431492009</v>
      </c>
      <c r="F24" s="118">
        <f t="shared" si="7"/>
        <v>81.7818542151565</v>
      </c>
      <c r="G24" s="118">
        <f t="shared" si="7"/>
        <v>82.505905700662225</v>
      </c>
      <c r="H24" s="118">
        <f t="shared" si="7"/>
        <v>78.216393734167028</v>
      </c>
      <c r="I24" s="118">
        <f t="shared" si="7"/>
        <v>77.360065775357526</v>
      </c>
      <c r="J24" s="118">
        <f t="shared" si="7"/>
        <v>75.392198451336085</v>
      </c>
      <c r="K24" s="118">
        <f t="shared" si="7"/>
        <v>72.213940284349562</v>
      </c>
      <c r="L24" s="118">
        <f t="shared" si="7"/>
        <v>76.603157972625112</v>
      </c>
      <c r="M24" s="118">
        <f t="shared" si="7"/>
        <v>65.322709477397581</v>
      </c>
      <c r="N24" s="118">
        <f t="shared" si="7"/>
        <v>63.666417431115477</v>
      </c>
      <c r="O24" s="118">
        <f t="shared" si="7"/>
        <v>56.050244175490292</v>
      </c>
      <c r="P24" s="118">
        <f t="shared" si="7"/>
        <v>0</v>
      </c>
      <c r="Q24" s="118">
        <f t="shared" si="7"/>
        <v>46.683458564617609</v>
      </c>
      <c r="R24" s="118">
        <f t="shared" ref="R24:V24" si="8">R25+R28+R30+R39</f>
        <v>49.290872401739648</v>
      </c>
      <c r="S24" s="118">
        <f t="shared" si="8"/>
        <v>42.621401904596041</v>
      </c>
      <c r="T24" s="118">
        <f t="shared" si="8"/>
        <v>49.327507091022525</v>
      </c>
      <c r="U24" s="118">
        <f t="shared" si="8"/>
        <v>42.909178992140191</v>
      </c>
      <c r="V24" s="118">
        <f t="shared" si="8"/>
        <v>40.934515635646136</v>
      </c>
      <c r="W24" s="118">
        <f t="shared" ref="W24:Y24" si="9">W25+W28+W30+W39</f>
        <v>41.676731365028267</v>
      </c>
      <c r="X24" s="118">
        <f t="shared" si="9"/>
        <v>43.611072536000393</v>
      </c>
      <c r="Y24" s="118">
        <f t="shared" si="9"/>
        <v>37.310488630208887</v>
      </c>
      <c r="DA24" s="129" t="s">
        <v>4447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56.485067576302058</v>
      </c>
      <c r="E25" s="123">
        <f t="shared" si="10"/>
        <v>59.126530190626283</v>
      </c>
      <c r="F25" s="123">
        <f t="shared" si="10"/>
        <v>63.212447018504903</v>
      </c>
      <c r="G25" s="123">
        <f t="shared" si="10"/>
        <v>63.710896441941415</v>
      </c>
      <c r="H25" s="123">
        <f t="shared" si="10"/>
        <v>59.746141036951016</v>
      </c>
      <c r="I25" s="123">
        <f t="shared" si="10"/>
        <v>59.858973876666695</v>
      </c>
      <c r="J25" s="123">
        <f t="shared" si="10"/>
        <v>58.571142143380477</v>
      </c>
      <c r="K25" s="123">
        <f t="shared" si="10"/>
        <v>55.534855999573793</v>
      </c>
      <c r="L25" s="123">
        <f t="shared" si="10"/>
        <v>59.051296542985398</v>
      </c>
      <c r="M25" s="123">
        <f t="shared" si="10"/>
        <v>48.472238187235483</v>
      </c>
      <c r="N25" s="123">
        <f t="shared" si="10"/>
        <v>47.749290354985618</v>
      </c>
      <c r="O25" s="123">
        <f t="shared" si="10"/>
        <v>41.74787842649522</v>
      </c>
      <c r="P25" s="123">
        <f t="shared" si="10"/>
        <v>0</v>
      </c>
      <c r="Q25" s="123">
        <f t="shared" si="10"/>
        <v>33.04576761252266</v>
      </c>
      <c r="R25" s="123">
        <f t="shared" ref="R25:V25" si="11">SUM(R26:R27)</f>
        <v>35.376241138645447</v>
      </c>
      <c r="S25" s="123">
        <f t="shared" si="11"/>
        <v>28.325819381507017</v>
      </c>
      <c r="T25" s="123">
        <f t="shared" si="11"/>
        <v>34.637273401335932</v>
      </c>
      <c r="U25" s="123">
        <f t="shared" si="11"/>
        <v>29.090082352720334</v>
      </c>
      <c r="V25" s="123">
        <f t="shared" si="11"/>
        <v>27.366064690132866</v>
      </c>
      <c r="W25" s="123">
        <f t="shared" ref="W25:Y25" si="12">SUM(W26:W27)</f>
        <v>28.024473024105237</v>
      </c>
      <c r="X25" s="123">
        <f t="shared" si="12"/>
        <v>29.601180422278151</v>
      </c>
      <c r="Y25" s="123">
        <f t="shared" si="12"/>
        <v>24.73150888201366</v>
      </c>
      <c r="DA25" s="130" t="s">
        <v>4448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55.888648795728919</v>
      </c>
      <c r="E26" s="99">
        <v>58.536446716581509</v>
      </c>
      <c r="F26" s="99">
        <v>62.576537240870827</v>
      </c>
      <c r="G26" s="99">
        <v>63.08484914848907</v>
      </c>
      <c r="H26" s="99">
        <v>59.17634165796732</v>
      </c>
      <c r="I26" s="99">
        <v>59.286259305015797</v>
      </c>
      <c r="J26" s="99">
        <v>58.017676063589214</v>
      </c>
      <c r="K26" s="99">
        <v>55.022766749002109</v>
      </c>
      <c r="L26" s="99">
        <v>58.502068436644272</v>
      </c>
      <c r="M26" s="99">
        <v>48.006122453761229</v>
      </c>
      <c r="N26" s="99">
        <v>47.277870290246476</v>
      </c>
      <c r="O26" s="99">
        <v>41.307254510648796</v>
      </c>
      <c r="P26" s="99">
        <v>0</v>
      </c>
      <c r="Q26" s="99">
        <v>32.671877799373448</v>
      </c>
      <c r="R26" s="99">
        <v>34.969670758161072</v>
      </c>
      <c r="S26" s="99">
        <v>28.00325640972817</v>
      </c>
      <c r="T26" s="99">
        <v>34.238634710651034</v>
      </c>
      <c r="U26" s="99">
        <v>28.758925271417553</v>
      </c>
      <c r="V26" s="99">
        <v>27.053847537621287</v>
      </c>
      <c r="W26" s="99">
        <v>27.702297827427802</v>
      </c>
      <c r="X26" s="99">
        <v>29.254900410564453</v>
      </c>
      <c r="Y26" s="99">
        <v>24.442072967610272</v>
      </c>
      <c r="DA26" s="63" t="s">
        <v>4449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0.59641878057313902</v>
      </c>
      <c r="E27" s="99">
        <v>0.59008347404477191</v>
      </c>
      <c r="F27" s="99">
        <v>0.63590977763407774</v>
      </c>
      <c r="G27" s="99">
        <v>0.62604729345234189</v>
      </c>
      <c r="H27" s="99">
        <v>0.56979937898369915</v>
      </c>
      <c r="I27" s="99">
        <v>0.57271457165090101</v>
      </c>
      <c r="J27" s="99">
        <v>0.55346607979126383</v>
      </c>
      <c r="K27" s="99">
        <v>0.51208925057168331</v>
      </c>
      <c r="L27" s="99">
        <v>0.54922810634112362</v>
      </c>
      <c r="M27" s="99">
        <v>0.46611573347425267</v>
      </c>
      <c r="N27" s="99">
        <v>0.47142006473914078</v>
      </c>
      <c r="O27" s="99">
        <v>0.44062391584642491</v>
      </c>
      <c r="P27" s="99">
        <v>0</v>
      </c>
      <c r="Q27" s="99">
        <v>0.37388981314921438</v>
      </c>
      <c r="R27" s="99">
        <v>0.40657038048437283</v>
      </c>
      <c r="S27" s="99">
        <v>0.32256297177884735</v>
      </c>
      <c r="T27" s="99">
        <v>0.39863869068489483</v>
      </c>
      <c r="U27" s="99">
        <v>0.33115708130278093</v>
      </c>
      <c r="V27" s="99">
        <v>0.31221715251157861</v>
      </c>
      <c r="W27" s="99">
        <v>0.32217519667743638</v>
      </c>
      <c r="X27" s="99">
        <v>0.34628001171369877</v>
      </c>
      <c r="Y27" s="99">
        <v>0.28943591440338667</v>
      </c>
      <c r="DA27" s="63" t="s">
        <v>4450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</v>
      </c>
      <c r="D28" s="123">
        <f t="shared" si="13"/>
        <v>0.4493776461940881</v>
      </c>
      <c r="E28" s="123">
        <f t="shared" si="13"/>
        <v>0.86798054482414022</v>
      </c>
      <c r="F28" s="123">
        <f t="shared" si="13"/>
        <v>0.98221578541785159</v>
      </c>
      <c r="G28" s="123">
        <f t="shared" si="13"/>
        <v>1.5274085223218909</v>
      </c>
      <c r="H28" s="123">
        <f t="shared" si="13"/>
        <v>0.47428996223613368</v>
      </c>
      <c r="I28" s="123">
        <f t="shared" si="13"/>
        <v>0.51241680343942353</v>
      </c>
      <c r="J28" s="123">
        <f t="shared" si="13"/>
        <v>0.39356657165248743</v>
      </c>
      <c r="K28" s="123">
        <f t="shared" si="13"/>
        <v>0.59154315468124496</v>
      </c>
      <c r="L28" s="123">
        <f t="shared" si="13"/>
        <v>0.68878541105213564</v>
      </c>
      <c r="M28" s="123">
        <f t="shared" si="13"/>
        <v>0.45700574965625901</v>
      </c>
      <c r="N28" s="123">
        <f t="shared" si="13"/>
        <v>0.68153177386064001</v>
      </c>
      <c r="O28" s="123">
        <f t="shared" si="13"/>
        <v>0.12832288480722878</v>
      </c>
      <c r="P28" s="123">
        <f t="shared" si="13"/>
        <v>0</v>
      </c>
      <c r="Q28" s="123">
        <f t="shared" si="13"/>
        <v>3.8282969351977697E-2</v>
      </c>
      <c r="R28" s="123">
        <f t="shared" si="13"/>
        <v>0.18242743496383215</v>
      </c>
      <c r="S28" s="123">
        <f t="shared" si="13"/>
        <v>0.22216702723263534</v>
      </c>
      <c r="T28" s="123">
        <f t="shared" si="13"/>
        <v>0.28959646372142678</v>
      </c>
      <c r="U28" s="123">
        <f t="shared" si="13"/>
        <v>0.15573286701827713</v>
      </c>
      <c r="V28" s="123">
        <f t="shared" si="13"/>
        <v>0.16688515662101258</v>
      </c>
      <c r="W28" s="123">
        <f t="shared" si="13"/>
        <v>0.16152288258758762</v>
      </c>
      <c r="X28" s="123">
        <f t="shared" si="13"/>
        <v>0.20655033262082734</v>
      </c>
      <c r="Y28" s="123">
        <f t="shared" si="13"/>
        <v>7.0965917568541995E-2</v>
      </c>
      <c r="DA28" s="130" t="s">
        <v>4451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0</v>
      </c>
      <c r="D29" s="99">
        <f>RES_hhdet_in_fech!D29/RES_summary!D$21</f>
        <v>0.4493776461940881</v>
      </c>
      <c r="E29" s="99">
        <f>RES_hhdet_in_fech!E29/RES_summary!E$21</f>
        <v>0.86798054482414022</v>
      </c>
      <c r="F29" s="99">
        <f>RES_hhdet_in_fech!F29/RES_summary!F$21</f>
        <v>0.98221578541785159</v>
      </c>
      <c r="G29" s="99">
        <f>RES_hhdet_in_fech!G29/RES_summary!G$21</f>
        <v>1.5274085223218909</v>
      </c>
      <c r="H29" s="99">
        <f>RES_hhdet_in_fech!H29/RES_summary!H$21</f>
        <v>0.47428996223613368</v>
      </c>
      <c r="I29" s="99">
        <f>RES_hhdet_in_fech!I29/RES_summary!I$21</f>
        <v>0.51241680343942353</v>
      </c>
      <c r="J29" s="99">
        <f>RES_hhdet_in_fech!J29/RES_summary!J$21</f>
        <v>0.39356657165248743</v>
      </c>
      <c r="K29" s="99">
        <f>RES_hhdet_in_fech!K29/RES_summary!K$21</f>
        <v>0.59154315468124496</v>
      </c>
      <c r="L29" s="99">
        <f>RES_hhdet_in_fech!L29/RES_summary!L$21</f>
        <v>0.68878541105213564</v>
      </c>
      <c r="M29" s="99">
        <f>RES_hhdet_in_fech!M29/RES_summary!M$21</f>
        <v>0.45700574965625901</v>
      </c>
      <c r="N29" s="99">
        <f>RES_hhdet_in_fech!N29/RES_summary!N$21</f>
        <v>0.68153177386064001</v>
      </c>
      <c r="O29" s="99">
        <f>RES_hhdet_in_fech!O29/RES_summary!O$21</f>
        <v>0.12832288480722878</v>
      </c>
      <c r="P29" s="99">
        <f>RES_hhdet_in_fech!P29/RES_summary!P$21</f>
        <v>0</v>
      </c>
      <c r="Q29" s="99">
        <f>RES_hhdet_in_fech!Q29/RES_summary!Q$21</f>
        <v>3.8282969351977697E-2</v>
      </c>
      <c r="R29" s="99">
        <f>RES_hhdet_in_fech!R29/RES_summary!R$21</f>
        <v>0.18242743496383215</v>
      </c>
      <c r="S29" s="99">
        <f>RES_hhdet_in_fech!S29/RES_summary!S$21</f>
        <v>0.22216702723263534</v>
      </c>
      <c r="T29" s="99">
        <f>RES_hhdet_in_fech!T29/RES_summary!T$21</f>
        <v>0.28959646372142678</v>
      </c>
      <c r="U29" s="99">
        <f>RES_hhdet_in_fech!U29/RES_summary!U$21</f>
        <v>0.15573286701827713</v>
      </c>
      <c r="V29" s="99">
        <f>RES_hhdet_in_fech!V29/RES_summary!V$21</f>
        <v>0.16688515662101258</v>
      </c>
      <c r="W29" s="99">
        <f>RES_hhdet_in_fech!W29/RES_summary!W$21</f>
        <v>0.16152288258758762</v>
      </c>
      <c r="X29" s="99">
        <f>RES_hhdet_in_fech!X29/RES_summary!X$21</f>
        <v>0.20655033262082734</v>
      </c>
      <c r="Y29" s="99">
        <f>RES_hhdet_in_fech!Y29/RES_summary!Y$21</f>
        <v>7.0965917568541995E-2</v>
      </c>
      <c r="DA29" s="63" t="s">
        <v>4452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12.274934083129359</v>
      </c>
      <c r="E30" s="123">
        <v>11.545192226537708</v>
      </c>
      <c r="F30" s="123">
        <v>11.261114744956924</v>
      </c>
      <c r="G30" s="123">
        <v>10.989875121848447</v>
      </c>
      <c r="H30" s="123">
        <v>10.980786438396082</v>
      </c>
      <c r="I30" s="123">
        <v>10.155435206578444</v>
      </c>
      <c r="J30" s="123">
        <v>9.7466905436086044</v>
      </c>
      <c r="K30" s="123">
        <v>9.6167500034633697</v>
      </c>
      <c r="L30" s="123">
        <v>10.247902439719995</v>
      </c>
      <c r="M30" s="123">
        <v>10.42806065985452</v>
      </c>
      <c r="N30" s="123">
        <v>9.6173222408810979</v>
      </c>
      <c r="O30" s="123">
        <v>9.2974791472289926</v>
      </c>
      <c r="P30" s="123">
        <v>0</v>
      </c>
      <c r="Q30" s="123">
        <v>8.4597985983159294</v>
      </c>
      <c r="R30" s="123">
        <v>8.5810784726819289</v>
      </c>
      <c r="S30" s="123">
        <v>8.8810282199522828</v>
      </c>
      <c r="T30" s="123">
        <v>8.9769435915848206</v>
      </c>
      <c r="U30" s="123">
        <v>8.7209617108873392</v>
      </c>
      <c r="V30" s="123">
        <v>8.5526061858046898</v>
      </c>
      <c r="W30" s="123">
        <v>8.6059203511099298</v>
      </c>
      <c r="X30" s="123">
        <v>8.8447597795347868</v>
      </c>
      <c r="Y30" s="123">
        <v>7.8871377731278276</v>
      </c>
      <c r="DA30" s="130" t="s">
        <v>4453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12.831264335553939</v>
      </c>
      <c r="E31" s="99">
        <v>11.973102545452052</v>
      </c>
      <c r="F31" s="99">
        <v>11.924778876087361</v>
      </c>
      <c r="G31" s="99">
        <v>12.167530406966197</v>
      </c>
      <c r="H31" s="99">
        <v>11.632369068337651</v>
      </c>
      <c r="I31" s="99">
        <v>11.568542680426471</v>
      </c>
      <c r="J31" s="99">
        <v>11.542115126183219</v>
      </c>
      <c r="K31" s="99">
        <v>11.203989468218646</v>
      </c>
      <c r="L31" s="99">
        <v>11.393696928435205</v>
      </c>
      <c r="M31" s="99">
        <v>10.981769646997188</v>
      </c>
      <c r="N31" s="99">
        <v>10.539605699916143</v>
      </c>
      <c r="O31" s="99">
        <v>10.457975723854346</v>
      </c>
      <c r="P31" s="99">
        <v>0</v>
      </c>
      <c r="Q31" s="99">
        <v>9.3513484851823261</v>
      </c>
      <c r="R31" s="99">
        <v>9.4656154530608436</v>
      </c>
      <c r="S31" s="99">
        <v>9.6908759177527539</v>
      </c>
      <c r="T31" s="99">
        <v>9.5718581312555759</v>
      </c>
      <c r="U31" s="99">
        <v>8.9822099909825148</v>
      </c>
      <c r="V31" s="99">
        <v>8.6656747198570727</v>
      </c>
      <c r="W31" s="99">
        <v>9.0983874138156331</v>
      </c>
      <c r="X31" s="99">
        <v>9.8891620063434917</v>
      </c>
      <c r="Y31" s="99">
        <v>8.1897824253437097</v>
      </c>
      <c r="DA31" s="63" t="s">
        <v>4454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7.6953440661679409</v>
      </c>
      <c r="E32" s="99">
        <v>7.0159111999162818</v>
      </c>
      <c r="F32" s="99">
        <v>7.1014240318998949</v>
      </c>
      <c r="G32" s="99">
        <v>7.2646543668467407</v>
      </c>
      <c r="H32" s="99">
        <v>7.0979056801629339</v>
      </c>
      <c r="I32" s="99">
        <v>7.0149384721155048</v>
      </c>
      <c r="J32" s="99">
        <v>7.022159569899534</v>
      </c>
      <c r="K32" s="99">
        <v>6.8414904913452776</v>
      </c>
      <c r="L32" s="99">
        <v>7.0098593474383142</v>
      </c>
      <c r="M32" s="99">
        <v>7.0074681862338206</v>
      </c>
      <c r="N32" s="99">
        <v>6.7500413741832803</v>
      </c>
      <c r="O32" s="99">
        <v>6.8561145957815652</v>
      </c>
      <c r="P32" s="99">
        <v>0</v>
      </c>
      <c r="Q32" s="99">
        <v>6.5948205783076821</v>
      </c>
      <c r="R32" s="99">
        <v>6.8784829282507465</v>
      </c>
      <c r="S32" s="99">
        <v>7.2676931714965081</v>
      </c>
      <c r="T32" s="99">
        <v>7.3331696034999458</v>
      </c>
      <c r="U32" s="99">
        <v>7.0181572537255468</v>
      </c>
      <c r="V32" s="99">
        <v>6.8165240575246422</v>
      </c>
      <c r="W32" s="99">
        <v>7.2384467866308944</v>
      </c>
      <c r="X32" s="99">
        <v>7.9314223262881338</v>
      </c>
      <c r="Y32" s="99">
        <v>6.533692039473129</v>
      </c>
      <c r="DA32" s="63" t="s">
        <v>4455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1.1443166526288124</v>
      </c>
      <c r="E33" s="102">
        <v>0.62940512029941353</v>
      </c>
      <c r="F33" s="102">
        <v>0.8251313378708357</v>
      </c>
      <c r="G33" s="102">
        <v>0.8151384809686445</v>
      </c>
      <c r="H33" s="102">
        <v>1.0636871913867501</v>
      </c>
      <c r="I33" s="102">
        <v>0.86420489199019335</v>
      </c>
      <c r="J33" s="102">
        <v>0.81137013242667666</v>
      </c>
      <c r="K33" s="102">
        <v>0.73819960657691497</v>
      </c>
      <c r="L33" s="102">
        <v>0.75073619354618226</v>
      </c>
      <c r="M33" s="102">
        <v>1.0905866480307116</v>
      </c>
      <c r="N33" s="102">
        <v>0.68584516566259923</v>
      </c>
      <c r="O33" s="102">
        <v>0.42914760684822495</v>
      </c>
      <c r="P33" s="102">
        <v>0</v>
      </c>
      <c r="Q33" s="102">
        <v>0.16651985709339862</v>
      </c>
      <c r="R33" s="102">
        <v>0.28663120559028837</v>
      </c>
      <c r="S33" s="102">
        <v>0.54913559121630373</v>
      </c>
      <c r="T33" s="102">
        <v>0.63281490688487008</v>
      </c>
      <c r="U33" s="102">
        <v>0.74657286265162159</v>
      </c>
      <c r="V33" s="102">
        <v>0.57409670778314514</v>
      </c>
      <c r="W33" s="102">
        <v>0.6961496866664435</v>
      </c>
      <c r="X33" s="102">
        <v>0.86016782833328997</v>
      </c>
      <c r="Y33" s="102">
        <v>0.5279768190885844</v>
      </c>
      <c r="DA33" s="131" t="s">
        <v>4456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6.5510274135391287</v>
      </c>
      <c r="E34" s="105">
        <v>6.3865060796168702</v>
      </c>
      <c r="F34" s="105">
        <v>6.2762926940290589</v>
      </c>
      <c r="G34" s="105">
        <v>6.4495158858780961</v>
      </c>
      <c r="H34" s="105">
        <v>6.0342184887761849</v>
      </c>
      <c r="I34" s="105">
        <v>6.1507335801253129</v>
      </c>
      <c r="J34" s="105">
        <v>6.2107894374728581</v>
      </c>
      <c r="K34" s="105">
        <v>6.1032908847683638</v>
      </c>
      <c r="L34" s="105">
        <v>6.2591231538921317</v>
      </c>
      <c r="M34" s="105">
        <v>5.9168815382031097</v>
      </c>
      <c r="N34" s="105">
        <v>6.0641962085206815</v>
      </c>
      <c r="O34" s="105">
        <v>6.4269669889333407</v>
      </c>
      <c r="P34" s="105">
        <v>0</v>
      </c>
      <c r="Q34" s="105">
        <v>6.4283007212142849</v>
      </c>
      <c r="R34" s="105">
        <v>6.5918517226604587</v>
      </c>
      <c r="S34" s="105">
        <v>6.7185575802802049</v>
      </c>
      <c r="T34" s="105">
        <v>6.7003546966150749</v>
      </c>
      <c r="U34" s="105">
        <v>6.2715843910739268</v>
      </c>
      <c r="V34" s="105">
        <v>6.2424273497414982</v>
      </c>
      <c r="W34" s="105">
        <v>6.5422970999644523</v>
      </c>
      <c r="X34" s="105">
        <v>7.0712544979548442</v>
      </c>
      <c r="Y34" s="105">
        <v>6.0057152203845448</v>
      </c>
      <c r="DA34" s="132" t="s">
        <v>4457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11.456543200760223</v>
      </c>
      <c r="E35" s="102">
        <v>10.443177053175397</v>
      </c>
      <c r="F35" s="102">
        <v>10.428358870637362</v>
      </c>
      <c r="G35" s="102">
        <v>10.448493316113323</v>
      </c>
      <c r="H35" s="102">
        <v>10.992115643374767</v>
      </c>
      <c r="I35" s="102">
        <v>10.619022197947952</v>
      </c>
      <c r="J35" s="102">
        <v>10.45849792241556</v>
      </c>
      <c r="K35" s="102">
        <v>10.06105499597124</v>
      </c>
      <c r="L35" s="102">
        <v>10.415420751993945</v>
      </c>
      <c r="M35" s="102">
        <v>10.412824251971728</v>
      </c>
      <c r="N35" s="102">
        <v>9.9646333367715076</v>
      </c>
      <c r="O35" s="102">
        <v>9.5304371264917425</v>
      </c>
      <c r="P35" s="102">
        <v>0</v>
      </c>
      <c r="Q35" s="102">
        <v>8.9415807514563337</v>
      </c>
      <c r="R35" s="102">
        <v>9.1643950401132415</v>
      </c>
      <c r="S35" s="102">
        <v>9.4622898667175228</v>
      </c>
      <c r="T35" s="102">
        <v>9.536340985822914</v>
      </c>
      <c r="U35" s="102">
        <v>9.5433990559733193</v>
      </c>
      <c r="V35" s="102">
        <v>9.4386986099539598</v>
      </c>
      <c r="W35" s="102">
        <v>9.3208203434830885</v>
      </c>
      <c r="X35" s="102">
        <v>9.0425682089735595</v>
      </c>
      <c r="Y35" s="102">
        <v>8.472597942946523</v>
      </c>
      <c r="DA35" s="131" t="s">
        <v>4458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7.5593116828548501</v>
      </c>
      <c r="E36" s="105">
        <v>6.7609528173834992</v>
      </c>
      <c r="F36" s="105">
        <v>6.8342572025716199</v>
      </c>
      <c r="G36" s="105">
        <v>6.8532836559190979</v>
      </c>
      <c r="H36" s="105">
        <v>7.3328524031507136</v>
      </c>
      <c r="I36" s="105">
        <v>7.0400452933426205</v>
      </c>
      <c r="J36" s="105">
        <v>6.9437520470750513</v>
      </c>
      <c r="K36" s="105">
        <v>6.6867544966529486</v>
      </c>
      <c r="L36" s="105">
        <v>6.9441406234685106</v>
      </c>
      <c r="M36" s="105">
        <v>7.1052720425942502</v>
      </c>
      <c r="N36" s="105">
        <v>6.7595466232214436</v>
      </c>
      <c r="O36" s="105">
        <v>6.5026756018922693</v>
      </c>
      <c r="P36" s="105">
        <v>0</v>
      </c>
      <c r="Q36" s="105">
        <v>6.3601231651637065</v>
      </c>
      <c r="R36" s="105">
        <v>6.6741502870677918</v>
      </c>
      <c r="S36" s="105">
        <v>7.0726364815966578</v>
      </c>
      <c r="T36" s="105">
        <v>7.2266059384120531</v>
      </c>
      <c r="U36" s="105">
        <v>7.3475007528574041</v>
      </c>
      <c r="V36" s="105">
        <v>7.3106903019441845</v>
      </c>
      <c r="W36" s="105">
        <v>7.3203532347987794</v>
      </c>
      <c r="X36" s="105">
        <v>7.2289045152969429</v>
      </c>
      <c r="Y36" s="105">
        <v>6.8318353381918859</v>
      </c>
      <c r="DA36" s="132" t="s">
        <v>4459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1.0200830972165105</v>
      </c>
      <c r="E37" s="99">
        <v>0.53599817640668446</v>
      </c>
      <c r="F37" s="99">
        <v>0.71593081136104919</v>
      </c>
      <c r="G37" s="99">
        <v>0.69208038543738004</v>
      </c>
      <c r="H37" s="99">
        <v>1.0143402831297901</v>
      </c>
      <c r="I37" s="99">
        <v>0.79556322251709266</v>
      </c>
      <c r="J37" s="99">
        <v>0.73406033931235359</v>
      </c>
      <c r="K37" s="99">
        <v>0.6576792956996429</v>
      </c>
      <c r="L37" s="99">
        <v>0.67501045148262084</v>
      </c>
      <c r="M37" s="99">
        <v>1.0197891127320267</v>
      </c>
      <c r="N37" s="99">
        <v>0.64184532417529905</v>
      </c>
      <c r="O37" s="99">
        <v>0.36300409213381374</v>
      </c>
      <c r="P37" s="99">
        <v>0</v>
      </c>
      <c r="Q37" s="99">
        <v>0.11756696001882776</v>
      </c>
      <c r="R37" s="99">
        <v>0.23609007618594666</v>
      </c>
      <c r="S37" s="99">
        <v>0.52416887860128802</v>
      </c>
      <c r="T37" s="99">
        <v>0.62393205047934208</v>
      </c>
      <c r="U37" s="99">
        <v>0.81656241318462008</v>
      </c>
      <c r="V37" s="99">
        <v>0.66304734509872576</v>
      </c>
      <c r="W37" s="99">
        <v>0.69440866317909256</v>
      </c>
      <c r="X37" s="99">
        <v>0.73406697947388022</v>
      </c>
      <c r="Y37" s="99">
        <v>0.56586313198198124</v>
      </c>
      <c r="DA37" s="63" t="s">
        <v>4460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6.5392285856383401</v>
      </c>
      <c r="E38" s="99">
        <v>6.2249546409768151</v>
      </c>
      <c r="F38" s="99">
        <v>6.1183263912105694</v>
      </c>
      <c r="G38" s="99">
        <v>6.1612032704817192</v>
      </c>
      <c r="H38" s="99">
        <v>6.3185121200209231</v>
      </c>
      <c r="I38" s="99">
        <v>6.2444820708255282</v>
      </c>
      <c r="J38" s="99">
        <v>6.2096917077626976</v>
      </c>
      <c r="K38" s="99">
        <v>6.0290752009533062</v>
      </c>
      <c r="L38" s="99">
        <v>6.2691301719858901</v>
      </c>
      <c r="M38" s="99">
        <v>6.0854829298622235</v>
      </c>
      <c r="N38" s="99">
        <v>6.1177012990461455</v>
      </c>
      <c r="O38" s="99">
        <v>6.1396715097584567</v>
      </c>
      <c r="P38" s="99">
        <v>0</v>
      </c>
      <c r="Q38" s="99">
        <v>6.2425562051448793</v>
      </c>
      <c r="R38" s="99">
        <v>6.4380602108818454</v>
      </c>
      <c r="S38" s="99">
        <v>6.5484676029953688</v>
      </c>
      <c r="T38" s="99">
        <v>6.6026738879327107</v>
      </c>
      <c r="U38" s="99">
        <v>6.5309383396727831</v>
      </c>
      <c r="V38" s="99">
        <v>6.6476429568454583</v>
      </c>
      <c r="W38" s="99">
        <v>6.6259445716196863</v>
      </c>
      <c r="X38" s="99">
        <v>6.4948375358230628</v>
      </c>
      <c r="Y38" s="99">
        <v>6.2659722062099048</v>
      </c>
      <c r="DA38" s="63" t="s">
        <v>4461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6.3859858383739345</v>
      </c>
      <c r="E39" s="123">
        <v>6.3874984695038828</v>
      </c>
      <c r="F39" s="123">
        <v>6.3260766662768262</v>
      </c>
      <c r="G39" s="123">
        <v>6.2777256145504738</v>
      </c>
      <c r="H39" s="123">
        <v>7.0151762965837889</v>
      </c>
      <c r="I39" s="123">
        <v>6.8332398886729635</v>
      </c>
      <c r="J39" s="123">
        <v>6.6807991926945265</v>
      </c>
      <c r="K39" s="123">
        <v>6.4707911266311511</v>
      </c>
      <c r="L39" s="123">
        <v>6.6151735788675881</v>
      </c>
      <c r="M39" s="123">
        <v>5.9654048806513247</v>
      </c>
      <c r="N39" s="123">
        <v>5.6182730613881269</v>
      </c>
      <c r="O39" s="123">
        <v>4.8765637169588532</v>
      </c>
      <c r="P39" s="123">
        <v>0</v>
      </c>
      <c r="Q39" s="123">
        <v>5.139609384427045</v>
      </c>
      <c r="R39" s="123">
        <v>5.1511253554484338</v>
      </c>
      <c r="S39" s="123">
        <v>5.1923872759041023</v>
      </c>
      <c r="T39" s="123">
        <v>5.4236936343803466</v>
      </c>
      <c r="U39" s="123">
        <v>4.9424020615142439</v>
      </c>
      <c r="V39" s="123">
        <v>4.8489596030875681</v>
      </c>
      <c r="W39" s="123">
        <v>4.8848151072255135</v>
      </c>
      <c r="X39" s="123">
        <v>4.9585820015666222</v>
      </c>
      <c r="Y39" s="123">
        <v>4.6208760574988537</v>
      </c>
      <c r="DA39" s="130" t="s">
        <v>4462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7.6232069399713893</v>
      </c>
      <c r="E40" s="99">
        <v>7.6442074421498756</v>
      </c>
      <c r="F40" s="99">
        <v>7.8049989467768714</v>
      </c>
      <c r="G40" s="99">
        <v>7.9154480280836319</v>
      </c>
      <c r="H40" s="99">
        <v>8.0972470307571722</v>
      </c>
      <c r="I40" s="99">
        <v>8.2505401154576905</v>
      </c>
      <c r="J40" s="99">
        <v>8.2700558195093592</v>
      </c>
      <c r="K40" s="99">
        <v>8.0522348562445423</v>
      </c>
      <c r="L40" s="99">
        <v>7.8348938640660037</v>
      </c>
      <c r="M40" s="99">
        <v>7.1735185286100949</v>
      </c>
      <c r="N40" s="99">
        <v>6.8445750304903301</v>
      </c>
      <c r="O40" s="99">
        <v>6.5780812822996619</v>
      </c>
      <c r="P40" s="99">
        <v>0</v>
      </c>
      <c r="Q40" s="99">
        <v>6.5240874465843062</v>
      </c>
      <c r="R40" s="99">
        <v>6.6209069829352885</v>
      </c>
      <c r="S40" s="99">
        <v>6.7761591232734473</v>
      </c>
      <c r="T40" s="99">
        <v>7.0917739132740794</v>
      </c>
      <c r="U40" s="99">
        <v>6.3173597778811015</v>
      </c>
      <c r="V40" s="99">
        <v>6.0923460320836407</v>
      </c>
      <c r="W40" s="99">
        <v>6.4117073397791096</v>
      </c>
      <c r="X40" s="99">
        <v>7.1801205827218544</v>
      </c>
      <c r="Y40" s="99">
        <v>5.9575918228648534</v>
      </c>
      <c r="DA40" s="63" t="s">
        <v>4463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5.9050123538898385</v>
      </c>
      <c r="E41" s="110">
        <v>5.9195137268400897</v>
      </c>
      <c r="F41" s="110">
        <v>5.7828809161322576</v>
      </c>
      <c r="G41" s="110">
        <v>5.7807136049016394</v>
      </c>
      <c r="H41" s="110">
        <v>6.7448364469326911</v>
      </c>
      <c r="I41" s="110">
        <v>6.4729004341317466</v>
      </c>
      <c r="J41" s="110">
        <v>6.2888345177261957</v>
      </c>
      <c r="K41" s="110">
        <v>5.989998519880956</v>
      </c>
      <c r="L41" s="110">
        <v>6.2019705005541157</v>
      </c>
      <c r="M41" s="110">
        <v>5.5223114522171866</v>
      </c>
      <c r="N41" s="110">
        <v>5.2482242414110667</v>
      </c>
      <c r="O41" s="110">
        <v>4.4079773400070188</v>
      </c>
      <c r="P41" s="110">
        <v>0</v>
      </c>
      <c r="Q41" s="110">
        <v>4.8225911519473854</v>
      </c>
      <c r="R41" s="110">
        <v>4.7576018191177756</v>
      </c>
      <c r="S41" s="110">
        <v>4.7428973908295529</v>
      </c>
      <c r="T41" s="110">
        <v>5.0461038051541927</v>
      </c>
      <c r="U41" s="110">
        <v>4.6916046212283264</v>
      </c>
      <c r="V41" s="110">
        <v>4.6041046034731288</v>
      </c>
      <c r="W41" s="110">
        <v>4.5511152271410928</v>
      </c>
      <c r="X41" s="110">
        <v>4.4927787350804085</v>
      </c>
      <c r="Y41" s="110">
        <v>4.3219907943599587</v>
      </c>
      <c r="DA41" s="60" t="s">
        <v>4464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78.413779726790651</v>
      </c>
      <c r="D43" s="118">
        <f t="shared" si="14"/>
        <v>75.38585447255987</v>
      </c>
      <c r="E43" s="118">
        <f t="shared" si="14"/>
        <v>79.980402774109194</v>
      </c>
      <c r="F43" s="118">
        <f t="shared" si="14"/>
        <v>86.492261172400191</v>
      </c>
      <c r="G43" s="118">
        <f t="shared" si="14"/>
        <v>86.209132610799799</v>
      </c>
      <c r="H43" s="118">
        <f t="shared" si="14"/>
        <v>79.780834414652688</v>
      </c>
      <c r="I43" s="118">
        <f t="shared" si="14"/>
        <v>78.748493468911917</v>
      </c>
      <c r="J43" s="118">
        <f t="shared" si="14"/>
        <v>76.833097014525237</v>
      </c>
      <c r="K43" s="118">
        <f t="shared" si="14"/>
        <v>74.796491939013151</v>
      </c>
      <c r="L43" s="118">
        <f t="shared" si="14"/>
        <v>78.618202976327396</v>
      </c>
      <c r="M43" s="118">
        <f t="shared" si="14"/>
        <v>68.297407827113048</v>
      </c>
      <c r="N43" s="118">
        <f t="shared" si="14"/>
        <v>61.875402275950066</v>
      </c>
      <c r="O43" s="118">
        <f t="shared" si="14"/>
        <v>56.915745564962897</v>
      </c>
      <c r="P43" s="118">
        <f t="shared" si="14"/>
        <v>50.739812610130564</v>
      </c>
      <c r="Q43" s="118">
        <f t="shared" si="14"/>
        <v>52.239137731447343</v>
      </c>
      <c r="R43" s="118">
        <f t="shared" ref="R43:V43" si="15">R44+R47+R49+R58</f>
        <v>45.472922723006555</v>
      </c>
      <c r="S43" s="118">
        <f t="shared" si="15"/>
        <v>45.444499848682575</v>
      </c>
      <c r="T43" s="118">
        <f t="shared" si="15"/>
        <v>48.576211785403878</v>
      </c>
      <c r="U43" s="118">
        <f t="shared" si="15"/>
        <v>43.745813129610035</v>
      </c>
      <c r="V43" s="118">
        <f t="shared" si="15"/>
        <v>45.343289855249942</v>
      </c>
      <c r="W43" s="118">
        <f t="shared" ref="W43:Y43" si="16">W44+W47+W49+W58</f>
        <v>43.489115568543347</v>
      </c>
      <c r="X43" s="118">
        <f t="shared" si="16"/>
        <v>41.045682656847291</v>
      </c>
      <c r="Y43" s="118">
        <f t="shared" si="16"/>
        <v>39.06916422302983</v>
      </c>
      <c r="DA43" s="129" t="s">
        <v>4465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59.058414880044531</v>
      </c>
      <c r="D44" s="123">
        <f t="shared" si="17"/>
        <v>57.490841620327814</v>
      </c>
      <c r="E44" s="123">
        <f t="shared" si="17"/>
        <v>62.857554360365818</v>
      </c>
      <c r="F44" s="123">
        <f t="shared" si="17"/>
        <v>69.236214561604882</v>
      </c>
      <c r="G44" s="123">
        <f t="shared" si="17"/>
        <v>68.332426633769202</v>
      </c>
      <c r="H44" s="123">
        <f t="shared" si="17"/>
        <v>61.929713999220695</v>
      </c>
      <c r="I44" s="123">
        <f t="shared" si="17"/>
        <v>61.530100837161868</v>
      </c>
      <c r="J44" s="123">
        <f t="shared" si="17"/>
        <v>59.679156198203913</v>
      </c>
      <c r="K44" s="123">
        <f t="shared" si="17"/>
        <v>58.598814980546877</v>
      </c>
      <c r="L44" s="123">
        <f t="shared" si="17"/>
        <v>61.595772219930069</v>
      </c>
      <c r="M44" s="123">
        <f t="shared" si="17"/>
        <v>51.560342711563464</v>
      </c>
      <c r="N44" s="123">
        <f t="shared" si="17"/>
        <v>46.145840715333122</v>
      </c>
      <c r="O44" s="123">
        <f t="shared" si="17"/>
        <v>42.801820493493558</v>
      </c>
      <c r="P44" s="123">
        <f t="shared" si="17"/>
        <v>37.147691916125893</v>
      </c>
      <c r="Q44" s="123">
        <f t="shared" si="17"/>
        <v>39.236504034690157</v>
      </c>
      <c r="R44" s="123">
        <f t="shared" ref="R44:V44" si="18">SUM(R45:R46)</f>
        <v>32.257783164970775</v>
      </c>
      <c r="S44" s="123">
        <f t="shared" si="18"/>
        <v>31.601191818377426</v>
      </c>
      <c r="T44" s="123">
        <f t="shared" si="18"/>
        <v>34.102100227523408</v>
      </c>
      <c r="U44" s="123">
        <f t="shared" si="18"/>
        <v>29.994167898065538</v>
      </c>
      <c r="V44" s="123">
        <f t="shared" si="18"/>
        <v>31.695472147482924</v>
      </c>
      <c r="W44" s="123">
        <f t="shared" ref="W44:Y44" si="19">SUM(W45:W46)</f>
        <v>30.072064817343627</v>
      </c>
      <c r="X44" s="123">
        <f t="shared" si="19"/>
        <v>27.780817822872649</v>
      </c>
      <c r="Y44" s="123">
        <f t="shared" si="19"/>
        <v>26.481078150192175</v>
      </c>
      <c r="DA44" s="130" t="s">
        <v>4466</v>
      </c>
    </row>
    <row r="45" spans="1:105" ht="12" customHeight="1" x14ac:dyDescent="0.25">
      <c r="A45" s="97" t="s">
        <v>211</v>
      </c>
      <c r="B45" s="98"/>
      <c r="C45" s="99">
        <v>58.451667090459978</v>
      </c>
      <c r="D45" s="99">
        <v>56.913107983917925</v>
      </c>
      <c r="E45" s="99">
        <v>62.260307924411606</v>
      </c>
      <c r="F45" s="99">
        <v>68.57284658737629</v>
      </c>
      <c r="G45" s="99">
        <v>67.692678620444184</v>
      </c>
      <c r="H45" s="99">
        <v>61.36677486355461</v>
      </c>
      <c r="I45" s="99">
        <v>60.968770139079254</v>
      </c>
      <c r="J45" s="99">
        <v>59.141218856762066</v>
      </c>
      <c r="K45" s="99">
        <v>58.083155060429824</v>
      </c>
      <c r="L45" s="99">
        <v>61.048777491940527</v>
      </c>
      <c r="M45" s="99">
        <v>51.086536255225361</v>
      </c>
      <c r="N45" s="99">
        <v>45.709923617613939</v>
      </c>
      <c r="O45" s="99">
        <v>42.368880495710805</v>
      </c>
      <c r="P45" s="99">
        <v>36.744156294365432</v>
      </c>
      <c r="Q45" s="99">
        <v>38.809841465741584</v>
      </c>
      <c r="R45" s="99">
        <v>31.901283734390454</v>
      </c>
      <c r="S45" s="99">
        <v>31.25500144743393</v>
      </c>
      <c r="T45" s="99">
        <v>33.724437687292557</v>
      </c>
      <c r="U45" s="99">
        <v>29.665619322100799</v>
      </c>
      <c r="V45" s="99">
        <v>31.347666769011806</v>
      </c>
      <c r="W45" s="99">
        <v>29.739866608663245</v>
      </c>
      <c r="X45" s="99">
        <v>27.4689347195106</v>
      </c>
      <c r="Y45" s="99">
        <v>26.184092031991582</v>
      </c>
      <c r="DA45" s="63" t="s">
        <v>4467</v>
      </c>
    </row>
    <row r="46" spans="1:105" ht="12" customHeight="1" x14ac:dyDescent="0.25">
      <c r="A46" s="97" t="s">
        <v>53</v>
      </c>
      <c r="B46" s="98"/>
      <c r="C46" s="99">
        <v>0.60674778958455533</v>
      </c>
      <c r="D46" s="99">
        <v>0.57773363640988995</v>
      </c>
      <c r="E46" s="99">
        <v>0.5972464359542119</v>
      </c>
      <c r="F46" s="99">
        <v>0.66336797422858729</v>
      </c>
      <c r="G46" s="99">
        <v>0.6397480133250244</v>
      </c>
      <c r="H46" s="99">
        <v>0.56293913566608345</v>
      </c>
      <c r="I46" s="99">
        <v>0.56133069808261515</v>
      </c>
      <c r="J46" s="99">
        <v>0.5379373414418448</v>
      </c>
      <c r="K46" s="99">
        <v>0.51565992011705508</v>
      </c>
      <c r="L46" s="99">
        <v>0.54699472798954141</v>
      </c>
      <c r="M46" s="99">
        <v>0.47380645633809954</v>
      </c>
      <c r="N46" s="99">
        <v>0.4359170977191863</v>
      </c>
      <c r="O46" s="99">
        <v>0.43293999778275111</v>
      </c>
      <c r="P46" s="99">
        <v>0.40353562176046304</v>
      </c>
      <c r="Q46" s="99">
        <v>0.42666256894856863</v>
      </c>
      <c r="R46" s="99">
        <v>0.35649943058031797</v>
      </c>
      <c r="S46" s="99">
        <v>0.34619037094349725</v>
      </c>
      <c r="T46" s="99">
        <v>0.37766254023085261</v>
      </c>
      <c r="U46" s="99">
        <v>0.32854857596473735</v>
      </c>
      <c r="V46" s="99">
        <v>0.34780537847111975</v>
      </c>
      <c r="W46" s="99">
        <v>0.33219820868037997</v>
      </c>
      <c r="X46" s="99">
        <v>0.31188310336204911</v>
      </c>
      <c r="Y46" s="99">
        <v>0.29698611820059201</v>
      </c>
      <c r="DA46" s="63" t="s">
        <v>4468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0.72389608345188028</v>
      </c>
      <c r="D47" s="123">
        <f t="shared" si="20"/>
        <v>0.44937181808576904</v>
      </c>
      <c r="E47" s="123">
        <f t="shared" si="20"/>
        <v>0.86788748369689483</v>
      </c>
      <c r="F47" s="123">
        <f t="shared" si="20"/>
        <v>0.98219913702157613</v>
      </c>
      <c r="G47" s="123">
        <f t="shared" si="20"/>
        <v>1.5274469629631959</v>
      </c>
      <c r="H47" s="123">
        <f t="shared" si="20"/>
        <v>0.47428875528060127</v>
      </c>
      <c r="I47" s="123">
        <f t="shared" si="20"/>
        <v>0.51244124196851248</v>
      </c>
      <c r="J47" s="123">
        <f t="shared" si="20"/>
        <v>0.39357865863969554</v>
      </c>
      <c r="K47" s="123">
        <f t="shared" si="20"/>
        <v>0.59151133464156447</v>
      </c>
      <c r="L47" s="123">
        <f t="shared" si="20"/>
        <v>0.68881669227736098</v>
      </c>
      <c r="M47" s="123">
        <f t="shared" si="20"/>
        <v>0.45702132821006908</v>
      </c>
      <c r="N47" s="123">
        <f t="shared" si="20"/>
        <v>0.68154932099702403</v>
      </c>
      <c r="O47" s="123">
        <f t="shared" si="20"/>
        <v>0.12831123251239968</v>
      </c>
      <c r="P47" s="123">
        <f t="shared" si="20"/>
        <v>3.4012938438755753E-2</v>
      </c>
      <c r="Q47" s="123">
        <f t="shared" si="20"/>
        <v>3.8246223322691821E-2</v>
      </c>
      <c r="R47" s="123">
        <f t="shared" si="20"/>
        <v>0.18241053900072579</v>
      </c>
      <c r="S47" s="123">
        <f t="shared" si="20"/>
        <v>0.2222287021165246</v>
      </c>
      <c r="T47" s="123">
        <f t="shared" si="20"/>
        <v>0.28953181187764726</v>
      </c>
      <c r="U47" s="123">
        <f t="shared" si="20"/>
        <v>0.15592939470606504</v>
      </c>
      <c r="V47" s="123">
        <f t="shared" si="20"/>
        <v>0.16695013017603588</v>
      </c>
      <c r="W47" s="123">
        <f t="shared" si="20"/>
        <v>0.16155754307469489</v>
      </c>
      <c r="X47" s="123">
        <f t="shared" si="20"/>
        <v>0.20653446959748006</v>
      </c>
      <c r="Y47" s="123">
        <f t="shared" si="20"/>
        <v>7.09578094443791E-2</v>
      </c>
      <c r="DA47" s="130" t="s">
        <v>4469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0.72389608345188028</v>
      </c>
      <c r="D48" s="99">
        <f>RES_hhdet_in_fech!D48/RES_summary!D$21</f>
        <v>0.44937181808576904</v>
      </c>
      <c r="E48" s="99">
        <f>RES_hhdet_in_fech!E48/RES_summary!E$21</f>
        <v>0.86788748369689483</v>
      </c>
      <c r="F48" s="99">
        <f>RES_hhdet_in_fech!F48/RES_summary!F$21</f>
        <v>0.98219913702157613</v>
      </c>
      <c r="G48" s="99">
        <f>RES_hhdet_in_fech!G48/RES_summary!G$21</f>
        <v>1.5274469629631959</v>
      </c>
      <c r="H48" s="99">
        <f>RES_hhdet_in_fech!H48/RES_summary!H$21</f>
        <v>0.47428875528060127</v>
      </c>
      <c r="I48" s="99">
        <f>RES_hhdet_in_fech!I48/RES_summary!I$21</f>
        <v>0.51244124196851248</v>
      </c>
      <c r="J48" s="99">
        <f>RES_hhdet_in_fech!J48/RES_summary!J$21</f>
        <v>0.39357865863969554</v>
      </c>
      <c r="K48" s="99">
        <f>RES_hhdet_in_fech!K48/RES_summary!K$21</f>
        <v>0.59151133464156447</v>
      </c>
      <c r="L48" s="99">
        <f>RES_hhdet_in_fech!L48/RES_summary!L$21</f>
        <v>0.68881669227736098</v>
      </c>
      <c r="M48" s="99">
        <f>RES_hhdet_in_fech!M48/RES_summary!M$21</f>
        <v>0.45702132821006908</v>
      </c>
      <c r="N48" s="99">
        <f>RES_hhdet_in_fech!N48/RES_summary!N$21</f>
        <v>0.68154932099702403</v>
      </c>
      <c r="O48" s="99">
        <f>RES_hhdet_in_fech!O48/RES_summary!O$21</f>
        <v>0.12831123251239968</v>
      </c>
      <c r="P48" s="99">
        <f>RES_hhdet_in_fech!P48/RES_summary!P$21</f>
        <v>3.4012938438755753E-2</v>
      </c>
      <c r="Q48" s="99">
        <f>RES_hhdet_in_fech!Q48/RES_summary!Q$21</f>
        <v>3.8246223322691821E-2</v>
      </c>
      <c r="R48" s="99">
        <f>RES_hhdet_in_fech!R48/RES_summary!R$21</f>
        <v>0.18241053900072579</v>
      </c>
      <c r="S48" s="99">
        <f>RES_hhdet_in_fech!S48/RES_summary!S$21</f>
        <v>0.2222287021165246</v>
      </c>
      <c r="T48" s="99">
        <f>RES_hhdet_in_fech!T48/RES_summary!T$21</f>
        <v>0.28953181187764726</v>
      </c>
      <c r="U48" s="99">
        <f>RES_hhdet_in_fech!U48/RES_summary!U$21</f>
        <v>0.15592939470606504</v>
      </c>
      <c r="V48" s="99">
        <f>RES_hhdet_in_fech!V48/RES_summary!V$21</f>
        <v>0.16695013017603588</v>
      </c>
      <c r="W48" s="99">
        <f>RES_hhdet_in_fech!W48/RES_summary!W$21</f>
        <v>0.16155754307469489</v>
      </c>
      <c r="X48" s="99">
        <f>RES_hhdet_in_fech!X48/RES_summary!X$21</f>
        <v>0.20653446959748006</v>
      </c>
      <c r="Y48" s="99">
        <f>RES_hhdet_in_fech!Y48/RES_summary!Y$21</f>
        <v>7.09578094443791E-2</v>
      </c>
      <c r="DA48" s="63" t="s">
        <v>4470</v>
      </c>
    </row>
    <row r="49" spans="1:105" ht="12" customHeight="1" x14ac:dyDescent="0.25">
      <c r="A49" s="121" t="s">
        <v>55</v>
      </c>
      <c r="B49" s="122"/>
      <c r="C49" s="123">
        <v>12.221524972615672</v>
      </c>
      <c r="D49" s="123">
        <v>11.059668715175707</v>
      </c>
      <c r="E49" s="123">
        <v>9.867485890989089</v>
      </c>
      <c r="F49" s="123">
        <v>9.9477861430117702</v>
      </c>
      <c r="G49" s="123">
        <v>10.071524911279765</v>
      </c>
      <c r="H49" s="123">
        <v>10.361637195216167</v>
      </c>
      <c r="I49" s="123">
        <v>9.8727271582644374</v>
      </c>
      <c r="J49" s="123">
        <v>10.079570664939812</v>
      </c>
      <c r="K49" s="123">
        <v>9.1353553946039412</v>
      </c>
      <c r="L49" s="123">
        <v>9.7184458620119756</v>
      </c>
      <c r="M49" s="123">
        <v>10.314625436943226</v>
      </c>
      <c r="N49" s="123">
        <v>9.4297374697948744</v>
      </c>
      <c r="O49" s="123">
        <v>9.1090802131720476</v>
      </c>
      <c r="P49" s="123">
        <v>8.2291138274635252</v>
      </c>
      <c r="Q49" s="123">
        <v>7.8247600004827085</v>
      </c>
      <c r="R49" s="123">
        <v>7.8816302790705963</v>
      </c>
      <c r="S49" s="123">
        <v>8.4286851324268532</v>
      </c>
      <c r="T49" s="123">
        <v>8.7607973068704297</v>
      </c>
      <c r="U49" s="123">
        <v>8.6532102935944355</v>
      </c>
      <c r="V49" s="123">
        <v>8.6319117431822985</v>
      </c>
      <c r="W49" s="123">
        <v>8.3706754274866046</v>
      </c>
      <c r="X49" s="123">
        <v>8.0997395191018047</v>
      </c>
      <c r="Y49" s="123">
        <v>7.8962616195341049</v>
      </c>
      <c r="DA49" s="130" t="s">
        <v>4471</v>
      </c>
    </row>
    <row r="50" spans="1:105" ht="12" customHeight="1" x14ac:dyDescent="0.25">
      <c r="A50" s="97" t="s">
        <v>138</v>
      </c>
      <c r="B50" s="98"/>
      <c r="C50" s="99">
        <v>14.729178120991509</v>
      </c>
      <c r="D50" s="99">
        <v>13.897582254413708</v>
      </c>
      <c r="E50" s="99">
        <v>13.349753104488691</v>
      </c>
      <c r="F50" s="99">
        <v>13.257280968870406</v>
      </c>
      <c r="G50" s="99">
        <v>13.241503595458269</v>
      </c>
      <c r="H50" s="99">
        <v>12.843961612119337</v>
      </c>
      <c r="I50" s="99">
        <v>12.705300240924643</v>
      </c>
      <c r="J50" s="99">
        <v>13.037516287475189</v>
      </c>
      <c r="K50" s="99">
        <v>12.411199541356496</v>
      </c>
      <c r="L50" s="99">
        <v>12.323684854076829</v>
      </c>
      <c r="M50" s="99">
        <v>11.770716462861776</v>
      </c>
      <c r="N50" s="99">
        <v>10.732544262848419</v>
      </c>
      <c r="O50" s="99">
        <v>11.297091931984429</v>
      </c>
      <c r="P50" s="99">
        <v>10.845448474432523</v>
      </c>
      <c r="Q50" s="99">
        <v>11.97440119944755</v>
      </c>
      <c r="R50" s="99">
        <v>10.030001784103979</v>
      </c>
      <c r="S50" s="99">
        <v>9.6116506641052286</v>
      </c>
      <c r="T50" s="99">
        <v>9.8536464474996457</v>
      </c>
      <c r="U50" s="99">
        <v>9.1363645967750653</v>
      </c>
      <c r="V50" s="99">
        <v>9.8313029110808614</v>
      </c>
      <c r="W50" s="99">
        <v>9.6284663664798433</v>
      </c>
      <c r="X50" s="99">
        <v>9.121147930366261</v>
      </c>
      <c r="Y50" s="99">
        <v>8.781652137959945</v>
      </c>
      <c r="DA50" s="63" t="s">
        <v>4472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7.1387267774688672</v>
      </c>
      <c r="F51" s="99">
        <v>7.2313874760889005</v>
      </c>
      <c r="G51" s="99">
        <v>7.24487198512535</v>
      </c>
      <c r="H51" s="99">
        <v>7.2194114609197619</v>
      </c>
      <c r="I51" s="99">
        <v>7.0863744741308015</v>
      </c>
      <c r="J51" s="99">
        <v>7.306529931832987</v>
      </c>
      <c r="K51" s="99">
        <v>6.987608612163128</v>
      </c>
      <c r="L51" s="99">
        <v>7.0010188521391914</v>
      </c>
      <c r="M51" s="99">
        <v>0</v>
      </c>
      <c r="N51" s="99">
        <v>6.3511657521551532</v>
      </c>
      <c r="O51" s="99">
        <v>6.9394770340739598</v>
      </c>
      <c r="P51" s="99">
        <v>7.2105154116156198</v>
      </c>
      <c r="Q51" s="99">
        <v>8.0925448535982927</v>
      </c>
      <c r="R51" s="99">
        <v>0</v>
      </c>
      <c r="S51" s="99">
        <v>6.9399349750806882</v>
      </c>
      <c r="T51" s="99">
        <v>7.3063938043559249</v>
      </c>
      <c r="U51" s="99">
        <v>6.9353324519538964</v>
      </c>
      <c r="V51" s="99">
        <v>7.5396730866256769</v>
      </c>
      <c r="W51" s="99">
        <v>7.4631259423118017</v>
      </c>
      <c r="X51" s="99">
        <v>7.1061389485207052</v>
      </c>
      <c r="Y51" s="99">
        <v>6.8204005302895556</v>
      </c>
      <c r="DA51" s="63" t="s">
        <v>4473</v>
      </c>
    </row>
    <row r="52" spans="1:105" ht="12" customHeight="1" x14ac:dyDescent="0.25">
      <c r="A52" s="100" t="s">
        <v>211</v>
      </c>
      <c r="B52" s="101"/>
      <c r="C52" s="102">
        <v>0</v>
      </c>
      <c r="D52" s="102">
        <v>0</v>
      </c>
      <c r="E52" s="102">
        <v>0.70253031042393177</v>
      </c>
      <c r="F52" s="102">
        <v>0.91779103177516241</v>
      </c>
      <c r="G52" s="102">
        <v>0.88513067458620243</v>
      </c>
      <c r="H52" s="102">
        <v>1.1749034512875094</v>
      </c>
      <c r="I52" s="102">
        <v>0.94915366876693508</v>
      </c>
      <c r="J52" s="102">
        <v>0.92583865565961798</v>
      </c>
      <c r="K52" s="102">
        <v>0.82282355247008865</v>
      </c>
      <c r="L52" s="102">
        <v>0.8092796897579928</v>
      </c>
      <c r="M52" s="102">
        <v>0</v>
      </c>
      <c r="N52" s="102">
        <v>0.579119152393056</v>
      </c>
      <c r="O52" s="102">
        <v>0.46538905162124372</v>
      </c>
      <c r="P52" s="102">
        <v>0.93198068504688247</v>
      </c>
      <c r="Q52" s="102">
        <v>0.32756572775305526</v>
      </c>
      <c r="R52" s="102">
        <v>0</v>
      </c>
      <c r="S52" s="102">
        <v>0.52667216225269431</v>
      </c>
      <c r="T52" s="102">
        <v>0.65044923053631798</v>
      </c>
      <c r="U52" s="102">
        <v>0.75226081777274545</v>
      </c>
      <c r="V52" s="102">
        <v>0.69542297411412901</v>
      </c>
      <c r="W52" s="102">
        <v>0.74896903371919998</v>
      </c>
      <c r="X52" s="102">
        <v>0.75232598734914236</v>
      </c>
      <c r="Y52" s="102">
        <v>0.58203351169693796</v>
      </c>
      <c r="DA52" s="131" t="s">
        <v>4474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6.4361964670449359</v>
      </c>
      <c r="F53" s="105">
        <v>6.3135964443137373</v>
      </c>
      <c r="G53" s="105">
        <v>6.3597413105391478</v>
      </c>
      <c r="H53" s="105">
        <v>6.0445080096322528</v>
      </c>
      <c r="I53" s="105">
        <v>6.1372208053638673</v>
      </c>
      <c r="J53" s="105">
        <v>6.3806912761733701</v>
      </c>
      <c r="K53" s="105">
        <v>6.16478505969304</v>
      </c>
      <c r="L53" s="105">
        <v>6.1917391623811984</v>
      </c>
      <c r="M53" s="105">
        <v>0</v>
      </c>
      <c r="N53" s="105">
        <v>5.7720465997620964</v>
      </c>
      <c r="O53" s="105">
        <v>6.4740879824527147</v>
      </c>
      <c r="P53" s="105">
        <v>6.2785347265687363</v>
      </c>
      <c r="Q53" s="105">
        <v>7.7649791258452385</v>
      </c>
      <c r="R53" s="105">
        <v>0</v>
      </c>
      <c r="S53" s="105">
        <v>6.4132628128279938</v>
      </c>
      <c r="T53" s="105">
        <v>6.6559445738196077</v>
      </c>
      <c r="U53" s="105">
        <v>6.1830716341811502</v>
      </c>
      <c r="V53" s="105">
        <v>6.84425011251155</v>
      </c>
      <c r="W53" s="105">
        <v>6.7141569085926012</v>
      </c>
      <c r="X53" s="105">
        <v>6.3538129611715624</v>
      </c>
      <c r="Y53" s="105">
        <v>6.2383670185926183</v>
      </c>
      <c r="DA53" s="132" t="s">
        <v>4475</v>
      </c>
    </row>
    <row r="54" spans="1:105" ht="12" customHeight="1" x14ac:dyDescent="0.25">
      <c r="A54" s="106" t="s">
        <v>122</v>
      </c>
      <c r="B54" s="101"/>
      <c r="C54" s="102">
        <v>12.61144159269225</v>
      </c>
      <c r="D54" s="102">
        <v>11.456543200760221</v>
      </c>
      <c r="E54" s="102">
        <v>10.443177053175397</v>
      </c>
      <c r="F54" s="102">
        <v>10.428358870637361</v>
      </c>
      <c r="G54" s="102">
        <v>10.448493316113327</v>
      </c>
      <c r="H54" s="102">
        <v>10.992115643374774</v>
      </c>
      <c r="I54" s="102">
        <v>10.619022197947956</v>
      </c>
      <c r="J54" s="102">
        <v>10.45849792241556</v>
      </c>
      <c r="K54" s="102">
        <v>10.06105499597124</v>
      </c>
      <c r="L54" s="102">
        <v>10.415420751993945</v>
      </c>
      <c r="M54" s="102">
        <v>10.412824251971728</v>
      </c>
      <c r="N54" s="102">
        <v>9.9646333367715076</v>
      </c>
      <c r="O54" s="102">
        <v>9.530437126491746</v>
      </c>
      <c r="P54" s="102">
        <v>9.7370837009236606</v>
      </c>
      <c r="Q54" s="102">
        <v>8.9415807514563337</v>
      </c>
      <c r="R54" s="102">
        <v>9.1643950401132415</v>
      </c>
      <c r="S54" s="102">
        <v>9.4622898667175228</v>
      </c>
      <c r="T54" s="102">
        <v>9.536340985822914</v>
      </c>
      <c r="U54" s="102">
        <v>9.5433990559733193</v>
      </c>
      <c r="V54" s="102">
        <v>9.4386986099539598</v>
      </c>
      <c r="W54" s="102">
        <v>9.3208203434830903</v>
      </c>
      <c r="X54" s="102">
        <v>9.0425682089735631</v>
      </c>
      <c r="Y54" s="102">
        <v>8.472597942946523</v>
      </c>
      <c r="DA54" s="131" t="s">
        <v>4476</v>
      </c>
    </row>
    <row r="55" spans="1:105" ht="12" customHeight="1" x14ac:dyDescent="0.25">
      <c r="A55" s="107" t="s">
        <v>121</v>
      </c>
      <c r="B55" s="104"/>
      <c r="C55" s="105">
        <v>8.9277388449509978</v>
      </c>
      <c r="D55" s="105">
        <v>7.5593116828548501</v>
      </c>
      <c r="E55" s="105">
        <v>6.7609528173835018</v>
      </c>
      <c r="F55" s="105">
        <v>6.8342572025716217</v>
      </c>
      <c r="G55" s="105">
        <v>6.8532836559190971</v>
      </c>
      <c r="H55" s="105">
        <v>7.3328524031507136</v>
      </c>
      <c r="I55" s="105">
        <v>7.0400452933426196</v>
      </c>
      <c r="J55" s="105">
        <v>6.9437520470750504</v>
      </c>
      <c r="K55" s="105">
        <v>6.6867544966529495</v>
      </c>
      <c r="L55" s="105">
        <v>6.9441406234685115</v>
      </c>
      <c r="M55" s="105">
        <v>7.1052720425942493</v>
      </c>
      <c r="N55" s="105">
        <v>6.7595466232214454</v>
      </c>
      <c r="O55" s="105">
        <v>6.5026756018922685</v>
      </c>
      <c r="P55" s="105">
        <v>6.969334548759373</v>
      </c>
      <c r="Q55" s="105">
        <v>6.3601231651637091</v>
      </c>
      <c r="R55" s="105">
        <v>6.6741502870677918</v>
      </c>
      <c r="S55" s="105">
        <v>7.0726364815966578</v>
      </c>
      <c r="T55" s="105">
        <v>7.2266059384120531</v>
      </c>
      <c r="U55" s="105">
        <v>7.347500752857405</v>
      </c>
      <c r="V55" s="105">
        <v>7.3106903019441836</v>
      </c>
      <c r="W55" s="105">
        <v>7.3203532347987776</v>
      </c>
      <c r="X55" s="105">
        <v>7.2289045152969438</v>
      </c>
      <c r="Y55" s="105">
        <v>6.8318353381918859</v>
      </c>
      <c r="DA55" s="132" t="s">
        <v>4477</v>
      </c>
    </row>
    <row r="56" spans="1:105" ht="12" customHeight="1" x14ac:dyDescent="0.25">
      <c r="A56" s="108" t="s">
        <v>53</v>
      </c>
      <c r="B56" s="98"/>
      <c r="C56" s="99">
        <v>2.7815568416014775</v>
      </c>
      <c r="D56" s="99">
        <v>1.0200830972165107</v>
      </c>
      <c r="E56" s="99">
        <v>0.53599817640668468</v>
      </c>
      <c r="F56" s="99">
        <v>0.71593081136104919</v>
      </c>
      <c r="G56" s="99">
        <v>0.69208038543738004</v>
      </c>
      <c r="H56" s="99">
        <v>1.0143402831297899</v>
      </c>
      <c r="I56" s="99">
        <v>0.79556322251709244</v>
      </c>
      <c r="J56" s="99">
        <v>0.73406033931235359</v>
      </c>
      <c r="K56" s="99">
        <v>0.65767929569964301</v>
      </c>
      <c r="L56" s="99">
        <v>0.67501045148262084</v>
      </c>
      <c r="M56" s="99">
        <v>1.0197891127320267</v>
      </c>
      <c r="N56" s="99">
        <v>0.64184532417529916</v>
      </c>
      <c r="O56" s="99">
        <v>0.36300409213381374</v>
      </c>
      <c r="P56" s="99">
        <v>0.83569171244229401</v>
      </c>
      <c r="Q56" s="99">
        <v>0.11756696001882774</v>
      </c>
      <c r="R56" s="99">
        <v>0.23609007618594666</v>
      </c>
      <c r="S56" s="99">
        <v>0.52416887860128814</v>
      </c>
      <c r="T56" s="99">
        <v>0.62393205047934208</v>
      </c>
      <c r="U56" s="99">
        <v>0.81656241318462019</v>
      </c>
      <c r="V56" s="99">
        <v>0.66304734509872587</v>
      </c>
      <c r="W56" s="99">
        <v>0.69440866317909267</v>
      </c>
      <c r="X56" s="99">
        <v>0.73406697947388033</v>
      </c>
      <c r="Y56" s="99">
        <v>0.56586313198198113</v>
      </c>
      <c r="DA56" s="63" t="s">
        <v>4478</v>
      </c>
    </row>
    <row r="57" spans="1:105" ht="12" customHeight="1" x14ac:dyDescent="0.25">
      <c r="A57" s="108" t="s">
        <v>52</v>
      </c>
      <c r="B57" s="98"/>
      <c r="C57" s="99">
        <v>6.1461820033495185</v>
      </c>
      <c r="D57" s="99">
        <v>6.539228585638341</v>
      </c>
      <c r="E57" s="99">
        <v>6.2249546409768177</v>
      </c>
      <c r="F57" s="99">
        <v>6.118326391210573</v>
      </c>
      <c r="G57" s="99">
        <v>6.1612032704817175</v>
      </c>
      <c r="H57" s="99">
        <v>6.3185121200209231</v>
      </c>
      <c r="I57" s="99">
        <v>6.2444820708255282</v>
      </c>
      <c r="J57" s="99">
        <v>6.2096917077626976</v>
      </c>
      <c r="K57" s="99">
        <v>6.0290752009533071</v>
      </c>
      <c r="L57" s="99">
        <v>6.269130171985891</v>
      </c>
      <c r="M57" s="99">
        <v>6.0854829298622235</v>
      </c>
      <c r="N57" s="99">
        <v>6.1177012990461455</v>
      </c>
      <c r="O57" s="99">
        <v>6.1396715097584567</v>
      </c>
      <c r="P57" s="99">
        <v>6.1336428363170779</v>
      </c>
      <c r="Q57" s="99">
        <v>6.2425562051448811</v>
      </c>
      <c r="R57" s="99">
        <v>6.4380602108818445</v>
      </c>
      <c r="S57" s="99">
        <v>6.5484676029953697</v>
      </c>
      <c r="T57" s="99">
        <v>6.6026738879327098</v>
      </c>
      <c r="U57" s="99">
        <v>6.5309383396727849</v>
      </c>
      <c r="V57" s="99">
        <v>6.6476429568454574</v>
      </c>
      <c r="W57" s="99">
        <v>6.6259445716196854</v>
      </c>
      <c r="X57" s="99">
        <v>6.4948375358230637</v>
      </c>
      <c r="Y57" s="99">
        <v>6.2659722062099039</v>
      </c>
      <c r="DA57" s="63" t="s">
        <v>4479</v>
      </c>
    </row>
    <row r="58" spans="1:105" ht="12" customHeight="1" x14ac:dyDescent="0.25">
      <c r="A58" s="121" t="s">
        <v>54</v>
      </c>
      <c r="B58" s="122"/>
      <c r="C58" s="123">
        <v>6.4099437906785743</v>
      </c>
      <c r="D58" s="123">
        <v>6.3859723189705937</v>
      </c>
      <c r="E58" s="123">
        <v>6.387475039057394</v>
      </c>
      <c r="F58" s="123">
        <v>6.3260613307619593</v>
      </c>
      <c r="G58" s="123">
        <v>6.2777341027876359</v>
      </c>
      <c r="H58" s="123">
        <v>7.0151944649352256</v>
      </c>
      <c r="I58" s="123">
        <v>6.8332242315171099</v>
      </c>
      <c r="J58" s="123">
        <v>6.680791492741819</v>
      </c>
      <c r="K58" s="123">
        <v>6.4708102292207794</v>
      </c>
      <c r="L58" s="123">
        <v>6.6151682021079887</v>
      </c>
      <c r="M58" s="123">
        <v>5.9654183503962921</v>
      </c>
      <c r="N58" s="123">
        <v>5.6182747698250459</v>
      </c>
      <c r="O58" s="123">
        <v>4.8765336257848855</v>
      </c>
      <c r="P58" s="123">
        <v>5.3289939281023848</v>
      </c>
      <c r="Q58" s="123">
        <v>5.1396274729517906</v>
      </c>
      <c r="R58" s="123">
        <v>5.1510987399644534</v>
      </c>
      <c r="S58" s="123">
        <v>5.1923941957617705</v>
      </c>
      <c r="T58" s="123">
        <v>5.4237824391323928</v>
      </c>
      <c r="U58" s="123">
        <v>4.9425055432439962</v>
      </c>
      <c r="V58" s="123">
        <v>4.8489558344086836</v>
      </c>
      <c r="W58" s="123">
        <v>4.8848177806384241</v>
      </c>
      <c r="X58" s="123">
        <v>4.9585908452753564</v>
      </c>
      <c r="Y58" s="123">
        <v>4.6208666438591752</v>
      </c>
      <c r="DA58" s="130" t="s">
        <v>4480</v>
      </c>
    </row>
    <row r="59" spans="1:105" ht="12" customHeight="1" x14ac:dyDescent="0.25">
      <c r="A59" s="97" t="s">
        <v>50</v>
      </c>
      <c r="B59" s="98"/>
      <c r="C59" s="99">
        <v>7.4905636845869559</v>
      </c>
      <c r="D59" s="99">
        <v>7.6232069399713911</v>
      </c>
      <c r="E59" s="99">
        <v>7.6442074421498747</v>
      </c>
      <c r="F59" s="99">
        <v>7.8049989467768741</v>
      </c>
      <c r="G59" s="99">
        <v>7.9154480280836319</v>
      </c>
      <c r="H59" s="99">
        <v>8.0972470307571722</v>
      </c>
      <c r="I59" s="99">
        <v>8.2505401154576905</v>
      </c>
      <c r="J59" s="99">
        <v>8.2700558195093592</v>
      </c>
      <c r="K59" s="99">
        <v>8.0522348562445423</v>
      </c>
      <c r="L59" s="99">
        <v>7.8348938640660037</v>
      </c>
      <c r="M59" s="99">
        <v>7.173518528610094</v>
      </c>
      <c r="N59" s="99">
        <v>6.8445750304903283</v>
      </c>
      <c r="O59" s="99">
        <v>6.5780812822996619</v>
      </c>
      <c r="P59" s="99">
        <v>6.4857095621565275</v>
      </c>
      <c r="Q59" s="99">
        <v>6.5240874465843044</v>
      </c>
      <c r="R59" s="99">
        <v>6.6209069829352858</v>
      </c>
      <c r="S59" s="99">
        <v>6.7761591232734473</v>
      </c>
      <c r="T59" s="99">
        <v>7.0917739132740802</v>
      </c>
      <c r="U59" s="99">
        <v>6.3173597778811006</v>
      </c>
      <c r="V59" s="99">
        <v>6.0923460320836398</v>
      </c>
      <c r="W59" s="99">
        <v>6.4117073397791087</v>
      </c>
      <c r="X59" s="99">
        <v>7.1801205827218544</v>
      </c>
      <c r="Y59" s="99">
        <v>5.9575918228648526</v>
      </c>
      <c r="DA59" s="63" t="s">
        <v>4481</v>
      </c>
    </row>
    <row r="60" spans="1:105" ht="12" customHeight="1" x14ac:dyDescent="0.25">
      <c r="A60" s="109" t="s">
        <v>120</v>
      </c>
      <c r="B60" s="33"/>
      <c r="C60" s="110">
        <v>6.1194019946518283</v>
      </c>
      <c r="D60" s="110">
        <v>5.9050123538898385</v>
      </c>
      <c r="E60" s="110">
        <v>5.9195137268400888</v>
      </c>
      <c r="F60" s="110">
        <v>5.7828809161322585</v>
      </c>
      <c r="G60" s="110">
        <v>5.7807136049016394</v>
      </c>
      <c r="H60" s="110">
        <v>6.744836446932692</v>
      </c>
      <c r="I60" s="110">
        <v>6.4729004341317466</v>
      </c>
      <c r="J60" s="110">
        <v>6.2888345177261966</v>
      </c>
      <c r="K60" s="110">
        <v>5.9899985198809569</v>
      </c>
      <c r="L60" s="110">
        <v>6.2019705005541157</v>
      </c>
      <c r="M60" s="110">
        <v>5.5223114522171874</v>
      </c>
      <c r="N60" s="110">
        <v>5.2482242414110676</v>
      </c>
      <c r="O60" s="110">
        <v>4.4079773400070188</v>
      </c>
      <c r="P60" s="110">
        <v>5.0110908480018104</v>
      </c>
      <c r="Q60" s="110">
        <v>4.8225911519473881</v>
      </c>
      <c r="R60" s="110">
        <v>4.7576018191177747</v>
      </c>
      <c r="S60" s="110">
        <v>4.7428973908295529</v>
      </c>
      <c r="T60" s="110">
        <v>5.0461038051541927</v>
      </c>
      <c r="U60" s="110">
        <v>4.6916046212283273</v>
      </c>
      <c r="V60" s="110">
        <v>4.6041046034731279</v>
      </c>
      <c r="W60" s="110">
        <v>4.5511152271410937</v>
      </c>
      <c r="X60" s="110">
        <v>4.4927787350804085</v>
      </c>
      <c r="Y60" s="110">
        <v>4.3219907943599596</v>
      </c>
      <c r="DA60" s="60" t="s">
        <v>4482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74.765555881463584</v>
      </c>
      <c r="D62" s="118">
        <f t="shared" si="21"/>
        <v>76.499180906319438</v>
      </c>
      <c r="E62" s="118">
        <f t="shared" si="21"/>
        <v>80.640891179711275</v>
      </c>
      <c r="F62" s="118">
        <f t="shared" si="21"/>
        <v>78.308994621372449</v>
      </c>
      <c r="G62" s="118">
        <f t="shared" si="21"/>
        <v>79.150670145742282</v>
      </c>
      <c r="H62" s="118">
        <f t="shared" si="21"/>
        <v>82.002385328839793</v>
      </c>
      <c r="I62" s="118">
        <f t="shared" si="21"/>
        <v>79.80072693454612</v>
      </c>
      <c r="J62" s="118">
        <f t="shared" si="21"/>
        <v>71.759352448428288</v>
      </c>
      <c r="K62" s="118">
        <f t="shared" si="21"/>
        <v>71.629678693532981</v>
      </c>
      <c r="L62" s="118">
        <f t="shared" si="21"/>
        <v>78.481053931641952</v>
      </c>
      <c r="M62" s="118">
        <f t="shared" si="21"/>
        <v>61.716262988306859</v>
      </c>
      <c r="N62" s="118">
        <f t="shared" si="21"/>
        <v>62.629661468551859</v>
      </c>
      <c r="O62" s="118">
        <f t="shared" si="21"/>
        <v>54.713637733311501</v>
      </c>
      <c r="P62" s="118">
        <f t="shared" si="21"/>
        <v>48.82830348560887</v>
      </c>
      <c r="Q62" s="118">
        <f t="shared" si="21"/>
        <v>49.609297116090985</v>
      </c>
      <c r="R62" s="118">
        <f t="shared" ref="R62:V62" si="22">R63+R66+R68+R77</f>
        <v>45.954033453200559</v>
      </c>
      <c r="S62" s="118">
        <f t="shared" si="22"/>
        <v>43.095256364669616</v>
      </c>
      <c r="T62" s="118">
        <f t="shared" si="22"/>
        <v>45.04292418957958</v>
      </c>
      <c r="U62" s="118">
        <f t="shared" si="22"/>
        <v>41.98917557068944</v>
      </c>
      <c r="V62" s="118">
        <f t="shared" si="22"/>
        <v>41.979871286246599</v>
      </c>
      <c r="W62" s="118">
        <f t="shared" ref="W62:Y62" si="23">W63+W66+W68+W77</f>
        <v>43.911171488199628</v>
      </c>
      <c r="X62" s="118">
        <f t="shared" si="23"/>
        <v>38.166566815570611</v>
      </c>
      <c r="Y62" s="118">
        <f t="shared" si="23"/>
        <v>35.579528366826246</v>
      </c>
      <c r="DA62" s="129" t="s">
        <v>4483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53.563859813761439</v>
      </c>
      <c r="D63" s="123">
        <f t="shared" si="24"/>
        <v>55.838045025474841</v>
      </c>
      <c r="E63" s="123">
        <f t="shared" si="24"/>
        <v>60.175829092948923</v>
      </c>
      <c r="F63" s="123">
        <f t="shared" si="24"/>
        <v>59.043252945270474</v>
      </c>
      <c r="G63" s="123">
        <f t="shared" si="24"/>
        <v>59.266659223379307</v>
      </c>
      <c r="H63" s="123">
        <f t="shared" si="24"/>
        <v>61.600757719020223</v>
      </c>
      <c r="I63" s="123">
        <f t="shared" si="24"/>
        <v>59.502726462635628</v>
      </c>
      <c r="J63" s="123">
        <f t="shared" si="24"/>
        <v>53.019136604640529</v>
      </c>
      <c r="K63" s="123">
        <f t="shared" si="24"/>
        <v>52.934239260166002</v>
      </c>
      <c r="L63" s="123">
        <f t="shared" si="24"/>
        <v>59.244491795130557</v>
      </c>
      <c r="M63" s="123">
        <f t="shared" si="24"/>
        <v>44.988653395360387</v>
      </c>
      <c r="N63" s="123">
        <f t="shared" si="24"/>
        <v>44.780825324955359</v>
      </c>
      <c r="O63" s="123">
        <f t="shared" si="24"/>
        <v>38.835722716587249</v>
      </c>
      <c r="P63" s="123">
        <f t="shared" si="24"/>
        <v>33.857686396538028</v>
      </c>
      <c r="Q63" s="123">
        <f t="shared" si="24"/>
        <v>33.919070397862981</v>
      </c>
      <c r="R63" s="123">
        <f t="shared" ref="R63:V63" si="25">SUM(R64:R65)</f>
        <v>29.731573836400568</v>
      </c>
      <c r="S63" s="123">
        <f t="shared" si="25"/>
        <v>27.767648384322349</v>
      </c>
      <c r="T63" s="123">
        <f t="shared" si="25"/>
        <v>29.465811732205683</v>
      </c>
      <c r="U63" s="123">
        <f t="shared" si="25"/>
        <v>26.736467366502332</v>
      </c>
      <c r="V63" s="123">
        <f t="shared" si="25"/>
        <v>26.410884494685366</v>
      </c>
      <c r="W63" s="123">
        <f t="shared" ref="W63:Y63" si="26">SUM(W64:W65)</f>
        <v>27.392086991121349</v>
      </c>
      <c r="X63" s="123">
        <f t="shared" si="26"/>
        <v>23.564306023443013</v>
      </c>
      <c r="Y63" s="123">
        <f t="shared" si="26"/>
        <v>22.201534137813123</v>
      </c>
      <c r="DA63" s="130" t="s">
        <v>4484</v>
      </c>
    </row>
    <row r="64" spans="1:105" ht="12" customHeight="1" x14ac:dyDescent="0.25">
      <c r="A64" s="97" t="s">
        <v>212</v>
      </c>
      <c r="B64" s="98"/>
      <c r="C64" s="99">
        <v>52.964089665494413</v>
      </c>
      <c r="D64" s="99">
        <v>55.22689010880535</v>
      </c>
      <c r="E64" s="99">
        <v>59.553444044683175</v>
      </c>
      <c r="F64" s="99">
        <v>58.427832577147754</v>
      </c>
      <c r="G64" s="99">
        <v>58.663329393048414</v>
      </c>
      <c r="H64" s="99">
        <v>60.992168249153934</v>
      </c>
      <c r="I64" s="99">
        <v>58.912958623528205</v>
      </c>
      <c r="J64" s="99">
        <v>52.500037281065815</v>
      </c>
      <c r="K64" s="99">
        <v>52.428310039104197</v>
      </c>
      <c r="L64" s="99">
        <v>58.673021877631008</v>
      </c>
      <c r="M64" s="99">
        <v>44.539273108379561</v>
      </c>
      <c r="N64" s="99">
        <v>44.320283144273183</v>
      </c>
      <c r="O64" s="99">
        <v>38.406856307268278</v>
      </c>
      <c r="P64" s="99">
        <v>33.454457661975049</v>
      </c>
      <c r="Q64" s="99">
        <v>33.512403985124472</v>
      </c>
      <c r="R64" s="99">
        <v>29.366363699342916</v>
      </c>
      <c r="S64" s="99">
        <v>27.425900213751699</v>
      </c>
      <c r="T64" s="99">
        <v>29.094736346177118</v>
      </c>
      <c r="U64" s="99">
        <v>26.399450835996934</v>
      </c>
      <c r="V64" s="99">
        <v>26.074278116075064</v>
      </c>
      <c r="W64" s="99">
        <v>27.038680286810873</v>
      </c>
      <c r="X64" s="99">
        <v>23.254319550907358</v>
      </c>
      <c r="Y64" s="99">
        <v>21.909064474641166</v>
      </c>
      <c r="DA64" s="63" t="s">
        <v>4485</v>
      </c>
    </row>
    <row r="65" spans="1:105" ht="12" customHeight="1" x14ac:dyDescent="0.25">
      <c r="A65" s="97" t="s">
        <v>53</v>
      </c>
      <c r="B65" s="98"/>
      <c r="C65" s="99">
        <v>0.59977014826702957</v>
      </c>
      <c r="D65" s="99">
        <v>0.61115491666949384</v>
      </c>
      <c r="E65" s="99">
        <v>0.62238504826574748</v>
      </c>
      <c r="F65" s="99">
        <v>0.61542036812272316</v>
      </c>
      <c r="G65" s="99">
        <v>0.60332983033088983</v>
      </c>
      <c r="H65" s="99">
        <v>0.60858946986628959</v>
      </c>
      <c r="I65" s="99">
        <v>0.58976783910742026</v>
      </c>
      <c r="J65" s="99">
        <v>0.51909932357471511</v>
      </c>
      <c r="K65" s="99">
        <v>0.50592922106180527</v>
      </c>
      <c r="L65" s="99">
        <v>0.57146991749954601</v>
      </c>
      <c r="M65" s="99">
        <v>0.44938028698082555</v>
      </c>
      <c r="N65" s="99">
        <v>0.46054218068217806</v>
      </c>
      <c r="O65" s="99">
        <v>0.42886640931896924</v>
      </c>
      <c r="P65" s="99">
        <v>0.40322873456297775</v>
      </c>
      <c r="Q65" s="99">
        <v>0.40666641273851284</v>
      </c>
      <c r="R65" s="99">
        <v>0.36521013705765115</v>
      </c>
      <c r="S65" s="99">
        <v>0.34174817057064999</v>
      </c>
      <c r="T65" s="99">
        <v>0.37107538602856477</v>
      </c>
      <c r="U65" s="99">
        <v>0.3370165305053987</v>
      </c>
      <c r="V65" s="99">
        <v>0.33660637861030146</v>
      </c>
      <c r="W65" s="99">
        <v>0.35340670431047666</v>
      </c>
      <c r="X65" s="99">
        <v>0.30998647253565564</v>
      </c>
      <c r="Y65" s="99">
        <v>0.29246966317195577</v>
      </c>
      <c r="DA65" s="63" t="s">
        <v>4486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0.72387350878558465</v>
      </c>
      <c r="D66" s="123">
        <f t="shared" si="27"/>
        <v>0.44937812826790141</v>
      </c>
      <c r="E66" s="123">
        <f t="shared" si="27"/>
        <v>0.86790252716621752</v>
      </c>
      <c r="F66" s="123">
        <f t="shared" si="27"/>
        <v>0.98219792527161853</v>
      </c>
      <c r="G66" s="123">
        <f t="shared" si="27"/>
        <v>1.5274051528620567</v>
      </c>
      <c r="H66" s="123">
        <f t="shared" si="27"/>
        <v>0.47422849182360394</v>
      </c>
      <c r="I66" s="123">
        <f t="shared" si="27"/>
        <v>0.51242805547109438</v>
      </c>
      <c r="J66" s="123">
        <f t="shared" si="27"/>
        <v>0.39357369006068255</v>
      </c>
      <c r="K66" s="123">
        <f t="shared" si="27"/>
        <v>0.59155388504149187</v>
      </c>
      <c r="L66" s="123">
        <f t="shared" si="27"/>
        <v>0.68880442701893119</v>
      </c>
      <c r="M66" s="123">
        <f t="shared" si="27"/>
        <v>0.45702843951444422</v>
      </c>
      <c r="N66" s="123">
        <f t="shared" si="27"/>
        <v>0.68154754095032988</v>
      </c>
      <c r="O66" s="123">
        <f t="shared" si="27"/>
        <v>0.1283187433409497</v>
      </c>
      <c r="P66" s="123">
        <f t="shared" si="27"/>
        <v>3.4013241970661426E-2</v>
      </c>
      <c r="Q66" s="123">
        <f t="shared" si="27"/>
        <v>3.8248522566225074E-2</v>
      </c>
      <c r="R66" s="123">
        <f t="shared" si="27"/>
        <v>0.18240973284368642</v>
      </c>
      <c r="S66" s="123">
        <f t="shared" si="27"/>
        <v>0.22222031576381857</v>
      </c>
      <c r="T66" s="123">
        <f t="shared" si="27"/>
        <v>0.28957236781273848</v>
      </c>
      <c r="U66" s="123">
        <f t="shared" si="27"/>
        <v>0.15594515819588506</v>
      </c>
      <c r="V66" s="123">
        <f t="shared" si="27"/>
        <v>0.16694617005625834</v>
      </c>
      <c r="W66" s="123">
        <f t="shared" si="27"/>
        <v>0.16151876436028523</v>
      </c>
      <c r="X66" s="123">
        <f t="shared" si="27"/>
        <v>0.20652900907029706</v>
      </c>
      <c r="Y66" s="123">
        <f t="shared" si="27"/>
        <v>7.0958827546251158E-2</v>
      </c>
      <c r="DA66" s="130" t="s">
        <v>4487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0.72387350878558465</v>
      </c>
      <c r="D67" s="99">
        <f>RES_hhdet_in_fech!D67/RES_summary!D$21</f>
        <v>0.44937812826790141</v>
      </c>
      <c r="E67" s="99">
        <f>RES_hhdet_in_fech!E67/RES_summary!E$21</f>
        <v>0.86790252716621752</v>
      </c>
      <c r="F67" s="99">
        <f>RES_hhdet_in_fech!F67/RES_summary!F$21</f>
        <v>0.98219792527161853</v>
      </c>
      <c r="G67" s="99">
        <f>RES_hhdet_in_fech!G67/RES_summary!G$21</f>
        <v>1.5274051528620567</v>
      </c>
      <c r="H67" s="99">
        <f>RES_hhdet_in_fech!H67/RES_summary!H$21</f>
        <v>0.47422849182360394</v>
      </c>
      <c r="I67" s="99">
        <f>RES_hhdet_in_fech!I67/RES_summary!I$21</f>
        <v>0.51242805547109438</v>
      </c>
      <c r="J67" s="99">
        <f>RES_hhdet_in_fech!J67/RES_summary!J$21</f>
        <v>0.39357369006068255</v>
      </c>
      <c r="K67" s="99">
        <f>RES_hhdet_in_fech!K67/RES_summary!K$21</f>
        <v>0.59155388504149187</v>
      </c>
      <c r="L67" s="99">
        <f>RES_hhdet_in_fech!L67/RES_summary!L$21</f>
        <v>0.68880442701893119</v>
      </c>
      <c r="M67" s="99">
        <f>RES_hhdet_in_fech!M67/RES_summary!M$21</f>
        <v>0.45702843951444422</v>
      </c>
      <c r="N67" s="99">
        <f>RES_hhdet_in_fech!N67/RES_summary!N$21</f>
        <v>0.68154754095032988</v>
      </c>
      <c r="O67" s="99">
        <f>RES_hhdet_in_fech!O67/RES_summary!O$21</f>
        <v>0.1283187433409497</v>
      </c>
      <c r="P67" s="99">
        <f>RES_hhdet_in_fech!P67/RES_summary!P$21</f>
        <v>3.4013241970661426E-2</v>
      </c>
      <c r="Q67" s="99">
        <f>RES_hhdet_in_fech!Q67/RES_summary!Q$21</f>
        <v>3.8248522566225074E-2</v>
      </c>
      <c r="R67" s="99">
        <f>RES_hhdet_in_fech!R67/RES_summary!R$21</f>
        <v>0.18240973284368642</v>
      </c>
      <c r="S67" s="99">
        <f>RES_hhdet_in_fech!S67/RES_summary!S$21</f>
        <v>0.22222031576381857</v>
      </c>
      <c r="T67" s="99">
        <f>RES_hhdet_in_fech!T67/RES_summary!T$21</f>
        <v>0.28957236781273848</v>
      </c>
      <c r="U67" s="99">
        <f>RES_hhdet_in_fech!U67/RES_summary!U$21</f>
        <v>0.15594515819588506</v>
      </c>
      <c r="V67" s="99">
        <f>RES_hhdet_in_fech!V67/RES_summary!V$21</f>
        <v>0.16694617005625834</v>
      </c>
      <c r="W67" s="99">
        <f>RES_hhdet_in_fech!W67/RES_summary!W$21</f>
        <v>0.16151876436028523</v>
      </c>
      <c r="X67" s="99">
        <f>RES_hhdet_in_fech!X67/RES_summary!X$21</f>
        <v>0.20652900907029706</v>
      </c>
      <c r="Y67" s="99">
        <f>RES_hhdet_in_fech!Y67/RES_summary!Y$21</f>
        <v>7.0958827546251158E-2</v>
      </c>
      <c r="DA67" s="63" t="s">
        <v>4488</v>
      </c>
    </row>
    <row r="68" spans="1:105" ht="12" customHeight="1" x14ac:dyDescent="0.25">
      <c r="A68" s="121" t="s">
        <v>55</v>
      </c>
      <c r="B68" s="122"/>
      <c r="C68" s="123">
        <v>13.269725978307212</v>
      </c>
      <c r="D68" s="123">
        <v>12.856342854795818</v>
      </c>
      <c r="E68" s="123">
        <v>12.190272476686552</v>
      </c>
      <c r="F68" s="123">
        <v>11.386543755587832</v>
      </c>
      <c r="G68" s="123">
        <v>11.21614400695719</v>
      </c>
      <c r="H68" s="123">
        <v>11.803115693766062</v>
      </c>
      <c r="I68" s="123">
        <v>11.694118836117394</v>
      </c>
      <c r="J68" s="123">
        <v>10.769880794389927</v>
      </c>
      <c r="K68" s="123">
        <v>10.604384608935383</v>
      </c>
      <c r="L68" s="123">
        <v>11.263388415924679</v>
      </c>
      <c r="M68" s="123">
        <v>10.04249789208143</v>
      </c>
      <c r="N68" s="123">
        <v>10.318600758061695</v>
      </c>
      <c r="O68" s="123">
        <v>9.8091113732441144</v>
      </c>
      <c r="P68" s="123">
        <v>9.2156248367477005</v>
      </c>
      <c r="Q68" s="123">
        <v>9.2609750163257214</v>
      </c>
      <c r="R68" s="123">
        <v>9.7628413246789787</v>
      </c>
      <c r="S68" s="123">
        <v>9.2948710057216672</v>
      </c>
      <c r="T68" s="123">
        <v>9.1836432387009346</v>
      </c>
      <c r="U68" s="123">
        <v>9.1829928839562562</v>
      </c>
      <c r="V68" s="123">
        <v>9.1512562029997131</v>
      </c>
      <c r="W68" s="123">
        <v>10.035225483302549</v>
      </c>
      <c r="X68" s="123">
        <v>8.7193578511879153</v>
      </c>
      <c r="Y68" s="123">
        <v>7.9030367054631787</v>
      </c>
      <c r="DA68" s="130" t="s">
        <v>4489</v>
      </c>
    </row>
    <row r="69" spans="1:105" ht="12" customHeight="1" x14ac:dyDescent="0.25">
      <c r="A69" s="97" t="s">
        <v>134</v>
      </c>
      <c r="B69" s="98"/>
      <c r="C69" s="99">
        <v>13.312794955865847</v>
      </c>
      <c r="D69" s="99">
        <v>12.865254081133767</v>
      </c>
      <c r="E69" s="99">
        <v>12.578929552359913</v>
      </c>
      <c r="F69" s="99">
        <v>11.507217809379517</v>
      </c>
      <c r="G69" s="99">
        <v>11.222928466076016</v>
      </c>
      <c r="H69" s="99">
        <v>11.970876171968788</v>
      </c>
      <c r="I69" s="99">
        <v>11.729414181639656</v>
      </c>
      <c r="J69" s="99">
        <v>11.264778753588311</v>
      </c>
      <c r="K69" s="99">
        <v>10.671857630558865</v>
      </c>
      <c r="L69" s="99">
        <v>11.765257444660444</v>
      </c>
      <c r="M69" s="99">
        <v>10.119556879756866</v>
      </c>
      <c r="N69" s="99">
        <v>10.318600758061695</v>
      </c>
      <c r="O69" s="99">
        <v>9.8317257212005966</v>
      </c>
      <c r="P69" s="99">
        <v>9.2307040627091457</v>
      </c>
      <c r="Q69" s="99">
        <v>9.3120607735492946</v>
      </c>
      <c r="R69" s="99">
        <v>9.8986699073525006</v>
      </c>
      <c r="S69" s="99">
        <v>9.3936494369195884</v>
      </c>
      <c r="T69" s="99">
        <v>9.3934711131207838</v>
      </c>
      <c r="U69" s="99">
        <v>9.2215972711279708</v>
      </c>
      <c r="V69" s="99">
        <v>9.1666231262995996</v>
      </c>
      <c r="W69" s="99">
        <v>10.081754114254945</v>
      </c>
      <c r="X69" s="99">
        <v>8.7193578511879153</v>
      </c>
      <c r="Y69" s="99">
        <v>8.4010136040773062</v>
      </c>
      <c r="DA69" s="63" t="s">
        <v>4490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7.6876118499182722</v>
      </c>
      <c r="E70" s="99">
        <v>7.3858095729327582</v>
      </c>
      <c r="F70" s="99">
        <v>6.8962645695959122</v>
      </c>
      <c r="G70" s="99">
        <v>6.7748213276525533</v>
      </c>
      <c r="H70" s="99">
        <v>7.4244623628533155</v>
      </c>
      <c r="I70" s="99">
        <v>7.2689695500998823</v>
      </c>
      <c r="J70" s="99">
        <v>7.0362411067534119</v>
      </c>
      <c r="K70" s="99">
        <v>6.7207907513244187</v>
      </c>
      <c r="L70" s="99">
        <v>7.5107339690151758</v>
      </c>
      <c r="M70" s="99">
        <v>0</v>
      </c>
      <c r="N70" s="99">
        <v>0</v>
      </c>
      <c r="O70" s="99">
        <v>6.6689729071555472</v>
      </c>
      <c r="P70" s="99">
        <v>6.6291472084592238</v>
      </c>
      <c r="Q70" s="99">
        <v>6.7358511124326066</v>
      </c>
      <c r="R70" s="99">
        <v>7.3426095767550974</v>
      </c>
      <c r="S70" s="99">
        <v>7.1286964235701182</v>
      </c>
      <c r="T70" s="99">
        <v>7.2412792068039469</v>
      </c>
      <c r="U70" s="99">
        <v>7.2211547494199149</v>
      </c>
      <c r="V70" s="99">
        <v>7.2044676696183449</v>
      </c>
      <c r="W70" s="99">
        <v>7.9984220000480439</v>
      </c>
      <c r="X70" s="99">
        <v>0</v>
      </c>
      <c r="Y70" s="99">
        <v>0</v>
      </c>
      <c r="DA70" s="63" t="s">
        <v>4491</v>
      </c>
    </row>
    <row r="71" spans="1:105" ht="12" customHeight="1" x14ac:dyDescent="0.25">
      <c r="A71" s="100" t="s">
        <v>212</v>
      </c>
      <c r="B71" s="101"/>
      <c r="C71" s="102">
        <v>0</v>
      </c>
      <c r="D71" s="102">
        <v>1.1472181274440383</v>
      </c>
      <c r="E71" s="102">
        <v>0.66788741500474014</v>
      </c>
      <c r="F71" s="102">
        <v>0.79334376118247596</v>
      </c>
      <c r="G71" s="102">
        <v>0.744980277654402</v>
      </c>
      <c r="H71" s="102">
        <v>1.0999036567998988</v>
      </c>
      <c r="I71" s="102">
        <v>0.8838898391335207</v>
      </c>
      <c r="J71" s="102">
        <v>0.79391999158339654</v>
      </c>
      <c r="K71" s="102">
        <v>0.69964159985760865</v>
      </c>
      <c r="L71" s="102">
        <v>0.8061165073017541</v>
      </c>
      <c r="M71" s="102">
        <v>0</v>
      </c>
      <c r="N71" s="102">
        <v>0</v>
      </c>
      <c r="O71" s="102">
        <v>0.3990430860647845</v>
      </c>
      <c r="P71" s="102">
        <v>0.77439178468288372</v>
      </c>
      <c r="Q71" s="102">
        <v>0.17785054682942975</v>
      </c>
      <c r="R71" s="102">
        <v>0.33200158143708253</v>
      </c>
      <c r="S71" s="102">
        <v>0.52571000307522409</v>
      </c>
      <c r="T71" s="102">
        <v>0.61662709481379208</v>
      </c>
      <c r="U71" s="102">
        <v>0.773291898415158</v>
      </c>
      <c r="V71" s="102">
        <v>0.63102942927245609</v>
      </c>
      <c r="W71" s="102">
        <v>0.8104892364288665</v>
      </c>
      <c r="X71" s="102">
        <v>0</v>
      </c>
      <c r="Y71" s="102">
        <v>0</v>
      </c>
      <c r="DA71" s="131" t="s">
        <v>4492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6.5403937224742332</v>
      </c>
      <c r="E72" s="105">
        <v>6.7179221579280179</v>
      </c>
      <c r="F72" s="105">
        <v>6.1029208084134359</v>
      </c>
      <c r="G72" s="105">
        <v>6.0298410499981507</v>
      </c>
      <c r="H72" s="105">
        <v>6.3245587060534163</v>
      </c>
      <c r="I72" s="105">
        <v>6.3850797109663606</v>
      </c>
      <c r="J72" s="105">
        <v>6.2423211151700144</v>
      </c>
      <c r="K72" s="105">
        <v>6.021149151466811</v>
      </c>
      <c r="L72" s="105">
        <v>6.7046174617134202</v>
      </c>
      <c r="M72" s="105">
        <v>0</v>
      </c>
      <c r="N72" s="105">
        <v>0</v>
      </c>
      <c r="O72" s="105">
        <v>6.2699298210907637</v>
      </c>
      <c r="P72" s="105">
        <v>5.8547554237763411</v>
      </c>
      <c r="Q72" s="105">
        <v>6.5580005656031775</v>
      </c>
      <c r="R72" s="105">
        <v>7.0106079953180158</v>
      </c>
      <c r="S72" s="105">
        <v>6.6029864204948945</v>
      </c>
      <c r="T72" s="105">
        <v>6.624652111990156</v>
      </c>
      <c r="U72" s="105">
        <v>6.4478628510047562</v>
      </c>
      <c r="V72" s="105">
        <v>6.5734382403458884</v>
      </c>
      <c r="W72" s="105">
        <v>7.1879327636191768</v>
      </c>
      <c r="X72" s="105">
        <v>0</v>
      </c>
      <c r="Y72" s="105">
        <v>0</v>
      </c>
      <c r="DA72" s="132" t="s">
        <v>4493</v>
      </c>
    </row>
    <row r="73" spans="1:105" ht="12" customHeight="1" x14ac:dyDescent="0.25">
      <c r="A73" s="106" t="s">
        <v>122</v>
      </c>
      <c r="B73" s="101"/>
      <c r="C73" s="102">
        <v>12.61144159269225</v>
      </c>
      <c r="D73" s="102">
        <v>0</v>
      </c>
      <c r="E73" s="102">
        <v>10.443177053175397</v>
      </c>
      <c r="F73" s="102">
        <v>10.428358870637361</v>
      </c>
      <c r="G73" s="102">
        <v>0</v>
      </c>
      <c r="H73" s="102">
        <v>10.992115643374769</v>
      </c>
      <c r="I73" s="102">
        <v>0</v>
      </c>
      <c r="J73" s="102">
        <v>10.45849792241556</v>
      </c>
      <c r="K73" s="102">
        <v>0</v>
      </c>
      <c r="L73" s="102">
        <v>10.415420751993945</v>
      </c>
      <c r="M73" s="102">
        <v>10.412824251971728</v>
      </c>
      <c r="N73" s="102">
        <v>0</v>
      </c>
      <c r="O73" s="102">
        <v>0</v>
      </c>
      <c r="P73" s="102">
        <v>0</v>
      </c>
      <c r="Q73" s="102">
        <v>0</v>
      </c>
      <c r="R73" s="102">
        <v>9.1643950401132397</v>
      </c>
      <c r="S73" s="102">
        <v>9.462289866717521</v>
      </c>
      <c r="T73" s="102">
        <v>9.536340985822914</v>
      </c>
      <c r="U73" s="102">
        <v>9.5433990559733193</v>
      </c>
      <c r="V73" s="102">
        <v>9.4386986099539616</v>
      </c>
      <c r="W73" s="102">
        <v>0</v>
      </c>
      <c r="X73" s="102">
        <v>0</v>
      </c>
      <c r="Y73" s="102">
        <v>8.472597942946523</v>
      </c>
      <c r="DA73" s="131" t="s">
        <v>4494</v>
      </c>
    </row>
    <row r="74" spans="1:105" ht="12" customHeight="1" x14ac:dyDescent="0.25">
      <c r="A74" s="107" t="s">
        <v>121</v>
      </c>
      <c r="B74" s="104"/>
      <c r="C74" s="105">
        <v>8.9277388449509942</v>
      </c>
      <c r="D74" s="105">
        <v>0</v>
      </c>
      <c r="E74" s="105">
        <v>6.7609528173835018</v>
      </c>
      <c r="F74" s="105">
        <v>6.8342572025716208</v>
      </c>
      <c r="G74" s="105">
        <v>0</v>
      </c>
      <c r="H74" s="105">
        <v>7.3328524031507136</v>
      </c>
      <c r="I74" s="105">
        <v>0</v>
      </c>
      <c r="J74" s="105">
        <v>6.9437520470750513</v>
      </c>
      <c r="K74" s="105">
        <v>0</v>
      </c>
      <c r="L74" s="105">
        <v>6.9441406234685115</v>
      </c>
      <c r="M74" s="105">
        <v>7.1052720425942502</v>
      </c>
      <c r="N74" s="105">
        <v>0</v>
      </c>
      <c r="O74" s="105">
        <v>0</v>
      </c>
      <c r="P74" s="105">
        <v>0</v>
      </c>
      <c r="Q74" s="105">
        <v>0</v>
      </c>
      <c r="R74" s="105">
        <v>6.67415028706779</v>
      </c>
      <c r="S74" s="105">
        <v>7.0726364815966587</v>
      </c>
      <c r="T74" s="105">
        <v>7.226605938412054</v>
      </c>
      <c r="U74" s="105">
        <v>7.3475007528574023</v>
      </c>
      <c r="V74" s="105">
        <v>0</v>
      </c>
      <c r="W74" s="105">
        <v>0</v>
      </c>
      <c r="X74" s="105">
        <v>0</v>
      </c>
      <c r="Y74" s="105">
        <v>6.8318353381918877</v>
      </c>
      <c r="DA74" s="132" t="s">
        <v>4495</v>
      </c>
    </row>
    <row r="75" spans="1:105" ht="12" customHeight="1" x14ac:dyDescent="0.25">
      <c r="A75" s="108" t="s">
        <v>53</v>
      </c>
      <c r="B75" s="98"/>
      <c r="C75" s="99">
        <v>2.7815568416014771</v>
      </c>
      <c r="D75" s="99">
        <v>0</v>
      </c>
      <c r="E75" s="99">
        <v>0.53599817640668457</v>
      </c>
      <c r="F75" s="99">
        <v>0.71593081136104919</v>
      </c>
      <c r="G75" s="99">
        <v>0</v>
      </c>
      <c r="H75" s="99">
        <v>1.0143402831297901</v>
      </c>
      <c r="I75" s="99">
        <v>0</v>
      </c>
      <c r="J75" s="99">
        <v>0.73406033931235348</v>
      </c>
      <c r="K75" s="99">
        <v>0</v>
      </c>
      <c r="L75" s="99">
        <v>0.67501045148262084</v>
      </c>
      <c r="M75" s="99">
        <v>1.0197891127320264</v>
      </c>
      <c r="N75" s="99">
        <v>0</v>
      </c>
      <c r="O75" s="99">
        <v>0</v>
      </c>
      <c r="P75" s="99">
        <v>0</v>
      </c>
      <c r="Q75" s="99">
        <v>0</v>
      </c>
      <c r="R75" s="99">
        <v>0.23609007618594668</v>
      </c>
      <c r="S75" s="99">
        <v>0.52416887860128814</v>
      </c>
      <c r="T75" s="99">
        <v>0.62393205047934208</v>
      </c>
      <c r="U75" s="99">
        <v>0.81656241318462008</v>
      </c>
      <c r="V75" s="99">
        <v>0</v>
      </c>
      <c r="W75" s="99">
        <v>0</v>
      </c>
      <c r="X75" s="99">
        <v>0</v>
      </c>
      <c r="Y75" s="99">
        <v>0.56586313198198135</v>
      </c>
      <c r="DA75" s="63" t="s">
        <v>4496</v>
      </c>
    </row>
    <row r="76" spans="1:105" ht="12" customHeight="1" x14ac:dyDescent="0.25">
      <c r="A76" s="108" t="s">
        <v>52</v>
      </c>
      <c r="B76" s="98"/>
      <c r="C76" s="99">
        <v>6.1461820033495185</v>
      </c>
      <c r="D76" s="99">
        <v>0</v>
      </c>
      <c r="E76" s="99">
        <v>6.2249546409768168</v>
      </c>
      <c r="F76" s="99">
        <v>6.1183263912105712</v>
      </c>
      <c r="G76" s="99">
        <v>0</v>
      </c>
      <c r="H76" s="99">
        <v>6.3185121200209231</v>
      </c>
      <c r="I76" s="99">
        <v>0</v>
      </c>
      <c r="J76" s="99">
        <v>6.2096917077626976</v>
      </c>
      <c r="K76" s="99">
        <v>0</v>
      </c>
      <c r="L76" s="99">
        <v>6.2691301719858901</v>
      </c>
      <c r="M76" s="99">
        <v>6.0854829298622226</v>
      </c>
      <c r="N76" s="99">
        <v>0</v>
      </c>
      <c r="O76" s="99">
        <v>0</v>
      </c>
      <c r="P76" s="99">
        <v>0</v>
      </c>
      <c r="Q76" s="99">
        <v>0</v>
      </c>
      <c r="R76" s="99">
        <v>6.4380602108818445</v>
      </c>
      <c r="S76" s="99">
        <v>6.5484676029953697</v>
      </c>
      <c r="T76" s="99">
        <v>6.6026738879327134</v>
      </c>
      <c r="U76" s="99">
        <v>6.5309383396727823</v>
      </c>
      <c r="V76" s="99">
        <v>0</v>
      </c>
      <c r="W76" s="99">
        <v>0</v>
      </c>
      <c r="X76" s="99">
        <v>0</v>
      </c>
      <c r="Y76" s="99">
        <v>6.2659722062099048</v>
      </c>
      <c r="DA76" s="63" t="s">
        <v>4497</v>
      </c>
    </row>
    <row r="77" spans="1:105" ht="12" customHeight="1" x14ac:dyDescent="0.25">
      <c r="A77" s="121" t="s">
        <v>54</v>
      </c>
      <c r="B77" s="122"/>
      <c r="C77" s="123">
        <v>7.2080965806093564</v>
      </c>
      <c r="D77" s="123">
        <v>7.3554148977808813</v>
      </c>
      <c r="E77" s="123">
        <v>7.4068870829095825</v>
      </c>
      <c r="F77" s="123">
        <v>6.8969999952425169</v>
      </c>
      <c r="G77" s="123">
        <v>7.1404617625437199</v>
      </c>
      <c r="H77" s="123">
        <v>8.1242834242298994</v>
      </c>
      <c r="I77" s="123">
        <v>8.0914535803219945</v>
      </c>
      <c r="J77" s="123">
        <v>7.576761359337147</v>
      </c>
      <c r="K77" s="123">
        <v>7.4995009393901064</v>
      </c>
      <c r="L77" s="123">
        <v>7.2843692935677877</v>
      </c>
      <c r="M77" s="123">
        <v>6.2280832613505952</v>
      </c>
      <c r="N77" s="123">
        <v>6.848687844584477</v>
      </c>
      <c r="O77" s="123">
        <v>5.9404849001391886</v>
      </c>
      <c r="P77" s="123">
        <v>5.7209790103524778</v>
      </c>
      <c r="Q77" s="123">
        <v>6.3910031793360522</v>
      </c>
      <c r="R77" s="123">
        <v>6.2772085592773292</v>
      </c>
      <c r="S77" s="123">
        <v>5.81051665886178</v>
      </c>
      <c r="T77" s="123">
        <v>6.1038968508602229</v>
      </c>
      <c r="U77" s="123">
        <v>5.9137701620349663</v>
      </c>
      <c r="V77" s="123">
        <v>6.2507844185052592</v>
      </c>
      <c r="W77" s="123">
        <v>6.3223402494154461</v>
      </c>
      <c r="X77" s="123">
        <v>5.6763739318693851</v>
      </c>
      <c r="Y77" s="123">
        <v>5.4039986960036925</v>
      </c>
      <c r="DA77" s="130" t="s">
        <v>4498</v>
      </c>
    </row>
    <row r="78" spans="1:105" ht="12" customHeight="1" x14ac:dyDescent="0.25">
      <c r="A78" s="97" t="s">
        <v>189</v>
      </c>
      <c r="B78" s="98"/>
      <c r="C78" s="99">
        <v>7.6921157060670673</v>
      </c>
      <c r="D78" s="99">
        <v>7.639717255806457</v>
      </c>
      <c r="E78" s="99">
        <v>8.1786553394970909</v>
      </c>
      <c r="F78" s="99">
        <v>7.4502784321596689</v>
      </c>
      <c r="G78" s="99">
        <v>7.322220603236782</v>
      </c>
      <c r="H78" s="99">
        <v>8.8958544203128334</v>
      </c>
      <c r="I78" s="99">
        <v>8.5926943120856425</v>
      </c>
      <c r="J78" s="99">
        <v>8.2952535758225476</v>
      </c>
      <c r="K78" s="99">
        <v>8.1427863913355729</v>
      </c>
      <c r="L78" s="99">
        <v>8.2807994102184779</v>
      </c>
      <c r="M78" s="99">
        <v>6.8034336771541843</v>
      </c>
      <c r="N78" s="99">
        <v>7.1105458960119998</v>
      </c>
      <c r="O78" s="99">
        <v>6.052732718766122</v>
      </c>
      <c r="P78" s="99">
        <v>6.1155115210117392</v>
      </c>
      <c r="Q78" s="99">
        <v>6.5376207614781503</v>
      </c>
      <c r="R78" s="99">
        <v>6.9402086076355554</v>
      </c>
      <c r="S78" s="99">
        <v>6.5880849128040371</v>
      </c>
      <c r="T78" s="99">
        <v>7.019187584177109</v>
      </c>
      <c r="U78" s="99">
        <v>6.4078247623458839</v>
      </c>
      <c r="V78" s="99">
        <v>6.3700219883400813</v>
      </c>
      <c r="W78" s="99">
        <v>6.8431553199019426</v>
      </c>
      <c r="X78" s="99">
        <v>6.2289164978110172</v>
      </c>
      <c r="Y78" s="99">
        <v>6.1351764290296007</v>
      </c>
      <c r="DA78" s="63" t="s">
        <v>4499</v>
      </c>
    </row>
    <row r="79" spans="1:105" ht="12" customHeight="1" x14ac:dyDescent="0.25">
      <c r="A79" s="109" t="s">
        <v>120</v>
      </c>
      <c r="B79" s="33"/>
      <c r="C79" s="110">
        <v>6.1194019946518283</v>
      </c>
      <c r="D79" s="110">
        <v>5.9050123538898385</v>
      </c>
      <c r="E79" s="110">
        <v>5.9195137268400897</v>
      </c>
      <c r="F79" s="110">
        <v>5.7828809161322594</v>
      </c>
      <c r="G79" s="110">
        <v>5.7807136049016394</v>
      </c>
      <c r="H79" s="110">
        <v>6.7448364469326902</v>
      </c>
      <c r="I79" s="110">
        <v>6.4729004341317466</v>
      </c>
      <c r="J79" s="110">
        <v>6.2888345177261957</v>
      </c>
      <c r="K79" s="110">
        <v>5.989998519880956</v>
      </c>
      <c r="L79" s="110">
        <v>6.2019705005541148</v>
      </c>
      <c r="M79" s="110">
        <v>5.5223114522171866</v>
      </c>
      <c r="N79" s="110">
        <v>5.2482242414110667</v>
      </c>
      <c r="O79" s="110">
        <v>4.4079773400070179</v>
      </c>
      <c r="P79" s="110">
        <v>5.0110908480018121</v>
      </c>
      <c r="Q79" s="110">
        <v>4.8225911519473863</v>
      </c>
      <c r="R79" s="110">
        <v>4.7576018191177747</v>
      </c>
      <c r="S79" s="110">
        <v>4.7428973908295529</v>
      </c>
      <c r="T79" s="110">
        <v>5.0461038051541927</v>
      </c>
      <c r="U79" s="110">
        <v>4.6916046212283273</v>
      </c>
      <c r="V79" s="110">
        <v>4.6041046034731297</v>
      </c>
      <c r="W79" s="110">
        <v>4.5511152271410937</v>
      </c>
      <c r="X79" s="110">
        <v>4.4927787350804076</v>
      </c>
      <c r="Y79" s="110">
        <v>4.3219907943599587</v>
      </c>
      <c r="DA79" s="60" t="s">
        <v>4500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71.930946403912671</v>
      </c>
      <c r="D81" s="118">
        <f t="shared" si="28"/>
        <v>72.097560930530861</v>
      </c>
      <c r="E81" s="118">
        <f t="shared" si="28"/>
        <v>72.859549132795877</v>
      </c>
      <c r="F81" s="118">
        <f t="shared" si="28"/>
        <v>74.16161546828863</v>
      </c>
      <c r="G81" s="118">
        <f t="shared" si="28"/>
        <v>74.181808936955235</v>
      </c>
      <c r="H81" s="118">
        <f t="shared" si="28"/>
        <v>72.591596696956117</v>
      </c>
      <c r="I81" s="118">
        <f t="shared" si="28"/>
        <v>68.517257560992292</v>
      </c>
      <c r="J81" s="118">
        <f t="shared" si="28"/>
        <v>64.624564768844579</v>
      </c>
      <c r="K81" s="118">
        <f t="shared" si="28"/>
        <v>68.5230999514242</v>
      </c>
      <c r="L81" s="118">
        <f t="shared" si="28"/>
        <v>66.687083990436093</v>
      </c>
      <c r="M81" s="118">
        <f t="shared" si="28"/>
        <v>61.68941091203137</v>
      </c>
      <c r="N81" s="118">
        <f t="shared" si="28"/>
        <v>57.903399755018285</v>
      </c>
      <c r="O81" s="118">
        <f t="shared" si="28"/>
        <v>53.464213697637973</v>
      </c>
      <c r="P81" s="118">
        <f t="shared" si="28"/>
        <v>52.396189807347895</v>
      </c>
      <c r="Q81" s="118">
        <f t="shared" si="28"/>
        <v>0</v>
      </c>
      <c r="R81" s="118">
        <f t="shared" ref="R81:V81" si="29">R82+R85+R87+R100</f>
        <v>0</v>
      </c>
      <c r="S81" s="118">
        <f t="shared" si="29"/>
        <v>0</v>
      </c>
      <c r="T81" s="118">
        <f t="shared" si="29"/>
        <v>0</v>
      </c>
      <c r="U81" s="118">
        <f t="shared" si="29"/>
        <v>43.168437468566836</v>
      </c>
      <c r="V81" s="118">
        <f t="shared" si="29"/>
        <v>41.855871428344585</v>
      </c>
      <c r="W81" s="118">
        <f t="shared" ref="W81:Y81" si="30">W82+W85+W87+W100</f>
        <v>40.533256847574044</v>
      </c>
      <c r="X81" s="118">
        <f t="shared" si="30"/>
        <v>39.576696215377204</v>
      </c>
      <c r="Y81" s="118">
        <f t="shared" si="30"/>
        <v>37.264336272248698</v>
      </c>
      <c r="DA81" s="129" t="s">
        <v>4501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52.098267919681447</v>
      </c>
      <c r="D82" s="123">
        <f t="shared" si="31"/>
        <v>52.958059056527738</v>
      </c>
      <c r="E82" s="123">
        <f t="shared" si="31"/>
        <v>54.024996679033052</v>
      </c>
      <c r="F82" s="123">
        <f t="shared" si="31"/>
        <v>55.568722723522612</v>
      </c>
      <c r="G82" s="123">
        <f t="shared" si="31"/>
        <v>55.356947907215449</v>
      </c>
      <c r="H82" s="123">
        <f t="shared" si="31"/>
        <v>54.079081453122576</v>
      </c>
      <c r="I82" s="123">
        <f t="shared" si="31"/>
        <v>50.988619776456055</v>
      </c>
      <c r="J82" s="123">
        <f t="shared" si="31"/>
        <v>47.697833120683796</v>
      </c>
      <c r="K82" s="123">
        <f t="shared" si="31"/>
        <v>51.771735822050019</v>
      </c>
      <c r="L82" s="123">
        <f t="shared" si="31"/>
        <v>49.108002821877356</v>
      </c>
      <c r="M82" s="123">
        <f t="shared" si="31"/>
        <v>44.802573025092926</v>
      </c>
      <c r="N82" s="123">
        <f t="shared" si="31"/>
        <v>41.923032944276365</v>
      </c>
      <c r="O82" s="123">
        <f t="shared" si="31"/>
        <v>39.069728444855272</v>
      </c>
      <c r="P82" s="123">
        <f t="shared" si="31"/>
        <v>37.909410354519629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29.325822554937531</v>
      </c>
      <c r="V82" s="123">
        <f t="shared" si="32"/>
        <v>28.242954469620013</v>
      </c>
      <c r="W82" s="123">
        <f t="shared" ref="W82:Y82" si="33">SUM(W83:W84)</f>
        <v>26.819013229015766</v>
      </c>
      <c r="X82" s="123">
        <f t="shared" si="33"/>
        <v>25.526232547413038</v>
      </c>
      <c r="Y82" s="123">
        <f t="shared" si="33"/>
        <v>24.580650358394781</v>
      </c>
      <c r="DA82" s="130" t="s">
        <v>4502</v>
      </c>
    </row>
    <row r="83" spans="1:105" ht="12" customHeight="1" x14ac:dyDescent="0.25">
      <c r="A83" s="97" t="s">
        <v>199</v>
      </c>
      <c r="B83" s="98"/>
      <c r="C83" s="99">
        <v>51.853785201496656</v>
      </c>
      <c r="D83" s="99">
        <v>52.712609709561463</v>
      </c>
      <c r="E83" s="99">
        <v>53.786141094179804</v>
      </c>
      <c r="F83" s="99">
        <v>55.318708899466614</v>
      </c>
      <c r="G83" s="99">
        <v>55.111530753190223</v>
      </c>
      <c r="H83" s="99">
        <v>53.844475827058972</v>
      </c>
      <c r="I83" s="99">
        <v>50.764989617545723</v>
      </c>
      <c r="J83" s="99">
        <v>47.489882528195686</v>
      </c>
      <c r="K83" s="99">
        <v>51.550421123548944</v>
      </c>
      <c r="L83" s="99">
        <v>48.895564787840577</v>
      </c>
      <c r="M83" s="99">
        <v>44.604105862866867</v>
      </c>
      <c r="N83" s="99">
        <v>41.737126021046215</v>
      </c>
      <c r="O83" s="99">
        <v>38.891930876249816</v>
      </c>
      <c r="P83" s="99">
        <v>37.732967586663236</v>
      </c>
      <c r="Q83" s="99">
        <v>0</v>
      </c>
      <c r="R83" s="99">
        <v>0</v>
      </c>
      <c r="S83" s="99">
        <v>0</v>
      </c>
      <c r="T83" s="99">
        <v>0</v>
      </c>
      <c r="U83" s="99">
        <v>29.187008654663501</v>
      </c>
      <c r="V83" s="99">
        <v>28.107485256950778</v>
      </c>
      <c r="W83" s="99">
        <v>26.688490140906811</v>
      </c>
      <c r="X83" s="99">
        <v>25.398961626342977</v>
      </c>
      <c r="Y83" s="99">
        <v>24.45725366084644</v>
      </c>
      <c r="DA83" s="63" t="s">
        <v>4503</v>
      </c>
    </row>
    <row r="84" spans="1:105" ht="12" customHeight="1" x14ac:dyDescent="0.25">
      <c r="A84" s="97" t="s">
        <v>53</v>
      </c>
      <c r="B84" s="98"/>
      <c r="C84" s="99">
        <v>0.2444827181847897</v>
      </c>
      <c r="D84" s="99">
        <v>0.24544934696627527</v>
      </c>
      <c r="E84" s="99">
        <v>0.23885558485324518</v>
      </c>
      <c r="F84" s="99">
        <v>0.25001382405600059</v>
      </c>
      <c r="G84" s="99">
        <v>0.24541715402522271</v>
      </c>
      <c r="H84" s="99">
        <v>0.234605626063603</v>
      </c>
      <c r="I84" s="99">
        <v>0.22363015891033369</v>
      </c>
      <c r="J84" s="99">
        <v>0.20795059248811354</v>
      </c>
      <c r="K84" s="99">
        <v>0.22131469850107438</v>
      </c>
      <c r="L84" s="99">
        <v>0.21243803403677999</v>
      </c>
      <c r="M84" s="99">
        <v>0.19846716222605904</v>
      </c>
      <c r="N84" s="99">
        <v>0.18590692323014588</v>
      </c>
      <c r="O84" s="99">
        <v>0.17779756860545415</v>
      </c>
      <c r="P84" s="99">
        <v>0.1764427678563949</v>
      </c>
      <c r="Q84" s="99">
        <v>0</v>
      </c>
      <c r="R84" s="99">
        <v>0</v>
      </c>
      <c r="S84" s="99">
        <v>0</v>
      </c>
      <c r="T84" s="99">
        <v>0</v>
      </c>
      <c r="U84" s="99">
        <v>0.13881390027403079</v>
      </c>
      <c r="V84" s="99">
        <v>0.13546921266923417</v>
      </c>
      <c r="W84" s="99">
        <v>0.13052308810895619</v>
      </c>
      <c r="X84" s="99">
        <v>0.12727092107006008</v>
      </c>
      <c r="Y84" s="99">
        <v>0.12339669754833926</v>
      </c>
      <c r="DA84" s="63" t="s">
        <v>4504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0.72385612001509625</v>
      </c>
      <c r="D85" s="123">
        <f t="shared" si="34"/>
        <v>0.44935817991395011</v>
      </c>
      <c r="E85" s="123">
        <f t="shared" si="34"/>
        <v>0.8678825023736928</v>
      </c>
      <c r="F85" s="123">
        <f t="shared" si="34"/>
        <v>0.98221939376796485</v>
      </c>
      <c r="G85" s="123">
        <f t="shared" si="34"/>
        <v>1.5274161942963949</v>
      </c>
      <c r="H85" s="123">
        <f t="shared" si="34"/>
        <v>0.47422737671977377</v>
      </c>
      <c r="I85" s="123">
        <f t="shared" si="34"/>
        <v>0.51242205904204574</v>
      </c>
      <c r="J85" s="123">
        <f t="shared" si="34"/>
        <v>0.39358062959923201</v>
      </c>
      <c r="K85" s="123">
        <f t="shared" si="34"/>
        <v>0.59154272961664534</v>
      </c>
      <c r="L85" s="123">
        <f t="shared" si="34"/>
        <v>0.68879990050741724</v>
      </c>
      <c r="M85" s="123">
        <f t="shared" si="34"/>
        <v>0.45703026705118244</v>
      </c>
      <c r="N85" s="123">
        <f t="shared" si="34"/>
        <v>0.68155220810641381</v>
      </c>
      <c r="O85" s="123">
        <f t="shared" si="34"/>
        <v>0.12831040787867587</v>
      </c>
      <c r="P85" s="123">
        <f t="shared" si="34"/>
        <v>3.4020874478403275E-2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0.15594246436968029</v>
      </c>
      <c r="V85" s="123">
        <f t="shared" si="34"/>
        <v>0.16694111672775494</v>
      </c>
      <c r="W85" s="123">
        <f t="shared" si="34"/>
        <v>0.16153093986234932</v>
      </c>
      <c r="X85" s="123">
        <f t="shared" si="34"/>
        <v>0.20652678291737331</v>
      </c>
      <c r="Y85" s="123">
        <f t="shared" si="34"/>
        <v>7.0948215612423995E-2</v>
      </c>
      <c r="DA85" s="130" t="s">
        <v>4505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0.72385612001509625</v>
      </c>
      <c r="D86" s="99">
        <f>RES_hhdet_in_fech!D86/RES_summary!D$21</f>
        <v>0.44935817991395011</v>
      </c>
      <c r="E86" s="99">
        <f>RES_hhdet_in_fech!E86/RES_summary!E$21</f>
        <v>0.8678825023736928</v>
      </c>
      <c r="F86" s="99">
        <f>RES_hhdet_in_fech!F86/RES_summary!F$21</f>
        <v>0.98221939376796485</v>
      </c>
      <c r="G86" s="99">
        <f>RES_hhdet_in_fech!G86/RES_summary!G$21</f>
        <v>1.5274161942963949</v>
      </c>
      <c r="H86" s="99">
        <f>RES_hhdet_in_fech!H86/RES_summary!H$21</f>
        <v>0.47422737671977377</v>
      </c>
      <c r="I86" s="99">
        <f>RES_hhdet_in_fech!I86/RES_summary!I$21</f>
        <v>0.51242205904204574</v>
      </c>
      <c r="J86" s="99">
        <f>RES_hhdet_in_fech!J86/RES_summary!J$21</f>
        <v>0.39358062959923201</v>
      </c>
      <c r="K86" s="99">
        <f>RES_hhdet_in_fech!K86/RES_summary!K$21</f>
        <v>0.59154272961664534</v>
      </c>
      <c r="L86" s="99">
        <f>RES_hhdet_in_fech!L86/RES_summary!L$21</f>
        <v>0.68879990050741724</v>
      </c>
      <c r="M86" s="99">
        <f>RES_hhdet_in_fech!M86/RES_summary!M$21</f>
        <v>0.45703026705118244</v>
      </c>
      <c r="N86" s="99">
        <f>RES_hhdet_in_fech!N86/RES_summary!N$21</f>
        <v>0.68155220810641381</v>
      </c>
      <c r="O86" s="99">
        <f>RES_hhdet_in_fech!O86/RES_summary!O$21</f>
        <v>0.12831040787867587</v>
      </c>
      <c r="P86" s="99">
        <f>RES_hhdet_in_fech!P86/RES_summary!P$21</f>
        <v>3.4020874478403275E-2</v>
      </c>
      <c r="Q86" s="99">
        <f>RES_hhdet_in_fech!Q86/RES_summary!Q$21</f>
        <v>0</v>
      </c>
      <c r="R86" s="99">
        <f>RES_hhdet_in_fech!R86/RES_summary!R$21</f>
        <v>0</v>
      </c>
      <c r="S86" s="99">
        <f>RES_hhdet_in_fech!S86/RES_summary!S$21</f>
        <v>0</v>
      </c>
      <c r="T86" s="99">
        <f>RES_hhdet_in_fech!T86/RES_summary!T$21</f>
        <v>0</v>
      </c>
      <c r="U86" s="99">
        <f>RES_hhdet_in_fech!U86/RES_summary!U$21</f>
        <v>0.15594246436968029</v>
      </c>
      <c r="V86" s="99">
        <f>RES_hhdet_in_fech!V86/RES_summary!V$21</f>
        <v>0.16694111672775494</v>
      </c>
      <c r="W86" s="99">
        <f>RES_hhdet_in_fech!W86/RES_summary!W$21</f>
        <v>0.16153093986234932</v>
      </c>
      <c r="X86" s="99">
        <f>RES_hhdet_in_fech!X86/RES_summary!X$21</f>
        <v>0.20652678291737331</v>
      </c>
      <c r="Y86" s="99">
        <f>RES_hhdet_in_fech!Y86/RES_summary!Y$21</f>
        <v>7.0948215612423995E-2</v>
      </c>
      <c r="DA86" s="63" t="s">
        <v>4506</v>
      </c>
    </row>
    <row r="87" spans="1:105" ht="12" customHeight="1" x14ac:dyDescent="0.25">
      <c r="A87" s="121" t="s">
        <v>55</v>
      </c>
      <c r="B87" s="122"/>
      <c r="C87" s="123">
        <v>12.676620015223577</v>
      </c>
      <c r="D87" s="123">
        <v>12.278015543021622</v>
      </c>
      <c r="E87" s="123">
        <v>11.544589795766909</v>
      </c>
      <c r="F87" s="123">
        <v>11.257926234242699</v>
      </c>
      <c r="G87" s="123">
        <v>10.987084698377602</v>
      </c>
      <c r="H87" s="123">
        <v>10.974266916134081</v>
      </c>
      <c r="I87" s="123">
        <v>10.154667704212912</v>
      </c>
      <c r="J87" s="123">
        <v>9.7764843558219763</v>
      </c>
      <c r="K87" s="123">
        <v>9.6240945154364592</v>
      </c>
      <c r="L87" s="123">
        <v>10.212401924997502</v>
      </c>
      <c r="M87" s="123">
        <v>10.416827054252016</v>
      </c>
      <c r="N87" s="123">
        <v>9.6322362634633141</v>
      </c>
      <c r="O87" s="123">
        <v>9.3342364746187769</v>
      </c>
      <c r="P87" s="123">
        <v>9.0950394025097232</v>
      </c>
      <c r="Q87" s="123">
        <v>0</v>
      </c>
      <c r="R87" s="123">
        <v>0</v>
      </c>
      <c r="S87" s="123">
        <v>0</v>
      </c>
      <c r="T87" s="123">
        <v>0</v>
      </c>
      <c r="U87" s="123">
        <v>8.7210691247665331</v>
      </c>
      <c r="V87" s="123">
        <v>8.554032560366112</v>
      </c>
      <c r="W87" s="123">
        <v>8.6050661079043529</v>
      </c>
      <c r="X87" s="123">
        <v>8.8260996096072653</v>
      </c>
      <c r="Y87" s="123">
        <v>7.9014839539096071</v>
      </c>
      <c r="DA87" s="130" t="s">
        <v>4507</v>
      </c>
    </row>
    <row r="88" spans="1:105" ht="12" customHeight="1" x14ac:dyDescent="0.25">
      <c r="A88" s="97" t="s">
        <v>132</v>
      </c>
      <c r="B88" s="98"/>
      <c r="C88" s="99">
        <v>13.286058572740371</v>
      </c>
      <c r="D88" s="99">
        <v>12.629356568160256</v>
      </c>
      <c r="E88" s="99">
        <v>11.490443826967077</v>
      </c>
      <c r="F88" s="99">
        <v>10.944594839774803</v>
      </c>
      <c r="G88" s="99">
        <v>10.767759182404564</v>
      </c>
      <c r="H88" s="99">
        <v>10.548688915545378</v>
      </c>
      <c r="I88" s="99">
        <v>10.139599389449492</v>
      </c>
      <c r="J88" s="99">
        <v>10.171395619718977</v>
      </c>
      <c r="K88" s="99">
        <v>9.7840515453100867</v>
      </c>
      <c r="L88" s="99">
        <v>9.6491207695475421</v>
      </c>
      <c r="M88" s="99">
        <v>10.118653255606501</v>
      </c>
      <c r="N88" s="99">
        <v>10.191470497078418</v>
      </c>
      <c r="O88" s="99">
        <v>10.662780907502098</v>
      </c>
      <c r="P88" s="99">
        <v>10.611209379577172</v>
      </c>
      <c r="Q88" s="99">
        <v>0</v>
      </c>
      <c r="R88" s="99">
        <v>0</v>
      </c>
      <c r="S88" s="99">
        <v>0</v>
      </c>
      <c r="T88" s="99">
        <v>0</v>
      </c>
      <c r="U88" s="99">
        <v>8.8997976348413612</v>
      </c>
      <c r="V88" s="99">
        <v>8.7566105530677572</v>
      </c>
      <c r="W88" s="99">
        <v>8.5816194398749559</v>
      </c>
      <c r="X88" s="99">
        <v>8.3970783452620115</v>
      </c>
      <c r="Y88" s="99">
        <v>8.1203907613297464</v>
      </c>
      <c r="DA88" s="63" t="s">
        <v>4508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6.9790849239671067</v>
      </c>
      <c r="F89" s="99">
        <v>6.8649226592371875</v>
      </c>
      <c r="G89" s="99">
        <v>6.8860434463819553</v>
      </c>
      <c r="H89" s="99">
        <v>6.9838867545861341</v>
      </c>
      <c r="I89" s="99">
        <v>6.786234218126328</v>
      </c>
      <c r="J89" s="99">
        <v>6.9370249066601577</v>
      </c>
      <c r="K89" s="99">
        <v>6.7916032327064713</v>
      </c>
      <c r="L89" s="99">
        <v>6.8212888091131942</v>
      </c>
      <c r="M89" s="99">
        <v>7.3794839611235101</v>
      </c>
      <c r="N89" s="99">
        <v>7.4358087798240211</v>
      </c>
      <c r="O89" s="99">
        <v>7.7996325850067194</v>
      </c>
      <c r="P89" s="99">
        <v>7.9715930864636704</v>
      </c>
      <c r="Q89" s="99">
        <v>0</v>
      </c>
      <c r="R89" s="99">
        <v>0</v>
      </c>
      <c r="S89" s="99">
        <v>0</v>
      </c>
      <c r="T89" s="99">
        <v>0</v>
      </c>
      <c r="U89" s="99">
        <v>7.2475147963144906</v>
      </c>
      <c r="V89" s="99">
        <v>7.2069546474278212</v>
      </c>
      <c r="W89" s="99">
        <v>7.1579375811145178</v>
      </c>
      <c r="X89" s="99">
        <v>7.0717847751116407</v>
      </c>
      <c r="Y89" s="99">
        <v>6.8721984841061268</v>
      </c>
      <c r="DA89" s="63" t="s">
        <v>4509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0.60382176695869205</v>
      </c>
      <c r="F90" s="102">
        <v>0.7543029641539335</v>
      </c>
      <c r="G90" s="102">
        <v>0.71682668658553472</v>
      </c>
      <c r="H90" s="102">
        <v>0.96485453441492042</v>
      </c>
      <c r="I90" s="102">
        <v>0.75499986396115848</v>
      </c>
      <c r="J90" s="102">
        <v>0.71587109173496144</v>
      </c>
      <c r="K90" s="102">
        <v>0.64732661559809568</v>
      </c>
      <c r="L90" s="102">
        <v>0.63221092985641081</v>
      </c>
      <c r="M90" s="102">
        <v>1.0218936263752327</v>
      </c>
      <c r="N90" s="102">
        <v>0.6918869615631964</v>
      </c>
      <c r="O90" s="102">
        <v>0.48040603121925124</v>
      </c>
      <c r="P90" s="102">
        <v>0.94737141802300351</v>
      </c>
      <c r="Q90" s="102">
        <v>0</v>
      </c>
      <c r="R90" s="102">
        <v>0</v>
      </c>
      <c r="S90" s="102">
        <v>0</v>
      </c>
      <c r="T90" s="102">
        <v>0</v>
      </c>
      <c r="U90" s="102">
        <v>0.74994456038383384</v>
      </c>
      <c r="V90" s="102">
        <v>0.60584781783489527</v>
      </c>
      <c r="W90" s="102">
        <v>0.65637850973450085</v>
      </c>
      <c r="X90" s="102">
        <v>0.69400314228740645</v>
      </c>
      <c r="Y90" s="102">
        <v>0.54364325062606655</v>
      </c>
      <c r="DA90" s="131" t="s">
        <v>4510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6.3752631570084137</v>
      </c>
      <c r="F91" s="105">
        <v>6.1106196950832539</v>
      </c>
      <c r="G91" s="105">
        <v>6.1692167597964209</v>
      </c>
      <c r="H91" s="105">
        <v>6.019032220171213</v>
      </c>
      <c r="I91" s="105">
        <v>6.0312343541651696</v>
      </c>
      <c r="J91" s="105">
        <v>6.221153814925195</v>
      </c>
      <c r="K91" s="105">
        <v>6.1442766171083756</v>
      </c>
      <c r="L91" s="105">
        <v>6.1890778792567831</v>
      </c>
      <c r="M91" s="105">
        <v>6.3575903347482772</v>
      </c>
      <c r="N91" s="105">
        <v>6.7439218182608256</v>
      </c>
      <c r="O91" s="105">
        <v>7.3192265537874688</v>
      </c>
      <c r="P91" s="105">
        <v>7.0242216684406689</v>
      </c>
      <c r="Q91" s="105">
        <v>0</v>
      </c>
      <c r="R91" s="105">
        <v>0</v>
      </c>
      <c r="S91" s="105">
        <v>0</v>
      </c>
      <c r="T91" s="105">
        <v>0</v>
      </c>
      <c r="U91" s="105">
        <v>6.4975702359306569</v>
      </c>
      <c r="V91" s="105">
        <v>6.6011068295929274</v>
      </c>
      <c r="W91" s="105">
        <v>6.5015590713800169</v>
      </c>
      <c r="X91" s="105">
        <v>6.3777816328242336</v>
      </c>
      <c r="Y91" s="105">
        <v>6.3285552334800617</v>
      </c>
      <c r="DA91" s="132" t="s">
        <v>4511</v>
      </c>
    </row>
    <row r="92" spans="1:105" ht="12" customHeight="1" x14ac:dyDescent="0.25">
      <c r="A92" s="106" t="s">
        <v>124</v>
      </c>
      <c r="B92" s="101"/>
      <c r="C92" s="102">
        <v>13.036997910362105</v>
      </c>
      <c r="D92" s="102">
        <v>12.831264335553939</v>
      </c>
      <c r="E92" s="102">
        <v>11.973102545452052</v>
      </c>
      <c r="F92" s="102">
        <v>11.924778876087361</v>
      </c>
      <c r="G92" s="102">
        <v>12.167530406966192</v>
      </c>
      <c r="H92" s="102">
        <v>11.632369068337649</v>
      </c>
      <c r="I92" s="102">
        <v>11.56854268042647</v>
      </c>
      <c r="J92" s="102">
        <v>11.542115126183219</v>
      </c>
      <c r="K92" s="102">
        <v>11.203989468218646</v>
      </c>
      <c r="L92" s="102">
        <v>11.393696928435203</v>
      </c>
      <c r="M92" s="102">
        <v>10.98176964699719</v>
      </c>
      <c r="N92" s="102">
        <v>10.539605699916143</v>
      </c>
      <c r="O92" s="102">
        <v>10.457975723854346</v>
      </c>
      <c r="P92" s="102">
        <v>9.9925259533682524</v>
      </c>
      <c r="Q92" s="102">
        <v>0</v>
      </c>
      <c r="R92" s="102">
        <v>0</v>
      </c>
      <c r="S92" s="102">
        <v>0</v>
      </c>
      <c r="T92" s="102">
        <v>0</v>
      </c>
      <c r="U92" s="102">
        <v>8.9822099909825148</v>
      </c>
      <c r="V92" s="102">
        <v>8.6656747198570727</v>
      </c>
      <c r="W92" s="102">
        <v>9.0983874138156331</v>
      </c>
      <c r="X92" s="102">
        <v>9.8891620063434935</v>
      </c>
      <c r="Y92" s="102">
        <v>8.1897824253437079</v>
      </c>
      <c r="DA92" s="131" t="s">
        <v>4512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7.6953440661679373</v>
      </c>
      <c r="E93" s="105">
        <v>7.0159111999162818</v>
      </c>
      <c r="F93" s="105">
        <v>7.101424031899894</v>
      </c>
      <c r="G93" s="105">
        <v>7.2646543668467398</v>
      </c>
      <c r="H93" s="105">
        <v>7.0979056801629357</v>
      </c>
      <c r="I93" s="105">
        <v>7.0149384721155057</v>
      </c>
      <c r="J93" s="105">
        <v>7.0221595698995358</v>
      </c>
      <c r="K93" s="105">
        <v>6.8414904913452768</v>
      </c>
      <c r="L93" s="105">
        <v>7.0098593474383142</v>
      </c>
      <c r="M93" s="105">
        <v>7.0074681862338206</v>
      </c>
      <c r="N93" s="105">
        <v>6.7500413741832812</v>
      </c>
      <c r="O93" s="105">
        <v>6.856114595781567</v>
      </c>
      <c r="P93" s="105">
        <v>6.9924222548200934</v>
      </c>
      <c r="Q93" s="105">
        <v>0</v>
      </c>
      <c r="R93" s="105">
        <v>0</v>
      </c>
      <c r="S93" s="105">
        <v>0</v>
      </c>
      <c r="T93" s="105">
        <v>0</v>
      </c>
      <c r="U93" s="105">
        <v>7.0181572537255468</v>
      </c>
      <c r="V93" s="105">
        <v>6.8165240575246422</v>
      </c>
      <c r="W93" s="105">
        <v>7.2384467866308926</v>
      </c>
      <c r="X93" s="105">
        <v>7.9314223262881356</v>
      </c>
      <c r="Y93" s="105">
        <v>6.5336920394731299</v>
      </c>
      <c r="DA93" s="132" t="s">
        <v>4513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1.1443166526288124</v>
      </c>
      <c r="E94" s="99">
        <v>0.62940512029941365</v>
      </c>
      <c r="F94" s="99">
        <v>0.82513133787083559</v>
      </c>
      <c r="G94" s="99">
        <v>0.81513848096864439</v>
      </c>
      <c r="H94" s="99">
        <v>1.0636871913867501</v>
      </c>
      <c r="I94" s="99">
        <v>0.86420489199019335</v>
      </c>
      <c r="J94" s="99">
        <v>0.81137013242667688</v>
      </c>
      <c r="K94" s="99">
        <v>0.73819960657691497</v>
      </c>
      <c r="L94" s="99">
        <v>0.75073619354618226</v>
      </c>
      <c r="M94" s="99">
        <v>1.0905866480307111</v>
      </c>
      <c r="N94" s="99">
        <v>0.68584516566259945</v>
      </c>
      <c r="O94" s="99">
        <v>0.42914760684822495</v>
      </c>
      <c r="P94" s="99">
        <v>0.8523326303714206</v>
      </c>
      <c r="Q94" s="99">
        <v>0</v>
      </c>
      <c r="R94" s="99">
        <v>0</v>
      </c>
      <c r="S94" s="99">
        <v>0</v>
      </c>
      <c r="T94" s="99">
        <v>0</v>
      </c>
      <c r="U94" s="99">
        <v>0.74657286265162148</v>
      </c>
      <c r="V94" s="99">
        <v>0.57409670778314514</v>
      </c>
      <c r="W94" s="99">
        <v>0.69614968666644361</v>
      </c>
      <c r="X94" s="99">
        <v>0.86016782833328997</v>
      </c>
      <c r="Y94" s="99">
        <v>0.5279768190885844</v>
      </c>
      <c r="DA94" s="63" t="s">
        <v>4514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6.551027413539126</v>
      </c>
      <c r="E95" s="99">
        <v>6.3865060796168676</v>
      </c>
      <c r="F95" s="99">
        <v>6.2762926940290589</v>
      </c>
      <c r="G95" s="99">
        <v>6.4495158858780952</v>
      </c>
      <c r="H95" s="99">
        <v>6.0342184887761858</v>
      </c>
      <c r="I95" s="99">
        <v>6.1507335801253129</v>
      </c>
      <c r="J95" s="99">
        <v>6.2107894374728589</v>
      </c>
      <c r="K95" s="99">
        <v>6.103290884768362</v>
      </c>
      <c r="L95" s="99">
        <v>6.2591231538921317</v>
      </c>
      <c r="M95" s="99">
        <v>5.9168815382031088</v>
      </c>
      <c r="N95" s="99">
        <v>6.0641962085206815</v>
      </c>
      <c r="O95" s="99">
        <v>6.4269669889333416</v>
      </c>
      <c r="P95" s="99">
        <v>6.140089624448672</v>
      </c>
      <c r="Q95" s="99">
        <v>0</v>
      </c>
      <c r="R95" s="99">
        <v>0</v>
      </c>
      <c r="S95" s="99">
        <v>0</v>
      </c>
      <c r="T95" s="99">
        <v>0</v>
      </c>
      <c r="U95" s="99">
        <v>6.271584391073926</v>
      </c>
      <c r="V95" s="99">
        <v>6.242427349741499</v>
      </c>
      <c r="W95" s="99">
        <v>6.5422970999644514</v>
      </c>
      <c r="X95" s="99">
        <v>7.0712544979548477</v>
      </c>
      <c r="Y95" s="99">
        <v>6.0057152203845456</v>
      </c>
      <c r="DA95" s="63" t="s">
        <v>4515</v>
      </c>
    </row>
    <row r="96" spans="1:105" ht="12" customHeight="1" x14ac:dyDescent="0.25">
      <c r="A96" s="106" t="s">
        <v>122</v>
      </c>
      <c r="B96" s="101"/>
      <c r="C96" s="102">
        <v>12.611441592692248</v>
      </c>
      <c r="D96" s="102">
        <v>11.456543200760223</v>
      </c>
      <c r="E96" s="102">
        <v>10.443177053175397</v>
      </c>
      <c r="F96" s="102">
        <v>10.428358870637361</v>
      </c>
      <c r="G96" s="102">
        <v>10.448493316113327</v>
      </c>
      <c r="H96" s="102">
        <v>10.992115643374767</v>
      </c>
      <c r="I96" s="102">
        <v>10.619022197947956</v>
      </c>
      <c r="J96" s="102">
        <v>10.45849792241556</v>
      </c>
      <c r="K96" s="102">
        <v>10.06105499597124</v>
      </c>
      <c r="L96" s="102">
        <v>10.415420751993945</v>
      </c>
      <c r="M96" s="102">
        <v>10.412824251971728</v>
      </c>
      <c r="N96" s="102">
        <v>9.9646333367715059</v>
      </c>
      <c r="O96" s="102">
        <v>9.5304371264917425</v>
      </c>
      <c r="P96" s="102">
        <v>9.7370837009236606</v>
      </c>
      <c r="Q96" s="102">
        <v>0</v>
      </c>
      <c r="R96" s="102">
        <v>0</v>
      </c>
      <c r="S96" s="102">
        <v>0</v>
      </c>
      <c r="T96" s="102">
        <v>0</v>
      </c>
      <c r="U96" s="102">
        <v>9.5433990559733193</v>
      </c>
      <c r="V96" s="102">
        <v>9.4386986099539616</v>
      </c>
      <c r="W96" s="102">
        <v>9.3208203434830903</v>
      </c>
      <c r="X96" s="102">
        <v>9.0425682089735613</v>
      </c>
      <c r="Y96" s="102">
        <v>8.472597942946523</v>
      </c>
      <c r="DA96" s="131" t="s">
        <v>4516</v>
      </c>
    </row>
    <row r="97" spans="1:105" ht="12" customHeight="1" x14ac:dyDescent="0.25">
      <c r="A97" s="107" t="s">
        <v>121</v>
      </c>
      <c r="B97" s="104"/>
      <c r="C97" s="105">
        <v>8.9277388449509942</v>
      </c>
      <c r="D97" s="105">
        <v>7.5593116828548519</v>
      </c>
      <c r="E97" s="105">
        <v>6.7609528173834992</v>
      </c>
      <c r="F97" s="105">
        <v>6.8342572025716208</v>
      </c>
      <c r="G97" s="105">
        <v>6.8532836559190971</v>
      </c>
      <c r="H97" s="105">
        <v>7.3328524031507136</v>
      </c>
      <c r="I97" s="105">
        <v>7.0400452933426205</v>
      </c>
      <c r="J97" s="105">
        <v>6.9437520470750496</v>
      </c>
      <c r="K97" s="105">
        <v>6.6867544966529495</v>
      </c>
      <c r="L97" s="105">
        <v>6.9441406234685079</v>
      </c>
      <c r="M97" s="105">
        <v>7.1052720425942493</v>
      </c>
      <c r="N97" s="105">
        <v>6.7595466232214454</v>
      </c>
      <c r="O97" s="105">
        <v>6.5026756018922685</v>
      </c>
      <c r="P97" s="105">
        <v>6.969334548759373</v>
      </c>
      <c r="Q97" s="105">
        <v>0</v>
      </c>
      <c r="R97" s="105">
        <v>0</v>
      </c>
      <c r="S97" s="105">
        <v>0</v>
      </c>
      <c r="T97" s="105">
        <v>0</v>
      </c>
      <c r="U97" s="105">
        <v>7.3475007528574041</v>
      </c>
      <c r="V97" s="105">
        <v>7.3106903019441836</v>
      </c>
      <c r="W97" s="105">
        <v>7.3203532347987794</v>
      </c>
      <c r="X97" s="105">
        <v>7.2289045152969447</v>
      </c>
      <c r="Y97" s="105">
        <v>6.8318353381918877</v>
      </c>
      <c r="DA97" s="132" t="s">
        <v>4517</v>
      </c>
    </row>
    <row r="98" spans="1:105" ht="12" customHeight="1" x14ac:dyDescent="0.25">
      <c r="A98" s="108" t="s">
        <v>53</v>
      </c>
      <c r="B98" s="98"/>
      <c r="C98" s="99">
        <v>2.7815568416014775</v>
      </c>
      <c r="D98" s="99">
        <v>1.0200830972165105</v>
      </c>
      <c r="E98" s="99">
        <v>0.53599817640668446</v>
      </c>
      <c r="F98" s="99">
        <v>0.71593081136104919</v>
      </c>
      <c r="G98" s="99">
        <v>0.69208038543737982</v>
      </c>
      <c r="H98" s="99">
        <v>1.0143402831297901</v>
      </c>
      <c r="I98" s="99">
        <v>0.79556322251709255</v>
      </c>
      <c r="J98" s="99">
        <v>0.73406033931235337</v>
      </c>
      <c r="K98" s="99">
        <v>0.6576792956996429</v>
      </c>
      <c r="L98" s="99">
        <v>0.67501045148262084</v>
      </c>
      <c r="M98" s="99">
        <v>1.0197891127320264</v>
      </c>
      <c r="N98" s="99">
        <v>0.64184532417529905</v>
      </c>
      <c r="O98" s="99">
        <v>0.36300409213381379</v>
      </c>
      <c r="P98" s="99">
        <v>0.8356917124422939</v>
      </c>
      <c r="Q98" s="99">
        <v>0</v>
      </c>
      <c r="R98" s="99">
        <v>0</v>
      </c>
      <c r="S98" s="99">
        <v>0</v>
      </c>
      <c r="T98" s="99">
        <v>0</v>
      </c>
      <c r="U98" s="99">
        <v>0.81656241318462019</v>
      </c>
      <c r="V98" s="99">
        <v>0.66304734509872576</v>
      </c>
      <c r="W98" s="99">
        <v>0.69440866317909256</v>
      </c>
      <c r="X98" s="99">
        <v>0.73406697947388022</v>
      </c>
      <c r="Y98" s="99">
        <v>0.56586313198198135</v>
      </c>
      <c r="DA98" s="63" t="s">
        <v>4518</v>
      </c>
    </row>
    <row r="99" spans="1:105" ht="12" customHeight="1" x14ac:dyDescent="0.25">
      <c r="A99" s="108" t="s">
        <v>52</v>
      </c>
      <c r="B99" s="98"/>
      <c r="C99" s="99">
        <v>6.1461820033495176</v>
      </c>
      <c r="D99" s="99">
        <v>6.5392285856383383</v>
      </c>
      <c r="E99" s="99">
        <v>6.2249546409768151</v>
      </c>
      <c r="F99" s="99">
        <v>6.1183263912105712</v>
      </c>
      <c r="G99" s="99">
        <v>6.1612032704817166</v>
      </c>
      <c r="H99" s="99">
        <v>6.3185121200209231</v>
      </c>
      <c r="I99" s="99">
        <v>6.2444820708255264</v>
      </c>
      <c r="J99" s="99">
        <v>6.2096917077626976</v>
      </c>
      <c r="K99" s="99">
        <v>6.0290752009533062</v>
      </c>
      <c r="L99" s="99">
        <v>6.2691301719858874</v>
      </c>
      <c r="M99" s="99">
        <v>6.0854829298622217</v>
      </c>
      <c r="N99" s="99">
        <v>6.1177012990461455</v>
      </c>
      <c r="O99" s="99">
        <v>6.1396715097584558</v>
      </c>
      <c r="P99" s="99">
        <v>6.1336428363170787</v>
      </c>
      <c r="Q99" s="99">
        <v>0</v>
      </c>
      <c r="R99" s="99">
        <v>0</v>
      </c>
      <c r="S99" s="99">
        <v>0</v>
      </c>
      <c r="T99" s="99">
        <v>0</v>
      </c>
      <c r="U99" s="99">
        <v>6.5309383396727831</v>
      </c>
      <c r="V99" s="99">
        <v>6.6476429568454574</v>
      </c>
      <c r="W99" s="99">
        <v>6.6259445716196863</v>
      </c>
      <c r="X99" s="99">
        <v>6.4948375358230654</v>
      </c>
      <c r="Y99" s="99">
        <v>6.2659722062099057</v>
      </c>
      <c r="DA99" s="63" t="s">
        <v>4519</v>
      </c>
    </row>
    <row r="100" spans="1:105" ht="12" customHeight="1" x14ac:dyDescent="0.25">
      <c r="A100" s="121" t="s">
        <v>54</v>
      </c>
      <c r="B100" s="122"/>
      <c r="C100" s="123">
        <v>6.4322023489925453</v>
      </c>
      <c r="D100" s="123">
        <v>6.4121281510675461</v>
      </c>
      <c r="E100" s="123">
        <v>6.4220801556222193</v>
      </c>
      <c r="F100" s="123">
        <v>6.3527471167553484</v>
      </c>
      <c r="G100" s="123">
        <v>6.3103601370657838</v>
      </c>
      <c r="H100" s="123">
        <v>7.0640209509796774</v>
      </c>
      <c r="I100" s="123">
        <v>6.8615480212812834</v>
      </c>
      <c r="J100" s="123">
        <v>6.756666662739562</v>
      </c>
      <c r="K100" s="123">
        <v>6.5357268843210727</v>
      </c>
      <c r="L100" s="123">
        <v>6.6778793430538244</v>
      </c>
      <c r="M100" s="123">
        <v>6.0129805656352477</v>
      </c>
      <c r="N100" s="123">
        <v>5.6665783391721884</v>
      </c>
      <c r="O100" s="123">
        <v>4.9319383702852413</v>
      </c>
      <c r="P100" s="123">
        <v>5.3577191758401428</v>
      </c>
      <c r="Q100" s="123">
        <v>0</v>
      </c>
      <c r="R100" s="123">
        <v>0</v>
      </c>
      <c r="S100" s="123">
        <v>0</v>
      </c>
      <c r="T100" s="123">
        <v>0</v>
      </c>
      <c r="U100" s="123">
        <v>4.9656033244930908</v>
      </c>
      <c r="V100" s="123">
        <v>4.8919432816306996</v>
      </c>
      <c r="W100" s="123">
        <v>4.9476465707915764</v>
      </c>
      <c r="X100" s="123">
        <v>5.0178372754395228</v>
      </c>
      <c r="Y100" s="123">
        <v>4.7112537443318834</v>
      </c>
      <c r="DA100" s="130" t="s">
        <v>4520</v>
      </c>
    </row>
    <row r="101" spans="1:105" ht="12" customHeight="1" x14ac:dyDescent="0.25">
      <c r="A101" s="97" t="s">
        <v>202</v>
      </c>
      <c r="B101" s="98"/>
      <c r="C101" s="99">
        <v>7.8969303555392942</v>
      </c>
      <c r="D101" s="99">
        <v>7.6388359913453083</v>
      </c>
      <c r="E101" s="99">
        <v>7.8909157709576716</v>
      </c>
      <c r="F101" s="99">
        <v>7.549656719037289</v>
      </c>
      <c r="G101" s="99">
        <v>7.5993581039543958</v>
      </c>
      <c r="H101" s="99">
        <v>8.7820733298931906</v>
      </c>
      <c r="I101" s="99">
        <v>8.3972820914976136</v>
      </c>
      <c r="J101" s="99">
        <v>8.2217647298117082</v>
      </c>
      <c r="K101" s="99">
        <v>8.0087227372662912</v>
      </c>
      <c r="L101" s="99">
        <v>7.9564686153164965</v>
      </c>
      <c r="M101" s="99">
        <v>7.5469969355055433</v>
      </c>
      <c r="N101" s="99">
        <v>7.5057509442917434</v>
      </c>
      <c r="O101" s="99">
        <v>7.3523448551470914</v>
      </c>
      <c r="P101" s="99">
        <v>7.4300816099809923</v>
      </c>
      <c r="Q101" s="99">
        <v>0</v>
      </c>
      <c r="R101" s="99">
        <v>0</v>
      </c>
      <c r="S101" s="99">
        <v>0</v>
      </c>
      <c r="T101" s="99">
        <v>0</v>
      </c>
      <c r="U101" s="99">
        <v>6.8436856407815974</v>
      </c>
      <c r="V101" s="99">
        <v>6.8134346563325403</v>
      </c>
      <c r="W101" s="99">
        <v>6.7590871665837442</v>
      </c>
      <c r="X101" s="99">
        <v>6.7077327308972752</v>
      </c>
      <c r="Y101" s="99">
        <v>6.5746141222080015</v>
      </c>
      <c r="DA101" s="63" t="s">
        <v>4521</v>
      </c>
    </row>
    <row r="102" spans="1:105" ht="12" customHeight="1" x14ac:dyDescent="0.25">
      <c r="A102" s="97" t="s">
        <v>50</v>
      </c>
      <c r="B102" s="98"/>
      <c r="C102" s="99">
        <v>7.4905636845869568</v>
      </c>
      <c r="D102" s="99">
        <v>7.6232069399713911</v>
      </c>
      <c r="E102" s="99">
        <v>7.6442074421498747</v>
      </c>
      <c r="F102" s="99">
        <v>7.8049989467768714</v>
      </c>
      <c r="G102" s="99">
        <v>7.915448028083631</v>
      </c>
      <c r="H102" s="99">
        <v>8.0972470307571722</v>
      </c>
      <c r="I102" s="99">
        <v>8.2505401154576905</v>
      </c>
      <c r="J102" s="99">
        <v>8.270055819509361</v>
      </c>
      <c r="K102" s="99">
        <v>8.0522348562445423</v>
      </c>
      <c r="L102" s="99">
        <v>7.8348938640660037</v>
      </c>
      <c r="M102" s="99">
        <v>7.1735185286100922</v>
      </c>
      <c r="N102" s="99">
        <v>6.8445750304903301</v>
      </c>
      <c r="O102" s="99">
        <v>6.5780812822996619</v>
      </c>
      <c r="P102" s="99">
        <v>6.4857095621565275</v>
      </c>
      <c r="Q102" s="99">
        <v>0</v>
      </c>
      <c r="R102" s="99">
        <v>0</v>
      </c>
      <c r="S102" s="99">
        <v>0</v>
      </c>
      <c r="T102" s="99">
        <v>0</v>
      </c>
      <c r="U102" s="99">
        <v>6.3173597778810988</v>
      </c>
      <c r="V102" s="99">
        <v>6.0923460320836416</v>
      </c>
      <c r="W102" s="99">
        <v>6.4117073397791096</v>
      </c>
      <c r="X102" s="99">
        <v>7.1801205827218544</v>
      </c>
      <c r="Y102" s="99">
        <v>5.9575918228648534</v>
      </c>
      <c r="DA102" s="63" t="s">
        <v>4522</v>
      </c>
    </row>
    <row r="103" spans="1:105" ht="12" customHeight="1" x14ac:dyDescent="0.25">
      <c r="A103" s="109" t="s">
        <v>120</v>
      </c>
      <c r="B103" s="33"/>
      <c r="C103" s="110">
        <v>6.1194019946518265</v>
      </c>
      <c r="D103" s="110">
        <v>5.9050123538898385</v>
      </c>
      <c r="E103" s="110">
        <v>5.9195137268400906</v>
      </c>
      <c r="F103" s="110">
        <v>5.7828809161322576</v>
      </c>
      <c r="G103" s="110">
        <v>5.7807136049016385</v>
      </c>
      <c r="H103" s="110">
        <v>6.7448364469326911</v>
      </c>
      <c r="I103" s="110">
        <v>6.4729004341317458</v>
      </c>
      <c r="J103" s="110">
        <v>6.2888345177261966</v>
      </c>
      <c r="K103" s="110">
        <v>5.9899985198809569</v>
      </c>
      <c r="L103" s="110">
        <v>6.2019705005541157</v>
      </c>
      <c r="M103" s="110">
        <v>5.5223114522171857</v>
      </c>
      <c r="N103" s="110">
        <v>5.2482242414110667</v>
      </c>
      <c r="O103" s="110">
        <v>4.4079773400070188</v>
      </c>
      <c r="P103" s="110">
        <v>5.0110908480018104</v>
      </c>
      <c r="Q103" s="110">
        <v>0</v>
      </c>
      <c r="R103" s="110">
        <v>0</v>
      </c>
      <c r="S103" s="110">
        <v>0</v>
      </c>
      <c r="T103" s="110">
        <v>0</v>
      </c>
      <c r="U103" s="110">
        <v>4.6916046212283264</v>
      </c>
      <c r="V103" s="110">
        <v>4.6041046034731297</v>
      </c>
      <c r="W103" s="110">
        <v>4.5511152271410946</v>
      </c>
      <c r="X103" s="110">
        <v>4.4927787350804076</v>
      </c>
      <c r="Y103" s="110">
        <v>4.3219907943599596</v>
      </c>
      <c r="DA103" s="60" t="s">
        <v>4523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56.593712674332188</v>
      </c>
      <c r="D105" s="118">
        <f t="shared" si="35"/>
        <v>56.15732652816277</v>
      </c>
      <c r="E105" s="118">
        <f t="shared" si="35"/>
        <v>56.540457795743229</v>
      </c>
      <c r="F105" s="118">
        <f t="shared" si="35"/>
        <v>57.472900368735679</v>
      </c>
      <c r="G105" s="118">
        <f t="shared" si="35"/>
        <v>58.349620507311748</v>
      </c>
      <c r="H105" s="118">
        <f t="shared" si="35"/>
        <v>58.044483750230214</v>
      </c>
      <c r="I105" s="118">
        <f t="shared" si="35"/>
        <v>56.105070931666042</v>
      </c>
      <c r="J105" s="118">
        <f t="shared" si="35"/>
        <v>54.677560933174064</v>
      </c>
      <c r="K105" s="118">
        <f t="shared" si="35"/>
        <v>54.386888276378706</v>
      </c>
      <c r="L105" s="118">
        <f t="shared" si="35"/>
        <v>53.951842462459894</v>
      </c>
      <c r="M105" s="118">
        <f t="shared" si="35"/>
        <v>51.35007912360188</v>
      </c>
      <c r="N105" s="118">
        <f t="shared" si="35"/>
        <v>48.949196711698427</v>
      </c>
      <c r="O105" s="118">
        <f t="shared" si="35"/>
        <v>44.808015879075683</v>
      </c>
      <c r="P105" s="118">
        <f t="shared" si="35"/>
        <v>43.30658272661455</v>
      </c>
      <c r="Q105" s="118">
        <f t="shared" si="35"/>
        <v>41.537232729742207</v>
      </c>
      <c r="R105" s="118">
        <f t="shared" ref="R105:V105" si="36">R106+R109+R111+R120</f>
        <v>39.646709879370029</v>
      </c>
      <c r="S105" s="118">
        <f t="shared" si="36"/>
        <v>38.705533437618719</v>
      </c>
      <c r="T105" s="118">
        <f t="shared" si="36"/>
        <v>40.460693325490261</v>
      </c>
      <c r="U105" s="118">
        <f t="shared" si="36"/>
        <v>39.35120240404332</v>
      </c>
      <c r="V105" s="118">
        <f t="shared" si="36"/>
        <v>38.345329586826644</v>
      </c>
      <c r="W105" s="118">
        <f t="shared" ref="W105:Y105" si="37">W106+W109+W111+W120</f>
        <v>37.056541011173913</v>
      </c>
      <c r="X105" s="118">
        <f t="shared" si="37"/>
        <v>36.168157352150395</v>
      </c>
      <c r="Y105" s="118">
        <f t="shared" si="37"/>
        <v>34.144445568012465</v>
      </c>
      <c r="DA105" s="129" t="s">
        <v>4524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36.647797708968582</v>
      </c>
      <c r="D106" s="123">
        <f t="shared" si="38"/>
        <v>37.97949940057326</v>
      </c>
      <c r="E106" s="123">
        <f t="shared" si="38"/>
        <v>39.578079716965149</v>
      </c>
      <c r="F106" s="123">
        <f t="shared" si="38"/>
        <v>41.016115737459806</v>
      </c>
      <c r="G106" s="123">
        <f t="shared" si="38"/>
        <v>41.512150243662589</v>
      </c>
      <c r="H106" s="123">
        <f t="shared" si="38"/>
        <v>41.106385232984778</v>
      </c>
      <c r="I106" s="123">
        <f t="shared" si="38"/>
        <v>40.069274762858129</v>
      </c>
      <c r="J106" s="123">
        <f t="shared" si="38"/>
        <v>39.00282964879711</v>
      </c>
      <c r="K106" s="123">
        <f t="shared" si="38"/>
        <v>38.769809093772736</v>
      </c>
      <c r="L106" s="123">
        <f t="shared" si="38"/>
        <v>38.443336583648652</v>
      </c>
      <c r="M106" s="123">
        <f t="shared" si="38"/>
        <v>36.03598198779968</v>
      </c>
      <c r="N106" s="123">
        <f t="shared" si="38"/>
        <v>34.152147291995938</v>
      </c>
      <c r="O106" s="123">
        <f t="shared" si="38"/>
        <v>31.730952072394917</v>
      </c>
      <c r="P106" s="123">
        <f t="shared" si="38"/>
        <v>29.892715290410887</v>
      </c>
      <c r="Q106" s="123">
        <f t="shared" si="38"/>
        <v>28.480528335917654</v>
      </c>
      <c r="R106" s="123">
        <f t="shared" ref="R106:V106" si="39">SUM(R107:R108)</f>
        <v>26.392078062392216</v>
      </c>
      <c r="S106" s="123">
        <f t="shared" si="39"/>
        <v>25.948334807203484</v>
      </c>
      <c r="T106" s="123">
        <f t="shared" si="39"/>
        <v>26.428883882961152</v>
      </c>
      <c r="U106" s="123">
        <f t="shared" si="39"/>
        <v>25.611427763349472</v>
      </c>
      <c r="V106" s="123">
        <f t="shared" si="39"/>
        <v>24.889073315825989</v>
      </c>
      <c r="W106" s="123">
        <f t="shared" ref="W106:Y106" si="40">SUM(W107:W108)</f>
        <v>23.720080504152204</v>
      </c>
      <c r="X106" s="123">
        <f t="shared" si="40"/>
        <v>22.617059539729198</v>
      </c>
      <c r="Y106" s="123">
        <f t="shared" si="40"/>
        <v>21.627032082607638</v>
      </c>
      <c r="DA106" s="130" t="s">
        <v>4525</v>
      </c>
    </row>
    <row r="107" spans="1:105" ht="12" customHeight="1" x14ac:dyDescent="0.25">
      <c r="A107" s="97" t="s">
        <v>197</v>
      </c>
      <c r="B107" s="98"/>
      <c r="C107" s="99">
        <v>36.525431886946031</v>
      </c>
      <c r="D107" s="99">
        <v>37.856043604821721</v>
      </c>
      <c r="E107" s="99">
        <v>39.457095047645559</v>
      </c>
      <c r="F107" s="99">
        <v>40.890295843256105</v>
      </c>
      <c r="G107" s="99">
        <v>41.388394115620549</v>
      </c>
      <c r="H107" s="99">
        <v>40.98808984274195</v>
      </c>
      <c r="I107" s="99">
        <v>39.954237957431687</v>
      </c>
      <c r="J107" s="99">
        <v>38.89296356598679</v>
      </c>
      <c r="K107" s="99">
        <v>38.664077496834132</v>
      </c>
      <c r="L107" s="99">
        <v>38.338530611896296</v>
      </c>
      <c r="M107" s="99">
        <v>35.936425328583198</v>
      </c>
      <c r="N107" s="99">
        <v>34.05845610846594</v>
      </c>
      <c r="O107" s="99">
        <v>31.642097682320955</v>
      </c>
      <c r="P107" s="99">
        <v>29.807431419217121</v>
      </c>
      <c r="Q107" s="99">
        <v>28.402334371942484</v>
      </c>
      <c r="R107" s="99">
        <v>26.319303294498141</v>
      </c>
      <c r="S107" s="99">
        <v>25.87766511985145</v>
      </c>
      <c r="T107" s="99">
        <v>26.356019572049338</v>
      </c>
      <c r="U107" s="99">
        <v>25.541393117114747</v>
      </c>
      <c r="V107" s="99">
        <v>24.820800436499542</v>
      </c>
      <c r="W107" s="99">
        <v>23.654556658079539</v>
      </c>
      <c r="X107" s="99">
        <v>22.553469029301557</v>
      </c>
      <c r="Y107" s="99">
        <v>21.566176930679877</v>
      </c>
      <c r="DA107" s="63" t="s">
        <v>4526</v>
      </c>
    </row>
    <row r="108" spans="1:105" ht="12" customHeight="1" x14ac:dyDescent="0.25">
      <c r="A108" s="97" t="s">
        <v>53</v>
      </c>
      <c r="B108" s="98"/>
      <c r="C108" s="99">
        <v>0.12236582202255063</v>
      </c>
      <c r="D108" s="99">
        <v>0.12345579575153651</v>
      </c>
      <c r="E108" s="99">
        <v>0.12098466931958929</v>
      </c>
      <c r="F108" s="99">
        <v>0.12581989420369821</v>
      </c>
      <c r="G108" s="99">
        <v>0.12375612804203731</v>
      </c>
      <c r="H108" s="99">
        <v>0.11829539024282928</v>
      </c>
      <c r="I108" s="99">
        <v>0.11503680542643942</v>
      </c>
      <c r="J108" s="99">
        <v>0.10986608281032371</v>
      </c>
      <c r="K108" s="99">
        <v>0.10573159693860708</v>
      </c>
      <c r="L108" s="99">
        <v>0.1048059717523583</v>
      </c>
      <c r="M108" s="99">
        <v>9.955665921648553E-2</v>
      </c>
      <c r="N108" s="99">
        <v>9.3691183529998293E-2</v>
      </c>
      <c r="O108" s="99">
        <v>8.8854390073962813E-2</v>
      </c>
      <c r="P108" s="99">
        <v>8.528387119376625E-2</v>
      </c>
      <c r="Q108" s="99">
        <v>7.8193963975169742E-2</v>
      </c>
      <c r="R108" s="99">
        <v>7.2774767894074485E-2</v>
      </c>
      <c r="S108" s="99">
        <v>7.0669687352032703E-2</v>
      </c>
      <c r="T108" s="99">
        <v>7.2864310911815389E-2</v>
      </c>
      <c r="U108" s="99">
        <v>7.0034646234723857E-2</v>
      </c>
      <c r="V108" s="99">
        <v>6.8272879326447253E-2</v>
      </c>
      <c r="W108" s="99">
        <v>6.5523846072663969E-2</v>
      </c>
      <c r="X108" s="99">
        <v>6.359051042763933E-2</v>
      </c>
      <c r="Y108" s="99">
        <v>6.0855151927760226E-2</v>
      </c>
      <c r="DA108" s="63" t="s">
        <v>4527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0.87228095553574336</v>
      </c>
      <c r="D109" s="123">
        <f t="shared" si="41"/>
        <v>0.81254192393328328</v>
      </c>
      <c r="E109" s="123">
        <f t="shared" si="41"/>
        <v>1.0890699288831192</v>
      </c>
      <c r="F109" s="123">
        <f t="shared" si="41"/>
        <v>1.2025523736427992</v>
      </c>
      <c r="G109" s="123">
        <f t="shared" si="41"/>
        <v>1.2325588517502977</v>
      </c>
      <c r="H109" s="123">
        <f t="shared" si="41"/>
        <v>0.35958176999185715</v>
      </c>
      <c r="I109" s="123">
        <f t="shared" si="41"/>
        <v>0.41624823453888665</v>
      </c>
      <c r="J109" s="123">
        <f t="shared" si="41"/>
        <v>0.36811561958996342</v>
      </c>
      <c r="K109" s="123">
        <f t="shared" si="41"/>
        <v>0.7234362053910266</v>
      </c>
      <c r="L109" s="123">
        <f t="shared" si="41"/>
        <v>0.65756613874293834</v>
      </c>
      <c r="M109" s="123">
        <f t="shared" si="41"/>
        <v>0.49416311509769856</v>
      </c>
      <c r="N109" s="123">
        <f t="shared" si="41"/>
        <v>0.61100607525959028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0.24170237680598672</v>
      </c>
      <c r="Y109" s="123">
        <f t="shared" si="41"/>
        <v>0</v>
      </c>
      <c r="DA109" s="130" t="s">
        <v>4528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0.87228095553574336</v>
      </c>
      <c r="D110" s="99">
        <f>RES_hhdet_in_fech!D110/RES_summary!D$21</f>
        <v>0.81254192393328328</v>
      </c>
      <c r="E110" s="99">
        <f>RES_hhdet_in_fech!E110/RES_summary!E$21</f>
        <v>1.0890699288831192</v>
      </c>
      <c r="F110" s="99">
        <f>RES_hhdet_in_fech!F110/RES_summary!F$21</f>
        <v>1.2025523736427992</v>
      </c>
      <c r="G110" s="99">
        <f>RES_hhdet_in_fech!G110/RES_summary!G$21</f>
        <v>1.2325588517502977</v>
      </c>
      <c r="H110" s="99">
        <f>RES_hhdet_in_fech!H110/RES_summary!H$21</f>
        <v>0.35958176999185715</v>
      </c>
      <c r="I110" s="99">
        <f>RES_hhdet_in_fech!I110/RES_summary!I$21</f>
        <v>0.41624823453888665</v>
      </c>
      <c r="J110" s="99">
        <f>RES_hhdet_in_fech!J110/RES_summary!J$21</f>
        <v>0.36811561958996342</v>
      </c>
      <c r="K110" s="99">
        <f>RES_hhdet_in_fech!K110/RES_summary!K$21</f>
        <v>0.7234362053910266</v>
      </c>
      <c r="L110" s="99">
        <f>RES_hhdet_in_fech!L110/RES_summary!L$21</f>
        <v>0.65756613874293834</v>
      </c>
      <c r="M110" s="99">
        <f>RES_hhdet_in_fech!M110/RES_summary!M$21</f>
        <v>0.49416311509769856</v>
      </c>
      <c r="N110" s="99">
        <f>RES_hhdet_in_fech!N110/RES_summary!N$21</f>
        <v>0.61100607525959028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X110" s="99">
        <f>RES_hhdet_in_fech!X110/RES_summary!X$21</f>
        <v>0.24170237680598672</v>
      </c>
      <c r="Y110" s="99">
        <f>RES_hhdet_in_fech!Y110/RES_summary!Y$21</f>
        <v>0</v>
      </c>
      <c r="DA110" s="63" t="s">
        <v>4529</v>
      </c>
    </row>
    <row r="111" spans="1:105" ht="12" customHeight="1" x14ac:dyDescent="0.25">
      <c r="A111" s="121" t="s">
        <v>55</v>
      </c>
      <c r="B111" s="122"/>
      <c r="C111" s="123">
        <v>12.61144159269225</v>
      </c>
      <c r="D111" s="123">
        <v>10.88754132107254</v>
      </c>
      <c r="E111" s="123">
        <v>9.5226209942274238</v>
      </c>
      <c r="F111" s="123">
        <v>9.0669277353719</v>
      </c>
      <c r="G111" s="123">
        <v>9.397250922360822</v>
      </c>
      <c r="H111" s="123">
        <v>9.5331446150265577</v>
      </c>
      <c r="I111" s="123">
        <v>8.75161645984263</v>
      </c>
      <c r="J111" s="123">
        <v>8.6575590921911232</v>
      </c>
      <c r="K111" s="123">
        <v>8.3880853732430953</v>
      </c>
      <c r="L111" s="123">
        <v>8.2407383986362195</v>
      </c>
      <c r="M111" s="123">
        <v>8.8022604455694449</v>
      </c>
      <c r="N111" s="123">
        <v>8.5024507060102135</v>
      </c>
      <c r="O111" s="123">
        <v>8.1868411461642747</v>
      </c>
      <c r="P111" s="123">
        <v>8.1078528453709087</v>
      </c>
      <c r="Q111" s="123">
        <v>7.991042342643329</v>
      </c>
      <c r="R111" s="123">
        <v>8.1243689650965329</v>
      </c>
      <c r="S111" s="123">
        <v>8.014301239585679</v>
      </c>
      <c r="T111" s="123">
        <v>8.9857056373749149</v>
      </c>
      <c r="U111" s="123">
        <v>8.6417312303023284</v>
      </c>
      <c r="V111" s="123">
        <v>8.6395457491545908</v>
      </c>
      <c r="W111" s="123">
        <v>8.4132268573530151</v>
      </c>
      <c r="X111" s="123">
        <v>8.4327107223003104</v>
      </c>
      <c r="Y111" s="123">
        <v>7.8683024853438894</v>
      </c>
      <c r="DA111" s="130" t="s">
        <v>4530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9.7495375616971724</v>
      </c>
      <c r="E112" s="99">
        <v>0</v>
      </c>
      <c r="F112" s="99">
        <v>8.8218318665065816</v>
      </c>
      <c r="G112" s="99">
        <v>8.7874910075450341</v>
      </c>
      <c r="H112" s="99">
        <v>8.6242466396473088</v>
      </c>
      <c r="I112" s="99">
        <v>8.6892826312005056</v>
      </c>
      <c r="J112" s="99">
        <v>8.8608934996920858</v>
      </c>
      <c r="K112" s="99">
        <v>8.3928122488867611</v>
      </c>
      <c r="L112" s="99">
        <v>7.6301850123266668</v>
      </c>
      <c r="M112" s="99">
        <v>8.2798099428641674</v>
      </c>
      <c r="N112" s="99">
        <v>8.352327418225828</v>
      </c>
      <c r="O112" s="99">
        <v>8.3230689717420923</v>
      </c>
      <c r="P112" s="99">
        <v>8.4317557142060675</v>
      </c>
      <c r="Q112" s="99">
        <v>7.923502932606735</v>
      </c>
      <c r="R112" s="99">
        <v>9.0545746056169225</v>
      </c>
      <c r="S112" s="99">
        <v>8.955965997574701</v>
      </c>
      <c r="T112" s="99">
        <v>8.4350702889269158</v>
      </c>
      <c r="U112" s="99">
        <v>8.8380125561892999</v>
      </c>
      <c r="V112" s="99">
        <v>8.5721831805575075</v>
      </c>
      <c r="W112" s="99">
        <v>8.7837871302013415</v>
      </c>
      <c r="X112" s="99">
        <v>8.5515004663663312</v>
      </c>
      <c r="Y112" s="99">
        <v>8.0123597151936803</v>
      </c>
      <c r="DA112" s="63" t="s">
        <v>4531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4532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4533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4534</v>
      </c>
    </row>
    <row r="116" spans="1:105" ht="12" customHeight="1" x14ac:dyDescent="0.25">
      <c r="A116" s="106" t="s">
        <v>122</v>
      </c>
      <c r="B116" s="101"/>
      <c r="C116" s="102">
        <v>12.61144159269225</v>
      </c>
      <c r="D116" s="102">
        <v>11.456543200760223</v>
      </c>
      <c r="E116" s="102">
        <v>10.443177053175395</v>
      </c>
      <c r="F116" s="102">
        <v>10.428358870637361</v>
      </c>
      <c r="G116" s="102">
        <v>10.448493316113328</v>
      </c>
      <c r="H116" s="102">
        <v>10.992115643374769</v>
      </c>
      <c r="I116" s="102">
        <v>10.619022197947956</v>
      </c>
      <c r="J116" s="102">
        <v>10.45849792241556</v>
      </c>
      <c r="K116" s="102">
        <v>10.06105499597124</v>
      </c>
      <c r="L116" s="102">
        <v>10.415420751993947</v>
      </c>
      <c r="M116" s="102">
        <v>10.412824251971728</v>
      </c>
      <c r="N116" s="102">
        <v>9.9646333367715059</v>
      </c>
      <c r="O116" s="102">
        <v>9.5304371264917425</v>
      </c>
      <c r="P116" s="102">
        <v>9.7370837009236606</v>
      </c>
      <c r="Q116" s="102">
        <v>8.9415807514563337</v>
      </c>
      <c r="R116" s="102">
        <v>9.1643950401132397</v>
      </c>
      <c r="S116" s="102">
        <v>0</v>
      </c>
      <c r="T116" s="102">
        <v>9.536340985822914</v>
      </c>
      <c r="U116" s="102">
        <v>9.5433990559733211</v>
      </c>
      <c r="V116" s="102">
        <v>9.4386986099539616</v>
      </c>
      <c r="W116" s="102">
        <v>9.3208203434830903</v>
      </c>
      <c r="X116" s="102">
        <v>9.0425682089735631</v>
      </c>
      <c r="Y116" s="102">
        <v>8.472597942946523</v>
      </c>
      <c r="DA116" s="131" t="s">
        <v>4535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6.7609528173835027</v>
      </c>
      <c r="F117" s="105">
        <v>6.8342572025716208</v>
      </c>
      <c r="G117" s="105">
        <v>6.8532836559190979</v>
      </c>
      <c r="H117" s="105">
        <v>7.3328524031507119</v>
      </c>
      <c r="I117" s="105">
        <v>7.0400452933426187</v>
      </c>
      <c r="J117" s="105">
        <v>6.9437520470750504</v>
      </c>
      <c r="K117" s="105">
        <v>6.6867544966529486</v>
      </c>
      <c r="L117" s="105">
        <v>6.9441406234685106</v>
      </c>
      <c r="M117" s="105">
        <v>7.1052720425942502</v>
      </c>
      <c r="N117" s="105">
        <v>6.7595466232214436</v>
      </c>
      <c r="O117" s="105">
        <v>6.5026756018922685</v>
      </c>
      <c r="P117" s="105">
        <v>6.969334548759373</v>
      </c>
      <c r="Q117" s="105">
        <v>6.3601231651637073</v>
      </c>
      <c r="R117" s="105">
        <v>6.67415028706779</v>
      </c>
      <c r="S117" s="105">
        <v>7.0726364815966578</v>
      </c>
      <c r="T117" s="105">
        <v>0</v>
      </c>
      <c r="U117" s="105">
        <v>7.3475007528574041</v>
      </c>
      <c r="V117" s="105">
        <v>7.3106903019441845</v>
      </c>
      <c r="W117" s="105">
        <v>7.3203532347987785</v>
      </c>
      <c r="X117" s="105">
        <v>7.2289045152969438</v>
      </c>
      <c r="Y117" s="105">
        <v>6.8318353381918886</v>
      </c>
      <c r="DA117" s="132" t="s">
        <v>4536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0.53599817640668446</v>
      </c>
      <c r="F118" s="99">
        <v>0.71593081136104919</v>
      </c>
      <c r="G118" s="99">
        <v>0.69208038543738004</v>
      </c>
      <c r="H118" s="99">
        <v>1.0143402831297901</v>
      </c>
      <c r="I118" s="99">
        <v>0.79556322251709255</v>
      </c>
      <c r="J118" s="99">
        <v>0.73406033931235359</v>
      </c>
      <c r="K118" s="99">
        <v>0.65767929569964301</v>
      </c>
      <c r="L118" s="99">
        <v>0.67501045148262073</v>
      </c>
      <c r="M118" s="99">
        <v>1.0197891127320267</v>
      </c>
      <c r="N118" s="99">
        <v>0.64184532417529916</v>
      </c>
      <c r="O118" s="99">
        <v>0.36300409213381374</v>
      </c>
      <c r="P118" s="99">
        <v>0.83569171244229412</v>
      </c>
      <c r="Q118" s="99">
        <v>0.11756696001882776</v>
      </c>
      <c r="R118" s="99">
        <v>0.23609007618594663</v>
      </c>
      <c r="S118" s="99">
        <v>0.52416887860128814</v>
      </c>
      <c r="T118" s="99">
        <v>0</v>
      </c>
      <c r="U118" s="99">
        <v>0.81656241318462008</v>
      </c>
      <c r="V118" s="99">
        <v>0.66304734509872576</v>
      </c>
      <c r="W118" s="99">
        <v>0.69440866317909244</v>
      </c>
      <c r="X118" s="99">
        <v>0.73406697947388033</v>
      </c>
      <c r="Y118" s="99">
        <v>0.56586313198198146</v>
      </c>
      <c r="DA118" s="63" t="s">
        <v>4537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6.2249546409768177</v>
      </c>
      <c r="F119" s="99">
        <v>6.1183263912105721</v>
      </c>
      <c r="G119" s="99">
        <v>6.1612032704817192</v>
      </c>
      <c r="H119" s="99">
        <v>6.3185121200209222</v>
      </c>
      <c r="I119" s="99">
        <v>6.2444820708255282</v>
      </c>
      <c r="J119" s="99">
        <v>6.2096917077626976</v>
      </c>
      <c r="K119" s="99">
        <v>6.0290752009533062</v>
      </c>
      <c r="L119" s="99">
        <v>6.2691301719858901</v>
      </c>
      <c r="M119" s="99">
        <v>6.0854829298622235</v>
      </c>
      <c r="N119" s="99">
        <v>6.1177012990461455</v>
      </c>
      <c r="O119" s="99">
        <v>6.139671509758454</v>
      </c>
      <c r="P119" s="99">
        <v>6.1336428363170805</v>
      </c>
      <c r="Q119" s="99">
        <v>6.2425562051448802</v>
      </c>
      <c r="R119" s="99">
        <v>6.4380602108818445</v>
      </c>
      <c r="S119" s="99">
        <v>6.5484676029953715</v>
      </c>
      <c r="T119" s="99">
        <v>0</v>
      </c>
      <c r="U119" s="99">
        <v>6.530938339672784</v>
      </c>
      <c r="V119" s="99">
        <v>6.64764295684546</v>
      </c>
      <c r="W119" s="99">
        <v>6.6259445716196845</v>
      </c>
      <c r="X119" s="99">
        <v>6.4948375358230637</v>
      </c>
      <c r="Y119" s="99">
        <v>6.2659722062099057</v>
      </c>
      <c r="DA119" s="63" t="s">
        <v>4538</v>
      </c>
    </row>
    <row r="120" spans="1:105" ht="12" customHeight="1" x14ac:dyDescent="0.25">
      <c r="A120" s="121" t="s">
        <v>54</v>
      </c>
      <c r="B120" s="122"/>
      <c r="C120" s="123">
        <v>6.4621924171356113</v>
      </c>
      <c r="D120" s="123">
        <v>6.4777438825836899</v>
      </c>
      <c r="E120" s="123">
        <v>6.3506871556675355</v>
      </c>
      <c r="F120" s="123">
        <v>6.1873045222611802</v>
      </c>
      <c r="G120" s="123">
        <v>6.2076604895380374</v>
      </c>
      <c r="H120" s="123">
        <v>7.0453721322270191</v>
      </c>
      <c r="I120" s="123">
        <v>6.8679314744264008</v>
      </c>
      <c r="J120" s="123">
        <v>6.6490565725958639</v>
      </c>
      <c r="K120" s="123">
        <v>6.5055576039718517</v>
      </c>
      <c r="L120" s="123">
        <v>6.6102013414320879</v>
      </c>
      <c r="M120" s="123">
        <v>6.017673575135059</v>
      </c>
      <c r="N120" s="123">
        <v>5.6835926384326854</v>
      </c>
      <c r="O120" s="123">
        <v>4.8902226605164962</v>
      </c>
      <c r="P120" s="123">
        <v>5.3060145908327554</v>
      </c>
      <c r="Q120" s="123">
        <v>5.0656620511812305</v>
      </c>
      <c r="R120" s="123">
        <v>5.1302628518812785</v>
      </c>
      <c r="S120" s="123">
        <v>4.742897390829552</v>
      </c>
      <c r="T120" s="123">
        <v>5.0461038051541935</v>
      </c>
      <c r="U120" s="123">
        <v>5.0980434103915204</v>
      </c>
      <c r="V120" s="123">
        <v>4.8167105218460602</v>
      </c>
      <c r="W120" s="123">
        <v>4.9232336496686973</v>
      </c>
      <c r="X120" s="123">
        <v>4.8766847133148996</v>
      </c>
      <c r="Y120" s="123">
        <v>4.6491110000609384</v>
      </c>
      <c r="DA120" s="130" t="s">
        <v>4539</v>
      </c>
    </row>
    <row r="121" spans="1:105" ht="12" customHeight="1" x14ac:dyDescent="0.25">
      <c r="A121" s="97" t="s">
        <v>50</v>
      </c>
      <c r="B121" s="98"/>
      <c r="C121" s="99">
        <v>7.4905636845869559</v>
      </c>
      <c r="D121" s="99">
        <v>7.6232069399713911</v>
      </c>
      <c r="E121" s="99">
        <v>7.6442074421498747</v>
      </c>
      <c r="F121" s="99">
        <v>7.8049989467768723</v>
      </c>
      <c r="G121" s="99">
        <v>7.9154480280836328</v>
      </c>
      <c r="H121" s="99">
        <v>8.0972470307571722</v>
      </c>
      <c r="I121" s="99">
        <v>8.2505401154576905</v>
      </c>
      <c r="J121" s="99">
        <v>8.2700558195093592</v>
      </c>
      <c r="K121" s="99">
        <v>8.0522348562445423</v>
      </c>
      <c r="L121" s="99">
        <v>7.8348938640660046</v>
      </c>
      <c r="M121" s="99">
        <v>7.173518528610094</v>
      </c>
      <c r="N121" s="99">
        <v>6.8445750304903292</v>
      </c>
      <c r="O121" s="99">
        <v>6.5780812822996619</v>
      </c>
      <c r="P121" s="99">
        <v>6.4857095621565257</v>
      </c>
      <c r="Q121" s="99">
        <v>6.5240874465843053</v>
      </c>
      <c r="R121" s="99">
        <v>6.6209069829352876</v>
      </c>
      <c r="S121" s="99">
        <v>0</v>
      </c>
      <c r="T121" s="99">
        <v>0</v>
      </c>
      <c r="U121" s="99">
        <v>6.3173597778810997</v>
      </c>
      <c r="V121" s="99">
        <v>6.0923460320836416</v>
      </c>
      <c r="W121" s="99">
        <v>6.4117073397791104</v>
      </c>
      <c r="X121" s="99">
        <v>7.1801205827218544</v>
      </c>
      <c r="Y121" s="99">
        <v>5.9575918228648534</v>
      </c>
      <c r="DA121" s="63" t="s">
        <v>4540</v>
      </c>
    </row>
    <row r="122" spans="1:105" ht="12" customHeight="1" x14ac:dyDescent="0.25">
      <c r="A122" s="109" t="s">
        <v>120</v>
      </c>
      <c r="B122" s="33"/>
      <c r="C122" s="110">
        <v>6.1194019946518292</v>
      </c>
      <c r="D122" s="110">
        <v>5.9050123538898394</v>
      </c>
      <c r="E122" s="110">
        <v>5.9195137268400888</v>
      </c>
      <c r="F122" s="110">
        <v>5.7828809161322576</v>
      </c>
      <c r="G122" s="110">
        <v>5.7807136049016385</v>
      </c>
      <c r="H122" s="110">
        <v>6.7448364469326902</v>
      </c>
      <c r="I122" s="110">
        <v>6.4729004341317458</v>
      </c>
      <c r="J122" s="110">
        <v>6.2888345177261975</v>
      </c>
      <c r="K122" s="110">
        <v>5.989998519880956</v>
      </c>
      <c r="L122" s="110">
        <v>6.2019705005541157</v>
      </c>
      <c r="M122" s="110">
        <v>5.5223114522171866</v>
      </c>
      <c r="N122" s="110">
        <v>5.2482242414110667</v>
      </c>
      <c r="O122" s="110">
        <v>4.4079773400070197</v>
      </c>
      <c r="P122" s="110">
        <v>5.011090848001813</v>
      </c>
      <c r="Q122" s="110">
        <v>4.8225911519473854</v>
      </c>
      <c r="R122" s="110">
        <v>4.7576018191177756</v>
      </c>
      <c r="S122" s="110">
        <v>4.742897390829552</v>
      </c>
      <c r="T122" s="110">
        <v>5.0461038051541935</v>
      </c>
      <c r="U122" s="110">
        <v>4.6916046212283273</v>
      </c>
      <c r="V122" s="110">
        <v>4.6041046034731288</v>
      </c>
      <c r="W122" s="110">
        <v>4.5511152271410937</v>
      </c>
      <c r="X122" s="110">
        <v>4.4927787350804085</v>
      </c>
      <c r="Y122" s="110">
        <v>4.3219907943599587</v>
      </c>
      <c r="DA122" s="60" t="s">
        <v>4541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:Y124" si="44">W125+W128+W130+W139</f>
        <v>0</v>
      </c>
      <c r="X124" s="118">
        <f t="shared" si="44"/>
        <v>0</v>
      </c>
      <c r="Y124" s="118">
        <f t="shared" si="44"/>
        <v>0</v>
      </c>
      <c r="DA124" s="129" t="s">
        <v>4542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4543</v>
      </c>
    </row>
    <row r="126" spans="1:105" ht="12" customHeight="1" x14ac:dyDescent="0.25">
      <c r="A126" s="97" t="s">
        <v>198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4544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4545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4546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0</v>
      </c>
      <c r="D129" s="99">
        <f>RES_hhdet_in_fech!D129/RES_summary!D$21</f>
        <v>0</v>
      </c>
      <c r="E129" s="99">
        <f>RES_hhdet_in_fech!E129/RES_summary!E$21</f>
        <v>0</v>
      </c>
      <c r="F129" s="99">
        <f>RES_hhdet_in_fech!F129/RES_summary!F$21</f>
        <v>0</v>
      </c>
      <c r="G129" s="99">
        <f>RES_hhdet_in_fech!G129/RES_summary!G$21</f>
        <v>0</v>
      </c>
      <c r="H129" s="99">
        <f>RES_hhdet_in_fech!H129/RES_summary!H$21</f>
        <v>0</v>
      </c>
      <c r="I129" s="99">
        <f>RES_hhdet_in_fech!I129/RES_summary!I$21</f>
        <v>0</v>
      </c>
      <c r="J129" s="99">
        <f>RES_hhdet_in_fech!J129/RES_summary!J$21</f>
        <v>0</v>
      </c>
      <c r="K129" s="99">
        <f>RES_hhdet_in_fech!K129/RES_summary!K$21</f>
        <v>0</v>
      </c>
      <c r="L129" s="99">
        <f>RES_hhdet_in_fech!L129/RES_summary!L$21</f>
        <v>0</v>
      </c>
      <c r="M129" s="99">
        <f>RES_hhdet_in_fech!M129/RES_summary!M$21</f>
        <v>0</v>
      </c>
      <c r="N129" s="99">
        <f>RES_hhdet_in_fech!N129/RES_summary!N$21</f>
        <v>0</v>
      </c>
      <c r="O129" s="99">
        <f>RES_hhdet_in_fech!O129/RES_summary!O$21</f>
        <v>0</v>
      </c>
      <c r="P129" s="99">
        <f>RES_hhdet_in_fech!P129/RES_summary!P$21</f>
        <v>0</v>
      </c>
      <c r="Q129" s="99">
        <f>RES_hhdet_in_fech!Q129/RES_summary!Q$21</f>
        <v>0</v>
      </c>
      <c r="R129" s="99">
        <f>RES_hhdet_in_fech!R129/RES_summary!R$21</f>
        <v>0</v>
      </c>
      <c r="S129" s="99">
        <f>RES_hhdet_in_fech!S129/RES_summary!S$21</f>
        <v>0</v>
      </c>
      <c r="T129" s="99">
        <f>RES_hhdet_in_fech!T129/RES_summary!T$21</f>
        <v>0</v>
      </c>
      <c r="U129" s="99">
        <f>RES_hhdet_in_fech!U129/RES_summary!U$21</f>
        <v>0</v>
      </c>
      <c r="V129" s="99">
        <f>RES_hhdet_in_fech!V129/RES_summary!V$21</f>
        <v>0</v>
      </c>
      <c r="W129" s="99">
        <f>RES_hhdet_in_fech!W129/RES_summary!W$21</f>
        <v>0</v>
      </c>
      <c r="X129" s="99">
        <f>RES_hhdet_in_fech!X129/RES_summary!X$21</f>
        <v>0</v>
      </c>
      <c r="Y129" s="99">
        <f>RES_hhdet_in_fech!Y129/RES_summary!Y$21</f>
        <v>0</v>
      </c>
      <c r="DA129" s="63" t="s">
        <v>4547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4548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4549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4550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4551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4552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4553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4554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4555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4556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X139" s="123">
        <v>0</v>
      </c>
      <c r="Y139" s="123">
        <v>0</v>
      </c>
      <c r="DA139" s="130" t="s">
        <v>4557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X140" s="99">
        <v>0</v>
      </c>
      <c r="Y140" s="99">
        <v>0</v>
      </c>
      <c r="DA140" s="63" t="s">
        <v>4558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4559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39.474029514042307</v>
      </c>
      <c r="D143" s="118">
        <f t="shared" si="49"/>
        <v>36.647224685533821</v>
      </c>
      <c r="E143" s="118">
        <f t="shared" si="49"/>
        <v>37.542531709311881</v>
      </c>
      <c r="F143" s="118">
        <f t="shared" si="49"/>
        <v>36.342277741462802</v>
      </c>
      <c r="G143" s="118">
        <f t="shared" si="49"/>
        <v>36.085905054099236</v>
      </c>
      <c r="H143" s="118">
        <f t="shared" si="49"/>
        <v>36.792802571646405</v>
      </c>
      <c r="I143" s="118">
        <f t="shared" si="49"/>
        <v>33.517001645014076</v>
      </c>
      <c r="J143" s="118">
        <f t="shared" si="49"/>
        <v>31.090426171349886</v>
      </c>
      <c r="K143" s="118">
        <f t="shared" si="49"/>
        <v>30.773157309823539</v>
      </c>
      <c r="L143" s="118">
        <f t="shared" si="49"/>
        <v>32.421427487474908</v>
      </c>
      <c r="M143" s="118">
        <f t="shared" si="49"/>
        <v>29.450144884765862</v>
      </c>
      <c r="N143" s="118">
        <f t="shared" si="49"/>
        <v>26.921995815898271</v>
      </c>
      <c r="O143" s="118">
        <f t="shared" si="49"/>
        <v>23.417511563137356</v>
      </c>
      <c r="P143" s="118">
        <f t="shared" si="49"/>
        <v>21.979451770848907</v>
      </c>
      <c r="Q143" s="118">
        <f t="shared" si="49"/>
        <v>20.754536821905447</v>
      </c>
      <c r="R143" s="118">
        <f t="shared" ref="R143:V143" si="50">R144+R146+R148+R157</f>
        <v>21.741573935884361</v>
      </c>
      <c r="S143" s="118">
        <f t="shared" si="50"/>
        <v>22.329628203098334</v>
      </c>
      <c r="T143" s="118">
        <f t="shared" si="50"/>
        <v>22.636855574682549</v>
      </c>
      <c r="U143" s="118">
        <f t="shared" si="50"/>
        <v>21.206979236974902</v>
      </c>
      <c r="V143" s="118">
        <f t="shared" si="50"/>
        <v>20.78054827900278</v>
      </c>
      <c r="W143" s="118">
        <f t="shared" ref="W143:Y143" si="51">W144+W146+W148+W157</f>
        <v>20.588949792072256</v>
      </c>
      <c r="X143" s="118">
        <f t="shared" si="51"/>
        <v>20.651516208585964</v>
      </c>
      <c r="Y143" s="118">
        <f t="shared" si="51"/>
        <v>18.36837434269815</v>
      </c>
      <c r="DA143" s="129" t="s">
        <v>4560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18.55897358081662</v>
      </c>
      <c r="D144" s="123">
        <f t="shared" si="52"/>
        <v>16.514459279276743</v>
      </c>
      <c r="E144" s="123">
        <f t="shared" si="52"/>
        <v>16.5144937934258</v>
      </c>
      <c r="F144" s="123">
        <f t="shared" si="52"/>
        <v>16.362407161132545</v>
      </c>
      <c r="G144" s="123">
        <f t="shared" si="52"/>
        <v>16.302053016251364</v>
      </c>
      <c r="H144" s="123">
        <f t="shared" si="52"/>
        <v>16.132188147843813</v>
      </c>
      <c r="I144" s="123">
        <f t="shared" si="52"/>
        <v>14.982883055407115</v>
      </c>
      <c r="J144" s="123">
        <f t="shared" si="52"/>
        <v>13.000449675448429</v>
      </c>
      <c r="K144" s="123">
        <f t="shared" si="52"/>
        <v>12.299979932714756</v>
      </c>
      <c r="L144" s="123">
        <f t="shared" si="52"/>
        <v>13.361772471740625</v>
      </c>
      <c r="M144" s="123">
        <f t="shared" si="52"/>
        <v>10.949538036037671</v>
      </c>
      <c r="N144" s="123">
        <f t="shared" si="52"/>
        <v>9.7189689951677352</v>
      </c>
      <c r="O144" s="123">
        <f t="shared" si="52"/>
        <v>8.1372404288240077</v>
      </c>
      <c r="P144" s="123">
        <f t="shared" si="52"/>
        <v>7.2177023593406249</v>
      </c>
      <c r="Q144" s="123">
        <f t="shared" si="52"/>
        <v>6.7727265129938035</v>
      </c>
      <c r="R144" s="123">
        <f t="shared" si="52"/>
        <v>6.4455362901375866</v>
      </c>
      <c r="S144" s="123">
        <f t="shared" si="52"/>
        <v>6.4089204821575647</v>
      </c>
      <c r="T144" s="123">
        <f t="shared" si="52"/>
        <v>6.4473813854075406</v>
      </c>
      <c r="U144" s="123">
        <f t="shared" si="52"/>
        <v>6.2712157032219906</v>
      </c>
      <c r="V144" s="123">
        <f t="shared" si="52"/>
        <v>6.0384963979637893</v>
      </c>
      <c r="W144" s="123">
        <f t="shared" si="52"/>
        <v>5.760552174673184</v>
      </c>
      <c r="X144" s="123">
        <f t="shared" si="52"/>
        <v>5.3490955121330597</v>
      </c>
      <c r="Y144" s="123">
        <f t="shared" si="52"/>
        <v>5.2209600355426913</v>
      </c>
      <c r="DA144" s="130" t="s">
        <v>4561</v>
      </c>
    </row>
    <row r="145" spans="1:105" ht="12" customHeight="1" x14ac:dyDescent="0.25">
      <c r="A145" s="97" t="s">
        <v>53</v>
      </c>
      <c r="B145" s="98"/>
      <c r="C145" s="99">
        <v>18.55897358081662</v>
      </c>
      <c r="D145" s="99">
        <v>16.514459279276743</v>
      </c>
      <c r="E145" s="99">
        <v>16.5144937934258</v>
      </c>
      <c r="F145" s="99">
        <v>16.362407161132545</v>
      </c>
      <c r="G145" s="99">
        <v>16.302053016251364</v>
      </c>
      <c r="H145" s="99">
        <v>16.132188147843813</v>
      </c>
      <c r="I145" s="99">
        <v>14.982883055407115</v>
      </c>
      <c r="J145" s="99">
        <v>13.000449675448429</v>
      </c>
      <c r="K145" s="99">
        <v>12.299979932714756</v>
      </c>
      <c r="L145" s="99">
        <v>13.361772471740625</v>
      </c>
      <c r="M145" s="99">
        <v>10.949538036037671</v>
      </c>
      <c r="N145" s="99">
        <v>9.7189689951677352</v>
      </c>
      <c r="O145" s="99">
        <v>8.1372404288240077</v>
      </c>
      <c r="P145" s="99">
        <v>7.2177023593406249</v>
      </c>
      <c r="Q145" s="99">
        <v>6.7727265129938035</v>
      </c>
      <c r="R145" s="99">
        <v>6.4455362901375866</v>
      </c>
      <c r="S145" s="99">
        <v>6.4089204821575647</v>
      </c>
      <c r="T145" s="99">
        <v>6.4473813854075406</v>
      </c>
      <c r="U145" s="99">
        <v>6.2712157032219906</v>
      </c>
      <c r="V145" s="99">
        <v>6.0384963979637893</v>
      </c>
      <c r="W145" s="99">
        <v>5.760552174673184</v>
      </c>
      <c r="X145" s="99">
        <v>5.3490955121330597</v>
      </c>
      <c r="Y145" s="99">
        <v>5.2209600355426913</v>
      </c>
      <c r="DA145" s="63" t="s">
        <v>4562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1.8319246409690817</v>
      </c>
      <c r="D146" s="123">
        <f t="shared" si="53"/>
        <v>1.4717393440084019</v>
      </c>
      <c r="E146" s="123">
        <f t="shared" si="53"/>
        <v>3.095130538900249</v>
      </c>
      <c r="F146" s="123">
        <f t="shared" si="53"/>
        <v>2.3927420050882953</v>
      </c>
      <c r="G146" s="123">
        <f t="shared" si="53"/>
        <v>2.5163354041306452</v>
      </c>
      <c r="H146" s="123">
        <f t="shared" si="53"/>
        <v>2.6647111828901777</v>
      </c>
      <c r="I146" s="123">
        <f t="shared" si="53"/>
        <v>1.5456890919091546</v>
      </c>
      <c r="J146" s="123">
        <f t="shared" si="53"/>
        <v>1.6625039186865715</v>
      </c>
      <c r="K146" s="123">
        <f t="shared" si="53"/>
        <v>2.385663255615337</v>
      </c>
      <c r="L146" s="123">
        <f t="shared" si="53"/>
        <v>2.1966059073445328</v>
      </c>
      <c r="M146" s="123">
        <f t="shared" si="53"/>
        <v>2.1072259738153187</v>
      </c>
      <c r="N146" s="123">
        <f t="shared" si="53"/>
        <v>1.9675295161285886</v>
      </c>
      <c r="O146" s="123">
        <f t="shared" si="53"/>
        <v>1.1062313296222488</v>
      </c>
      <c r="P146" s="123">
        <f t="shared" si="53"/>
        <v>0.34015561467436084</v>
      </c>
      <c r="Q146" s="123">
        <f t="shared" si="53"/>
        <v>0.38243662869180356</v>
      </c>
      <c r="R146" s="123">
        <f t="shared" si="53"/>
        <v>1.5638161624531703</v>
      </c>
      <c r="S146" s="123">
        <f t="shared" si="53"/>
        <v>1.8472707983560201</v>
      </c>
      <c r="T146" s="123">
        <f t="shared" si="53"/>
        <v>1.7889161953008998</v>
      </c>
      <c r="U146" s="123">
        <f t="shared" si="53"/>
        <v>1.2725435400245737</v>
      </c>
      <c r="V146" s="123">
        <f t="shared" si="53"/>
        <v>1.3405143220951556</v>
      </c>
      <c r="W146" s="123">
        <f t="shared" si="53"/>
        <v>1.3376959514362432</v>
      </c>
      <c r="X146" s="123">
        <f t="shared" si="53"/>
        <v>1.499096581136703</v>
      </c>
      <c r="Y146" s="123">
        <f t="shared" si="53"/>
        <v>0.63936230878038292</v>
      </c>
      <c r="DA146" s="130" t="s">
        <v>4563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1.8319246409690817</v>
      </c>
      <c r="D147" s="99">
        <f>RES_hhdet_in_fech!D147/RES_summary!D$21</f>
        <v>1.4717393440084019</v>
      </c>
      <c r="E147" s="99">
        <f>RES_hhdet_in_fech!E147/RES_summary!E$21</f>
        <v>3.095130538900249</v>
      </c>
      <c r="F147" s="99">
        <f>RES_hhdet_in_fech!F147/RES_summary!F$21</f>
        <v>2.3927420050882953</v>
      </c>
      <c r="G147" s="99">
        <f>RES_hhdet_in_fech!G147/RES_summary!G$21</f>
        <v>2.5163354041306452</v>
      </c>
      <c r="H147" s="99">
        <f>RES_hhdet_in_fech!H147/RES_summary!H$21</f>
        <v>2.6647111828901777</v>
      </c>
      <c r="I147" s="99">
        <f>RES_hhdet_in_fech!I147/RES_summary!I$21</f>
        <v>1.5456890919091546</v>
      </c>
      <c r="J147" s="99">
        <f>RES_hhdet_in_fech!J147/RES_summary!J$21</f>
        <v>1.6625039186865715</v>
      </c>
      <c r="K147" s="99">
        <f>RES_hhdet_in_fech!K147/RES_summary!K$21</f>
        <v>2.385663255615337</v>
      </c>
      <c r="L147" s="99">
        <f>RES_hhdet_in_fech!L147/RES_summary!L$21</f>
        <v>2.1966059073445328</v>
      </c>
      <c r="M147" s="99">
        <f>RES_hhdet_in_fech!M147/RES_summary!M$21</f>
        <v>2.1072259738153187</v>
      </c>
      <c r="N147" s="99">
        <f>RES_hhdet_in_fech!N147/RES_summary!N$21</f>
        <v>1.9675295161285886</v>
      </c>
      <c r="O147" s="99">
        <f>RES_hhdet_in_fech!O147/RES_summary!O$21</f>
        <v>1.1062313296222488</v>
      </c>
      <c r="P147" s="99">
        <f>RES_hhdet_in_fech!P147/RES_summary!P$21</f>
        <v>0.34015561467436084</v>
      </c>
      <c r="Q147" s="99">
        <f>RES_hhdet_in_fech!Q147/RES_summary!Q$21</f>
        <v>0.38243662869180356</v>
      </c>
      <c r="R147" s="99">
        <f>RES_hhdet_in_fech!R147/RES_summary!R$21</f>
        <v>1.5638161624531703</v>
      </c>
      <c r="S147" s="99">
        <f>RES_hhdet_in_fech!S147/RES_summary!S$21</f>
        <v>1.8472707983560201</v>
      </c>
      <c r="T147" s="99">
        <f>RES_hhdet_in_fech!T147/RES_summary!T$21</f>
        <v>1.7889161953008998</v>
      </c>
      <c r="U147" s="99">
        <f>RES_hhdet_in_fech!U147/RES_summary!U$21</f>
        <v>1.2725435400245737</v>
      </c>
      <c r="V147" s="99">
        <f>RES_hhdet_in_fech!V147/RES_summary!V$21</f>
        <v>1.3405143220951556</v>
      </c>
      <c r="W147" s="99">
        <f>RES_hhdet_in_fech!W147/RES_summary!W$21</f>
        <v>1.3376959514362432</v>
      </c>
      <c r="X147" s="99">
        <f>RES_hhdet_in_fech!X147/RES_summary!X$21</f>
        <v>1.499096581136703</v>
      </c>
      <c r="Y147" s="99">
        <f>RES_hhdet_in_fech!Y147/RES_summary!Y$21</f>
        <v>0.63936230878038292</v>
      </c>
      <c r="DA147" s="63" t="s">
        <v>4564</v>
      </c>
    </row>
    <row r="148" spans="1:105" ht="12" customHeight="1" x14ac:dyDescent="0.25">
      <c r="A148" s="121" t="s">
        <v>55</v>
      </c>
      <c r="B148" s="122"/>
      <c r="C148" s="123">
        <v>12.673201040373625</v>
      </c>
      <c r="D148" s="123">
        <v>12.275103101840848</v>
      </c>
      <c r="E148" s="123">
        <v>11.545452085561852</v>
      </c>
      <c r="F148" s="123">
        <v>11.261021202303493</v>
      </c>
      <c r="G148" s="123">
        <v>10.989806748593384</v>
      </c>
      <c r="H148" s="123">
        <v>10.980716208008731</v>
      </c>
      <c r="I148" s="123">
        <v>10.155235871606356</v>
      </c>
      <c r="J148" s="123">
        <v>9.7466797210973635</v>
      </c>
      <c r="K148" s="123">
        <v>9.6166557865133679</v>
      </c>
      <c r="L148" s="123">
        <v>10.247853032460057</v>
      </c>
      <c r="M148" s="123">
        <v>10.427956925933231</v>
      </c>
      <c r="N148" s="123">
        <v>9.617175404570995</v>
      </c>
      <c r="O148" s="123">
        <v>9.297518821804676</v>
      </c>
      <c r="P148" s="123">
        <v>9.0926058417277584</v>
      </c>
      <c r="Q148" s="123">
        <v>8.4597471278646381</v>
      </c>
      <c r="R148" s="123">
        <v>8.5811258563164543</v>
      </c>
      <c r="S148" s="123">
        <v>8.8810414065206587</v>
      </c>
      <c r="T148" s="123">
        <v>8.9768144964338177</v>
      </c>
      <c r="U148" s="123">
        <v>8.720724611359195</v>
      </c>
      <c r="V148" s="123">
        <v>8.552587895117771</v>
      </c>
      <c r="W148" s="123">
        <v>8.6059017893740446</v>
      </c>
      <c r="X148" s="123">
        <v>8.8447498023721227</v>
      </c>
      <c r="Y148" s="123">
        <v>7.8871772695133044</v>
      </c>
      <c r="DA148" s="130" t="s">
        <v>4565</v>
      </c>
    </row>
    <row r="149" spans="1:105" ht="12" customHeight="1" x14ac:dyDescent="0.25">
      <c r="A149" s="97" t="s">
        <v>124</v>
      </c>
      <c r="B149" s="98"/>
      <c r="C149" s="99">
        <v>13.036997910362105</v>
      </c>
      <c r="D149" s="99">
        <v>12.831264335553939</v>
      </c>
      <c r="E149" s="99">
        <v>11.973102545452052</v>
      </c>
      <c r="F149" s="99">
        <v>11.924778876087363</v>
      </c>
      <c r="G149" s="99">
        <v>12.167530406966197</v>
      </c>
      <c r="H149" s="99">
        <v>11.632369068337649</v>
      </c>
      <c r="I149" s="99">
        <v>11.568542680426471</v>
      </c>
      <c r="J149" s="99">
        <v>11.542115126183219</v>
      </c>
      <c r="K149" s="99">
        <v>11.203989468218648</v>
      </c>
      <c r="L149" s="99">
        <v>11.393696928435206</v>
      </c>
      <c r="M149" s="99">
        <v>10.98176964699719</v>
      </c>
      <c r="N149" s="99">
        <v>10.539605699916141</v>
      </c>
      <c r="O149" s="99">
        <v>10.457975723854346</v>
      </c>
      <c r="P149" s="99">
        <v>9.9925259533682524</v>
      </c>
      <c r="Q149" s="99">
        <v>9.3513484851823243</v>
      </c>
      <c r="R149" s="99">
        <v>9.4656154530608454</v>
      </c>
      <c r="S149" s="99">
        <v>9.6908759177527539</v>
      </c>
      <c r="T149" s="99">
        <v>9.5718581312555759</v>
      </c>
      <c r="U149" s="99">
        <v>8.9822099909825148</v>
      </c>
      <c r="V149" s="99">
        <v>8.6656747198570727</v>
      </c>
      <c r="W149" s="99">
        <v>9.0983874138156313</v>
      </c>
      <c r="X149" s="99">
        <v>9.8891620063434917</v>
      </c>
      <c r="Y149" s="99">
        <v>8.1897824253437079</v>
      </c>
      <c r="DA149" s="63" t="s">
        <v>4566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7.6953440661679355</v>
      </c>
      <c r="E150" s="99">
        <v>7.01591119991628</v>
      </c>
      <c r="F150" s="99">
        <v>7.1014240318998949</v>
      </c>
      <c r="G150" s="99">
        <v>7.2646543668467398</v>
      </c>
      <c r="H150" s="99">
        <v>7.0979056801629357</v>
      </c>
      <c r="I150" s="99">
        <v>7.0149384721155057</v>
      </c>
      <c r="J150" s="99">
        <v>7.022159569899534</v>
      </c>
      <c r="K150" s="99">
        <v>6.8414904913452794</v>
      </c>
      <c r="L150" s="99">
        <v>7.0098593474383142</v>
      </c>
      <c r="M150" s="99">
        <v>7.0074681862338206</v>
      </c>
      <c r="N150" s="99">
        <v>6.7500413741832803</v>
      </c>
      <c r="O150" s="99">
        <v>6.8561145957815643</v>
      </c>
      <c r="P150" s="99">
        <v>6.9924222548200934</v>
      </c>
      <c r="Q150" s="99">
        <v>6.594820578307683</v>
      </c>
      <c r="R150" s="99">
        <v>6.8784829282507474</v>
      </c>
      <c r="S150" s="99">
        <v>7.267693171496509</v>
      </c>
      <c r="T150" s="99">
        <v>7.3331696034999458</v>
      </c>
      <c r="U150" s="99">
        <v>7.0181572537255459</v>
      </c>
      <c r="V150" s="99">
        <v>6.8165240575246431</v>
      </c>
      <c r="W150" s="99">
        <v>7.2384467866308935</v>
      </c>
      <c r="X150" s="99">
        <v>7.9314223262881365</v>
      </c>
      <c r="Y150" s="99">
        <v>6.5336920394731308</v>
      </c>
      <c r="DA150" s="63" t="s">
        <v>4567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1.1443166526288124</v>
      </c>
      <c r="E151" s="102">
        <v>0.62940512029941365</v>
      </c>
      <c r="F151" s="102">
        <v>0.82513133787083559</v>
      </c>
      <c r="G151" s="102">
        <v>0.8151384809686445</v>
      </c>
      <c r="H151" s="102">
        <v>1.0636871913867496</v>
      </c>
      <c r="I151" s="102">
        <v>0.86420489199019335</v>
      </c>
      <c r="J151" s="102">
        <v>0.81137013242667666</v>
      </c>
      <c r="K151" s="102">
        <v>0.73819960657691508</v>
      </c>
      <c r="L151" s="102">
        <v>0.75073619354618226</v>
      </c>
      <c r="M151" s="102">
        <v>1.0905866480307116</v>
      </c>
      <c r="N151" s="102">
        <v>0.68584516566259945</v>
      </c>
      <c r="O151" s="102">
        <v>0.42914760684822501</v>
      </c>
      <c r="P151" s="102">
        <v>0.8523326303714206</v>
      </c>
      <c r="Q151" s="102">
        <v>0.16651985709339862</v>
      </c>
      <c r="R151" s="102">
        <v>0.28663120559028832</v>
      </c>
      <c r="S151" s="102">
        <v>0.54913559121630384</v>
      </c>
      <c r="T151" s="102">
        <v>0.63281490688487008</v>
      </c>
      <c r="U151" s="102">
        <v>0.74657286265162159</v>
      </c>
      <c r="V151" s="102">
        <v>0.57409670778314503</v>
      </c>
      <c r="W151" s="102">
        <v>0.69614968666644339</v>
      </c>
      <c r="X151" s="102">
        <v>0.86016782833328997</v>
      </c>
      <c r="Y151" s="102">
        <v>0.52797681908858429</v>
      </c>
      <c r="DA151" s="131" t="s">
        <v>4568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6.5510274135391251</v>
      </c>
      <c r="E152" s="105">
        <v>6.3865060796168667</v>
      </c>
      <c r="F152" s="105">
        <v>6.2762926940290598</v>
      </c>
      <c r="G152" s="105">
        <v>6.4495158858780961</v>
      </c>
      <c r="H152" s="105">
        <v>6.0342184887761849</v>
      </c>
      <c r="I152" s="105">
        <v>6.1507335801253138</v>
      </c>
      <c r="J152" s="105">
        <v>6.2107894374728563</v>
      </c>
      <c r="K152" s="105">
        <v>6.1032908847683638</v>
      </c>
      <c r="L152" s="105">
        <v>6.2591231538921326</v>
      </c>
      <c r="M152" s="105">
        <v>5.9168815382031097</v>
      </c>
      <c r="N152" s="105">
        <v>6.0641962085206806</v>
      </c>
      <c r="O152" s="105">
        <v>6.4269669889333398</v>
      </c>
      <c r="P152" s="105">
        <v>6.1400896244486711</v>
      </c>
      <c r="Q152" s="105">
        <v>6.4283007212142858</v>
      </c>
      <c r="R152" s="105">
        <v>6.5918517226604587</v>
      </c>
      <c r="S152" s="105">
        <v>6.7185575802802067</v>
      </c>
      <c r="T152" s="105">
        <v>6.700354696615074</v>
      </c>
      <c r="U152" s="105">
        <v>6.2715843910739242</v>
      </c>
      <c r="V152" s="105">
        <v>6.2424273497414982</v>
      </c>
      <c r="W152" s="105">
        <v>6.5422970999644505</v>
      </c>
      <c r="X152" s="105">
        <v>7.071254497954846</v>
      </c>
      <c r="Y152" s="105">
        <v>6.0057152203845456</v>
      </c>
      <c r="DA152" s="132" t="s">
        <v>4569</v>
      </c>
    </row>
    <row r="153" spans="1:105" ht="12" customHeight="1" x14ac:dyDescent="0.25">
      <c r="A153" s="106" t="s">
        <v>122</v>
      </c>
      <c r="B153" s="101"/>
      <c r="C153" s="102">
        <v>12.611441592692248</v>
      </c>
      <c r="D153" s="102">
        <v>11.456543200760223</v>
      </c>
      <c r="E153" s="102">
        <v>10.443177053175395</v>
      </c>
      <c r="F153" s="102">
        <v>10.428358870637361</v>
      </c>
      <c r="G153" s="102">
        <v>10.448493316113327</v>
      </c>
      <c r="H153" s="102">
        <v>10.992115643374769</v>
      </c>
      <c r="I153" s="102">
        <v>10.619022197947956</v>
      </c>
      <c r="J153" s="102">
        <v>10.45849792241556</v>
      </c>
      <c r="K153" s="102">
        <v>10.06105499597124</v>
      </c>
      <c r="L153" s="102">
        <v>10.415420751993947</v>
      </c>
      <c r="M153" s="102">
        <v>10.412824251971728</v>
      </c>
      <c r="N153" s="102">
        <v>9.9646333367715059</v>
      </c>
      <c r="O153" s="102">
        <v>9.5304371264917425</v>
      </c>
      <c r="P153" s="102">
        <v>9.7370837009236606</v>
      </c>
      <c r="Q153" s="102">
        <v>8.9415807514563301</v>
      </c>
      <c r="R153" s="102">
        <v>9.1643950401132397</v>
      </c>
      <c r="S153" s="102">
        <v>9.462289866717521</v>
      </c>
      <c r="T153" s="102">
        <v>9.536340985822914</v>
      </c>
      <c r="U153" s="102">
        <v>9.5433990559733193</v>
      </c>
      <c r="V153" s="102">
        <v>9.4386986099539598</v>
      </c>
      <c r="W153" s="102">
        <v>9.3208203434830921</v>
      </c>
      <c r="X153" s="102">
        <v>9.0425682089735631</v>
      </c>
      <c r="Y153" s="102">
        <v>8.472597942946523</v>
      </c>
      <c r="DA153" s="131" t="s">
        <v>4570</v>
      </c>
    </row>
    <row r="154" spans="1:105" ht="12" customHeight="1" x14ac:dyDescent="0.25">
      <c r="A154" s="107" t="s">
        <v>121</v>
      </c>
      <c r="B154" s="104"/>
      <c r="C154" s="105">
        <v>8.927738844950996</v>
      </c>
      <c r="D154" s="105">
        <v>7.5593116828548519</v>
      </c>
      <c r="E154" s="105">
        <v>6.7609528173835018</v>
      </c>
      <c r="F154" s="105">
        <v>6.8342572025716208</v>
      </c>
      <c r="G154" s="105">
        <v>6.8532836559190997</v>
      </c>
      <c r="H154" s="105">
        <v>7.3328524031507119</v>
      </c>
      <c r="I154" s="105">
        <v>7.0400452933426196</v>
      </c>
      <c r="J154" s="105">
        <v>6.9437520470750504</v>
      </c>
      <c r="K154" s="105">
        <v>6.6867544966529504</v>
      </c>
      <c r="L154" s="105">
        <v>6.9441406234685088</v>
      </c>
      <c r="M154" s="105">
        <v>7.1052720425942502</v>
      </c>
      <c r="N154" s="105">
        <v>6.7595466232214454</v>
      </c>
      <c r="O154" s="105">
        <v>6.5026756018922685</v>
      </c>
      <c r="P154" s="105">
        <v>6.9693345487593739</v>
      </c>
      <c r="Q154" s="105">
        <v>6.3601231651637065</v>
      </c>
      <c r="R154" s="105">
        <v>6.67415028706779</v>
      </c>
      <c r="S154" s="105">
        <v>7.0726364815966578</v>
      </c>
      <c r="T154" s="105">
        <v>7.226605938412054</v>
      </c>
      <c r="U154" s="105">
        <v>7.3475007528574023</v>
      </c>
      <c r="V154" s="105">
        <v>7.3106903019441853</v>
      </c>
      <c r="W154" s="105">
        <v>7.3203532347987785</v>
      </c>
      <c r="X154" s="105">
        <v>7.2289045152969447</v>
      </c>
      <c r="Y154" s="105">
        <v>6.8318353381918859</v>
      </c>
      <c r="DA154" s="132" t="s">
        <v>4571</v>
      </c>
    </row>
    <row r="155" spans="1:105" ht="12" customHeight="1" x14ac:dyDescent="0.25">
      <c r="A155" s="108" t="s">
        <v>53</v>
      </c>
      <c r="B155" s="98"/>
      <c r="C155" s="99">
        <v>2.7815568416014771</v>
      </c>
      <c r="D155" s="99">
        <v>1.0200830972165107</v>
      </c>
      <c r="E155" s="99">
        <v>0.53599817640668468</v>
      </c>
      <c r="F155" s="99">
        <v>0.7159308113610493</v>
      </c>
      <c r="G155" s="99">
        <v>0.69208038543738004</v>
      </c>
      <c r="H155" s="99">
        <v>1.0143402831297901</v>
      </c>
      <c r="I155" s="99">
        <v>0.79556322251709255</v>
      </c>
      <c r="J155" s="99">
        <v>0.73406033931235337</v>
      </c>
      <c r="K155" s="99">
        <v>0.65767929569964312</v>
      </c>
      <c r="L155" s="99">
        <v>0.67501045148262073</v>
      </c>
      <c r="M155" s="99">
        <v>1.0197891127320264</v>
      </c>
      <c r="N155" s="99">
        <v>0.64184532417529916</v>
      </c>
      <c r="O155" s="99">
        <v>0.36300409213381374</v>
      </c>
      <c r="P155" s="99">
        <v>0.8356917124422939</v>
      </c>
      <c r="Q155" s="99">
        <v>0.11756696001882773</v>
      </c>
      <c r="R155" s="99">
        <v>0.2360900761859466</v>
      </c>
      <c r="S155" s="99">
        <v>0.52416887860128802</v>
      </c>
      <c r="T155" s="99">
        <v>0.62393205047934219</v>
      </c>
      <c r="U155" s="99">
        <v>0.81656241318461997</v>
      </c>
      <c r="V155" s="99">
        <v>0.66304734509872598</v>
      </c>
      <c r="W155" s="99">
        <v>0.69440866317909256</v>
      </c>
      <c r="X155" s="99">
        <v>0.73406697947388033</v>
      </c>
      <c r="Y155" s="99">
        <v>0.56586313198198124</v>
      </c>
      <c r="DA155" s="63" t="s">
        <v>4572</v>
      </c>
    </row>
    <row r="156" spans="1:105" ht="12" customHeight="1" x14ac:dyDescent="0.25">
      <c r="A156" s="108" t="s">
        <v>52</v>
      </c>
      <c r="B156" s="98"/>
      <c r="C156" s="99">
        <v>6.1461820033495185</v>
      </c>
      <c r="D156" s="99">
        <v>6.539228585638341</v>
      </c>
      <c r="E156" s="99">
        <v>6.2249546409768159</v>
      </c>
      <c r="F156" s="99">
        <v>6.1183263912105721</v>
      </c>
      <c r="G156" s="99">
        <v>6.1612032704817192</v>
      </c>
      <c r="H156" s="99">
        <v>6.3185121200209222</v>
      </c>
      <c r="I156" s="99">
        <v>6.2444820708255264</v>
      </c>
      <c r="J156" s="99">
        <v>6.2096917077626976</v>
      </c>
      <c r="K156" s="99">
        <v>6.0290752009533062</v>
      </c>
      <c r="L156" s="99">
        <v>6.2691301719858883</v>
      </c>
      <c r="M156" s="99">
        <v>6.0854829298622235</v>
      </c>
      <c r="N156" s="99">
        <v>6.1177012990461455</v>
      </c>
      <c r="O156" s="99">
        <v>6.1396715097584558</v>
      </c>
      <c r="P156" s="99">
        <v>6.1336428363170796</v>
      </c>
      <c r="Q156" s="99">
        <v>6.2425562051448793</v>
      </c>
      <c r="R156" s="99">
        <v>6.4380602108818437</v>
      </c>
      <c r="S156" s="99">
        <v>6.5484676029953688</v>
      </c>
      <c r="T156" s="99">
        <v>6.6026738879327098</v>
      </c>
      <c r="U156" s="99">
        <v>6.5309383396727823</v>
      </c>
      <c r="V156" s="99">
        <v>6.6476429568454583</v>
      </c>
      <c r="W156" s="99">
        <v>6.6259445716196854</v>
      </c>
      <c r="X156" s="99">
        <v>6.4948375358230637</v>
      </c>
      <c r="Y156" s="99">
        <v>6.2659722062099048</v>
      </c>
      <c r="DA156" s="63" t="s">
        <v>4573</v>
      </c>
    </row>
    <row r="157" spans="1:105" ht="12" customHeight="1" x14ac:dyDescent="0.25">
      <c r="A157" s="121" t="s">
        <v>54</v>
      </c>
      <c r="B157" s="122"/>
      <c r="C157" s="123">
        <v>6.4099302518829813</v>
      </c>
      <c r="D157" s="123">
        <v>6.3859229604078269</v>
      </c>
      <c r="E157" s="123">
        <v>6.3874552914239811</v>
      </c>
      <c r="F157" s="123">
        <v>6.3261073729384698</v>
      </c>
      <c r="G157" s="123">
        <v>6.2777098851238424</v>
      </c>
      <c r="H157" s="123">
        <v>7.0151870329036816</v>
      </c>
      <c r="I157" s="123">
        <v>6.8331936260914485</v>
      </c>
      <c r="J157" s="123">
        <v>6.6807928561175238</v>
      </c>
      <c r="K157" s="123">
        <v>6.470858334980079</v>
      </c>
      <c r="L157" s="123">
        <v>6.6151960759296919</v>
      </c>
      <c r="M157" s="123">
        <v>5.9654239489796428</v>
      </c>
      <c r="N157" s="123">
        <v>5.6183219000309492</v>
      </c>
      <c r="O157" s="123">
        <v>4.8765209828864213</v>
      </c>
      <c r="P157" s="123">
        <v>5.3289879551061636</v>
      </c>
      <c r="Q157" s="123">
        <v>5.1396265523552032</v>
      </c>
      <c r="R157" s="123">
        <v>5.1510956269771482</v>
      </c>
      <c r="S157" s="123">
        <v>5.1923955160640922</v>
      </c>
      <c r="T157" s="123">
        <v>5.4237434975402943</v>
      </c>
      <c r="U157" s="123">
        <v>4.9424953823691471</v>
      </c>
      <c r="V157" s="123">
        <v>4.8489496638260619</v>
      </c>
      <c r="W157" s="123">
        <v>4.8847998765887848</v>
      </c>
      <c r="X157" s="123">
        <v>4.9585743129440791</v>
      </c>
      <c r="Y157" s="123">
        <v>4.6208747288617706</v>
      </c>
      <c r="DA157" s="130" t="s">
        <v>4574</v>
      </c>
    </row>
    <row r="158" spans="1:105" ht="12" customHeight="1" x14ac:dyDescent="0.25">
      <c r="A158" s="97" t="s">
        <v>50</v>
      </c>
      <c r="B158" s="98"/>
      <c r="C158" s="99">
        <v>7.4905636845869559</v>
      </c>
      <c r="D158" s="99">
        <v>7.6232069399713911</v>
      </c>
      <c r="E158" s="99">
        <v>7.6442074421498747</v>
      </c>
      <c r="F158" s="99">
        <v>7.8049989467768723</v>
      </c>
      <c r="G158" s="99">
        <v>7.9154480280836319</v>
      </c>
      <c r="H158" s="99">
        <v>8.0972470307571722</v>
      </c>
      <c r="I158" s="99">
        <v>8.2505401154576923</v>
      </c>
      <c r="J158" s="99">
        <v>8.2700558195093592</v>
      </c>
      <c r="K158" s="99">
        <v>8.0522348562445423</v>
      </c>
      <c r="L158" s="99">
        <v>7.8348938640660064</v>
      </c>
      <c r="M158" s="99">
        <v>7.173518528610094</v>
      </c>
      <c r="N158" s="99">
        <v>6.8445750304903292</v>
      </c>
      <c r="O158" s="99">
        <v>6.5780812822996637</v>
      </c>
      <c r="P158" s="99">
        <v>6.4857095621565284</v>
      </c>
      <c r="Q158" s="99">
        <v>6.5240874465843053</v>
      </c>
      <c r="R158" s="99">
        <v>6.6209069829352876</v>
      </c>
      <c r="S158" s="99">
        <v>6.7761591232734464</v>
      </c>
      <c r="T158" s="99">
        <v>7.0917739132740802</v>
      </c>
      <c r="U158" s="99">
        <v>6.3173597778811006</v>
      </c>
      <c r="V158" s="99">
        <v>6.0923460320836407</v>
      </c>
      <c r="W158" s="99">
        <v>6.4117073397791096</v>
      </c>
      <c r="X158" s="99">
        <v>7.1801205827218544</v>
      </c>
      <c r="Y158" s="99">
        <v>5.9575918228648534</v>
      </c>
      <c r="DA158" s="63" t="s">
        <v>4575</v>
      </c>
    </row>
    <row r="159" spans="1:105" ht="12" customHeight="1" x14ac:dyDescent="0.25">
      <c r="A159" s="109" t="s">
        <v>120</v>
      </c>
      <c r="B159" s="33"/>
      <c r="C159" s="110">
        <v>6.1194019946518292</v>
      </c>
      <c r="D159" s="110">
        <v>5.9050123538898394</v>
      </c>
      <c r="E159" s="110">
        <v>5.9195137268400897</v>
      </c>
      <c r="F159" s="110">
        <v>5.7828809161322567</v>
      </c>
      <c r="G159" s="110">
        <v>5.7807136049016385</v>
      </c>
      <c r="H159" s="110">
        <v>6.7448364469326902</v>
      </c>
      <c r="I159" s="110">
        <v>6.4729004341317466</v>
      </c>
      <c r="J159" s="110">
        <v>6.2888345177261957</v>
      </c>
      <c r="K159" s="110">
        <v>5.9899985198809569</v>
      </c>
      <c r="L159" s="110">
        <v>6.2019705005541157</v>
      </c>
      <c r="M159" s="110">
        <v>5.5223114522171866</v>
      </c>
      <c r="N159" s="110">
        <v>5.2482242414110667</v>
      </c>
      <c r="O159" s="110">
        <v>4.4079773400070179</v>
      </c>
      <c r="P159" s="110">
        <v>5.0110908480018121</v>
      </c>
      <c r="Q159" s="110">
        <v>4.8225911519473863</v>
      </c>
      <c r="R159" s="110">
        <v>4.7576018191177747</v>
      </c>
      <c r="S159" s="110">
        <v>4.7428973908295529</v>
      </c>
      <c r="T159" s="110">
        <v>5.0461038051541927</v>
      </c>
      <c r="U159" s="110">
        <v>4.6916046212283282</v>
      </c>
      <c r="V159" s="110">
        <v>4.6041046034731306</v>
      </c>
      <c r="W159" s="110">
        <v>4.5511152271410937</v>
      </c>
      <c r="X159" s="110">
        <v>4.4927787350804076</v>
      </c>
      <c r="Y159" s="110">
        <v>4.3219907943599587</v>
      </c>
      <c r="DA159" s="60" t="s">
        <v>4576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68.119315703496795</v>
      </c>
      <c r="D161" s="118">
        <f t="shared" si="54"/>
        <v>62.649119240239678</v>
      </c>
      <c r="E161" s="118">
        <f t="shared" si="54"/>
        <v>63.613614405521098</v>
      </c>
      <c r="F161" s="118">
        <f t="shared" si="54"/>
        <v>64.400471899872883</v>
      </c>
      <c r="G161" s="118">
        <f t="shared" si="54"/>
        <v>65.187386703724741</v>
      </c>
      <c r="H161" s="118">
        <f t="shared" si="54"/>
        <v>71.181678178590957</v>
      </c>
      <c r="I161" s="118">
        <f t="shared" si="54"/>
        <v>65.672594653891963</v>
      </c>
      <c r="J161" s="118">
        <f t="shared" si="54"/>
        <v>60.206895070540632</v>
      </c>
      <c r="K161" s="118">
        <f t="shared" si="54"/>
        <v>57.911576039097845</v>
      </c>
      <c r="L161" s="118">
        <f t="shared" si="54"/>
        <v>68.531844315853647</v>
      </c>
      <c r="M161" s="118">
        <f t="shared" si="54"/>
        <v>65.398335112283632</v>
      </c>
      <c r="N161" s="118">
        <f t="shared" si="54"/>
        <v>59.250097651610275</v>
      </c>
      <c r="O161" s="118">
        <f t="shared" si="54"/>
        <v>0</v>
      </c>
      <c r="P161" s="118">
        <f t="shared" si="54"/>
        <v>0</v>
      </c>
      <c r="Q161" s="118">
        <f t="shared" si="54"/>
        <v>0</v>
      </c>
      <c r="R161" s="118">
        <f t="shared" ref="R161:V161" si="55">R162+R164+R166+R175</f>
        <v>37.706667741730683</v>
      </c>
      <c r="S161" s="118">
        <f t="shared" si="55"/>
        <v>41.770832145401599</v>
      </c>
      <c r="T161" s="118">
        <f t="shared" si="55"/>
        <v>50.554676572692003</v>
      </c>
      <c r="U161" s="118">
        <f t="shared" si="55"/>
        <v>44.712966742495354</v>
      </c>
      <c r="V161" s="118">
        <f t="shared" si="55"/>
        <v>41.540546438759847</v>
      </c>
      <c r="W161" s="118">
        <f t="shared" ref="W161:Y161" si="56">W162+W164+W166+W175</f>
        <v>34.355224772790798</v>
      </c>
      <c r="X161" s="118">
        <f t="shared" si="56"/>
        <v>38.248152731449316</v>
      </c>
      <c r="Y161" s="118">
        <f t="shared" si="56"/>
        <v>35.207102918638931</v>
      </c>
      <c r="DA161" s="129" t="s">
        <v>4577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47.204381840597385</v>
      </c>
      <c r="D162" s="123">
        <f t="shared" si="57"/>
        <v>42.516454117155874</v>
      </c>
      <c r="E162" s="123">
        <f t="shared" si="57"/>
        <v>42.589589491492937</v>
      </c>
      <c r="F162" s="123">
        <f t="shared" si="57"/>
        <v>44.425321221041941</v>
      </c>
      <c r="G162" s="123">
        <f t="shared" si="57"/>
        <v>45.419148892747636</v>
      </c>
      <c r="H162" s="123">
        <f t="shared" si="57"/>
        <v>50.87749940008532</v>
      </c>
      <c r="I162" s="123">
        <f t="shared" si="57"/>
        <v>47.146361577381597</v>
      </c>
      <c r="J162" s="123">
        <f t="shared" si="57"/>
        <v>42.118099004192743</v>
      </c>
      <c r="K162" s="123">
        <f t="shared" si="57"/>
        <v>39.439754916534262</v>
      </c>
      <c r="L162" s="123">
        <f t="shared" si="57"/>
        <v>49.480938390367179</v>
      </c>
      <c r="M162" s="123">
        <f t="shared" si="57"/>
        <v>46.924767533789826</v>
      </c>
      <c r="N162" s="123">
        <f t="shared" si="57"/>
        <v>42.095393848455906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23.120202229724601</v>
      </c>
      <c r="S162" s="123">
        <f t="shared" si="57"/>
        <v>26.66960208442643</v>
      </c>
      <c r="T162" s="123">
        <f t="shared" si="57"/>
        <v>34.860701026005188</v>
      </c>
      <c r="U162" s="123">
        <f t="shared" si="57"/>
        <v>30.333803580080303</v>
      </c>
      <c r="V162" s="123">
        <f t="shared" si="57"/>
        <v>27.37735366225024</v>
      </c>
      <c r="W162" s="123">
        <f t="shared" si="57"/>
        <v>20.118552641765323</v>
      </c>
      <c r="X162" s="123">
        <f t="shared" si="57"/>
        <v>23.503790119326492</v>
      </c>
      <c r="Y162" s="123">
        <f t="shared" si="57"/>
        <v>22.359885354214082</v>
      </c>
      <c r="DA162" s="130" t="s">
        <v>4578</v>
      </c>
    </row>
    <row r="163" spans="1:105" ht="12" customHeight="1" x14ac:dyDescent="0.25">
      <c r="A163" s="97" t="s">
        <v>53</v>
      </c>
      <c r="B163" s="33"/>
      <c r="C163" s="110">
        <v>47.204381840597385</v>
      </c>
      <c r="D163" s="110">
        <v>42.516454117155874</v>
      </c>
      <c r="E163" s="110">
        <v>42.589589491492937</v>
      </c>
      <c r="F163" s="110">
        <v>44.425321221041941</v>
      </c>
      <c r="G163" s="110">
        <v>45.419148892747636</v>
      </c>
      <c r="H163" s="110">
        <v>50.87749940008532</v>
      </c>
      <c r="I163" s="110">
        <v>47.146361577381597</v>
      </c>
      <c r="J163" s="110">
        <v>42.118099004192743</v>
      </c>
      <c r="K163" s="110">
        <v>39.439754916534262</v>
      </c>
      <c r="L163" s="110">
        <v>49.480938390367179</v>
      </c>
      <c r="M163" s="110">
        <v>46.924767533789826</v>
      </c>
      <c r="N163" s="110">
        <v>42.095393848455906</v>
      </c>
      <c r="O163" s="110">
        <v>0</v>
      </c>
      <c r="P163" s="110">
        <v>0</v>
      </c>
      <c r="Q163" s="110">
        <v>0</v>
      </c>
      <c r="R163" s="110">
        <v>23.120202229724601</v>
      </c>
      <c r="S163" s="110">
        <v>26.66960208442643</v>
      </c>
      <c r="T163" s="110">
        <v>34.860701026005188</v>
      </c>
      <c r="U163" s="110">
        <v>30.333803580080303</v>
      </c>
      <c r="V163" s="110">
        <v>27.37735366225024</v>
      </c>
      <c r="W163" s="110">
        <v>20.118552641765323</v>
      </c>
      <c r="X163" s="110">
        <v>23.503790119326492</v>
      </c>
      <c r="Y163" s="110">
        <v>22.359885354214082</v>
      </c>
      <c r="DA163" s="60" t="s">
        <v>4579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1.8317939573517954</v>
      </c>
      <c r="D164" s="123">
        <f t="shared" si="58"/>
        <v>1.471728074779463</v>
      </c>
      <c r="E164" s="123">
        <f t="shared" si="58"/>
        <v>3.0913228237509416</v>
      </c>
      <c r="F164" s="123">
        <f t="shared" si="58"/>
        <v>2.3880355556487607</v>
      </c>
      <c r="G164" s="123">
        <f t="shared" si="58"/>
        <v>2.5007451685343263</v>
      </c>
      <c r="H164" s="123">
        <f t="shared" si="58"/>
        <v>2.3081986126673817</v>
      </c>
      <c r="I164" s="123">
        <f t="shared" si="58"/>
        <v>1.5375896440629651</v>
      </c>
      <c r="J164" s="123">
        <f t="shared" si="58"/>
        <v>1.6613409875904175</v>
      </c>
      <c r="K164" s="123">
        <f t="shared" si="58"/>
        <v>2.3844048942781204</v>
      </c>
      <c r="L164" s="123">
        <f t="shared" si="58"/>
        <v>2.1878389655096062</v>
      </c>
      <c r="M164" s="123">
        <f t="shared" si="58"/>
        <v>2.0799580963443329</v>
      </c>
      <c r="N164" s="123">
        <f t="shared" si="58"/>
        <v>1.9191351953576434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0.85423105332924842</v>
      </c>
      <c r="S164" s="123">
        <f t="shared" si="58"/>
        <v>1.0277563899713962</v>
      </c>
      <c r="T164" s="123">
        <f t="shared" si="58"/>
        <v>1.2933834288658115</v>
      </c>
      <c r="U164" s="123">
        <f t="shared" si="58"/>
        <v>0.71595553809889378</v>
      </c>
      <c r="V164" s="123">
        <f t="shared" si="58"/>
        <v>0.76164210200049931</v>
      </c>
      <c r="W164" s="123">
        <f t="shared" si="58"/>
        <v>0.74597678214164842</v>
      </c>
      <c r="X164" s="123">
        <f t="shared" si="58"/>
        <v>0.94100359961741886</v>
      </c>
      <c r="Y164" s="123">
        <f t="shared" si="58"/>
        <v>0.3391683884828659</v>
      </c>
      <c r="DA164" s="130" t="s">
        <v>4580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1.8317939573517954</v>
      </c>
      <c r="D165" s="99">
        <f>RES_hhdet_in_fech!D165/RES_summary!D$21</f>
        <v>1.471728074779463</v>
      </c>
      <c r="E165" s="99">
        <f>RES_hhdet_in_fech!E165/RES_summary!E$21</f>
        <v>3.0913228237509416</v>
      </c>
      <c r="F165" s="99">
        <f>RES_hhdet_in_fech!F165/RES_summary!F$21</f>
        <v>2.3880355556487607</v>
      </c>
      <c r="G165" s="99">
        <f>RES_hhdet_in_fech!G165/RES_summary!G$21</f>
        <v>2.5007451685343263</v>
      </c>
      <c r="H165" s="99">
        <f>RES_hhdet_in_fech!H165/RES_summary!H$21</f>
        <v>2.3081986126673817</v>
      </c>
      <c r="I165" s="99">
        <f>RES_hhdet_in_fech!I165/RES_summary!I$21</f>
        <v>1.5375896440629651</v>
      </c>
      <c r="J165" s="99">
        <f>RES_hhdet_in_fech!J165/RES_summary!J$21</f>
        <v>1.6613409875904175</v>
      </c>
      <c r="K165" s="99">
        <f>RES_hhdet_in_fech!K165/RES_summary!K$21</f>
        <v>2.3844048942781204</v>
      </c>
      <c r="L165" s="99">
        <f>RES_hhdet_in_fech!L165/RES_summary!L$21</f>
        <v>2.1878389655096062</v>
      </c>
      <c r="M165" s="99">
        <f>RES_hhdet_in_fech!M165/RES_summary!M$21</f>
        <v>2.0799580963443329</v>
      </c>
      <c r="N165" s="99">
        <f>RES_hhdet_in_fech!N165/RES_summary!N$21</f>
        <v>1.9191351953576434</v>
      </c>
      <c r="O165" s="99">
        <f>RES_hhdet_in_fech!O165/RES_summary!O$21</f>
        <v>0</v>
      </c>
      <c r="P165" s="99">
        <f>RES_hhdet_in_fech!P165/RES_summary!P$21</f>
        <v>0</v>
      </c>
      <c r="Q165" s="99">
        <f>RES_hhdet_in_fech!Q165/RES_summary!Q$21</f>
        <v>0</v>
      </c>
      <c r="R165" s="99">
        <f>RES_hhdet_in_fech!R165/RES_summary!R$21</f>
        <v>0.85423105332924842</v>
      </c>
      <c r="S165" s="99">
        <f>RES_hhdet_in_fech!S165/RES_summary!S$21</f>
        <v>1.0277563899713962</v>
      </c>
      <c r="T165" s="99">
        <f>RES_hhdet_in_fech!T165/RES_summary!T$21</f>
        <v>1.2933834288658115</v>
      </c>
      <c r="U165" s="99">
        <f>RES_hhdet_in_fech!U165/RES_summary!U$21</f>
        <v>0.71595553809889378</v>
      </c>
      <c r="V165" s="99">
        <f>RES_hhdet_in_fech!V165/RES_summary!V$21</f>
        <v>0.76164210200049931</v>
      </c>
      <c r="W165" s="99">
        <f>RES_hhdet_in_fech!W165/RES_summary!W$21</f>
        <v>0.74597678214164842</v>
      </c>
      <c r="X165" s="99">
        <f>RES_hhdet_in_fech!X165/RES_summary!X$21</f>
        <v>0.94100359961741886</v>
      </c>
      <c r="Y165" s="99">
        <f>RES_hhdet_in_fech!Y165/RES_summary!Y$21</f>
        <v>0.3391683884828659</v>
      </c>
      <c r="DA165" s="63" t="s">
        <v>4581</v>
      </c>
    </row>
    <row r="166" spans="1:105" ht="12" customHeight="1" x14ac:dyDescent="0.25">
      <c r="A166" s="121" t="s">
        <v>55</v>
      </c>
      <c r="B166" s="122"/>
      <c r="C166" s="123">
        <v>12.673201589530986</v>
      </c>
      <c r="D166" s="123">
        <v>12.274964264259619</v>
      </c>
      <c r="E166" s="123">
        <v>11.545226878462717</v>
      </c>
      <c r="F166" s="123">
        <v>11.261044924844523</v>
      </c>
      <c r="G166" s="123">
        <v>10.989777663089347</v>
      </c>
      <c r="H166" s="123">
        <v>10.98079995279471</v>
      </c>
      <c r="I166" s="123">
        <v>10.155408487435459</v>
      </c>
      <c r="J166" s="123">
        <v>9.7466660222958232</v>
      </c>
      <c r="K166" s="123">
        <v>9.6166082687568473</v>
      </c>
      <c r="L166" s="123">
        <v>10.247890066961835</v>
      </c>
      <c r="M166" s="123">
        <v>10.428188516690717</v>
      </c>
      <c r="N166" s="123">
        <v>9.6172829215088296</v>
      </c>
      <c r="O166" s="123">
        <v>0</v>
      </c>
      <c r="P166" s="123">
        <v>0</v>
      </c>
      <c r="Q166" s="123">
        <v>0</v>
      </c>
      <c r="R166" s="123">
        <v>8.5811337271135795</v>
      </c>
      <c r="S166" s="123">
        <v>8.8810701982377935</v>
      </c>
      <c r="T166" s="123">
        <v>8.9768308792307661</v>
      </c>
      <c r="U166" s="123">
        <v>8.7207168266820609</v>
      </c>
      <c r="V166" s="123">
        <v>8.5526007757405775</v>
      </c>
      <c r="W166" s="123">
        <v>8.6058960727390232</v>
      </c>
      <c r="X166" s="123">
        <v>8.8447683410728022</v>
      </c>
      <c r="Y166" s="123">
        <v>7.8871753688298352</v>
      </c>
      <c r="DA166" s="130" t="s">
        <v>4582</v>
      </c>
    </row>
    <row r="167" spans="1:105" ht="12" customHeight="1" x14ac:dyDescent="0.25">
      <c r="A167" s="97" t="s">
        <v>124</v>
      </c>
      <c r="B167" s="98"/>
      <c r="C167" s="99">
        <v>13.036997910362107</v>
      </c>
      <c r="D167" s="99">
        <v>12.831264335553938</v>
      </c>
      <c r="E167" s="99">
        <v>11.973102545452049</v>
      </c>
      <c r="F167" s="99">
        <v>11.924778876087361</v>
      </c>
      <c r="G167" s="99">
        <v>12.167530406966193</v>
      </c>
      <c r="H167" s="99">
        <v>11.632369068337651</v>
      </c>
      <c r="I167" s="99">
        <v>11.568542680426471</v>
      </c>
      <c r="J167" s="99">
        <v>11.542115126183218</v>
      </c>
      <c r="K167" s="99">
        <v>11.203989468218648</v>
      </c>
      <c r="L167" s="99">
        <v>11.393696928435205</v>
      </c>
      <c r="M167" s="99">
        <v>10.98176964699719</v>
      </c>
      <c r="N167" s="99">
        <v>10.539605699916141</v>
      </c>
      <c r="O167" s="99">
        <v>0</v>
      </c>
      <c r="P167" s="99">
        <v>0</v>
      </c>
      <c r="Q167" s="99">
        <v>0</v>
      </c>
      <c r="R167" s="99">
        <v>9.4656154530608454</v>
      </c>
      <c r="S167" s="99">
        <v>9.6908759177527539</v>
      </c>
      <c r="T167" s="99">
        <v>9.5718581312555742</v>
      </c>
      <c r="U167" s="99">
        <v>8.982209990982513</v>
      </c>
      <c r="V167" s="99">
        <v>8.6656747198570727</v>
      </c>
      <c r="W167" s="99">
        <v>9.0983874138156313</v>
      </c>
      <c r="X167" s="99">
        <v>9.8891620063434935</v>
      </c>
      <c r="Y167" s="99">
        <v>8.1897824253437062</v>
      </c>
      <c r="DA167" s="63" t="s">
        <v>4583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7.6953440661679373</v>
      </c>
      <c r="E168" s="99">
        <v>7.01591119991628</v>
      </c>
      <c r="F168" s="99">
        <v>7.101424031899894</v>
      </c>
      <c r="G168" s="99">
        <v>7.2646543668467407</v>
      </c>
      <c r="H168" s="99">
        <v>7.0979056801629339</v>
      </c>
      <c r="I168" s="99">
        <v>7.0149384721155057</v>
      </c>
      <c r="J168" s="99">
        <v>7.0221595698995332</v>
      </c>
      <c r="K168" s="99">
        <v>6.8414904913452776</v>
      </c>
      <c r="L168" s="99">
        <v>7.0098593474383142</v>
      </c>
      <c r="M168" s="99">
        <v>7.0074681862338206</v>
      </c>
      <c r="N168" s="99">
        <v>6.7500413741832812</v>
      </c>
      <c r="O168" s="99">
        <v>0</v>
      </c>
      <c r="P168" s="99">
        <v>0</v>
      </c>
      <c r="Q168" s="99">
        <v>0</v>
      </c>
      <c r="R168" s="99">
        <v>6.8784829282507456</v>
      </c>
      <c r="S168" s="99">
        <v>7.2676931714965072</v>
      </c>
      <c r="T168" s="99">
        <v>7.3331696034999467</v>
      </c>
      <c r="U168" s="99">
        <v>7.0181572537255468</v>
      </c>
      <c r="V168" s="99">
        <v>6.8165240575246449</v>
      </c>
      <c r="W168" s="99">
        <v>7.238446786630897</v>
      </c>
      <c r="X168" s="99">
        <v>7.9314223262881365</v>
      </c>
      <c r="Y168" s="99">
        <v>6.5336920394731299</v>
      </c>
      <c r="DA168" s="63" t="s">
        <v>4584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1.1443166526288124</v>
      </c>
      <c r="E169" s="102">
        <v>0.62940512029941365</v>
      </c>
      <c r="F169" s="102">
        <v>0.8251313378708357</v>
      </c>
      <c r="G169" s="102">
        <v>0.81513848096864439</v>
      </c>
      <c r="H169" s="102">
        <v>1.0636871913867501</v>
      </c>
      <c r="I169" s="102">
        <v>0.86420489199019346</v>
      </c>
      <c r="J169" s="102">
        <v>0.81137013242667666</v>
      </c>
      <c r="K169" s="102">
        <v>0.73819960657691497</v>
      </c>
      <c r="L169" s="102">
        <v>0.75073619354618226</v>
      </c>
      <c r="M169" s="102">
        <v>1.0905866480307116</v>
      </c>
      <c r="N169" s="102">
        <v>0.68584516566259923</v>
      </c>
      <c r="O169" s="102">
        <v>0</v>
      </c>
      <c r="P169" s="102">
        <v>0</v>
      </c>
      <c r="Q169" s="102">
        <v>0</v>
      </c>
      <c r="R169" s="102">
        <v>0.28663120559028826</v>
      </c>
      <c r="S169" s="102">
        <v>0.54913559121630395</v>
      </c>
      <c r="T169" s="102">
        <v>0.63281490688487019</v>
      </c>
      <c r="U169" s="102">
        <v>0.74657286265162137</v>
      </c>
      <c r="V169" s="102">
        <v>0.57409670778314514</v>
      </c>
      <c r="W169" s="102">
        <v>0.69614968666644361</v>
      </c>
      <c r="X169" s="102">
        <v>0.86016782833328997</v>
      </c>
      <c r="Y169" s="102">
        <v>0.52797681908858429</v>
      </c>
      <c r="DA169" s="131" t="s">
        <v>4585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6.551027413539126</v>
      </c>
      <c r="E170" s="105">
        <v>6.3865060796168676</v>
      </c>
      <c r="F170" s="105">
        <v>6.276292694029058</v>
      </c>
      <c r="G170" s="105">
        <v>6.4495158858780961</v>
      </c>
      <c r="H170" s="105">
        <v>6.0342184887761849</v>
      </c>
      <c r="I170" s="105">
        <v>6.1507335801253138</v>
      </c>
      <c r="J170" s="105">
        <v>6.2107894374728581</v>
      </c>
      <c r="K170" s="105">
        <v>6.1032908847683638</v>
      </c>
      <c r="L170" s="105">
        <v>6.2591231538921317</v>
      </c>
      <c r="M170" s="105">
        <v>5.9168815382031097</v>
      </c>
      <c r="N170" s="105">
        <v>6.0641962085206815</v>
      </c>
      <c r="O170" s="105">
        <v>0</v>
      </c>
      <c r="P170" s="105">
        <v>0</v>
      </c>
      <c r="Q170" s="105">
        <v>0</v>
      </c>
      <c r="R170" s="105">
        <v>6.5918517226604578</v>
      </c>
      <c r="S170" s="105">
        <v>6.7185575802802049</v>
      </c>
      <c r="T170" s="105">
        <v>6.7003546966150767</v>
      </c>
      <c r="U170" s="105">
        <v>6.2715843910739251</v>
      </c>
      <c r="V170" s="105">
        <v>6.242427349741499</v>
      </c>
      <c r="W170" s="105">
        <v>6.5422970999644532</v>
      </c>
      <c r="X170" s="105">
        <v>7.0712544979548468</v>
      </c>
      <c r="Y170" s="105">
        <v>6.0057152203845456</v>
      </c>
      <c r="DA170" s="132" t="s">
        <v>4586</v>
      </c>
    </row>
    <row r="171" spans="1:105" ht="12" customHeight="1" x14ac:dyDescent="0.25">
      <c r="A171" s="106" t="s">
        <v>122</v>
      </c>
      <c r="B171" s="101"/>
      <c r="C171" s="102">
        <v>12.61144159269225</v>
      </c>
      <c r="D171" s="102">
        <v>11.456543200760221</v>
      </c>
      <c r="E171" s="102">
        <v>10.443177053175397</v>
      </c>
      <c r="F171" s="102">
        <v>10.428358870637364</v>
      </c>
      <c r="G171" s="102">
        <v>10.448493316113328</v>
      </c>
      <c r="H171" s="102">
        <v>10.992115643374769</v>
      </c>
      <c r="I171" s="102">
        <v>10.619022197947952</v>
      </c>
      <c r="J171" s="102">
        <v>10.458497922415564</v>
      </c>
      <c r="K171" s="102">
        <v>10.06105499597124</v>
      </c>
      <c r="L171" s="102">
        <v>10.415420751993949</v>
      </c>
      <c r="M171" s="102">
        <v>10.412824251971728</v>
      </c>
      <c r="N171" s="102">
        <v>9.9646333367715076</v>
      </c>
      <c r="O171" s="102">
        <v>0</v>
      </c>
      <c r="P171" s="102">
        <v>0</v>
      </c>
      <c r="Q171" s="102">
        <v>0</v>
      </c>
      <c r="R171" s="102">
        <v>9.1643950401132397</v>
      </c>
      <c r="S171" s="102">
        <v>9.4622898667175228</v>
      </c>
      <c r="T171" s="102">
        <v>9.5363409858229122</v>
      </c>
      <c r="U171" s="102">
        <v>9.5433990559733211</v>
      </c>
      <c r="V171" s="102">
        <v>9.4386986099539598</v>
      </c>
      <c r="W171" s="102">
        <v>9.3208203434830885</v>
      </c>
      <c r="X171" s="102">
        <v>9.0425682089735613</v>
      </c>
      <c r="Y171" s="102">
        <v>8.472597942946523</v>
      </c>
      <c r="DA171" s="131" t="s">
        <v>4587</v>
      </c>
    </row>
    <row r="172" spans="1:105" ht="12" customHeight="1" x14ac:dyDescent="0.25">
      <c r="A172" s="107" t="s">
        <v>121</v>
      </c>
      <c r="B172" s="104"/>
      <c r="C172" s="105">
        <v>8.9277388449509978</v>
      </c>
      <c r="D172" s="105">
        <v>7.5593116828548519</v>
      </c>
      <c r="E172" s="105">
        <v>6.7609528173835018</v>
      </c>
      <c r="F172" s="105">
        <v>6.8342572025716208</v>
      </c>
      <c r="G172" s="105">
        <v>6.8532836559190988</v>
      </c>
      <c r="H172" s="105">
        <v>7.3328524031507145</v>
      </c>
      <c r="I172" s="105">
        <v>7.0400452933426187</v>
      </c>
      <c r="J172" s="105">
        <v>6.9437520470750504</v>
      </c>
      <c r="K172" s="105">
        <v>6.6867544966529504</v>
      </c>
      <c r="L172" s="105">
        <v>6.9441406234685097</v>
      </c>
      <c r="M172" s="105">
        <v>7.1052720425942493</v>
      </c>
      <c r="N172" s="105">
        <v>6.7595466232214436</v>
      </c>
      <c r="O172" s="105">
        <v>0</v>
      </c>
      <c r="P172" s="105">
        <v>0</v>
      </c>
      <c r="Q172" s="105">
        <v>0</v>
      </c>
      <c r="R172" s="105">
        <v>6.6741502870677918</v>
      </c>
      <c r="S172" s="105">
        <v>7.0726364815966587</v>
      </c>
      <c r="T172" s="105">
        <v>7.2266059384120531</v>
      </c>
      <c r="U172" s="105">
        <v>7.3475007528574006</v>
      </c>
      <c r="V172" s="105">
        <v>7.3106903019441827</v>
      </c>
      <c r="W172" s="105">
        <v>7.3203532347987803</v>
      </c>
      <c r="X172" s="105">
        <v>7.2289045152969429</v>
      </c>
      <c r="Y172" s="105">
        <v>6.831835338191885</v>
      </c>
      <c r="DA172" s="132" t="s">
        <v>4588</v>
      </c>
    </row>
    <row r="173" spans="1:105" ht="12" customHeight="1" x14ac:dyDescent="0.25">
      <c r="A173" s="108" t="s">
        <v>53</v>
      </c>
      <c r="B173" s="98"/>
      <c r="C173" s="99">
        <v>2.7815568416014775</v>
      </c>
      <c r="D173" s="99">
        <v>1.0200830972165107</v>
      </c>
      <c r="E173" s="99">
        <v>0.53599817640668457</v>
      </c>
      <c r="F173" s="99">
        <v>0.71593081136104919</v>
      </c>
      <c r="G173" s="99">
        <v>0.69208038543738004</v>
      </c>
      <c r="H173" s="99">
        <v>1.0143402831297901</v>
      </c>
      <c r="I173" s="99">
        <v>0.79556322251709244</v>
      </c>
      <c r="J173" s="99">
        <v>0.73406033931235337</v>
      </c>
      <c r="K173" s="99">
        <v>0.65767929569964301</v>
      </c>
      <c r="L173" s="99">
        <v>0.67501045148262084</v>
      </c>
      <c r="M173" s="99">
        <v>1.0197891127320264</v>
      </c>
      <c r="N173" s="99">
        <v>0.64184532417529916</v>
      </c>
      <c r="O173" s="99">
        <v>0</v>
      </c>
      <c r="P173" s="99">
        <v>0</v>
      </c>
      <c r="Q173" s="99">
        <v>0</v>
      </c>
      <c r="R173" s="99">
        <v>0.23609007618594674</v>
      </c>
      <c r="S173" s="99">
        <v>0.52416887860128825</v>
      </c>
      <c r="T173" s="99">
        <v>0.62393205047934197</v>
      </c>
      <c r="U173" s="99">
        <v>0.81656241318462008</v>
      </c>
      <c r="V173" s="99">
        <v>0.66304734509872587</v>
      </c>
      <c r="W173" s="99">
        <v>0.69440866317909267</v>
      </c>
      <c r="X173" s="99">
        <v>0.73406697947388022</v>
      </c>
      <c r="Y173" s="99">
        <v>0.56586313198198135</v>
      </c>
      <c r="DA173" s="63" t="s">
        <v>4589</v>
      </c>
    </row>
    <row r="174" spans="1:105" ht="12" customHeight="1" x14ac:dyDescent="0.25">
      <c r="A174" s="115" t="s">
        <v>52</v>
      </c>
      <c r="B174" s="33"/>
      <c r="C174" s="110">
        <v>6.1461820033495185</v>
      </c>
      <c r="D174" s="110">
        <v>6.539228585638341</v>
      </c>
      <c r="E174" s="110">
        <v>6.2249546409768177</v>
      </c>
      <c r="F174" s="110">
        <v>6.1183263912105721</v>
      </c>
      <c r="G174" s="110">
        <v>6.1612032704817175</v>
      </c>
      <c r="H174" s="110">
        <v>6.3185121200209231</v>
      </c>
      <c r="I174" s="110">
        <v>6.2444820708255264</v>
      </c>
      <c r="J174" s="110">
        <v>6.2096917077626959</v>
      </c>
      <c r="K174" s="110">
        <v>6.0290752009533071</v>
      </c>
      <c r="L174" s="110">
        <v>6.2691301719858883</v>
      </c>
      <c r="M174" s="110">
        <v>6.0854829298622226</v>
      </c>
      <c r="N174" s="110">
        <v>6.1177012990461455</v>
      </c>
      <c r="O174" s="110">
        <v>0</v>
      </c>
      <c r="P174" s="110">
        <v>0</v>
      </c>
      <c r="Q174" s="110">
        <v>0</v>
      </c>
      <c r="R174" s="110">
        <v>6.4380602108818445</v>
      </c>
      <c r="S174" s="110">
        <v>6.5484676029953697</v>
      </c>
      <c r="T174" s="110">
        <v>6.6026738879327107</v>
      </c>
      <c r="U174" s="110">
        <v>6.5309383396727814</v>
      </c>
      <c r="V174" s="110">
        <v>6.6476429568454574</v>
      </c>
      <c r="W174" s="110">
        <v>6.6259445716196863</v>
      </c>
      <c r="X174" s="110">
        <v>6.4948375358230628</v>
      </c>
      <c r="Y174" s="110">
        <v>6.265972206209903</v>
      </c>
      <c r="DA174" s="60" t="s">
        <v>4590</v>
      </c>
    </row>
    <row r="175" spans="1:105" ht="12" customHeight="1" x14ac:dyDescent="0.25">
      <c r="A175" s="121" t="s">
        <v>54</v>
      </c>
      <c r="B175" s="122"/>
      <c r="C175" s="123">
        <v>6.4099383160166168</v>
      </c>
      <c r="D175" s="123">
        <v>6.385972784044716</v>
      </c>
      <c r="E175" s="123">
        <v>6.387475211814496</v>
      </c>
      <c r="F175" s="123">
        <v>6.3260701983376642</v>
      </c>
      <c r="G175" s="123">
        <v>6.2777149793534326</v>
      </c>
      <c r="H175" s="123">
        <v>7.0151802130435517</v>
      </c>
      <c r="I175" s="123">
        <v>6.8332349450119416</v>
      </c>
      <c r="J175" s="123">
        <v>6.6807890564616388</v>
      </c>
      <c r="K175" s="123">
        <v>6.4708079595286163</v>
      </c>
      <c r="L175" s="123">
        <v>6.6151768930150183</v>
      </c>
      <c r="M175" s="123">
        <v>5.9654209654587591</v>
      </c>
      <c r="N175" s="123">
        <v>5.6182856862878978</v>
      </c>
      <c r="O175" s="123">
        <v>0</v>
      </c>
      <c r="P175" s="123">
        <v>0</v>
      </c>
      <c r="Q175" s="123">
        <v>0</v>
      </c>
      <c r="R175" s="123">
        <v>5.1511007315632504</v>
      </c>
      <c r="S175" s="123">
        <v>5.1924034727659745</v>
      </c>
      <c r="T175" s="123">
        <v>5.4237612385902345</v>
      </c>
      <c r="U175" s="123">
        <v>4.9424907976340906</v>
      </c>
      <c r="V175" s="123">
        <v>4.8489498987685282</v>
      </c>
      <c r="W175" s="123">
        <v>4.8847992761448067</v>
      </c>
      <c r="X175" s="123">
        <v>4.958590671432602</v>
      </c>
      <c r="Y175" s="123">
        <v>4.62087380711215</v>
      </c>
      <c r="DA175" s="130" t="s">
        <v>4591</v>
      </c>
    </row>
    <row r="176" spans="1:105" ht="12" customHeight="1" x14ac:dyDescent="0.25">
      <c r="A176" s="97" t="s">
        <v>50</v>
      </c>
      <c r="B176" s="98"/>
      <c r="C176" s="99">
        <v>7.4905636845869541</v>
      </c>
      <c r="D176" s="99">
        <v>7.623206939971392</v>
      </c>
      <c r="E176" s="99">
        <v>7.6442074421498765</v>
      </c>
      <c r="F176" s="99">
        <v>7.8049989467768714</v>
      </c>
      <c r="G176" s="99">
        <v>7.915448028083631</v>
      </c>
      <c r="H176" s="99">
        <v>8.0972470307571722</v>
      </c>
      <c r="I176" s="99">
        <v>8.2505401154576905</v>
      </c>
      <c r="J176" s="99">
        <v>8.270055819509361</v>
      </c>
      <c r="K176" s="99">
        <v>8.052234856244544</v>
      </c>
      <c r="L176" s="99">
        <v>7.8348938640660037</v>
      </c>
      <c r="M176" s="99">
        <v>7.1735185286100949</v>
      </c>
      <c r="N176" s="99">
        <v>6.8445750304903292</v>
      </c>
      <c r="O176" s="99">
        <v>0</v>
      </c>
      <c r="P176" s="99">
        <v>0</v>
      </c>
      <c r="Q176" s="99">
        <v>0</v>
      </c>
      <c r="R176" s="99">
        <v>6.6209069829352867</v>
      </c>
      <c r="S176" s="99">
        <v>6.7761591232734464</v>
      </c>
      <c r="T176" s="99">
        <v>7.0917739132740802</v>
      </c>
      <c r="U176" s="99">
        <v>6.3173597778810988</v>
      </c>
      <c r="V176" s="99">
        <v>6.0923460320836398</v>
      </c>
      <c r="W176" s="99">
        <v>6.4117073397791113</v>
      </c>
      <c r="X176" s="99">
        <v>7.1801205827218544</v>
      </c>
      <c r="Y176" s="99">
        <v>5.9575918228648543</v>
      </c>
      <c r="DA176" s="63" t="s">
        <v>4592</v>
      </c>
    </row>
    <row r="177" spans="1:105" ht="12" customHeight="1" x14ac:dyDescent="0.25">
      <c r="A177" s="109" t="s">
        <v>120</v>
      </c>
      <c r="B177" s="33"/>
      <c r="C177" s="110">
        <v>6.1194019946518265</v>
      </c>
      <c r="D177" s="110">
        <v>5.9050123538898376</v>
      </c>
      <c r="E177" s="110">
        <v>5.9195137268400906</v>
      </c>
      <c r="F177" s="110">
        <v>5.7828809161322576</v>
      </c>
      <c r="G177" s="110">
        <v>5.7807136049016385</v>
      </c>
      <c r="H177" s="110">
        <v>6.7448364469326911</v>
      </c>
      <c r="I177" s="110">
        <v>6.4729004341317458</v>
      </c>
      <c r="J177" s="110">
        <v>6.2888345177261957</v>
      </c>
      <c r="K177" s="110">
        <v>5.989998519880956</v>
      </c>
      <c r="L177" s="110">
        <v>6.2019705005541166</v>
      </c>
      <c r="M177" s="110">
        <v>5.5223114522171866</v>
      </c>
      <c r="N177" s="110">
        <v>5.2482242414110676</v>
      </c>
      <c r="O177" s="110">
        <v>0</v>
      </c>
      <c r="P177" s="110">
        <v>0</v>
      </c>
      <c r="Q177" s="110">
        <v>0</v>
      </c>
      <c r="R177" s="110">
        <v>4.7576018191177747</v>
      </c>
      <c r="S177" s="110">
        <v>4.742897390829552</v>
      </c>
      <c r="T177" s="110">
        <v>5.0461038051541927</v>
      </c>
      <c r="U177" s="110">
        <v>4.6916046212283264</v>
      </c>
      <c r="V177" s="110">
        <v>4.6041046034731297</v>
      </c>
      <c r="W177" s="110">
        <v>4.5511152271410928</v>
      </c>
      <c r="X177" s="110">
        <v>4.4927787350804085</v>
      </c>
      <c r="Y177" s="110">
        <v>4.3219907943599587</v>
      </c>
      <c r="DA177" s="60" t="s">
        <v>4593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41.533353241647369</v>
      </c>
      <c r="D3" s="118">
        <f t="shared" si="0"/>
        <v>42.870132002523498</v>
      </c>
      <c r="E3" s="118">
        <f t="shared" si="0"/>
        <v>40.233080592429737</v>
      </c>
      <c r="F3" s="118">
        <f t="shared" si="0"/>
        <v>46.920055634042953</v>
      </c>
      <c r="G3" s="118">
        <f t="shared" si="0"/>
        <v>49.165935449351593</v>
      </c>
      <c r="H3" s="118">
        <f t="shared" si="0"/>
        <v>47.518346969266865</v>
      </c>
      <c r="I3" s="118">
        <f t="shared" si="0"/>
        <v>41.602753377808838</v>
      </c>
      <c r="J3" s="118">
        <f t="shared" si="0"/>
        <v>42.679334391090514</v>
      </c>
      <c r="K3" s="118">
        <f t="shared" si="0"/>
        <v>46.709501931003288</v>
      </c>
      <c r="L3" s="118">
        <f t="shared" si="0"/>
        <v>43.988745924126938</v>
      </c>
      <c r="M3" s="118">
        <f t="shared" si="0"/>
        <v>41.800496151881916</v>
      </c>
      <c r="N3" s="118">
        <f t="shared" si="0"/>
        <v>42.315402488070461</v>
      </c>
      <c r="O3" s="118">
        <f t="shared" si="0"/>
        <v>33.362328009011279</v>
      </c>
      <c r="P3" s="118">
        <f t="shared" si="0"/>
        <v>32.639788457668971</v>
      </c>
      <c r="Q3" s="118">
        <f t="shared" si="0"/>
        <v>29.868485155040865</v>
      </c>
      <c r="R3" s="118">
        <f t="shared" ref="R3:V3" si="1">R4+R7+R9+R19</f>
        <v>27.661467585473353</v>
      </c>
      <c r="S3" s="118">
        <f t="shared" si="1"/>
        <v>38.883112302582532</v>
      </c>
      <c r="T3" s="118">
        <f t="shared" si="1"/>
        <v>42.588459180124985</v>
      </c>
      <c r="U3" s="118">
        <f t="shared" si="1"/>
        <v>31.326342478824063</v>
      </c>
      <c r="V3" s="118">
        <f t="shared" si="1"/>
        <v>35.048331744750051</v>
      </c>
      <c r="W3" s="118">
        <f t="shared" ref="W3:Y3" si="2">W4+W7+W9+W19</f>
        <v>0</v>
      </c>
      <c r="X3" s="118">
        <f t="shared" si="2"/>
        <v>0</v>
      </c>
      <c r="Y3" s="118">
        <f t="shared" si="2"/>
        <v>28.849630663150073</v>
      </c>
      <c r="DA3" s="129" t="s">
        <v>4595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27.956641941231116</v>
      </c>
      <c r="D4" s="123">
        <f t="shared" si="3"/>
        <v>30.293343918407157</v>
      </c>
      <c r="E4" s="123">
        <f t="shared" si="3"/>
        <v>27.101382201123879</v>
      </c>
      <c r="F4" s="123">
        <f t="shared" si="3"/>
        <v>33.457294751081534</v>
      </c>
      <c r="G4" s="123">
        <f t="shared" si="3"/>
        <v>34.133372389757085</v>
      </c>
      <c r="H4" s="123">
        <f t="shared" si="3"/>
        <v>34.542712168025226</v>
      </c>
      <c r="I4" s="123">
        <f t="shared" si="3"/>
        <v>28.739998088956849</v>
      </c>
      <c r="J4" s="123">
        <f t="shared" si="3"/>
        <v>30.192004051399948</v>
      </c>
      <c r="K4" s="123">
        <f t="shared" si="3"/>
        <v>33.841421939503896</v>
      </c>
      <c r="L4" s="123">
        <f t="shared" si="3"/>
        <v>30.700251914511792</v>
      </c>
      <c r="M4" s="123">
        <f t="shared" si="3"/>
        <v>29.449393582274045</v>
      </c>
      <c r="N4" s="123">
        <f t="shared" si="3"/>
        <v>29.576126047104797</v>
      </c>
      <c r="O4" s="123">
        <f t="shared" si="3"/>
        <v>22.896588831001559</v>
      </c>
      <c r="P4" s="123">
        <f t="shared" si="3"/>
        <v>21.960721546003125</v>
      </c>
      <c r="Q4" s="123">
        <f t="shared" si="3"/>
        <v>19.502491676875</v>
      </c>
      <c r="R4" s="123">
        <f t="shared" ref="R4:V4" si="4">SUM(R5:R6)</f>
        <v>16.503637797634294</v>
      </c>
      <c r="S4" s="123">
        <f t="shared" si="4"/>
        <v>27.130852118239716</v>
      </c>
      <c r="T4" s="123">
        <f t="shared" si="4"/>
        <v>30.25228785961961</v>
      </c>
      <c r="U4" s="123">
        <f t="shared" si="4"/>
        <v>19.543685189286691</v>
      </c>
      <c r="V4" s="123">
        <f t="shared" si="4"/>
        <v>21.701989968933933</v>
      </c>
      <c r="W4" s="123">
        <f t="shared" ref="W4:Y4" si="5">SUM(W5:W6)</f>
        <v>0</v>
      </c>
      <c r="X4" s="123">
        <f t="shared" si="5"/>
        <v>0</v>
      </c>
      <c r="Y4" s="123">
        <f t="shared" si="5"/>
        <v>18.16757530982958</v>
      </c>
      <c r="DA4" s="130" t="s">
        <v>4596</v>
      </c>
    </row>
    <row r="5" spans="1:105" ht="12" customHeight="1" x14ac:dyDescent="0.25">
      <c r="A5" s="97" t="s">
        <v>51</v>
      </c>
      <c r="B5" s="98"/>
      <c r="C5" s="99">
        <v>27.712544354225862</v>
      </c>
      <c r="D5" s="99">
        <v>30.037301759254348</v>
      </c>
      <c r="E5" s="99">
        <v>26.88714705130154</v>
      </c>
      <c r="F5" s="99">
        <v>33.193416920402377</v>
      </c>
      <c r="G5" s="99">
        <v>33.87319980744531</v>
      </c>
      <c r="H5" s="99">
        <v>34.28995495452299</v>
      </c>
      <c r="I5" s="99">
        <v>28.531382653972155</v>
      </c>
      <c r="J5" s="99">
        <v>29.978166557885533</v>
      </c>
      <c r="K5" s="99">
        <v>33.610635892274367</v>
      </c>
      <c r="L5" s="99">
        <v>30.492121214062152</v>
      </c>
      <c r="M5" s="99">
        <v>29.248214519849441</v>
      </c>
      <c r="N5" s="99">
        <v>29.376621659486808</v>
      </c>
      <c r="O5" s="99">
        <v>22.739842576127682</v>
      </c>
      <c r="P5" s="99">
        <v>21.808413150391434</v>
      </c>
      <c r="Q5" s="99">
        <v>19.372977284734461</v>
      </c>
      <c r="R5" s="99">
        <v>16.39405622152432</v>
      </c>
      <c r="S5" s="99">
        <v>26.953647433781565</v>
      </c>
      <c r="T5" s="99">
        <v>30.05303377561372</v>
      </c>
      <c r="U5" s="99">
        <v>19.416465750495377</v>
      </c>
      <c r="V5" s="99">
        <v>21.560766361668016</v>
      </c>
      <c r="W5" s="99">
        <v>0</v>
      </c>
      <c r="X5" s="99">
        <v>0</v>
      </c>
      <c r="Y5" s="99">
        <v>18.047403278893047</v>
      </c>
      <c r="DA5" s="63" t="s">
        <v>4597</v>
      </c>
    </row>
    <row r="6" spans="1:105" ht="12" customHeight="1" x14ac:dyDescent="0.25">
      <c r="A6" s="97" t="s">
        <v>53</v>
      </c>
      <c r="B6" s="98"/>
      <c r="C6" s="99">
        <v>0.244097587005255</v>
      </c>
      <c r="D6" s="99">
        <v>0.25604215915281076</v>
      </c>
      <c r="E6" s="99">
        <v>0.21423514982233999</v>
      </c>
      <c r="F6" s="99">
        <v>0.26387783067915371</v>
      </c>
      <c r="G6" s="99">
        <v>0.26017258231177354</v>
      </c>
      <c r="H6" s="99">
        <v>0.25275721350223507</v>
      </c>
      <c r="I6" s="99">
        <v>0.20861543498469398</v>
      </c>
      <c r="J6" s="99">
        <v>0.21383749351441564</v>
      </c>
      <c r="K6" s="99">
        <v>0.23078604722953142</v>
      </c>
      <c r="L6" s="99">
        <v>0.20813070044963983</v>
      </c>
      <c r="M6" s="99">
        <v>0.20117906242460495</v>
      </c>
      <c r="N6" s="99">
        <v>0.19950438761798822</v>
      </c>
      <c r="O6" s="99">
        <v>0.15674625487387753</v>
      </c>
      <c r="P6" s="99">
        <v>0.15230839561168891</v>
      </c>
      <c r="Q6" s="99">
        <v>0.12951439214053842</v>
      </c>
      <c r="R6" s="99">
        <v>0.10958157610997606</v>
      </c>
      <c r="S6" s="99">
        <v>0.17720468445814946</v>
      </c>
      <c r="T6" s="99">
        <v>0.19925408400588931</v>
      </c>
      <c r="U6" s="99">
        <v>0.12721943879131359</v>
      </c>
      <c r="V6" s="99">
        <v>0.14122360726591915</v>
      </c>
      <c r="W6" s="99">
        <v>0</v>
      </c>
      <c r="X6" s="99">
        <v>0</v>
      </c>
      <c r="Y6" s="99">
        <v>0.12017203093653285</v>
      </c>
      <c r="DA6" s="63" t="s">
        <v>4598</v>
      </c>
    </row>
    <row r="7" spans="1:105" ht="12.95" customHeight="1" x14ac:dyDescent="0.25">
      <c r="A7" s="121" t="s">
        <v>92</v>
      </c>
      <c r="B7" s="122"/>
      <c r="C7" s="123">
        <f t="shared" ref="C7:Y7" si="6">C8</f>
        <v>1.5745619682481629</v>
      </c>
      <c r="D7" s="123">
        <f t="shared" si="6"/>
        <v>1.0167413092078783</v>
      </c>
      <c r="E7" s="123">
        <f t="shared" si="6"/>
        <v>2.0407875942605123</v>
      </c>
      <c r="F7" s="123">
        <f t="shared" si="6"/>
        <v>2.3975033575578344</v>
      </c>
      <c r="G7" s="123">
        <f t="shared" si="6"/>
        <v>3.8675213232507333</v>
      </c>
      <c r="H7" s="123">
        <f t="shared" si="6"/>
        <v>1.2444102368309333</v>
      </c>
      <c r="I7" s="123">
        <f t="shared" si="6"/>
        <v>1.3923191564858273</v>
      </c>
      <c r="J7" s="123">
        <f t="shared" si="6"/>
        <v>1.106763326578815</v>
      </c>
      <c r="K7" s="123">
        <f t="shared" si="6"/>
        <v>1.7207786612241915</v>
      </c>
      <c r="L7" s="123">
        <f t="shared" si="6"/>
        <v>2.0737838181720334</v>
      </c>
      <c r="M7" s="123">
        <f t="shared" si="6"/>
        <v>1.4274371427339771</v>
      </c>
      <c r="N7" s="123">
        <f t="shared" si="6"/>
        <v>2.2197386023358616</v>
      </c>
      <c r="O7" s="123">
        <f t="shared" si="6"/>
        <v>0.4361694070714438</v>
      </c>
      <c r="P7" s="123">
        <f t="shared" si="6"/>
        <v>0.12484953347237381</v>
      </c>
      <c r="Q7" s="123">
        <f t="shared" si="6"/>
        <v>0.14094310400782795</v>
      </c>
      <c r="R7" s="123">
        <f t="shared" si="6"/>
        <v>0.67525185772134078</v>
      </c>
      <c r="S7" s="123">
        <f t="shared" si="6"/>
        <v>0.8229162570640336</v>
      </c>
      <c r="T7" s="123">
        <f t="shared" si="6"/>
        <v>1.073438070935828</v>
      </c>
      <c r="U7" s="123">
        <f t="shared" si="6"/>
        <v>0.57745853498954236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0.27176466320175452</v>
      </c>
      <c r="DA7" s="130" t="s">
        <v>4599</v>
      </c>
    </row>
    <row r="8" spans="1:105" ht="12" customHeight="1" x14ac:dyDescent="0.25">
      <c r="A8" s="97" t="s">
        <v>53</v>
      </c>
      <c r="B8" s="98"/>
      <c r="C8" s="99">
        <f>RES_hhdet_in_tesh!C8/RES_summary!C$21</f>
        <v>1.5745619682481629</v>
      </c>
      <c r="D8" s="99">
        <f>RES_hhdet_in_tesh!D8/RES_summary!D$21</f>
        <v>1.0167413092078783</v>
      </c>
      <c r="E8" s="99">
        <f>RES_hhdet_in_tesh!E8/RES_summary!E$21</f>
        <v>2.0407875942605123</v>
      </c>
      <c r="F8" s="99">
        <f>RES_hhdet_in_tesh!F8/RES_summary!F$21</f>
        <v>2.3975033575578344</v>
      </c>
      <c r="G8" s="99">
        <f>RES_hhdet_in_tesh!G8/RES_summary!G$21</f>
        <v>3.8675213232507333</v>
      </c>
      <c r="H8" s="99">
        <f>RES_hhdet_in_tesh!H8/RES_summary!H$21</f>
        <v>1.2444102368309333</v>
      </c>
      <c r="I8" s="99">
        <f>RES_hhdet_in_tesh!I8/RES_summary!I$21</f>
        <v>1.3923191564858273</v>
      </c>
      <c r="J8" s="99">
        <f>RES_hhdet_in_tesh!J8/RES_summary!J$21</f>
        <v>1.106763326578815</v>
      </c>
      <c r="K8" s="99">
        <f>RES_hhdet_in_tesh!K8/RES_summary!K$21</f>
        <v>1.7207786612241915</v>
      </c>
      <c r="L8" s="99">
        <f>RES_hhdet_in_tesh!L8/RES_summary!L$21</f>
        <v>2.0737838181720334</v>
      </c>
      <c r="M8" s="99">
        <f>RES_hhdet_in_tesh!M8/RES_summary!M$21</f>
        <v>1.4274371427339771</v>
      </c>
      <c r="N8" s="99">
        <f>RES_hhdet_in_tesh!N8/RES_summary!N$21</f>
        <v>2.2197386023358616</v>
      </c>
      <c r="O8" s="99">
        <f>RES_hhdet_in_tesh!O8/RES_summary!O$21</f>
        <v>0.4361694070714438</v>
      </c>
      <c r="P8" s="99">
        <f>RES_hhdet_in_tesh!P8/RES_summary!P$21</f>
        <v>0.12484953347237381</v>
      </c>
      <c r="Q8" s="99">
        <f>RES_hhdet_in_tesh!Q8/RES_summary!Q$21</f>
        <v>0.14094310400782795</v>
      </c>
      <c r="R8" s="99">
        <f>RES_hhdet_in_tesh!R8/RES_summary!R$21</f>
        <v>0.67525185772134078</v>
      </c>
      <c r="S8" s="99">
        <f>RES_hhdet_in_tesh!S8/RES_summary!S$21</f>
        <v>0.8229162570640336</v>
      </c>
      <c r="T8" s="99">
        <f>RES_hhdet_in_tesh!T8/RES_summary!T$21</f>
        <v>1.073438070935828</v>
      </c>
      <c r="U8" s="99">
        <f>RES_hhdet_in_tesh!U8/RES_summary!U$21</f>
        <v>0.57745853498954236</v>
      </c>
      <c r="V8" s="99">
        <f>RES_hhdet_in_tesh!V8/RES_summary!V$21</f>
        <v>0</v>
      </c>
      <c r="W8" s="99">
        <f>RES_hhdet_in_tesh!W8/RES_summary!W$21</f>
        <v>0</v>
      </c>
      <c r="X8" s="99">
        <f>RES_hhdet_in_tesh!X8/RES_summary!X$21</f>
        <v>0</v>
      </c>
      <c r="Y8" s="99">
        <f>RES_hhdet_in_tesh!Y8/RES_summary!Y$21</f>
        <v>0.27176466320175452</v>
      </c>
      <c r="DA8" s="63" t="s">
        <v>4600</v>
      </c>
    </row>
    <row r="9" spans="1:105" ht="12" customHeight="1" x14ac:dyDescent="0.25">
      <c r="A9" s="121" t="s">
        <v>55</v>
      </c>
      <c r="B9" s="122"/>
      <c r="C9" s="123">
        <v>7.5354177387476335</v>
      </c>
      <c r="D9" s="123">
        <v>7.1842136594835813</v>
      </c>
      <c r="E9" s="123">
        <v>6.7085206739450136</v>
      </c>
      <c r="F9" s="123">
        <v>6.6933167269660272</v>
      </c>
      <c r="G9" s="123">
        <v>6.75536133899028</v>
      </c>
      <c r="H9" s="123">
        <v>6.7928850937294287</v>
      </c>
      <c r="I9" s="123">
        <v>6.703584066354848</v>
      </c>
      <c r="J9" s="123">
        <v>6.6682427686533048</v>
      </c>
      <c r="K9" s="123">
        <v>6.4994260535002306</v>
      </c>
      <c r="L9" s="123">
        <v>6.7179843297253568</v>
      </c>
      <c r="M9" s="123">
        <v>6.6174762903172102</v>
      </c>
      <c r="N9" s="123">
        <v>6.5045734816407972</v>
      </c>
      <c r="O9" s="123">
        <v>6.5159911356371127</v>
      </c>
      <c r="P9" s="123">
        <v>6.706545958749567</v>
      </c>
      <c r="Q9" s="123">
        <v>6.4271396601008588</v>
      </c>
      <c r="R9" s="123">
        <v>6.6819341586425907</v>
      </c>
      <c r="S9" s="123">
        <v>7.0048124377147571</v>
      </c>
      <c r="T9" s="123">
        <v>7.0819635914085364</v>
      </c>
      <c r="U9" s="123">
        <v>7.1210229511326144</v>
      </c>
      <c r="V9" s="123">
        <v>8.6016855039388247</v>
      </c>
      <c r="W9" s="123">
        <v>0</v>
      </c>
      <c r="X9" s="123">
        <v>0</v>
      </c>
      <c r="Y9" s="123">
        <v>6.5990696750265441</v>
      </c>
      <c r="DA9" s="130" t="s">
        <v>4601</v>
      </c>
    </row>
    <row r="10" spans="1:105" ht="12" customHeight="1" x14ac:dyDescent="0.25">
      <c r="A10" s="97" t="s">
        <v>143</v>
      </c>
      <c r="B10" s="98"/>
      <c r="C10" s="99">
        <v>7.5313087796976887</v>
      </c>
      <c r="D10" s="99">
        <v>7.0667326034890561</v>
      </c>
      <c r="E10" s="99">
        <v>6.7190713388874705</v>
      </c>
      <c r="F10" s="99">
        <v>6.8016138924878033</v>
      </c>
      <c r="G10" s="99">
        <v>6.9921219749834416</v>
      </c>
      <c r="H10" s="99">
        <v>6.9381785276111074</v>
      </c>
      <c r="I10" s="99">
        <v>6.2379955393184048</v>
      </c>
      <c r="J10" s="99">
        <v>6.6566900125002046</v>
      </c>
      <c r="K10" s="99">
        <v>6.7802276681353009</v>
      </c>
      <c r="L10" s="99">
        <v>6.8894693154984461</v>
      </c>
      <c r="M10" s="99">
        <v>6.3438230953226977</v>
      </c>
      <c r="N10" s="99">
        <v>6.4337699099662125</v>
      </c>
      <c r="O10" s="99">
        <v>6.396762771274533</v>
      </c>
      <c r="P10" s="99">
        <v>6.6910247671769802</v>
      </c>
      <c r="Q10" s="99">
        <v>6.6734007089695506</v>
      </c>
      <c r="R10" s="99">
        <v>6.4261158828348144</v>
      </c>
      <c r="S10" s="99">
        <v>7.1545811420241563</v>
      </c>
      <c r="T10" s="99">
        <v>6.8156435194170584</v>
      </c>
      <c r="U10" s="99">
        <v>8.0720444378934371</v>
      </c>
      <c r="V10" s="99">
        <v>8.6016855039388247</v>
      </c>
      <c r="W10" s="99">
        <v>0</v>
      </c>
      <c r="X10" s="99">
        <v>0</v>
      </c>
      <c r="Y10" s="99">
        <v>0</v>
      </c>
      <c r="DA10" s="63" t="s">
        <v>4602</v>
      </c>
    </row>
    <row r="11" spans="1:105" ht="12" customHeight="1" x14ac:dyDescent="0.25">
      <c r="A11" s="97" t="s">
        <v>124</v>
      </c>
      <c r="B11" s="98"/>
      <c r="C11" s="99">
        <v>7.2815053843357438</v>
      </c>
      <c r="D11" s="99">
        <v>7.193103165202456</v>
      </c>
      <c r="E11" s="99">
        <v>6.7401952350646486</v>
      </c>
      <c r="F11" s="99">
        <v>6.741515540561827</v>
      </c>
      <c r="G11" s="99">
        <v>6.9110739837010922</v>
      </c>
      <c r="H11" s="99">
        <v>6.6407618019296493</v>
      </c>
      <c r="I11" s="99">
        <v>6.6411776827063713</v>
      </c>
      <c r="J11" s="99">
        <v>6.6687750431722863</v>
      </c>
      <c r="K11" s="99">
        <v>6.5229193523649096</v>
      </c>
      <c r="L11" s="99">
        <v>6.6924248956172718</v>
      </c>
      <c r="M11" s="99">
        <v>6.5665091652507321</v>
      </c>
      <c r="N11" s="99">
        <v>6.4856992728381808</v>
      </c>
      <c r="O11" s="99">
        <v>6.7017721808404493</v>
      </c>
      <c r="P11" s="99">
        <v>6.7120499563279408</v>
      </c>
      <c r="Q11" s="99">
        <v>6.5413486332976634</v>
      </c>
      <c r="R11" s="99">
        <v>6.7920110411647165</v>
      </c>
      <c r="S11" s="99">
        <v>7.1163962414272675</v>
      </c>
      <c r="T11" s="99">
        <v>7.1731123226250881</v>
      </c>
      <c r="U11" s="99">
        <v>6.8464108721136734</v>
      </c>
      <c r="V11" s="99">
        <v>0</v>
      </c>
      <c r="W11" s="99">
        <v>0</v>
      </c>
      <c r="X11" s="99">
        <v>0</v>
      </c>
      <c r="Y11" s="99">
        <v>6.4176759376547219</v>
      </c>
      <c r="DA11" s="63" t="s">
        <v>4603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7.1925220878566476</v>
      </c>
      <c r="E12" s="99">
        <v>6.740826388547891</v>
      </c>
      <c r="F12" s="99">
        <v>6.7427697495001224</v>
      </c>
      <c r="G12" s="99">
        <v>6.9125089633978121</v>
      </c>
      <c r="H12" s="99">
        <v>6.6414630860087271</v>
      </c>
      <c r="I12" s="99">
        <v>6.6468495041890829</v>
      </c>
      <c r="J12" s="99">
        <v>6.6795808878048648</v>
      </c>
      <c r="K12" s="99">
        <v>6.5330678417449501</v>
      </c>
      <c r="L12" s="99">
        <v>6.7000902625739869</v>
      </c>
      <c r="M12" s="99">
        <v>0</v>
      </c>
      <c r="N12" s="99">
        <v>6.4862409812442854</v>
      </c>
      <c r="O12" s="99">
        <v>6.7019771408970241</v>
      </c>
      <c r="P12" s="99">
        <v>6.7126074463846752</v>
      </c>
      <c r="Q12" s="99">
        <v>6.5447827923659263</v>
      </c>
      <c r="R12" s="99">
        <v>6.797522692790781</v>
      </c>
      <c r="S12" s="99">
        <v>7.1218097208020756</v>
      </c>
      <c r="T12" s="99">
        <v>7.1745836649377903</v>
      </c>
      <c r="U12" s="99">
        <v>6.8406363915075055</v>
      </c>
      <c r="V12" s="99">
        <v>0</v>
      </c>
      <c r="W12" s="99">
        <v>0</v>
      </c>
      <c r="X12" s="99">
        <v>0</v>
      </c>
      <c r="Y12" s="99">
        <v>6.4194483272640097</v>
      </c>
      <c r="DA12" s="63" t="s">
        <v>4604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0.64149467431752039</v>
      </c>
      <c r="E13" s="102">
        <v>0.3543203089310239</v>
      </c>
      <c r="F13" s="102">
        <v>0.46647705547106688</v>
      </c>
      <c r="G13" s="102">
        <v>0.46299307751971791</v>
      </c>
      <c r="H13" s="102">
        <v>0.60724459723254087</v>
      </c>
      <c r="I13" s="102">
        <v>0.49611592406377031</v>
      </c>
      <c r="J13" s="102">
        <v>0.46879145033200587</v>
      </c>
      <c r="K13" s="102">
        <v>0.42977695697658552</v>
      </c>
      <c r="L13" s="102">
        <v>0.44096710868185618</v>
      </c>
      <c r="M13" s="102">
        <v>0</v>
      </c>
      <c r="N13" s="102">
        <v>0.42204477272360336</v>
      </c>
      <c r="O13" s="102">
        <v>0.27501015196368267</v>
      </c>
      <c r="P13" s="102">
        <v>0.57251782193600265</v>
      </c>
      <c r="Q13" s="102">
        <v>0.11648207115164393</v>
      </c>
      <c r="R13" s="102">
        <v>0.20567097013032204</v>
      </c>
      <c r="S13" s="102">
        <v>0.40325214052187053</v>
      </c>
      <c r="T13" s="102">
        <v>0.47422896832271383</v>
      </c>
      <c r="U13" s="102">
        <v>0.56905200043358017</v>
      </c>
      <c r="V13" s="102">
        <v>0</v>
      </c>
      <c r="W13" s="102">
        <v>0</v>
      </c>
      <c r="X13" s="102">
        <v>0</v>
      </c>
      <c r="Y13" s="102">
        <v>0.41373310687946468</v>
      </c>
      <c r="DA13" s="131" t="s">
        <v>4605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6.5510274135391287</v>
      </c>
      <c r="E14" s="105">
        <v>6.3865060796168667</v>
      </c>
      <c r="F14" s="105">
        <v>6.2762926940290571</v>
      </c>
      <c r="G14" s="105">
        <v>6.4495158858780952</v>
      </c>
      <c r="H14" s="105">
        <v>6.0342184887761858</v>
      </c>
      <c r="I14" s="105">
        <v>6.1507335801253138</v>
      </c>
      <c r="J14" s="105">
        <v>6.2107894374728581</v>
      </c>
      <c r="K14" s="105">
        <v>6.1032908847683638</v>
      </c>
      <c r="L14" s="105">
        <v>6.2591231538921317</v>
      </c>
      <c r="M14" s="105">
        <v>0</v>
      </c>
      <c r="N14" s="105">
        <v>6.0641962085206824</v>
      </c>
      <c r="O14" s="105">
        <v>6.4269669889333416</v>
      </c>
      <c r="P14" s="105">
        <v>6.1400896244486729</v>
      </c>
      <c r="Q14" s="105">
        <v>6.4283007212142849</v>
      </c>
      <c r="R14" s="105">
        <v>6.5918517226604569</v>
      </c>
      <c r="S14" s="105">
        <v>6.7185575802802049</v>
      </c>
      <c r="T14" s="105">
        <v>6.7003546966150749</v>
      </c>
      <c r="U14" s="105">
        <v>6.271584391073926</v>
      </c>
      <c r="V14" s="105">
        <v>0</v>
      </c>
      <c r="W14" s="105">
        <v>0</v>
      </c>
      <c r="X14" s="105">
        <v>0</v>
      </c>
      <c r="Y14" s="105">
        <v>6.0057152203845456</v>
      </c>
      <c r="DA14" s="132" t="s">
        <v>4606</v>
      </c>
    </row>
    <row r="15" spans="1:105" ht="12" customHeight="1" x14ac:dyDescent="0.25">
      <c r="A15" s="106" t="s">
        <v>122</v>
      </c>
      <c r="B15" s="101"/>
      <c r="C15" s="102">
        <v>7.8865292000344152</v>
      </c>
      <c r="D15" s="102">
        <v>7.1799109758830122</v>
      </c>
      <c r="E15" s="102">
        <v>6.5603877191049014</v>
      </c>
      <c r="F15" s="102">
        <v>6.5668061141217544</v>
      </c>
      <c r="G15" s="102">
        <v>6.5964939795942001</v>
      </c>
      <c r="H15" s="102">
        <v>6.9587858814638599</v>
      </c>
      <c r="I15" s="102">
        <v>6.7424583181593407</v>
      </c>
      <c r="J15" s="102">
        <v>6.6626173202317949</v>
      </c>
      <c r="K15" s="102">
        <v>6.4340297192019955</v>
      </c>
      <c r="L15" s="102">
        <v>6.6899318532573453</v>
      </c>
      <c r="M15" s="102">
        <v>6.7439259714038382</v>
      </c>
      <c r="N15" s="102">
        <v>6.5414834748836048</v>
      </c>
      <c r="O15" s="102">
        <v>6.3845415752990302</v>
      </c>
      <c r="P15" s="102">
        <v>6.6926911026348144</v>
      </c>
      <c r="Q15" s="102">
        <v>6.2962712686848574</v>
      </c>
      <c r="R15" s="102">
        <v>6.5574585476408522</v>
      </c>
      <c r="S15" s="102">
        <v>6.8749376980948869</v>
      </c>
      <c r="T15" s="102">
        <v>7.0330654410583158</v>
      </c>
      <c r="U15" s="102">
        <v>7.142905998023247</v>
      </c>
      <c r="V15" s="102">
        <v>0</v>
      </c>
      <c r="W15" s="102">
        <v>0</v>
      </c>
      <c r="X15" s="102">
        <v>0</v>
      </c>
      <c r="Y15" s="102">
        <v>6.7081294636796098</v>
      </c>
      <c r="DA15" s="131" t="s">
        <v>4607</v>
      </c>
    </row>
    <row r="16" spans="1:105" ht="12" customHeight="1" x14ac:dyDescent="0.25">
      <c r="A16" s="107" t="s">
        <v>121</v>
      </c>
      <c r="B16" s="104"/>
      <c r="C16" s="105">
        <v>7.8856206782712599</v>
      </c>
      <c r="D16" s="105">
        <v>7.1785231527405324</v>
      </c>
      <c r="E16" s="105">
        <v>6.5616678687671897</v>
      </c>
      <c r="F16" s="105">
        <v>6.5691527280919528</v>
      </c>
      <c r="G16" s="105">
        <v>6.598137473128185</v>
      </c>
      <c r="H16" s="105">
        <v>6.9606611903409776</v>
      </c>
      <c r="I16" s="105">
        <v>6.7496182092845469</v>
      </c>
      <c r="J16" s="105">
        <v>6.6773270381016179</v>
      </c>
      <c r="K16" s="105">
        <v>6.4496601332421966</v>
      </c>
      <c r="L16" s="105">
        <v>6.7026963262663797</v>
      </c>
      <c r="M16" s="105">
        <v>6.7459552586260667</v>
      </c>
      <c r="N16" s="105">
        <v>6.5390535394773384</v>
      </c>
      <c r="O16" s="105">
        <v>6.3828518264083343</v>
      </c>
      <c r="P16" s="105">
        <v>6.7080475205324994</v>
      </c>
      <c r="Q16" s="105">
        <v>6.3253417318978098</v>
      </c>
      <c r="R16" s="105">
        <v>6.6069912621211628</v>
      </c>
      <c r="S16" s="105">
        <v>6.9293086503975889</v>
      </c>
      <c r="T16" s="105">
        <v>7.0628246887816433</v>
      </c>
      <c r="U16" s="105">
        <v>7.1421072245415429</v>
      </c>
      <c r="V16" s="105">
        <v>0</v>
      </c>
      <c r="W16" s="105">
        <v>0</v>
      </c>
      <c r="X16" s="105">
        <v>0</v>
      </c>
      <c r="Y16" s="105">
        <v>6.7139910044131685</v>
      </c>
      <c r="DA16" s="132" t="s">
        <v>4608</v>
      </c>
    </row>
    <row r="17" spans="1:105" ht="12" customHeight="1" x14ac:dyDescent="0.25">
      <c r="A17" s="108" t="s">
        <v>53</v>
      </c>
      <c r="B17" s="98"/>
      <c r="C17" s="99">
        <v>1.7394386749217425</v>
      </c>
      <c r="D17" s="99">
        <v>0.63929456710219168</v>
      </c>
      <c r="E17" s="99">
        <v>0.33671322779037244</v>
      </c>
      <c r="F17" s="99">
        <v>0.45082633688137991</v>
      </c>
      <c r="G17" s="99">
        <v>0.43693420264646665</v>
      </c>
      <c r="H17" s="99">
        <v>0.64214907032005464</v>
      </c>
      <c r="I17" s="99">
        <v>0.50513613845901795</v>
      </c>
      <c r="J17" s="99">
        <v>0.46763533033892052</v>
      </c>
      <c r="K17" s="99">
        <v>0.42058493228888788</v>
      </c>
      <c r="L17" s="99">
        <v>0.43356615428048817</v>
      </c>
      <c r="M17" s="99">
        <v>0.66047232876384332</v>
      </c>
      <c r="N17" s="99">
        <v>0.42135224043119313</v>
      </c>
      <c r="O17" s="99">
        <v>0.24318031664987788</v>
      </c>
      <c r="P17" s="99">
        <v>0.57440468421542268</v>
      </c>
      <c r="Q17" s="99">
        <v>8.278552675292937E-2</v>
      </c>
      <c r="R17" s="99">
        <v>0.16893105123931737</v>
      </c>
      <c r="S17" s="99">
        <v>0.38084104740222052</v>
      </c>
      <c r="T17" s="99">
        <v>0.46015080084893284</v>
      </c>
      <c r="U17" s="99">
        <v>0.61116888486875676</v>
      </c>
      <c r="V17" s="99">
        <v>0</v>
      </c>
      <c r="W17" s="99">
        <v>0</v>
      </c>
      <c r="X17" s="99">
        <v>0</v>
      </c>
      <c r="Y17" s="99">
        <v>0.44801879820326457</v>
      </c>
      <c r="DA17" s="63" t="s">
        <v>4609</v>
      </c>
    </row>
    <row r="18" spans="1:105" ht="12" customHeight="1" x14ac:dyDescent="0.25">
      <c r="A18" s="108" t="s">
        <v>52</v>
      </c>
      <c r="B18" s="98"/>
      <c r="C18" s="99">
        <v>6.1461820033495185</v>
      </c>
      <c r="D18" s="99">
        <v>6.5392285856383419</v>
      </c>
      <c r="E18" s="99">
        <v>6.2249546409768159</v>
      </c>
      <c r="F18" s="99">
        <v>6.118326391210573</v>
      </c>
      <c r="G18" s="99">
        <v>6.1612032704817175</v>
      </c>
      <c r="H18" s="99">
        <v>6.3185121200209231</v>
      </c>
      <c r="I18" s="99">
        <v>6.2444820708255264</v>
      </c>
      <c r="J18" s="99">
        <v>6.2096917077626959</v>
      </c>
      <c r="K18" s="99">
        <v>6.0290752009533088</v>
      </c>
      <c r="L18" s="99">
        <v>6.2691301719858918</v>
      </c>
      <c r="M18" s="99">
        <v>6.0854829298622226</v>
      </c>
      <c r="N18" s="99">
        <v>6.1177012990461455</v>
      </c>
      <c r="O18" s="99">
        <v>6.1396715097584558</v>
      </c>
      <c r="P18" s="99">
        <v>6.1336428363170779</v>
      </c>
      <c r="Q18" s="99">
        <v>6.2425562051448811</v>
      </c>
      <c r="R18" s="99">
        <v>6.4380602108818445</v>
      </c>
      <c r="S18" s="99">
        <v>6.5484676029953688</v>
      </c>
      <c r="T18" s="99">
        <v>6.6026738879327098</v>
      </c>
      <c r="U18" s="99">
        <v>6.5309383396727849</v>
      </c>
      <c r="V18" s="99">
        <v>0</v>
      </c>
      <c r="W18" s="99">
        <v>0</v>
      </c>
      <c r="X18" s="99">
        <v>0</v>
      </c>
      <c r="Y18" s="99">
        <v>6.2659722062099048</v>
      </c>
      <c r="DA18" s="63" t="s">
        <v>4610</v>
      </c>
    </row>
    <row r="19" spans="1:105" ht="12" customHeight="1" x14ac:dyDescent="0.25">
      <c r="A19" s="121" t="s">
        <v>54</v>
      </c>
      <c r="B19" s="122"/>
      <c r="C19" s="123">
        <v>4.4667315934204561</v>
      </c>
      <c r="D19" s="123">
        <v>4.3758331154248813</v>
      </c>
      <c r="E19" s="123">
        <v>4.3823901231003317</v>
      </c>
      <c r="F19" s="123">
        <v>4.3719407984375573</v>
      </c>
      <c r="G19" s="123">
        <v>4.4096803973534984</v>
      </c>
      <c r="H19" s="123">
        <v>4.9383394706812762</v>
      </c>
      <c r="I19" s="123">
        <v>4.7668520660113192</v>
      </c>
      <c r="J19" s="123">
        <v>4.7123242444584434</v>
      </c>
      <c r="K19" s="123">
        <v>4.6478752767749691</v>
      </c>
      <c r="L19" s="123">
        <v>4.4967258617177537</v>
      </c>
      <c r="M19" s="123">
        <v>4.3061891365566858</v>
      </c>
      <c r="N19" s="123">
        <v>4.014964356989001</v>
      </c>
      <c r="O19" s="123">
        <v>3.5135786353011649</v>
      </c>
      <c r="P19" s="123">
        <v>3.8476714194439046</v>
      </c>
      <c r="Q19" s="123">
        <v>3.7979107140571773</v>
      </c>
      <c r="R19" s="123">
        <v>3.8006437714751278</v>
      </c>
      <c r="S19" s="123">
        <v>3.9245314895640235</v>
      </c>
      <c r="T19" s="123">
        <v>4.1807696581610099</v>
      </c>
      <c r="U19" s="123">
        <v>4.0841758034152171</v>
      </c>
      <c r="V19" s="123">
        <v>4.7446562718772913</v>
      </c>
      <c r="W19" s="123">
        <v>0</v>
      </c>
      <c r="X19" s="123">
        <v>0</v>
      </c>
      <c r="Y19" s="123">
        <v>3.8112210150921957</v>
      </c>
      <c r="DA19" s="130" t="s">
        <v>4611</v>
      </c>
    </row>
    <row r="20" spans="1:105" ht="12" customHeight="1" x14ac:dyDescent="0.25">
      <c r="A20" s="97" t="s">
        <v>51</v>
      </c>
      <c r="B20" s="98"/>
      <c r="C20" s="99">
        <v>4.318020163122382</v>
      </c>
      <c r="D20" s="99">
        <v>4.3807572152019985</v>
      </c>
      <c r="E20" s="99">
        <v>4.3490944227381094</v>
      </c>
      <c r="F20" s="99">
        <v>4.4535922585157524</v>
      </c>
      <c r="G20" s="99">
        <v>4.559517664430361</v>
      </c>
      <c r="H20" s="99">
        <v>4.8196441874628189</v>
      </c>
      <c r="I20" s="99">
        <v>4.5568809492345643</v>
      </c>
      <c r="J20" s="99">
        <v>4.6705462031144602</v>
      </c>
      <c r="K20" s="99">
        <v>4.8083775836754201</v>
      </c>
      <c r="L20" s="99">
        <v>4.4176699912180943</v>
      </c>
      <c r="M20" s="99">
        <v>4.3836383280641051</v>
      </c>
      <c r="N20" s="99">
        <v>4.047363012371477</v>
      </c>
      <c r="O20" s="99">
        <v>3.5614949696078404</v>
      </c>
      <c r="P20" s="99">
        <v>3.7352977314197897</v>
      </c>
      <c r="Q20" s="99">
        <v>3.8640734247501896</v>
      </c>
      <c r="R20" s="99">
        <v>3.692216357569555</v>
      </c>
      <c r="S20" s="99">
        <v>4.0591417762029733</v>
      </c>
      <c r="T20" s="99">
        <v>4.0634422507988868</v>
      </c>
      <c r="U20" s="99">
        <v>4.5491338256661953</v>
      </c>
      <c r="V20" s="99">
        <v>4.7446562718772913</v>
      </c>
      <c r="W20" s="99">
        <v>0</v>
      </c>
      <c r="X20" s="99">
        <v>0</v>
      </c>
      <c r="Y20" s="99">
        <v>0</v>
      </c>
      <c r="DA20" s="63" t="s">
        <v>4612</v>
      </c>
    </row>
    <row r="21" spans="1:105" ht="12" customHeight="1" x14ac:dyDescent="0.25">
      <c r="A21" s="97" t="s">
        <v>50</v>
      </c>
      <c r="B21" s="98"/>
      <c r="C21" s="99">
        <v>4.2735465259472889</v>
      </c>
      <c r="D21" s="99">
        <v>4.3542633823160175</v>
      </c>
      <c r="E21" s="99">
        <v>4.3713135936467848</v>
      </c>
      <c r="F21" s="99">
        <v>4.4684230868988637</v>
      </c>
      <c r="G21" s="99">
        <v>4.5368909530727652</v>
      </c>
      <c r="H21" s="99">
        <v>4.6464480728979698</v>
      </c>
      <c r="I21" s="99">
        <v>4.7398697557184732</v>
      </c>
      <c r="J21" s="99">
        <v>4.7565525942313203</v>
      </c>
      <c r="K21" s="99">
        <v>4.6366003862130363</v>
      </c>
      <c r="L21" s="99">
        <v>4.5166378414826056</v>
      </c>
      <c r="M21" s="99">
        <v>4.1389758493915663</v>
      </c>
      <c r="N21" s="99">
        <v>3.9511051348216819</v>
      </c>
      <c r="O21" s="99">
        <v>3.7983733446265782</v>
      </c>
      <c r="P21" s="99">
        <v>3.7480742196479251</v>
      </c>
      <c r="Q21" s="99">
        <v>3.7826951794722605</v>
      </c>
      <c r="R21" s="99">
        <v>3.8719999163598731</v>
      </c>
      <c r="S21" s="99">
        <v>4.0106784024981295</v>
      </c>
      <c r="T21" s="99">
        <v>4.2524709177895339</v>
      </c>
      <c r="U21" s="99">
        <v>3.8327705842753037</v>
      </c>
      <c r="V21" s="99">
        <v>0</v>
      </c>
      <c r="W21" s="99">
        <v>0</v>
      </c>
      <c r="X21" s="99">
        <v>0</v>
      </c>
      <c r="Y21" s="99">
        <v>3.6613528980299743</v>
      </c>
      <c r="DA21" s="63" t="s">
        <v>4613</v>
      </c>
    </row>
    <row r="22" spans="1:105" ht="12" customHeight="1" x14ac:dyDescent="0.25">
      <c r="A22" s="109" t="s">
        <v>120</v>
      </c>
      <c r="B22" s="33"/>
      <c r="C22" s="110">
        <v>4.5334021682614258</v>
      </c>
      <c r="D22" s="110">
        <v>4.3827364137109113</v>
      </c>
      <c r="E22" s="110">
        <v>4.4020644350637932</v>
      </c>
      <c r="F22" s="110">
        <v>4.3088757223691996</v>
      </c>
      <c r="G22" s="110">
        <v>4.3160232189119743</v>
      </c>
      <c r="H22" s="110">
        <v>5.0464473747678182</v>
      </c>
      <c r="I22" s="110">
        <v>4.8535753069834788</v>
      </c>
      <c r="J22" s="110">
        <v>4.7265865910546685</v>
      </c>
      <c r="K22" s="110">
        <v>4.5134608317007459</v>
      </c>
      <c r="L22" s="110">
        <v>4.6861385361452728</v>
      </c>
      <c r="M22" s="110">
        <v>4.1890912415892911</v>
      </c>
      <c r="N22" s="110">
        <v>4.0026465155188777</v>
      </c>
      <c r="O22" s="110">
        <v>3.3868739764529274</v>
      </c>
      <c r="P22" s="110">
        <v>3.887945939005776</v>
      </c>
      <c r="Q22" s="110">
        <v>3.7886055840103068</v>
      </c>
      <c r="R22" s="110">
        <v>3.8005240902044912</v>
      </c>
      <c r="S22" s="110">
        <v>3.8673349899806158</v>
      </c>
      <c r="T22" s="110">
        <v>4.2045457184842316</v>
      </c>
      <c r="U22" s="110">
        <v>3.9891147010336581</v>
      </c>
      <c r="V22" s="110">
        <v>0</v>
      </c>
      <c r="W22" s="110">
        <v>0</v>
      </c>
      <c r="X22" s="110">
        <v>0</v>
      </c>
      <c r="Y22" s="110">
        <v>3.8447158056791069</v>
      </c>
      <c r="DA22" s="60" t="s">
        <v>4614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41.164381956446476</v>
      </c>
      <c r="E24" s="118">
        <f t="shared" si="7"/>
        <v>43.355619295526118</v>
      </c>
      <c r="F24" s="118">
        <f t="shared" si="7"/>
        <v>46.071254559517826</v>
      </c>
      <c r="G24" s="118">
        <f t="shared" si="7"/>
        <v>48.213383112280653</v>
      </c>
      <c r="H24" s="118">
        <f t="shared" si="7"/>
        <v>44.493502682894416</v>
      </c>
      <c r="I24" s="118">
        <f t="shared" si="7"/>
        <v>44.830370388387273</v>
      </c>
      <c r="J24" s="118">
        <f t="shared" si="7"/>
        <v>44.098922396167538</v>
      </c>
      <c r="K24" s="118">
        <f t="shared" si="7"/>
        <v>43.084899357144337</v>
      </c>
      <c r="L24" s="118">
        <f t="shared" si="7"/>
        <v>46.144436009381245</v>
      </c>
      <c r="M24" s="118">
        <f t="shared" si="7"/>
        <v>39.829690093707327</v>
      </c>
      <c r="N24" s="118">
        <f t="shared" si="7"/>
        <v>40.962910475266554</v>
      </c>
      <c r="O24" s="118">
        <f t="shared" si="7"/>
        <v>36.461410734132492</v>
      </c>
      <c r="P24" s="118">
        <f t="shared" si="7"/>
        <v>0</v>
      </c>
      <c r="Q24" s="118">
        <f t="shared" si="7"/>
        <v>33.093669208632008</v>
      </c>
      <c r="R24" s="118">
        <f t="shared" ref="R24:V24" si="8">R25+R28+R30+R39</f>
        <v>35.916397997366559</v>
      </c>
      <c r="S24" s="118">
        <f t="shared" si="8"/>
        <v>31.670713490997077</v>
      </c>
      <c r="T24" s="118">
        <f t="shared" si="8"/>
        <v>36.831138013200487</v>
      </c>
      <c r="U24" s="118">
        <f t="shared" si="8"/>
        <v>32.137828095083258</v>
      </c>
      <c r="V24" s="118">
        <f t="shared" si="8"/>
        <v>30.922001174025439</v>
      </c>
      <c r="W24" s="118">
        <f t="shared" ref="W24:Y24" si="9">W25+W28+W30+W39</f>
        <v>31.633716855855781</v>
      </c>
      <c r="X24" s="118">
        <f t="shared" si="9"/>
        <v>33.29964333785874</v>
      </c>
      <c r="Y24" s="118">
        <f t="shared" si="9"/>
        <v>28.359203599892652</v>
      </c>
      <c r="DA24" s="129" t="s">
        <v>4615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28.583701728409846</v>
      </c>
      <c r="E25" s="123">
        <f t="shared" si="10"/>
        <v>30.212974306555992</v>
      </c>
      <c r="F25" s="123">
        <f t="shared" si="10"/>
        <v>32.632562650581676</v>
      </c>
      <c r="G25" s="123">
        <f t="shared" si="10"/>
        <v>33.229367553554759</v>
      </c>
      <c r="H25" s="123">
        <f t="shared" si="10"/>
        <v>31.490214694123157</v>
      </c>
      <c r="I25" s="123">
        <f t="shared" si="10"/>
        <v>31.903739711715918</v>
      </c>
      <c r="J25" s="123">
        <f t="shared" si="10"/>
        <v>31.589928491382224</v>
      </c>
      <c r="K25" s="123">
        <f t="shared" si="10"/>
        <v>30.34343399940639</v>
      </c>
      <c r="L25" s="123">
        <f t="shared" si="10"/>
        <v>32.735022814269023</v>
      </c>
      <c r="M25" s="123">
        <f t="shared" si="10"/>
        <v>27.572421527778488</v>
      </c>
      <c r="N25" s="123">
        <f t="shared" si="10"/>
        <v>28.237684355728291</v>
      </c>
      <c r="O25" s="123">
        <f t="shared" si="10"/>
        <v>26.009894428081061</v>
      </c>
      <c r="P25" s="123">
        <f t="shared" si="10"/>
        <v>0</v>
      </c>
      <c r="Q25" s="123">
        <f t="shared" si="10"/>
        <v>22.744712815656733</v>
      </c>
      <c r="R25" s="123">
        <f t="shared" ref="R25:V25" si="11">SUM(R26:R27)</f>
        <v>24.736710217049634</v>
      </c>
      <c r="S25" s="123">
        <f t="shared" si="11"/>
        <v>19.947887534963762</v>
      </c>
      <c r="T25" s="123">
        <f t="shared" si="11"/>
        <v>24.448940284634595</v>
      </c>
      <c r="U25" s="123">
        <f t="shared" si="11"/>
        <v>20.54787926853659</v>
      </c>
      <c r="V25" s="123">
        <f t="shared" si="11"/>
        <v>19.378834157222325</v>
      </c>
      <c r="W25" s="123">
        <f t="shared" ref="W25:Y25" si="12">SUM(W26:W27)</f>
        <v>19.922289716313575</v>
      </c>
      <c r="X25" s="123">
        <f t="shared" si="12"/>
        <v>21.104993532323959</v>
      </c>
      <c r="Y25" s="123">
        <f t="shared" si="12"/>
        <v>17.676399020292266</v>
      </c>
      <c r="DA25" s="130" t="s">
        <v>4616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27.987282947836707</v>
      </c>
      <c r="E26" s="99">
        <v>29.622890832511221</v>
      </c>
      <c r="F26" s="99">
        <v>31.9966528729476</v>
      </c>
      <c r="G26" s="99">
        <v>32.603320260102414</v>
      </c>
      <c r="H26" s="99">
        <v>30.920415315139458</v>
      </c>
      <c r="I26" s="99">
        <v>31.331025140065016</v>
      </c>
      <c r="J26" s="99">
        <v>31.036462411590961</v>
      </c>
      <c r="K26" s="99">
        <v>29.831344748834706</v>
      </c>
      <c r="L26" s="99">
        <v>32.185794707927897</v>
      </c>
      <c r="M26" s="99">
        <v>27.106305794304234</v>
      </c>
      <c r="N26" s="99">
        <v>27.766264290989149</v>
      </c>
      <c r="O26" s="99">
        <v>25.569270512234638</v>
      </c>
      <c r="P26" s="99">
        <v>0</v>
      </c>
      <c r="Q26" s="99">
        <v>22.370823002507517</v>
      </c>
      <c r="R26" s="99">
        <v>24.330139836565262</v>
      </c>
      <c r="S26" s="99">
        <v>19.625324563184915</v>
      </c>
      <c r="T26" s="99">
        <v>24.050301593949701</v>
      </c>
      <c r="U26" s="99">
        <v>20.21672218723381</v>
      </c>
      <c r="V26" s="99">
        <v>19.066617004710746</v>
      </c>
      <c r="W26" s="99">
        <v>19.60011451963614</v>
      </c>
      <c r="X26" s="99">
        <v>20.758713520610261</v>
      </c>
      <c r="Y26" s="99">
        <v>17.386963105888878</v>
      </c>
      <c r="DA26" s="63" t="s">
        <v>4617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0.59641878057313902</v>
      </c>
      <c r="E27" s="99">
        <v>0.59008347404477191</v>
      </c>
      <c r="F27" s="99">
        <v>0.63590977763407774</v>
      </c>
      <c r="G27" s="99">
        <v>0.62604729345234189</v>
      </c>
      <c r="H27" s="99">
        <v>0.56979937898369915</v>
      </c>
      <c r="I27" s="99">
        <v>0.57271457165090101</v>
      </c>
      <c r="J27" s="99">
        <v>0.55346607979126383</v>
      </c>
      <c r="K27" s="99">
        <v>0.51208925057168331</v>
      </c>
      <c r="L27" s="99">
        <v>0.54922810634112362</v>
      </c>
      <c r="M27" s="99">
        <v>0.46611573347425267</v>
      </c>
      <c r="N27" s="99">
        <v>0.47142006473914078</v>
      </c>
      <c r="O27" s="99">
        <v>0.44062391584642491</v>
      </c>
      <c r="P27" s="99">
        <v>0</v>
      </c>
      <c r="Q27" s="99">
        <v>0.37388981314921438</v>
      </c>
      <c r="R27" s="99">
        <v>0.40657038048437283</v>
      </c>
      <c r="S27" s="99">
        <v>0.32256297177884735</v>
      </c>
      <c r="T27" s="99">
        <v>0.39863869068489483</v>
      </c>
      <c r="U27" s="99">
        <v>0.33115708130278093</v>
      </c>
      <c r="V27" s="99">
        <v>0.31221715251157861</v>
      </c>
      <c r="W27" s="99">
        <v>0.32217519667743638</v>
      </c>
      <c r="X27" s="99">
        <v>0.34628001171369877</v>
      </c>
      <c r="Y27" s="99">
        <v>0.28943591440338667</v>
      </c>
      <c r="DA27" s="63" t="s">
        <v>4618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</v>
      </c>
      <c r="D28" s="123">
        <f t="shared" si="13"/>
        <v>1.0167380149129324</v>
      </c>
      <c r="E28" s="123">
        <f t="shared" si="13"/>
        <v>2.0410548852930481</v>
      </c>
      <c r="F28" s="123">
        <f t="shared" si="13"/>
        <v>2.397750149042198</v>
      </c>
      <c r="G28" s="123">
        <f t="shared" si="13"/>
        <v>3.8674963396065962</v>
      </c>
      <c r="H28" s="123">
        <f t="shared" si="13"/>
        <v>1.2445919613690881</v>
      </c>
      <c r="I28" s="123">
        <f t="shared" si="13"/>
        <v>1.392456459253075</v>
      </c>
      <c r="J28" s="123">
        <f t="shared" si="13"/>
        <v>1.1069027103529785</v>
      </c>
      <c r="K28" s="123">
        <f t="shared" si="13"/>
        <v>1.7212070568557145</v>
      </c>
      <c r="L28" s="123">
        <f t="shared" si="13"/>
        <v>2.0726068357333136</v>
      </c>
      <c r="M28" s="123">
        <f t="shared" si="13"/>
        <v>1.4272119443632398</v>
      </c>
      <c r="N28" s="123">
        <f t="shared" si="13"/>
        <v>2.2183925016552757</v>
      </c>
      <c r="O28" s="123">
        <f t="shared" si="13"/>
        <v>0.43693684189323406</v>
      </c>
      <c r="P28" s="123">
        <f t="shared" si="13"/>
        <v>0</v>
      </c>
      <c r="Q28" s="123">
        <f t="shared" si="13"/>
        <v>0.14072561594996577</v>
      </c>
      <c r="R28" s="123">
        <f t="shared" si="13"/>
        <v>0.67524160037431957</v>
      </c>
      <c r="S28" s="123">
        <f t="shared" si="13"/>
        <v>0.8229640523394276</v>
      </c>
      <c r="T28" s="123">
        <f t="shared" si="13"/>
        <v>1.0736515473051631</v>
      </c>
      <c r="U28" s="123">
        <f t="shared" si="13"/>
        <v>0.57790949831245497</v>
      </c>
      <c r="V28" s="123">
        <f t="shared" si="13"/>
        <v>0.62096220747274866</v>
      </c>
      <c r="W28" s="123">
        <f t="shared" si="13"/>
        <v>0.60630742042629437</v>
      </c>
      <c r="X28" s="123">
        <f t="shared" si="13"/>
        <v>0.7837532355061525</v>
      </c>
      <c r="Y28" s="123">
        <f t="shared" si="13"/>
        <v>0.27254285952995094</v>
      </c>
      <c r="DA28" s="130" t="s">
        <v>4619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</v>
      </c>
      <c r="D29" s="99">
        <f>RES_hhdet_in_tesh!D29/RES_summary!D$21</f>
        <v>1.0167380149129324</v>
      </c>
      <c r="E29" s="99">
        <f>RES_hhdet_in_tesh!E29/RES_summary!E$21</f>
        <v>2.0410548852930481</v>
      </c>
      <c r="F29" s="99">
        <f>RES_hhdet_in_tesh!F29/RES_summary!F$21</f>
        <v>2.397750149042198</v>
      </c>
      <c r="G29" s="99">
        <f>RES_hhdet_in_tesh!G29/RES_summary!G$21</f>
        <v>3.8674963396065962</v>
      </c>
      <c r="H29" s="99">
        <f>RES_hhdet_in_tesh!H29/RES_summary!H$21</f>
        <v>1.2445919613690881</v>
      </c>
      <c r="I29" s="99">
        <f>RES_hhdet_in_tesh!I29/RES_summary!I$21</f>
        <v>1.392456459253075</v>
      </c>
      <c r="J29" s="99">
        <f>RES_hhdet_in_tesh!J29/RES_summary!J$21</f>
        <v>1.1069027103529785</v>
      </c>
      <c r="K29" s="99">
        <f>RES_hhdet_in_tesh!K29/RES_summary!K$21</f>
        <v>1.7212070568557145</v>
      </c>
      <c r="L29" s="99">
        <f>RES_hhdet_in_tesh!L29/RES_summary!L$21</f>
        <v>2.0726068357333136</v>
      </c>
      <c r="M29" s="99">
        <f>RES_hhdet_in_tesh!M29/RES_summary!M$21</f>
        <v>1.4272119443632398</v>
      </c>
      <c r="N29" s="99">
        <f>RES_hhdet_in_tesh!N29/RES_summary!N$21</f>
        <v>2.2183925016552757</v>
      </c>
      <c r="O29" s="99">
        <f>RES_hhdet_in_tesh!O29/RES_summary!O$21</f>
        <v>0.43693684189323406</v>
      </c>
      <c r="P29" s="99">
        <f>RES_hhdet_in_tesh!P29/RES_summary!P$21</f>
        <v>0</v>
      </c>
      <c r="Q29" s="99">
        <f>RES_hhdet_in_tesh!Q29/RES_summary!Q$21</f>
        <v>0.14072561594996577</v>
      </c>
      <c r="R29" s="99">
        <f>RES_hhdet_in_tesh!R29/RES_summary!R$21</f>
        <v>0.67524160037431957</v>
      </c>
      <c r="S29" s="99">
        <f>RES_hhdet_in_tesh!S29/RES_summary!S$21</f>
        <v>0.8229640523394276</v>
      </c>
      <c r="T29" s="99">
        <f>RES_hhdet_in_tesh!T29/RES_summary!T$21</f>
        <v>1.0736515473051631</v>
      </c>
      <c r="U29" s="99">
        <f>RES_hhdet_in_tesh!U29/RES_summary!U$21</f>
        <v>0.57790949831245497</v>
      </c>
      <c r="V29" s="99">
        <f>RES_hhdet_in_tesh!V29/RES_summary!V$21</f>
        <v>0.62096220747274866</v>
      </c>
      <c r="W29" s="99">
        <f>RES_hhdet_in_tesh!W29/RES_summary!W$21</f>
        <v>0.60630742042629437</v>
      </c>
      <c r="X29" s="99">
        <f>RES_hhdet_in_tesh!X29/RES_summary!X$21</f>
        <v>0.7837532355061525</v>
      </c>
      <c r="Y29" s="99">
        <f>RES_hhdet_in_tesh!Y29/RES_summary!Y$21</f>
        <v>0.27254285952995094</v>
      </c>
      <c r="DA29" s="63" t="s">
        <v>4620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7.1891762430603086</v>
      </c>
      <c r="E30" s="123">
        <v>6.7078697151413662</v>
      </c>
      <c r="F30" s="123">
        <v>6.6892072879137574</v>
      </c>
      <c r="G30" s="123">
        <v>6.7490732493350096</v>
      </c>
      <c r="H30" s="123">
        <v>6.7922064349982252</v>
      </c>
      <c r="I30" s="123">
        <v>6.7036477862849297</v>
      </c>
      <c r="J30" s="123">
        <v>6.6695761315382693</v>
      </c>
      <c r="K30" s="123">
        <v>6.4780885446202889</v>
      </c>
      <c r="L30" s="123">
        <v>6.6935591250399042</v>
      </c>
      <c r="M30" s="123">
        <v>6.6544136029543255</v>
      </c>
      <c r="N30" s="123">
        <v>6.516134869256863</v>
      </c>
      <c r="O30" s="123">
        <v>6.5388512193485413</v>
      </c>
      <c r="P30" s="123">
        <v>0</v>
      </c>
      <c r="Q30" s="123">
        <v>6.4207264037586258</v>
      </c>
      <c r="R30" s="123">
        <v>6.6888266451394394</v>
      </c>
      <c r="S30" s="123">
        <v>7.0008382171767751</v>
      </c>
      <c r="T30" s="123">
        <v>7.0951544285359383</v>
      </c>
      <c r="U30" s="123">
        <v>7.0470430832462254</v>
      </c>
      <c r="V30" s="123">
        <v>6.9838154036796496</v>
      </c>
      <c r="W30" s="123">
        <v>7.1305771841944372</v>
      </c>
      <c r="X30" s="123">
        <v>7.3674771438520068</v>
      </c>
      <c r="Y30" s="123">
        <v>6.5990531511486434</v>
      </c>
      <c r="DA30" s="130" t="s">
        <v>4621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7.1931031652024577</v>
      </c>
      <c r="E31" s="99">
        <v>6.7401952350646486</v>
      </c>
      <c r="F31" s="99">
        <v>6.741515540561827</v>
      </c>
      <c r="G31" s="99">
        <v>6.9110739837010904</v>
      </c>
      <c r="H31" s="99">
        <v>6.640761801929651</v>
      </c>
      <c r="I31" s="99">
        <v>6.6411776827063722</v>
      </c>
      <c r="J31" s="99">
        <v>6.6687750431722863</v>
      </c>
      <c r="K31" s="99">
        <v>6.5229193523649087</v>
      </c>
      <c r="L31" s="99">
        <v>6.6924248956172709</v>
      </c>
      <c r="M31" s="99">
        <v>6.5665091652507304</v>
      </c>
      <c r="N31" s="99">
        <v>6.4856992728381826</v>
      </c>
      <c r="O31" s="99">
        <v>6.7017721808404493</v>
      </c>
      <c r="P31" s="99">
        <v>0</v>
      </c>
      <c r="Q31" s="99">
        <v>6.5413486332976651</v>
      </c>
      <c r="R31" s="99">
        <v>6.7920110411647148</v>
      </c>
      <c r="S31" s="99">
        <v>7.1163962414272692</v>
      </c>
      <c r="T31" s="99">
        <v>7.1731123226250881</v>
      </c>
      <c r="U31" s="99">
        <v>6.8464108721136734</v>
      </c>
      <c r="V31" s="99">
        <v>6.692617793453711</v>
      </c>
      <c r="W31" s="99">
        <v>7.083259942766885</v>
      </c>
      <c r="X31" s="99">
        <v>7.7323840804321478</v>
      </c>
      <c r="Y31" s="99">
        <v>6.4176759376547245</v>
      </c>
      <c r="DA31" s="63" t="s">
        <v>4622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7.1925220878566476</v>
      </c>
      <c r="E32" s="99">
        <v>6.7408263885478927</v>
      </c>
      <c r="F32" s="99">
        <v>6.7427697495001251</v>
      </c>
      <c r="G32" s="99">
        <v>6.9125089633978138</v>
      </c>
      <c r="H32" s="99">
        <v>6.6414630860087254</v>
      </c>
      <c r="I32" s="99">
        <v>6.646849504189082</v>
      </c>
      <c r="J32" s="99">
        <v>6.679580887804863</v>
      </c>
      <c r="K32" s="99">
        <v>6.5330678417449493</v>
      </c>
      <c r="L32" s="99">
        <v>6.7000902625739869</v>
      </c>
      <c r="M32" s="99">
        <v>6.5689938525195828</v>
      </c>
      <c r="N32" s="99">
        <v>6.4862409812442854</v>
      </c>
      <c r="O32" s="99">
        <v>6.7019771408970232</v>
      </c>
      <c r="P32" s="99">
        <v>0</v>
      </c>
      <c r="Q32" s="99">
        <v>6.544782792365929</v>
      </c>
      <c r="R32" s="99">
        <v>6.797522692790781</v>
      </c>
      <c r="S32" s="99">
        <v>7.1218097208020765</v>
      </c>
      <c r="T32" s="99">
        <v>7.1745836649377877</v>
      </c>
      <c r="U32" s="99">
        <v>6.8406363915075064</v>
      </c>
      <c r="V32" s="99">
        <v>6.6858100020892017</v>
      </c>
      <c r="W32" s="99">
        <v>7.0842622818654286</v>
      </c>
      <c r="X32" s="99">
        <v>7.7438239247715739</v>
      </c>
      <c r="Y32" s="99">
        <v>6.4194483272640088</v>
      </c>
      <c r="DA32" s="63" t="s">
        <v>4623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0.64149467431752039</v>
      </c>
      <c r="E33" s="102">
        <v>0.3543203089310239</v>
      </c>
      <c r="F33" s="102">
        <v>0.46647705547106683</v>
      </c>
      <c r="G33" s="102">
        <v>0.46299307751971802</v>
      </c>
      <c r="H33" s="102">
        <v>0.60724459723254076</v>
      </c>
      <c r="I33" s="102">
        <v>0.49611592406377014</v>
      </c>
      <c r="J33" s="102">
        <v>0.46879145033200575</v>
      </c>
      <c r="K33" s="102">
        <v>0.42977695697658536</v>
      </c>
      <c r="L33" s="102">
        <v>0.44096710868185607</v>
      </c>
      <c r="M33" s="102">
        <v>0.65211231431647387</v>
      </c>
      <c r="N33" s="102">
        <v>0.42204477272360341</v>
      </c>
      <c r="O33" s="102">
        <v>0.27501015196368273</v>
      </c>
      <c r="P33" s="102">
        <v>0</v>
      </c>
      <c r="Q33" s="102">
        <v>0.11648207115164394</v>
      </c>
      <c r="R33" s="102">
        <v>0.20567097013032212</v>
      </c>
      <c r="S33" s="102">
        <v>0.40325214052187047</v>
      </c>
      <c r="T33" s="102">
        <v>0.47422896832271361</v>
      </c>
      <c r="U33" s="102">
        <v>0.56905200043358017</v>
      </c>
      <c r="V33" s="102">
        <v>0.44338265234770369</v>
      </c>
      <c r="W33" s="102">
        <v>0.54196518190097576</v>
      </c>
      <c r="X33" s="102">
        <v>0.67256942681672993</v>
      </c>
      <c r="Y33" s="102">
        <v>0.41373310687946463</v>
      </c>
      <c r="DA33" s="131" t="s">
        <v>4624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6.5510274135391287</v>
      </c>
      <c r="E34" s="105">
        <v>6.3865060796168702</v>
      </c>
      <c r="F34" s="105">
        <v>6.2762926940290589</v>
      </c>
      <c r="G34" s="105">
        <v>6.4495158858780961</v>
      </c>
      <c r="H34" s="105">
        <v>6.0342184887761849</v>
      </c>
      <c r="I34" s="105">
        <v>6.1507335801253129</v>
      </c>
      <c r="J34" s="105">
        <v>6.2107894374728581</v>
      </c>
      <c r="K34" s="105">
        <v>6.1032908847683638</v>
      </c>
      <c r="L34" s="105">
        <v>6.2591231538921317</v>
      </c>
      <c r="M34" s="105">
        <v>5.9168815382031097</v>
      </c>
      <c r="N34" s="105">
        <v>6.0641962085206815</v>
      </c>
      <c r="O34" s="105">
        <v>6.4269669889333407</v>
      </c>
      <c r="P34" s="105">
        <v>0</v>
      </c>
      <c r="Q34" s="105">
        <v>6.4283007212142849</v>
      </c>
      <c r="R34" s="105">
        <v>6.5918517226604587</v>
      </c>
      <c r="S34" s="105">
        <v>6.7185575802802049</v>
      </c>
      <c r="T34" s="105">
        <v>6.7003546966150749</v>
      </c>
      <c r="U34" s="105">
        <v>6.2715843910739268</v>
      </c>
      <c r="V34" s="105">
        <v>6.2424273497414982</v>
      </c>
      <c r="W34" s="105">
        <v>6.5422970999644523</v>
      </c>
      <c r="X34" s="105">
        <v>7.0712544979548442</v>
      </c>
      <c r="Y34" s="105">
        <v>6.0057152203845448</v>
      </c>
      <c r="DA34" s="132" t="s">
        <v>4625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7.1799109758830122</v>
      </c>
      <c r="E35" s="102">
        <v>6.5603877191049049</v>
      </c>
      <c r="F35" s="102">
        <v>6.5668061141217562</v>
      </c>
      <c r="G35" s="102">
        <v>6.5964939795942019</v>
      </c>
      <c r="H35" s="102">
        <v>6.9587858814638599</v>
      </c>
      <c r="I35" s="102">
        <v>6.7424583181593407</v>
      </c>
      <c r="J35" s="102">
        <v>6.6626173202317949</v>
      </c>
      <c r="K35" s="102">
        <v>6.4340297192019955</v>
      </c>
      <c r="L35" s="102">
        <v>6.6899318532573426</v>
      </c>
      <c r="M35" s="102">
        <v>6.7439259714038373</v>
      </c>
      <c r="N35" s="102">
        <v>6.5414834748836066</v>
      </c>
      <c r="O35" s="102">
        <v>6.3845415752990329</v>
      </c>
      <c r="P35" s="102">
        <v>0</v>
      </c>
      <c r="Q35" s="102">
        <v>6.2962712686848574</v>
      </c>
      <c r="R35" s="102">
        <v>6.5574585476408513</v>
      </c>
      <c r="S35" s="102">
        <v>6.8749376980948878</v>
      </c>
      <c r="T35" s="102">
        <v>7.0330654410583184</v>
      </c>
      <c r="U35" s="102">
        <v>7.1429059980232488</v>
      </c>
      <c r="V35" s="102">
        <v>7.1662055601971089</v>
      </c>
      <c r="W35" s="102">
        <v>7.1684016202106822</v>
      </c>
      <c r="X35" s="102">
        <v>7.0604585990760453</v>
      </c>
      <c r="Y35" s="102">
        <v>6.7081294636796081</v>
      </c>
      <c r="DA35" s="131" t="s">
        <v>4626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7.1785231527405324</v>
      </c>
      <c r="E36" s="105">
        <v>6.5616678687671879</v>
      </c>
      <c r="F36" s="105">
        <v>6.5691527280919511</v>
      </c>
      <c r="G36" s="105">
        <v>6.5981374731281859</v>
      </c>
      <c r="H36" s="105">
        <v>6.9606611903409785</v>
      </c>
      <c r="I36" s="105">
        <v>6.749618209284546</v>
      </c>
      <c r="J36" s="105">
        <v>6.677327038101617</v>
      </c>
      <c r="K36" s="105">
        <v>6.4496601332421957</v>
      </c>
      <c r="L36" s="105">
        <v>6.7026963262663779</v>
      </c>
      <c r="M36" s="105">
        <v>6.7459552586260676</v>
      </c>
      <c r="N36" s="105">
        <v>6.5390535394773384</v>
      </c>
      <c r="O36" s="105">
        <v>6.3828518264083334</v>
      </c>
      <c r="P36" s="105">
        <v>0</v>
      </c>
      <c r="Q36" s="105">
        <v>6.325341731897808</v>
      </c>
      <c r="R36" s="105">
        <v>6.6069912621211619</v>
      </c>
      <c r="S36" s="105">
        <v>6.9293086503975898</v>
      </c>
      <c r="T36" s="105">
        <v>7.0628246887816442</v>
      </c>
      <c r="U36" s="105">
        <v>7.1421072245415402</v>
      </c>
      <c r="V36" s="105">
        <v>7.1510527771473269</v>
      </c>
      <c r="W36" s="105">
        <v>7.1599962969811477</v>
      </c>
      <c r="X36" s="105">
        <v>7.067998765879457</v>
      </c>
      <c r="Y36" s="105">
        <v>6.7139910044131685</v>
      </c>
      <c r="DA36" s="132" t="s">
        <v>4627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0.63929456710219157</v>
      </c>
      <c r="E37" s="99">
        <v>0.33671322779037227</v>
      </c>
      <c r="F37" s="99">
        <v>0.45082633688137996</v>
      </c>
      <c r="G37" s="99">
        <v>0.43693420264646654</v>
      </c>
      <c r="H37" s="99">
        <v>0.64214907032005475</v>
      </c>
      <c r="I37" s="99">
        <v>0.50513613845901795</v>
      </c>
      <c r="J37" s="99">
        <v>0.46763533033892046</v>
      </c>
      <c r="K37" s="99">
        <v>0.42058493228888771</v>
      </c>
      <c r="L37" s="99">
        <v>0.43356615428048823</v>
      </c>
      <c r="M37" s="99">
        <v>0.6604723287638431</v>
      </c>
      <c r="N37" s="99">
        <v>0.42135224043119313</v>
      </c>
      <c r="O37" s="99">
        <v>0.24318031664987788</v>
      </c>
      <c r="P37" s="99">
        <v>0</v>
      </c>
      <c r="Q37" s="99">
        <v>8.278552675292937E-2</v>
      </c>
      <c r="R37" s="99">
        <v>0.16893105123931734</v>
      </c>
      <c r="S37" s="99">
        <v>0.38084104740222036</v>
      </c>
      <c r="T37" s="99">
        <v>0.46015080084893273</v>
      </c>
      <c r="U37" s="99">
        <v>0.61116888486875698</v>
      </c>
      <c r="V37" s="99">
        <v>0.50340982030186865</v>
      </c>
      <c r="W37" s="99">
        <v>0.53405172536146017</v>
      </c>
      <c r="X37" s="99">
        <v>0.57316123005639485</v>
      </c>
      <c r="Y37" s="99">
        <v>0.44801879820326451</v>
      </c>
      <c r="DA37" s="63" t="s">
        <v>4628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6.5392285856383401</v>
      </c>
      <c r="E38" s="99">
        <v>6.2249546409768151</v>
      </c>
      <c r="F38" s="99">
        <v>6.1183263912105694</v>
      </c>
      <c r="G38" s="99">
        <v>6.1612032704817192</v>
      </c>
      <c r="H38" s="99">
        <v>6.3185121200209231</v>
      </c>
      <c r="I38" s="99">
        <v>6.2444820708255282</v>
      </c>
      <c r="J38" s="99">
        <v>6.2096917077626976</v>
      </c>
      <c r="K38" s="99">
        <v>6.0290752009533062</v>
      </c>
      <c r="L38" s="99">
        <v>6.2691301719858901</v>
      </c>
      <c r="M38" s="99">
        <v>6.0854829298622235</v>
      </c>
      <c r="N38" s="99">
        <v>6.1177012990461455</v>
      </c>
      <c r="O38" s="99">
        <v>6.1396715097584567</v>
      </c>
      <c r="P38" s="99">
        <v>0</v>
      </c>
      <c r="Q38" s="99">
        <v>6.2425562051448793</v>
      </c>
      <c r="R38" s="99">
        <v>6.4380602108818454</v>
      </c>
      <c r="S38" s="99">
        <v>6.5484676029953688</v>
      </c>
      <c r="T38" s="99">
        <v>6.6026738879327107</v>
      </c>
      <c r="U38" s="99">
        <v>6.5309383396727831</v>
      </c>
      <c r="V38" s="99">
        <v>6.6476429568454583</v>
      </c>
      <c r="W38" s="99">
        <v>6.6259445716196863</v>
      </c>
      <c r="X38" s="99">
        <v>6.4948375358230628</v>
      </c>
      <c r="Y38" s="99">
        <v>6.2659722062099048</v>
      </c>
      <c r="DA38" s="63" t="s">
        <v>4629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4.3747659700633967</v>
      </c>
      <c r="E39" s="123">
        <v>4.393720388535713</v>
      </c>
      <c r="F39" s="123">
        <v>4.3517344719801967</v>
      </c>
      <c r="G39" s="123">
        <v>4.3674459697842885</v>
      </c>
      <c r="H39" s="123">
        <v>4.9664895924039421</v>
      </c>
      <c r="I39" s="123">
        <v>4.8305264311333529</v>
      </c>
      <c r="J39" s="123">
        <v>4.7325150628940662</v>
      </c>
      <c r="K39" s="123">
        <v>4.5421697562619414</v>
      </c>
      <c r="L39" s="123">
        <v>4.6432472343390101</v>
      </c>
      <c r="M39" s="123">
        <v>4.1756430186112743</v>
      </c>
      <c r="N39" s="123">
        <v>3.9906987486261225</v>
      </c>
      <c r="O39" s="123">
        <v>3.4757282448096527</v>
      </c>
      <c r="P39" s="123">
        <v>0</v>
      </c>
      <c r="Q39" s="123">
        <v>3.7875043732666827</v>
      </c>
      <c r="R39" s="123">
        <v>3.8156195348031612</v>
      </c>
      <c r="S39" s="123">
        <v>3.8990236865171157</v>
      </c>
      <c r="T39" s="123">
        <v>4.2133917527247915</v>
      </c>
      <c r="U39" s="123">
        <v>3.9649962449879834</v>
      </c>
      <c r="V39" s="123">
        <v>3.9383894056507192</v>
      </c>
      <c r="W39" s="123">
        <v>3.9745425349214747</v>
      </c>
      <c r="X39" s="123">
        <v>4.0434194261766168</v>
      </c>
      <c r="Y39" s="123">
        <v>3.8112085689217907</v>
      </c>
      <c r="DA39" s="130" t="s">
        <v>4630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4.3542633823160184</v>
      </c>
      <c r="E40" s="99">
        <v>4.3713135936467857</v>
      </c>
      <c r="F40" s="99">
        <v>4.4684230868988646</v>
      </c>
      <c r="G40" s="99">
        <v>4.536890953072767</v>
      </c>
      <c r="H40" s="99">
        <v>4.6464480728979707</v>
      </c>
      <c r="I40" s="99">
        <v>4.7398697557184732</v>
      </c>
      <c r="J40" s="99">
        <v>4.7565525942313212</v>
      </c>
      <c r="K40" s="99">
        <v>4.6366003862130363</v>
      </c>
      <c r="L40" s="99">
        <v>4.5166378414826065</v>
      </c>
      <c r="M40" s="99">
        <v>4.1389758493915654</v>
      </c>
      <c r="N40" s="99">
        <v>3.9511051348216815</v>
      </c>
      <c r="O40" s="99">
        <v>3.7983733446265786</v>
      </c>
      <c r="P40" s="99">
        <v>0</v>
      </c>
      <c r="Q40" s="99">
        <v>3.7826951794722619</v>
      </c>
      <c r="R40" s="99">
        <v>3.8719999163598735</v>
      </c>
      <c r="S40" s="99">
        <v>4.0106784024981303</v>
      </c>
      <c r="T40" s="99">
        <v>4.2524709177895321</v>
      </c>
      <c r="U40" s="99">
        <v>3.8327705842753037</v>
      </c>
      <c r="V40" s="99">
        <v>3.7268171566941635</v>
      </c>
      <c r="W40" s="99">
        <v>3.9376362483563199</v>
      </c>
      <c r="X40" s="99">
        <v>4.4123962490705972</v>
      </c>
      <c r="Y40" s="99">
        <v>3.6613528980299752</v>
      </c>
      <c r="DA40" s="63" t="s">
        <v>4631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4.3827364137109113</v>
      </c>
      <c r="E41" s="110">
        <v>4.4020644350637932</v>
      </c>
      <c r="F41" s="110">
        <v>4.3088757223691987</v>
      </c>
      <c r="G41" s="110">
        <v>4.3160232189119752</v>
      </c>
      <c r="H41" s="110">
        <v>5.0464473747678156</v>
      </c>
      <c r="I41" s="110">
        <v>4.8535753069834806</v>
      </c>
      <c r="J41" s="110">
        <v>4.7265865910546676</v>
      </c>
      <c r="K41" s="110">
        <v>4.5134608317007441</v>
      </c>
      <c r="L41" s="110">
        <v>4.6861385361452728</v>
      </c>
      <c r="M41" s="110">
        <v>4.1890912415892902</v>
      </c>
      <c r="N41" s="110">
        <v>4.0026465155188777</v>
      </c>
      <c r="O41" s="110">
        <v>3.3868739764529274</v>
      </c>
      <c r="P41" s="110">
        <v>0</v>
      </c>
      <c r="Q41" s="110">
        <v>3.7886055840103054</v>
      </c>
      <c r="R41" s="110">
        <v>3.8005240902044921</v>
      </c>
      <c r="S41" s="110">
        <v>3.8673349899806166</v>
      </c>
      <c r="T41" s="110">
        <v>4.2045457184842316</v>
      </c>
      <c r="U41" s="110">
        <v>3.9891147010336576</v>
      </c>
      <c r="V41" s="110">
        <v>3.9800534625590052</v>
      </c>
      <c r="W41" s="110">
        <v>3.982608345421117</v>
      </c>
      <c r="X41" s="110">
        <v>3.9660538513359835</v>
      </c>
      <c r="Y41" s="110">
        <v>3.8447158056791073</v>
      </c>
      <c r="DA41" s="60" t="s">
        <v>4632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42.090425831824817</v>
      </c>
      <c r="D43" s="118">
        <f t="shared" si="14"/>
        <v>40.25405245263002</v>
      </c>
      <c r="E43" s="118">
        <f t="shared" si="14"/>
        <v>43.587528049598752</v>
      </c>
      <c r="F43" s="118">
        <f t="shared" si="14"/>
        <v>47.370973827996785</v>
      </c>
      <c r="G43" s="118">
        <f t="shared" si="14"/>
        <v>48.800080041900408</v>
      </c>
      <c r="H43" s="118">
        <f t="shared" si="14"/>
        <v>44.270358467118349</v>
      </c>
      <c r="I43" s="118">
        <f t="shared" si="14"/>
        <v>44.215762149585615</v>
      </c>
      <c r="J43" s="118">
        <f t="shared" si="14"/>
        <v>43.273016276792433</v>
      </c>
      <c r="K43" s="118">
        <f t="shared" si="14"/>
        <v>43.288533308076772</v>
      </c>
      <c r="L43" s="118">
        <f t="shared" si="14"/>
        <v>45.99786330410565</v>
      </c>
      <c r="M43" s="118">
        <f t="shared" si="14"/>
        <v>40.307321749124498</v>
      </c>
      <c r="N43" s="118">
        <f t="shared" si="14"/>
        <v>38.73276474647443</v>
      </c>
      <c r="O43" s="118">
        <f t="shared" si="14"/>
        <v>35.960566156244091</v>
      </c>
      <c r="P43" s="118">
        <f t="shared" si="14"/>
        <v>34.207314704732049</v>
      </c>
      <c r="Q43" s="118">
        <f t="shared" si="14"/>
        <v>36.251431385164494</v>
      </c>
      <c r="R43" s="118">
        <f t="shared" ref="R43:V43" si="15">R44+R47+R49+R58</f>
        <v>32.786322780444991</v>
      </c>
      <c r="S43" s="118">
        <f t="shared" si="15"/>
        <v>33.014600315151853</v>
      </c>
      <c r="T43" s="118">
        <f t="shared" si="15"/>
        <v>35.503174748498964</v>
      </c>
      <c r="U43" s="118">
        <f t="shared" si="15"/>
        <v>32.029551385026195</v>
      </c>
      <c r="V43" s="118">
        <f t="shared" si="15"/>
        <v>33.327523529233844</v>
      </c>
      <c r="W43" s="118">
        <f t="shared" ref="W43:Y43" si="16">W44+W47+W49+W58</f>
        <v>32.29473876714701</v>
      </c>
      <c r="X43" s="118">
        <f t="shared" si="16"/>
        <v>30.887684521266166</v>
      </c>
      <c r="Y43" s="118">
        <f t="shared" si="16"/>
        <v>28.925492345204287</v>
      </c>
      <c r="DA43" s="129" t="s">
        <v>4633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28.160522879263755</v>
      </c>
      <c r="D44" s="123">
        <f t="shared" si="17"/>
        <v>27.688205803547451</v>
      </c>
      <c r="E44" s="123">
        <f t="shared" si="17"/>
        <v>30.57972645883255</v>
      </c>
      <c r="F44" s="123">
        <f t="shared" si="17"/>
        <v>34.041616815428824</v>
      </c>
      <c r="G44" s="123">
        <f t="shared" si="17"/>
        <v>33.956575004428146</v>
      </c>
      <c r="H44" s="123">
        <f t="shared" si="17"/>
        <v>31.11108031298193</v>
      </c>
      <c r="I44" s="123">
        <f t="shared" si="17"/>
        <v>31.269587627569088</v>
      </c>
      <c r="J44" s="123">
        <f t="shared" si="17"/>
        <v>30.703601845665219</v>
      </c>
      <c r="K44" s="123">
        <f t="shared" si="17"/>
        <v>30.555011132811785</v>
      </c>
      <c r="L44" s="123">
        <f t="shared" si="17"/>
        <v>32.601909285576923</v>
      </c>
      <c r="M44" s="123">
        <f t="shared" si="17"/>
        <v>28.027355436734432</v>
      </c>
      <c r="N44" s="123">
        <f t="shared" si="17"/>
        <v>26.111085062683667</v>
      </c>
      <c r="O44" s="123">
        <f t="shared" si="17"/>
        <v>25.55631510466586</v>
      </c>
      <c r="P44" s="123">
        <f t="shared" si="17"/>
        <v>23.51577844963218</v>
      </c>
      <c r="Q44" s="123">
        <f t="shared" si="17"/>
        <v>25.955020058416704</v>
      </c>
      <c r="R44" s="123">
        <f t="shared" ref="R44:V44" si="18">SUM(R45:R46)</f>
        <v>21.690274378331122</v>
      </c>
      <c r="S44" s="123">
        <f t="shared" si="18"/>
        <v>21.409049362314708</v>
      </c>
      <c r="T44" s="123">
        <f t="shared" si="18"/>
        <v>23.162450383287393</v>
      </c>
      <c r="U44" s="123">
        <f t="shared" si="18"/>
        <v>20.386024801929413</v>
      </c>
      <c r="V44" s="123">
        <f t="shared" si="18"/>
        <v>21.587740116654274</v>
      </c>
      <c r="W44" s="123">
        <f t="shared" ref="W44:Y44" si="19">SUM(W45:W46)</f>
        <v>20.542080907603371</v>
      </c>
      <c r="X44" s="123">
        <f t="shared" si="19"/>
        <v>19.008578770464386</v>
      </c>
      <c r="Y44" s="123">
        <f t="shared" si="19"/>
        <v>18.137504254171169</v>
      </c>
      <c r="DA44" s="130" t="s">
        <v>4634</v>
      </c>
    </row>
    <row r="45" spans="1:105" ht="12" customHeight="1" x14ac:dyDescent="0.25">
      <c r="A45" s="97" t="s">
        <v>211</v>
      </c>
      <c r="B45" s="98"/>
      <c r="C45" s="99">
        <v>27.553775089679199</v>
      </c>
      <c r="D45" s="99">
        <v>27.110472167137562</v>
      </c>
      <c r="E45" s="99">
        <v>29.982480022878338</v>
      </c>
      <c r="F45" s="99">
        <v>33.378248841200239</v>
      </c>
      <c r="G45" s="99">
        <v>33.31682699110312</v>
      </c>
      <c r="H45" s="99">
        <v>30.548141177315845</v>
      </c>
      <c r="I45" s="99">
        <v>30.708256929486474</v>
      </c>
      <c r="J45" s="99">
        <v>30.165664504223376</v>
      </c>
      <c r="K45" s="99">
        <v>30.039351212694729</v>
      </c>
      <c r="L45" s="99">
        <v>32.054914557587381</v>
      </c>
      <c r="M45" s="99">
        <v>27.553548980396332</v>
      </c>
      <c r="N45" s="99">
        <v>25.67516796496448</v>
      </c>
      <c r="O45" s="99">
        <v>25.12337510688311</v>
      </c>
      <c r="P45" s="99">
        <v>23.112242827871718</v>
      </c>
      <c r="Q45" s="99">
        <v>25.528357489468135</v>
      </c>
      <c r="R45" s="99">
        <v>21.333774947750804</v>
      </c>
      <c r="S45" s="99">
        <v>21.062858991371211</v>
      </c>
      <c r="T45" s="99">
        <v>22.784787843056542</v>
      </c>
      <c r="U45" s="99">
        <v>20.057476225964674</v>
      </c>
      <c r="V45" s="99">
        <v>21.239934738183155</v>
      </c>
      <c r="W45" s="99">
        <v>20.209882698922989</v>
      </c>
      <c r="X45" s="99">
        <v>18.696695667102336</v>
      </c>
      <c r="Y45" s="99">
        <v>17.840518135970576</v>
      </c>
      <c r="DA45" s="63" t="s">
        <v>4635</v>
      </c>
    </row>
    <row r="46" spans="1:105" ht="12" customHeight="1" x14ac:dyDescent="0.25">
      <c r="A46" s="97" t="s">
        <v>53</v>
      </c>
      <c r="B46" s="98"/>
      <c r="C46" s="99">
        <v>0.60674778958455533</v>
      </c>
      <c r="D46" s="99">
        <v>0.57773363640988995</v>
      </c>
      <c r="E46" s="99">
        <v>0.5972464359542119</v>
      </c>
      <c r="F46" s="99">
        <v>0.66336797422858729</v>
      </c>
      <c r="G46" s="99">
        <v>0.6397480133250244</v>
      </c>
      <c r="H46" s="99">
        <v>0.56293913566608345</v>
      </c>
      <c r="I46" s="99">
        <v>0.56133069808261515</v>
      </c>
      <c r="J46" s="99">
        <v>0.5379373414418448</v>
      </c>
      <c r="K46" s="99">
        <v>0.51565992011705508</v>
      </c>
      <c r="L46" s="99">
        <v>0.54699472798954141</v>
      </c>
      <c r="M46" s="99">
        <v>0.47380645633809954</v>
      </c>
      <c r="N46" s="99">
        <v>0.4359170977191863</v>
      </c>
      <c r="O46" s="99">
        <v>0.43293999778275111</v>
      </c>
      <c r="P46" s="99">
        <v>0.40353562176046304</v>
      </c>
      <c r="Q46" s="99">
        <v>0.42666256894856863</v>
      </c>
      <c r="R46" s="99">
        <v>0.35649943058031797</v>
      </c>
      <c r="S46" s="99">
        <v>0.34619037094349725</v>
      </c>
      <c r="T46" s="99">
        <v>0.37766254023085261</v>
      </c>
      <c r="U46" s="99">
        <v>0.32854857596473735</v>
      </c>
      <c r="V46" s="99">
        <v>0.34780537847111975</v>
      </c>
      <c r="W46" s="99">
        <v>0.33219820868037997</v>
      </c>
      <c r="X46" s="99">
        <v>0.31188310336204911</v>
      </c>
      <c r="Y46" s="99">
        <v>0.29698611820059201</v>
      </c>
      <c r="DA46" s="63" t="s">
        <v>4636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1.5744083206801502</v>
      </c>
      <c r="D47" s="123">
        <f t="shared" si="20"/>
        <v>1.0167248285443331</v>
      </c>
      <c r="E47" s="123">
        <f t="shared" si="20"/>
        <v>2.0408360521987725</v>
      </c>
      <c r="F47" s="123">
        <f t="shared" si="20"/>
        <v>2.3977095075709012</v>
      </c>
      <c r="G47" s="123">
        <f t="shared" si="20"/>
        <v>3.8675936737757892</v>
      </c>
      <c r="H47" s="123">
        <f t="shared" si="20"/>
        <v>1.2445887941775537</v>
      </c>
      <c r="I47" s="123">
        <f t="shared" si="20"/>
        <v>1.392522869229204</v>
      </c>
      <c r="J47" s="123">
        <f t="shared" si="20"/>
        <v>1.1069367049040004</v>
      </c>
      <c r="K47" s="123">
        <f t="shared" si="20"/>
        <v>1.7211144704122501</v>
      </c>
      <c r="L47" s="123">
        <f t="shared" si="20"/>
        <v>2.0727009632804294</v>
      </c>
      <c r="M47" s="123">
        <f t="shared" si="20"/>
        <v>1.4272605956068842</v>
      </c>
      <c r="N47" s="123">
        <f t="shared" si="20"/>
        <v>2.2184496177535604</v>
      </c>
      <c r="O47" s="123">
        <f t="shared" si="20"/>
        <v>0.43689716606369616</v>
      </c>
      <c r="P47" s="123">
        <f t="shared" si="20"/>
        <v>0.12102750349878326</v>
      </c>
      <c r="Q47" s="123">
        <f t="shared" si="20"/>
        <v>0.14059054002214452</v>
      </c>
      <c r="R47" s="123">
        <f t="shared" si="20"/>
        <v>0.67517906122186122</v>
      </c>
      <c r="S47" s="123">
        <f t="shared" si="20"/>
        <v>0.82319251203934485</v>
      </c>
      <c r="T47" s="123">
        <f t="shared" si="20"/>
        <v>1.0734118566983861</v>
      </c>
      <c r="U47" s="123">
        <f t="shared" si="20"/>
        <v>0.57863879341649149</v>
      </c>
      <c r="V47" s="123">
        <f t="shared" si="20"/>
        <v>0.62120396727314975</v>
      </c>
      <c r="W47" s="123">
        <f t="shared" si="20"/>
        <v>0.60643752527702566</v>
      </c>
      <c r="X47" s="123">
        <f t="shared" si="20"/>
        <v>0.78369304341778545</v>
      </c>
      <c r="Y47" s="123">
        <f t="shared" si="20"/>
        <v>0.27251172047869243</v>
      </c>
      <c r="DA47" s="130" t="s">
        <v>4637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1.5744083206801502</v>
      </c>
      <c r="D48" s="99">
        <f>RES_hhdet_in_tesh!D48/RES_summary!D$21</f>
        <v>1.0167248285443331</v>
      </c>
      <c r="E48" s="99">
        <f>RES_hhdet_in_tesh!E48/RES_summary!E$21</f>
        <v>2.0408360521987725</v>
      </c>
      <c r="F48" s="99">
        <f>RES_hhdet_in_tesh!F48/RES_summary!F$21</f>
        <v>2.3977095075709012</v>
      </c>
      <c r="G48" s="99">
        <f>RES_hhdet_in_tesh!G48/RES_summary!G$21</f>
        <v>3.8675936737757892</v>
      </c>
      <c r="H48" s="99">
        <f>RES_hhdet_in_tesh!H48/RES_summary!H$21</f>
        <v>1.2445887941775537</v>
      </c>
      <c r="I48" s="99">
        <f>RES_hhdet_in_tesh!I48/RES_summary!I$21</f>
        <v>1.392522869229204</v>
      </c>
      <c r="J48" s="99">
        <f>RES_hhdet_in_tesh!J48/RES_summary!J$21</f>
        <v>1.1069367049040004</v>
      </c>
      <c r="K48" s="99">
        <f>RES_hhdet_in_tesh!K48/RES_summary!K$21</f>
        <v>1.7211144704122501</v>
      </c>
      <c r="L48" s="99">
        <f>RES_hhdet_in_tesh!L48/RES_summary!L$21</f>
        <v>2.0727009632804294</v>
      </c>
      <c r="M48" s="99">
        <f>RES_hhdet_in_tesh!M48/RES_summary!M$21</f>
        <v>1.4272605956068842</v>
      </c>
      <c r="N48" s="99">
        <f>RES_hhdet_in_tesh!N48/RES_summary!N$21</f>
        <v>2.2184496177535604</v>
      </c>
      <c r="O48" s="99">
        <f>RES_hhdet_in_tesh!O48/RES_summary!O$21</f>
        <v>0.43689716606369616</v>
      </c>
      <c r="P48" s="99">
        <f>RES_hhdet_in_tesh!P48/RES_summary!P$21</f>
        <v>0.12102750349878326</v>
      </c>
      <c r="Q48" s="99">
        <f>RES_hhdet_in_tesh!Q48/RES_summary!Q$21</f>
        <v>0.14059054002214452</v>
      </c>
      <c r="R48" s="99">
        <f>RES_hhdet_in_tesh!R48/RES_summary!R$21</f>
        <v>0.67517906122186122</v>
      </c>
      <c r="S48" s="99">
        <f>RES_hhdet_in_tesh!S48/RES_summary!S$21</f>
        <v>0.82319251203934485</v>
      </c>
      <c r="T48" s="99">
        <f>RES_hhdet_in_tesh!T48/RES_summary!T$21</f>
        <v>1.0734118566983861</v>
      </c>
      <c r="U48" s="99">
        <f>RES_hhdet_in_tesh!U48/RES_summary!U$21</f>
        <v>0.57863879341649149</v>
      </c>
      <c r="V48" s="99">
        <f>RES_hhdet_in_tesh!V48/RES_summary!V$21</f>
        <v>0.62120396727314975</v>
      </c>
      <c r="W48" s="99">
        <f>RES_hhdet_in_tesh!W48/RES_summary!W$21</f>
        <v>0.60643752527702566</v>
      </c>
      <c r="X48" s="99">
        <f>RES_hhdet_in_tesh!X48/RES_summary!X$21</f>
        <v>0.78369304341778545</v>
      </c>
      <c r="Y48" s="99">
        <f>RES_hhdet_in_tesh!Y48/RES_summary!Y$21</f>
        <v>0.27251172047869243</v>
      </c>
      <c r="DA48" s="63" t="s">
        <v>4638</v>
      </c>
    </row>
    <row r="49" spans="1:105" ht="12" customHeight="1" x14ac:dyDescent="0.25">
      <c r="A49" s="121" t="s">
        <v>55</v>
      </c>
      <c r="B49" s="122"/>
      <c r="C49" s="123">
        <v>7.8771544782453473</v>
      </c>
      <c r="D49" s="123">
        <v>7.1743556264382784</v>
      </c>
      <c r="E49" s="123">
        <v>6.5732447322729355</v>
      </c>
      <c r="F49" s="123">
        <v>6.5799142430060629</v>
      </c>
      <c r="G49" s="123">
        <v>6.6084645156869195</v>
      </c>
      <c r="H49" s="123">
        <v>6.9482051411655537</v>
      </c>
      <c r="I49" s="123">
        <v>6.7231242201543093</v>
      </c>
      <c r="J49" s="123">
        <v>6.7299627797910517</v>
      </c>
      <c r="K49" s="123">
        <v>6.4702368079434578</v>
      </c>
      <c r="L49" s="123">
        <v>6.6800052627909361</v>
      </c>
      <c r="M49" s="123">
        <v>6.6770631069889195</v>
      </c>
      <c r="N49" s="123">
        <v>6.4125313725713902</v>
      </c>
      <c r="O49" s="123">
        <v>6.4916313466523423</v>
      </c>
      <c r="P49" s="123">
        <v>6.7127168110330091</v>
      </c>
      <c r="Q49" s="123">
        <v>6.36831647629218</v>
      </c>
      <c r="R49" s="123">
        <v>6.6052508270508135</v>
      </c>
      <c r="S49" s="123">
        <v>6.8833342664359627</v>
      </c>
      <c r="T49" s="123">
        <v>7.0539186753036551</v>
      </c>
      <c r="U49" s="123">
        <v>7.0999014962274911</v>
      </c>
      <c r="V49" s="123">
        <v>7.180189398384532</v>
      </c>
      <c r="W49" s="123">
        <v>7.1716778639638035</v>
      </c>
      <c r="X49" s="123">
        <v>7.051991812349903</v>
      </c>
      <c r="Y49" s="123">
        <v>6.7042667462943717</v>
      </c>
      <c r="DA49" s="130" t="s">
        <v>4639</v>
      </c>
    </row>
    <row r="50" spans="1:105" ht="12" customHeight="1" x14ac:dyDescent="0.25">
      <c r="A50" s="97" t="s">
        <v>138</v>
      </c>
      <c r="B50" s="98"/>
      <c r="C50" s="99">
        <v>7.4211167453548059</v>
      </c>
      <c r="D50" s="99">
        <v>7.0349160804467239</v>
      </c>
      <c r="E50" s="99">
        <v>6.7934809326340764</v>
      </c>
      <c r="F50" s="99">
        <v>6.7826420788302091</v>
      </c>
      <c r="G50" s="99">
        <v>6.8147450821482831</v>
      </c>
      <c r="H50" s="99">
        <v>6.6525935182464861</v>
      </c>
      <c r="I50" s="99">
        <v>6.6270013018722107</v>
      </c>
      <c r="J50" s="99">
        <v>6.8554598263784605</v>
      </c>
      <c r="K50" s="99">
        <v>6.5887615464651459</v>
      </c>
      <c r="L50" s="99">
        <v>6.615261666263164</v>
      </c>
      <c r="M50" s="99">
        <v>6.4604907517734915</v>
      </c>
      <c r="N50" s="99">
        <v>6.1041920248104908</v>
      </c>
      <c r="O50" s="99">
        <v>6.7538453960185123</v>
      </c>
      <c r="P50" s="99">
        <v>6.8663260260192871</v>
      </c>
      <c r="Q50" s="99">
        <v>7.961301711528642</v>
      </c>
      <c r="R50" s="99">
        <v>6.8751753290429507</v>
      </c>
      <c r="S50" s="99">
        <v>6.7727770159602532</v>
      </c>
      <c r="T50" s="99">
        <v>7.1127441498848478</v>
      </c>
      <c r="U50" s="99">
        <v>6.728790567586425</v>
      </c>
      <c r="V50" s="99">
        <v>7.3539512938685823</v>
      </c>
      <c r="W50" s="99">
        <v>7.2704598975121835</v>
      </c>
      <c r="X50" s="99">
        <v>6.9173450043885829</v>
      </c>
      <c r="Y50" s="99">
        <v>6.6744834425090946</v>
      </c>
      <c r="DA50" s="63" t="s">
        <v>4640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6.7937031738062572</v>
      </c>
      <c r="F51" s="99">
        <v>6.7831533682643075</v>
      </c>
      <c r="G51" s="99">
        <v>6.8152741636030418</v>
      </c>
      <c r="H51" s="99">
        <v>6.6530550701611109</v>
      </c>
      <c r="I51" s="99">
        <v>6.6322931357551305</v>
      </c>
      <c r="J51" s="99">
        <v>6.8675209429313089</v>
      </c>
      <c r="K51" s="99">
        <v>6.6015992583509275</v>
      </c>
      <c r="L51" s="99">
        <v>6.6261544344635857</v>
      </c>
      <c r="M51" s="99">
        <v>0</v>
      </c>
      <c r="N51" s="99">
        <v>6.1014237190058154</v>
      </c>
      <c r="O51" s="99">
        <v>6.7523158416728917</v>
      </c>
      <c r="P51" s="99">
        <v>6.868577936729257</v>
      </c>
      <c r="Q51" s="99">
        <v>7.9827645119836976</v>
      </c>
      <c r="R51" s="99">
        <v>0</v>
      </c>
      <c r="S51" s="99">
        <v>6.784378372486465</v>
      </c>
      <c r="T51" s="99">
        <v>7.1254640541403429</v>
      </c>
      <c r="U51" s="99">
        <v>6.7371000380805324</v>
      </c>
      <c r="V51" s="99">
        <v>7.3644361678622001</v>
      </c>
      <c r="W51" s="99">
        <v>7.2797038105469056</v>
      </c>
      <c r="X51" s="99">
        <v>6.9243659716030397</v>
      </c>
      <c r="Y51" s="99">
        <v>6.6807408425356263</v>
      </c>
      <c r="DA51" s="63" t="s">
        <v>4641</v>
      </c>
    </row>
    <row r="52" spans="1:105" ht="12" customHeight="1" x14ac:dyDescent="0.25">
      <c r="A52" s="100" t="s">
        <v>211</v>
      </c>
      <c r="B52" s="101"/>
      <c r="C52" s="102">
        <v>0</v>
      </c>
      <c r="D52" s="102">
        <v>0</v>
      </c>
      <c r="E52" s="102">
        <v>0.35750670676132146</v>
      </c>
      <c r="F52" s="102">
        <v>0.46955692395056925</v>
      </c>
      <c r="G52" s="102">
        <v>0.45553285306389396</v>
      </c>
      <c r="H52" s="102">
        <v>0.60854706052885776</v>
      </c>
      <c r="I52" s="102">
        <v>0.49507233039126497</v>
      </c>
      <c r="J52" s="102">
        <v>0.48682966675793954</v>
      </c>
      <c r="K52" s="102">
        <v>0.43681419865788645</v>
      </c>
      <c r="L52" s="102">
        <v>0.43441527208238856</v>
      </c>
      <c r="M52" s="102">
        <v>0</v>
      </c>
      <c r="N52" s="102">
        <v>0.32937711924371799</v>
      </c>
      <c r="O52" s="102">
        <v>0.27822785922017679</v>
      </c>
      <c r="P52" s="102">
        <v>0.5900432101605213</v>
      </c>
      <c r="Q52" s="102">
        <v>0.21778538613846002</v>
      </c>
      <c r="R52" s="102">
        <v>0</v>
      </c>
      <c r="S52" s="102">
        <v>0.37111555965847198</v>
      </c>
      <c r="T52" s="102">
        <v>0.46951948032073565</v>
      </c>
      <c r="U52" s="102">
        <v>0.55402840389938091</v>
      </c>
      <c r="V52" s="102">
        <v>0.5201860553506521</v>
      </c>
      <c r="W52" s="102">
        <v>0.56554690195430446</v>
      </c>
      <c r="X52" s="102">
        <v>0.5705530104314761</v>
      </c>
      <c r="Y52" s="102">
        <v>0.44237382394300828</v>
      </c>
      <c r="DA52" s="131" t="s">
        <v>4642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6.4361964670449359</v>
      </c>
      <c r="F53" s="105">
        <v>6.3135964443137373</v>
      </c>
      <c r="G53" s="105">
        <v>6.3597413105391478</v>
      </c>
      <c r="H53" s="105">
        <v>6.0445080096322528</v>
      </c>
      <c r="I53" s="105">
        <v>6.1372208053638673</v>
      </c>
      <c r="J53" s="105">
        <v>6.3806912761733701</v>
      </c>
      <c r="K53" s="105">
        <v>6.16478505969304</v>
      </c>
      <c r="L53" s="105">
        <v>6.1917391623811984</v>
      </c>
      <c r="M53" s="105">
        <v>0</v>
      </c>
      <c r="N53" s="105">
        <v>5.7720465997620964</v>
      </c>
      <c r="O53" s="105">
        <v>6.4740879824527147</v>
      </c>
      <c r="P53" s="105">
        <v>6.2785347265687363</v>
      </c>
      <c r="Q53" s="105">
        <v>7.7649791258452385</v>
      </c>
      <c r="R53" s="105">
        <v>0</v>
      </c>
      <c r="S53" s="105">
        <v>6.4132628128279938</v>
      </c>
      <c r="T53" s="105">
        <v>6.6559445738196077</v>
      </c>
      <c r="U53" s="105">
        <v>6.1830716341811502</v>
      </c>
      <c r="V53" s="105">
        <v>6.84425011251155</v>
      </c>
      <c r="W53" s="105">
        <v>6.7141569085926012</v>
      </c>
      <c r="X53" s="105">
        <v>6.3538129611715624</v>
      </c>
      <c r="Y53" s="105">
        <v>6.2383670185926183</v>
      </c>
      <c r="DA53" s="132" t="s">
        <v>4643</v>
      </c>
    </row>
    <row r="54" spans="1:105" ht="12" customHeight="1" x14ac:dyDescent="0.25">
      <c r="A54" s="106" t="s">
        <v>122</v>
      </c>
      <c r="B54" s="101"/>
      <c r="C54" s="102">
        <v>7.8865292000344152</v>
      </c>
      <c r="D54" s="102">
        <v>7.1799109758830113</v>
      </c>
      <c r="E54" s="102">
        <v>6.5603877191049049</v>
      </c>
      <c r="F54" s="102">
        <v>6.5668061141217553</v>
      </c>
      <c r="G54" s="102">
        <v>6.5964939795942037</v>
      </c>
      <c r="H54" s="102">
        <v>6.9587858814638617</v>
      </c>
      <c r="I54" s="102">
        <v>6.7424583181593425</v>
      </c>
      <c r="J54" s="102">
        <v>6.662617320231794</v>
      </c>
      <c r="K54" s="102">
        <v>6.4340297192019964</v>
      </c>
      <c r="L54" s="102">
        <v>6.6899318532573426</v>
      </c>
      <c r="M54" s="102">
        <v>6.7439259714038391</v>
      </c>
      <c r="N54" s="102">
        <v>6.5414834748836066</v>
      </c>
      <c r="O54" s="102">
        <v>6.3845415752990329</v>
      </c>
      <c r="P54" s="102">
        <v>6.6926911026348144</v>
      </c>
      <c r="Q54" s="102">
        <v>6.2962712686848565</v>
      </c>
      <c r="R54" s="102">
        <v>6.5574585476408522</v>
      </c>
      <c r="S54" s="102">
        <v>6.8749376980948869</v>
      </c>
      <c r="T54" s="102">
        <v>7.0330654410583167</v>
      </c>
      <c r="U54" s="102">
        <v>7.142905998023247</v>
      </c>
      <c r="V54" s="102">
        <v>7.1662055601971097</v>
      </c>
      <c r="W54" s="102">
        <v>7.1684016202106848</v>
      </c>
      <c r="X54" s="102">
        <v>7.0604585990760462</v>
      </c>
      <c r="Y54" s="102">
        <v>6.7081294636796081</v>
      </c>
      <c r="DA54" s="131" t="s">
        <v>4644</v>
      </c>
    </row>
    <row r="55" spans="1:105" ht="12" customHeight="1" x14ac:dyDescent="0.25">
      <c r="A55" s="107" t="s">
        <v>121</v>
      </c>
      <c r="B55" s="104"/>
      <c r="C55" s="105">
        <v>7.8856206782712617</v>
      </c>
      <c r="D55" s="105">
        <v>7.1785231527405324</v>
      </c>
      <c r="E55" s="105">
        <v>6.5616678687671897</v>
      </c>
      <c r="F55" s="105">
        <v>6.5691527280919519</v>
      </c>
      <c r="G55" s="105">
        <v>6.598137473128185</v>
      </c>
      <c r="H55" s="105">
        <v>6.9606611903409776</v>
      </c>
      <c r="I55" s="105">
        <v>6.749618209284546</v>
      </c>
      <c r="J55" s="105">
        <v>6.6773270381016161</v>
      </c>
      <c r="K55" s="105">
        <v>6.4496601332421948</v>
      </c>
      <c r="L55" s="105">
        <v>6.7026963262663797</v>
      </c>
      <c r="M55" s="105">
        <v>6.7459552586260658</v>
      </c>
      <c r="N55" s="105">
        <v>6.5390535394773392</v>
      </c>
      <c r="O55" s="105">
        <v>6.3828518264083334</v>
      </c>
      <c r="P55" s="105">
        <v>6.7080475205325003</v>
      </c>
      <c r="Q55" s="105">
        <v>6.3253417318978098</v>
      </c>
      <c r="R55" s="105">
        <v>6.6069912621211619</v>
      </c>
      <c r="S55" s="105">
        <v>6.929308650397588</v>
      </c>
      <c r="T55" s="105">
        <v>7.0628246887816433</v>
      </c>
      <c r="U55" s="105">
        <v>7.1421072245415411</v>
      </c>
      <c r="V55" s="105">
        <v>7.1510527771473269</v>
      </c>
      <c r="W55" s="105">
        <v>7.1599962969811459</v>
      </c>
      <c r="X55" s="105">
        <v>7.0679987658794587</v>
      </c>
      <c r="Y55" s="105">
        <v>6.7139910044131694</v>
      </c>
      <c r="DA55" s="132" t="s">
        <v>4645</v>
      </c>
    </row>
    <row r="56" spans="1:105" ht="12" customHeight="1" x14ac:dyDescent="0.25">
      <c r="A56" s="108" t="s">
        <v>53</v>
      </c>
      <c r="B56" s="98"/>
      <c r="C56" s="99">
        <v>1.7394386749217425</v>
      </c>
      <c r="D56" s="99">
        <v>0.63929456710219157</v>
      </c>
      <c r="E56" s="99">
        <v>0.33671322779037244</v>
      </c>
      <c r="F56" s="99">
        <v>0.45082633688137996</v>
      </c>
      <c r="G56" s="99">
        <v>0.4369342026464666</v>
      </c>
      <c r="H56" s="99">
        <v>0.64214907032005475</v>
      </c>
      <c r="I56" s="99">
        <v>0.50513613845901784</v>
      </c>
      <c r="J56" s="99">
        <v>0.46763533033892052</v>
      </c>
      <c r="K56" s="99">
        <v>0.42058493228888777</v>
      </c>
      <c r="L56" s="99">
        <v>0.43356615428048817</v>
      </c>
      <c r="M56" s="99">
        <v>0.66047232876384343</v>
      </c>
      <c r="N56" s="99">
        <v>0.42135224043119313</v>
      </c>
      <c r="O56" s="99">
        <v>0.24318031664987788</v>
      </c>
      <c r="P56" s="99">
        <v>0.57440468421542268</v>
      </c>
      <c r="Q56" s="99">
        <v>8.278552675292937E-2</v>
      </c>
      <c r="R56" s="99">
        <v>0.16893105123931737</v>
      </c>
      <c r="S56" s="99">
        <v>0.38084104740222041</v>
      </c>
      <c r="T56" s="99">
        <v>0.46015080084893284</v>
      </c>
      <c r="U56" s="99">
        <v>0.61116888486875698</v>
      </c>
      <c r="V56" s="99">
        <v>0.50340982030186865</v>
      </c>
      <c r="W56" s="99">
        <v>0.53405172536146017</v>
      </c>
      <c r="X56" s="99">
        <v>0.57316123005639497</v>
      </c>
      <c r="Y56" s="99">
        <v>0.44801879820326457</v>
      </c>
      <c r="DA56" s="63" t="s">
        <v>4646</v>
      </c>
    </row>
    <row r="57" spans="1:105" ht="12" customHeight="1" x14ac:dyDescent="0.25">
      <c r="A57" s="108" t="s">
        <v>52</v>
      </c>
      <c r="B57" s="98"/>
      <c r="C57" s="99">
        <v>6.1461820033495185</v>
      </c>
      <c r="D57" s="99">
        <v>6.539228585638341</v>
      </c>
      <c r="E57" s="99">
        <v>6.2249546409768177</v>
      </c>
      <c r="F57" s="99">
        <v>6.118326391210573</v>
      </c>
      <c r="G57" s="99">
        <v>6.1612032704817175</v>
      </c>
      <c r="H57" s="99">
        <v>6.3185121200209231</v>
      </c>
      <c r="I57" s="99">
        <v>6.2444820708255282</v>
      </c>
      <c r="J57" s="99">
        <v>6.2096917077626976</v>
      </c>
      <c r="K57" s="99">
        <v>6.0290752009533071</v>
      </c>
      <c r="L57" s="99">
        <v>6.269130171985891</v>
      </c>
      <c r="M57" s="99">
        <v>6.0854829298622235</v>
      </c>
      <c r="N57" s="99">
        <v>6.1177012990461455</v>
      </c>
      <c r="O57" s="99">
        <v>6.1396715097584567</v>
      </c>
      <c r="P57" s="99">
        <v>6.1336428363170779</v>
      </c>
      <c r="Q57" s="99">
        <v>6.2425562051448811</v>
      </c>
      <c r="R57" s="99">
        <v>6.4380602108818445</v>
      </c>
      <c r="S57" s="99">
        <v>6.5484676029953697</v>
      </c>
      <c r="T57" s="99">
        <v>6.6026738879327098</v>
      </c>
      <c r="U57" s="99">
        <v>6.5309383396727849</v>
      </c>
      <c r="V57" s="99">
        <v>6.6476429568454574</v>
      </c>
      <c r="W57" s="99">
        <v>6.6259445716196854</v>
      </c>
      <c r="X57" s="99">
        <v>6.4948375358230637</v>
      </c>
      <c r="Y57" s="99">
        <v>6.2659722062099039</v>
      </c>
      <c r="DA57" s="63" t="s">
        <v>4647</v>
      </c>
    </row>
    <row r="58" spans="1:105" ht="12" customHeight="1" x14ac:dyDescent="0.25">
      <c r="A58" s="121" t="s">
        <v>54</v>
      </c>
      <c r="B58" s="122"/>
      <c r="C58" s="123">
        <v>4.4783401536355623</v>
      </c>
      <c r="D58" s="123">
        <v>4.3747661940999523</v>
      </c>
      <c r="E58" s="123">
        <v>4.3937208062944944</v>
      </c>
      <c r="F58" s="123">
        <v>4.3517332619909963</v>
      </c>
      <c r="G58" s="123">
        <v>4.367446848009557</v>
      </c>
      <c r="H58" s="123">
        <v>4.9664842187933109</v>
      </c>
      <c r="I58" s="123">
        <v>4.830527432633013</v>
      </c>
      <c r="J58" s="123">
        <v>4.7325149464321612</v>
      </c>
      <c r="K58" s="123">
        <v>4.5421708969092744</v>
      </c>
      <c r="L58" s="123">
        <v>4.6432477924573572</v>
      </c>
      <c r="M58" s="123">
        <v>4.1756426097942567</v>
      </c>
      <c r="N58" s="123">
        <v>3.9906986934658151</v>
      </c>
      <c r="O58" s="123">
        <v>3.4757225388621942</v>
      </c>
      <c r="P58" s="123">
        <v>3.8577919405680769</v>
      </c>
      <c r="Q58" s="123">
        <v>3.7875043104334587</v>
      </c>
      <c r="R58" s="123">
        <v>3.8156185138411929</v>
      </c>
      <c r="S58" s="123">
        <v>3.8990241743618408</v>
      </c>
      <c r="T58" s="123">
        <v>4.2133938332095315</v>
      </c>
      <c r="U58" s="123">
        <v>3.9649862934528022</v>
      </c>
      <c r="V58" s="123">
        <v>3.9383900469218869</v>
      </c>
      <c r="W58" s="123">
        <v>3.9745424703028069</v>
      </c>
      <c r="X58" s="123">
        <v>4.0434208950340924</v>
      </c>
      <c r="Y58" s="123">
        <v>3.8112096242600515</v>
      </c>
      <c r="DA58" s="130" t="s">
        <v>4648</v>
      </c>
    </row>
    <row r="59" spans="1:105" ht="12" customHeight="1" x14ac:dyDescent="0.25">
      <c r="A59" s="97" t="s">
        <v>50</v>
      </c>
      <c r="B59" s="98"/>
      <c r="C59" s="99">
        <v>4.2735465259472889</v>
      </c>
      <c r="D59" s="99">
        <v>4.3542633823160184</v>
      </c>
      <c r="E59" s="99">
        <v>4.3713135936467857</v>
      </c>
      <c r="F59" s="99">
        <v>4.4684230868988655</v>
      </c>
      <c r="G59" s="99">
        <v>4.5368909530727661</v>
      </c>
      <c r="H59" s="99">
        <v>4.6464480728979707</v>
      </c>
      <c r="I59" s="99">
        <v>4.7398697557184724</v>
      </c>
      <c r="J59" s="99">
        <v>4.7565525942313212</v>
      </c>
      <c r="K59" s="99">
        <v>4.6366003862130372</v>
      </c>
      <c r="L59" s="99">
        <v>4.5166378414826056</v>
      </c>
      <c r="M59" s="99">
        <v>4.1389758493915663</v>
      </c>
      <c r="N59" s="99">
        <v>3.9511051348216819</v>
      </c>
      <c r="O59" s="99">
        <v>3.7983733446265795</v>
      </c>
      <c r="P59" s="99">
        <v>3.7480742196479242</v>
      </c>
      <c r="Q59" s="99">
        <v>3.7826951794722614</v>
      </c>
      <c r="R59" s="99">
        <v>3.8719999163598726</v>
      </c>
      <c r="S59" s="99">
        <v>4.0106784024981295</v>
      </c>
      <c r="T59" s="99">
        <v>4.252470917789533</v>
      </c>
      <c r="U59" s="99">
        <v>3.8327705842753041</v>
      </c>
      <c r="V59" s="99">
        <v>3.726817156694163</v>
      </c>
      <c r="W59" s="99">
        <v>3.937636248356319</v>
      </c>
      <c r="X59" s="99">
        <v>4.4123962490705964</v>
      </c>
      <c r="Y59" s="99">
        <v>3.6613528980299743</v>
      </c>
      <c r="DA59" s="63" t="s">
        <v>4649</v>
      </c>
    </row>
    <row r="60" spans="1:105" ht="12" customHeight="1" x14ac:dyDescent="0.25">
      <c r="A60" s="109" t="s">
        <v>120</v>
      </c>
      <c r="B60" s="33"/>
      <c r="C60" s="110">
        <v>4.5334021682614267</v>
      </c>
      <c r="D60" s="110">
        <v>4.3827364137109122</v>
      </c>
      <c r="E60" s="110">
        <v>4.4020644350637941</v>
      </c>
      <c r="F60" s="110">
        <v>4.3088757223692014</v>
      </c>
      <c r="G60" s="110">
        <v>4.316023218911976</v>
      </c>
      <c r="H60" s="110">
        <v>5.0464473747678182</v>
      </c>
      <c r="I60" s="110">
        <v>4.8535753069834806</v>
      </c>
      <c r="J60" s="110">
        <v>4.7265865910546685</v>
      </c>
      <c r="K60" s="110">
        <v>4.5134608317007441</v>
      </c>
      <c r="L60" s="110">
        <v>4.6861385361452736</v>
      </c>
      <c r="M60" s="110">
        <v>4.1890912415892902</v>
      </c>
      <c r="N60" s="110">
        <v>4.0026465155188777</v>
      </c>
      <c r="O60" s="110">
        <v>3.386873976452927</v>
      </c>
      <c r="P60" s="110">
        <v>3.887945939005776</v>
      </c>
      <c r="Q60" s="110">
        <v>3.7886055840103077</v>
      </c>
      <c r="R60" s="110">
        <v>3.8005240902044899</v>
      </c>
      <c r="S60" s="110">
        <v>3.8673349899806162</v>
      </c>
      <c r="T60" s="110">
        <v>4.2045457184842316</v>
      </c>
      <c r="U60" s="110">
        <v>3.9891147010336581</v>
      </c>
      <c r="V60" s="110">
        <v>3.9800534625590052</v>
      </c>
      <c r="W60" s="110">
        <v>3.9826083454211183</v>
      </c>
      <c r="X60" s="110">
        <v>3.9660538513359831</v>
      </c>
      <c r="Y60" s="110">
        <v>3.8447158056791082</v>
      </c>
      <c r="DA60" s="60" t="s">
        <v>4650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41.219049557071607</v>
      </c>
      <c r="D62" s="118">
        <f t="shared" si="21"/>
        <v>41.849759296964415</v>
      </c>
      <c r="E62" s="118">
        <f t="shared" si="21"/>
        <v>45.511275743386896</v>
      </c>
      <c r="F62" s="118">
        <f t="shared" si="21"/>
        <v>44.809272339300406</v>
      </c>
      <c r="G62" s="118">
        <f t="shared" si="21"/>
        <v>46.555246361506825</v>
      </c>
      <c r="H62" s="118">
        <f t="shared" si="21"/>
        <v>46.919343623361655</v>
      </c>
      <c r="I62" s="118">
        <f t="shared" si="21"/>
        <v>46.054051155590855</v>
      </c>
      <c r="J62" s="118">
        <f t="shared" si="21"/>
        <v>42.180577802721615</v>
      </c>
      <c r="K62" s="118">
        <f t="shared" si="21"/>
        <v>42.756766727898246</v>
      </c>
      <c r="L62" s="118">
        <f t="shared" si="21"/>
        <v>47.955214365421867</v>
      </c>
      <c r="M62" s="118">
        <f t="shared" si="21"/>
        <v>38.481568620985485</v>
      </c>
      <c r="N62" s="118">
        <f t="shared" si="21"/>
        <v>40.492999559472672</v>
      </c>
      <c r="O62" s="118">
        <f t="shared" si="21"/>
        <v>35.76242924104082</v>
      </c>
      <c r="P62" s="118">
        <f t="shared" si="21"/>
        <v>33.659788189800238</v>
      </c>
      <c r="Q62" s="118">
        <f t="shared" si="21"/>
        <v>35.333531573036424</v>
      </c>
      <c r="R62" s="118">
        <f t="shared" ref="R62:V62" si="22">R63+R66+R68+R77</f>
        <v>34.076444813029397</v>
      </c>
      <c r="S62" s="118">
        <f t="shared" si="22"/>
        <v>32.821924263417714</v>
      </c>
      <c r="T62" s="118">
        <f t="shared" si="22"/>
        <v>35.116772555021896</v>
      </c>
      <c r="U62" s="118">
        <f t="shared" si="22"/>
        <v>32.453951000913676</v>
      </c>
      <c r="V62" s="118">
        <f t="shared" si="22"/>
        <v>32.487980109564646</v>
      </c>
      <c r="W62" s="118">
        <f t="shared" ref="W62:Y62" si="23">W63+W66+W68+W77</f>
        <v>34.436290186454677</v>
      </c>
      <c r="X62" s="118">
        <f t="shared" si="23"/>
        <v>30.336081549185842</v>
      </c>
      <c r="Y62" s="118">
        <f t="shared" si="23"/>
        <v>28.606808054158837</v>
      </c>
      <c r="DA62" s="129" t="s">
        <v>4651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27.836674929030565</v>
      </c>
      <c r="D63" s="123">
        <f t="shared" si="24"/>
        <v>29.289939245616608</v>
      </c>
      <c r="E63" s="123">
        <f t="shared" si="24"/>
        <v>31.86685324898778</v>
      </c>
      <c r="F63" s="123">
        <f t="shared" si="24"/>
        <v>31.581121136283322</v>
      </c>
      <c r="G63" s="123">
        <f t="shared" si="24"/>
        <v>32.023568982357006</v>
      </c>
      <c r="H63" s="123">
        <f t="shared" si="24"/>
        <v>33.633966223084137</v>
      </c>
      <c r="I63" s="123">
        <f t="shared" si="24"/>
        <v>32.853712059370267</v>
      </c>
      <c r="J63" s="123">
        <f t="shared" si="24"/>
        <v>29.628392977279933</v>
      </c>
      <c r="K63" s="123">
        <f t="shared" si="24"/>
        <v>29.978426437426297</v>
      </c>
      <c r="L63" s="123">
        <f t="shared" si="24"/>
        <v>34.060676376596732</v>
      </c>
      <c r="M63" s="123">
        <f t="shared" si="24"/>
        <v>26.582459696340234</v>
      </c>
      <c r="N63" s="123">
        <f t="shared" si="24"/>
        <v>27.586107811932493</v>
      </c>
      <c r="O63" s="123">
        <f t="shared" si="24"/>
        <v>25.315852428728537</v>
      </c>
      <c r="P63" s="123">
        <f t="shared" si="24"/>
        <v>23.497894795858048</v>
      </c>
      <c r="Q63" s="123">
        <f t="shared" si="24"/>
        <v>24.738600636384408</v>
      </c>
      <c r="R63" s="123">
        <f t="shared" ref="R63:V63" si="25">SUM(R64:R65)</f>
        <v>22.220254505409887</v>
      </c>
      <c r="S63" s="123">
        <f t="shared" si="25"/>
        <v>21.134335519753495</v>
      </c>
      <c r="T63" s="123">
        <f t="shared" si="25"/>
        <v>22.758453120852288</v>
      </c>
      <c r="U63" s="123">
        <f t="shared" si="25"/>
        <v>20.911450702134985</v>
      </c>
      <c r="V63" s="123">
        <f t="shared" si="25"/>
        <v>20.892635573922583</v>
      </c>
      <c r="W63" s="123">
        <f t="shared" ref="W63:Y63" si="26">SUM(W64:W65)</f>
        <v>21.853546839020147</v>
      </c>
      <c r="X63" s="123">
        <f t="shared" si="26"/>
        <v>18.892983356434719</v>
      </c>
      <c r="Y63" s="123">
        <f t="shared" si="26"/>
        <v>17.861675798646075</v>
      </c>
      <c r="DA63" s="130" t="s">
        <v>4652</v>
      </c>
    </row>
    <row r="64" spans="1:105" ht="12" customHeight="1" x14ac:dyDescent="0.25">
      <c r="A64" s="97" t="s">
        <v>212</v>
      </c>
      <c r="B64" s="98"/>
      <c r="C64" s="99">
        <v>27.236904780763535</v>
      </c>
      <c r="D64" s="99">
        <v>28.678784328947113</v>
      </c>
      <c r="E64" s="99">
        <v>31.244468200722032</v>
      </c>
      <c r="F64" s="99">
        <v>30.965700768160598</v>
      </c>
      <c r="G64" s="99">
        <v>31.420239152026117</v>
      </c>
      <c r="H64" s="99">
        <v>33.025376753217849</v>
      </c>
      <c r="I64" s="99">
        <v>32.263944220262843</v>
      </c>
      <c r="J64" s="99">
        <v>29.109293653705219</v>
      </c>
      <c r="K64" s="99">
        <v>29.472497216364491</v>
      </c>
      <c r="L64" s="99">
        <v>33.489206459097183</v>
      </c>
      <c r="M64" s="99">
        <v>26.133079409359407</v>
      </c>
      <c r="N64" s="99">
        <v>27.125565631250314</v>
      </c>
      <c r="O64" s="99">
        <v>24.886986019409566</v>
      </c>
      <c r="P64" s="99">
        <v>23.094666061295072</v>
      </c>
      <c r="Q64" s="99">
        <v>24.331934223645895</v>
      </c>
      <c r="R64" s="99">
        <v>21.855044368352235</v>
      </c>
      <c r="S64" s="99">
        <v>20.792587349182845</v>
      </c>
      <c r="T64" s="99">
        <v>22.387377734823723</v>
      </c>
      <c r="U64" s="99">
        <v>20.574434171629587</v>
      </c>
      <c r="V64" s="99">
        <v>20.556029195312281</v>
      </c>
      <c r="W64" s="99">
        <v>21.500140134709671</v>
      </c>
      <c r="X64" s="99">
        <v>18.582996883899064</v>
      </c>
      <c r="Y64" s="99">
        <v>17.569206135474118</v>
      </c>
      <c r="DA64" s="63" t="s">
        <v>4653</v>
      </c>
    </row>
    <row r="65" spans="1:105" ht="12" customHeight="1" x14ac:dyDescent="0.25">
      <c r="A65" s="97" t="s">
        <v>53</v>
      </c>
      <c r="B65" s="98"/>
      <c r="C65" s="99">
        <v>0.59977014826702957</v>
      </c>
      <c r="D65" s="99">
        <v>0.61115491666949384</v>
      </c>
      <c r="E65" s="99">
        <v>0.62238504826574748</v>
      </c>
      <c r="F65" s="99">
        <v>0.61542036812272316</v>
      </c>
      <c r="G65" s="99">
        <v>0.60332983033088983</v>
      </c>
      <c r="H65" s="99">
        <v>0.60858946986628959</v>
      </c>
      <c r="I65" s="99">
        <v>0.58976783910742026</v>
      </c>
      <c r="J65" s="99">
        <v>0.51909932357471511</v>
      </c>
      <c r="K65" s="99">
        <v>0.50592922106180527</v>
      </c>
      <c r="L65" s="99">
        <v>0.57146991749954601</v>
      </c>
      <c r="M65" s="99">
        <v>0.44938028698082555</v>
      </c>
      <c r="N65" s="99">
        <v>0.46054218068217806</v>
      </c>
      <c r="O65" s="99">
        <v>0.42886640931896924</v>
      </c>
      <c r="P65" s="99">
        <v>0.40322873456297775</v>
      </c>
      <c r="Q65" s="99">
        <v>0.40666641273851284</v>
      </c>
      <c r="R65" s="99">
        <v>0.36521013705765115</v>
      </c>
      <c r="S65" s="99">
        <v>0.34174817057064999</v>
      </c>
      <c r="T65" s="99">
        <v>0.37107538602856477</v>
      </c>
      <c r="U65" s="99">
        <v>0.3370165305053987</v>
      </c>
      <c r="V65" s="99">
        <v>0.33660637861030146</v>
      </c>
      <c r="W65" s="99">
        <v>0.35340670431047666</v>
      </c>
      <c r="X65" s="99">
        <v>0.30998647253565564</v>
      </c>
      <c r="Y65" s="99">
        <v>0.29246966317195577</v>
      </c>
      <c r="DA65" s="63" t="s">
        <v>4654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1.5743592228285876</v>
      </c>
      <c r="D66" s="123">
        <f t="shared" si="27"/>
        <v>1.0167391056275601</v>
      </c>
      <c r="E66" s="123">
        <f t="shared" si="27"/>
        <v>2.0408714268932124</v>
      </c>
      <c r="F66" s="123">
        <f t="shared" si="27"/>
        <v>2.3977065494901164</v>
      </c>
      <c r="G66" s="123">
        <f t="shared" si="27"/>
        <v>3.8674878079181942</v>
      </c>
      <c r="H66" s="123">
        <f t="shared" si="27"/>
        <v>1.2444306558653078</v>
      </c>
      <c r="I66" s="123">
        <f t="shared" si="27"/>
        <v>1.3924870358541441</v>
      </c>
      <c r="J66" s="123">
        <f t="shared" si="27"/>
        <v>1.106922730816839</v>
      </c>
      <c r="K66" s="123">
        <f t="shared" si="27"/>
        <v>1.7212382788749931</v>
      </c>
      <c r="L66" s="123">
        <f t="shared" si="27"/>
        <v>2.0726640562001468</v>
      </c>
      <c r="M66" s="123">
        <f t="shared" si="27"/>
        <v>1.4272828039457333</v>
      </c>
      <c r="N66" s="123">
        <f t="shared" si="27"/>
        <v>2.2184438236843906</v>
      </c>
      <c r="O66" s="123">
        <f t="shared" si="27"/>
        <v>0.43692274028384848</v>
      </c>
      <c r="P66" s="123">
        <f t="shared" si="27"/>
        <v>0.12102858354980099</v>
      </c>
      <c r="Q66" s="123">
        <f t="shared" si="27"/>
        <v>0.14059899188645689</v>
      </c>
      <c r="R66" s="123">
        <f t="shared" si="27"/>
        <v>0.67517607729145879</v>
      </c>
      <c r="S66" s="123">
        <f t="shared" si="27"/>
        <v>0.82316144682281256</v>
      </c>
      <c r="T66" s="123">
        <f t="shared" si="27"/>
        <v>1.0735622139986911</v>
      </c>
      <c r="U66" s="123">
        <f t="shared" si="27"/>
        <v>0.57869729019156513</v>
      </c>
      <c r="V66" s="123">
        <f t="shared" si="27"/>
        <v>0.62118923208178389</v>
      </c>
      <c r="W66" s="123">
        <f t="shared" si="27"/>
        <v>0.60629196186257606</v>
      </c>
      <c r="X66" s="123">
        <f t="shared" si="27"/>
        <v>0.78367232350030624</v>
      </c>
      <c r="Y66" s="123">
        <f t="shared" si="27"/>
        <v>0.27251563047387062</v>
      </c>
      <c r="DA66" s="130" t="s">
        <v>4655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1.5743592228285876</v>
      </c>
      <c r="D67" s="99">
        <f>RES_hhdet_in_tesh!D67/RES_summary!D$21</f>
        <v>1.0167391056275601</v>
      </c>
      <c r="E67" s="99">
        <f>RES_hhdet_in_tesh!E67/RES_summary!E$21</f>
        <v>2.0408714268932124</v>
      </c>
      <c r="F67" s="99">
        <f>RES_hhdet_in_tesh!F67/RES_summary!F$21</f>
        <v>2.3977065494901164</v>
      </c>
      <c r="G67" s="99">
        <f>RES_hhdet_in_tesh!G67/RES_summary!G$21</f>
        <v>3.8674878079181942</v>
      </c>
      <c r="H67" s="99">
        <f>RES_hhdet_in_tesh!H67/RES_summary!H$21</f>
        <v>1.2444306558653078</v>
      </c>
      <c r="I67" s="99">
        <f>RES_hhdet_in_tesh!I67/RES_summary!I$21</f>
        <v>1.3924870358541441</v>
      </c>
      <c r="J67" s="99">
        <f>RES_hhdet_in_tesh!J67/RES_summary!J$21</f>
        <v>1.106922730816839</v>
      </c>
      <c r="K67" s="99">
        <f>RES_hhdet_in_tesh!K67/RES_summary!K$21</f>
        <v>1.7212382788749931</v>
      </c>
      <c r="L67" s="99">
        <f>RES_hhdet_in_tesh!L67/RES_summary!L$21</f>
        <v>2.0726640562001468</v>
      </c>
      <c r="M67" s="99">
        <f>RES_hhdet_in_tesh!M67/RES_summary!M$21</f>
        <v>1.4272828039457333</v>
      </c>
      <c r="N67" s="99">
        <f>RES_hhdet_in_tesh!N67/RES_summary!N$21</f>
        <v>2.2184438236843906</v>
      </c>
      <c r="O67" s="99">
        <f>RES_hhdet_in_tesh!O67/RES_summary!O$21</f>
        <v>0.43692274028384848</v>
      </c>
      <c r="P67" s="99">
        <f>RES_hhdet_in_tesh!P67/RES_summary!P$21</f>
        <v>0.12102858354980099</v>
      </c>
      <c r="Q67" s="99">
        <f>RES_hhdet_in_tesh!Q67/RES_summary!Q$21</f>
        <v>0.14059899188645689</v>
      </c>
      <c r="R67" s="99">
        <f>RES_hhdet_in_tesh!R67/RES_summary!R$21</f>
        <v>0.67517607729145879</v>
      </c>
      <c r="S67" s="99">
        <f>RES_hhdet_in_tesh!S67/RES_summary!S$21</f>
        <v>0.82316144682281256</v>
      </c>
      <c r="T67" s="99">
        <f>RES_hhdet_in_tesh!T67/RES_summary!T$21</f>
        <v>1.0735622139986911</v>
      </c>
      <c r="U67" s="99">
        <f>RES_hhdet_in_tesh!U67/RES_summary!U$21</f>
        <v>0.57869729019156513</v>
      </c>
      <c r="V67" s="99">
        <f>RES_hhdet_in_tesh!V67/RES_summary!V$21</f>
        <v>0.62118923208178389</v>
      </c>
      <c r="W67" s="99">
        <f>RES_hhdet_in_tesh!W67/RES_summary!W$21</f>
        <v>0.60629196186257606</v>
      </c>
      <c r="X67" s="99">
        <f>RES_hhdet_in_tesh!X67/RES_summary!X$21</f>
        <v>0.78367232350030624</v>
      </c>
      <c r="Y67" s="99">
        <f>RES_hhdet_in_tesh!Y67/RES_summary!Y$21</f>
        <v>0.27251563047387062</v>
      </c>
      <c r="DA67" s="63" t="s">
        <v>4656</v>
      </c>
    </row>
    <row r="68" spans="1:105" ht="12" customHeight="1" x14ac:dyDescent="0.25">
      <c r="A68" s="121" t="s">
        <v>55</v>
      </c>
      <c r="B68" s="122"/>
      <c r="C68" s="123">
        <v>7.3793326277126372</v>
      </c>
      <c r="D68" s="123">
        <v>7.1812479571058532</v>
      </c>
      <c r="E68" s="123">
        <v>7.0244281397485659</v>
      </c>
      <c r="F68" s="123">
        <v>6.5540061454837906</v>
      </c>
      <c r="G68" s="123">
        <v>6.4572690779529029</v>
      </c>
      <c r="H68" s="123">
        <v>6.9603609613302595</v>
      </c>
      <c r="I68" s="123">
        <v>6.894370671785266</v>
      </c>
      <c r="J68" s="123">
        <v>6.6925796061345189</v>
      </c>
      <c r="K68" s="123">
        <v>6.4230499918594521</v>
      </c>
      <c r="L68" s="123">
        <v>7.0916637353340874</v>
      </c>
      <c r="M68" s="123">
        <v>6.4291432122166166</v>
      </c>
      <c r="N68" s="123">
        <v>6.5999096254585847</v>
      </c>
      <c r="O68" s="123">
        <v>6.5235606919555185</v>
      </c>
      <c r="P68" s="123">
        <v>6.3812658663971265</v>
      </c>
      <c r="Q68" s="123">
        <v>6.6644467779132652</v>
      </c>
      <c r="R68" s="123">
        <v>7.199154156096041</v>
      </c>
      <c r="S68" s="123">
        <v>6.9751488639601087</v>
      </c>
      <c r="T68" s="123">
        <v>7.0721209824599498</v>
      </c>
      <c r="U68" s="123">
        <v>7.0373775589784513</v>
      </c>
      <c r="V68" s="123">
        <v>7.0569888939935703</v>
      </c>
      <c r="W68" s="123">
        <v>7.8095766063462859</v>
      </c>
      <c r="X68" s="123">
        <v>6.776092335079916</v>
      </c>
      <c r="Y68" s="123">
        <v>6.6622783851965464</v>
      </c>
      <c r="DA68" s="130" t="s">
        <v>4657</v>
      </c>
    </row>
    <row r="69" spans="1:105" ht="12" customHeight="1" x14ac:dyDescent="0.25">
      <c r="A69" s="97" t="s">
        <v>134</v>
      </c>
      <c r="B69" s="98"/>
      <c r="C69" s="99">
        <v>7.359463390741646</v>
      </c>
      <c r="D69" s="99">
        <v>7.1812488005281292</v>
      </c>
      <c r="E69" s="99">
        <v>7.0921408433044606</v>
      </c>
      <c r="F69" s="99">
        <v>6.5530866835698545</v>
      </c>
      <c r="G69" s="99">
        <v>6.4572672346473858</v>
      </c>
      <c r="H69" s="99">
        <v>6.9604692596938396</v>
      </c>
      <c r="I69" s="99">
        <v>6.8942889979660844</v>
      </c>
      <c r="J69" s="99">
        <v>6.6971793606694563</v>
      </c>
      <c r="K69" s="99">
        <v>6.4227169481223036</v>
      </c>
      <c r="L69" s="99">
        <v>7.1738897985266954</v>
      </c>
      <c r="M69" s="99">
        <v>6.2939983032740283</v>
      </c>
      <c r="N69" s="99">
        <v>6.5999096254585847</v>
      </c>
      <c r="O69" s="99">
        <v>6.5234804684906145</v>
      </c>
      <c r="P69" s="99">
        <v>6.3812143930958571</v>
      </c>
      <c r="Q69" s="99">
        <v>6.6640253734835655</v>
      </c>
      <c r="R69" s="99">
        <v>7.231042606036171</v>
      </c>
      <c r="S69" s="99">
        <v>6.9810997955945133</v>
      </c>
      <c r="T69" s="99">
        <v>7.0810798329619846</v>
      </c>
      <c r="U69" s="99">
        <v>7.0330248292008788</v>
      </c>
      <c r="V69" s="99">
        <v>7.0569704103094884</v>
      </c>
      <c r="W69" s="99">
        <v>7.8094356620144811</v>
      </c>
      <c r="X69" s="99">
        <v>6.776092335079916</v>
      </c>
      <c r="Y69" s="99">
        <v>6.5411157899449943</v>
      </c>
      <c r="DA69" s="63" t="s">
        <v>4658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7.180758751388268</v>
      </c>
      <c r="E70" s="99">
        <v>7.0944845351134047</v>
      </c>
      <c r="F70" s="99">
        <v>6.5547111997155385</v>
      </c>
      <c r="G70" s="99">
        <v>6.4584757643596733</v>
      </c>
      <c r="H70" s="99">
        <v>6.9640979913822214</v>
      </c>
      <c r="I70" s="99">
        <v>6.9046105160845732</v>
      </c>
      <c r="J70" s="99">
        <v>6.7143254658956328</v>
      </c>
      <c r="K70" s="99">
        <v>6.4422192328507144</v>
      </c>
      <c r="L70" s="99">
        <v>7.196148651350124</v>
      </c>
      <c r="M70" s="99">
        <v>0</v>
      </c>
      <c r="N70" s="99">
        <v>0</v>
      </c>
      <c r="O70" s="99">
        <v>6.5347002034069179</v>
      </c>
      <c r="P70" s="99">
        <v>6.3900948701222449</v>
      </c>
      <c r="Q70" s="99">
        <v>6.6852764270457685</v>
      </c>
      <c r="R70" s="99">
        <v>7.2531373051255619</v>
      </c>
      <c r="S70" s="99">
        <v>6.9936795179598903</v>
      </c>
      <c r="T70" s="99">
        <v>7.0894840822982257</v>
      </c>
      <c r="U70" s="99">
        <v>7.0376284807402278</v>
      </c>
      <c r="V70" s="99">
        <v>7.0592393853317468</v>
      </c>
      <c r="W70" s="99">
        <v>7.8157464828307015</v>
      </c>
      <c r="X70" s="99">
        <v>0</v>
      </c>
      <c r="Y70" s="99">
        <v>0</v>
      </c>
      <c r="DA70" s="63" t="s">
        <v>4659</v>
      </c>
    </row>
    <row r="71" spans="1:105" ht="12" customHeight="1" x14ac:dyDescent="0.25">
      <c r="A71" s="100" t="s">
        <v>212</v>
      </c>
      <c r="B71" s="101"/>
      <c r="C71" s="102">
        <v>0</v>
      </c>
      <c r="D71" s="102">
        <v>0.64036502891403491</v>
      </c>
      <c r="E71" s="102">
        <v>0.3765623771853861</v>
      </c>
      <c r="F71" s="102">
        <v>0.45179039130210363</v>
      </c>
      <c r="G71" s="102">
        <v>0.4286347143615214</v>
      </c>
      <c r="H71" s="102">
        <v>0.63953928532880477</v>
      </c>
      <c r="I71" s="102">
        <v>0.51953080511821348</v>
      </c>
      <c r="J71" s="102">
        <v>0.47200435072561842</v>
      </c>
      <c r="K71" s="102">
        <v>0.42107008138390462</v>
      </c>
      <c r="L71" s="102">
        <v>0.49153118963670311</v>
      </c>
      <c r="M71" s="102">
        <v>0</v>
      </c>
      <c r="N71" s="102">
        <v>0</v>
      </c>
      <c r="O71" s="102">
        <v>0.26477038231615352</v>
      </c>
      <c r="P71" s="102">
        <v>0.53533944634590458</v>
      </c>
      <c r="Q71" s="102">
        <v>0.12727586144259104</v>
      </c>
      <c r="R71" s="102">
        <v>0.24252930980754633</v>
      </c>
      <c r="S71" s="102">
        <v>0.39069309746499692</v>
      </c>
      <c r="T71" s="102">
        <v>0.46483197030807072</v>
      </c>
      <c r="U71" s="102">
        <v>0.58976562973547109</v>
      </c>
      <c r="V71" s="102">
        <v>0.48580114498585969</v>
      </c>
      <c r="W71" s="102">
        <v>0.6278137192115234</v>
      </c>
      <c r="X71" s="102">
        <v>0</v>
      </c>
      <c r="Y71" s="102">
        <v>0</v>
      </c>
      <c r="DA71" s="131" t="s">
        <v>4660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6.5403937224742332</v>
      </c>
      <c r="E72" s="105">
        <v>6.7179221579280179</v>
      </c>
      <c r="F72" s="105">
        <v>6.1029208084134359</v>
      </c>
      <c r="G72" s="105">
        <v>6.0298410499981507</v>
      </c>
      <c r="H72" s="105">
        <v>6.3245587060534163</v>
      </c>
      <c r="I72" s="105">
        <v>6.3850797109663606</v>
      </c>
      <c r="J72" s="105">
        <v>6.2423211151700144</v>
      </c>
      <c r="K72" s="105">
        <v>6.021149151466811</v>
      </c>
      <c r="L72" s="105">
        <v>6.7046174617134202</v>
      </c>
      <c r="M72" s="105">
        <v>0</v>
      </c>
      <c r="N72" s="105">
        <v>0</v>
      </c>
      <c r="O72" s="105">
        <v>6.2699298210907637</v>
      </c>
      <c r="P72" s="105">
        <v>5.8547554237763411</v>
      </c>
      <c r="Q72" s="105">
        <v>6.5580005656031775</v>
      </c>
      <c r="R72" s="105">
        <v>7.0106079953180158</v>
      </c>
      <c r="S72" s="105">
        <v>6.6029864204948945</v>
      </c>
      <c r="T72" s="105">
        <v>6.624652111990156</v>
      </c>
      <c r="U72" s="105">
        <v>6.4478628510047562</v>
      </c>
      <c r="V72" s="105">
        <v>6.5734382403458884</v>
      </c>
      <c r="W72" s="105">
        <v>7.1879327636191768</v>
      </c>
      <c r="X72" s="105">
        <v>0</v>
      </c>
      <c r="Y72" s="105">
        <v>0</v>
      </c>
      <c r="DA72" s="132" t="s">
        <v>4661</v>
      </c>
    </row>
    <row r="73" spans="1:105" ht="12" customHeight="1" x14ac:dyDescent="0.25">
      <c r="A73" s="106" t="s">
        <v>122</v>
      </c>
      <c r="B73" s="101"/>
      <c r="C73" s="102">
        <v>7.8865292000344152</v>
      </c>
      <c r="D73" s="102">
        <v>0</v>
      </c>
      <c r="E73" s="102">
        <v>6.5603877191049023</v>
      </c>
      <c r="F73" s="102">
        <v>6.5668061141217526</v>
      </c>
      <c r="G73" s="102">
        <v>0</v>
      </c>
      <c r="H73" s="102">
        <v>6.9587858814638599</v>
      </c>
      <c r="I73" s="102">
        <v>0</v>
      </c>
      <c r="J73" s="102">
        <v>6.662617320231794</v>
      </c>
      <c r="K73" s="102">
        <v>0</v>
      </c>
      <c r="L73" s="102">
        <v>6.6899318532573426</v>
      </c>
      <c r="M73" s="102">
        <v>6.7439259714038382</v>
      </c>
      <c r="N73" s="102">
        <v>0</v>
      </c>
      <c r="O73" s="102">
        <v>0</v>
      </c>
      <c r="P73" s="102">
        <v>0</v>
      </c>
      <c r="Q73" s="102">
        <v>0</v>
      </c>
      <c r="R73" s="102">
        <v>6.5574585476408513</v>
      </c>
      <c r="S73" s="102">
        <v>6.874937698094886</v>
      </c>
      <c r="T73" s="102">
        <v>7.0330654410583184</v>
      </c>
      <c r="U73" s="102">
        <v>7.1429059980232479</v>
      </c>
      <c r="V73" s="102">
        <v>7.1662055601971106</v>
      </c>
      <c r="W73" s="102">
        <v>0</v>
      </c>
      <c r="X73" s="102">
        <v>0</v>
      </c>
      <c r="Y73" s="102">
        <v>6.7081294636796089</v>
      </c>
      <c r="DA73" s="131" t="s">
        <v>4662</v>
      </c>
    </row>
    <row r="74" spans="1:105" ht="12" customHeight="1" x14ac:dyDescent="0.25">
      <c r="A74" s="107" t="s">
        <v>121</v>
      </c>
      <c r="B74" s="104"/>
      <c r="C74" s="105">
        <v>7.8856206782712599</v>
      </c>
      <c r="D74" s="105">
        <v>0</v>
      </c>
      <c r="E74" s="105">
        <v>6.5616678687671897</v>
      </c>
      <c r="F74" s="105">
        <v>6.5691527280919519</v>
      </c>
      <c r="G74" s="105">
        <v>0</v>
      </c>
      <c r="H74" s="105">
        <v>6.9606611903409785</v>
      </c>
      <c r="I74" s="105">
        <v>0</v>
      </c>
      <c r="J74" s="105">
        <v>6.6773270381016179</v>
      </c>
      <c r="K74" s="105">
        <v>0</v>
      </c>
      <c r="L74" s="105">
        <v>6.7026963262663779</v>
      </c>
      <c r="M74" s="105">
        <v>6.7459552586260676</v>
      </c>
      <c r="N74" s="105">
        <v>0</v>
      </c>
      <c r="O74" s="105">
        <v>0</v>
      </c>
      <c r="P74" s="105">
        <v>0</v>
      </c>
      <c r="Q74" s="105">
        <v>0</v>
      </c>
      <c r="R74" s="105">
        <v>6.6069912621211602</v>
      </c>
      <c r="S74" s="105">
        <v>6.9293086503975898</v>
      </c>
      <c r="T74" s="105">
        <v>7.0628246887816442</v>
      </c>
      <c r="U74" s="105">
        <v>7.1421072245415411</v>
      </c>
      <c r="V74" s="105">
        <v>0</v>
      </c>
      <c r="W74" s="105">
        <v>0</v>
      </c>
      <c r="X74" s="105">
        <v>0</v>
      </c>
      <c r="Y74" s="105">
        <v>6.7139910044131712</v>
      </c>
      <c r="DA74" s="132" t="s">
        <v>4663</v>
      </c>
    </row>
    <row r="75" spans="1:105" ht="12" customHeight="1" x14ac:dyDescent="0.25">
      <c r="A75" s="108" t="s">
        <v>53</v>
      </c>
      <c r="B75" s="98"/>
      <c r="C75" s="99">
        <v>1.7394386749217419</v>
      </c>
      <c r="D75" s="99">
        <v>0</v>
      </c>
      <c r="E75" s="99">
        <v>0.33671322779037238</v>
      </c>
      <c r="F75" s="99">
        <v>0.45082633688137991</v>
      </c>
      <c r="G75" s="99">
        <v>0</v>
      </c>
      <c r="H75" s="99">
        <v>0.64214907032005475</v>
      </c>
      <c r="I75" s="99">
        <v>0</v>
      </c>
      <c r="J75" s="99">
        <v>0.46763533033892041</v>
      </c>
      <c r="K75" s="99">
        <v>0</v>
      </c>
      <c r="L75" s="99">
        <v>0.43356615428048817</v>
      </c>
      <c r="M75" s="99">
        <v>0.66047232876384332</v>
      </c>
      <c r="N75" s="99">
        <v>0</v>
      </c>
      <c r="O75" s="99">
        <v>0</v>
      </c>
      <c r="P75" s="99">
        <v>0</v>
      </c>
      <c r="Q75" s="99">
        <v>0</v>
      </c>
      <c r="R75" s="99">
        <v>0.16893105123931734</v>
      </c>
      <c r="S75" s="99">
        <v>0.38084104740222052</v>
      </c>
      <c r="T75" s="99">
        <v>0.46015080084893284</v>
      </c>
      <c r="U75" s="99">
        <v>0.61116888486875676</v>
      </c>
      <c r="V75" s="99">
        <v>0</v>
      </c>
      <c r="W75" s="99">
        <v>0</v>
      </c>
      <c r="X75" s="99">
        <v>0</v>
      </c>
      <c r="Y75" s="99">
        <v>0.44801879820326462</v>
      </c>
      <c r="DA75" s="63" t="s">
        <v>4664</v>
      </c>
    </row>
    <row r="76" spans="1:105" ht="12" customHeight="1" x14ac:dyDescent="0.25">
      <c r="A76" s="108" t="s">
        <v>52</v>
      </c>
      <c r="B76" s="98"/>
      <c r="C76" s="99">
        <v>6.1461820033495185</v>
      </c>
      <c r="D76" s="99">
        <v>0</v>
      </c>
      <c r="E76" s="99">
        <v>6.2249546409768168</v>
      </c>
      <c r="F76" s="99">
        <v>6.1183263912105712</v>
      </c>
      <c r="G76" s="99">
        <v>0</v>
      </c>
      <c r="H76" s="99">
        <v>6.3185121200209231</v>
      </c>
      <c r="I76" s="99">
        <v>0</v>
      </c>
      <c r="J76" s="99">
        <v>6.2096917077626976</v>
      </c>
      <c r="K76" s="99">
        <v>0</v>
      </c>
      <c r="L76" s="99">
        <v>6.2691301719858901</v>
      </c>
      <c r="M76" s="99">
        <v>6.0854829298622226</v>
      </c>
      <c r="N76" s="99">
        <v>0</v>
      </c>
      <c r="O76" s="99">
        <v>0</v>
      </c>
      <c r="P76" s="99">
        <v>0</v>
      </c>
      <c r="Q76" s="99">
        <v>0</v>
      </c>
      <c r="R76" s="99">
        <v>6.4380602108818445</v>
      </c>
      <c r="S76" s="99">
        <v>6.5484676029953697</v>
      </c>
      <c r="T76" s="99">
        <v>6.6026738879327134</v>
      </c>
      <c r="U76" s="99">
        <v>6.5309383396727823</v>
      </c>
      <c r="V76" s="99">
        <v>0</v>
      </c>
      <c r="W76" s="99">
        <v>0</v>
      </c>
      <c r="X76" s="99">
        <v>0</v>
      </c>
      <c r="Y76" s="99">
        <v>6.2659722062099048</v>
      </c>
      <c r="DA76" s="63" t="s">
        <v>4665</v>
      </c>
    </row>
    <row r="77" spans="1:105" ht="12" customHeight="1" x14ac:dyDescent="0.25">
      <c r="A77" s="121" t="s">
        <v>54</v>
      </c>
      <c r="B77" s="122"/>
      <c r="C77" s="123">
        <v>4.428682777499815</v>
      </c>
      <c r="D77" s="123">
        <v>4.3618329886143901</v>
      </c>
      <c r="E77" s="123">
        <v>4.5791229277573411</v>
      </c>
      <c r="F77" s="123">
        <v>4.2764385080431788</v>
      </c>
      <c r="G77" s="123">
        <v>4.2069204932787203</v>
      </c>
      <c r="H77" s="123">
        <v>5.0805857830819523</v>
      </c>
      <c r="I77" s="123">
        <v>4.9134813885811761</v>
      </c>
      <c r="J77" s="123">
        <v>4.7526824884903229</v>
      </c>
      <c r="K77" s="123">
        <v>4.6340520197375055</v>
      </c>
      <c r="L77" s="123">
        <v>4.7302101972908988</v>
      </c>
      <c r="M77" s="123">
        <v>4.0426829084828988</v>
      </c>
      <c r="N77" s="123">
        <v>4.088538298397201</v>
      </c>
      <c r="O77" s="123">
        <v>3.4860933800729148</v>
      </c>
      <c r="P77" s="123">
        <v>3.6595989439952636</v>
      </c>
      <c r="Q77" s="123">
        <v>3.7898851668522924</v>
      </c>
      <c r="R77" s="123">
        <v>3.9818600742320078</v>
      </c>
      <c r="S77" s="123">
        <v>3.8892784328812962</v>
      </c>
      <c r="T77" s="123">
        <v>4.212636237710969</v>
      </c>
      <c r="U77" s="123">
        <v>3.9264254496086748</v>
      </c>
      <c r="V77" s="123">
        <v>3.9171664095667094</v>
      </c>
      <c r="W77" s="123">
        <v>4.1668747792256662</v>
      </c>
      <c r="X77" s="123">
        <v>3.8833335341709025</v>
      </c>
      <c r="Y77" s="123">
        <v>3.8103382398423444</v>
      </c>
      <c r="DA77" s="130" t="s">
        <v>4666</v>
      </c>
    </row>
    <row r="78" spans="1:105" ht="12" customHeight="1" x14ac:dyDescent="0.25">
      <c r="A78" s="97" t="s">
        <v>189</v>
      </c>
      <c r="B78" s="98"/>
      <c r="C78" s="99">
        <v>4.3821259298873887</v>
      </c>
      <c r="D78" s="99">
        <v>4.3577355791946513</v>
      </c>
      <c r="E78" s="99">
        <v>4.6709950348261504</v>
      </c>
      <c r="F78" s="99">
        <v>4.2603299864526694</v>
      </c>
      <c r="G78" s="99">
        <v>4.1923366272766946</v>
      </c>
      <c r="H78" s="99">
        <v>5.0996805407211596</v>
      </c>
      <c r="I78" s="99">
        <v>4.9320333701752306</v>
      </c>
      <c r="J78" s="99">
        <v>4.7672405352550493</v>
      </c>
      <c r="K78" s="99">
        <v>4.6854428329579934</v>
      </c>
      <c r="L78" s="99">
        <v>4.7707815012684822</v>
      </c>
      <c r="M78" s="99">
        <v>3.9233297489492189</v>
      </c>
      <c r="N78" s="99">
        <v>4.1025913857985987</v>
      </c>
      <c r="O78" s="99">
        <v>3.4933606601252558</v>
      </c>
      <c r="P78" s="99">
        <v>3.5326911886318304</v>
      </c>
      <c r="Q78" s="99">
        <v>3.7900047842354581</v>
      </c>
      <c r="R78" s="99">
        <v>4.0609764423041224</v>
      </c>
      <c r="S78" s="99">
        <v>3.905260276870691</v>
      </c>
      <c r="T78" s="99">
        <v>4.2196368294675661</v>
      </c>
      <c r="U78" s="99">
        <v>3.9010836182262265</v>
      </c>
      <c r="V78" s="99">
        <v>3.9126127013689027</v>
      </c>
      <c r="W78" s="99">
        <v>4.2210569043104735</v>
      </c>
      <c r="X78" s="99">
        <v>3.844716871627917</v>
      </c>
      <c r="Y78" s="99">
        <v>3.7871072536200732</v>
      </c>
      <c r="DA78" s="63" t="s">
        <v>4667</v>
      </c>
    </row>
    <row r="79" spans="1:105" ht="12" customHeight="1" x14ac:dyDescent="0.25">
      <c r="A79" s="109" t="s">
        <v>120</v>
      </c>
      <c r="B79" s="33"/>
      <c r="C79" s="110">
        <v>4.5334021682614276</v>
      </c>
      <c r="D79" s="110">
        <v>4.382736413710913</v>
      </c>
      <c r="E79" s="110">
        <v>4.4020644350637941</v>
      </c>
      <c r="F79" s="110">
        <v>4.3088757223692005</v>
      </c>
      <c r="G79" s="110">
        <v>4.316023218911976</v>
      </c>
      <c r="H79" s="110">
        <v>5.0464473747678156</v>
      </c>
      <c r="I79" s="110">
        <v>4.8535753069834797</v>
      </c>
      <c r="J79" s="110">
        <v>4.7265865910546676</v>
      </c>
      <c r="K79" s="110">
        <v>4.5134608317007432</v>
      </c>
      <c r="L79" s="110">
        <v>4.6861385361452728</v>
      </c>
      <c r="M79" s="110">
        <v>4.1890912415892902</v>
      </c>
      <c r="N79" s="110">
        <v>4.0026465155188777</v>
      </c>
      <c r="O79" s="110">
        <v>3.386873976452927</v>
      </c>
      <c r="P79" s="110">
        <v>3.887945939005776</v>
      </c>
      <c r="Q79" s="110">
        <v>3.7886055840103072</v>
      </c>
      <c r="R79" s="110">
        <v>3.8005240902044899</v>
      </c>
      <c r="S79" s="110">
        <v>3.8673349899806166</v>
      </c>
      <c r="T79" s="110">
        <v>4.2045457184842316</v>
      </c>
      <c r="U79" s="110">
        <v>3.9891147010336572</v>
      </c>
      <c r="V79" s="110">
        <v>3.9800534625590061</v>
      </c>
      <c r="W79" s="110">
        <v>3.9826083454211187</v>
      </c>
      <c r="X79" s="110">
        <v>3.9660538513359826</v>
      </c>
      <c r="Y79" s="110">
        <v>3.8447158056791078</v>
      </c>
      <c r="DA79" s="60" t="s">
        <v>4668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41.588467875844636</v>
      </c>
      <c r="D81" s="118">
        <f t="shared" si="28"/>
        <v>41.62045375364427</v>
      </c>
      <c r="E81" s="118">
        <f t="shared" si="28"/>
        <v>43.360884642850991</v>
      </c>
      <c r="F81" s="118">
        <f t="shared" si="28"/>
        <v>45.135904574340451</v>
      </c>
      <c r="G81" s="118">
        <f t="shared" si="28"/>
        <v>47.179091102252052</v>
      </c>
      <c r="H81" s="118">
        <f t="shared" si="28"/>
        <v>45.063918817919195</v>
      </c>
      <c r="I81" s="118">
        <f t="shared" si="28"/>
        <v>43.730294550983537</v>
      </c>
      <c r="J81" s="118">
        <f t="shared" si="28"/>
        <v>41.868745015010404</v>
      </c>
      <c r="K81" s="118">
        <f t="shared" si="28"/>
        <v>45.200121903705273</v>
      </c>
      <c r="L81" s="118">
        <f t="shared" si="28"/>
        <v>44.735848971484081</v>
      </c>
      <c r="M81" s="118">
        <f t="shared" si="28"/>
        <v>41.328686702756414</v>
      </c>
      <c r="N81" s="118">
        <f t="shared" si="28"/>
        <v>40.312670089803241</v>
      </c>
      <c r="O81" s="118">
        <f t="shared" si="28"/>
        <v>36.470362496434085</v>
      </c>
      <c r="P81" s="118">
        <f t="shared" si="28"/>
        <v>36.133992085242511</v>
      </c>
      <c r="Q81" s="118">
        <f t="shared" si="28"/>
        <v>0</v>
      </c>
      <c r="R81" s="118">
        <f t="shared" ref="R81:V81" si="29">R82+R85+R87+R100</f>
        <v>0</v>
      </c>
      <c r="S81" s="118">
        <f t="shared" si="29"/>
        <v>0</v>
      </c>
      <c r="T81" s="118">
        <f t="shared" si="29"/>
        <v>0</v>
      </c>
      <c r="U81" s="118">
        <f t="shared" si="29"/>
        <v>32.916132014836833</v>
      </c>
      <c r="V81" s="118">
        <f t="shared" si="29"/>
        <v>32.36323528793023</v>
      </c>
      <c r="W81" s="118">
        <f t="shared" ref="W81:Y81" si="30">W82+W85+W87+W100</f>
        <v>31.691663900721696</v>
      </c>
      <c r="X81" s="118">
        <f t="shared" si="30"/>
        <v>31.375449716138125</v>
      </c>
      <c r="Y81" s="118">
        <f t="shared" si="30"/>
        <v>29.351410348112957</v>
      </c>
      <c r="DA81" s="129" t="s">
        <v>4669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28.000751244476405</v>
      </c>
      <c r="D82" s="123">
        <f t="shared" si="31"/>
        <v>29.040067099887999</v>
      </c>
      <c r="E82" s="123">
        <f t="shared" si="31"/>
        <v>30.215940294339827</v>
      </c>
      <c r="F82" s="123">
        <f t="shared" si="31"/>
        <v>31.699465551000781</v>
      </c>
      <c r="G82" s="123">
        <f t="shared" si="31"/>
        <v>32.197532248570916</v>
      </c>
      <c r="H82" s="123">
        <f t="shared" si="31"/>
        <v>32.062050779186684</v>
      </c>
      <c r="I82" s="123">
        <f t="shared" si="31"/>
        <v>30.80850820164703</v>
      </c>
      <c r="J82" s="123">
        <f t="shared" si="31"/>
        <v>29.360824557499264</v>
      </c>
      <c r="K82" s="123">
        <f t="shared" si="31"/>
        <v>32.452586208299074</v>
      </c>
      <c r="L82" s="123">
        <f t="shared" si="31"/>
        <v>31.335603767551071</v>
      </c>
      <c r="M82" s="123">
        <f t="shared" si="31"/>
        <v>29.052414814502146</v>
      </c>
      <c r="N82" s="123">
        <f t="shared" si="31"/>
        <v>27.560329174376854</v>
      </c>
      <c r="O82" s="123">
        <f t="shared" si="31"/>
        <v>25.971643321152921</v>
      </c>
      <c r="P82" s="123">
        <f t="shared" si="31"/>
        <v>25.440557482984776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21.324847779771307</v>
      </c>
      <c r="V82" s="123">
        <f t="shared" si="32"/>
        <v>20.817705703489583</v>
      </c>
      <c r="W82" s="123">
        <f t="shared" ref="W82:Y82" si="33">SUM(W83:W84)</f>
        <v>19.982047202746603</v>
      </c>
      <c r="X82" s="123">
        <f t="shared" si="33"/>
        <v>19.20128978316615</v>
      </c>
      <c r="Y82" s="123">
        <f t="shared" si="33"/>
        <v>18.655079540743564</v>
      </c>
      <c r="DA82" s="130" t="s">
        <v>4670</v>
      </c>
    </row>
    <row r="83" spans="1:105" ht="12" customHeight="1" x14ac:dyDescent="0.25">
      <c r="A83" s="97" t="s">
        <v>199</v>
      </c>
      <c r="B83" s="98"/>
      <c r="C83" s="99">
        <v>27.756268526291613</v>
      </c>
      <c r="D83" s="99">
        <v>28.794617752921724</v>
      </c>
      <c r="E83" s="99">
        <v>29.977084709486583</v>
      </c>
      <c r="F83" s="99">
        <v>31.44945172694478</v>
      </c>
      <c r="G83" s="99">
        <v>31.952115094545693</v>
      </c>
      <c r="H83" s="99">
        <v>31.827445153123083</v>
      </c>
      <c r="I83" s="99">
        <v>30.584878042736698</v>
      </c>
      <c r="J83" s="99">
        <v>29.15287396501115</v>
      </c>
      <c r="K83" s="99">
        <v>32.231271509797999</v>
      </c>
      <c r="L83" s="99">
        <v>31.123165733514291</v>
      </c>
      <c r="M83" s="99">
        <v>28.853947652276087</v>
      </c>
      <c r="N83" s="99">
        <v>27.374422251146708</v>
      </c>
      <c r="O83" s="99">
        <v>25.793845752547469</v>
      </c>
      <c r="P83" s="99">
        <v>25.264114715128382</v>
      </c>
      <c r="Q83" s="99">
        <v>0</v>
      </c>
      <c r="R83" s="99">
        <v>0</v>
      </c>
      <c r="S83" s="99">
        <v>0</v>
      </c>
      <c r="T83" s="99">
        <v>0</v>
      </c>
      <c r="U83" s="99">
        <v>21.186033879497277</v>
      </c>
      <c r="V83" s="99">
        <v>20.682236490820348</v>
      </c>
      <c r="W83" s="99">
        <v>19.851524114637648</v>
      </c>
      <c r="X83" s="99">
        <v>19.074018862096089</v>
      </c>
      <c r="Y83" s="99">
        <v>18.531682843195224</v>
      </c>
      <c r="DA83" s="63" t="s">
        <v>4671</v>
      </c>
    </row>
    <row r="84" spans="1:105" ht="12" customHeight="1" x14ac:dyDescent="0.25">
      <c r="A84" s="97" t="s">
        <v>53</v>
      </c>
      <c r="B84" s="98"/>
      <c r="C84" s="99">
        <v>0.2444827181847897</v>
      </c>
      <c r="D84" s="99">
        <v>0.24544934696627527</v>
      </c>
      <c r="E84" s="99">
        <v>0.23885558485324518</v>
      </c>
      <c r="F84" s="99">
        <v>0.25001382405600059</v>
      </c>
      <c r="G84" s="99">
        <v>0.24541715402522271</v>
      </c>
      <c r="H84" s="99">
        <v>0.234605626063603</v>
      </c>
      <c r="I84" s="99">
        <v>0.22363015891033369</v>
      </c>
      <c r="J84" s="99">
        <v>0.20795059248811354</v>
      </c>
      <c r="K84" s="99">
        <v>0.22131469850107438</v>
      </c>
      <c r="L84" s="99">
        <v>0.21243803403677999</v>
      </c>
      <c r="M84" s="99">
        <v>0.19846716222605904</v>
      </c>
      <c r="N84" s="99">
        <v>0.18590692323014588</v>
      </c>
      <c r="O84" s="99">
        <v>0.17779756860545415</v>
      </c>
      <c r="P84" s="99">
        <v>0.1764427678563949</v>
      </c>
      <c r="Q84" s="99">
        <v>0</v>
      </c>
      <c r="R84" s="99">
        <v>0</v>
      </c>
      <c r="S84" s="99">
        <v>0</v>
      </c>
      <c r="T84" s="99">
        <v>0</v>
      </c>
      <c r="U84" s="99">
        <v>0.13881390027403079</v>
      </c>
      <c r="V84" s="99">
        <v>0.13546921266923417</v>
      </c>
      <c r="W84" s="99">
        <v>0.13052308810895619</v>
      </c>
      <c r="X84" s="99">
        <v>0.12727092107006008</v>
      </c>
      <c r="Y84" s="99">
        <v>0.12339669754833926</v>
      </c>
      <c r="DA84" s="63" t="s">
        <v>4672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1.5743214038300195</v>
      </c>
      <c r="D85" s="123">
        <f t="shared" si="34"/>
        <v>1.0166939715405201</v>
      </c>
      <c r="E85" s="123">
        <f t="shared" si="34"/>
        <v>2.0408243386251019</v>
      </c>
      <c r="F85" s="123">
        <f t="shared" si="34"/>
        <v>2.3977589576178184</v>
      </c>
      <c r="G85" s="123">
        <f t="shared" si="34"/>
        <v>3.8675157655380863</v>
      </c>
      <c r="H85" s="123">
        <f t="shared" si="34"/>
        <v>1.2444277297033104</v>
      </c>
      <c r="I85" s="123">
        <f t="shared" si="34"/>
        <v>1.3924707409818737</v>
      </c>
      <c r="J85" s="123">
        <f t="shared" si="34"/>
        <v>1.1069422482113089</v>
      </c>
      <c r="K85" s="123">
        <f t="shared" si="34"/>
        <v>1.7212058200496037</v>
      </c>
      <c r="L85" s="123">
        <f t="shared" si="34"/>
        <v>2.0726504355883351</v>
      </c>
      <c r="M85" s="123">
        <f t="shared" si="34"/>
        <v>1.4272885112749378</v>
      </c>
      <c r="N85" s="123">
        <f t="shared" si="34"/>
        <v>2.2184590153224888</v>
      </c>
      <c r="O85" s="123">
        <f t="shared" si="34"/>
        <v>0.43689435820245204</v>
      </c>
      <c r="P85" s="123">
        <f t="shared" si="34"/>
        <v>0.12105574213708663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0.57868729366494653</v>
      </c>
      <c r="V85" s="123">
        <f t="shared" si="34"/>
        <v>0.62117042917512599</v>
      </c>
      <c r="W85" s="123">
        <f t="shared" si="34"/>
        <v>0.60633766496748975</v>
      </c>
      <c r="X85" s="123">
        <f t="shared" si="34"/>
        <v>0.7836638763846101</v>
      </c>
      <c r="Y85" s="123">
        <f t="shared" si="34"/>
        <v>0.27247487560322997</v>
      </c>
      <c r="DA85" s="130" t="s">
        <v>4673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1.5743214038300195</v>
      </c>
      <c r="D86" s="99">
        <f>RES_hhdet_in_tesh!D86/RES_summary!D$21</f>
        <v>1.0166939715405201</v>
      </c>
      <c r="E86" s="99">
        <f>RES_hhdet_in_tesh!E86/RES_summary!E$21</f>
        <v>2.0408243386251019</v>
      </c>
      <c r="F86" s="99">
        <f>RES_hhdet_in_tesh!F86/RES_summary!F$21</f>
        <v>2.3977589576178184</v>
      </c>
      <c r="G86" s="99">
        <f>RES_hhdet_in_tesh!G86/RES_summary!G$21</f>
        <v>3.8675157655380863</v>
      </c>
      <c r="H86" s="99">
        <f>RES_hhdet_in_tesh!H86/RES_summary!H$21</f>
        <v>1.2444277297033104</v>
      </c>
      <c r="I86" s="99">
        <f>RES_hhdet_in_tesh!I86/RES_summary!I$21</f>
        <v>1.3924707409818737</v>
      </c>
      <c r="J86" s="99">
        <f>RES_hhdet_in_tesh!J86/RES_summary!J$21</f>
        <v>1.1069422482113089</v>
      </c>
      <c r="K86" s="99">
        <f>RES_hhdet_in_tesh!K86/RES_summary!K$21</f>
        <v>1.7212058200496037</v>
      </c>
      <c r="L86" s="99">
        <f>RES_hhdet_in_tesh!L86/RES_summary!L$21</f>
        <v>2.0726504355883351</v>
      </c>
      <c r="M86" s="99">
        <f>RES_hhdet_in_tesh!M86/RES_summary!M$21</f>
        <v>1.4272885112749378</v>
      </c>
      <c r="N86" s="99">
        <f>RES_hhdet_in_tesh!N86/RES_summary!N$21</f>
        <v>2.2184590153224888</v>
      </c>
      <c r="O86" s="99">
        <f>RES_hhdet_in_tesh!O86/RES_summary!O$21</f>
        <v>0.43689435820245204</v>
      </c>
      <c r="P86" s="99">
        <f>RES_hhdet_in_tesh!P86/RES_summary!P$21</f>
        <v>0.12105574213708663</v>
      </c>
      <c r="Q86" s="99">
        <f>RES_hhdet_in_tesh!Q86/RES_summary!Q$21</f>
        <v>0</v>
      </c>
      <c r="R86" s="99">
        <f>RES_hhdet_in_tesh!R86/RES_summary!R$21</f>
        <v>0</v>
      </c>
      <c r="S86" s="99">
        <f>RES_hhdet_in_tesh!S86/RES_summary!S$21</f>
        <v>0</v>
      </c>
      <c r="T86" s="99">
        <f>RES_hhdet_in_tesh!T86/RES_summary!T$21</f>
        <v>0</v>
      </c>
      <c r="U86" s="99">
        <f>RES_hhdet_in_tesh!U86/RES_summary!U$21</f>
        <v>0.57868729366494653</v>
      </c>
      <c r="V86" s="99">
        <f>RES_hhdet_in_tesh!V86/RES_summary!V$21</f>
        <v>0.62117042917512599</v>
      </c>
      <c r="W86" s="99">
        <f>RES_hhdet_in_tesh!W86/RES_summary!W$21</f>
        <v>0.60633766496748975</v>
      </c>
      <c r="X86" s="99">
        <f>RES_hhdet_in_tesh!X86/RES_summary!X$21</f>
        <v>0.7836638763846101</v>
      </c>
      <c r="Y86" s="99">
        <f>RES_hhdet_in_tesh!Y86/RES_summary!Y$21</f>
        <v>0.27247487560322997</v>
      </c>
      <c r="DA86" s="63" t="s">
        <v>4674</v>
      </c>
    </row>
    <row r="87" spans="1:105" ht="12" customHeight="1" x14ac:dyDescent="0.25">
      <c r="A87" s="121" t="s">
        <v>55</v>
      </c>
      <c r="B87" s="122"/>
      <c r="C87" s="123">
        <v>7.5348095502572017</v>
      </c>
      <c r="D87" s="123">
        <v>7.1894426366806234</v>
      </c>
      <c r="E87" s="123">
        <v>6.7080480251910926</v>
      </c>
      <c r="F87" s="123">
        <v>6.687995847005948</v>
      </c>
      <c r="G87" s="123">
        <v>6.7474232759693464</v>
      </c>
      <c r="H87" s="123">
        <v>6.7897211440057097</v>
      </c>
      <c r="I87" s="123">
        <v>6.6994521587087261</v>
      </c>
      <c r="J87" s="123">
        <v>6.6702596626602437</v>
      </c>
      <c r="K87" s="123">
        <v>6.4827046609857515</v>
      </c>
      <c r="L87" s="123">
        <v>6.6887524686409936</v>
      </c>
      <c r="M87" s="123">
        <v>6.6691036336454319</v>
      </c>
      <c r="N87" s="123">
        <v>6.535424513079378</v>
      </c>
      <c r="O87" s="123">
        <v>6.5697456434245893</v>
      </c>
      <c r="P87" s="123">
        <v>6.7091867355625352</v>
      </c>
      <c r="Q87" s="123">
        <v>0</v>
      </c>
      <c r="R87" s="123">
        <v>0</v>
      </c>
      <c r="S87" s="123">
        <v>0</v>
      </c>
      <c r="T87" s="123">
        <v>0</v>
      </c>
      <c r="U87" s="123">
        <v>7.0471632081977313</v>
      </c>
      <c r="V87" s="123">
        <v>6.9846459712876481</v>
      </c>
      <c r="W87" s="123">
        <v>7.1287582806786354</v>
      </c>
      <c r="X87" s="123">
        <v>7.3503628697990573</v>
      </c>
      <c r="Y87" s="123">
        <v>6.6100086267119718</v>
      </c>
      <c r="DA87" s="130" t="s">
        <v>4675</v>
      </c>
    </row>
    <row r="88" spans="1:105" ht="12" customHeight="1" x14ac:dyDescent="0.25">
      <c r="A88" s="97" t="s">
        <v>132</v>
      </c>
      <c r="B88" s="98"/>
      <c r="C88" s="99">
        <v>7.4122454758657996</v>
      </c>
      <c r="D88" s="99">
        <v>7.2199996329060347</v>
      </c>
      <c r="E88" s="99">
        <v>6.7288330071982561</v>
      </c>
      <c r="F88" s="99">
        <v>6.5628039491586287</v>
      </c>
      <c r="G88" s="99">
        <v>6.6090234094942808</v>
      </c>
      <c r="H88" s="99">
        <v>6.6246448480209361</v>
      </c>
      <c r="I88" s="99">
        <v>6.5126646837081674</v>
      </c>
      <c r="J88" s="99">
        <v>6.6786709005947635</v>
      </c>
      <c r="K88" s="99">
        <v>6.5639646964050691</v>
      </c>
      <c r="L88" s="99">
        <v>6.6102140651687682</v>
      </c>
      <c r="M88" s="99">
        <v>7.0636215258705679</v>
      </c>
      <c r="N88" s="99">
        <v>7.2294927812857175</v>
      </c>
      <c r="O88" s="99">
        <v>7.6621443349433207</v>
      </c>
      <c r="P88" s="99">
        <v>7.7094728729576723</v>
      </c>
      <c r="Q88" s="99">
        <v>0</v>
      </c>
      <c r="R88" s="99">
        <v>0</v>
      </c>
      <c r="S88" s="99">
        <v>0</v>
      </c>
      <c r="T88" s="99">
        <v>0</v>
      </c>
      <c r="U88" s="99">
        <v>7.0956373121007346</v>
      </c>
      <c r="V88" s="99">
        <v>7.0909606055514915</v>
      </c>
      <c r="W88" s="99">
        <v>7.035449084075319</v>
      </c>
      <c r="X88" s="99">
        <v>6.9426351091493341</v>
      </c>
      <c r="Y88" s="99">
        <v>6.7671660014280528</v>
      </c>
      <c r="DA88" s="63" t="s">
        <v>4676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6.7288627130534886</v>
      </c>
      <c r="F89" s="99">
        <v>6.5629290353998986</v>
      </c>
      <c r="G89" s="99">
        <v>6.6091898565142158</v>
      </c>
      <c r="H89" s="99">
        <v>6.6249671066462472</v>
      </c>
      <c r="I89" s="99">
        <v>6.516170766479509</v>
      </c>
      <c r="J89" s="99">
        <v>6.6912041017981574</v>
      </c>
      <c r="K89" s="99">
        <v>6.5785577563840585</v>
      </c>
      <c r="L89" s="99">
        <v>6.622179472707586</v>
      </c>
      <c r="M89" s="99">
        <v>7.0709530357000627</v>
      </c>
      <c r="N89" s="99">
        <v>7.2347235917164578</v>
      </c>
      <c r="O89" s="99">
        <v>7.6644404696046227</v>
      </c>
      <c r="P89" s="99">
        <v>7.7125253279576418</v>
      </c>
      <c r="Q89" s="99">
        <v>0</v>
      </c>
      <c r="R89" s="99">
        <v>0</v>
      </c>
      <c r="S89" s="99">
        <v>0</v>
      </c>
      <c r="T89" s="99">
        <v>0</v>
      </c>
      <c r="U89" s="99">
        <v>7.0954865957177935</v>
      </c>
      <c r="V89" s="99">
        <v>7.0917125249348905</v>
      </c>
      <c r="W89" s="99">
        <v>7.0396763367135176</v>
      </c>
      <c r="X89" s="99">
        <v>6.9515777061005002</v>
      </c>
      <c r="Y89" s="99">
        <v>6.7816029045431359</v>
      </c>
      <c r="DA89" s="63" t="s">
        <v>4677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0.35359955604507409</v>
      </c>
      <c r="F90" s="102">
        <v>0.4523093403166446</v>
      </c>
      <c r="G90" s="102">
        <v>0.43997309671779589</v>
      </c>
      <c r="H90" s="102">
        <v>0.60593488647503424</v>
      </c>
      <c r="I90" s="102">
        <v>0.48493641231433976</v>
      </c>
      <c r="J90" s="102">
        <v>0.47005028687296174</v>
      </c>
      <c r="K90" s="102">
        <v>0.43428113927568351</v>
      </c>
      <c r="L90" s="102">
        <v>0.4331015934508024</v>
      </c>
      <c r="M90" s="102">
        <v>0.71336270095178522</v>
      </c>
      <c r="N90" s="102">
        <v>0.49080177345563186</v>
      </c>
      <c r="O90" s="102">
        <v>0.34521391581715438</v>
      </c>
      <c r="P90" s="102">
        <v>0.68830365951697225</v>
      </c>
      <c r="Q90" s="102">
        <v>0</v>
      </c>
      <c r="R90" s="102">
        <v>0</v>
      </c>
      <c r="S90" s="102">
        <v>0</v>
      </c>
      <c r="T90" s="102">
        <v>0</v>
      </c>
      <c r="U90" s="102">
        <v>0.59791635978713642</v>
      </c>
      <c r="V90" s="102">
        <v>0.49060569534196286</v>
      </c>
      <c r="W90" s="102">
        <v>0.53811726533350046</v>
      </c>
      <c r="X90" s="102">
        <v>0.57379607327626603</v>
      </c>
      <c r="Y90" s="102">
        <v>0.45304767106307448</v>
      </c>
      <c r="DA90" s="131" t="s">
        <v>4678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6.3752631570084137</v>
      </c>
      <c r="F91" s="105">
        <v>6.1106196950832539</v>
      </c>
      <c r="G91" s="105">
        <v>6.1692167597964209</v>
      </c>
      <c r="H91" s="105">
        <v>6.019032220171213</v>
      </c>
      <c r="I91" s="105">
        <v>6.0312343541651696</v>
      </c>
      <c r="J91" s="105">
        <v>6.221153814925195</v>
      </c>
      <c r="K91" s="105">
        <v>6.1442766171083756</v>
      </c>
      <c r="L91" s="105">
        <v>6.1890778792567831</v>
      </c>
      <c r="M91" s="105">
        <v>6.3575903347482772</v>
      </c>
      <c r="N91" s="105">
        <v>6.7439218182608256</v>
      </c>
      <c r="O91" s="105">
        <v>7.3192265537874688</v>
      </c>
      <c r="P91" s="105">
        <v>7.0242216684406689</v>
      </c>
      <c r="Q91" s="105">
        <v>0</v>
      </c>
      <c r="R91" s="105">
        <v>0</v>
      </c>
      <c r="S91" s="105">
        <v>0</v>
      </c>
      <c r="T91" s="105">
        <v>0</v>
      </c>
      <c r="U91" s="105">
        <v>6.4975702359306569</v>
      </c>
      <c r="V91" s="105">
        <v>6.6011068295929274</v>
      </c>
      <c r="W91" s="105">
        <v>6.5015590713800169</v>
      </c>
      <c r="X91" s="105">
        <v>6.3777816328242336</v>
      </c>
      <c r="Y91" s="105">
        <v>6.3285552334800617</v>
      </c>
      <c r="DA91" s="132" t="s">
        <v>4679</v>
      </c>
    </row>
    <row r="92" spans="1:105" ht="12" customHeight="1" x14ac:dyDescent="0.25">
      <c r="A92" s="106" t="s">
        <v>124</v>
      </c>
      <c r="B92" s="101"/>
      <c r="C92" s="102">
        <v>7.2815053843357438</v>
      </c>
      <c r="D92" s="102">
        <v>7.1931031652024551</v>
      </c>
      <c r="E92" s="102">
        <v>6.7401952350646486</v>
      </c>
      <c r="F92" s="102">
        <v>6.7415155405618279</v>
      </c>
      <c r="G92" s="102">
        <v>6.9110739837010895</v>
      </c>
      <c r="H92" s="102">
        <v>6.6407618019296493</v>
      </c>
      <c r="I92" s="102">
        <v>6.641177682706374</v>
      </c>
      <c r="J92" s="102">
        <v>6.6687750431722863</v>
      </c>
      <c r="K92" s="102">
        <v>6.5229193523649096</v>
      </c>
      <c r="L92" s="102">
        <v>6.6924248956172709</v>
      </c>
      <c r="M92" s="102">
        <v>6.5665091652507321</v>
      </c>
      <c r="N92" s="102">
        <v>6.4856992728381826</v>
      </c>
      <c r="O92" s="102">
        <v>6.7017721808404493</v>
      </c>
      <c r="P92" s="102">
        <v>6.7120499563279381</v>
      </c>
      <c r="Q92" s="102">
        <v>0</v>
      </c>
      <c r="R92" s="102">
        <v>0</v>
      </c>
      <c r="S92" s="102">
        <v>0</v>
      </c>
      <c r="T92" s="102">
        <v>0</v>
      </c>
      <c r="U92" s="102">
        <v>6.8464108721136743</v>
      </c>
      <c r="V92" s="102">
        <v>6.6926177934537119</v>
      </c>
      <c r="W92" s="102">
        <v>7.083259942766885</v>
      </c>
      <c r="X92" s="102">
        <v>7.7323840804321495</v>
      </c>
      <c r="Y92" s="102">
        <v>6.4176759376547219</v>
      </c>
      <c r="DA92" s="131" t="s">
        <v>4680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7.1925220878566467</v>
      </c>
      <c r="E93" s="105">
        <v>6.7408263885478918</v>
      </c>
      <c r="F93" s="105">
        <v>6.742769749500126</v>
      </c>
      <c r="G93" s="105">
        <v>6.912508963397813</v>
      </c>
      <c r="H93" s="105">
        <v>6.641463086008728</v>
      </c>
      <c r="I93" s="105">
        <v>6.6468495041890829</v>
      </c>
      <c r="J93" s="105">
        <v>6.6795808878048666</v>
      </c>
      <c r="K93" s="105">
        <v>6.5330678417449484</v>
      </c>
      <c r="L93" s="105">
        <v>6.7000902625739878</v>
      </c>
      <c r="M93" s="105">
        <v>6.5689938525195819</v>
      </c>
      <c r="N93" s="105">
        <v>6.4862409812442854</v>
      </c>
      <c r="O93" s="105">
        <v>6.701977140897025</v>
      </c>
      <c r="P93" s="105">
        <v>6.7126074463846752</v>
      </c>
      <c r="Q93" s="105">
        <v>0</v>
      </c>
      <c r="R93" s="105">
        <v>0</v>
      </c>
      <c r="S93" s="105">
        <v>0</v>
      </c>
      <c r="T93" s="105">
        <v>0</v>
      </c>
      <c r="U93" s="105">
        <v>6.8406363915075055</v>
      </c>
      <c r="V93" s="105">
        <v>6.6858100020892017</v>
      </c>
      <c r="W93" s="105">
        <v>7.0842622818654259</v>
      </c>
      <c r="X93" s="105">
        <v>7.7438239247715774</v>
      </c>
      <c r="Y93" s="105">
        <v>6.4194483272640115</v>
      </c>
      <c r="DA93" s="132" t="s">
        <v>4681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0.64149467431752061</v>
      </c>
      <c r="E94" s="99">
        <v>0.3543203089310239</v>
      </c>
      <c r="F94" s="99">
        <v>0.46647705547106683</v>
      </c>
      <c r="G94" s="99">
        <v>0.46299307751971797</v>
      </c>
      <c r="H94" s="99">
        <v>0.60724459723254098</v>
      </c>
      <c r="I94" s="99">
        <v>0.49611592406377025</v>
      </c>
      <c r="J94" s="99">
        <v>0.46879145033200603</v>
      </c>
      <c r="K94" s="99">
        <v>0.42977695697658552</v>
      </c>
      <c r="L94" s="99">
        <v>0.44096710868185601</v>
      </c>
      <c r="M94" s="99">
        <v>0.65211231431647365</v>
      </c>
      <c r="N94" s="99">
        <v>0.42204477272360347</v>
      </c>
      <c r="O94" s="99">
        <v>0.27501015196368267</v>
      </c>
      <c r="P94" s="99">
        <v>0.57251782193600265</v>
      </c>
      <c r="Q94" s="99">
        <v>0</v>
      </c>
      <c r="R94" s="99">
        <v>0</v>
      </c>
      <c r="S94" s="99">
        <v>0</v>
      </c>
      <c r="T94" s="99">
        <v>0</v>
      </c>
      <c r="U94" s="99">
        <v>0.56905200043358017</v>
      </c>
      <c r="V94" s="99">
        <v>0.44338265234770374</v>
      </c>
      <c r="W94" s="99">
        <v>0.54196518190097587</v>
      </c>
      <c r="X94" s="99">
        <v>0.67256942681672993</v>
      </c>
      <c r="Y94" s="99">
        <v>0.41373310687946463</v>
      </c>
      <c r="DA94" s="63" t="s">
        <v>4682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6.551027413539126</v>
      </c>
      <c r="E95" s="99">
        <v>6.3865060796168676</v>
      </c>
      <c r="F95" s="99">
        <v>6.2762926940290589</v>
      </c>
      <c r="G95" s="99">
        <v>6.4495158858780952</v>
      </c>
      <c r="H95" s="99">
        <v>6.0342184887761858</v>
      </c>
      <c r="I95" s="99">
        <v>6.1507335801253129</v>
      </c>
      <c r="J95" s="99">
        <v>6.2107894374728589</v>
      </c>
      <c r="K95" s="99">
        <v>6.103290884768362</v>
      </c>
      <c r="L95" s="99">
        <v>6.2591231538921317</v>
      </c>
      <c r="M95" s="99">
        <v>5.9168815382031088</v>
      </c>
      <c r="N95" s="99">
        <v>6.0641962085206815</v>
      </c>
      <c r="O95" s="99">
        <v>6.4269669889333416</v>
      </c>
      <c r="P95" s="99">
        <v>6.140089624448672</v>
      </c>
      <c r="Q95" s="99">
        <v>0</v>
      </c>
      <c r="R95" s="99">
        <v>0</v>
      </c>
      <c r="S95" s="99">
        <v>0</v>
      </c>
      <c r="T95" s="99">
        <v>0</v>
      </c>
      <c r="U95" s="99">
        <v>6.271584391073926</v>
      </c>
      <c r="V95" s="99">
        <v>6.242427349741499</v>
      </c>
      <c r="W95" s="99">
        <v>6.5422970999644514</v>
      </c>
      <c r="X95" s="99">
        <v>7.0712544979548477</v>
      </c>
      <c r="Y95" s="99">
        <v>6.0057152203845456</v>
      </c>
      <c r="DA95" s="63" t="s">
        <v>4683</v>
      </c>
    </row>
    <row r="96" spans="1:105" ht="12" customHeight="1" x14ac:dyDescent="0.25">
      <c r="A96" s="106" t="s">
        <v>122</v>
      </c>
      <c r="B96" s="101"/>
      <c r="C96" s="102">
        <v>7.8865292000344134</v>
      </c>
      <c r="D96" s="102">
        <v>7.1799109758830131</v>
      </c>
      <c r="E96" s="102">
        <v>6.5603877191049023</v>
      </c>
      <c r="F96" s="102">
        <v>6.5668061141217526</v>
      </c>
      <c r="G96" s="102">
        <v>6.5964939795942019</v>
      </c>
      <c r="H96" s="102">
        <v>6.9587858814638626</v>
      </c>
      <c r="I96" s="102">
        <v>6.7424583181593425</v>
      </c>
      <c r="J96" s="102">
        <v>6.6626173202317949</v>
      </c>
      <c r="K96" s="102">
        <v>6.4340297192019964</v>
      </c>
      <c r="L96" s="102">
        <v>6.6899318532573417</v>
      </c>
      <c r="M96" s="102">
        <v>6.7439259714038391</v>
      </c>
      <c r="N96" s="102">
        <v>6.5414834748836066</v>
      </c>
      <c r="O96" s="102">
        <v>6.3845415752990329</v>
      </c>
      <c r="P96" s="102">
        <v>6.6926911026348144</v>
      </c>
      <c r="Q96" s="102">
        <v>0</v>
      </c>
      <c r="R96" s="102">
        <v>0</v>
      </c>
      <c r="S96" s="102">
        <v>0</v>
      </c>
      <c r="T96" s="102">
        <v>0</v>
      </c>
      <c r="U96" s="102">
        <v>7.1429059980232461</v>
      </c>
      <c r="V96" s="102">
        <v>7.1662055601971106</v>
      </c>
      <c r="W96" s="102">
        <v>7.1684016202106831</v>
      </c>
      <c r="X96" s="102">
        <v>7.0604585990760462</v>
      </c>
      <c r="Y96" s="102">
        <v>6.7081294636796089</v>
      </c>
      <c r="DA96" s="131" t="s">
        <v>4684</v>
      </c>
    </row>
    <row r="97" spans="1:105" ht="12" customHeight="1" x14ac:dyDescent="0.25">
      <c r="A97" s="107" t="s">
        <v>121</v>
      </c>
      <c r="B97" s="104"/>
      <c r="C97" s="105">
        <v>7.8856206782712617</v>
      </c>
      <c r="D97" s="105">
        <v>7.1785231527405307</v>
      </c>
      <c r="E97" s="105">
        <v>6.561667868767187</v>
      </c>
      <c r="F97" s="105">
        <v>6.5691527280919519</v>
      </c>
      <c r="G97" s="105">
        <v>6.5981374731281832</v>
      </c>
      <c r="H97" s="105">
        <v>6.9606611903409785</v>
      </c>
      <c r="I97" s="105">
        <v>6.749618209284546</v>
      </c>
      <c r="J97" s="105">
        <v>6.677327038101617</v>
      </c>
      <c r="K97" s="105">
        <v>6.4496601332421948</v>
      </c>
      <c r="L97" s="105">
        <v>6.7026963262663752</v>
      </c>
      <c r="M97" s="105">
        <v>6.7459552586260667</v>
      </c>
      <c r="N97" s="105">
        <v>6.5390535394773384</v>
      </c>
      <c r="O97" s="105">
        <v>6.3828518264083343</v>
      </c>
      <c r="P97" s="105">
        <v>6.7080475205325012</v>
      </c>
      <c r="Q97" s="105">
        <v>0</v>
      </c>
      <c r="R97" s="105">
        <v>0</v>
      </c>
      <c r="S97" s="105">
        <v>0</v>
      </c>
      <c r="T97" s="105">
        <v>0</v>
      </c>
      <c r="U97" s="105">
        <v>7.1421072245415411</v>
      </c>
      <c r="V97" s="105">
        <v>7.151052777147326</v>
      </c>
      <c r="W97" s="105">
        <v>7.1599962969811468</v>
      </c>
      <c r="X97" s="105">
        <v>7.0679987658794605</v>
      </c>
      <c r="Y97" s="105">
        <v>6.7139910044131703</v>
      </c>
      <c r="DA97" s="132" t="s">
        <v>4685</v>
      </c>
    </row>
    <row r="98" spans="1:105" ht="12" customHeight="1" x14ac:dyDescent="0.25">
      <c r="A98" s="108" t="s">
        <v>53</v>
      </c>
      <c r="B98" s="98"/>
      <c r="C98" s="99">
        <v>1.7394386749217421</v>
      </c>
      <c r="D98" s="99">
        <v>0.63929456710219157</v>
      </c>
      <c r="E98" s="99">
        <v>0.33671322779037222</v>
      </c>
      <c r="F98" s="99">
        <v>0.45082633688137985</v>
      </c>
      <c r="G98" s="99">
        <v>0.43693420264646654</v>
      </c>
      <c r="H98" s="99">
        <v>0.64214907032005464</v>
      </c>
      <c r="I98" s="99">
        <v>0.50513613845901784</v>
      </c>
      <c r="J98" s="99">
        <v>0.46763533033892046</v>
      </c>
      <c r="K98" s="99">
        <v>0.42058493228888771</v>
      </c>
      <c r="L98" s="99">
        <v>0.43356615428048817</v>
      </c>
      <c r="M98" s="99">
        <v>0.66047232876384332</v>
      </c>
      <c r="N98" s="99">
        <v>0.42135224043119313</v>
      </c>
      <c r="O98" s="99">
        <v>0.24318031664987788</v>
      </c>
      <c r="P98" s="99">
        <v>0.57440468421542257</v>
      </c>
      <c r="Q98" s="99">
        <v>0</v>
      </c>
      <c r="R98" s="99">
        <v>0</v>
      </c>
      <c r="S98" s="99">
        <v>0</v>
      </c>
      <c r="T98" s="99">
        <v>0</v>
      </c>
      <c r="U98" s="99">
        <v>0.61116888486875698</v>
      </c>
      <c r="V98" s="99">
        <v>0.50340982030186876</v>
      </c>
      <c r="W98" s="99">
        <v>0.53405172536146017</v>
      </c>
      <c r="X98" s="99">
        <v>0.57316123005639474</v>
      </c>
      <c r="Y98" s="99">
        <v>0.44801879820326457</v>
      </c>
      <c r="DA98" s="63" t="s">
        <v>4686</v>
      </c>
    </row>
    <row r="99" spans="1:105" ht="12" customHeight="1" x14ac:dyDescent="0.25">
      <c r="A99" s="108" t="s">
        <v>52</v>
      </c>
      <c r="B99" s="98"/>
      <c r="C99" s="99">
        <v>6.1461820033495176</v>
      </c>
      <c r="D99" s="99">
        <v>6.5392285856383383</v>
      </c>
      <c r="E99" s="99">
        <v>6.2249546409768151</v>
      </c>
      <c r="F99" s="99">
        <v>6.1183263912105712</v>
      </c>
      <c r="G99" s="99">
        <v>6.1612032704817166</v>
      </c>
      <c r="H99" s="99">
        <v>6.3185121200209231</v>
      </c>
      <c r="I99" s="99">
        <v>6.2444820708255264</v>
      </c>
      <c r="J99" s="99">
        <v>6.2096917077626976</v>
      </c>
      <c r="K99" s="99">
        <v>6.0290752009533062</v>
      </c>
      <c r="L99" s="99">
        <v>6.2691301719858874</v>
      </c>
      <c r="M99" s="99">
        <v>6.0854829298622217</v>
      </c>
      <c r="N99" s="99">
        <v>6.1177012990461455</v>
      </c>
      <c r="O99" s="99">
        <v>6.1396715097584558</v>
      </c>
      <c r="P99" s="99">
        <v>6.1336428363170787</v>
      </c>
      <c r="Q99" s="99">
        <v>0</v>
      </c>
      <c r="R99" s="99">
        <v>0</v>
      </c>
      <c r="S99" s="99">
        <v>0</v>
      </c>
      <c r="T99" s="99">
        <v>0</v>
      </c>
      <c r="U99" s="99">
        <v>6.5309383396727831</v>
      </c>
      <c r="V99" s="99">
        <v>6.6476429568454574</v>
      </c>
      <c r="W99" s="99">
        <v>6.6259445716196863</v>
      </c>
      <c r="X99" s="99">
        <v>6.4948375358230654</v>
      </c>
      <c r="Y99" s="99">
        <v>6.2659722062099057</v>
      </c>
      <c r="DA99" s="63" t="s">
        <v>4687</v>
      </c>
    </row>
    <row r="100" spans="1:105" ht="12" customHeight="1" x14ac:dyDescent="0.25">
      <c r="A100" s="121" t="s">
        <v>54</v>
      </c>
      <c r="B100" s="122"/>
      <c r="C100" s="123">
        <v>4.4785856772810124</v>
      </c>
      <c r="D100" s="123">
        <v>4.374250045535125</v>
      </c>
      <c r="E100" s="123">
        <v>4.3960719846949718</v>
      </c>
      <c r="F100" s="123">
        <v>4.3506842187158989</v>
      </c>
      <c r="G100" s="123">
        <v>4.3666198121737008</v>
      </c>
      <c r="H100" s="123">
        <v>4.967719165023488</v>
      </c>
      <c r="I100" s="123">
        <v>4.8298634496459112</v>
      </c>
      <c r="J100" s="123">
        <v>4.7307185466395865</v>
      </c>
      <c r="K100" s="123">
        <v>4.5436252143708424</v>
      </c>
      <c r="L100" s="123">
        <v>4.63884229970368</v>
      </c>
      <c r="M100" s="123">
        <v>4.1798797433339008</v>
      </c>
      <c r="N100" s="123">
        <v>3.9984573870245219</v>
      </c>
      <c r="O100" s="123">
        <v>3.492079173654123</v>
      </c>
      <c r="P100" s="123">
        <v>3.8631921245581142</v>
      </c>
      <c r="Q100" s="123">
        <v>0</v>
      </c>
      <c r="R100" s="123">
        <v>0</v>
      </c>
      <c r="S100" s="123">
        <v>0</v>
      </c>
      <c r="T100" s="123">
        <v>0</v>
      </c>
      <c r="U100" s="123">
        <v>3.9654337332028535</v>
      </c>
      <c r="V100" s="123">
        <v>3.9397131839778745</v>
      </c>
      <c r="W100" s="123">
        <v>3.9745207523289676</v>
      </c>
      <c r="X100" s="123">
        <v>4.0401331867883057</v>
      </c>
      <c r="Y100" s="123">
        <v>3.8138473050541881</v>
      </c>
      <c r="DA100" s="130" t="s">
        <v>4688</v>
      </c>
    </row>
    <row r="101" spans="1:105" ht="12" customHeight="1" x14ac:dyDescent="0.25">
      <c r="A101" s="97" t="s">
        <v>202</v>
      </c>
      <c r="B101" s="98"/>
      <c r="C101" s="99">
        <v>4.4947724843768535</v>
      </c>
      <c r="D101" s="99">
        <v>4.3500424350130809</v>
      </c>
      <c r="E101" s="99">
        <v>4.495836708644867</v>
      </c>
      <c r="F101" s="99">
        <v>4.3035517936929102</v>
      </c>
      <c r="G101" s="99">
        <v>4.3340444120423154</v>
      </c>
      <c r="H101" s="99">
        <v>5.0110649539196315</v>
      </c>
      <c r="I101" s="99">
        <v>4.793890983518005</v>
      </c>
      <c r="J101" s="99">
        <v>4.6960295516953927</v>
      </c>
      <c r="K101" s="99">
        <v>4.576625127092627</v>
      </c>
      <c r="L101" s="99">
        <v>4.5490287975572947</v>
      </c>
      <c r="M101" s="99">
        <v>4.3165488824425484</v>
      </c>
      <c r="N101" s="99">
        <v>4.2938648289975463</v>
      </c>
      <c r="O101" s="99">
        <v>4.2066356999812538</v>
      </c>
      <c r="P101" s="99">
        <v>4.2526097806824286</v>
      </c>
      <c r="Q101" s="99">
        <v>0</v>
      </c>
      <c r="R101" s="99">
        <v>0</v>
      </c>
      <c r="S101" s="99">
        <v>0</v>
      </c>
      <c r="T101" s="99">
        <v>0</v>
      </c>
      <c r="U101" s="99">
        <v>4.0017623807415621</v>
      </c>
      <c r="V101" s="99">
        <v>3.9987718327564039</v>
      </c>
      <c r="W101" s="99">
        <v>3.9738833449669633</v>
      </c>
      <c r="X101" s="99">
        <v>3.9462945409587316</v>
      </c>
      <c r="Y101" s="99">
        <v>3.8682334198572716</v>
      </c>
      <c r="DA101" s="63" t="s">
        <v>4689</v>
      </c>
    </row>
    <row r="102" spans="1:105" ht="12" customHeight="1" x14ac:dyDescent="0.25">
      <c r="A102" s="97" t="s">
        <v>50</v>
      </c>
      <c r="B102" s="98"/>
      <c r="C102" s="99">
        <v>4.2735465259472871</v>
      </c>
      <c r="D102" s="99">
        <v>4.3542633823160184</v>
      </c>
      <c r="E102" s="99">
        <v>4.3713135936467857</v>
      </c>
      <c r="F102" s="99">
        <v>4.4684230868988637</v>
      </c>
      <c r="G102" s="99">
        <v>4.5368909530727661</v>
      </c>
      <c r="H102" s="99">
        <v>4.6464480728979698</v>
      </c>
      <c r="I102" s="99">
        <v>4.7398697557184724</v>
      </c>
      <c r="J102" s="99">
        <v>4.7565525942313203</v>
      </c>
      <c r="K102" s="99">
        <v>4.6366003862130372</v>
      </c>
      <c r="L102" s="99">
        <v>4.5166378414826056</v>
      </c>
      <c r="M102" s="99">
        <v>4.1389758493915654</v>
      </c>
      <c r="N102" s="99">
        <v>3.9511051348216824</v>
      </c>
      <c r="O102" s="99">
        <v>3.7983733446265791</v>
      </c>
      <c r="P102" s="99">
        <v>3.7480742196479238</v>
      </c>
      <c r="Q102" s="99">
        <v>0</v>
      </c>
      <c r="R102" s="99">
        <v>0</v>
      </c>
      <c r="S102" s="99">
        <v>0</v>
      </c>
      <c r="T102" s="99">
        <v>0</v>
      </c>
      <c r="U102" s="99">
        <v>3.8327705842753028</v>
      </c>
      <c r="V102" s="99">
        <v>3.7268171566941635</v>
      </c>
      <c r="W102" s="99">
        <v>3.9376362483563199</v>
      </c>
      <c r="X102" s="99">
        <v>4.4123962490705972</v>
      </c>
      <c r="Y102" s="99">
        <v>3.6613528980299743</v>
      </c>
      <c r="DA102" s="63" t="s">
        <v>4690</v>
      </c>
    </row>
    <row r="103" spans="1:105" ht="12" customHeight="1" x14ac:dyDescent="0.25">
      <c r="A103" s="109" t="s">
        <v>120</v>
      </c>
      <c r="B103" s="33"/>
      <c r="C103" s="110">
        <v>4.5334021682614267</v>
      </c>
      <c r="D103" s="110">
        <v>4.3827364137109104</v>
      </c>
      <c r="E103" s="110">
        <v>4.4020644350637941</v>
      </c>
      <c r="F103" s="110">
        <v>4.3088757223691987</v>
      </c>
      <c r="G103" s="110">
        <v>4.316023218911976</v>
      </c>
      <c r="H103" s="110">
        <v>5.0464473747678165</v>
      </c>
      <c r="I103" s="110">
        <v>4.8535753069834806</v>
      </c>
      <c r="J103" s="110">
        <v>4.7265865910546685</v>
      </c>
      <c r="K103" s="110">
        <v>4.513460831700745</v>
      </c>
      <c r="L103" s="110">
        <v>4.6861385361452736</v>
      </c>
      <c r="M103" s="110">
        <v>4.1890912415892902</v>
      </c>
      <c r="N103" s="110">
        <v>4.0026465155188768</v>
      </c>
      <c r="O103" s="110">
        <v>3.3868739764529274</v>
      </c>
      <c r="P103" s="110">
        <v>3.8879459390057765</v>
      </c>
      <c r="Q103" s="110">
        <v>0</v>
      </c>
      <c r="R103" s="110">
        <v>0</v>
      </c>
      <c r="S103" s="110">
        <v>0</v>
      </c>
      <c r="T103" s="110">
        <v>0</v>
      </c>
      <c r="U103" s="110">
        <v>3.9891147010336567</v>
      </c>
      <c r="V103" s="110">
        <v>3.9800534625590065</v>
      </c>
      <c r="W103" s="110">
        <v>3.9826083454211187</v>
      </c>
      <c r="X103" s="110">
        <v>3.9660538513359826</v>
      </c>
      <c r="Y103" s="110">
        <v>3.8447158056791078</v>
      </c>
      <c r="DA103" s="60" t="s">
        <v>4691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42.158994465375109</v>
      </c>
      <c r="D105" s="118">
        <f t="shared" si="35"/>
        <v>42.492317105696984</v>
      </c>
      <c r="E105" s="118">
        <f t="shared" si="35"/>
        <v>44.004885424319127</v>
      </c>
      <c r="F105" s="118">
        <f t="shared" si="35"/>
        <v>45.638091953245862</v>
      </c>
      <c r="G105" s="118">
        <f t="shared" si="35"/>
        <v>46.430411350342034</v>
      </c>
      <c r="H105" s="118">
        <f t="shared" si="35"/>
        <v>44.884660023324194</v>
      </c>
      <c r="I105" s="118">
        <f t="shared" si="35"/>
        <v>44.214919977166694</v>
      </c>
      <c r="J105" s="118">
        <f t="shared" si="35"/>
        <v>43.436819841024146</v>
      </c>
      <c r="K105" s="118">
        <f t="shared" si="35"/>
        <v>44.009901290431749</v>
      </c>
      <c r="L105" s="118">
        <f t="shared" si="35"/>
        <v>43.640216108215057</v>
      </c>
      <c r="M105" s="118">
        <f t="shared" si="35"/>
        <v>41.331968961146025</v>
      </c>
      <c r="N105" s="118">
        <f t="shared" si="35"/>
        <v>40.204480904989119</v>
      </c>
      <c r="O105" s="118">
        <f t="shared" si="35"/>
        <v>35.82817082913472</v>
      </c>
      <c r="P105" s="118">
        <f t="shared" si="35"/>
        <v>35.061960256628325</v>
      </c>
      <c r="Q105" s="118">
        <f t="shared" si="35"/>
        <v>33.567072513132644</v>
      </c>
      <c r="R105" s="118">
        <f t="shared" ref="R105:V105" si="36">R106+R109+R111+R120</f>
        <v>32.514355959318465</v>
      </c>
      <c r="S105" s="118">
        <f t="shared" si="36"/>
        <v>32.498168789668895</v>
      </c>
      <c r="T105" s="118">
        <f t="shared" si="36"/>
        <v>33.174798094827942</v>
      </c>
      <c r="U105" s="118">
        <f t="shared" si="36"/>
        <v>32.545253433397562</v>
      </c>
      <c r="V105" s="118">
        <f t="shared" si="36"/>
        <v>31.90583312542941</v>
      </c>
      <c r="W105" s="118">
        <f t="shared" ref="W105:Y105" si="37">W106+W109+W111+W120</f>
        <v>31.133098590409997</v>
      </c>
      <c r="X105" s="118">
        <f t="shared" si="37"/>
        <v>31.080938930343812</v>
      </c>
      <c r="Y105" s="118">
        <f t="shared" si="37"/>
        <v>28.771521440072213</v>
      </c>
      <c r="DA105" s="129" t="s">
        <v>4692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27.906895049410931</v>
      </c>
      <c r="D106" s="123">
        <f t="shared" si="38"/>
        <v>29.089615143787682</v>
      </c>
      <c r="E106" s="123">
        <f t="shared" si="38"/>
        <v>30.488854719089346</v>
      </c>
      <c r="F106" s="123">
        <f t="shared" si="38"/>
        <v>31.779803060847996</v>
      </c>
      <c r="G106" s="123">
        <f t="shared" si="38"/>
        <v>32.348643280372954</v>
      </c>
      <c r="H106" s="123">
        <f t="shared" si="38"/>
        <v>32.21505375016568</v>
      </c>
      <c r="I106" s="123">
        <f t="shared" si="38"/>
        <v>31.581156415925008</v>
      </c>
      <c r="J106" s="123">
        <f t="shared" si="38"/>
        <v>30.91441467174424</v>
      </c>
      <c r="K106" s="123">
        <f t="shared" si="38"/>
        <v>30.902274539396874</v>
      </c>
      <c r="L106" s="123">
        <f t="shared" si="38"/>
        <v>30.813936222373325</v>
      </c>
      <c r="M106" s="123">
        <f t="shared" si="38"/>
        <v>29.047445078117722</v>
      </c>
      <c r="N106" s="123">
        <f t="shared" si="38"/>
        <v>27.685369584713577</v>
      </c>
      <c r="O106" s="123">
        <f t="shared" si="38"/>
        <v>25.869819225317212</v>
      </c>
      <c r="P106" s="123">
        <f t="shared" si="38"/>
        <v>24.508177836937595</v>
      </c>
      <c r="Q106" s="123">
        <f t="shared" si="38"/>
        <v>23.470959244462563</v>
      </c>
      <c r="R106" s="123">
        <f t="shared" ref="R106:V106" si="39">SUM(R107:R108)</f>
        <v>21.847851906161768</v>
      </c>
      <c r="S106" s="123">
        <f t="shared" si="39"/>
        <v>21.56903857039498</v>
      </c>
      <c r="T106" s="123">
        <f t="shared" si="39"/>
        <v>22.052776118439773</v>
      </c>
      <c r="U106" s="123">
        <f t="shared" si="39"/>
        <v>21.447668801580857</v>
      </c>
      <c r="V106" s="123">
        <f t="shared" si="39"/>
        <v>20.914866851736875</v>
      </c>
      <c r="W106" s="123">
        <f t="shared" ref="W106:Y106" si="40">SUM(W107:W108)</f>
        <v>19.99683606432901</v>
      </c>
      <c r="X106" s="123">
        <f t="shared" si="40"/>
        <v>19.124136079661316</v>
      </c>
      <c r="Y106" s="123">
        <f t="shared" si="40"/>
        <v>18.339275843987696</v>
      </c>
      <c r="DA106" s="130" t="s">
        <v>4693</v>
      </c>
    </row>
    <row r="107" spans="1:105" ht="12" customHeight="1" x14ac:dyDescent="0.25">
      <c r="A107" s="97" t="s">
        <v>197</v>
      </c>
      <c r="B107" s="98"/>
      <c r="C107" s="99">
        <v>27.784529227388379</v>
      </c>
      <c r="D107" s="99">
        <v>28.966159348036147</v>
      </c>
      <c r="E107" s="99">
        <v>30.367870049769756</v>
      </c>
      <c r="F107" s="99">
        <v>31.653983166644299</v>
      </c>
      <c r="G107" s="99">
        <v>32.224887152330915</v>
      </c>
      <c r="H107" s="99">
        <v>32.096758359922852</v>
      </c>
      <c r="I107" s="99">
        <v>31.46611961049857</v>
      </c>
      <c r="J107" s="99">
        <v>30.804548588933915</v>
      </c>
      <c r="K107" s="99">
        <v>30.796542942458267</v>
      </c>
      <c r="L107" s="99">
        <v>30.709130250620966</v>
      </c>
      <c r="M107" s="99">
        <v>28.947888418901236</v>
      </c>
      <c r="N107" s="99">
        <v>27.591678401183579</v>
      </c>
      <c r="O107" s="99">
        <v>25.78096483524325</v>
      </c>
      <c r="P107" s="99">
        <v>24.422893965743828</v>
      </c>
      <c r="Q107" s="99">
        <v>23.392765280487392</v>
      </c>
      <c r="R107" s="99">
        <v>21.775077138267694</v>
      </c>
      <c r="S107" s="99">
        <v>21.498368883042946</v>
      </c>
      <c r="T107" s="99">
        <v>21.979911807527959</v>
      </c>
      <c r="U107" s="99">
        <v>21.377634155346133</v>
      </c>
      <c r="V107" s="99">
        <v>20.846593972410428</v>
      </c>
      <c r="W107" s="99">
        <v>19.931312218256345</v>
      </c>
      <c r="X107" s="99">
        <v>19.060545569233675</v>
      </c>
      <c r="Y107" s="99">
        <v>18.278420692059935</v>
      </c>
      <c r="DA107" s="63" t="s">
        <v>4694</v>
      </c>
    </row>
    <row r="108" spans="1:105" ht="12" customHeight="1" x14ac:dyDescent="0.25">
      <c r="A108" s="97" t="s">
        <v>53</v>
      </c>
      <c r="B108" s="98"/>
      <c r="C108" s="99">
        <v>0.12236582202255063</v>
      </c>
      <c r="D108" s="99">
        <v>0.12345579575153651</v>
      </c>
      <c r="E108" s="99">
        <v>0.12098466931958929</v>
      </c>
      <c r="F108" s="99">
        <v>0.12581989420369821</v>
      </c>
      <c r="G108" s="99">
        <v>0.12375612804203731</v>
      </c>
      <c r="H108" s="99">
        <v>0.11829539024282928</v>
      </c>
      <c r="I108" s="99">
        <v>0.11503680542643942</v>
      </c>
      <c r="J108" s="99">
        <v>0.10986608281032371</v>
      </c>
      <c r="K108" s="99">
        <v>0.10573159693860708</v>
      </c>
      <c r="L108" s="99">
        <v>0.1048059717523583</v>
      </c>
      <c r="M108" s="99">
        <v>9.955665921648553E-2</v>
      </c>
      <c r="N108" s="99">
        <v>9.3691183529998293E-2</v>
      </c>
      <c r="O108" s="99">
        <v>8.8854390073962813E-2</v>
      </c>
      <c r="P108" s="99">
        <v>8.528387119376625E-2</v>
      </c>
      <c r="Q108" s="99">
        <v>7.8193963975169742E-2</v>
      </c>
      <c r="R108" s="99">
        <v>7.2774767894074485E-2</v>
      </c>
      <c r="S108" s="99">
        <v>7.0669687352032703E-2</v>
      </c>
      <c r="T108" s="99">
        <v>7.2864310911815389E-2</v>
      </c>
      <c r="U108" s="99">
        <v>7.0034646234723857E-2</v>
      </c>
      <c r="V108" s="99">
        <v>6.8272879326447253E-2</v>
      </c>
      <c r="W108" s="99">
        <v>6.5523846072663969E-2</v>
      </c>
      <c r="X108" s="99">
        <v>6.359051042763933E-2</v>
      </c>
      <c r="Y108" s="99">
        <v>6.0855151927760226E-2</v>
      </c>
      <c r="DA108" s="63" t="s">
        <v>4695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1.8971319582468722</v>
      </c>
      <c r="D109" s="123">
        <f t="shared" si="41"/>
        <v>1.8384142374911259</v>
      </c>
      <c r="E109" s="123">
        <f t="shared" si="41"/>
        <v>2.560946223999768</v>
      </c>
      <c r="F109" s="123">
        <f t="shared" si="41"/>
        <v>2.9356279709009305</v>
      </c>
      <c r="G109" s="123">
        <f t="shared" si="41"/>
        <v>3.1209180633924674</v>
      </c>
      <c r="H109" s="123">
        <f t="shared" si="41"/>
        <v>0.94358433873817005</v>
      </c>
      <c r="I109" s="123">
        <f t="shared" si="41"/>
        <v>1.1311251679217837</v>
      </c>
      <c r="J109" s="123">
        <f t="shared" si="41"/>
        <v>1.0353221192962085</v>
      </c>
      <c r="K109" s="123">
        <f t="shared" si="41"/>
        <v>2.1049749152704278</v>
      </c>
      <c r="L109" s="123">
        <f t="shared" si="41"/>
        <v>1.9786657095764408</v>
      </c>
      <c r="M109" s="123">
        <f t="shared" si="41"/>
        <v>1.5432530134722835</v>
      </c>
      <c r="N109" s="123">
        <f t="shared" si="41"/>
        <v>1.9888306720368074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0.91713732651775826</v>
      </c>
      <c r="Y109" s="123">
        <f t="shared" si="41"/>
        <v>0</v>
      </c>
      <c r="DA109" s="130" t="s">
        <v>4696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1.8971319582468722</v>
      </c>
      <c r="D110" s="99">
        <f>RES_hhdet_in_tesh!D110/RES_summary!D$21</f>
        <v>1.8384142374911259</v>
      </c>
      <c r="E110" s="99">
        <f>RES_hhdet_in_tesh!E110/RES_summary!E$21</f>
        <v>2.560946223999768</v>
      </c>
      <c r="F110" s="99">
        <f>RES_hhdet_in_tesh!F110/RES_summary!F$21</f>
        <v>2.9356279709009305</v>
      </c>
      <c r="G110" s="99">
        <f>RES_hhdet_in_tesh!G110/RES_summary!G$21</f>
        <v>3.1209180633924674</v>
      </c>
      <c r="H110" s="99">
        <f>RES_hhdet_in_tesh!H110/RES_summary!H$21</f>
        <v>0.94358433873817005</v>
      </c>
      <c r="I110" s="99">
        <f>RES_hhdet_in_tesh!I110/RES_summary!I$21</f>
        <v>1.1311251679217837</v>
      </c>
      <c r="J110" s="99">
        <f>RES_hhdet_in_tesh!J110/RES_summary!J$21</f>
        <v>1.0353221192962085</v>
      </c>
      <c r="K110" s="99">
        <f>RES_hhdet_in_tesh!K110/RES_summary!K$21</f>
        <v>2.1049749152704278</v>
      </c>
      <c r="L110" s="99">
        <f>RES_hhdet_in_tesh!L110/RES_summary!L$21</f>
        <v>1.9786657095764408</v>
      </c>
      <c r="M110" s="99">
        <f>RES_hhdet_in_tesh!M110/RES_summary!M$21</f>
        <v>1.5432530134722835</v>
      </c>
      <c r="N110" s="99">
        <f>RES_hhdet_in_tesh!N110/RES_summary!N$21</f>
        <v>1.9888306720368074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X110" s="99">
        <f>RES_hhdet_in_tesh!X110/RES_summary!X$21</f>
        <v>0.91713732651775826</v>
      </c>
      <c r="Y110" s="99">
        <f>RES_hhdet_in_tesh!Y110/RES_summary!Y$21</f>
        <v>0</v>
      </c>
      <c r="DA110" s="63" t="s">
        <v>4697</v>
      </c>
    </row>
    <row r="111" spans="1:105" ht="12" customHeight="1" x14ac:dyDescent="0.25">
      <c r="A111" s="121" t="s">
        <v>55</v>
      </c>
      <c r="B111" s="122"/>
      <c r="C111" s="123">
        <v>7.8865292000344152</v>
      </c>
      <c r="D111" s="123">
        <v>7.1910423211722305</v>
      </c>
      <c r="E111" s="123">
        <v>6.5607077565204737</v>
      </c>
      <c r="F111" s="123">
        <v>6.5818757262218055</v>
      </c>
      <c r="G111" s="123">
        <v>6.6006532408324814</v>
      </c>
      <c r="H111" s="123">
        <v>6.7684632934013793</v>
      </c>
      <c r="I111" s="123">
        <v>6.6743309866175409</v>
      </c>
      <c r="J111" s="123">
        <v>6.7550480947150957</v>
      </c>
      <c r="K111" s="123">
        <v>6.4584061154356274</v>
      </c>
      <c r="L111" s="123">
        <v>6.2038508137856851</v>
      </c>
      <c r="M111" s="123">
        <v>6.5672142456260501</v>
      </c>
      <c r="N111" s="123">
        <v>6.5416908729099994</v>
      </c>
      <c r="O111" s="123">
        <v>6.4800333233259915</v>
      </c>
      <c r="P111" s="123">
        <v>6.6938108245565253</v>
      </c>
      <c r="Q111" s="123">
        <v>6.3083520281652117</v>
      </c>
      <c r="R111" s="123">
        <v>6.8516847977211297</v>
      </c>
      <c r="S111" s="123">
        <v>7.0617952292932999</v>
      </c>
      <c r="T111" s="123">
        <v>6.9174762579039371</v>
      </c>
      <c r="U111" s="123">
        <v>7.147555959972637</v>
      </c>
      <c r="V111" s="123">
        <v>7.0470894262570791</v>
      </c>
      <c r="W111" s="123">
        <v>7.162648600072826</v>
      </c>
      <c r="X111" s="123">
        <v>7.0098484731523794</v>
      </c>
      <c r="Y111" s="123">
        <v>6.6242023719352359</v>
      </c>
      <c r="DA111" s="130" t="s">
        <v>4698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7.213305011750669</v>
      </c>
      <c r="E112" s="99">
        <v>0</v>
      </c>
      <c r="F112" s="99">
        <v>6.6033068373867811</v>
      </c>
      <c r="G112" s="99">
        <v>6.615646792251618</v>
      </c>
      <c r="H112" s="99">
        <v>6.5300912311039996</v>
      </c>
      <c r="I112" s="99">
        <v>6.6169651649340189</v>
      </c>
      <c r="J112" s="99">
        <v>6.7860322056788762</v>
      </c>
      <c r="K112" s="99">
        <v>6.4639265118401372</v>
      </c>
      <c r="L112" s="99">
        <v>5.9096492955008824</v>
      </c>
      <c r="M112" s="99">
        <v>6.4490682139038196</v>
      </c>
      <c r="N112" s="99">
        <v>6.5426736830674184</v>
      </c>
      <c r="O112" s="99">
        <v>6.557102621303839</v>
      </c>
      <c r="P112" s="99">
        <v>6.6801339895414031</v>
      </c>
      <c r="Q112" s="99">
        <v>6.3101449819722379</v>
      </c>
      <c r="R112" s="99">
        <v>7.2434914583612384</v>
      </c>
      <c r="S112" s="99">
        <v>7.1942818081890074</v>
      </c>
      <c r="T112" s="99">
        <v>6.8018870747495566</v>
      </c>
      <c r="U112" s="99">
        <v>7.1526053086628814</v>
      </c>
      <c r="V112" s="99">
        <v>6.9615405215645021</v>
      </c>
      <c r="W112" s="99">
        <v>7.1564471659804765</v>
      </c>
      <c r="X112" s="99">
        <v>6.9880963894222319</v>
      </c>
      <c r="Y112" s="99">
        <v>6.5662971305277997</v>
      </c>
      <c r="DA112" s="63" t="s">
        <v>4699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4700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4701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4702</v>
      </c>
    </row>
    <row r="116" spans="1:105" ht="12" customHeight="1" x14ac:dyDescent="0.25">
      <c r="A116" s="106" t="s">
        <v>122</v>
      </c>
      <c r="B116" s="101"/>
      <c r="C116" s="102">
        <v>7.8865292000344152</v>
      </c>
      <c r="D116" s="102">
        <v>7.1799109758830113</v>
      </c>
      <c r="E116" s="102">
        <v>6.5603877191049023</v>
      </c>
      <c r="F116" s="102">
        <v>6.5668061141217544</v>
      </c>
      <c r="G116" s="102">
        <v>6.5964939795942037</v>
      </c>
      <c r="H116" s="102">
        <v>6.9587858814638599</v>
      </c>
      <c r="I116" s="102">
        <v>6.7424583181593407</v>
      </c>
      <c r="J116" s="102">
        <v>6.6626173202317949</v>
      </c>
      <c r="K116" s="102">
        <v>6.4340297192019937</v>
      </c>
      <c r="L116" s="102">
        <v>6.6899318532573426</v>
      </c>
      <c r="M116" s="102">
        <v>6.7439259714038391</v>
      </c>
      <c r="N116" s="102">
        <v>6.5414834748836039</v>
      </c>
      <c r="O116" s="102">
        <v>6.3845415752990329</v>
      </c>
      <c r="P116" s="102">
        <v>6.6926911026348161</v>
      </c>
      <c r="Q116" s="102">
        <v>6.2962712686848565</v>
      </c>
      <c r="R116" s="102">
        <v>6.5574585476408513</v>
      </c>
      <c r="S116" s="102">
        <v>0</v>
      </c>
      <c r="T116" s="102">
        <v>7.0330654410583184</v>
      </c>
      <c r="U116" s="102">
        <v>7.1429059980232479</v>
      </c>
      <c r="V116" s="102">
        <v>7.1662055601971106</v>
      </c>
      <c r="W116" s="102">
        <v>7.1684016202106848</v>
      </c>
      <c r="X116" s="102">
        <v>7.0604585990760462</v>
      </c>
      <c r="Y116" s="102">
        <v>6.7081294636796089</v>
      </c>
      <c r="DA116" s="131" t="s">
        <v>4703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6.5616678687671905</v>
      </c>
      <c r="F117" s="105">
        <v>6.5691527280919519</v>
      </c>
      <c r="G117" s="105">
        <v>6.5981374731281859</v>
      </c>
      <c r="H117" s="105">
        <v>6.9606611903409776</v>
      </c>
      <c r="I117" s="105">
        <v>6.7496182092845443</v>
      </c>
      <c r="J117" s="105">
        <v>6.6773270381016179</v>
      </c>
      <c r="K117" s="105">
        <v>6.4496601332421948</v>
      </c>
      <c r="L117" s="105">
        <v>6.7026963262663788</v>
      </c>
      <c r="M117" s="105">
        <v>6.7459552586260685</v>
      </c>
      <c r="N117" s="105">
        <v>6.5390535394773366</v>
      </c>
      <c r="O117" s="105">
        <v>6.3828518264083325</v>
      </c>
      <c r="P117" s="105">
        <v>6.7080475205325021</v>
      </c>
      <c r="Q117" s="105">
        <v>6.3253417318978089</v>
      </c>
      <c r="R117" s="105">
        <v>6.6069912621211602</v>
      </c>
      <c r="S117" s="105">
        <v>6.9293086503975907</v>
      </c>
      <c r="T117" s="105">
        <v>0</v>
      </c>
      <c r="U117" s="105">
        <v>7.1421072245415402</v>
      </c>
      <c r="V117" s="105">
        <v>7.1510527771473278</v>
      </c>
      <c r="W117" s="105">
        <v>7.159996296981145</v>
      </c>
      <c r="X117" s="105">
        <v>7.0679987658794587</v>
      </c>
      <c r="Y117" s="105">
        <v>6.7139910044131712</v>
      </c>
      <c r="DA117" s="132" t="s">
        <v>4704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0.33671322779037238</v>
      </c>
      <c r="F118" s="99">
        <v>0.45082633688138002</v>
      </c>
      <c r="G118" s="99">
        <v>0.43693420264646654</v>
      </c>
      <c r="H118" s="99">
        <v>0.64214907032005475</v>
      </c>
      <c r="I118" s="99">
        <v>0.50513613845901784</v>
      </c>
      <c r="J118" s="99">
        <v>0.46763533033892052</v>
      </c>
      <c r="K118" s="99">
        <v>0.42058493228888777</v>
      </c>
      <c r="L118" s="99">
        <v>0.43356615428048817</v>
      </c>
      <c r="M118" s="99">
        <v>0.66047232876384332</v>
      </c>
      <c r="N118" s="99">
        <v>0.42135224043119307</v>
      </c>
      <c r="O118" s="99">
        <v>0.24318031664987783</v>
      </c>
      <c r="P118" s="99">
        <v>0.57440468421542268</v>
      </c>
      <c r="Q118" s="99">
        <v>8.278552675292937E-2</v>
      </c>
      <c r="R118" s="99">
        <v>0.16893105123931734</v>
      </c>
      <c r="S118" s="99">
        <v>0.38084104740222041</v>
      </c>
      <c r="T118" s="99">
        <v>0</v>
      </c>
      <c r="U118" s="99">
        <v>0.61116888486875698</v>
      </c>
      <c r="V118" s="99">
        <v>0.50340982030186876</v>
      </c>
      <c r="W118" s="99">
        <v>0.53405172536146017</v>
      </c>
      <c r="X118" s="99">
        <v>0.57316123005639485</v>
      </c>
      <c r="Y118" s="99">
        <v>0.44801879820326462</v>
      </c>
      <c r="DA118" s="63" t="s">
        <v>4705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6.2249546409768177</v>
      </c>
      <c r="F119" s="99">
        <v>6.1183263912105721</v>
      </c>
      <c r="G119" s="99">
        <v>6.1612032704817192</v>
      </c>
      <c r="H119" s="99">
        <v>6.3185121200209222</v>
      </c>
      <c r="I119" s="99">
        <v>6.2444820708255282</v>
      </c>
      <c r="J119" s="99">
        <v>6.2096917077626976</v>
      </c>
      <c r="K119" s="99">
        <v>6.0290752009533062</v>
      </c>
      <c r="L119" s="99">
        <v>6.2691301719858901</v>
      </c>
      <c r="M119" s="99">
        <v>6.0854829298622235</v>
      </c>
      <c r="N119" s="99">
        <v>6.1177012990461455</v>
      </c>
      <c r="O119" s="99">
        <v>6.139671509758454</v>
      </c>
      <c r="P119" s="99">
        <v>6.1336428363170805</v>
      </c>
      <c r="Q119" s="99">
        <v>6.2425562051448802</v>
      </c>
      <c r="R119" s="99">
        <v>6.4380602108818445</v>
      </c>
      <c r="S119" s="99">
        <v>6.5484676029953715</v>
      </c>
      <c r="T119" s="99">
        <v>0</v>
      </c>
      <c r="U119" s="99">
        <v>6.530938339672784</v>
      </c>
      <c r="V119" s="99">
        <v>6.64764295684546</v>
      </c>
      <c r="W119" s="99">
        <v>6.6259445716196845</v>
      </c>
      <c r="X119" s="99">
        <v>6.4948375358230637</v>
      </c>
      <c r="Y119" s="99">
        <v>6.2659722062099057</v>
      </c>
      <c r="DA119" s="63" t="s">
        <v>4706</v>
      </c>
    </row>
    <row r="120" spans="1:105" ht="12" customHeight="1" x14ac:dyDescent="0.25">
      <c r="A120" s="121" t="s">
        <v>54</v>
      </c>
      <c r="B120" s="122"/>
      <c r="C120" s="123">
        <v>4.4684382576828927</v>
      </c>
      <c r="D120" s="123">
        <v>4.3732454032459476</v>
      </c>
      <c r="E120" s="123">
        <v>4.3943767247095415</v>
      </c>
      <c r="F120" s="123">
        <v>4.3407851952751324</v>
      </c>
      <c r="G120" s="123">
        <v>4.3601967657441332</v>
      </c>
      <c r="H120" s="123">
        <v>4.957558641018962</v>
      </c>
      <c r="I120" s="123">
        <v>4.8283074067023666</v>
      </c>
      <c r="J120" s="123">
        <v>4.7320349552686052</v>
      </c>
      <c r="K120" s="123">
        <v>4.5442457203288171</v>
      </c>
      <c r="L120" s="123">
        <v>4.6437633624796071</v>
      </c>
      <c r="M120" s="123">
        <v>4.1740566239299728</v>
      </c>
      <c r="N120" s="123">
        <v>3.9885897753287343</v>
      </c>
      <c r="O120" s="123">
        <v>3.4783182804915169</v>
      </c>
      <c r="P120" s="123">
        <v>3.8599715951342057</v>
      </c>
      <c r="Q120" s="123">
        <v>3.7877612405048713</v>
      </c>
      <c r="R120" s="123">
        <v>3.8148192554355678</v>
      </c>
      <c r="S120" s="123">
        <v>3.8673349899806162</v>
      </c>
      <c r="T120" s="123">
        <v>4.2045457184842325</v>
      </c>
      <c r="U120" s="123">
        <v>3.9500286718440689</v>
      </c>
      <c r="V120" s="123">
        <v>3.9438768474354555</v>
      </c>
      <c r="W120" s="123">
        <v>3.9736139260081584</v>
      </c>
      <c r="X120" s="123">
        <v>4.0298170510123565</v>
      </c>
      <c r="Y120" s="123">
        <v>3.808043224149281</v>
      </c>
      <c r="DA120" s="130" t="s">
        <v>4707</v>
      </c>
    </row>
    <row r="121" spans="1:105" ht="12" customHeight="1" x14ac:dyDescent="0.25">
      <c r="A121" s="97" t="s">
        <v>50</v>
      </c>
      <c r="B121" s="98"/>
      <c r="C121" s="99">
        <v>4.2735465259472871</v>
      </c>
      <c r="D121" s="99">
        <v>4.3542633823160184</v>
      </c>
      <c r="E121" s="99">
        <v>4.3713135936467857</v>
      </c>
      <c r="F121" s="99">
        <v>4.4684230868988655</v>
      </c>
      <c r="G121" s="99">
        <v>4.536890953072767</v>
      </c>
      <c r="H121" s="99">
        <v>4.6464480728979707</v>
      </c>
      <c r="I121" s="99">
        <v>4.7398697557184732</v>
      </c>
      <c r="J121" s="99">
        <v>4.7565525942313203</v>
      </c>
      <c r="K121" s="99">
        <v>4.6366003862130354</v>
      </c>
      <c r="L121" s="99">
        <v>4.5166378414826065</v>
      </c>
      <c r="M121" s="99">
        <v>4.1389758493915654</v>
      </c>
      <c r="N121" s="99">
        <v>3.9511051348216819</v>
      </c>
      <c r="O121" s="99">
        <v>3.7983733446265782</v>
      </c>
      <c r="P121" s="99">
        <v>3.7480742196479238</v>
      </c>
      <c r="Q121" s="99">
        <v>3.7826951794722619</v>
      </c>
      <c r="R121" s="99">
        <v>3.8719999163598731</v>
      </c>
      <c r="S121" s="99">
        <v>0</v>
      </c>
      <c r="T121" s="99">
        <v>0</v>
      </c>
      <c r="U121" s="99">
        <v>3.8327705842753037</v>
      </c>
      <c r="V121" s="99">
        <v>3.7268171566941644</v>
      </c>
      <c r="W121" s="99">
        <v>3.9376362483563203</v>
      </c>
      <c r="X121" s="99">
        <v>4.4123962490705972</v>
      </c>
      <c r="Y121" s="99">
        <v>3.6613528980299743</v>
      </c>
      <c r="DA121" s="63" t="s">
        <v>4708</v>
      </c>
    </row>
    <row r="122" spans="1:105" ht="12" customHeight="1" x14ac:dyDescent="0.25">
      <c r="A122" s="109" t="s">
        <v>120</v>
      </c>
      <c r="B122" s="33"/>
      <c r="C122" s="110">
        <v>4.5334021682614285</v>
      </c>
      <c r="D122" s="110">
        <v>4.382736413710913</v>
      </c>
      <c r="E122" s="110">
        <v>4.4020644350637932</v>
      </c>
      <c r="F122" s="110">
        <v>4.3088757223691996</v>
      </c>
      <c r="G122" s="110">
        <v>4.3160232189119752</v>
      </c>
      <c r="H122" s="110">
        <v>5.0464473747678165</v>
      </c>
      <c r="I122" s="110">
        <v>4.8535753069834788</v>
      </c>
      <c r="J122" s="110">
        <v>4.7265865910546685</v>
      </c>
      <c r="K122" s="110">
        <v>4.5134608317007441</v>
      </c>
      <c r="L122" s="110">
        <v>4.6861385361452736</v>
      </c>
      <c r="M122" s="110">
        <v>4.1890912415892902</v>
      </c>
      <c r="N122" s="110">
        <v>4.0026465155188777</v>
      </c>
      <c r="O122" s="110">
        <v>3.3868739764529279</v>
      </c>
      <c r="P122" s="110">
        <v>3.8879459390057769</v>
      </c>
      <c r="Q122" s="110">
        <v>3.7886055840103068</v>
      </c>
      <c r="R122" s="110">
        <v>3.8005240902044917</v>
      </c>
      <c r="S122" s="110">
        <v>3.8673349899806162</v>
      </c>
      <c r="T122" s="110">
        <v>4.2045457184842325</v>
      </c>
      <c r="U122" s="110">
        <v>3.9891147010336576</v>
      </c>
      <c r="V122" s="110">
        <v>3.9800534625590052</v>
      </c>
      <c r="W122" s="110">
        <v>3.9826083454211183</v>
      </c>
      <c r="X122" s="110">
        <v>3.9660538513359835</v>
      </c>
      <c r="Y122" s="110">
        <v>3.8447158056791073</v>
      </c>
      <c r="DA122" s="60" t="s">
        <v>4709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:Y124" si="44">W125+W128+W130+W139</f>
        <v>0</v>
      </c>
      <c r="X124" s="118">
        <f t="shared" si="44"/>
        <v>0</v>
      </c>
      <c r="Y124" s="118">
        <f t="shared" si="44"/>
        <v>0</v>
      </c>
      <c r="DA124" s="129" t="s">
        <v>4710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4711</v>
      </c>
    </row>
    <row r="126" spans="1:105" ht="12" customHeight="1" x14ac:dyDescent="0.25">
      <c r="A126" s="97" t="s">
        <v>198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4712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4713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4714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0</v>
      </c>
      <c r="D129" s="99">
        <f>RES_hhdet_in_tesh!D129/RES_summary!D$21</f>
        <v>0</v>
      </c>
      <c r="E129" s="99">
        <f>RES_hhdet_in_tesh!E129/RES_summary!E$21</f>
        <v>0</v>
      </c>
      <c r="F129" s="99">
        <f>RES_hhdet_in_tesh!F129/RES_summary!F$21</f>
        <v>0</v>
      </c>
      <c r="G129" s="99">
        <f>RES_hhdet_in_tesh!G129/RES_summary!G$21</f>
        <v>0</v>
      </c>
      <c r="H129" s="99">
        <f>RES_hhdet_in_tesh!H129/RES_summary!H$21</f>
        <v>0</v>
      </c>
      <c r="I129" s="99">
        <f>RES_hhdet_in_tesh!I129/RES_summary!I$21</f>
        <v>0</v>
      </c>
      <c r="J129" s="99">
        <f>RES_hhdet_in_tesh!J129/RES_summary!J$21</f>
        <v>0</v>
      </c>
      <c r="K129" s="99">
        <f>RES_hhdet_in_tesh!K129/RES_summary!K$21</f>
        <v>0</v>
      </c>
      <c r="L129" s="99">
        <f>RES_hhdet_in_tesh!L129/RES_summary!L$21</f>
        <v>0</v>
      </c>
      <c r="M129" s="99">
        <f>RES_hhdet_in_tesh!M129/RES_summary!M$21</f>
        <v>0</v>
      </c>
      <c r="N129" s="99">
        <f>RES_hhdet_in_tesh!N129/RES_summary!N$21</f>
        <v>0</v>
      </c>
      <c r="O129" s="99">
        <f>RES_hhdet_in_tesh!O129/RES_summary!O$21</f>
        <v>0</v>
      </c>
      <c r="P129" s="99">
        <f>RES_hhdet_in_tesh!P129/RES_summary!P$21</f>
        <v>0</v>
      </c>
      <c r="Q129" s="99">
        <f>RES_hhdet_in_tesh!Q129/RES_summary!Q$21</f>
        <v>0</v>
      </c>
      <c r="R129" s="99">
        <f>RES_hhdet_in_tesh!R129/RES_summary!R$21</f>
        <v>0</v>
      </c>
      <c r="S129" s="99">
        <f>RES_hhdet_in_tesh!S129/RES_summary!S$21</f>
        <v>0</v>
      </c>
      <c r="T129" s="99">
        <f>RES_hhdet_in_tesh!T129/RES_summary!T$21</f>
        <v>0</v>
      </c>
      <c r="U129" s="99">
        <f>RES_hhdet_in_tesh!U129/RES_summary!U$21</f>
        <v>0</v>
      </c>
      <c r="V129" s="99">
        <f>RES_hhdet_in_tesh!V129/RES_summary!V$21</f>
        <v>0</v>
      </c>
      <c r="W129" s="99">
        <f>RES_hhdet_in_tesh!W129/RES_summary!W$21</f>
        <v>0</v>
      </c>
      <c r="X129" s="99">
        <f>RES_hhdet_in_tesh!X129/RES_summary!X$21</f>
        <v>0</v>
      </c>
      <c r="Y129" s="99">
        <f>RES_hhdet_in_tesh!Y129/RES_summary!Y$21</f>
        <v>0</v>
      </c>
      <c r="DA129" s="63" t="s">
        <v>4715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4716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4717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4718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4719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4720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4721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4722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4723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4724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X139" s="123">
        <v>0</v>
      </c>
      <c r="Y139" s="123">
        <v>0</v>
      </c>
      <c r="DA139" s="130" t="s">
        <v>4725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X140" s="99">
        <v>0</v>
      </c>
      <c r="Y140" s="99">
        <v>0</v>
      </c>
      <c r="DA140" s="63" t="s">
        <v>4726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4727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46.063024901110019</v>
      </c>
      <c r="D143" s="118">
        <f t="shared" si="49"/>
        <v>43.201759441615764</v>
      </c>
      <c r="E143" s="118">
        <f t="shared" si="49"/>
        <v>48.269053074402386</v>
      </c>
      <c r="F143" s="118">
        <f t="shared" si="49"/>
        <v>48.073563913480143</v>
      </c>
      <c r="G143" s="118">
        <f t="shared" si="49"/>
        <v>50.160767801515313</v>
      </c>
      <c r="H143" s="118">
        <f t="shared" si="49"/>
        <v>52.68570940338801</v>
      </c>
      <c r="I143" s="118">
        <f t="shared" si="49"/>
        <v>48.763596266725614</v>
      </c>
      <c r="J143" s="118">
        <f t="shared" si="49"/>
        <v>46.080955456657328</v>
      </c>
      <c r="K143" s="118">
        <f t="shared" si="49"/>
        <v>47.659290578042587</v>
      </c>
      <c r="L143" s="118">
        <f t="shared" si="49"/>
        <v>51.67713205619404</v>
      </c>
      <c r="M143" s="118">
        <f t="shared" si="49"/>
        <v>46.524415081518391</v>
      </c>
      <c r="N143" s="118">
        <f t="shared" si="49"/>
        <v>44.368637131896186</v>
      </c>
      <c r="O143" s="118">
        <f t="shared" si="49"/>
        <v>38.401977367766975</v>
      </c>
      <c r="P143" s="118">
        <f t="shared" si="49"/>
        <v>35.163058859734448</v>
      </c>
      <c r="Q143" s="118">
        <f t="shared" si="49"/>
        <v>34.689905424021923</v>
      </c>
      <c r="R143" s="118">
        <f t="shared" ref="R143:V143" si="50">R144+R146+R148+R157</f>
        <v>38.382615561444858</v>
      </c>
      <c r="S143" s="118">
        <f t="shared" si="50"/>
        <v>39.810119852007716</v>
      </c>
      <c r="T143" s="118">
        <f t="shared" si="50"/>
        <v>40.400673053197536</v>
      </c>
      <c r="U143" s="118">
        <f t="shared" si="50"/>
        <v>37.643194141681889</v>
      </c>
      <c r="V143" s="118">
        <f t="shared" si="50"/>
        <v>37.180252906166764</v>
      </c>
      <c r="W143" s="118">
        <f t="shared" ref="W143:Y143" si="51">W144+W146+W148+W157</f>
        <v>36.45536757928781</v>
      </c>
      <c r="X143" s="118">
        <f t="shared" si="51"/>
        <v>36.456525735129233</v>
      </c>
      <c r="Y143" s="118">
        <f t="shared" si="51"/>
        <v>32.034683945887139</v>
      </c>
      <c r="DA143" s="129" t="s">
        <v>4728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30.064896472081074</v>
      </c>
      <c r="D144" s="123">
        <f t="shared" si="52"/>
        <v>28.307936700694999</v>
      </c>
      <c r="E144" s="123">
        <f t="shared" si="52"/>
        <v>29.889263847943585</v>
      </c>
      <c r="F144" s="123">
        <f t="shared" si="52"/>
        <v>31.191547430441048</v>
      </c>
      <c r="G144" s="123">
        <f t="shared" si="52"/>
        <v>32.672725804944257</v>
      </c>
      <c r="H144" s="123">
        <f t="shared" si="52"/>
        <v>33.934499783367713</v>
      </c>
      <c r="I144" s="123">
        <f t="shared" si="52"/>
        <v>33.029118118912081</v>
      </c>
      <c r="J144" s="123">
        <f t="shared" si="52"/>
        <v>30.003085869317587</v>
      </c>
      <c r="K144" s="123">
        <f t="shared" si="52"/>
        <v>29.69749046148463</v>
      </c>
      <c r="L144" s="123">
        <f t="shared" si="52"/>
        <v>33.730576185937117</v>
      </c>
      <c r="M144" s="123">
        <f t="shared" si="52"/>
        <v>29.113564375403872</v>
      </c>
      <c r="N144" s="123">
        <f t="shared" si="52"/>
        <v>27.457477919999821</v>
      </c>
      <c r="O144" s="123">
        <f t="shared" si="52"/>
        <v>24.620714451676342</v>
      </c>
      <c r="P144" s="123">
        <f t="shared" si="52"/>
        <v>23.387418347853444</v>
      </c>
      <c r="Q144" s="123">
        <f t="shared" si="52"/>
        <v>23.075865028721886</v>
      </c>
      <c r="R144" s="123">
        <f t="shared" si="52"/>
        <v>22.08981951800763</v>
      </c>
      <c r="S144" s="123">
        <f t="shared" si="52"/>
        <v>22.06749005140097</v>
      </c>
      <c r="T144" s="123">
        <f t="shared" si="52"/>
        <v>22.459889392438779</v>
      </c>
      <c r="U144" s="123">
        <f t="shared" si="52"/>
        <v>21.908888220625673</v>
      </c>
      <c r="V144" s="123">
        <f t="shared" si="52"/>
        <v>21.270134251794794</v>
      </c>
      <c r="W144" s="123">
        <f t="shared" si="52"/>
        <v>20.328945804546091</v>
      </c>
      <c r="X144" s="123">
        <f t="shared" si="52"/>
        <v>19.357324770802951</v>
      </c>
      <c r="Y144" s="123">
        <f t="shared" si="52"/>
        <v>19.168964642688543</v>
      </c>
      <c r="DA144" s="130" t="s">
        <v>4729</v>
      </c>
    </row>
    <row r="145" spans="1:105" ht="12" customHeight="1" x14ac:dyDescent="0.25">
      <c r="A145" s="97" t="s">
        <v>53</v>
      </c>
      <c r="B145" s="98"/>
      <c r="C145" s="99">
        <v>30.064896472081074</v>
      </c>
      <c r="D145" s="99">
        <v>28.307936700694999</v>
      </c>
      <c r="E145" s="99">
        <v>29.889263847943585</v>
      </c>
      <c r="F145" s="99">
        <v>31.191547430441048</v>
      </c>
      <c r="G145" s="99">
        <v>32.672725804944257</v>
      </c>
      <c r="H145" s="99">
        <v>33.934499783367713</v>
      </c>
      <c r="I145" s="99">
        <v>33.029118118912081</v>
      </c>
      <c r="J145" s="99">
        <v>30.003085869317587</v>
      </c>
      <c r="K145" s="99">
        <v>29.69749046148463</v>
      </c>
      <c r="L145" s="99">
        <v>33.730576185937117</v>
      </c>
      <c r="M145" s="99">
        <v>29.113564375403872</v>
      </c>
      <c r="N145" s="99">
        <v>27.457477919999821</v>
      </c>
      <c r="O145" s="99">
        <v>24.620714451676342</v>
      </c>
      <c r="P145" s="99">
        <v>23.387418347853444</v>
      </c>
      <c r="Q145" s="99">
        <v>23.075865028721886</v>
      </c>
      <c r="R145" s="99">
        <v>22.08981951800763</v>
      </c>
      <c r="S145" s="99">
        <v>22.06749005140097</v>
      </c>
      <c r="T145" s="99">
        <v>22.459889392438779</v>
      </c>
      <c r="U145" s="99">
        <v>21.908888220625673</v>
      </c>
      <c r="V145" s="99">
        <v>21.270134251794794</v>
      </c>
      <c r="W145" s="99">
        <v>20.328945804546091</v>
      </c>
      <c r="X145" s="99">
        <v>19.357324770802951</v>
      </c>
      <c r="Y145" s="99">
        <v>19.168964642688543</v>
      </c>
      <c r="DA145" s="63" t="s">
        <v>4730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3.9842699298046993</v>
      </c>
      <c r="D146" s="123">
        <f t="shared" si="53"/>
        <v>3.3298793381682246</v>
      </c>
      <c r="E146" s="123">
        <f t="shared" si="53"/>
        <v>7.2781945917025137</v>
      </c>
      <c r="F146" s="123">
        <f t="shared" si="53"/>
        <v>5.8410764564115452</v>
      </c>
      <c r="G146" s="123">
        <f t="shared" si="53"/>
        <v>6.3715226296523308</v>
      </c>
      <c r="H146" s="123">
        <f t="shared" si="53"/>
        <v>6.9925117157429151</v>
      </c>
      <c r="I146" s="123">
        <f t="shared" si="53"/>
        <v>4.2003008987591919</v>
      </c>
      <c r="J146" s="123">
        <f t="shared" si="53"/>
        <v>4.6757784479508739</v>
      </c>
      <c r="K146" s="123">
        <f t="shared" si="53"/>
        <v>6.9415399339024502</v>
      </c>
      <c r="L146" s="123">
        <f t="shared" si="53"/>
        <v>6.6097515219146423</v>
      </c>
      <c r="M146" s="123">
        <f t="shared" si="53"/>
        <v>6.580788275779395</v>
      </c>
      <c r="N146" s="123">
        <f t="shared" si="53"/>
        <v>6.4043275644219637</v>
      </c>
      <c r="O146" s="123">
        <f t="shared" si="53"/>
        <v>3.766695428446837</v>
      </c>
      <c r="P146" s="123">
        <f t="shared" si="53"/>
        <v>1.2103683696502749</v>
      </c>
      <c r="Q146" s="123">
        <f t="shared" si="53"/>
        <v>1.4058112796755178</v>
      </c>
      <c r="R146" s="123">
        <f t="shared" si="53"/>
        <v>5.7883493699040276</v>
      </c>
      <c r="S146" s="123">
        <f t="shared" si="53"/>
        <v>6.8427681682551853</v>
      </c>
      <c r="T146" s="123">
        <f t="shared" si="53"/>
        <v>6.6322378954586991</v>
      </c>
      <c r="U146" s="123">
        <f t="shared" si="53"/>
        <v>4.7222851083197943</v>
      </c>
      <c r="V146" s="123">
        <f t="shared" si="53"/>
        <v>4.987913541570383</v>
      </c>
      <c r="W146" s="123">
        <f t="shared" si="53"/>
        <v>5.0213008128442889</v>
      </c>
      <c r="X146" s="123">
        <f t="shared" si="53"/>
        <v>5.6883074497824859</v>
      </c>
      <c r="Y146" s="123">
        <f t="shared" si="53"/>
        <v>2.4554552083734453</v>
      </c>
      <c r="DA146" s="130" t="s">
        <v>4731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3.9842699298046993</v>
      </c>
      <c r="D147" s="99">
        <f>RES_hhdet_in_tesh!D147/RES_summary!D$21</f>
        <v>3.3298793381682246</v>
      </c>
      <c r="E147" s="99">
        <f>RES_hhdet_in_tesh!E147/RES_summary!E$21</f>
        <v>7.2781945917025137</v>
      </c>
      <c r="F147" s="99">
        <f>RES_hhdet_in_tesh!F147/RES_summary!F$21</f>
        <v>5.8410764564115452</v>
      </c>
      <c r="G147" s="99">
        <f>RES_hhdet_in_tesh!G147/RES_summary!G$21</f>
        <v>6.3715226296523308</v>
      </c>
      <c r="H147" s="99">
        <f>RES_hhdet_in_tesh!H147/RES_summary!H$21</f>
        <v>6.9925117157429151</v>
      </c>
      <c r="I147" s="99">
        <f>RES_hhdet_in_tesh!I147/RES_summary!I$21</f>
        <v>4.2003008987591919</v>
      </c>
      <c r="J147" s="99">
        <f>RES_hhdet_in_tesh!J147/RES_summary!J$21</f>
        <v>4.6757784479508739</v>
      </c>
      <c r="K147" s="99">
        <f>RES_hhdet_in_tesh!K147/RES_summary!K$21</f>
        <v>6.9415399339024502</v>
      </c>
      <c r="L147" s="99">
        <f>RES_hhdet_in_tesh!L147/RES_summary!L$21</f>
        <v>6.6097515219146423</v>
      </c>
      <c r="M147" s="99">
        <f>RES_hhdet_in_tesh!M147/RES_summary!M$21</f>
        <v>6.580788275779395</v>
      </c>
      <c r="N147" s="99">
        <f>RES_hhdet_in_tesh!N147/RES_summary!N$21</f>
        <v>6.4043275644219637</v>
      </c>
      <c r="O147" s="99">
        <f>RES_hhdet_in_tesh!O147/RES_summary!O$21</f>
        <v>3.766695428446837</v>
      </c>
      <c r="P147" s="99">
        <f>RES_hhdet_in_tesh!P147/RES_summary!P$21</f>
        <v>1.2103683696502749</v>
      </c>
      <c r="Q147" s="99">
        <f>RES_hhdet_in_tesh!Q147/RES_summary!Q$21</f>
        <v>1.4058112796755178</v>
      </c>
      <c r="R147" s="99">
        <f>RES_hhdet_in_tesh!R147/RES_summary!R$21</f>
        <v>5.7883493699040276</v>
      </c>
      <c r="S147" s="99">
        <f>RES_hhdet_in_tesh!S147/RES_summary!S$21</f>
        <v>6.8427681682551853</v>
      </c>
      <c r="T147" s="99">
        <f>RES_hhdet_in_tesh!T147/RES_summary!T$21</f>
        <v>6.6322378954586991</v>
      </c>
      <c r="U147" s="99">
        <f>RES_hhdet_in_tesh!U147/RES_summary!U$21</f>
        <v>4.7222851083197943</v>
      </c>
      <c r="V147" s="99">
        <f>RES_hhdet_in_tesh!V147/RES_summary!V$21</f>
        <v>4.987913541570383</v>
      </c>
      <c r="W147" s="99">
        <f>RES_hhdet_in_tesh!W147/RES_summary!W$21</f>
        <v>5.0213008128442889</v>
      </c>
      <c r="X147" s="99">
        <f>RES_hhdet_in_tesh!X147/RES_summary!X$21</f>
        <v>5.6883074497824859</v>
      </c>
      <c r="Y147" s="99">
        <f>RES_hhdet_in_tesh!Y147/RES_summary!Y$21</f>
        <v>2.4554552083734453</v>
      </c>
      <c r="DA147" s="63" t="s">
        <v>4732</v>
      </c>
    </row>
    <row r="148" spans="1:105" ht="12" customHeight="1" x14ac:dyDescent="0.25">
      <c r="A148" s="121" t="s">
        <v>55</v>
      </c>
      <c r="B148" s="122"/>
      <c r="C148" s="123">
        <v>7.5355157797844834</v>
      </c>
      <c r="D148" s="123">
        <v>7.1891763907080284</v>
      </c>
      <c r="E148" s="123">
        <v>6.7078734763666148</v>
      </c>
      <c r="F148" s="123">
        <v>6.6892031318575498</v>
      </c>
      <c r="G148" s="123">
        <v>6.7490750245606757</v>
      </c>
      <c r="H148" s="123">
        <v>6.792211487329558</v>
      </c>
      <c r="I148" s="123">
        <v>6.703647858765426</v>
      </c>
      <c r="J148" s="123">
        <v>6.6695761723356206</v>
      </c>
      <c r="K148" s="123">
        <v>6.4780864132714964</v>
      </c>
      <c r="L148" s="123">
        <v>6.6935594492430903</v>
      </c>
      <c r="M148" s="123">
        <v>6.6544199904621362</v>
      </c>
      <c r="N148" s="123">
        <v>6.5161344757016204</v>
      </c>
      <c r="O148" s="123">
        <v>6.5388473461528225</v>
      </c>
      <c r="P148" s="123">
        <v>6.7074796351072123</v>
      </c>
      <c r="Q148" s="123">
        <v>6.4207248019932264</v>
      </c>
      <c r="R148" s="123">
        <v>6.6888282791052687</v>
      </c>
      <c r="S148" s="123">
        <v>7.0008373649094002</v>
      </c>
      <c r="T148" s="123">
        <v>7.0951528443996876</v>
      </c>
      <c r="U148" s="123">
        <v>7.0470335421420121</v>
      </c>
      <c r="V148" s="123">
        <v>6.9838140159051978</v>
      </c>
      <c r="W148" s="123">
        <v>7.1305780588384859</v>
      </c>
      <c r="X148" s="123">
        <v>7.367475365375622</v>
      </c>
      <c r="Y148" s="123">
        <v>6.5990553769533706</v>
      </c>
      <c r="DA148" s="130" t="s">
        <v>4733</v>
      </c>
    </row>
    <row r="149" spans="1:105" ht="12" customHeight="1" x14ac:dyDescent="0.25">
      <c r="A149" s="97" t="s">
        <v>124</v>
      </c>
      <c r="B149" s="98"/>
      <c r="C149" s="99">
        <v>7.2815053843357456</v>
      </c>
      <c r="D149" s="99">
        <v>7.1931031652024551</v>
      </c>
      <c r="E149" s="99">
        <v>6.7401952350646468</v>
      </c>
      <c r="F149" s="99">
        <v>6.7415155405618279</v>
      </c>
      <c r="G149" s="99">
        <v>6.9110739837010922</v>
      </c>
      <c r="H149" s="99">
        <v>6.6407618019296493</v>
      </c>
      <c r="I149" s="99">
        <v>6.6411776827063722</v>
      </c>
      <c r="J149" s="99">
        <v>6.6687750431722854</v>
      </c>
      <c r="K149" s="99">
        <v>6.5229193523649096</v>
      </c>
      <c r="L149" s="99">
        <v>6.6924248956172718</v>
      </c>
      <c r="M149" s="99">
        <v>6.5665091652507321</v>
      </c>
      <c r="N149" s="99">
        <v>6.4856992728381808</v>
      </c>
      <c r="O149" s="99">
        <v>6.7017721808404493</v>
      </c>
      <c r="P149" s="99">
        <v>6.7120499563279381</v>
      </c>
      <c r="Q149" s="99">
        <v>6.5413486332976634</v>
      </c>
      <c r="R149" s="99">
        <v>6.7920110411647157</v>
      </c>
      <c r="S149" s="99">
        <v>7.1163962414272683</v>
      </c>
      <c r="T149" s="99">
        <v>7.173112322625089</v>
      </c>
      <c r="U149" s="99">
        <v>6.8464108721136752</v>
      </c>
      <c r="V149" s="99">
        <v>6.6926177934537119</v>
      </c>
      <c r="W149" s="99">
        <v>7.083259942766885</v>
      </c>
      <c r="X149" s="99">
        <v>7.7323840804321504</v>
      </c>
      <c r="Y149" s="99">
        <v>6.4176759376547237</v>
      </c>
      <c r="DA149" s="63" t="s">
        <v>4734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7.1925220878566458</v>
      </c>
      <c r="E150" s="99">
        <v>6.740826388547891</v>
      </c>
      <c r="F150" s="99">
        <v>6.742769749500126</v>
      </c>
      <c r="G150" s="99">
        <v>6.9125089633978138</v>
      </c>
      <c r="H150" s="99">
        <v>6.6414630860087271</v>
      </c>
      <c r="I150" s="99">
        <v>6.6468495041890829</v>
      </c>
      <c r="J150" s="99">
        <v>6.6795808878048621</v>
      </c>
      <c r="K150" s="99">
        <v>6.5330678417449493</v>
      </c>
      <c r="L150" s="99">
        <v>6.7000902625739878</v>
      </c>
      <c r="M150" s="99">
        <v>6.5689938525195828</v>
      </c>
      <c r="N150" s="99">
        <v>6.4862409812442854</v>
      </c>
      <c r="O150" s="99">
        <v>6.7019771408970223</v>
      </c>
      <c r="P150" s="99">
        <v>6.7126074463846752</v>
      </c>
      <c r="Q150" s="99">
        <v>6.5447827923659272</v>
      </c>
      <c r="R150" s="99">
        <v>6.7975226927907819</v>
      </c>
      <c r="S150" s="99">
        <v>7.1218097208020774</v>
      </c>
      <c r="T150" s="99">
        <v>7.1745836649377885</v>
      </c>
      <c r="U150" s="99">
        <v>6.8406363915075064</v>
      </c>
      <c r="V150" s="99">
        <v>6.6858100020892017</v>
      </c>
      <c r="W150" s="99">
        <v>7.0842622818654268</v>
      </c>
      <c r="X150" s="99">
        <v>7.7438239247715748</v>
      </c>
      <c r="Y150" s="99">
        <v>6.4194483272640115</v>
      </c>
      <c r="DA150" s="63" t="s">
        <v>4735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0.6414946743175205</v>
      </c>
      <c r="E151" s="102">
        <v>0.35432030893102384</v>
      </c>
      <c r="F151" s="102">
        <v>0.46647705547106683</v>
      </c>
      <c r="G151" s="102">
        <v>0.46299307751971797</v>
      </c>
      <c r="H151" s="102">
        <v>0.60724459723254076</v>
      </c>
      <c r="I151" s="102">
        <v>0.49611592406377025</v>
      </c>
      <c r="J151" s="102">
        <v>0.46879145033200592</v>
      </c>
      <c r="K151" s="102">
        <v>0.42977695697658552</v>
      </c>
      <c r="L151" s="102">
        <v>0.44096710868185618</v>
      </c>
      <c r="M151" s="102">
        <v>0.65211231431647387</v>
      </c>
      <c r="N151" s="102">
        <v>0.42204477272360347</v>
      </c>
      <c r="O151" s="102">
        <v>0.27501015196368273</v>
      </c>
      <c r="P151" s="102">
        <v>0.57251782193600265</v>
      </c>
      <c r="Q151" s="102">
        <v>0.11648207115164393</v>
      </c>
      <c r="R151" s="102">
        <v>0.20567097013032204</v>
      </c>
      <c r="S151" s="102">
        <v>0.40325214052187053</v>
      </c>
      <c r="T151" s="102">
        <v>0.47422896832271366</v>
      </c>
      <c r="U151" s="102">
        <v>0.56905200043358017</v>
      </c>
      <c r="V151" s="102">
        <v>0.44338265234770369</v>
      </c>
      <c r="W151" s="102">
        <v>0.54196518190097576</v>
      </c>
      <c r="X151" s="102">
        <v>0.67256942681673004</v>
      </c>
      <c r="Y151" s="102">
        <v>0.41373310687946463</v>
      </c>
      <c r="DA151" s="131" t="s">
        <v>4736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6.5510274135391251</v>
      </c>
      <c r="E152" s="105">
        <v>6.3865060796168667</v>
      </c>
      <c r="F152" s="105">
        <v>6.2762926940290598</v>
      </c>
      <c r="G152" s="105">
        <v>6.4495158858780961</v>
      </c>
      <c r="H152" s="105">
        <v>6.0342184887761849</v>
      </c>
      <c r="I152" s="105">
        <v>6.1507335801253138</v>
      </c>
      <c r="J152" s="105">
        <v>6.2107894374728563</v>
      </c>
      <c r="K152" s="105">
        <v>6.1032908847683638</v>
      </c>
      <c r="L152" s="105">
        <v>6.2591231538921326</v>
      </c>
      <c r="M152" s="105">
        <v>5.9168815382031097</v>
      </c>
      <c r="N152" s="105">
        <v>6.0641962085206806</v>
      </c>
      <c r="O152" s="105">
        <v>6.4269669889333398</v>
      </c>
      <c r="P152" s="105">
        <v>6.1400896244486711</v>
      </c>
      <c r="Q152" s="105">
        <v>6.4283007212142858</v>
      </c>
      <c r="R152" s="105">
        <v>6.5918517226604587</v>
      </c>
      <c r="S152" s="105">
        <v>6.7185575802802067</v>
      </c>
      <c r="T152" s="105">
        <v>6.700354696615074</v>
      </c>
      <c r="U152" s="105">
        <v>6.2715843910739242</v>
      </c>
      <c r="V152" s="105">
        <v>6.2424273497414982</v>
      </c>
      <c r="W152" s="105">
        <v>6.5422970999644505</v>
      </c>
      <c r="X152" s="105">
        <v>7.071254497954846</v>
      </c>
      <c r="Y152" s="105">
        <v>6.0057152203845456</v>
      </c>
      <c r="DA152" s="132" t="s">
        <v>4737</v>
      </c>
    </row>
    <row r="153" spans="1:105" ht="12" customHeight="1" x14ac:dyDescent="0.25">
      <c r="A153" s="106" t="s">
        <v>122</v>
      </c>
      <c r="B153" s="101"/>
      <c r="C153" s="102">
        <v>7.8865292000344152</v>
      </c>
      <c r="D153" s="102">
        <v>7.1799109758830122</v>
      </c>
      <c r="E153" s="102">
        <v>6.5603877191049023</v>
      </c>
      <c r="F153" s="102">
        <v>6.5668061141217544</v>
      </c>
      <c r="G153" s="102">
        <v>6.5964939795942037</v>
      </c>
      <c r="H153" s="102">
        <v>6.9587858814638599</v>
      </c>
      <c r="I153" s="102">
        <v>6.7424583181593434</v>
      </c>
      <c r="J153" s="102">
        <v>6.6626173202317949</v>
      </c>
      <c r="K153" s="102">
        <v>6.4340297192019964</v>
      </c>
      <c r="L153" s="102">
        <v>6.6899318532573426</v>
      </c>
      <c r="M153" s="102">
        <v>6.7439259714038391</v>
      </c>
      <c r="N153" s="102">
        <v>6.5414834748836039</v>
      </c>
      <c r="O153" s="102">
        <v>6.3845415752990311</v>
      </c>
      <c r="P153" s="102">
        <v>6.692691102634817</v>
      </c>
      <c r="Q153" s="102">
        <v>6.2962712686848556</v>
      </c>
      <c r="R153" s="102">
        <v>6.5574585476408513</v>
      </c>
      <c r="S153" s="102">
        <v>6.8749376980948869</v>
      </c>
      <c r="T153" s="102">
        <v>7.0330654410583167</v>
      </c>
      <c r="U153" s="102">
        <v>7.142905998023247</v>
      </c>
      <c r="V153" s="102">
        <v>7.1662055601971097</v>
      </c>
      <c r="W153" s="102">
        <v>7.1684016202106857</v>
      </c>
      <c r="X153" s="102">
        <v>7.0604585990760453</v>
      </c>
      <c r="Y153" s="102">
        <v>6.7081294636796089</v>
      </c>
      <c r="DA153" s="131" t="s">
        <v>4738</v>
      </c>
    </row>
    <row r="154" spans="1:105" ht="12" customHeight="1" x14ac:dyDescent="0.25">
      <c r="A154" s="107" t="s">
        <v>121</v>
      </c>
      <c r="B154" s="104"/>
      <c r="C154" s="105">
        <v>7.8856206782712608</v>
      </c>
      <c r="D154" s="105">
        <v>7.1785231527405324</v>
      </c>
      <c r="E154" s="105">
        <v>6.5616678687671897</v>
      </c>
      <c r="F154" s="105">
        <v>6.5691527280919519</v>
      </c>
      <c r="G154" s="105">
        <v>6.598137473128185</v>
      </c>
      <c r="H154" s="105">
        <v>6.9606611903409785</v>
      </c>
      <c r="I154" s="105">
        <v>6.7496182092845443</v>
      </c>
      <c r="J154" s="105">
        <v>6.6773270381016179</v>
      </c>
      <c r="K154" s="105">
        <v>6.449660133242193</v>
      </c>
      <c r="L154" s="105">
        <v>6.702696326266377</v>
      </c>
      <c r="M154" s="105">
        <v>6.7459552586260667</v>
      </c>
      <c r="N154" s="105">
        <v>6.5390535394773392</v>
      </c>
      <c r="O154" s="105">
        <v>6.3828518264083334</v>
      </c>
      <c r="P154" s="105">
        <v>6.7080475205325021</v>
      </c>
      <c r="Q154" s="105">
        <v>6.325341731897808</v>
      </c>
      <c r="R154" s="105">
        <v>6.6069912621211611</v>
      </c>
      <c r="S154" s="105">
        <v>6.9293086503975898</v>
      </c>
      <c r="T154" s="105">
        <v>7.0628246887816433</v>
      </c>
      <c r="U154" s="105">
        <v>7.1421072245415393</v>
      </c>
      <c r="V154" s="105">
        <v>7.1510527771473278</v>
      </c>
      <c r="W154" s="105">
        <v>7.1599962969811441</v>
      </c>
      <c r="X154" s="105">
        <v>7.0679987658794596</v>
      </c>
      <c r="Y154" s="105">
        <v>6.7139910044131703</v>
      </c>
      <c r="DA154" s="132" t="s">
        <v>4739</v>
      </c>
    </row>
    <row r="155" spans="1:105" ht="12" customHeight="1" x14ac:dyDescent="0.25">
      <c r="A155" s="108" t="s">
        <v>53</v>
      </c>
      <c r="B155" s="98"/>
      <c r="C155" s="99">
        <v>1.7394386749217421</v>
      </c>
      <c r="D155" s="99">
        <v>0.63929456710219157</v>
      </c>
      <c r="E155" s="99">
        <v>0.33671322779037238</v>
      </c>
      <c r="F155" s="99">
        <v>0.45082633688137996</v>
      </c>
      <c r="G155" s="99">
        <v>0.4369342026464666</v>
      </c>
      <c r="H155" s="99">
        <v>0.64214907032005475</v>
      </c>
      <c r="I155" s="99">
        <v>0.50513613845901784</v>
      </c>
      <c r="J155" s="99">
        <v>0.46763533033892035</v>
      </c>
      <c r="K155" s="99">
        <v>0.42058493228888777</v>
      </c>
      <c r="L155" s="99">
        <v>0.43356615428048817</v>
      </c>
      <c r="M155" s="99">
        <v>0.6604723287638431</v>
      </c>
      <c r="N155" s="99">
        <v>0.42135224043119307</v>
      </c>
      <c r="O155" s="99">
        <v>0.24318031664987788</v>
      </c>
      <c r="P155" s="99">
        <v>0.57440468421542268</v>
      </c>
      <c r="Q155" s="99">
        <v>8.2785526752929356E-2</v>
      </c>
      <c r="R155" s="99">
        <v>0.16893105123931731</v>
      </c>
      <c r="S155" s="99">
        <v>0.38084104740222041</v>
      </c>
      <c r="T155" s="99">
        <v>0.46015080084893273</v>
      </c>
      <c r="U155" s="99">
        <v>0.61116888486875676</v>
      </c>
      <c r="V155" s="99">
        <v>0.50340982030186887</v>
      </c>
      <c r="W155" s="99">
        <v>0.53405172536146017</v>
      </c>
      <c r="X155" s="99">
        <v>0.57316123005639485</v>
      </c>
      <c r="Y155" s="99">
        <v>0.44801879820326446</v>
      </c>
      <c r="DA155" s="63" t="s">
        <v>4740</v>
      </c>
    </row>
    <row r="156" spans="1:105" ht="12" customHeight="1" x14ac:dyDescent="0.25">
      <c r="A156" s="108" t="s">
        <v>52</v>
      </c>
      <c r="B156" s="98"/>
      <c r="C156" s="99">
        <v>6.1461820033495185</v>
      </c>
      <c r="D156" s="99">
        <v>6.539228585638341</v>
      </c>
      <c r="E156" s="99">
        <v>6.2249546409768159</v>
      </c>
      <c r="F156" s="99">
        <v>6.1183263912105721</v>
      </c>
      <c r="G156" s="99">
        <v>6.1612032704817192</v>
      </c>
      <c r="H156" s="99">
        <v>6.3185121200209222</v>
      </c>
      <c r="I156" s="99">
        <v>6.2444820708255264</v>
      </c>
      <c r="J156" s="99">
        <v>6.2096917077626976</v>
      </c>
      <c r="K156" s="99">
        <v>6.0290752009533062</v>
      </c>
      <c r="L156" s="99">
        <v>6.2691301719858883</v>
      </c>
      <c r="M156" s="99">
        <v>6.0854829298622235</v>
      </c>
      <c r="N156" s="99">
        <v>6.1177012990461455</v>
      </c>
      <c r="O156" s="99">
        <v>6.1396715097584558</v>
      </c>
      <c r="P156" s="99">
        <v>6.1336428363170796</v>
      </c>
      <c r="Q156" s="99">
        <v>6.2425562051448793</v>
      </c>
      <c r="R156" s="99">
        <v>6.4380602108818437</v>
      </c>
      <c r="S156" s="99">
        <v>6.5484676029953688</v>
      </c>
      <c r="T156" s="99">
        <v>6.6026738879327098</v>
      </c>
      <c r="U156" s="99">
        <v>6.5309383396727823</v>
      </c>
      <c r="V156" s="99">
        <v>6.6476429568454583</v>
      </c>
      <c r="W156" s="99">
        <v>6.6259445716196854</v>
      </c>
      <c r="X156" s="99">
        <v>6.4948375358230637</v>
      </c>
      <c r="Y156" s="99">
        <v>6.2659722062099048</v>
      </c>
      <c r="DA156" s="63" t="s">
        <v>4741</v>
      </c>
    </row>
    <row r="157" spans="1:105" ht="12" customHeight="1" x14ac:dyDescent="0.25">
      <c r="A157" s="121" t="s">
        <v>54</v>
      </c>
      <c r="B157" s="122"/>
      <c r="C157" s="123">
        <v>4.4783427194397643</v>
      </c>
      <c r="D157" s="123">
        <v>4.3747670120445079</v>
      </c>
      <c r="E157" s="123">
        <v>4.3937211583896731</v>
      </c>
      <c r="F157" s="123">
        <v>4.3517368947699957</v>
      </c>
      <c r="G157" s="123">
        <v>4.3674443423580458</v>
      </c>
      <c r="H157" s="123">
        <v>4.9664864169478244</v>
      </c>
      <c r="I157" s="123">
        <v>4.8305293902889064</v>
      </c>
      <c r="J157" s="123">
        <v>4.7325149670532403</v>
      </c>
      <c r="K157" s="123">
        <v>4.5421737693840081</v>
      </c>
      <c r="L157" s="123">
        <v>4.6432448990991944</v>
      </c>
      <c r="M157" s="123">
        <v>4.1756424398729877</v>
      </c>
      <c r="N157" s="123">
        <v>3.9906971717727768</v>
      </c>
      <c r="O157" s="123">
        <v>3.4757201414909771</v>
      </c>
      <c r="P157" s="123">
        <v>3.8577925071235151</v>
      </c>
      <c r="Q157" s="123">
        <v>3.7875043136312891</v>
      </c>
      <c r="R157" s="123">
        <v>3.8156183944279349</v>
      </c>
      <c r="S157" s="123">
        <v>3.8990242674421554</v>
      </c>
      <c r="T157" s="123">
        <v>4.2133929209003771</v>
      </c>
      <c r="U157" s="123">
        <v>3.9649872705944071</v>
      </c>
      <c r="V157" s="123">
        <v>3.9383910968963862</v>
      </c>
      <c r="W157" s="123">
        <v>3.9745429030589463</v>
      </c>
      <c r="X157" s="123">
        <v>4.0434181491681764</v>
      </c>
      <c r="Y157" s="123">
        <v>3.8112087178717817</v>
      </c>
      <c r="DA157" s="130" t="s">
        <v>4742</v>
      </c>
    </row>
    <row r="158" spans="1:105" ht="12" customHeight="1" x14ac:dyDescent="0.25">
      <c r="A158" s="97" t="s">
        <v>50</v>
      </c>
      <c r="B158" s="98"/>
      <c r="C158" s="99">
        <v>4.2735465259472871</v>
      </c>
      <c r="D158" s="99">
        <v>4.3542633823160175</v>
      </c>
      <c r="E158" s="99">
        <v>4.3713135936467848</v>
      </c>
      <c r="F158" s="99">
        <v>4.4684230868988637</v>
      </c>
      <c r="G158" s="99">
        <v>4.5368909530727661</v>
      </c>
      <c r="H158" s="99">
        <v>4.6464480728979698</v>
      </c>
      <c r="I158" s="99">
        <v>4.7398697557184741</v>
      </c>
      <c r="J158" s="99">
        <v>4.7565525942313203</v>
      </c>
      <c r="K158" s="99">
        <v>4.6366003862130354</v>
      </c>
      <c r="L158" s="99">
        <v>4.5166378414826074</v>
      </c>
      <c r="M158" s="99">
        <v>4.1389758493915654</v>
      </c>
      <c r="N158" s="99">
        <v>3.9511051348216815</v>
      </c>
      <c r="O158" s="99">
        <v>3.7983733446265791</v>
      </c>
      <c r="P158" s="99">
        <v>3.7480742196479246</v>
      </c>
      <c r="Q158" s="99">
        <v>3.7826951794722614</v>
      </c>
      <c r="R158" s="99">
        <v>3.8719999163598735</v>
      </c>
      <c r="S158" s="99">
        <v>4.0106784024981286</v>
      </c>
      <c r="T158" s="99">
        <v>4.252470917789533</v>
      </c>
      <c r="U158" s="99">
        <v>3.8327705842753037</v>
      </c>
      <c r="V158" s="99">
        <v>3.7268171566941635</v>
      </c>
      <c r="W158" s="99">
        <v>3.9376362483563194</v>
      </c>
      <c r="X158" s="99">
        <v>4.4123962490705972</v>
      </c>
      <c r="Y158" s="99">
        <v>3.6613528980299743</v>
      </c>
      <c r="DA158" s="63" t="s">
        <v>4743</v>
      </c>
    </row>
    <row r="159" spans="1:105" ht="12" customHeight="1" x14ac:dyDescent="0.25">
      <c r="A159" s="109" t="s">
        <v>120</v>
      </c>
      <c r="B159" s="33"/>
      <c r="C159" s="110">
        <v>4.5334021682614276</v>
      </c>
      <c r="D159" s="110">
        <v>4.3827364137109113</v>
      </c>
      <c r="E159" s="110">
        <v>4.4020644350637941</v>
      </c>
      <c r="F159" s="110">
        <v>4.3088757223691987</v>
      </c>
      <c r="G159" s="110">
        <v>4.3160232189119743</v>
      </c>
      <c r="H159" s="110">
        <v>5.0464473747678165</v>
      </c>
      <c r="I159" s="110">
        <v>4.8535753069834806</v>
      </c>
      <c r="J159" s="110">
        <v>4.7265865910546685</v>
      </c>
      <c r="K159" s="110">
        <v>4.513460831700745</v>
      </c>
      <c r="L159" s="110">
        <v>4.6861385361452728</v>
      </c>
      <c r="M159" s="110">
        <v>4.1890912415892902</v>
      </c>
      <c r="N159" s="110">
        <v>4.0026465155188786</v>
      </c>
      <c r="O159" s="110">
        <v>3.3868739764529256</v>
      </c>
      <c r="P159" s="110">
        <v>3.8879459390057765</v>
      </c>
      <c r="Q159" s="110">
        <v>3.7886055840103063</v>
      </c>
      <c r="R159" s="110">
        <v>3.8005240902044908</v>
      </c>
      <c r="S159" s="110">
        <v>3.8673349899806166</v>
      </c>
      <c r="T159" s="110">
        <v>4.2045457184842316</v>
      </c>
      <c r="U159" s="110">
        <v>3.9891147010336581</v>
      </c>
      <c r="V159" s="110">
        <v>3.9800534625590061</v>
      </c>
      <c r="W159" s="110">
        <v>3.9826083454211179</v>
      </c>
      <c r="X159" s="110">
        <v>3.9660538513359822</v>
      </c>
      <c r="Y159" s="110">
        <v>3.8447158056791069</v>
      </c>
      <c r="DA159" s="60" t="s">
        <v>4744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48.105366655843362</v>
      </c>
      <c r="D161" s="118">
        <f t="shared" si="54"/>
        <v>43.962425851538413</v>
      </c>
      <c r="E161" s="118">
        <f t="shared" si="54"/>
        <v>47.639035781753442</v>
      </c>
      <c r="F161" s="118">
        <f t="shared" si="54"/>
        <v>47.556217268554249</v>
      </c>
      <c r="G161" s="118">
        <f t="shared" si="54"/>
        <v>48.97973542433914</v>
      </c>
      <c r="H161" s="118">
        <f t="shared" si="54"/>
        <v>53.313902476258704</v>
      </c>
      <c r="I161" s="118">
        <f t="shared" si="54"/>
        <v>48.77162489113708</v>
      </c>
      <c r="J161" s="118">
        <f t="shared" si="54"/>
        <v>45.753907497795439</v>
      </c>
      <c r="K161" s="118">
        <f t="shared" si="54"/>
        <v>45.885873520132925</v>
      </c>
      <c r="L161" s="118">
        <f t="shared" si="54"/>
        <v>53.127291957257256</v>
      </c>
      <c r="M161" s="118">
        <f t="shared" si="54"/>
        <v>50.843703130779645</v>
      </c>
      <c r="N161" s="118">
        <f t="shared" si="54"/>
        <v>46.901323677025438</v>
      </c>
      <c r="O161" s="118">
        <f t="shared" si="54"/>
        <v>0</v>
      </c>
      <c r="P161" s="118">
        <f t="shared" si="54"/>
        <v>0</v>
      </c>
      <c r="Q161" s="118">
        <f t="shared" si="54"/>
        <v>0</v>
      </c>
      <c r="R161" s="118">
        <f t="shared" ref="R161:V161" si="55">R162+R164+R166+R175</f>
        <v>30.792843370769962</v>
      </c>
      <c r="S161" s="118">
        <f t="shared" si="55"/>
        <v>34.997587650552312</v>
      </c>
      <c r="T161" s="118">
        <f t="shared" si="55"/>
        <v>43.4094695518069</v>
      </c>
      <c r="U161" s="118">
        <f t="shared" si="55"/>
        <v>38.10075029417839</v>
      </c>
      <c r="V161" s="118">
        <f t="shared" si="55"/>
        <v>36.329748524204561</v>
      </c>
      <c r="W161" s="118">
        <f t="shared" ref="W161:Y161" si="56">W162+W164+W166+W175</f>
        <v>30.8057047565907</v>
      </c>
      <c r="X161" s="118">
        <f t="shared" si="56"/>
        <v>35.052845017575819</v>
      </c>
      <c r="Y161" s="118">
        <f t="shared" si="56"/>
        <v>31.100860313775947</v>
      </c>
      <c r="DA161" s="129" t="s">
        <v>4745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32.107538899495005</v>
      </c>
      <c r="D162" s="123">
        <f t="shared" si="57"/>
        <v>29.068629436543794</v>
      </c>
      <c r="E162" s="123">
        <f t="shared" si="57"/>
        <v>29.268203528907915</v>
      </c>
      <c r="F162" s="123">
        <f t="shared" si="57"/>
        <v>30.68568939863777</v>
      </c>
      <c r="G162" s="123">
        <f t="shared" si="57"/>
        <v>31.531173335798446</v>
      </c>
      <c r="H162" s="123">
        <f t="shared" si="57"/>
        <v>35.498225334241546</v>
      </c>
      <c r="I162" s="123">
        <f t="shared" si="57"/>
        <v>33.059159310080815</v>
      </c>
      <c r="J162" s="123">
        <f t="shared" si="57"/>
        <v>29.679308735516926</v>
      </c>
      <c r="K162" s="123">
        <f t="shared" si="57"/>
        <v>27.927736537480477</v>
      </c>
      <c r="L162" s="123">
        <f t="shared" si="57"/>
        <v>35.207114731173327</v>
      </c>
      <c r="M162" s="123">
        <f t="shared" si="57"/>
        <v>33.518014316705212</v>
      </c>
      <c r="N162" s="123">
        <f t="shared" si="57"/>
        <v>30.147686558199247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17.126526847005902</v>
      </c>
      <c r="S162" s="123">
        <f t="shared" si="57"/>
        <v>20.290651673425437</v>
      </c>
      <c r="T162" s="123">
        <f t="shared" si="57"/>
        <v>27.305825179617297</v>
      </c>
      <c r="U162" s="123">
        <f t="shared" si="57"/>
        <v>24.431884961091278</v>
      </c>
      <c r="V162" s="123">
        <f t="shared" si="57"/>
        <v>22.573548296589092</v>
      </c>
      <c r="W162" s="123">
        <f t="shared" si="57"/>
        <v>16.900415406492698</v>
      </c>
      <c r="X162" s="123">
        <f t="shared" si="57"/>
        <v>20.071313823019285</v>
      </c>
      <c r="Y162" s="123">
        <f t="shared" si="57"/>
        <v>19.388031059006558</v>
      </c>
      <c r="DA162" s="130" t="s">
        <v>4746</v>
      </c>
    </row>
    <row r="163" spans="1:105" ht="12" customHeight="1" x14ac:dyDescent="0.25">
      <c r="A163" s="97" t="s">
        <v>53</v>
      </c>
      <c r="B163" s="33"/>
      <c r="C163" s="110">
        <v>32.107538899495005</v>
      </c>
      <c r="D163" s="110">
        <v>29.068629436543794</v>
      </c>
      <c r="E163" s="110">
        <v>29.268203528907915</v>
      </c>
      <c r="F163" s="110">
        <v>30.68568939863777</v>
      </c>
      <c r="G163" s="110">
        <v>31.531173335798446</v>
      </c>
      <c r="H163" s="110">
        <v>35.498225334241546</v>
      </c>
      <c r="I163" s="110">
        <v>33.059159310080815</v>
      </c>
      <c r="J163" s="110">
        <v>29.679308735516926</v>
      </c>
      <c r="K163" s="110">
        <v>27.927736537480477</v>
      </c>
      <c r="L163" s="110">
        <v>35.207114731173327</v>
      </c>
      <c r="M163" s="110">
        <v>33.518014316705212</v>
      </c>
      <c r="N163" s="110">
        <v>30.147686558199247</v>
      </c>
      <c r="O163" s="110">
        <v>0</v>
      </c>
      <c r="P163" s="110">
        <v>0</v>
      </c>
      <c r="Q163" s="110">
        <v>0</v>
      </c>
      <c r="R163" s="110">
        <v>17.126526847005902</v>
      </c>
      <c r="S163" s="110">
        <v>20.290651673425437</v>
      </c>
      <c r="T163" s="110">
        <v>27.305825179617297</v>
      </c>
      <c r="U163" s="110">
        <v>24.431884961091278</v>
      </c>
      <c r="V163" s="110">
        <v>22.573548296589092</v>
      </c>
      <c r="W163" s="110">
        <v>16.900415406492698</v>
      </c>
      <c r="X163" s="110">
        <v>20.071313823019285</v>
      </c>
      <c r="Y163" s="110">
        <v>19.388031059006558</v>
      </c>
      <c r="DA163" s="60" t="s">
        <v>4747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3.9839857047907286</v>
      </c>
      <c r="D164" s="123">
        <f t="shared" si="58"/>
        <v>3.3298538410088563</v>
      </c>
      <c r="E164" s="123">
        <f t="shared" si="58"/>
        <v>7.2692407555207668</v>
      </c>
      <c r="F164" s="123">
        <f t="shared" si="58"/>
        <v>5.8295872398741615</v>
      </c>
      <c r="G164" s="123">
        <f t="shared" si="58"/>
        <v>6.332047153235119</v>
      </c>
      <c r="H164" s="123">
        <f t="shared" si="58"/>
        <v>6.056981313761912</v>
      </c>
      <c r="I164" s="123">
        <f t="shared" si="58"/>
        <v>4.178291221492346</v>
      </c>
      <c r="J164" s="123">
        <f t="shared" si="58"/>
        <v>4.6725077139124567</v>
      </c>
      <c r="K164" s="123">
        <f t="shared" si="58"/>
        <v>6.9378784928113806</v>
      </c>
      <c r="L164" s="123">
        <f t="shared" si="58"/>
        <v>6.583371138004086</v>
      </c>
      <c r="M164" s="123">
        <f t="shared" si="58"/>
        <v>6.4956317094707741</v>
      </c>
      <c r="N164" s="123">
        <f t="shared" si="58"/>
        <v>6.2468035832393687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3.1618727942638709</v>
      </c>
      <c r="S164" s="123">
        <f t="shared" si="58"/>
        <v>3.8070751274127685</v>
      </c>
      <c r="T164" s="123">
        <f t="shared" si="58"/>
        <v>4.7950969490995643</v>
      </c>
      <c r="U164" s="123">
        <f t="shared" si="58"/>
        <v>2.6568412548919169</v>
      </c>
      <c r="V164" s="123">
        <f t="shared" si="58"/>
        <v>2.833990574946466</v>
      </c>
      <c r="W164" s="123">
        <f t="shared" si="58"/>
        <v>2.8001683181511487</v>
      </c>
      <c r="X164" s="123">
        <f t="shared" si="58"/>
        <v>3.5706290397361551</v>
      </c>
      <c r="Y164" s="123">
        <f t="shared" si="58"/>
        <v>1.3025678470232558</v>
      </c>
      <c r="DA164" s="130" t="s">
        <v>4748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3.9839857047907286</v>
      </c>
      <c r="D165" s="99">
        <f>RES_hhdet_in_tesh!D165/RES_summary!D$21</f>
        <v>3.3298538410088563</v>
      </c>
      <c r="E165" s="99">
        <f>RES_hhdet_in_tesh!E165/RES_summary!E$21</f>
        <v>7.2692407555207668</v>
      </c>
      <c r="F165" s="99">
        <f>RES_hhdet_in_tesh!F165/RES_summary!F$21</f>
        <v>5.8295872398741615</v>
      </c>
      <c r="G165" s="99">
        <f>RES_hhdet_in_tesh!G165/RES_summary!G$21</f>
        <v>6.332047153235119</v>
      </c>
      <c r="H165" s="99">
        <f>RES_hhdet_in_tesh!H165/RES_summary!H$21</f>
        <v>6.056981313761912</v>
      </c>
      <c r="I165" s="99">
        <f>RES_hhdet_in_tesh!I165/RES_summary!I$21</f>
        <v>4.178291221492346</v>
      </c>
      <c r="J165" s="99">
        <f>RES_hhdet_in_tesh!J165/RES_summary!J$21</f>
        <v>4.6725077139124567</v>
      </c>
      <c r="K165" s="99">
        <f>RES_hhdet_in_tesh!K165/RES_summary!K$21</f>
        <v>6.9378784928113806</v>
      </c>
      <c r="L165" s="99">
        <f>RES_hhdet_in_tesh!L165/RES_summary!L$21</f>
        <v>6.583371138004086</v>
      </c>
      <c r="M165" s="99">
        <f>RES_hhdet_in_tesh!M165/RES_summary!M$21</f>
        <v>6.4956317094707741</v>
      </c>
      <c r="N165" s="99">
        <f>RES_hhdet_in_tesh!N165/RES_summary!N$21</f>
        <v>6.2468035832393687</v>
      </c>
      <c r="O165" s="99">
        <f>RES_hhdet_in_tesh!O165/RES_summary!O$21</f>
        <v>0</v>
      </c>
      <c r="P165" s="99">
        <f>RES_hhdet_in_tesh!P165/RES_summary!P$21</f>
        <v>0</v>
      </c>
      <c r="Q165" s="99">
        <f>RES_hhdet_in_tesh!Q165/RES_summary!Q$21</f>
        <v>0</v>
      </c>
      <c r="R165" s="99">
        <f>RES_hhdet_in_tesh!R165/RES_summary!R$21</f>
        <v>3.1618727942638709</v>
      </c>
      <c r="S165" s="99">
        <f>RES_hhdet_in_tesh!S165/RES_summary!S$21</f>
        <v>3.8070751274127685</v>
      </c>
      <c r="T165" s="99">
        <f>RES_hhdet_in_tesh!T165/RES_summary!T$21</f>
        <v>4.7950969490995643</v>
      </c>
      <c r="U165" s="99">
        <f>RES_hhdet_in_tesh!U165/RES_summary!U$21</f>
        <v>2.6568412548919169</v>
      </c>
      <c r="V165" s="99">
        <f>RES_hhdet_in_tesh!V165/RES_summary!V$21</f>
        <v>2.833990574946466</v>
      </c>
      <c r="W165" s="99">
        <f>RES_hhdet_in_tesh!W165/RES_summary!W$21</f>
        <v>2.8001683181511487</v>
      </c>
      <c r="X165" s="99">
        <f>RES_hhdet_in_tesh!X165/RES_summary!X$21</f>
        <v>3.5706290397361551</v>
      </c>
      <c r="Y165" s="99">
        <f>RES_hhdet_in_tesh!Y165/RES_summary!Y$21</f>
        <v>1.3025678470232558</v>
      </c>
      <c r="DA165" s="63" t="s">
        <v>4749</v>
      </c>
    </row>
    <row r="166" spans="1:105" ht="12" customHeight="1" x14ac:dyDescent="0.25">
      <c r="A166" s="121" t="s">
        <v>55</v>
      </c>
      <c r="B166" s="122"/>
      <c r="C166" s="123">
        <v>7.5355008603917684</v>
      </c>
      <c r="D166" s="123">
        <v>7.1891763875927781</v>
      </c>
      <c r="E166" s="123">
        <v>6.7078706941104809</v>
      </c>
      <c r="F166" s="123">
        <v>6.6892066683897209</v>
      </c>
      <c r="G166" s="123">
        <v>6.7490700658791827</v>
      </c>
      <c r="H166" s="123">
        <v>6.7922073942134142</v>
      </c>
      <c r="I166" s="123">
        <v>6.703647612212551</v>
      </c>
      <c r="J166" s="123">
        <v>6.66957613878267</v>
      </c>
      <c r="K166" s="123">
        <v>6.4780877284588776</v>
      </c>
      <c r="L166" s="123">
        <v>6.6935591977559259</v>
      </c>
      <c r="M166" s="123">
        <v>6.6544145741785377</v>
      </c>
      <c r="N166" s="123">
        <v>6.5161351945808628</v>
      </c>
      <c r="O166" s="123">
        <v>0</v>
      </c>
      <c r="P166" s="123">
        <v>0</v>
      </c>
      <c r="Q166" s="123">
        <v>0</v>
      </c>
      <c r="R166" s="123">
        <v>6.6888251392618656</v>
      </c>
      <c r="S166" s="123">
        <v>7.0008360213304952</v>
      </c>
      <c r="T166" s="123">
        <v>7.0951540865589351</v>
      </c>
      <c r="U166" s="123">
        <v>7.0470363667002323</v>
      </c>
      <c r="V166" s="123">
        <v>6.9838185957499777</v>
      </c>
      <c r="W166" s="123">
        <v>7.1305781143746669</v>
      </c>
      <c r="X166" s="123">
        <v>7.3674812886599499</v>
      </c>
      <c r="Y166" s="123">
        <v>6.5990525865394387</v>
      </c>
      <c r="DA166" s="130" t="s">
        <v>4750</v>
      </c>
    </row>
    <row r="167" spans="1:105" ht="12" customHeight="1" x14ac:dyDescent="0.25">
      <c r="A167" s="97" t="s">
        <v>124</v>
      </c>
      <c r="B167" s="98"/>
      <c r="C167" s="99">
        <v>7.2815053843357456</v>
      </c>
      <c r="D167" s="99">
        <v>7.193103165202456</v>
      </c>
      <c r="E167" s="99">
        <v>6.7401952350646477</v>
      </c>
      <c r="F167" s="99">
        <v>6.7415155405618279</v>
      </c>
      <c r="G167" s="99">
        <v>6.9110739837010895</v>
      </c>
      <c r="H167" s="99">
        <v>6.640761801929651</v>
      </c>
      <c r="I167" s="99">
        <v>6.641177682706374</v>
      </c>
      <c r="J167" s="99">
        <v>6.6687750431722854</v>
      </c>
      <c r="K167" s="99">
        <v>6.5229193523649096</v>
      </c>
      <c r="L167" s="99">
        <v>6.6924248956172718</v>
      </c>
      <c r="M167" s="99">
        <v>6.5665091652507339</v>
      </c>
      <c r="N167" s="99">
        <v>6.4856992728381817</v>
      </c>
      <c r="O167" s="99">
        <v>0</v>
      </c>
      <c r="P167" s="99">
        <v>0</v>
      </c>
      <c r="Q167" s="99">
        <v>0</v>
      </c>
      <c r="R167" s="99">
        <v>6.7920110411647165</v>
      </c>
      <c r="S167" s="99">
        <v>7.1163962414272683</v>
      </c>
      <c r="T167" s="99">
        <v>7.1731123226250881</v>
      </c>
      <c r="U167" s="99">
        <v>6.8464108721136743</v>
      </c>
      <c r="V167" s="99">
        <v>6.692617793453711</v>
      </c>
      <c r="W167" s="99">
        <v>7.083259942766885</v>
      </c>
      <c r="X167" s="99">
        <v>7.7323840804321504</v>
      </c>
      <c r="Y167" s="99">
        <v>6.4176759376547219</v>
      </c>
      <c r="DA167" s="63" t="s">
        <v>4751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7.1925220878566458</v>
      </c>
      <c r="E168" s="99">
        <v>6.740826388547891</v>
      </c>
      <c r="F168" s="99">
        <v>6.7427697495001251</v>
      </c>
      <c r="G168" s="99">
        <v>6.9125089633978138</v>
      </c>
      <c r="H168" s="99">
        <v>6.6414630860087254</v>
      </c>
      <c r="I168" s="99">
        <v>6.6468495041890829</v>
      </c>
      <c r="J168" s="99">
        <v>6.679580887804863</v>
      </c>
      <c r="K168" s="99">
        <v>6.5330678417449493</v>
      </c>
      <c r="L168" s="99">
        <v>6.7000902625739878</v>
      </c>
      <c r="M168" s="99">
        <v>6.5689938525195828</v>
      </c>
      <c r="N168" s="99">
        <v>6.4862409812442854</v>
      </c>
      <c r="O168" s="99">
        <v>0</v>
      </c>
      <c r="P168" s="99">
        <v>0</v>
      </c>
      <c r="Q168" s="99">
        <v>0</v>
      </c>
      <c r="R168" s="99">
        <v>6.797522692790781</v>
      </c>
      <c r="S168" s="99">
        <v>7.1218097208020765</v>
      </c>
      <c r="T168" s="99">
        <v>7.1745836649377912</v>
      </c>
      <c r="U168" s="99">
        <v>6.8406363915075055</v>
      </c>
      <c r="V168" s="99">
        <v>6.6858100020892026</v>
      </c>
      <c r="W168" s="99">
        <v>7.0842622818654286</v>
      </c>
      <c r="X168" s="99">
        <v>7.7438239247715766</v>
      </c>
      <c r="Y168" s="99">
        <v>6.4194483272640088</v>
      </c>
      <c r="DA168" s="63" t="s">
        <v>4752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0.64149467431752039</v>
      </c>
      <c r="E169" s="102">
        <v>0.35432030893102384</v>
      </c>
      <c r="F169" s="102">
        <v>0.46647705547106699</v>
      </c>
      <c r="G169" s="102">
        <v>0.46299307751971802</v>
      </c>
      <c r="H169" s="102">
        <v>0.60724459723254087</v>
      </c>
      <c r="I169" s="102">
        <v>0.49611592406377025</v>
      </c>
      <c r="J169" s="102">
        <v>0.46879145033200587</v>
      </c>
      <c r="K169" s="102">
        <v>0.42977695697658541</v>
      </c>
      <c r="L169" s="102">
        <v>0.44096710868185618</v>
      </c>
      <c r="M169" s="102">
        <v>0.65211231431647387</v>
      </c>
      <c r="N169" s="102">
        <v>0.42204477272360336</v>
      </c>
      <c r="O169" s="102">
        <v>0</v>
      </c>
      <c r="P169" s="102">
        <v>0</v>
      </c>
      <c r="Q169" s="102">
        <v>0</v>
      </c>
      <c r="R169" s="102">
        <v>0.20567097013032201</v>
      </c>
      <c r="S169" s="102">
        <v>0.40325214052187064</v>
      </c>
      <c r="T169" s="102">
        <v>0.47422896832271377</v>
      </c>
      <c r="U169" s="102">
        <v>0.56905200043358006</v>
      </c>
      <c r="V169" s="102">
        <v>0.44338265234770374</v>
      </c>
      <c r="W169" s="102">
        <v>0.54196518190097587</v>
      </c>
      <c r="X169" s="102">
        <v>0.67256942681672982</v>
      </c>
      <c r="Y169" s="102">
        <v>0.41373310687946457</v>
      </c>
      <c r="DA169" s="131" t="s">
        <v>4753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6.551027413539126</v>
      </c>
      <c r="E170" s="105">
        <v>6.3865060796168676</v>
      </c>
      <c r="F170" s="105">
        <v>6.276292694029058</v>
      </c>
      <c r="G170" s="105">
        <v>6.4495158858780961</v>
      </c>
      <c r="H170" s="105">
        <v>6.0342184887761849</v>
      </c>
      <c r="I170" s="105">
        <v>6.1507335801253138</v>
      </c>
      <c r="J170" s="105">
        <v>6.2107894374728581</v>
      </c>
      <c r="K170" s="105">
        <v>6.1032908847683638</v>
      </c>
      <c r="L170" s="105">
        <v>6.2591231538921317</v>
      </c>
      <c r="M170" s="105">
        <v>5.9168815382031097</v>
      </c>
      <c r="N170" s="105">
        <v>6.0641962085206815</v>
      </c>
      <c r="O170" s="105">
        <v>0</v>
      </c>
      <c r="P170" s="105">
        <v>0</v>
      </c>
      <c r="Q170" s="105">
        <v>0</v>
      </c>
      <c r="R170" s="105">
        <v>6.5918517226604578</v>
      </c>
      <c r="S170" s="105">
        <v>6.7185575802802049</v>
      </c>
      <c r="T170" s="105">
        <v>6.7003546966150767</v>
      </c>
      <c r="U170" s="105">
        <v>6.2715843910739251</v>
      </c>
      <c r="V170" s="105">
        <v>6.242427349741499</v>
      </c>
      <c r="W170" s="105">
        <v>6.5422970999644532</v>
      </c>
      <c r="X170" s="105">
        <v>7.0712544979548468</v>
      </c>
      <c r="Y170" s="105">
        <v>6.0057152203845456</v>
      </c>
      <c r="DA170" s="132" t="s">
        <v>4754</v>
      </c>
    </row>
    <row r="171" spans="1:105" ht="12" customHeight="1" x14ac:dyDescent="0.25">
      <c r="A171" s="106" t="s">
        <v>122</v>
      </c>
      <c r="B171" s="101"/>
      <c r="C171" s="102">
        <v>7.8865292000344169</v>
      </c>
      <c r="D171" s="102">
        <v>7.1799109758830113</v>
      </c>
      <c r="E171" s="102">
        <v>6.5603877191049023</v>
      </c>
      <c r="F171" s="102">
        <v>6.5668061141217553</v>
      </c>
      <c r="G171" s="102">
        <v>6.596493979594201</v>
      </c>
      <c r="H171" s="102">
        <v>6.9587858814638617</v>
      </c>
      <c r="I171" s="102">
        <v>6.7424583181593398</v>
      </c>
      <c r="J171" s="102">
        <v>6.6626173202317966</v>
      </c>
      <c r="K171" s="102">
        <v>6.4340297192019955</v>
      </c>
      <c r="L171" s="102">
        <v>6.6899318532573453</v>
      </c>
      <c r="M171" s="102">
        <v>6.7439259714038391</v>
      </c>
      <c r="N171" s="102">
        <v>6.5414834748836048</v>
      </c>
      <c r="O171" s="102">
        <v>0</v>
      </c>
      <c r="P171" s="102">
        <v>0</v>
      </c>
      <c r="Q171" s="102">
        <v>0</v>
      </c>
      <c r="R171" s="102">
        <v>6.5574585476408513</v>
      </c>
      <c r="S171" s="102">
        <v>6.8749376980948869</v>
      </c>
      <c r="T171" s="102">
        <v>7.0330654410583167</v>
      </c>
      <c r="U171" s="102">
        <v>7.1429059980232488</v>
      </c>
      <c r="V171" s="102">
        <v>7.1662055601971115</v>
      </c>
      <c r="W171" s="102">
        <v>7.1684016202106822</v>
      </c>
      <c r="X171" s="102">
        <v>7.0604585990760462</v>
      </c>
      <c r="Y171" s="102">
        <v>6.7081294636796089</v>
      </c>
      <c r="DA171" s="131" t="s">
        <v>4755</v>
      </c>
    </row>
    <row r="172" spans="1:105" ht="12" customHeight="1" x14ac:dyDescent="0.25">
      <c r="A172" s="107" t="s">
        <v>121</v>
      </c>
      <c r="B172" s="104"/>
      <c r="C172" s="105">
        <v>7.8856206782712608</v>
      </c>
      <c r="D172" s="105">
        <v>7.1785231527405324</v>
      </c>
      <c r="E172" s="105">
        <v>6.5616678687671897</v>
      </c>
      <c r="F172" s="105">
        <v>6.5691527280919511</v>
      </c>
      <c r="G172" s="105">
        <v>6.598137473128185</v>
      </c>
      <c r="H172" s="105">
        <v>6.9606611903409785</v>
      </c>
      <c r="I172" s="105">
        <v>6.7496182092845443</v>
      </c>
      <c r="J172" s="105">
        <v>6.6773270381016179</v>
      </c>
      <c r="K172" s="105">
        <v>6.4496601332421966</v>
      </c>
      <c r="L172" s="105">
        <v>6.702696326266377</v>
      </c>
      <c r="M172" s="105">
        <v>6.7459552586260667</v>
      </c>
      <c r="N172" s="105">
        <v>6.5390535394773366</v>
      </c>
      <c r="O172" s="105">
        <v>0</v>
      </c>
      <c r="P172" s="105">
        <v>0</v>
      </c>
      <c r="Q172" s="105">
        <v>0</v>
      </c>
      <c r="R172" s="105">
        <v>6.6069912621211619</v>
      </c>
      <c r="S172" s="105">
        <v>6.9293086503975898</v>
      </c>
      <c r="T172" s="105">
        <v>7.0628246887816442</v>
      </c>
      <c r="U172" s="105">
        <v>7.1421072245415385</v>
      </c>
      <c r="V172" s="105">
        <v>7.151052777147326</v>
      </c>
      <c r="W172" s="105">
        <v>7.1599962969811468</v>
      </c>
      <c r="X172" s="105">
        <v>7.0679987658794587</v>
      </c>
      <c r="Y172" s="105">
        <v>6.7139910044131685</v>
      </c>
      <c r="DA172" s="132" t="s">
        <v>4756</v>
      </c>
    </row>
    <row r="173" spans="1:105" ht="12" customHeight="1" x14ac:dyDescent="0.25">
      <c r="A173" s="108" t="s">
        <v>53</v>
      </c>
      <c r="B173" s="98"/>
      <c r="C173" s="99">
        <v>1.7394386749217425</v>
      </c>
      <c r="D173" s="99">
        <v>0.63929456710219157</v>
      </c>
      <c r="E173" s="99">
        <v>0.33671322779037227</v>
      </c>
      <c r="F173" s="99">
        <v>0.45082633688137991</v>
      </c>
      <c r="G173" s="99">
        <v>0.4369342026464666</v>
      </c>
      <c r="H173" s="99">
        <v>0.64214907032005464</v>
      </c>
      <c r="I173" s="99">
        <v>0.50513613845901784</v>
      </c>
      <c r="J173" s="99">
        <v>0.46763533033892041</v>
      </c>
      <c r="K173" s="99">
        <v>0.42058493228888788</v>
      </c>
      <c r="L173" s="99">
        <v>0.43356615428048823</v>
      </c>
      <c r="M173" s="99">
        <v>0.66047232876384299</v>
      </c>
      <c r="N173" s="99">
        <v>0.42135224043119307</v>
      </c>
      <c r="O173" s="99">
        <v>0</v>
      </c>
      <c r="P173" s="99">
        <v>0</v>
      </c>
      <c r="Q173" s="99">
        <v>0</v>
      </c>
      <c r="R173" s="99">
        <v>0.16893105123931737</v>
      </c>
      <c r="S173" s="99">
        <v>0.38084104740222052</v>
      </c>
      <c r="T173" s="99">
        <v>0.46015080084893273</v>
      </c>
      <c r="U173" s="99">
        <v>0.61116888486875698</v>
      </c>
      <c r="V173" s="99">
        <v>0.50340982030186876</v>
      </c>
      <c r="W173" s="99">
        <v>0.53405172536146028</v>
      </c>
      <c r="X173" s="99">
        <v>0.57316123005639474</v>
      </c>
      <c r="Y173" s="99">
        <v>0.44801879820326446</v>
      </c>
      <c r="DA173" s="63" t="s">
        <v>4757</v>
      </c>
    </row>
    <row r="174" spans="1:105" ht="12" customHeight="1" x14ac:dyDescent="0.25">
      <c r="A174" s="115" t="s">
        <v>52</v>
      </c>
      <c r="B174" s="33"/>
      <c r="C174" s="110">
        <v>6.1461820033495185</v>
      </c>
      <c r="D174" s="110">
        <v>6.539228585638341</v>
      </c>
      <c r="E174" s="110">
        <v>6.2249546409768177</v>
      </c>
      <c r="F174" s="110">
        <v>6.1183263912105721</v>
      </c>
      <c r="G174" s="110">
        <v>6.1612032704817175</v>
      </c>
      <c r="H174" s="110">
        <v>6.3185121200209231</v>
      </c>
      <c r="I174" s="110">
        <v>6.2444820708255264</v>
      </c>
      <c r="J174" s="110">
        <v>6.2096917077626959</v>
      </c>
      <c r="K174" s="110">
        <v>6.0290752009533071</v>
      </c>
      <c r="L174" s="110">
        <v>6.2691301719858883</v>
      </c>
      <c r="M174" s="110">
        <v>6.0854829298622226</v>
      </c>
      <c r="N174" s="110">
        <v>6.1177012990461455</v>
      </c>
      <c r="O174" s="110">
        <v>0</v>
      </c>
      <c r="P174" s="110">
        <v>0</v>
      </c>
      <c r="Q174" s="110">
        <v>0</v>
      </c>
      <c r="R174" s="110">
        <v>6.4380602108818445</v>
      </c>
      <c r="S174" s="110">
        <v>6.5484676029953697</v>
      </c>
      <c r="T174" s="110">
        <v>6.6026738879327107</v>
      </c>
      <c r="U174" s="110">
        <v>6.5309383396727814</v>
      </c>
      <c r="V174" s="110">
        <v>6.6476429568454574</v>
      </c>
      <c r="W174" s="110">
        <v>6.6259445716196863</v>
      </c>
      <c r="X174" s="110">
        <v>6.4948375358230628</v>
      </c>
      <c r="Y174" s="110">
        <v>6.265972206209903</v>
      </c>
      <c r="DA174" s="60" t="s">
        <v>4758</v>
      </c>
    </row>
    <row r="175" spans="1:105" ht="12" customHeight="1" x14ac:dyDescent="0.25">
      <c r="A175" s="121" t="s">
        <v>54</v>
      </c>
      <c r="B175" s="122"/>
      <c r="C175" s="123">
        <v>4.4783411911658622</v>
      </c>
      <c r="D175" s="123">
        <v>4.3747661863929848</v>
      </c>
      <c r="E175" s="123">
        <v>4.3937208032142792</v>
      </c>
      <c r="F175" s="123">
        <v>4.3517339616525934</v>
      </c>
      <c r="G175" s="123">
        <v>4.3674448694263948</v>
      </c>
      <c r="H175" s="123">
        <v>4.9664884340418372</v>
      </c>
      <c r="I175" s="123">
        <v>4.8305267473513736</v>
      </c>
      <c r="J175" s="123">
        <v>4.7325149095833847</v>
      </c>
      <c r="K175" s="123">
        <v>4.5421707613821889</v>
      </c>
      <c r="L175" s="123">
        <v>4.6432468903239119</v>
      </c>
      <c r="M175" s="123">
        <v>4.1756425304251188</v>
      </c>
      <c r="N175" s="123">
        <v>3.9906983410059613</v>
      </c>
      <c r="O175" s="123">
        <v>0</v>
      </c>
      <c r="P175" s="123">
        <v>0</v>
      </c>
      <c r="Q175" s="123">
        <v>0</v>
      </c>
      <c r="R175" s="123">
        <v>3.8156185902383242</v>
      </c>
      <c r="S175" s="123">
        <v>3.8990248283836126</v>
      </c>
      <c r="T175" s="123">
        <v>4.213393336531106</v>
      </c>
      <c r="U175" s="123">
        <v>3.9649877114949619</v>
      </c>
      <c r="V175" s="123">
        <v>3.9383910569190266</v>
      </c>
      <c r="W175" s="123">
        <v>3.974542917572188</v>
      </c>
      <c r="X175" s="123">
        <v>4.0434208661604334</v>
      </c>
      <c r="Y175" s="123">
        <v>3.8112088212066952</v>
      </c>
      <c r="DA175" s="130" t="s">
        <v>4759</v>
      </c>
    </row>
    <row r="176" spans="1:105" ht="12" customHeight="1" x14ac:dyDescent="0.25">
      <c r="A176" s="97" t="s">
        <v>50</v>
      </c>
      <c r="B176" s="98"/>
      <c r="C176" s="99">
        <v>4.2735465259472871</v>
      </c>
      <c r="D176" s="99">
        <v>4.3542633823160184</v>
      </c>
      <c r="E176" s="99">
        <v>4.3713135936467866</v>
      </c>
      <c r="F176" s="99">
        <v>4.4684230868988637</v>
      </c>
      <c r="G176" s="99">
        <v>4.5368909530727661</v>
      </c>
      <c r="H176" s="99">
        <v>4.6464480728979707</v>
      </c>
      <c r="I176" s="99">
        <v>4.7398697557184732</v>
      </c>
      <c r="J176" s="99">
        <v>4.7565525942313212</v>
      </c>
      <c r="K176" s="99">
        <v>4.6366003862130363</v>
      </c>
      <c r="L176" s="99">
        <v>4.5166378414826056</v>
      </c>
      <c r="M176" s="99">
        <v>4.1389758493915654</v>
      </c>
      <c r="N176" s="99">
        <v>3.9511051348216824</v>
      </c>
      <c r="O176" s="99">
        <v>0</v>
      </c>
      <c r="P176" s="99">
        <v>0</v>
      </c>
      <c r="Q176" s="99">
        <v>0</v>
      </c>
      <c r="R176" s="99">
        <v>3.8719999163598722</v>
      </c>
      <c r="S176" s="99">
        <v>4.0106784024981303</v>
      </c>
      <c r="T176" s="99">
        <v>4.252470917789533</v>
      </c>
      <c r="U176" s="99">
        <v>3.8327705842753019</v>
      </c>
      <c r="V176" s="99">
        <v>3.7268171566941621</v>
      </c>
      <c r="W176" s="99">
        <v>3.9376362483563203</v>
      </c>
      <c r="X176" s="99">
        <v>4.4123962490705972</v>
      </c>
      <c r="Y176" s="99">
        <v>3.6613528980299757</v>
      </c>
      <c r="DA176" s="63" t="s">
        <v>4760</v>
      </c>
    </row>
    <row r="177" spans="1:105" ht="12" customHeight="1" x14ac:dyDescent="0.25">
      <c r="A177" s="109" t="s">
        <v>120</v>
      </c>
      <c r="B177" s="33"/>
      <c r="C177" s="110">
        <v>4.5334021682614267</v>
      </c>
      <c r="D177" s="110">
        <v>4.3827364137109113</v>
      </c>
      <c r="E177" s="110">
        <v>4.4020644350637932</v>
      </c>
      <c r="F177" s="110">
        <v>4.3088757223691996</v>
      </c>
      <c r="G177" s="110">
        <v>4.3160232189119752</v>
      </c>
      <c r="H177" s="110">
        <v>5.0464473747678165</v>
      </c>
      <c r="I177" s="110">
        <v>4.8535753069834797</v>
      </c>
      <c r="J177" s="110">
        <v>4.7265865910546685</v>
      </c>
      <c r="K177" s="110">
        <v>4.5134608317007441</v>
      </c>
      <c r="L177" s="110">
        <v>4.6861385361452728</v>
      </c>
      <c r="M177" s="110">
        <v>4.1890912415892902</v>
      </c>
      <c r="N177" s="110">
        <v>4.0026465155188777</v>
      </c>
      <c r="O177" s="110">
        <v>0</v>
      </c>
      <c r="P177" s="110">
        <v>0</v>
      </c>
      <c r="Q177" s="110">
        <v>0</v>
      </c>
      <c r="R177" s="110">
        <v>3.8005240902044912</v>
      </c>
      <c r="S177" s="110">
        <v>3.8673349899806166</v>
      </c>
      <c r="T177" s="110">
        <v>4.2045457184842316</v>
      </c>
      <c r="U177" s="110">
        <v>3.9891147010336567</v>
      </c>
      <c r="V177" s="110">
        <v>3.9800534625590056</v>
      </c>
      <c r="W177" s="110">
        <v>3.9826083454211174</v>
      </c>
      <c r="X177" s="110">
        <v>3.9660538513359835</v>
      </c>
      <c r="Y177" s="110">
        <v>3.8447158056791078</v>
      </c>
      <c r="DA177" s="60" t="s">
        <v>4761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18.186335501712044</v>
      </c>
      <c r="D3" s="118">
        <f t="shared" si="0"/>
        <v>20.169250880228962</v>
      </c>
      <c r="E3" s="118">
        <f t="shared" si="0"/>
        <v>18.479864083350066</v>
      </c>
      <c r="F3" s="118">
        <f t="shared" si="0"/>
        <v>21.662882254086469</v>
      </c>
      <c r="G3" s="118">
        <f t="shared" si="0"/>
        <v>21.35175154663688</v>
      </c>
      <c r="H3" s="118">
        <f t="shared" si="0"/>
        <v>21.378498871239003</v>
      </c>
      <c r="I3" s="118">
        <f t="shared" si="0"/>
        <v>17.721990536790873</v>
      </c>
      <c r="J3" s="118">
        <f t="shared" si="0"/>
        <v>18.841618630839982</v>
      </c>
      <c r="K3" s="118">
        <f t="shared" si="0"/>
        <v>20.928530799870149</v>
      </c>
      <c r="L3" s="118">
        <f t="shared" si="0"/>
        <v>19.830723847454347</v>
      </c>
      <c r="M3" s="118">
        <f t="shared" si="0"/>
        <v>19.171731073258016</v>
      </c>
      <c r="N3" s="118">
        <f t="shared" si="0"/>
        <v>18.169574736528979</v>
      </c>
      <c r="O3" s="118">
        <f t="shared" si="0"/>
        <v>14.556751276050324</v>
      </c>
      <c r="P3" s="118">
        <f t="shared" si="0"/>
        <v>13.208180950761136</v>
      </c>
      <c r="Q3" s="118">
        <f t="shared" si="0"/>
        <v>11.598112295437922</v>
      </c>
      <c r="R3" s="118">
        <f t="shared" ref="R3:V3" si="1">R4+R7+R9+R19</f>
        <v>9.8944414590937555</v>
      </c>
      <c r="S3" s="118">
        <f t="shared" si="1"/>
        <v>15.508171513580068</v>
      </c>
      <c r="T3" s="118">
        <f t="shared" si="1"/>
        <v>16.93683409890059</v>
      </c>
      <c r="U3" s="118">
        <f t="shared" si="1"/>
        <v>11.007203772922436</v>
      </c>
      <c r="V3" s="118">
        <f t="shared" si="1"/>
        <v>17.69057702758634</v>
      </c>
      <c r="W3" s="118">
        <f t="shared" ref="W3:Y3" si="2">W4+W7+W9+W19</f>
        <v>0</v>
      </c>
      <c r="X3" s="118">
        <f t="shared" si="2"/>
        <v>0</v>
      </c>
      <c r="Y3" s="118">
        <f t="shared" si="2"/>
        <v>9.5379395914604501</v>
      </c>
      <c r="DA3" s="129" t="s">
        <v>4763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15.882301719901569</v>
      </c>
      <c r="D4" s="123">
        <f t="shared" si="3"/>
        <v>17.153701061448576</v>
      </c>
      <c r="E4" s="123">
        <f t="shared" si="3"/>
        <v>15.139864872436169</v>
      </c>
      <c r="F4" s="123">
        <f t="shared" si="3"/>
        <v>18.773136357899048</v>
      </c>
      <c r="G4" s="123">
        <f t="shared" si="3"/>
        <v>19.005203260453339</v>
      </c>
      <c r="H4" s="123">
        <f t="shared" si="3"/>
        <v>19.120737366121489</v>
      </c>
      <c r="I4" s="123">
        <f t="shared" si="3"/>
        <v>15.740180788987194</v>
      </c>
      <c r="J4" s="123">
        <f t="shared" si="3"/>
        <v>16.394267160321757</v>
      </c>
      <c r="K4" s="123">
        <f t="shared" si="3"/>
        <v>18.189514941009687</v>
      </c>
      <c r="L4" s="123">
        <f t="shared" si="3"/>
        <v>16.322587027739143</v>
      </c>
      <c r="M4" s="123">
        <f t="shared" si="3"/>
        <v>15.770191171783964</v>
      </c>
      <c r="N4" s="123">
        <f t="shared" si="3"/>
        <v>15.491942792768349</v>
      </c>
      <c r="O4" s="123">
        <f t="shared" si="3"/>
        <v>11.887813825097767</v>
      </c>
      <c r="P4" s="123">
        <f t="shared" si="3"/>
        <v>11.366811977624629</v>
      </c>
      <c r="Q4" s="123">
        <f t="shared" si="3"/>
        <v>9.9730750869318037</v>
      </c>
      <c r="R4" s="123">
        <f t="shared" ref="R4:V4" si="4">SUM(R5:R6)</f>
        <v>8.2207318692205131</v>
      </c>
      <c r="S4" s="123">
        <f t="shared" si="4"/>
        <v>13.740610342217231</v>
      </c>
      <c r="T4" s="123">
        <f t="shared" si="4"/>
        <v>15.159554822232783</v>
      </c>
      <c r="U4" s="123">
        <f t="shared" si="4"/>
        <v>9.343298808185887</v>
      </c>
      <c r="V4" s="123">
        <f t="shared" si="4"/>
        <v>10.299362545238433</v>
      </c>
      <c r="W4" s="123">
        <f t="shared" ref="W4:Y4" si="5">SUM(W5:W6)</f>
        <v>0</v>
      </c>
      <c r="X4" s="123">
        <f t="shared" si="5"/>
        <v>0</v>
      </c>
      <c r="Y4" s="123">
        <f t="shared" si="5"/>
        <v>8.5830617487055854</v>
      </c>
      <c r="DA4" s="130" t="s">
        <v>4764</v>
      </c>
    </row>
    <row r="5" spans="1:105" ht="12" customHeight="1" x14ac:dyDescent="0.25">
      <c r="A5" s="97" t="s">
        <v>51</v>
      </c>
      <c r="B5" s="98"/>
      <c r="C5" s="99">
        <v>15.882301719901569</v>
      </c>
      <c r="D5" s="99">
        <v>17.153701061448576</v>
      </c>
      <c r="E5" s="99">
        <v>15.139864872436169</v>
      </c>
      <c r="F5" s="99">
        <v>18.773136357899048</v>
      </c>
      <c r="G5" s="99">
        <v>19.005203260453339</v>
      </c>
      <c r="H5" s="99">
        <v>19.120737366121489</v>
      </c>
      <c r="I5" s="99">
        <v>15.740180788987194</v>
      </c>
      <c r="J5" s="99">
        <v>16.394267160321757</v>
      </c>
      <c r="K5" s="99">
        <v>18.189514941009687</v>
      </c>
      <c r="L5" s="99">
        <v>16.322587027739143</v>
      </c>
      <c r="M5" s="99">
        <v>15.770191171783964</v>
      </c>
      <c r="N5" s="99">
        <v>15.491942792768349</v>
      </c>
      <c r="O5" s="99">
        <v>11.887813825097767</v>
      </c>
      <c r="P5" s="99">
        <v>11.366811977624629</v>
      </c>
      <c r="Q5" s="99">
        <v>9.9730750869318037</v>
      </c>
      <c r="R5" s="99">
        <v>8.2207318692205131</v>
      </c>
      <c r="S5" s="99">
        <v>13.740610342217231</v>
      </c>
      <c r="T5" s="99">
        <v>15.159554822232783</v>
      </c>
      <c r="U5" s="99">
        <v>9.343298808185887</v>
      </c>
      <c r="V5" s="99">
        <v>10.299362545238433</v>
      </c>
      <c r="W5" s="99">
        <v>0</v>
      </c>
      <c r="X5" s="99">
        <v>0</v>
      </c>
      <c r="Y5" s="99">
        <v>8.5830617487055854</v>
      </c>
      <c r="DA5" s="63" t="s">
        <v>4765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4766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4767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X8" s="99">
        <v>0</v>
      </c>
      <c r="Y8" s="99">
        <v>0</v>
      </c>
      <c r="DA8" s="63" t="s">
        <v>4768</v>
      </c>
    </row>
    <row r="9" spans="1:105" ht="12" customHeight="1" x14ac:dyDescent="0.25">
      <c r="A9" s="121" t="s">
        <v>55</v>
      </c>
      <c r="B9" s="122"/>
      <c r="C9" s="123">
        <v>1.7807426933338</v>
      </c>
      <c r="D9" s="123">
        <v>2.1443422887419303</v>
      </c>
      <c r="E9" s="123">
        <v>2.3233218798648028</v>
      </c>
      <c r="F9" s="123">
        <v>1.9692146893355826</v>
      </c>
      <c r="G9" s="123">
        <v>1.4085711758299448</v>
      </c>
      <c r="H9" s="123">
        <v>1.3959481886276488</v>
      </c>
      <c r="I9" s="123">
        <v>1.0436720753444895</v>
      </c>
      <c r="J9" s="123">
        <v>1.2688828466957729</v>
      </c>
      <c r="K9" s="123">
        <v>1.3195936575413894</v>
      </c>
      <c r="L9" s="123">
        <v>1.6069056939809991</v>
      </c>
      <c r="M9" s="123">
        <v>1.5397095642604153</v>
      </c>
      <c r="N9" s="123">
        <v>1.4164172204411167</v>
      </c>
      <c r="O9" s="123">
        <v>1.5321232635552009</v>
      </c>
      <c r="P9" s="123">
        <v>1.3608718313634767</v>
      </c>
      <c r="Q9" s="123">
        <v>1.066065193331404</v>
      </c>
      <c r="R9" s="123">
        <v>1.1232125690378119</v>
      </c>
      <c r="S9" s="123">
        <v>1.0737041122177795</v>
      </c>
      <c r="T9" s="123">
        <v>0.97946737738199863</v>
      </c>
      <c r="U9" s="123">
        <v>0.90922895206813592</v>
      </c>
      <c r="V9" s="123">
        <v>4.4067896112291782</v>
      </c>
      <c r="W9" s="123">
        <v>0</v>
      </c>
      <c r="X9" s="123">
        <v>0</v>
      </c>
      <c r="Y9" s="123">
        <v>0.70766650512272899</v>
      </c>
      <c r="DA9" s="130" t="s">
        <v>4769</v>
      </c>
    </row>
    <row r="10" spans="1:105" ht="12" customHeight="1" x14ac:dyDescent="0.25">
      <c r="A10" s="97" t="s">
        <v>143</v>
      </c>
      <c r="B10" s="98"/>
      <c r="C10" s="99">
        <v>4.5021606430686187</v>
      </c>
      <c r="D10" s="99">
        <v>4.2134966958156754</v>
      </c>
      <c r="E10" s="99">
        <v>3.9540283246935992</v>
      </c>
      <c r="F10" s="99">
        <v>4.024237144499744</v>
      </c>
      <c r="G10" s="99">
        <v>4.1082294893515749</v>
      </c>
      <c r="H10" s="99">
        <v>4.0556687365094746</v>
      </c>
      <c r="I10" s="99">
        <v>3.6113304533364929</v>
      </c>
      <c r="J10" s="99">
        <v>3.8242165939877792</v>
      </c>
      <c r="K10" s="99">
        <v>3.8587993325454684</v>
      </c>
      <c r="L10" s="99">
        <v>3.8825616028852745</v>
      </c>
      <c r="M10" s="99">
        <v>3.6047759985769137</v>
      </c>
      <c r="N10" s="99">
        <v>3.5791516840250166</v>
      </c>
      <c r="O10" s="99">
        <v>3.5306575729258629</v>
      </c>
      <c r="P10" s="99">
        <v>3.6851182861734797</v>
      </c>
      <c r="Q10" s="99">
        <v>3.6350053917736775</v>
      </c>
      <c r="R10" s="99">
        <v>3.4181630271873487</v>
      </c>
      <c r="S10" s="99">
        <v>3.8810238502671179</v>
      </c>
      <c r="T10" s="99">
        <v>3.6697218850864459</v>
      </c>
      <c r="U10" s="99">
        <v>4.157348771247066</v>
      </c>
      <c r="V10" s="99">
        <v>4.4067896112291782</v>
      </c>
      <c r="W10" s="99">
        <v>0</v>
      </c>
      <c r="X10" s="99">
        <v>0</v>
      </c>
      <c r="Y10" s="99">
        <v>0</v>
      </c>
      <c r="DA10" s="63" t="s">
        <v>4770</v>
      </c>
    </row>
    <row r="11" spans="1:105" ht="12" customHeight="1" x14ac:dyDescent="0.25">
      <c r="A11" s="97" t="s">
        <v>124</v>
      </c>
      <c r="B11" s="98"/>
      <c r="C11" s="99">
        <v>2.9614844453178559</v>
      </c>
      <c r="D11" s="99">
        <v>2.9147500064644332</v>
      </c>
      <c r="E11" s="99">
        <v>2.7198099742248885</v>
      </c>
      <c r="F11" s="99">
        <v>2.7088327694920054</v>
      </c>
      <c r="G11" s="99">
        <v>2.7639762072464413</v>
      </c>
      <c r="H11" s="99">
        <v>2.6424089575635805</v>
      </c>
      <c r="I11" s="99">
        <v>2.6279101552856772</v>
      </c>
      <c r="J11" s="99">
        <v>2.6219068720637808</v>
      </c>
      <c r="K11" s="99">
        <v>2.5450982476005479</v>
      </c>
      <c r="L11" s="99">
        <v>2.5881921942633412</v>
      </c>
      <c r="M11" s="99">
        <v>2.4946187930118819</v>
      </c>
      <c r="N11" s="99">
        <v>2.3941768307929507</v>
      </c>
      <c r="O11" s="99">
        <v>2.3756337654307536</v>
      </c>
      <c r="P11" s="99">
        <v>2.2699021955671332</v>
      </c>
      <c r="Q11" s="99">
        <v>2.1242523218940175</v>
      </c>
      <c r="R11" s="99">
        <v>2.1502092063173017</v>
      </c>
      <c r="S11" s="99">
        <v>2.201379373476716</v>
      </c>
      <c r="T11" s="99">
        <v>2.1743432930960167</v>
      </c>
      <c r="U11" s="99">
        <v>2.0403988215515887</v>
      </c>
      <c r="V11" s="99">
        <v>0</v>
      </c>
      <c r="W11" s="99">
        <v>0</v>
      </c>
      <c r="X11" s="99">
        <v>0</v>
      </c>
      <c r="Y11" s="99">
        <v>1.8603909757410768</v>
      </c>
      <c r="DA11" s="63" t="s">
        <v>4771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0.25994297081116102</v>
      </c>
      <c r="E12" s="99">
        <v>0.14297566712721485</v>
      </c>
      <c r="F12" s="99">
        <v>0.18743683471073908</v>
      </c>
      <c r="G12" s="99">
        <v>0.18516685733683727</v>
      </c>
      <c r="H12" s="99">
        <v>0.24162718239541414</v>
      </c>
      <c r="I12" s="99">
        <v>0.19631278326449236</v>
      </c>
      <c r="J12" s="99">
        <v>0.18431083928204395</v>
      </c>
      <c r="K12" s="99">
        <v>0.16768942263001205</v>
      </c>
      <c r="L12" s="99">
        <v>0.17053723372595081</v>
      </c>
      <c r="M12" s="99">
        <v>0</v>
      </c>
      <c r="N12" s="99">
        <v>0.15579658783191608</v>
      </c>
      <c r="O12" s="99">
        <v>9.748517037164281E-2</v>
      </c>
      <c r="P12" s="99">
        <v>0.19361588031517191</v>
      </c>
      <c r="Q12" s="99">
        <v>3.7826650737336431E-2</v>
      </c>
      <c r="R12" s="99">
        <v>6.51111446618899E-2</v>
      </c>
      <c r="S12" s="99">
        <v>0.12474164090069557</v>
      </c>
      <c r="T12" s="99">
        <v>0.14375023424796712</v>
      </c>
      <c r="U12" s="99">
        <v>0.1695914914799424</v>
      </c>
      <c r="V12" s="99">
        <v>0</v>
      </c>
      <c r="W12" s="99">
        <v>0</v>
      </c>
      <c r="X12" s="99">
        <v>0</v>
      </c>
      <c r="Y12" s="99">
        <v>0.11993521422416287</v>
      </c>
      <c r="DA12" s="63" t="s">
        <v>4772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0.25994297081116102</v>
      </c>
      <c r="E13" s="102">
        <v>0.14297566712721485</v>
      </c>
      <c r="F13" s="102">
        <v>0.18743683471073908</v>
      </c>
      <c r="G13" s="102">
        <v>0.18516685733683727</v>
      </c>
      <c r="H13" s="102">
        <v>0.24162718239541414</v>
      </c>
      <c r="I13" s="102">
        <v>0.19631278326449236</v>
      </c>
      <c r="J13" s="102">
        <v>0.18431083928204395</v>
      </c>
      <c r="K13" s="102">
        <v>0.16768942263001205</v>
      </c>
      <c r="L13" s="102">
        <v>0.17053723372595081</v>
      </c>
      <c r="M13" s="102">
        <v>0</v>
      </c>
      <c r="N13" s="102">
        <v>0.15579658783191608</v>
      </c>
      <c r="O13" s="102">
        <v>9.748517037164281E-2</v>
      </c>
      <c r="P13" s="102">
        <v>0.19361588031517191</v>
      </c>
      <c r="Q13" s="102">
        <v>3.7826650737336431E-2</v>
      </c>
      <c r="R13" s="102">
        <v>6.51111446618899E-2</v>
      </c>
      <c r="S13" s="102">
        <v>0.12474164090069557</v>
      </c>
      <c r="T13" s="102">
        <v>0.14375023424796712</v>
      </c>
      <c r="U13" s="102">
        <v>0.1695914914799424</v>
      </c>
      <c r="V13" s="102">
        <v>0</v>
      </c>
      <c r="W13" s="102">
        <v>0</v>
      </c>
      <c r="X13" s="102">
        <v>0</v>
      </c>
      <c r="Y13" s="102">
        <v>0.11993521422416287</v>
      </c>
      <c r="DA13" s="131" t="s">
        <v>4773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4774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4775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4776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4777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4778</v>
      </c>
    </row>
    <row r="19" spans="1:105" ht="12" customHeight="1" x14ac:dyDescent="0.25">
      <c r="A19" s="121" t="s">
        <v>54</v>
      </c>
      <c r="B19" s="122"/>
      <c r="C19" s="123">
        <v>0.5232910884766756</v>
      </c>
      <c r="D19" s="123">
        <v>0.87120753003845319</v>
      </c>
      <c r="E19" s="123">
        <v>1.0166773310490953</v>
      </c>
      <c r="F19" s="123">
        <v>0.92053120685183676</v>
      </c>
      <c r="G19" s="123">
        <v>0.93797711035359488</v>
      </c>
      <c r="H19" s="123">
        <v>0.86181331648986592</v>
      </c>
      <c r="I19" s="123">
        <v>0.93813767245918966</v>
      </c>
      <c r="J19" s="123">
        <v>1.1784686238224495</v>
      </c>
      <c r="K19" s="123">
        <v>1.4194222013190727</v>
      </c>
      <c r="L19" s="123">
        <v>1.9012311257342069</v>
      </c>
      <c r="M19" s="123">
        <v>1.861830337213636</v>
      </c>
      <c r="N19" s="123">
        <v>1.261214723319515</v>
      </c>
      <c r="O19" s="123">
        <v>1.1368141873973547</v>
      </c>
      <c r="P19" s="123">
        <v>0.48049714177303021</v>
      </c>
      <c r="Q19" s="123">
        <v>0.55897201517471407</v>
      </c>
      <c r="R19" s="123">
        <v>0.55049702083543062</v>
      </c>
      <c r="S19" s="123">
        <v>0.69385705914505769</v>
      </c>
      <c r="T19" s="123">
        <v>0.79781189928580842</v>
      </c>
      <c r="U19" s="123">
        <v>0.75467601266841455</v>
      </c>
      <c r="V19" s="123">
        <v>2.9844248711187298</v>
      </c>
      <c r="W19" s="123">
        <v>0</v>
      </c>
      <c r="X19" s="123">
        <v>0</v>
      </c>
      <c r="Y19" s="123">
        <v>0.24721133763213568</v>
      </c>
      <c r="DA19" s="130" t="s">
        <v>4779</v>
      </c>
    </row>
    <row r="20" spans="1:105" ht="12" customHeight="1" x14ac:dyDescent="0.25">
      <c r="A20" s="97" t="s">
        <v>51</v>
      </c>
      <c r="B20" s="98"/>
      <c r="C20" s="99">
        <v>2.607924656323179</v>
      </c>
      <c r="D20" s="99">
        <v>2.6558799101257544</v>
      </c>
      <c r="E20" s="99">
        <v>2.6197346121819542</v>
      </c>
      <c r="F20" s="99">
        <v>2.7157091927102091</v>
      </c>
      <c r="G20" s="99">
        <v>2.7805832399101873</v>
      </c>
      <c r="H20" s="99">
        <v>2.9454863736573085</v>
      </c>
      <c r="I20" s="99">
        <v>2.7787275932729814</v>
      </c>
      <c r="J20" s="99">
        <v>2.8478484826461767</v>
      </c>
      <c r="K20" s="99">
        <v>2.9271701440787652</v>
      </c>
      <c r="L20" s="99">
        <v>2.6840409976964343</v>
      </c>
      <c r="M20" s="99">
        <v>2.7068712453134256</v>
      </c>
      <c r="N20" s="99">
        <v>2.4651935179414806</v>
      </c>
      <c r="O20" s="99">
        <v>2.1667676043260307</v>
      </c>
      <c r="P20" s="99">
        <v>2.2821502265743305</v>
      </c>
      <c r="Q20" s="99">
        <v>2.3567754247256789</v>
      </c>
      <c r="R20" s="99">
        <v>2.2363059560677714</v>
      </c>
      <c r="S20" s="99">
        <v>2.5597373718356136</v>
      </c>
      <c r="T20" s="99">
        <v>2.5974630242642016</v>
      </c>
      <c r="U20" s="99">
        <v>2.8340218252752449</v>
      </c>
      <c r="V20" s="99">
        <v>2.9844248711187298</v>
      </c>
      <c r="W20" s="99">
        <v>0</v>
      </c>
      <c r="X20" s="99">
        <v>0</v>
      </c>
      <c r="Y20" s="99">
        <v>0</v>
      </c>
      <c r="DA20" s="63" t="s">
        <v>4780</v>
      </c>
    </row>
    <row r="21" spans="1:105" ht="12" customHeight="1" x14ac:dyDescent="0.25">
      <c r="A21" s="97" t="s">
        <v>50</v>
      </c>
      <c r="B21" s="98"/>
      <c r="C21" s="99">
        <v>1.7015564465907729</v>
      </c>
      <c r="D21" s="99">
        <v>1.7316876884839012</v>
      </c>
      <c r="E21" s="99">
        <v>1.7364581625587658</v>
      </c>
      <c r="F21" s="99">
        <v>1.7729835607498345</v>
      </c>
      <c r="G21" s="99">
        <v>1.798073174059478</v>
      </c>
      <c r="H21" s="99">
        <v>1.8393706355067991</v>
      </c>
      <c r="I21" s="99">
        <v>1.8741926926273691</v>
      </c>
      <c r="J21" s="99">
        <v>1.8786258799597466</v>
      </c>
      <c r="K21" s="99">
        <v>1.8291456699445106</v>
      </c>
      <c r="L21" s="99">
        <v>1.7797744901612338</v>
      </c>
      <c r="M21" s="99">
        <v>1.6295364689590692</v>
      </c>
      <c r="N21" s="99">
        <v>1.5548136639261838</v>
      </c>
      <c r="O21" s="99">
        <v>1.4942769440871913</v>
      </c>
      <c r="P21" s="99">
        <v>1.4732937841394771</v>
      </c>
      <c r="Q21" s="99">
        <v>1.4820117043660905</v>
      </c>
      <c r="R21" s="99">
        <v>1.50400523024358</v>
      </c>
      <c r="S21" s="99">
        <v>1.5392723064427962</v>
      </c>
      <c r="T21" s="99">
        <v>1.6109673621393401</v>
      </c>
      <c r="U21" s="99">
        <v>1.4350514471434712</v>
      </c>
      <c r="V21" s="99">
        <v>0</v>
      </c>
      <c r="W21" s="99">
        <v>0</v>
      </c>
      <c r="X21" s="99">
        <v>0</v>
      </c>
      <c r="Y21" s="99">
        <v>1.3533265584819802</v>
      </c>
      <c r="DA21" s="63" t="s">
        <v>4781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4782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15.23725155735111</v>
      </c>
      <c r="E24" s="118">
        <f t="shared" si="7"/>
        <v>15.991530452752427</v>
      </c>
      <c r="F24" s="118">
        <f t="shared" si="7"/>
        <v>16.582370115606317</v>
      </c>
      <c r="G24" s="118">
        <f t="shared" si="7"/>
        <v>16.085801506635352</v>
      </c>
      <c r="H24" s="118">
        <f t="shared" si="7"/>
        <v>15.193832204336703</v>
      </c>
      <c r="I24" s="118">
        <f t="shared" si="7"/>
        <v>14.890764299197237</v>
      </c>
      <c r="J24" s="118">
        <f t="shared" si="7"/>
        <v>14.524972874643577</v>
      </c>
      <c r="K24" s="118">
        <f t="shared" si="7"/>
        <v>14.052020800454869</v>
      </c>
      <c r="L24" s="118">
        <f t="shared" si="7"/>
        <v>15.022310936534987</v>
      </c>
      <c r="M24" s="118">
        <f t="shared" si="7"/>
        <v>12.603142694639285</v>
      </c>
      <c r="N24" s="118">
        <f t="shared" si="7"/>
        <v>12.163188127066372</v>
      </c>
      <c r="O24" s="118">
        <f t="shared" si="7"/>
        <v>10.854019385091961</v>
      </c>
      <c r="P24" s="118">
        <f t="shared" si="7"/>
        <v>0</v>
      </c>
      <c r="Q24" s="118">
        <f t="shared" si="7"/>
        <v>8.6970368380532843</v>
      </c>
      <c r="R24" s="118">
        <f t="shared" ref="R24:V24" si="8">R25+R28+R30+R39</f>
        <v>9.322718838153909</v>
      </c>
      <c r="S24" s="118">
        <f t="shared" si="8"/>
        <v>7.7006630540280492</v>
      </c>
      <c r="T24" s="118">
        <f t="shared" si="8"/>
        <v>8.9213118160779885</v>
      </c>
      <c r="U24" s="118">
        <f t="shared" si="8"/>
        <v>7.4109371637145447</v>
      </c>
      <c r="V24" s="118">
        <f t="shared" si="8"/>
        <v>7.1086392804061749</v>
      </c>
      <c r="W24" s="118">
        <f t="shared" ref="W24:Y24" si="9">W25+W28+W30+W39</f>
        <v>7.3998631906176753</v>
      </c>
      <c r="X24" s="118">
        <f t="shared" si="9"/>
        <v>7.9322073691021631</v>
      </c>
      <c r="Y24" s="118">
        <f t="shared" si="9"/>
        <v>6.5073537409509843</v>
      </c>
      <c r="DA24" s="129" t="s">
        <v>4783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12.695665460437784</v>
      </c>
      <c r="E25" s="123">
        <f t="shared" si="10"/>
        <v>13.29713923613866</v>
      </c>
      <c r="F25" s="123">
        <f t="shared" si="10"/>
        <v>14.21488619963622</v>
      </c>
      <c r="G25" s="123">
        <f t="shared" si="10"/>
        <v>14.33035433257078</v>
      </c>
      <c r="H25" s="123">
        <f t="shared" si="10"/>
        <v>13.442497771023859</v>
      </c>
      <c r="I25" s="123">
        <f t="shared" si="10"/>
        <v>13.467466663727389</v>
      </c>
      <c r="J25" s="123">
        <f t="shared" si="10"/>
        <v>13.179295294604927</v>
      </c>
      <c r="K25" s="123">
        <f t="shared" si="10"/>
        <v>12.49897169470332</v>
      </c>
      <c r="L25" s="123">
        <f t="shared" si="10"/>
        <v>13.289329866068114</v>
      </c>
      <c r="M25" s="123">
        <f t="shared" si="10"/>
        <v>10.905070776596402</v>
      </c>
      <c r="N25" s="123">
        <f t="shared" si="10"/>
        <v>10.739641015132394</v>
      </c>
      <c r="O25" s="123">
        <f t="shared" si="10"/>
        <v>9.383355934638983</v>
      </c>
      <c r="P25" s="123">
        <f t="shared" si="10"/>
        <v>0</v>
      </c>
      <c r="Q25" s="123">
        <f t="shared" si="10"/>
        <v>7.4217437609056729</v>
      </c>
      <c r="R25" s="123">
        <f t="shared" ref="R25:V25" si="11">SUM(R26:R27)</f>
        <v>7.9437104094238702</v>
      </c>
      <c r="S25" s="123">
        <f t="shared" si="11"/>
        <v>6.361219726033851</v>
      </c>
      <c r="T25" s="123">
        <f t="shared" si="11"/>
        <v>7.7776482608714899</v>
      </c>
      <c r="U25" s="123">
        <f t="shared" si="11"/>
        <v>6.532877464655213</v>
      </c>
      <c r="V25" s="123">
        <f t="shared" si="11"/>
        <v>6.1455520066460529</v>
      </c>
      <c r="W25" s="123">
        <f t="shared" ref="W25:Y25" si="12">SUM(W26:W27)</f>
        <v>6.2928539744785006</v>
      </c>
      <c r="X25" s="123">
        <f t="shared" si="12"/>
        <v>6.6455431772638223</v>
      </c>
      <c r="Y25" s="123">
        <f t="shared" si="12"/>
        <v>5.5522612953223502</v>
      </c>
      <c r="DA25" s="130" t="s">
        <v>4784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12.695665460437784</v>
      </c>
      <c r="E26" s="99">
        <v>13.29713923613866</v>
      </c>
      <c r="F26" s="99">
        <v>14.21488619963622</v>
      </c>
      <c r="G26" s="99">
        <v>14.33035433257078</v>
      </c>
      <c r="H26" s="99">
        <v>13.442497771023859</v>
      </c>
      <c r="I26" s="99">
        <v>13.467466663727389</v>
      </c>
      <c r="J26" s="99">
        <v>13.179295294604927</v>
      </c>
      <c r="K26" s="99">
        <v>12.49897169470332</v>
      </c>
      <c r="L26" s="99">
        <v>13.289329866068114</v>
      </c>
      <c r="M26" s="99">
        <v>10.905070776596402</v>
      </c>
      <c r="N26" s="99">
        <v>10.739641015132394</v>
      </c>
      <c r="O26" s="99">
        <v>9.383355934638983</v>
      </c>
      <c r="P26" s="99">
        <v>0</v>
      </c>
      <c r="Q26" s="99">
        <v>7.4217437609056729</v>
      </c>
      <c r="R26" s="99">
        <v>7.9437104094238702</v>
      </c>
      <c r="S26" s="99">
        <v>6.361219726033851</v>
      </c>
      <c r="T26" s="99">
        <v>7.7776482608714899</v>
      </c>
      <c r="U26" s="99">
        <v>6.532877464655213</v>
      </c>
      <c r="V26" s="99">
        <v>6.1455520066460529</v>
      </c>
      <c r="W26" s="99">
        <v>6.2928539744785006</v>
      </c>
      <c r="X26" s="99">
        <v>6.6455431772638223</v>
      </c>
      <c r="Y26" s="99">
        <v>5.5522612953223502</v>
      </c>
      <c r="DA26" s="63" t="s">
        <v>4785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4786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4787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X29" s="99">
        <v>0</v>
      </c>
      <c r="Y29" s="99">
        <v>0</v>
      </c>
      <c r="DA29" s="63" t="s">
        <v>4788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2.0568354939750502</v>
      </c>
      <c r="E30" s="123">
        <v>2.2232142655192675</v>
      </c>
      <c r="F30" s="123">
        <v>1.8912124418620866</v>
      </c>
      <c r="G30" s="123">
        <v>1.3368171318306146</v>
      </c>
      <c r="H30" s="123">
        <v>1.3836537991896123</v>
      </c>
      <c r="I30" s="123">
        <v>1.0433862396673317</v>
      </c>
      <c r="J30" s="123">
        <v>0.97401037569213378</v>
      </c>
      <c r="K30" s="123">
        <v>1.1265995765335735</v>
      </c>
      <c r="L30" s="123">
        <v>1.2826180500880187</v>
      </c>
      <c r="M30" s="123">
        <v>1.2607936922452823</v>
      </c>
      <c r="N30" s="123">
        <v>1.0631269802460397</v>
      </c>
      <c r="O30" s="123">
        <v>1.1480070994153686</v>
      </c>
      <c r="P30" s="123">
        <v>0</v>
      </c>
      <c r="Q30" s="123">
        <v>0.9991686256791108</v>
      </c>
      <c r="R30" s="123">
        <v>1.0613677822281742</v>
      </c>
      <c r="S30" s="123">
        <v>0.99915888694991073</v>
      </c>
      <c r="T30" s="123">
        <v>0.8463111674756334</v>
      </c>
      <c r="U30" s="123">
        <v>0.65668120417995024</v>
      </c>
      <c r="V30" s="123">
        <v>0.73539305252781739</v>
      </c>
      <c r="W30" s="123">
        <v>0.84578680971305253</v>
      </c>
      <c r="X30" s="123">
        <v>1.0039528626273431</v>
      </c>
      <c r="Y30" s="123">
        <v>0.70778924790780173</v>
      </c>
      <c r="DA30" s="130" t="s">
        <v>4789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2.9147500064644336</v>
      </c>
      <c r="E31" s="99">
        <v>2.7198099742248885</v>
      </c>
      <c r="F31" s="99">
        <v>2.7088327694920054</v>
      </c>
      <c r="G31" s="99">
        <v>2.7639762072464413</v>
      </c>
      <c r="H31" s="99">
        <v>2.642408957563581</v>
      </c>
      <c r="I31" s="99">
        <v>2.6279101552856772</v>
      </c>
      <c r="J31" s="99">
        <v>2.6219068720637804</v>
      </c>
      <c r="K31" s="99">
        <v>2.5450982476005479</v>
      </c>
      <c r="L31" s="99">
        <v>2.5881921942633412</v>
      </c>
      <c r="M31" s="99">
        <v>2.4946187930118815</v>
      </c>
      <c r="N31" s="99">
        <v>2.3941768307929512</v>
      </c>
      <c r="O31" s="99">
        <v>2.3756337654307536</v>
      </c>
      <c r="P31" s="99">
        <v>0</v>
      </c>
      <c r="Q31" s="99">
        <v>2.1242523218940175</v>
      </c>
      <c r="R31" s="99">
        <v>2.1502092063173017</v>
      </c>
      <c r="S31" s="99">
        <v>2.201379373476716</v>
      </c>
      <c r="T31" s="99">
        <v>2.1743432930960167</v>
      </c>
      <c r="U31" s="99">
        <v>2.0403988215515887</v>
      </c>
      <c r="V31" s="99">
        <v>1.968494669362733</v>
      </c>
      <c r="W31" s="99">
        <v>2.0667896849223593</v>
      </c>
      <c r="X31" s="99">
        <v>2.2464220413609874</v>
      </c>
      <c r="Y31" s="99">
        <v>1.860390975741077</v>
      </c>
      <c r="DA31" s="63" t="s">
        <v>4790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0.25994297081116102</v>
      </c>
      <c r="E32" s="99">
        <v>0.14297566712721485</v>
      </c>
      <c r="F32" s="99">
        <v>0.18743683471073902</v>
      </c>
      <c r="G32" s="99">
        <v>0.18516685733683733</v>
      </c>
      <c r="H32" s="99">
        <v>0.24162718239541414</v>
      </c>
      <c r="I32" s="99">
        <v>0.19631278326449236</v>
      </c>
      <c r="J32" s="99">
        <v>0.18431083928204386</v>
      </c>
      <c r="K32" s="99">
        <v>0.16768942263001202</v>
      </c>
      <c r="L32" s="99">
        <v>0.17053723372595078</v>
      </c>
      <c r="M32" s="99">
        <v>0.2477376629666565</v>
      </c>
      <c r="N32" s="99">
        <v>0.15579658783191605</v>
      </c>
      <c r="O32" s="99">
        <v>9.748517037164281E-2</v>
      </c>
      <c r="P32" s="99">
        <v>0</v>
      </c>
      <c r="Q32" s="99">
        <v>3.7826650737336438E-2</v>
      </c>
      <c r="R32" s="99">
        <v>6.51111446618899E-2</v>
      </c>
      <c r="S32" s="99">
        <v>0.12474164090069557</v>
      </c>
      <c r="T32" s="99">
        <v>0.14375023424796712</v>
      </c>
      <c r="U32" s="99">
        <v>0.16959149147994237</v>
      </c>
      <c r="V32" s="99">
        <v>0.13041180814001926</v>
      </c>
      <c r="W32" s="99">
        <v>0.15813736282314933</v>
      </c>
      <c r="X32" s="99">
        <v>0.19539572388419016</v>
      </c>
      <c r="Y32" s="99">
        <v>0.11993521422416287</v>
      </c>
      <c r="DA32" s="63" t="s">
        <v>4791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0.25994297081116102</v>
      </c>
      <c r="E33" s="102">
        <v>0.14297566712721485</v>
      </c>
      <c r="F33" s="102">
        <v>0.18743683471073902</v>
      </c>
      <c r="G33" s="102">
        <v>0.18516685733683733</v>
      </c>
      <c r="H33" s="102">
        <v>0.24162718239541414</v>
      </c>
      <c r="I33" s="102">
        <v>0.19631278326449236</v>
      </c>
      <c r="J33" s="102">
        <v>0.18431083928204386</v>
      </c>
      <c r="K33" s="102">
        <v>0.16768942263001202</v>
      </c>
      <c r="L33" s="102">
        <v>0.17053723372595078</v>
      </c>
      <c r="M33" s="102">
        <v>0.2477376629666565</v>
      </c>
      <c r="N33" s="102">
        <v>0.15579658783191605</v>
      </c>
      <c r="O33" s="102">
        <v>9.748517037164281E-2</v>
      </c>
      <c r="P33" s="102">
        <v>0</v>
      </c>
      <c r="Q33" s="102">
        <v>3.7826650737336438E-2</v>
      </c>
      <c r="R33" s="102">
        <v>6.51111446618899E-2</v>
      </c>
      <c r="S33" s="102">
        <v>0.12474164090069557</v>
      </c>
      <c r="T33" s="102">
        <v>0.14375023424796712</v>
      </c>
      <c r="U33" s="102">
        <v>0.16959149147994237</v>
      </c>
      <c r="V33" s="102">
        <v>0.13041180814001926</v>
      </c>
      <c r="W33" s="102">
        <v>0.15813736282314933</v>
      </c>
      <c r="X33" s="102">
        <v>0.19539572388419016</v>
      </c>
      <c r="Y33" s="102">
        <v>0.11993521422416287</v>
      </c>
      <c r="DA33" s="131" t="s">
        <v>4792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4793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4794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4795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4796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4797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0.48475060293827521</v>
      </c>
      <c r="E39" s="123">
        <v>0.47117695109449909</v>
      </c>
      <c r="F39" s="123">
        <v>0.47627147410800852</v>
      </c>
      <c r="G39" s="123">
        <v>0.41863004223395733</v>
      </c>
      <c r="H39" s="123">
        <v>0.36768063412323027</v>
      </c>
      <c r="I39" s="123">
        <v>0.37991139580251676</v>
      </c>
      <c r="J39" s="123">
        <v>0.37166720434651729</v>
      </c>
      <c r="K39" s="123">
        <v>0.42644952921797524</v>
      </c>
      <c r="L39" s="123">
        <v>0.45036302037885562</v>
      </c>
      <c r="M39" s="123">
        <v>0.43727822579760017</v>
      </c>
      <c r="N39" s="123">
        <v>0.36042013168793852</v>
      </c>
      <c r="O39" s="123">
        <v>0.32265635103760926</v>
      </c>
      <c r="P39" s="123">
        <v>0</v>
      </c>
      <c r="Q39" s="123">
        <v>0.27612445146850023</v>
      </c>
      <c r="R39" s="123">
        <v>0.31764064650186524</v>
      </c>
      <c r="S39" s="123">
        <v>0.34028444104428773</v>
      </c>
      <c r="T39" s="123">
        <v>0.29735238773086353</v>
      </c>
      <c r="U39" s="123">
        <v>0.2213784948793816</v>
      </c>
      <c r="V39" s="123">
        <v>0.22769422123230515</v>
      </c>
      <c r="W39" s="123">
        <v>0.26122240642612193</v>
      </c>
      <c r="X39" s="123">
        <v>0.28271132921099762</v>
      </c>
      <c r="Y39" s="123">
        <v>0.24730319772083201</v>
      </c>
      <c r="DA39" s="130" t="s">
        <v>4798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1.7316876884839014</v>
      </c>
      <c r="E40" s="99">
        <v>1.7364581625587663</v>
      </c>
      <c r="F40" s="99">
        <v>1.7729835607498345</v>
      </c>
      <c r="G40" s="99">
        <v>1.7980731740594784</v>
      </c>
      <c r="H40" s="99">
        <v>1.8393706355067994</v>
      </c>
      <c r="I40" s="99">
        <v>1.8741926926273693</v>
      </c>
      <c r="J40" s="99">
        <v>1.8786258799597464</v>
      </c>
      <c r="K40" s="99">
        <v>1.8291456699445106</v>
      </c>
      <c r="L40" s="99">
        <v>1.7797744901612338</v>
      </c>
      <c r="M40" s="99">
        <v>1.6295364689590695</v>
      </c>
      <c r="N40" s="99">
        <v>1.5548136639261838</v>
      </c>
      <c r="O40" s="99">
        <v>1.4942769440871913</v>
      </c>
      <c r="P40" s="99">
        <v>0</v>
      </c>
      <c r="Q40" s="99">
        <v>1.4820117043660914</v>
      </c>
      <c r="R40" s="99">
        <v>1.5040052302435802</v>
      </c>
      <c r="S40" s="99">
        <v>1.5392723064427964</v>
      </c>
      <c r="T40" s="99">
        <v>1.6109673621393401</v>
      </c>
      <c r="U40" s="99">
        <v>1.4350514471434712</v>
      </c>
      <c r="V40" s="99">
        <v>1.3839373246481204</v>
      </c>
      <c r="W40" s="99">
        <v>1.4564834393042232</v>
      </c>
      <c r="X40" s="99">
        <v>1.6310361915710965</v>
      </c>
      <c r="Y40" s="99">
        <v>1.3533265584819802</v>
      </c>
      <c r="DA40" s="63" t="s">
        <v>4799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4800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16.068483369140978</v>
      </c>
      <c r="D43" s="118">
        <f t="shared" si="14"/>
        <v>15.845761267659531</v>
      </c>
      <c r="E43" s="118">
        <f t="shared" si="14"/>
        <v>17.318097682263797</v>
      </c>
      <c r="F43" s="118">
        <f t="shared" si="14"/>
        <v>19.004682550011896</v>
      </c>
      <c r="G43" s="118">
        <f t="shared" si="14"/>
        <v>18.688984028625896</v>
      </c>
      <c r="H43" s="118">
        <f t="shared" si="14"/>
        <v>16.922308640999088</v>
      </c>
      <c r="I43" s="118">
        <f t="shared" si="14"/>
        <v>17.330910816802088</v>
      </c>
      <c r="J43" s="118">
        <f t="shared" si="14"/>
        <v>17.323039230471547</v>
      </c>
      <c r="K43" s="118">
        <f t="shared" si="14"/>
        <v>16.606540498124119</v>
      </c>
      <c r="L43" s="118">
        <f t="shared" si="14"/>
        <v>17.390303608171536</v>
      </c>
      <c r="M43" s="118">
        <f t="shared" si="14"/>
        <v>14.847593283536694</v>
      </c>
      <c r="N43" s="118">
        <f t="shared" si="14"/>
        <v>13.431615337953883</v>
      </c>
      <c r="O43" s="118">
        <f t="shared" si="14"/>
        <v>12.511023679053004</v>
      </c>
      <c r="P43" s="118">
        <f t="shared" si="14"/>
        <v>10.305084025653004</v>
      </c>
      <c r="Q43" s="118">
        <f t="shared" si="14"/>
        <v>10.732668688744322</v>
      </c>
      <c r="R43" s="118">
        <f t="shared" ref="R43:V43" si="15">R44+R47+R49+R58</f>
        <v>9.0055351431185677</v>
      </c>
      <c r="S43" s="118">
        <f t="shared" si="15"/>
        <v>9.0700821236440614</v>
      </c>
      <c r="T43" s="118">
        <f t="shared" si="15"/>
        <v>9.6281476619777795</v>
      </c>
      <c r="U43" s="118">
        <f t="shared" si="15"/>
        <v>8.3867126989642333</v>
      </c>
      <c r="V43" s="118">
        <f t="shared" si="15"/>
        <v>8.8663145482087522</v>
      </c>
      <c r="W43" s="118">
        <f t="shared" ref="W43:Y43" si="16">W44+W47+W49+W58</f>
        <v>8.3788027767896942</v>
      </c>
      <c r="X43" s="118">
        <f t="shared" si="16"/>
        <v>7.8202297195424757</v>
      </c>
      <c r="Y43" s="118">
        <f t="shared" si="16"/>
        <v>7.6547680566782406</v>
      </c>
      <c r="DA43" s="129" t="s">
        <v>4801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15.629502731248218</v>
      </c>
      <c r="D44" s="123">
        <f t="shared" si="17"/>
        <v>15.2230494482843</v>
      </c>
      <c r="E44" s="123">
        <f t="shared" si="17"/>
        <v>16.654598260758071</v>
      </c>
      <c r="F44" s="123">
        <f t="shared" si="17"/>
        <v>18.320887629053399</v>
      </c>
      <c r="G44" s="123">
        <f t="shared" si="17"/>
        <v>18.080626563667145</v>
      </c>
      <c r="H44" s="123">
        <f t="shared" si="17"/>
        <v>16.431956067909564</v>
      </c>
      <c r="I44" s="123">
        <f t="shared" si="17"/>
        <v>16.321910355994621</v>
      </c>
      <c r="J44" s="123">
        <f t="shared" si="17"/>
        <v>15.835006905804878</v>
      </c>
      <c r="K44" s="123">
        <f t="shared" si="17"/>
        <v>15.546600284955623</v>
      </c>
      <c r="L44" s="123">
        <f t="shared" si="17"/>
        <v>16.333623356142365</v>
      </c>
      <c r="M44" s="123">
        <f t="shared" si="17"/>
        <v>13.664715717203821</v>
      </c>
      <c r="N44" s="123">
        <f t="shared" si="17"/>
        <v>12.229238906521525</v>
      </c>
      <c r="O44" s="123">
        <f t="shared" si="17"/>
        <v>11.316596603591657</v>
      </c>
      <c r="P44" s="123">
        <f t="shared" si="17"/>
        <v>9.8020935300964211</v>
      </c>
      <c r="Q44" s="123">
        <f t="shared" si="17"/>
        <v>10.351747484347461</v>
      </c>
      <c r="R44" s="123">
        <f t="shared" ref="R44:V44" si="18">SUM(R45:R46)</f>
        <v>8.5099565747675108</v>
      </c>
      <c r="S44" s="123">
        <f t="shared" si="18"/>
        <v>8.3377720602637897</v>
      </c>
      <c r="T44" s="123">
        <f t="shared" si="18"/>
        <v>8.9927100098435133</v>
      </c>
      <c r="U44" s="123">
        <f t="shared" si="18"/>
        <v>7.9147348086644058</v>
      </c>
      <c r="V44" s="123">
        <f t="shared" si="18"/>
        <v>8.3629705559943712</v>
      </c>
      <c r="W44" s="123">
        <f t="shared" ref="W44:Y44" si="19">SUM(W45:W46)</f>
        <v>7.9340683113506909</v>
      </c>
      <c r="X44" s="123">
        <f t="shared" si="19"/>
        <v>7.3276097678034082</v>
      </c>
      <c r="Y44" s="123">
        <f t="shared" si="19"/>
        <v>6.9848648620122065</v>
      </c>
      <c r="DA44" s="130" t="s">
        <v>4802</v>
      </c>
    </row>
    <row r="45" spans="1:105" ht="12" customHeight="1" x14ac:dyDescent="0.25">
      <c r="A45" s="97" t="s">
        <v>211</v>
      </c>
      <c r="B45" s="98"/>
      <c r="C45" s="99">
        <v>15.629502731248218</v>
      </c>
      <c r="D45" s="99">
        <v>15.2230494482843</v>
      </c>
      <c r="E45" s="99">
        <v>16.654598260758071</v>
      </c>
      <c r="F45" s="99">
        <v>18.320887629053399</v>
      </c>
      <c r="G45" s="99">
        <v>18.080626563667145</v>
      </c>
      <c r="H45" s="99">
        <v>16.431956067909564</v>
      </c>
      <c r="I45" s="99">
        <v>16.321910355994621</v>
      </c>
      <c r="J45" s="99">
        <v>15.835006905804878</v>
      </c>
      <c r="K45" s="99">
        <v>15.546600284955623</v>
      </c>
      <c r="L45" s="99">
        <v>16.333623356142365</v>
      </c>
      <c r="M45" s="99">
        <v>13.664715717203821</v>
      </c>
      <c r="N45" s="99">
        <v>12.229238906521525</v>
      </c>
      <c r="O45" s="99">
        <v>11.316596603591657</v>
      </c>
      <c r="P45" s="99">
        <v>9.8020935300964211</v>
      </c>
      <c r="Q45" s="99">
        <v>10.351747484347461</v>
      </c>
      <c r="R45" s="99">
        <v>8.5099565747675108</v>
      </c>
      <c r="S45" s="99">
        <v>8.3377720602637897</v>
      </c>
      <c r="T45" s="99">
        <v>8.9927100098435133</v>
      </c>
      <c r="U45" s="99">
        <v>7.9147348086644058</v>
      </c>
      <c r="V45" s="99">
        <v>8.3629705559943712</v>
      </c>
      <c r="W45" s="99">
        <v>7.9340683113506909</v>
      </c>
      <c r="X45" s="99">
        <v>7.3276097678034082</v>
      </c>
      <c r="Y45" s="99">
        <v>6.9848648620122065</v>
      </c>
      <c r="DA45" s="63" t="s">
        <v>4803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4804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4805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X48" s="99">
        <v>0</v>
      </c>
      <c r="Y48" s="99">
        <v>0</v>
      </c>
      <c r="DA48" s="63" t="s">
        <v>4806</v>
      </c>
    </row>
    <row r="49" spans="1:105" ht="12" customHeight="1" x14ac:dyDescent="0.25">
      <c r="A49" s="121" t="s">
        <v>55</v>
      </c>
      <c r="B49" s="122"/>
      <c r="C49" s="123">
        <v>7.8429967857076385E-2</v>
      </c>
      <c r="D49" s="123">
        <v>0.13797484200912039</v>
      </c>
      <c r="E49" s="123">
        <v>0.19234606068102666</v>
      </c>
      <c r="F49" s="123">
        <v>0.20753689295766092</v>
      </c>
      <c r="G49" s="123">
        <v>0.18972027313682657</v>
      </c>
      <c r="H49" s="123">
        <v>0.1226472287691639</v>
      </c>
      <c r="I49" s="123">
        <v>0.62910557258373678</v>
      </c>
      <c r="J49" s="123">
        <v>1.1163724215390569</v>
      </c>
      <c r="K49" s="123">
        <v>0.63347374049041294</v>
      </c>
      <c r="L49" s="123">
        <v>0.60632309194957301</v>
      </c>
      <c r="M49" s="123">
        <v>0.7455860475685927</v>
      </c>
      <c r="N49" s="123">
        <v>0.8419546357611104</v>
      </c>
      <c r="O49" s="123">
        <v>0.87179144442087697</v>
      </c>
      <c r="P49" s="123">
        <v>0.18537304816141204</v>
      </c>
      <c r="Q49" s="123">
        <v>0.10478099773367132</v>
      </c>
      <c r="R49" s="123">
        <v>0.17795940508655206</v>
      </c>
      <c r="S49" s="123">
        <v>0.39202038368662512</v>
      </c>
      <c r="T49" s="123">
        <v>0.33801533056774674</v>
      </c>
      <c r="U49" s="123">
        <v>0.25050805226497219</v>
      </c>
      <c r="V49" s="123">
        <v>0.27565327553132118</v>
      </c>
      <c r="W49" s="123">
        <v>0.183509966248108</v>
      </c>
      <c r="X49" s="123">
        <v>0.20990325499024526</v>
      </c>
      <c r="Y49" s="123">
        <v>0.42260778596487669</v>
      </c>
      <c r="DA49" s="130" t="s">
        <v>4807</v>
      </c>
    </row>
    <row r="50" spans="1:105" ht="12" customHeight="1" x14ac:dyDescent="0.25">
      <c r="A50" s="97" t="s">
        <v>138</v>
      </c>
      <c r="B50" s="98"/>
      <c r="C50" s="99">
        <v>3.9384630264660365</v>
      </c>
      <c r="D50" s="99">
        <v>3.717308531635986</v>
      </c>
      <c r="E50" s="99">
        <v>3.571051641850167</v>
      </c>
      <c r="F50" s="99">
        <v>3.5420019291160076</v>
      </c>
      <c r="G50" s="99">
        <v>3.536788416858867</v>
      </c>
      <c r="H50" s="99">
        <v>3.4391804590924346</v>
      </c>
      <c r="I50" s="99">
        <v>3.4013277798668851</v>
      </c>
      <c r="J50" s="99">
        <v>3.4907829841438622</v>
      </c>
      <c r="K50" s="99">
        <v>3.3219951313861382</v>
      </c>
      <c r="L50" s="99">
        <v>3.2972065131502584</v>
      </c>
      <c r="M50" s="99">
        <v>3.148451745666458</v>
      </c>
      <c r="N50" s="99">
        <v>2.8713862872134368</v>
      </c>
      <c r="O50" s="99">
        <v>3.017418225173544</v>
      </c>
      <c r="P50" s="99">
        <v>2.8931974780036267</v>
      </c>
      <c r="Q50" s="99">
        <v>3.1939315599206317</v>
      </c>
      <c r="R50" s="99">
        <v>2.6755938832502419</v>
      </c>
      <c r="S50" s="99">
        <v>2.5640617068911387</v>
      </c>
      <c r="T50" s="99">
        <v>2.6275007418515943</v>
      </c>
      <c r="U50" s="99">
        <v>2.437565928208099</v>
      </c>
      <c r="V50" s="99">
        <v>2.6228075402953777</v>
      </c>
      <c r="W50" s="99">
        <v>2.568703850976263</v>
      </c>
      <c r="X50" s="99">
        <v>2.4331563400840337</v>
      </c>
      <c r="Y50" s="99">
        <v>2.3425923409491358</v>
      </c>
      <c r="DA50" s="63" t="s">
        <v>4808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0.18792647316041711</v>
      </c>
      <c r="F51" s="99">
        <v>0.24520998028979576</v>
      </c>
      <c r="G51" s="99">
        <v>0.23641725388019372</v>
      </c>
      <c r="H51" s="99">
        <v>0.31459958484892425</v>
      </c>
      <c r="I51" s="99">
        <v>0.254097319994116</v>
      </c>
      <c r="J51" s="99">
        <v>0.24789244776200434</v>
      </c>
      <c r="K51" s="99">
        <v>0.22023784455218978</v>
      </c>
      <c r="L51" s="99">
        <v>0.21652308506960455</v>
      </c>
      <c r="M51" s="99">
        <v>0</v>
      </c>
      <c r="N51" s="99">
        <v>0.15493761331134379</v>
      </c>
      <c r="O51" s="99">
        <v>0.12430397261638462</v>
      </c>
      <c r="P51" s="99">
        <v>0.24862080843243498</v>
      </c>
      <c r="Q51" s="99">
        <v>8.7371593651557361E-2</v>
      </c>
      <c r="R51" s="99">
        <v>0</v>
      </c>
      <c r="S51" s="99">
        <v>0.14049823183450083</v>
      </c>
      <c r="T51" s="99">
        <v>0.17344399810535577</v>
      </c>
      <c r="U51" s="99">
        <v>0.20070185675121324</v>
      </c>
      <c r="V51" s="99">
        <v>0.18552582874294196</v>
      </c>
      <c r="W51" s="99">
        <v>0.19981163852575703</v>
      </c>
      <c r="X51" s="99">
        <v>0.20069039115507925</v>
      </c>
      <c r="Y51" s="99">
        <v>0.15526318114824819</v>
      </c>
      <c r="DA51" s="63" t="s">
        <v>4809</v>
      </c>
    </row>
    <row r="52" spans="1:105" ht="12" customHeight="1" x14ac:dyDescent="0.25">
      <c r="A52" s="100" t="s">
        <v>211</v>
      </c>
      <c r="B52" s="101"/>
      <c r="C52" s="102">
        <v>0</v>
      </c>
      <c r="D52" s="102">
        <v>0</v>
      </c>
      <c r="E52" s="102">
        <v>0.18792647316041711</v>
      </c>
      <c r="F52" s="102">
        <v>0.24520998028979576</v>
      </c>
      <c r="G52" s="102">
        <v>0.23641725388019372</v>
      </c>
      <c r="H52" s="102">
        <v>0.31459958484892425</v>
      </c>
      <c r="I52" s="102">
        <v>0.254097319994116</v>
      </c>
      <c r="J52" s="102">
        <v>0.24789244776200434</v>
      </c>
      <c r="K52" s="102">
        <v>0.22023784455218978</v>
      </c>
      <c r="L52" s="102">
        <v>0.21652308506960455</v>
      </c>
      <c r="M52" s="102">
        <v>0</v>
      </c>
      <c r="N52" s="102">
        <v>0.15493761331134379</v>
      </c>
      <c r="O52" s="102">
        <v>0.12430397261638462</v>
      </c>
      <c r="P52" s="102">
        <v>0.24862080843243498</v>
      </c>
      <c r="Q52" s="102">
        <v>8.7371593651557361E-2</v>
      </c>
      <c r="R52" s="102">
        <v>0</v>
      </c>
      <c r="S52" s="102">
        <v>0.14049823183450083</v>
      </c>
      <c r="T52" s="102">
        <v>0.17344399810535577</v>
      </c>
      <c r="U52" s="102">
        <v>0.20070185675121324</v>
      </c>
      <c r="V52" s="102">
        <v>0.18552582874294196</v>
      </c>
      <c r="W52" s="102">
        <v>0.19981163852575703</v>
      </c>
      <c r="X52" s="102">
        <v>0.20069039115507925</v>
      </c>
      <c r="Y52" s="102">
        <v>0.15526318114824819</v>
      </c>
      <c r="DA52" s="131" t="s">
        <v>4810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4811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4812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4813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4814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4815</v>
      </c>
    </row>
    <row r="58" spans="1:105" ht="12" customHeight="1" x14ac:dyDescent="0.25">
      <c r="A58" s="121" t="s">
        <v>54</v>
      </c>
      <c r="B58" s="122"/>
      <c r="C58" s="123">
        <v>0.36055067003568431</v>
      </c>
      <c r="D58" s="123">
        <v>0.48473697736611154</v>
      </c>
      <c r="E58" s="123">
        <v>0.47115336082470238</v>
      </c>
      <c r="F58" s="123">
        <v>0.47625802800083566</v>
      </c>
      <c r="G58" s="123">
        <v>0.41863719182192083</v>
      </c>
      <c r="H58" s="123">
        <v>0.36770534432036028</v>
      </c>
      <c r="I58" s="123">
        <v>0.37989488822373291</v>
      </c>
      <c r="J58" s="123">
        <v>0.37165990312760949</v>
      </c>
      <c r="K58" s="123">
        <v>0.42646647267808396</v>
      </c>
      <c r="L58" s="123">
        <v>0.45035716007959692</v>
      </c>
      <c r="M58" s="123">
        <v>0.43729151876428085</v>
      </c>
      <c r="N58" s="123">
        <v>0.36042179567124588</v>
      </c>
      <c r="O58" s="123">
        <v>0.32263563104046877</v>
      </c>
      <c r="P58" s="123">
        <v>0.31761744739516995</v>
      </c>
      <c r="Q58" s="123">
        <v>0.27614020666319017</v>
      </c>
      <c r="R58" s="123">
        <v>0.3176191632645049</v>
      </c>
      <c r="S58" s="123">
        <v>0.34028967969364782</v>
      </c>
      <c r="T58" s="123">
        <v>0.29742232156652043</v>
      </c>
      <c r="U58" s="123">
        <v>0.22146983803485393</v>
      </c>
      <c r="V58" s="123">
        <v>0.22769071668306085</v>
      </c>
      <c r="W58" s="123">
        <v>0.26122449919089491</v>
      </c>
      <c r="X58" s="123">
        <v>0.28271669674882188</v>
      </c>
      <c r="Y58" s="123">
        <v>0.2472954087011576</v>
      </c>
      <c r="DA58" s="130" t="s">
        <v>4816</v>
      </c>
    </row>
    <row r="59" spans="1:105" ht="12" customHeight="1" x14ac:dyDescent="0.25">
      <c r="A59" s="97" t="s">
        <v>50</v>
      </c>
      <c r="B59" s="98"/>
      <c r="C59" s="99">
        <v>1.7015564465907729</v>
      </c>
      <c r="D59" s="99">
        <v>1.7316876884839012</v>
      </c>
      <c r="E59" s="99">
        <v>1.7364581625587661</v>
      </c>
      <c r="F59" s="99">
        <v>1.7729835607498348</v>
      </c>
      <c r="G59" s="99">
        <v>1.7980731740594784</v>
      </c>
      <c r="H59" s="99">
        <v>1.8393706355067991</v>
      </c>
      <c r="I59" s="99">
        <v>1.8741926926273693</v>
      </c>
      <c r="J59" s="99">
        <v>1.8786258799597466</v>
      </c>
      <c r="K59" s="99">
        <v>1.8291456699445103</v>
      </c>
      <c r="L59" s="99">
        <v>1.7797744901612336</v>
      </c>
      <c r="M59" s="99">
        <v>1.6295364689590692</v>
      </c>
      <c r="N59" s="99">
        <v>1.5548136639261831</v>
      </c>
      <c r="O59" s="99">
        <v>1.4942769440871917</v>
      </c>
      <c r="P59" s="99">
        <v>1.4732937841394769</v>
      </c>
      <c r="Q59" s="99">
        <v>1.4820117043660908</v>
      </c>
      <c r="R59" s="99">
        <v>1.5040052302435798</v>
      </c>
      <c r="S59" s="99">
        <v>1.5392723064427962</v>
      </c>
      <c r="T59" s="99">
        <v>1.6109673621393403</v>
      </c>
      <c r="U59" s="99">
        <v>1.4350514471434712</v>
      </c>
      <c r="V59" s="99">
        <v>1.3839373246481199</v>
      </c>
      <c r="W59" s="99">
        <v>1.4564834393042225</v>
      </c>
      <c r="X59" s="99">
        <v>1.6310361915710967</v>
      </c>
      <c r="Y59" s="99">
        <v>1.3533265584819802</v>
      </c>
      <c r="DA59" s="63" t="s">
        <v>4817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4818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14.330111860137274</v>
      </c>
      <c r="D62" s="118">
        <f t="shared" si="21"/>
        <v>15.011124012840842</v>
      </c>
      <c r="E62" s="118">
        <f t="shared" si="21"/>
        <v>15.299910507937968</v>
      </c>
      <c r="F62" s="118">
        <f t="shared" si="21"/>
        <v>14.951148658646749</v>
      </c>
      <c r="G62" s="118">
        <f t="shared" si="21"/>
        <v>15.388525117063329</v>
      </c>
      <c r="H62" s="118">
        <f t="shared" si="21"/>
        <v>15.63986133815362</v>
      </c>
      <c r="I62" s="118">
        <f t="shared" si="21"/>
        <v>15.553999967287174</v>
      </c>
      <c r="J62" s="118">
        <f t="shared" si="21"/>
        <v>13.512418369877391</v>
      </c>
      <c r="K62" s="118">
        <f t="shared" si="21"/>
        <v>13.845404692379498</v>
      </c>
      <c r="L62" s="118">
        <f t="shared" si="21"/>
        <v>14.659986729709795</v>
      </c>
      <c r="M62" s="118">
        <f t="shared" si="21"/>
        <v>11.182324124232617</v>
      </c>
      <c r="N62" s="118">
        <f t="shared" si="21"/>
        <v>12.268900710531618</v>
      </c>
      <c r="O62" s="118">
        <f t="shared" si="21"/>
        <v>10.867628130438163</v>
      </c>
      <c r="P62" s="118">
        <f t="shared" si="21"/>
        <v>9.4046738614971659</v>
      </c>
      <c r="Q62" s="118">
        <f t="shared" si="21"/>
        <v>9.8197103845326801</v>
      </c>
      <c r="R62" s="118">
        <f t="shared" ref="R62:V62" si="22">R63+R66+R68+R77</f>
        <v>8.7852959785525222</v>
      </c>
      <c r="S62" s="118">
        <f t="shared" si="22"/>
        <v>8.0512363484733189</v>
      </c>
      <c r="T62" s="118">
        <f t="shared" si="22"/>
        <v>8.0463794813757215</v>
      </c>
      <c r="U62" s="118">
        <f t="shared" si="22"/>
        <v>8.0281194772788922</v>
      </c>
      <c r="V62" s="118">
        <f t="shared" si="22"/>
        <v>8.3008742094246717</v>
      </c>
      <c r="W62" s="118">
        <f t="shared" ref="W62:Y62" si="23">W63+W66+W68+W77</f>
        <v>8.5207325645247529</v>
      </c>
      <c r="X62" s="118">
        <f t="shared" si="23"/>
        <v>7.3120156497209381</v>
      </c>
      <c r="Y62" s="118">
        <f t="shared" si="23"/>
        <v>5.6456719176558829</v>
      </c>
      <c r="DA62" s="129" t="s">
        <v>4819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10.674887319334548</v>
      </c>
      <c r="D63" s="123">
        <f t="shared" si="24"/>
        <v>11.133789964891475</v>
      </c>
      <c r="E63" s="123">
        <f t="shared" si="24"/>
        <v>12.009046585336995</v>
      </c>
      <c r="F63" s="123">
        <f t="shared" si="24"/>
        <v>11.78051001615556</v>
      </c>
      <c r="G63" s="123">
        <f t="shared" si="24"/>
        <v>11.826966411659789</v>
      </c>
      <c r="H63" s="123">
        <f t="shared" si="24"/>
        <v>12.300559996212508</v>
      </c>
      <c r="I63" s="123">
        <f t="shared" si="24"/>
        <v>11.882294559325862</v>
      </c>
      <c r="J63" s="123">
        <f t="shared" si="24"/>
        <v>10.587825837149788</v>
      </c>
      <c r="K63" s="123">
        <f t="shared" si="24"/>
        <v>10.575419271820365</v>
      </c>
      <c r="L63" s="123">
        <f t="shared" si="24"/>
        <v>11.847894187329548</v>
      </c>
      <c r="M63" s="123">
        <f t="shared" si="24"/>
        <v>8.9950688655421214</v>
      </c>
      <c r="N63" s="123">
        <f t="shared" si="24"/>
        <v>8.9508557797918993</v>
      </c>
      <c r="O63" s="123">
        <f t="shared" si="24"/>
        <v>7.7566486998159023</v>
      </c>
      <c r="P63" s="123">
        <f t="shared" si="24"/>
        <v>6.7564622694124807</v>
      </c>
      <c r="Q63" s="123">
        <f t="shared" si="24"/>
        <v>6.7681651088357393</v>
      </c>
      <c r="R63" s="123">
        <f t="shared" ref="R63:V63" si="25">SUM(R64:R65)</f>
        <v>5.9308308127192966</v>
      </c>
      <c r="S63" s="123">
        <f t="shared" si="25"/>
        <v>5.5374462252239338</v>
      </c>
      <c r="T63" s="123">
        <f t="shared" si="25"/>
        <v>5.8743517865487913</v>
      </c>
      <c r="U63" s="123">
        <f t="shared" si="25"/>
        <v>5.3302629330611859</v>
      </c>
      <c r="V63" s="123">
        <f t="shared" si="25"/>
        <v>5.2643834556363283</v>
      </c>
      <c r="W63" s="123">
        <f t="shared" ref="W63:Y63" si="26">SUM(W64:W65)</f>
        <v>5.4592601131990861</v>
      </c>
      <c r="X63" s="123">
        <f t="shared" si="26"/>
        <v>4.6945084956800516</v>
      </c>
      <c r="Y63" s="123">
        <f t="shared" si="26"/>
        <v>4.42146053778648</v>
      </c>
      <c r="DA63" s="130" t="s">
        <v>4820</v>
      </c>
    </row>
    <row r="64" spans="1:105" ht="12" customHeight="1" x14ac:dyDescent="0.25">
      <c r="A64" s="97" t="s">
        <v>212</v>
      </c>
      <c r="B64" s="98"/>
      <c r="C64" s="99">
        <v>10.674887319334548</v>
      </c>
      <c r="D64" s="99">
        <v>11.133789964891475</v>
      </c>
      <c r="E64" s="99">
        <v>12.009046585336995</v>
      </c>
      <c r="F64" s="99">
        <v>11.78051001615556</v>
      </c>
      <c r="G64" s="99">
        <v>11.826966411659789</v>
      </c>
      <c r="H64" s="99">
        <v>12.300559996212508</v>
      </c>
      <c r="I64" s="99">
        <v>11.882294559325862</v>
      </c>
      <c r="J64" s="99">
        <v>10.587825837149788</v>
      </c>
      <c r="K64" s="99">
        <v>10.575419271820365</v>
      </c>
      <c r="L64" s="99">
        <v>11.847894187329548</v>
      </c>
      <c r="M64" s="99">
        <v>8.9950688655421214</v>
      </c>
      <c r="N64" s="99">
        <v>8.9508557797918993</v>
      </c>
      <c r="O64" s="99">
        <v>7.7566486998159023</v>
      </c>
      <c r="P64" s="99">
        <v>6.7564622694124807</v>
      </c>
      <c r="Q64" s="99">
        <v>6.7681651088357393</v>
      </c>
      <c r="R64" s="99">
        <v>5.9308308127192966</v>
      </c>
      <c r="S64" s="99">
        <v>5.5374462252239338</v>
      </c>
      <c r="T64" s="99">
        <v>5.8743517865487913</v>
      </c>
      <c r="U64" s="99">
        <v>5.3302629330611859</v>
      </c>
      <c r="V64" s="99">
        <v>5.2643834556363283</v>
      </c>
      <c r="W64" s="99">
        <v>5.4592601131990861</v>
      </c>
      <c r="X64" s="99">
        <v>4.6945084956800516</v>
      </c>
      <c r="Y64" s="99">
        <v>4.42146053778648</v>
      </c>
      <c r="DA64" s="63" t="s">
        <v>4821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4822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4823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X67" s="99">
        <v>0</v>
      </c>
      <c r="Y67" s="99">
        <v>0</v>
      </c>
      <c r="DA67" s="63" t="s">
        <v>4824</v>
      </c>
    </row>
    <row r="68" spans="1:105" ht="12" customHeight="1" x14ac:dyDescent="0.25">
      <c r="A68" s="121" t="s">
        <v>55</v>
      </c>
      <c r="B68" s="122"/>
      <c r="C68" s="123">
        <v>2.5820163323138288</v>
      </c>
      <c r="D68" s="123">
        <v>2.5895807559549366</v>
      </c>
      <c r="E68" s="123">
        <v>2.2050382732715907</v>
      </c>
      <c r="F68" s="123">
        <v>2.166926260820941</v>
      </c>
      <c r="G68" s="123">
        <v>2.2594044232229424</v>
      </c>
      <c r="H68" s="123">
        <v>2.1887673592809556</v>
      </c>
      <c r="I68" s="123">
        <v>2.3484241143072135</v>
      </c>
      <c r="J68" s="123">
        <v>1.8507356785170588</v>
      </c>
      <c r="K68" s="123">
        <v>2.1182907610270072</v>
      </c>
      <c r="L68" s="123">
        <v>1.9414426985279472</v>
      </c>
      <c r="M68" s="123">
        <v>1.4303121056495227</v>
      </c>
      <c r="N68" s="123">
        <v>2.0839286367825443</v>
      </c>
      <c r="O68" s="123">
        <v>1.9719940001183367</v>
      </c>
      <c r="P68" s="123">
        <v>1.8543339747732419</v>
      </c>
      <c r="Q68" s="123">
        <v>1.8440828425133382</v>
      </c>
      <c r="R68" s="123">
        <v>1.8785915055358748</v>
      </c>
      <c r="S68" s="123">
        <v>1.7441570673674005</v>
      </c>
      <c r="T68" s="123">
        <v>1.4122482237777791</v>
      </c>
      <c r="U68" s="123">
        <v>1.7765134047053781</v>
      </c>
      <c r="V68" s="123">
        <v>1.8372263772003685</v>
      </c>
      <c r="W68" s="123">
        <v>1.9937552908068752</v>
      </c>
      <c r="X68" s="123">
        <v>1.7602363904764982</v>
      </c>
      <c r="Y68" s="123">
        <v>0.48535991491508534</v>
      </c>
      <c r="DA68" s="130" t="s">
        <v>4825</v>
      </c>
    </row>
    <row r="69" spans="1:105" ht="12" customHeight="1" x14ac:dyDescent="0.25">
      <c r="A69" s="97" t="s">
        <v>134</v>
      </c>
      <c r="B69" s="98"/>
      <c r="C69" s="99">
        <v>2.6831875513544077</v>
      </c>
      <c r="D69" s="99">
        <v>2.5936466185603355</v>
      </c>
      <c r="E69" s="99">
        <v>2.5365611244014845</v>
      </c>
      <c r="F69" s="99">
        <v>2.320142450646022</v>
      </c>
      <c r="G69" s="99">
        <v>2.2626264036161299</v>
      </c>
      <c r="H69" s="99">
        <v>2.4142194774748877</v>
      </c>
      <c r="I69" s="99">
        <v>2.3657334068928439</v>
      </c>
      <c r="J69" s="99">
        <v>2.2717986827036594</v>
      </c>
      <c r="K69" s="99">
        <v>2.1526417458079057</v>
      </c>
      <c r="L69" s="99">
        <v>2.3757686382976582</v>
      </c>
      <c r="M69" s="99">
        <v>2.0437269104209528</v>
      </c>
      <c r="N69" s="99">
        <v>2.0839286367825443</v>
      </c>
      <c r="O69" s="99">
        <v>1.9856153266536727</v>
      </c>
      <c r="P69" s="99">
        <v>1.8642329925047392</v>
      </c>
      <c r="Q69" s="99">
        <v>1.880663793826016</v>
      </c>
      <c r="R69" s="99">
        <v>1.9991353744889115</v>
      </c>
      <c r="S69" s="99">
        <v>1.8966315858418163</v>
      </c>
      <c r="T69" s="99">
        <v>1.8965820194657295</v>
      </c>
      <c r="U69" s="99">
        <v>1.8619151747993321</v>
      </c>
      <c r="V69" s="99">
        <v>1.8507365348839422</v>
      </c>
      <c r="W69" s="99">
        <v>2.0355622953195724</v>
      </c>
      <c r="X69" s="99">
        <v>1.7602363904764982</v>
      </c>
      <c r="Y69" s="99">
        <v>1.6954055784001498</v>
      </c>
      <c r="DA69" s="63" t="s">
        <v>4826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0.23128019067728606</v>
      </c>
      <c r="E70" s="99">
        <v>0.13468055809726592</v>
      </c>
      <c r="F70" s="99">
        <v>0.15995791239601934</v>
      </c>
      <c r="G70" s="99">
        <v>0.15019360156213155</v>
      </c>
      <c r="H70" s="99">
        <v>0.22182242915603126</v>
      </c>
      <c r="I70" s="99">
        <v>0.17827384113730763</v>
      </c>
      <c r="J70" s="99">
        <v>0.16011201200704708</v>
      </c>
      <c r="K70" s="99">
        <v>0.14112610635328057</v>
      </c>
      <c r="L70" s="99">
        <v>0.16277980536080197</v>
      </c>
      <c r="M70" s="99">
        <v>0</v>
      </c>
      <c r="N70" s="99">
        <v>0</v>
      </c>
      <c r="O70" s="99">
        <v>8.05907416616439E-2</v>
      </c>
      <c r="P70" s="99">
        <v>0.15639616483455521</v>
      </c>
      <c r="Q70" s="99">
        <v>3.5918696437671628E-2</v>
      </c>
      <c r="R70" s="99">
        <v>6.705103938703319E-2</v>
      </c>
      <c r="S70" s="99">
        <v>0.10614385852070241</v>
      </c>
      <c r="T70" s="99">
        <v>0.12449964945393768</v>
      </c>
      <c r="U70" s="99">
        <v>0.15613389718465245</v>
      </c>
      <c r="V70" s="99">
        <v>0.12740451999066146</v>
      </c>
      <c r="W70" s="99">
        <v>0.16364228999636476</v>
      </c>
      <c r="X70" s="99">
        <v>0</v>
      </c>
      <c r="Y70" s="99">
        <v>0</v>
      </c>
      <c r="DA70" s="63" t="s">
        <v>4827</v>
      </c>
    </row>
    <row r="71" spans="1:105" ht="12" customHeight="1" x14ac:dyDescent="0.25">
      <c r="A71" s="100" t="s">
        <v>212</v>
      </c>
      <c r="B71" s="101"/>
      <c r="C71" s="102">
        <v>0</v>
      </c>
      <c r="D71" s="102">
        <v>0.23128019067728606</v>
      </c>
      <c r="E71" s="102">
        <v>0.13468055809726592</v>
      </c>
      <c r="F71" s="102">
        <v>0.15995791239601934</v>
      </c>
      <c r="G71" s="102">
        <v>0.15019360156213155</v>
      </c>
      <c r="H71" s="102">
        <v>0.22182242915603126</v>
      </c>
      <c r="I71" s="102">
        <v>0.17827384113730763</v>
      </c>
      <c r="J71" s="102">
        <v>0.16011201200704708</v>
      </c>
      <c r="K71" s="102">
        <v>0.14112610635328057</v>
      </c>
      <c r="L71" s="102">
        <v>0.16277980536080197</v>
      </c>
      <c r="M71" s="102">
        <v>0</v>
      </c>
      <c r="N71" s="102">
        <v>0</v>
      </c>
      <c r="O71" s="102">
        <v>8.05907416616439E-2</v>
      </c>
      <c r="P71" s="102">
        <v>0.15639616483455521</v>
      </c>
      <c r="Q71" s="102">
        <v>3.5918696437671628E-2</v>
      </c>
      <c r="R71" s="102">
        <v>6.705103938703319E-2</v>
      </c>
      <c r="S71" s="102">
        <v>0.10614385852070241</v>
      </c>
      <c r="T71" s="102">
        <v>0.12449964945393768</v>
      </c>
      <c r="U71" s="102">
        <v>0.15613389718465245</v>
      </c>
      <c r="V71" s="102">
        <v>0.12740451999066146</v>
      </c>
      <c r="W71" s="102">
        <v>0.16364228999636476</v>
      </c>
      <c r="X71" s="102">
        <v>0</v>
      </c>
      <c r="Y71" s="102">
        <v>0</v>
      </c>
      <c r="DA71" s="131" t="s">
        <v>4828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4829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4830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4831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4832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4833</v>
      </c>
    </row>
    <row r="77" spans="1:105" ht="12" customHeight="1" x14ac:dyDescent="0.25">
      <c r="A77" s="121" t="s">
        <v>54</v>
      </c>
      <c r="B77" s="122"/>
      <c r="C77" s="123">
        <v>1.0732082084888965</v>
      </c>
      <c r="D77" s="123">
        <v>1.2877532919944317</v>
      </c>
      <c r="E77" s="123">
        <v>1.0858256493293834</v>
      </c>
      <c r="F77" s="123">
        <v>1.0037123816702489</v>
      </c>
      <c r="G77" s="123">
        <v>1.3021542821805963</v>
      </c>
      <c r="H77" s="123">
        <v>1.1505339826601577</v>
      </c>
      <c r="I77" s="123">
        <v>1.3232812936540974</v>
      </c>
      <c r="J77" s="123">
        <v>1.0738568542105442</v>
      </c>
      <c r="K77" s="123">
        <v>1.1516946595321254</v>
      </c>
      <c r="L77" s="123">
        <v>0.87064984385230104</v>
      </c>
      <c r="M77" s="123">
        <v>0.7569431530409737</v>
      </c>
      <c r="N77" s="123">
        <v>1.234116293957175</v>
      </c>
      <c r="O77" s="123">
        <v>1.1389854305039249</v>
      </c>
      <c r="P77" s="123">
        <v>0.79387761731144224</v>
      </c>
      <c r="Q77" s="123">
        <v>1.2074624331836026</v>
      </c>
      <c r="R77" s="123">
        <v>0.97587366029735056</v>
      </c>
      <c r="S77" s="123">
        <v>0.7696330558819845</v>
      </c>
      <c r="T77" s="123">
        <v>0.75977947104915122</v>
      </c>
      <c r="U77" s="123">
        <v>0.92134313951232738</v>
      </c>
      <c r="V77" s="123">
        <v>1.1992643765879749</v>
      </c>
      <c r="W77" s="123">
        <v>1.0677171605187907</v>
      </c>
      <c r="X77" s="123">
        <v>0.85727076356438869</v>
      </c>
      <c r="Y77" s="123">
        <v>0.73885146495431786</v>
      </c>
      <c r="DA77" s="130" t="s">
        <v>4834</v>
      </c>
    </row>
    <row r="78" spans="1:105" ht="12" customHeight="1" x14ac:dyDescent="0.25">
      <c r="A78" s="97" t="s">
        <v>189</v>
      </c>
      <c r="B78" s="98"/>
      <c r="C78" s="99">
        <v>1.5503422966041254</v>
      </c>
      <c r="D78" s="99">
        <v>1.5401737658906201</v>
      </c>
      <c r="E78" s="99">
        <v>1.649238840053356</v>
      </c>
      <c r="F78" s="99">
        <v>1.5021621686431084</v>
      </c>
      <c r="G78" s="99">
        <v>1.4762144942886029</v>
      </c>
      <c r="H78" s="99">
        <v>1.7940662572878474</v>
      </c>
      <c r="I78" s="99">
        <v>1.7330809258265503</v>
      </c>
      <c r="J78" s="99">
        <v>1.6729264336632892</v>
      </c>
      <c r="K78" s="99">
        <v>1.6424977281361592</v>
      </c>
      <c r="L78" s="99">
        <v>1.6721490057796691</v>
      </c>
      <c r="M78" s="99">
        <v>1.3740088281017941</v>
      </c>
      <c r="N78" s="99">
        <v>1.4360348426388265</v>
      </c>
      <c r="O78" s="99">
        <v>1.2224098998820061</v>
      </c>
      <c r="P78" s="99">
        <v>1.235088706783531</v>
      </c>
      <c r="Q78" s="99">
        <v>1.3203378889881272</v>
      </c>
      <c r="R78" s="99">
        <v>1.4016445303980773</v>
      </c>
      <c r="S78" s="99">
        <v>1.3301720507817403</v>
      </c>
      <c r="T78" s="99">
        <v>1.4172040136273549</v>
      </c>
      <c r="U78" s="99">
        <v>1.2937917165197745</v>
      </c>
      <c r="V78" s="99">
        <v>1.2861041911945759</v>
      </c>
      <c r="W78" s="99">
        <v>1.3816711647938622</v>
      </c>
      <c r="X78" s="99">
        <v>1.25747396537838</v>
      </c>
      <c r="Y78" s="99">
        <v>1.2381377810408052</v>
      </c>
      <c r="DA78" s="63" t="s">
        <v>4835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4836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2.0635682371487389</v>
      </c>
      <c r="D81" s="118">
        <f t="shared" si="28"/>
        <v>2.5137406508142179</v>
      </c>
      <c r="E81" s="118">
        <f t="shared" si="28"/>
        <v>2.664631450842899</v>
      </c>
      <c r="F81" s="118">
        <f t="shared" si="28"/>
        <v>2.3389581431804451</v>
      </c>
      <c r="G81" s="118">
        <f t="shared" si="28"/>
        <v>1.7293413576334462</v>
      </c>
      <c r="H81" s="118">
        <f t="shared" si="28"/>
        <v>1.720631173964412</v>
      </c>
      <c r="I81" s="118">
        <f t="shared" si="28"/>
        <v>1.3935006728342203</v>
      </c>
      <c r="J81" s="118">
        <f t="shared" si="28"/>
        <v>1.254889252241504</v>
      </c>
      <c r="K81" s="118">
        <f t="shared" si="28"/>
        <v>1.4745199254203019</v>
      </c>
      <c r="L81" s="118">
        <f t="shared" si="28"/>
        <v>1.6379039396072119</v>
      </c>
      <c r="M81" s="118">
        <f t="shared" si="28"/>
        <v>1.6396985206831931</v>
      </c>
      <c r="N81" s="118">
        <f t="shared" si="28"/>
        <v>1.3855373016083772</v>
      </c>
      <c r="O81" s="118">
        <f t="shared" si="28"/>
        <v>1.4318265670768631</v>
      </c>
      <c r="P81" s="118">
        <f t="shared" si="28"/>
        <v>1.5349180263960944</v>
      </c>
      <c r="Q81" s="118">
        <f t="shared" si="28"/>
        <v>0</v>
      </c>
      <c r="R81" s="118">
        <f t="shared" ref="R81:V81" si="29">R82+R85+R87+R100</f>
        <v>0</v>
      </c>
      <c r="S81" s="118">
        <f t="shared" si="29"/>
        <v>0</v>
      </c>
      <c r="T81" s="118">
        <f t="shared" si="29"/>
        <v>0</v>
      </c>
      <c r="U81" s="118">
        <f t="shared" si="29"/>
        <v>0.87368672381142842</v>
      </c>
      <c r="V81" s="118">
        <f t="shared" si="29"/>
        <v>0.95240011468078278</v>
      </c>
      <c r="W81" s="118">
        <f t="shared" ref="W81:Y81" si="30">W82+W85+W87+W100</f>
        <v>1.0820103138233064</v>
      </c>
      <c r="X81" s="118">
        <f t="shared" si="30"/>
        <v>1.2366476347168367</v>
      </c>
      <c r="Y81" s="118">
        <f t="shared" si="30"/>
        <v>0.89757930201124658</v>
      </c>
      <c r="DA81" s="129" t="s">
        <v>4837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:Y82" si="33">SUM(W83:W84)</f>
        <v>0</v>
      </c>
      <c r="X82" s="123">
        <f t="shared" si="33"/>
        <v>0</v>
      </c>
      <c r="Y82" s="123">
        <f t="shared" si="33"/>
        <v>0</v>
      </c>
      <c r="DA82" s="130" t="s">
        <v>4838</v>
      </c>
    </row>
    <row r="83" spans="1:105" ht="12" customHeight="1" x14ac:dyDescent="0.25">
      <c r="A83" s="97" t="s">
        <v>199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X83" s="99">
        <v>0</v>
      </c>
      <c r="Y83" s="99">
        <v>0</v>
      </c>
      <c r="DA83" s="63" t="s">
        <v>4839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X84" s="99">
        <v>0</v>
      </c>
      <c r="Y84" s="99">
        <v>0</v>
      </c>
      <c r="DA84" s="63" t="s">
        <v>4840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X85" s="123">
        <f t="shared" si="34"/>
        <v>0</v>
      </c>
      <c r="Y85" s="123">
        <f t="shared" si="34"/>
        <v>0</v>
      </c>
      <c r="DA85" s="130" t="s">
        <v>4841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X86" s="99">
        <v>0</v>
      </c>
      <c r="Y86" s="99">
        <v>0</v>
      </c>
      <c r="DA86" s="63" t="s">
        <v>4842</v>
      </c>
    </row>
    <row r="87" spans="1:105" ht="12" customHeight="1" x14ac:dyDescent="0.25">
      <c r="A87" s="121" t="s">
        <v>55</v>
      </c>
      <c r="B87" s="122"/>
      <c r="C87" s="123">
        <v>1.7084112845587405</v>
      </c>
      <c r="D87" s="123">
        <v>2.039121088429078</v>
      </c>
      <c r="E87" s="123">
        <v>2.2043342759576268</v>
      </c>
      <c r="F87" s="123">
        <v>1.8730681210531563</v>
      </c>
      <c r="G87" s="123">
        <v>1.3210608590282764</v>
      </c>
      <c r="H87" s="123">
        <v>1.3631017129052163</v>
      </c>
      <c r="I87" s="123">
        <v>1.0204684932682937</v>
      </c>
      <c r="J87" s="123">
        <v>0.90152669912744354</v>
      </c>
      <c r="K87" s="123">
        <v>1.0660558009666139</v>
      </c>
      <c r="L87" s="123">
        <v>1.2085866628417004</v>
      </c>
      <c r="M87" s="123">
        <v>1.2155544629725692</v>
      </c>
      <c r="N87" s="123">
        <v>1.034340379589112</v>
      </c>
      <c r="O87" s="123">
        <v>1.1164106458233527</v>
      </c>
      <c r="P87" s="123">
        <v>1.2216526392246441</v>
      </c>
      <c r="Q87" s="123">
        <v>0</v>
      </c>
      <c r="R87" s="123">
        <v>0</v>
      </c>
      <c r="S87" s="123">
        <v>0</v>
      </c>
      <c r="T87" s="123">
        <v>0</v>
      </c>
      <c r="U87" s="123">
        <v>0.65491310256717294</v>
      </c>
      <c r="V87" s="123">
        <v>0.72970139189013317</v>
      </c>
      <c r="W87" s="123">
        <v>0.82955711528606613</v>
      </c>
      <c r="X87" s="123">
        <v>0.96349965790511438</v>
      </c>
      <c r="Y87" s="123">
        <v>0.66172168329551484</v>
      </c>
      <c r="DA87" s="130" t="s">
        <v>4843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4844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4845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4846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4847</v>
      </c>
    </row>
    <row r="92" spans="1:105" ht="12" customHeight="1" x14ac:dyDescent="0.25">
      <c r="A92" s="106" t="s">
        <v>124</v>
      </c>
      <c r="B92" s="101"/>
      <c r="C92" s="102">
        <v>2.9614844453178559</v>
      </c>
      <c r="D92" s="102">
        <v>2.9147500064644336</v>
      </c>
      <c r="E92" s="102">
        <v>2.7198099742248893</v>
      </c>
      <c r="F92" s="102">
        <v>2.7088327694920054</v>
      </c>
      <c r="G92" s="102">
        <v>2.7639762072464409</v>
      </c>
      <c r="H92" s="102">
        <v>2.642408957563581</v>
      </c>
      <c r="I92" s="102">
        <v>2.6279101552856781</v>
      </c>
      <c r="J92" s="102">
        <v>2.6219068720637808</v>
      </c>
      <c r="K92" s="102">
        <v>2.5450982476005479</v>
      </c>
      <c r="L92" s="102">
        <v>2.5881921942633408</v>
      </c>
      <c r="M92" s="102">
        <v>2.4946187930118819</v>
      </c>
      <c r="N92" s="102">
        <v>2.3941768307929512</v>
      </c>
      <c r="O92" s="102">
        <v>2.375633765430754</v>
      </c>
      <c r="P92" s="102">
        <v>2.2699021955671324</v>
      </c>
      <c r="Q92" s="102">
        <v>0</v>
      </c>
      <c r="R92" s="102">
        <v>0</v>
      </c>
      <c r="S92" s="102">
        <v>0</v>
      </c>
      <c r="T92" s="102">
        <v>0</v>
      </c>
      <c r="U92" s="102">
        <v>2.0403988215515887</v>
      </c>
      <c r="V92" s="102">
        <v>1.968494669362733</v>
      </c>
      <c r="W92" s="102">
        <v>2.0667896849223597</v>
      </c>
      <c r="X92" s="102">
        <v>2.2464220413609879</v>
      </c>
      <c r="Y92" s="102">
        <v>1.8603909757410768</v>
      </c>
      <c r="DA92" s="131" t="s">
        <v>4848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0.25994297081116102</v>
      </c>
      <c r="E93" s="105">
        <v>0.14297566712721485</v>
      </c>
      <c r="F93" s="105">
        <v>0.18743683471073899</v>
      </c>
      <c r="G93" s="105">
        <v>0.1851668573368373</v>
      </c>
      <c r="H93" s="105">
        <v>0.24162718239541417</v>
      </c>
      <c r="I93" s="105">
        <v>0.19631278326449234</v>
      </c>
      <c r="J93" s="105">
        <v>0.18431083928204395</v>
      </c>
      <c r="K93" s="105">
        <v>0.16768942263001202</v>
      </c>
      <c r="L93" s="105">
        <v>0.17053723372595078</v>
      </c>
      <c r="M93" s="105">
        <v>0.24773766296665645</v>
      </c>
      <c r="N93" s="105">
        <v>0.15579658783191611</v>
      </c>
      <c r="O93" s="105">
        <v>9.748517037164281E-2</v>
      </c>
      <c r="P93" s="105">
        <v>0.19361588031517191</v>
      </c>
      <c r="Q93" s="105">
        <v>0</v>
      </c>
      <c r="R93" s="105">
        <v>0</v>
      </c>
      <c r="S93" s="105">
        <v>0</v>
      </c>
      <c r="T93" s="105">
        <v>0</v>
      </c>
      <c r="U93" s="105">
        <v>0.1695914914799424</v>
      </c>
      <c r="V93" s="105">
        <v>0.13041180814001926</v>
      </c>
      <c r="W93" s="105">
        <v>0.15813736282314933</v>
      </c>
      <c r="X93" s="105">
        <v>0.19539572388419013</v>
      </c>
      <c r="Y93" s="105">
        <v>0.11993521422416284</v>
      </c>
      <c r="DA93" s="132" t="s">
        <v>4849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0.25994297081116102</v>
      </c>
      <c r="E94" s="99">
        <v>0.14297566712721485</v>
      </c>
      <c r="F94" s="99">
        <v>0.18743683471073899</v>
      </c>
      <c r="G94" s="99">
        <v>0.1851668573368373</v>
      </c>
      <c r="H94" s="99">
        <v>0.24162718239541417</v>
      </c>
      <c r="I94" s="99">
        <v>0.19631278326449234</v>
      </c>
      <c r="J94" s="99">
        <v>0.18431083928204395</v>
      </c>
      <c r="K94" s="99">
        <v>0.16768942263001202</v>
      </c>
      <c r="L94" s="99">
        <v>0.17053723372595078</v>
      </c>
      <c r="M94" s="99">
        <v>0.24773766296665645</v>
      </c>
      <c r="N94" s="99">
        <v>0.15579658783191611</v>
      </c>
      <c r="O94" s="99">
        <v>9.748517037164281E-2</v>
      </c>
      <c r="P94" s="99">
        <v>0.19361588031517191</v>
      </c>
      <c r="Q94" s="99">
        <v>0</v>
      </c>
      <c r="R94" s="99">
        <v>0</v>
      </c>
      <c r="S94" s="99">
        <v>0</v>
      </c>
      <c r="T94" s="99">
        <v>0</v>
      </c>
      <c r="U94" s="99">
        <v>0.1695914914799424</v>
      </c>
      <c r="V94" s="99">
        <v>0.13041180814001926</v>
      </c>
      <c r="W94" s="99">
        <v>0.15813736282314933</v>
      </c>
      <c r="X94" s="99">
        <v>0.19539572388419013</v>
      </c>
      <c r="Y94" s="99">
        <v>0.11993521422416284</v>
      </c>
      <c r="DA94" s="63" t="s">
        <v>4850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4851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X96" s="102">
        <v>0</v>
      </c>
      <c r="Y96" s="102">
        <v>0</v>
      </c>
      <c r="DA96" s="131" t="s">
        <v>4852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4853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4854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4855</v>
      </c>
    </row>
    <row r="100" spans="1:105" ht="12" customHeight="1" x14ac:dyDescent="0.25">
      <c r="A100" s="121" t="s">
        <v>54</v>
      </c>
      <c r="B100" s="122"/>
      <c r="C100" s="123">
        <v>0.35515695258999863</v>
      </c>
      <c r="D100" s="123">
        <v>0.47461956238514014</v>
      </c>
      <c r="E100" s="123">
        <v>0.46029717488527228</v>
      </c>
      <c r="F100" s="123">
        <v>0.46589002212728892</v>
      </c>
      <c r="G100" s="123">
        <v>0.40828049860516991</v>
      </c>
      <c r="H100" s="123">
        <v>0.35752946105919575</v>
      </c>
      <c r="I100" s="123">
        <v>0.37303217956592655</v>
      </c>
      <c r="J100" s="123">
        <v>0.35336255311406051</v>
      </c>
      <c r="K100" s="123">
        <v>0.4084641244536879</v>
      </c>
      <c r="L100" s="123">
        <v>0.42931727676551151</v>
      </c>
      <c r="M100" s="123">
        <v>0.42414405771062402</v>
      </c>
      <c r="N100" s="123">
        <v>0.35119692201926533</v>
      </c>
      <c r="O100" s="123">
        <v>0.31541592125351037</v>
      </c>
      <c r="P100" s="123">
        <v>0.31326538717145025</v>
      </c>
      <c r="Q100" s="123">
        <v>0</v>
      </c>
      <c r="R100" s="123">
        <v>0</v>
      </c>
      <c r="S100" s="123">
        <v>0</v>
      </c>
      <c r="T100" s="123">
        <v>0</v>
      </c>
      <c r="U100" s="123">
        <v>0.21877362124425551</v>
      </c>
      <c r="V100" s="123">
        <v>0.22269872279064962</v>
      </c>
      <c r="W100" s="123">
        <v>0.25245319853724013</v>
      </c>
      <c r="X100" s="123">
        <v>0.27314797681172226</v>
      </c>
      <c r="Y100" s="123">
        <v>0.23585761871573174</v>
      </c>
      <c r="DA100" s="130" t="s">
        <v>4856</v>
      </c>
    </row>
    <row r="101" spans="1:105" ht="12" customHeight="1" x14ac:dyDescent="0.25">
      <c r="A101" s="97" t="s">
        <v>202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4857</v>
      </c>
    </row>
    <row r="102" spans="1:105" ht="12" customHeight="1" x14ac:dyDescent="0.25">
      <c r="A102" s="97" t="s">
        <v>50</v>
      </c>
      <c r="B102" s="98"/>
      <c r="C102" s="99">
        <v>1.7015564465907729</v>
      </c>
      <c r="D102" s="99">
        <v>1.7316876884839014</v>
      </c>
      <c r="E102" s="99">
        <v>1.7364581625587661</v>
      </c>
      <c r="F102" s="99">
        <v>1.7729835607498345</v>
      </c>
      <c r="G102" s="99">
        <v>1.7980731740594778</v>
      </c>
      <c r="H102" s="99">
        <v>1.8393706355067996</v>
      </c>
      <c r="I102" s="99">
        <v>1.8741926926273691</v>
      </c>
      <c r="J102" s="99">
        <v>1.8786258799597466</v>
      </c>
      <c r="K102" s="99">
        <v>1.8291456699445108</v>
      </c>
      <c r="L102" s="99">
        <v>1.7797744901612336</v>
      </c>
      <c r="M102" s="99">
        <v>1.629536468959069</v>
      </c>
      <c r="N102" s="99">
        <v>1.5548136639261838</v>
      </c>
      <c r="O102" s="99">
        <v>1.4942769440871917</v>
      </c>
      <c r="P102" s="99">
        <v>1.4732937841394766</v>
      </c>
      <c r="Q102" s="99">
        <v>0</v>
      </c>
      <c r="R102" s="99">
        <v>0</v>
      </c>
      <c r="S102" s="99">
        <v>0</v>
      </c>
      <c r="T102" s="99">
        <v>0</v>
      </c>
      <c r="U102" s="99">
        <v>1.4350514471434708</v>
      </c>
      <c r="V102" s="99">
        <v>1.3839373246481201</v>
      </c>
      <c r="W102" s="99">
        <v>1.456483439304223</v>
      </c>
      <c r="X102" s="99">
        <v>1.6310361915710965</v>
      </c>
      <c r="Y102" s="99">
        <v>1.3533265584819805</v>
      </c>
      <c r="DA102" s="63" t="s">
        <v>4858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X103" s="110">
        <v>0</v>
      </c>
      <c r="Y103" s="110">
        <v>0</v>
      </c>
      <c r="DA103" s="60" t="s">
        <v>4859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0.42538911164769327</v>
      </c>
      <c r="D105" s="118">
        <f t="shared" si="35"/>
        <v>0.57722922949463384</v>
      </c>
      <c r="E105" s="118">
        <f t="shared" si="35"/>
        <v>0.43411454063969152</v>
      </c>
      <c r="F105" s="118">
        <f t="shared" si="35"/>
        <v>0.35459671214996696</v>
      </c>
      <c r="G105" s="118">
        <f t="shared" si="35"/>
        <v>0.35961463481189565</v>
      </c>
      <c r="H105" s="118">
        <f t="shared" si="35"/>
        <v>0.40874903011262209</v>
      </c>
      <c r="I105" s="118">
        <f t="shared" si="35"/>
        <v>0.41648726502830435</v>
      </c>
      <c r="J105" s="118">
        <f t="shared" si="35"/>
        <v>0.34156834181086293</v>
      </c>
      <c r="K105" s="118">
        <f t="shared" si="35"/>
        <v>0.45728641748612758</v>
      </c>
      <c r="L105" s="118">
        <f t="shared" si="35"/>
        <v>0.4449436225403085</v>
      </c>
      <c r="M105" s="118">
        <f t="shared" si="35"/>
        <v>0.48886094068772079</v>
      </c>
      <c r="N105" s="118">
        <f t="shared" si="35"/>
        <v>0.42404009016168642</v>
      </c>
      <c r="O105" s="118">
        <f t="shared" si="35"/>
        <v>0.33206154313048702</v>
      </c>
      <c r="P105" s="118">
        <f t="shared" si="35"/>
        <v>0.29465875682789533</v>
      </c>
      <c r="Q105" s="118">
        <f t="shared" si="35"/>
        <v>0.21171595776658444</v>
      </c>
      <c r="R105" s="118">
        <f t="shared" ref="R105:V105" si="36">R106+R109+R111+R120</f>
        <v>0.30080104604871605</v>
      </c>
      <c r="S105" s="118">
        <f t="shared" si="36"/>
        <v>0</v>
      </c>
      <c r="T105" s="118">
        <f t="shared" si="36"/>
        <v>0</v>
      </c>
      <c r="U105" s="118">
        <f t="shared" si="36"/>
        <v>0.35876286178586775</v>
      </c>
      <c r="V105" s="118">
        <f t="shared" si="36"/>
        <v>0.19770533209258861</v>
      </c>
      <c r="W105" s="118">
        <f t="shared" ref="W105:Y105" si="37">W106+W109+W111+W120</f>
        <v>0.29129668786084456</v>
      </c>
      <c r="X105" s="118">
        <f t="shared" si="37"/>
        <v>0.23300517022444234</v>
      </c>
      <c r="Y105" s="118">
        <f t="shared" si="37"/>
        <v>0.27066531169639607</v>
      </c>
      <c r="DA105" s="129" t="s">
        <v>4860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4861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4862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4863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4864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X110" s="99">
        <v>0</v>
      </c>
      <c r="Y110" s="99">
        <v>0</v>
      </c>
      <c r="DA110" s="63" t="s">
        <v>4865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4866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4867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4868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4869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4870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4871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4872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4873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4874</v>
      </c>
    </row>
    <row r="120" spans="1:105" ht="12" customHeight="1" x14ac:dyDescent="0.25">
      <c r="A120" s="121" t="s">
        <v>54</v>
      </c>
      <c r="B120" s="122"/>
      <c r="C120" s="123">
        <v>0.42538911164769327</v>
      </c>
      <c r="D120" s="123">
        <v>0.57722922949463384</v>
      </c>
      <c r="E120" s="123">
        <v>0.43411454063969152</v>
      </c>
      <c r="F120" s="123">
        <v>0.35459671214996696</v>
      </c>
      <c r="G120" s="123">
        <v>0.35961463481189565</v>
      </c>
      <c r="H120" s="123">
        <v>0.40874903011262209</v>
      </c>
      <c r="I120" s="123">
        <v>0.41648726502830435</v>
      </c>
      <c r="J120" s="123">
        <v>0.34156834181086293</v>
      </c>
      <c r="K120" s="123">
        <v>0.45728641748612758</v>
      </c>
      <c r="L120" s="123">
        <v>0.4449436225403085</v>
      </c>
      <c r="M120" s="123">
        <v>0.48886094068772079</v>
      </c>
      <c r="N120" s="123">
        <v>0.42404009016168642</v>
      </c>
      <c r="O120" s="123">
        <v>0.33206154313048702</v>
      </c>
      <c r="P120" s="123">
        <v>0.29465875682789533</v>
      </c>
      <c r="Q120" s="123">
        <v>0.21171595776658444</v>
      </c>
      <c r="R120" s="123">
        <v>0.30080104604871605</v>
      </c>
      <c r="S120" s="123">
        <v>0</v>
      </c>
      <c r="T120" s="123">
        <v>0</v>
      </c>
      <c r="U120" s="123">
        <v>0.35876286178586775</v>
      </c>
      <c r="V120" s="123">
        <v>0.19770533209258861</v>
      </c>
      <c r="W120" s="123">
        <v>0.29129668786084456</v>
      </c>
      <c r="X120" s="123">
        <v>0.23300517022444234</v>
      </c>
      <c r="Y120" s="123">
        <v>0.27066531169639607</v>
      </c>
      <c r="DA120" s="130" t="s">
        <v>4875</v>
      </c>
    </row>
    <row r="121" spans="1:105" ht="12" customHeight="1" x14ac:dyDescent="0.25">
      <c r="A121" s="97" t="s">
        <v>50</v>
      </c>
      <c r="B121" s="98"/>
      <c r="C121" s="99">
        <v>1.7015564465907731</v>
      </c>
      <c r="D121" s="99">
        <v>1.7316876884839014</v>
      </c>
      <c r="E121" s="99">
        <v>1.7364581625587661</v>
      </c>
      <c r="F121" s="99">
        <v>1.7729835607498348</v>
      </c>
      <c r="G121" s="99">
        <v>1.7980731740594784</v>
      </c>
      <c r="H121" s="99">
        <v>1.8393706355067994</v>
      </c>
      <c r="I121" s="99">
        <v>1.8741926926273693</v>
      </c>
      <c r="J121" s="99">
        <v>1.8786258799597464</v>
      </c>
      <c r="K121" s="99">
        <v>1.8291456699445103</v>
      </c>
      <c r="L121" s="99">
        <v>1.779774490161234</v>
      </c>
      <c r="M121" s="99">
        <v>1.6295364689590695</v>
      </c>
      <c r="N121" s="99">
        <v>1.5548136639261834</v>
      </c>
      <c r="O121" s="99">
        <v>1.4942769440871917</v>
      </c>
      <c r="P121" s="99">
        <v>1.4732937841394766</v>
      </c>
      <c r="Q121" s="99">
        <v>1.482011704366091</v>
      </c>
      <c r="R121" s="99">
        <v>1.5040052302435802</v>
      </c>
      <c r="S121" s="99">
        <v>0</v>
      </c>
      <c r="T121" s="99">
        <v>0</v>
      </c>
      <c r="U121" s="99">
        <v>1.435051447143471</v>
      </c>
      <c r="V121" s="99">
        <v>1.3839373246481204</v>
      </c>
      <c r="W121" s="99">
        <v>1.456483439304223</v>
      </c>
      <c r="X121" s="99">
        <v>1.6310361915710965</v>
      </c>
      <c r="Y121" s="99">
        <v>1.3533265584819805</v>
      </c>
      <c r="DA121" s="63" t="s">
        <v>4876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4877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:Y124" si="44">W125+W128+W130+W139</f>
        <v>0</v>
      </c>
      <c r="X124" s="118">
        <f t="shared" si="44"/>
        <v>0</v>
      </c>
      <c r="Y124" s="118">
        <f t="shared" si="44"/>
        <v>0</v>
      </c>
      <c r="DA124" s="129" t="s">
        <v>4878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4879</v>
      </c>
    </row>
    <row r="126" spans="1:105" ht="12" customHeight="1" x14ac:dyDescent="0.25">
      <c r="A126" s="97" t="s">
        <v>198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4880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4881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4882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X129" s="99">
        <v>0</v>
      </c>
      <c r="Y129" s="99">
        <v>0</v>
      </c>
      <c r="DA129" s="63" t="s">
        <v>4883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4884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4885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4886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4887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4888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4889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4890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4891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4892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X139" s="123">
        <v>0</v>
      </c>
      <c r="Y139" s="123">
        <v>0</v>
      </c>
      <c r="DA139" s="130" t="s">
        <v>4893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X140" s="99">
        <v>0</v>
      </c>
      <c r="Y140" s="99">
        <v>0</v>
      </c>
      <c r="DA140" s="63" t="s">
        <v>4894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4895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2.0784589480450264</v>
      </c>
      <c r="D143" s="118">
        <f t="shared" si="49"/>
        <v>2.5416247313018041</v>
      </c>
      <c r="E143" s="118">
        <f t="shared" si="49"/>
        <v>2.6944897483128738</v>
      </c>
      <c r="F143" s="118">
        <f t="shared" si="49"/>
        <v>2.3674164377822895</v>
      </c>
      <c r="G143" s="118">
        <f t="shared" si="49"/>
        <v>1.7554204014879524</v>
      </c>
      <c r="H143" s="118">
        <f t="shared" si="49"/>
        <v>1.7512553880685189</v>
      </c>
      <c r="I143" s="118">
        <f t="shared" si="49"/>
        <v>1.4231963586312646</v>
      </c>
      <c r="J143" s="118">
        <f t="shared" si="49"/>
        <v>1.3456721362709041</v>
      </c>
      <c r="K143" s="118">
        <f t="shared" si="49"/>
        <v>1.5530465512038112</v>
      </c>
      <c r="L143" s="118">
        <f t="shared" si="49"/>
        <v>1.7330521148893159</v>
      </c>
      <c r="M143" s="118">
        <f t="shared" si="49"/>
        <v>1.6980027488871652</v>
      </c>
      <c r="N143" s="118">
        <f t="shared" si="49"/>
        <v>1.4235545595810437</v>
      </c>
      <c r="O143" s="118">
        <f t="shared" si="49"/>
        <v>1.4706654474673386</v>
      </c>
      <c r="P143" s="118">
        <f t="shared" si="49"/>
        <v>1.5413264774672852</v>
      </c>
      <c r="Q143" s="118">
        <f t="shared" si="49"/>
        <v>1.2752773346621351</v>
      </c>
      <c r="R143" s="118">
        <f t="shared" ref="R143:V143" si="50">R144+R146+R148+R157</f>
        <v>1.3790515803627701</v>
      </c>
      <c r="S143" s="118">
        <f t="shared" si="50"/>
        <v>1.3394629958783499</v>
      </c>
      <c r="T143" s="118">
        <f t="shared" si="50"/>
        <v>1.143641224697125</v>
      </c>
      <c r="U143" s="118">
        <f t="shared" si="50"/>
        <v>0.8780852154555342</v>
      </c>
      <c r="V143" s="118">
        <f t="shared" si="50"/>
        <v>0.96308053902960933</v>
      </c>
      <c r="W143" s="118">
        <f t="shared" ref="W143:Y143" si="51">W144+W146+W148+W157</f>
        <v>1.106958937911414</v>
      </c>
      <c r="X143" s="118">
        <f t="shared" si="51"/>
        <v>1.2866267741262181</v>
      </c>
      <c r="Y143" s="118">
        <f t="shared" si="51"/>
        <v>0.95508554356530584</v>
      </c>
      <c r="DA143" s="129" t="s">
        <v>4896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4897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4898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4899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X147" s="99">
        <v>0</v>
      </c>
      <c r="Y147" s="99">
        <v>0</v>
      </c>
      <c r="DA147" s="63" t="s">
        <v>4900</v>
      </c>
    </row>
    <row r="148" spans="1:105" ht="12" customHeight="1" x14ac:dyDescent="0.25">
      <c r="A148" s="121" t="s">
        <v>55</v>
      </c>
      <c r="B148" s="122"/>
      <c r="C148" s="123">
        <v>1.7179250791095266</v>
      </c>
      <c r="D148" s="123">
        <v>2.056937500114707</v>
      </c>
      <c r="E148" s="123">
        <v>2.2233562698237557</v>
      </c>
      <c r="F148" s="123">
        <v>1.8911180402180452</v>
      </c>
      <c r="G148" s="123">
        <v>1.3368036080496111</v>
      </c>
      <c r="H148" s="123">
        <v>1.3835601518179601</v>
      </c>
      <c r="I148" s="123">
        <v>1.043333738175702</v>
      </c>
      <c r="J148" s="123">
        <v>0.97401094036854075</v>
      </c>
      <c r="K148" s="123">
        <v>1.1265374100692693</v>
      </c>
      <c r="L148" s="123">
        <v>1.2826645742554807</v>
      </c>
      <c r="M148" s="123">
        <v>1.2607057050159023</v>
      </c>
      <c r="N148" s="123">
        <v>1.0630868600341441</v>
      </c>
      <c r="O148" s="123">
        <v>1.1480385219968263</v>
      </c>
      <c r="P148" s="123">
        <v>1.2237149977016606</v>
      </c>
      <c r="Q148" s="123">
        <v>0.99913792984313377</v>
      </c>
      <c r="R148" s="123">
        <v>1.0614349298102359</v>
      </c>
      <c r="S148" s="123">
        <v>0.99917231665534234</v>
      </c>
      <c r="T148" s="123">
        <v>0.84624956967534815</v>
      </c>
      <c r="U148" s="123">
        <v>0.65662434640847578</v>
      </c>
      <c r="V148" s="123">
        <v>0.73539556046097065</v>
      </c>
      <c r="W148" s="123">
        <v>0.84574845412541111</v>
      </c>
      <c r="X148" s="123">
        <v>1.0039201113932281</v>
      </c>
      <c r="Y148" s="123">
        <v>0.70778344518338288</v>
      </c>
      <c r="DA148" s="130" t="s">
        <v>4901</v>
      </c>
    </row>
    <row r="149" spans="1:105" ht="12" customHeight="1" x14ac:dyDescent="0.25">
      <c r="A149" s="97" t="s">
        <v>124</v>
      </c>
      <c r="B149" s="98"/>
      <c r="C149" s="99">
        <v>2.9614844453178564</v>
      </c>
      <c r="D149" s="99">
        <v>2.9147500064644332</v>
      </c>
      <c r="E149" s="99">
        <v>2.7198099742248893</v>
      </c>
      <c r="F149" s="99">
        <v>2.7088327694920054</v>
      </c>
      <c r="G149" s="99">
        <v>2.7639762072464418</v>
      </c>
      <c r="H149" s="99">
        <v>2.642408957563581</v>
      </c>
      <c r="I149" s="99">
        <v>2.6279101552856772</v>
      </c>
      <c r="J149" s="99">
        <v>2.6219068720637804</v>
      </c>
      <c r="K149" s="99">
        <v>2.5450982476005479</v>
      </c>
      <c r="L149" s="99">
        <v>2.5881921942633417</v>
      </c>
      <c r="M149" s="99">
        <v>2.4946187930118815</v>
      </c>
      <c r="N149" s="99">
        <v>2.3941768307929507</v>
      </c>
      <c r="O149" s="99">
        <v>2.375633765430754</v>
      </c>
      <c r="P149" s="99">
        <v>2.2699021955671324</v>
      </c>
      <c r="Q149" s="99">
        <v>2.124252321894017</v>
      </c>
      <c r="R149" s="99">
        <v>2.1502092063173013</v>
      </c>
      <c r="S149" s="99">
        <v>2.201379373476716</v>
      </c>
      <c r="T149" s="99">
        <v>2.1743432930960171</v>
      </c>
      <c r="U149" s="99">
        <v>2.0403988215515887</v>
      </c>
      <c r="V149" s="99">
        <v>1.968494669362733</v>
      </c>
      <c r="W149" s="99">
        <v>2.0667896849223593</v>
      </c>
      <c r="X149" s="99">
        <v>2.2464220413609879</v>
      </c>
      <c r="Y149" s="99">
        <v>1.8603909757410768</v>
      </c>
      <c r="DA149" s="63" t="s">
        <v>4902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0.25994297081116102</v>
      </c>
      <c r="E150" s="99">
        <v>0.14297566712721485</v>
      </c>
      <c r="F150" s="99">
        <v>0.18743683471073902</v>
      </c>
      <c r="G150" s="99">
        <v>0.18516685733683733</v>
      </c>
      <c r="H150" s="99">
        <v>0.24162718239541414</v>
      </c>
      <c r="I150" s="99">
        <v>0.19631278326449239</v>
      </c>
      <c r="J150" s="99">
        <v>0.18431083928204392</v>
      </c>
      <c r="K150" s="99">
        <v>0.16768942263001205</v>
      </c>
      <c r="L150" s="99">
        <v>0.17053723372595081</v>
      </c>
      <c r="M150" s="99">
        <v>0.2477376629666565</v>
      </c>
      <c r="N150" s="99">
        <v>0.15579658783191611</v>
      </c>
      <c r="O150" s="99">
        <v>9.748517037164281E-2</v>
      </c>
      <c r="P150" s="99">
        <v>0.19361588031517191</v>
      </c>
      <c r="Q150" s="99">
        <v>3.7826650737336438E-2</v>
      </c>
      <c r="R150" s="99">
        <v>6.51111446618899E-2</v>
      </c>
      <c r="S150" s="99">
        <v>0.12474164090069556</v>
      </c>
      <c r="T150" s="99">
        <v>0.14375023424796712</v>
      </c>
      <c r="U150" s="99">
        <v>0.1695914914799424</v>
      </c>
      <c r="V150" s="99">
        <v>0.13041180814001924</v>
      </c>
      <c r="W150" s="99">
        <v>0.15813736282314927</v>
      </c>
      <c r="X150" s="99">
        <v>0.19539572388419019</v>
      </c>
      <c r="Y150" s="99">
        <v>0.11993521422416285</v>
      </c>
      <c r="DA150" s="63" t="s">
        <v>4903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0.25994297081116102</v>
      </c>
      <c r="E151" s="102">
        <v>0.14297566712721485</v>
      </c>
      <c r="F151" s="102">
        <v>0.18743683471073902</v>
      </c>
      <c r="G151" s="102">
        <v>0.18516685733683733</v>
      </c>
      <c r="H151" s="102">
        <v>0.24162718239541414</v>
      </c>
      <c r="I151" s="102">
        <v>0.19631278326449239</v>
      </c>
      <c r="J151" s="102">
        <v>0.18431083928204392</v>
      </c>
      <c r="K151" s="102">
        <v>0.16768942263001205</v>
      </c>
      <c r="L151" s="102">
        <v>0.17053723372595081</v>
      </c>
      <c r="M151" s="102">
        <v>0.2477376629666565</v>
      </c>
      <c r="N151" s="102">
        <v>0.15579658783191611</v>
      </c>
      <c r="O151" s="102">
        <v>9.748517037164281E-2</v>
      </c>
      <c r="P151" s="102">
        <v>0.19361588031517191</v>
      </c>
      <c r="Q151" s="102">
        <v>3.7826650737336438E-2</v>
      </c>
      <c r="R151" s="102">
        <v>6.51111446618899E-2</v>
      </c>
      <c r="S151" s="102">
        <v>0.12474164090069556</v>
      </c>
      <c r="T151" s="102">
        <v>0.14375023424796712</v>
      </c>
      <c r="U151" s="102">
        <v>0.1695914914799424</v>
      </c>
      <c r="V151" s="102">
        <v>0.13041180814001924</v>
      </c>
      <c r="W151" s="102">
        <v>0.15813736282314927</v>
      </c>
      <c r="X151" s="102">
        <v>0.19539572388419019</v>
      </c>
      <c r="Y151" s="102">
        <v>0.11993521422416285</v>
      </c>
      <c r="DA151" s="131" t="s">
        <v>4904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4905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4906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4907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4908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4909</v>
      </c>
    </row>
    <row r="157" spans="1:105" ht="12" customHeight="1" x14ac:dyDescent="0.25">
      <c r="A157" s="121" t="s">
        <v>54</v>
      </c>
      <c r="B157" s="122"/>
      <c r="C157" s="123">
        <v>0.36053386893549993</v>
      </c>
      <c r="D157" s="123">
        <v>0.48468723118709722</v>
      </c>
      <c r="E157" s="123">
        <v>0.47113347848911813</v>
      </c>
      <c r="F157" s="123">
        <v>0.47629839756424441</v>
      </c>
      <c r="G157" s="123">
        <v>0.41861679343834141</v>
      </c>
      <c r="H157" s="123">
        <v>0.36769523625055883</v>
      </c>
      <c r="I157" s="123">
        <v>0.37986262045556257</v>
      </c>
      <c r="J157" s="123">
        <v>0.37166119590236329</v>
      </c>
      <c r="K157" s="123">
        <v>0.42650914113454197</v>
      </c>
      <c r="L157" s="123">
        <v>0.45038754063383507</v>
      </c>
      <c r="M157" s="123">
        <v>0.43729704387126295</v>
      </c>
      <c r="N157" s="123">
        <v>0.36046769954689967</v>
      </c>
      <c r="O157" s="123">
        <v>0.32262692547051219</v>
      </c>
      <c r="P157" s="123">
        <v>0.31761147976562459</v>
      </c>
      <c r="Q157" s="123">
        <v>0.2761394048190014</v>
      </c>
      <c r="R157" s="123">
        <v>0.31761665055253419</v>
      </c>
      <c r="S157" s="123">
        <v>0.3402906792230076</v>
      </c>
      <c r="T157" s="123">
        <v>0.29739165502177695</v>
      </c>
      <c r="U157" s="123">
        <v>0.22146086904705839</v>
      </c>
      <c r="V157" s="123">
        <v>0.22768497856863865</v>
      </c>
      <c r="W157" s="123">
        <v>0.26121048378600281</v>
      </c>
      <c r="X157" s="123">
        <v>0.28270666273298994</v>
      </c>
      <c r="Y157" s="123">
        <v>0.24730209838192294</v>
      </c>
      <c r="DA157" s="130" t="s">
        <v>4910</v>
      </c>
    </row>
    <row r="158" spans="1:105" ht="12" customHeight="1" x14ac:dyDescent="0.25">
      <c r="A158" s="97" t="s">
        <v>50</v>
      </c>
      <c r="B158" s="98"/>
      <c r="C158" s="99">
        <v>1.7015564465907729</v>
      </c>
      <c r="D158" s="99">
        <v>1.7316876884839012</v>
      </c>
      <c r="E158" s="99">
        <v>1.7364581625587661</v>
      </c>
      <c r="F158" s="99">
        <v>1.7729835607498348</v>
      </c>
      <c r="G158" s="99">
        <v>1.7980731740594784</v>
      </c>
      <c r="H158" s="99">
        <v>1.8393706355067991</v>
      </c>
      <c r="I158" s="99">
        <v>1.8741926926273698</v>
      </c>
      <c r="J158" s="99">
        <v>1.8786258799597464</v>
      </c>
      <c r="K158" s="99">
        <v>1.8291456699445106</v>
      </c>
      <c r="L158" s="99">
        <v>1.7797744901612342</v>
      </c>
      <c r="M158" s="99">
        <v>1.6295364689590692</v>
      </c>
      <c r="N158" s="99">
        <v>1.5548136639261831</v>
      </c>
      <c r="O158" s="99">
        <v>1.4942769440871917</v>
      </c>
      <c r="P158" s="99">
        <v>1.4732937841394771</v>
      </c>
      <c r="Q158" s="99">
        <v>1.4820117043660908</v>
      </c>
      <c r="R158" s="99">
        <v>1.50400523024358</v>
      </c>
      <c r="S158" s="99">
        <v>1.539272306442796</v>
      </c>
      <c r="T158" s="99">
        <v>1.6109673621393401</v>
      </c>
      <c r="U158" s="99">
        <v>1.4350514471434712</v>
      </c>
      <c r="V158" s="99">
        <v>1.3839373246481199</v>
      </c>
      <c r="W158" s="99">
        <v>1.4564834393042225</v>
      </c>
      <c r="X158" s="99">
        <v>1.6310361915710967</v>
      </c>
      <c r="Y158" s="99">
        <v>1.3533265584819802</v>
      </c>
      <c r="DA158" s="63" t="s">
        <v>4911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4912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2.0785419710922919</v>
      </c>
      <c r="D161" s="118">
        <f t="shared" si="54"/>
        <v>2.5416103154610159</v>
      </c>
      <c r="E161" s="118">
        <f t="shared" si="54"/>
        <v>2.6944058127571151</v>
      </c>
      <c r="F161" s="118">
        <f t="shared" si="54"/>
        <v>2.367445086713257</v>
      </c>
      <c r="G161" s="118">
        <f t="shared" si="54"/>
        <v>1.7553866407847853</v>
      </c>
      <c r="H161" s="118">
        <f t="shared" si="54"/>
        <v>1.7513194757058548</v>
      </c>
      <c r="I161" s="118">
        <f t="shared" si="54"/>
        <v>1.4232877819277971</v>
      </c>
      <c r="J161" s="118">
        <f t="shared" si="54"/>
        <v>1.3456398383312611</v>
      </c>
      <c r="K161" s="118">
        <f t="shared" si="54"/>
        <v>1.5529917683194676</v>
      </c>
      <c r="L161" s="118">
        <f t="shared" si="54"/>
        <v>1.7329776352015276</v>
      </c>
      <c r="M161" s="118">
        <f t="shared" si="54"/>
        <v>1.698113815243812</v>
      </c>
      <c r="N161" s="118">
        <f t="shared" si="54"/>
        <v>1.4235186723728495</v>
      </c>
      <c r="O161" s="118">
        <f t="shared" si="54"/>
        <v>0</v>
      </c>
      <c r="P161" s="118">
        <f t="shared" si="54"/>
        <v>0</v>
      </c>
      <c r="Q161" s="118">
        <f t="shared" si="54"/>
        <v>0</v>
      </c>
      <c r="R161" s="118">
        <f t="shared" ref="R161:V161" si="55">R162+R164+R166+R175</f>
        <v>1.3790543828980981</v>
      </c>
      <c r="S161" s="118">
        <f t="shared" si="55"/>
        <v>1.3394782221533843</v>
      </c>
      <c r="T161" s="118">
        <f t="shared" si="55"/>
        <v>1.1436585511950756</v>
      </c>
      <c r="U161" s="118">
        <f t="shared" si="55"/>
        <v>0.87806523884163989</v>
      </c>
      <c r="V161" s="118">
        <f t="shared" si="55"/>
        <v>0.96306156389322517</v>
      </c>
      <c r="W161" s="118">
        <f t="shared" ref="W161:Y161" si="56">W162+W164+W166+W175</f>
        <v>1.1069549089260113</v>
      </c>
      <c r="X161" s="118">
        <f t="shared" si="56"/>
        <v>1.2866764294921984</v>
      </c>
      <c r="Y161" s="118">
        <f t="shared" si="56"/>
        <v>0.95510368884371533</v>
      </c>
      <c r="DA161" s="129" t="s">
        <v>4913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4914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X163" s="110">
        <v>0</v>
      </c>
      <c r="Y163" s="110">
        <v>0</v>
      </c>
      <c r="DA163" s="60" t="s">
        <v>4915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4916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X165" s="99">
        <v>0</v>
      </c>
      <c r="Y165" s="99">
        <v>0</v>
      </c>
      <c r="DA165" s="63" t="s">
        <v>4917</v>
      </c>
    </row>
    <row r="166" spans="1:105" ht="12" customHeight="1" x14ac:dyDescent="0.25">
      <c r="A166" s="121" t="s">
        <v>55</v>
      </c>
      <c r="B166" s="122"/>
      <c r="C166" s="123">
        <v>1.7179980948916562</v>
      </c>
      <c r="D166" s="123">
        <v>2.056872869368521</v>
      </c>
      <c r="E166" s="123">
        <v>2.2232522779969024</v>
      </c>
      <c r="F166" s="123">
        <v>1.8911792836638268</v>
      </c>
      <c r="G166" s="123">
        <v>1.336765556509389</v>
      </c>
      <c r="H166" s="123">
        <v>1.3836335149302237</v>
      </c>
      <c r="I166" s="123">
        <v>1.0433815983026746</v>
      </c>
      <c r="J166" s="123">
        <v>0.97398224532367428</v>
      </c>
      <c r="K166" s="123">
        <v>1.1265273087945398</v>
      </c>
      <c r="L166" s="123">
        <v>1.2826110026292392</v>
      </c>
      <c r="M166" s="123">
        <v>1.2608197157374048</v>
      </c>
      <c r="N166" s="123">
        <v>1.0630862442856461</v>
      </c>
      <c r="O166" s="123">
        <v>0</v>
      </c>
      <c r="P166" s="123">
        <v>0</v>
      </c>
      <c r="Q166" s="123">
        <v>0</v>
      </c>
      <c r="R166" s="123">
        <v>1.0614336120735084</v>
      </c>
      <c r="S166" s="123">
        <v>0.99918151934243249</v>
      </c>
      <c r="T166" s="123">
        <v>0.84625292507780658</v>
      </c>
      <c r="U166" s="123">
        <v>0.65660841673279924</v>
      </c>
      <c r="V166" s="123">
        <v>0.73537636684817409</v>
      </c>
      <c r="W166" s="123">
        <v>0.84574489517140594</v>
      </c>
      <c r="X166" s="123">
        <v>1.0039598382542647</v>
      </c>
      <c r="Y166" s="123">
        <v>0.70780235313448803</v>
      </c>
      <c r="DA166" s="130" t="s">
        <v>4918</v>
      </c>
    </row>
    <row r="167" spans="1:105" ht="12" customHeight="1" x14ac:dyDescent="0.25">
      <c r="A167" s="97" t="s">
        <v>124</v>
      </c>
      <c r="B167" s="98"/>
      <c r="C167" s="99">
        <v>2.9614844453178564</v>
      </c>
      <c r="D167" s="99">
        <v>2.9147500064644332</v>
      </c>
      <c r="E167" s="99">
        <v>2.7198099742248885</v>
      </c>
      <c r="F167" s="99">
        <v>2.7088327694920054</v>
      </c>
      <c r="G167" s="99">
        <v>2.7639762072464413</v>
      </c>
      <c r="H167" s="99">
        <v>2.642408957563581</v>
      </c>
      <c r="I167" s="99">
        <v>2.6279101552856781</v>
      </c>
      <c r="J167" s="99">
        <v>2.6219068720637804</v>
      </c>
      <c r="K167" s="99">
        <v>2.5450982476005479</v>
      </c>
      <c r="L167" s="99">
        <v>2.5881921942633412</v>
      </c>
      <c r="M167" s="99">
        <v>2.4946187930118819</v>
      </c>
      <c r="N167" s="99">
        <v>2.3941768307929507</v>
      </c>
      <c r="O167" s="99">
        <v>0</v>
      </c>
      <c r="P167" s="99">
        <v>0</v>
      </c>
      <c r="Q167" s="99">
        <v>0</v>
      </c>
      <c r="R167" s="99">
        <v>2.1502092063173017</v>
      </c>
      <c r="S167" s="99">
        <v>2.201379373476716</v>
      </c>
      <c r="T167" s="99">
        <v>2.1743432930960167</v>
      </c>
      <c r="U167" s="99">
        <v>2.0403988215515887</v>
      </c>
      <c r="V167" s="99">
        <v>1.9684946693627328</v>
      </c>
      <c r="W167" s="99">
        <v>2.0667896849223597</v>
      </c>
      <c r="X167" s="99">
        <v>2.2464220413609883</v>
      </c>
      <c r="Y167" s="99">
        <v>1.8603909757410764</v>
      </c>
      <c r="DA167" s="63" t="s">
        <v>4919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0.25994297081116108</v>
      </c>
      <c r="E168" s="99">
        <v>0.14297566712721485</v>
      </c>
      <c r="F168" s="99">
        <v>0.1874368347107391</v>
      </c>
      <c r="G168" s="99">
        <v>0.18516685733683727</v>
      </c>
      <c r="H168" s="99">
        <v>0.24162718239541414</v>
      </c>
      <c r="I168" s="99">
        <v>0.19631278326449236</v>
      </c>
      <c r="J168" s="99">
        <v>0.18431083928204384</v>
      </c>
      <c r="K168" s="99">
        <v>0.16768942263001202</v>
      </c>
      <c r="L168" s="99">
        <v>0.17053723372595078</v>
      </c>
      <c r="M168" s="99">
        <v>0.2477376629666565</v>
      </c>
      <c r="N168" s="99">
        <v>0.15579658783191605</v>
      </c>
      <c r="O168" s="99">
        <v>0</v>
      </c>
      <c r="P168" s="99">
        <v>0</v>
      </c>
      <c r="Q168" s="99">
        <v>0</v>
      </c>
      <c r="R168" s="99">
        <v>6.5111144661889886E-2</v>
      </c>
      <c r="S168" s="99">
        <v>0.12474164090069559</v>
      </c>
      <c r="T168" s="99">
        <v>0.14375023424796715</v>
      </c>
      <c r="U168" s="99">
        <v>0.16959149147994237</v>
      </c>
      <c r="V168" s="99">
        <v>0.13041180814001926</v>
      </c>
      <c r="W168" s="99">
        <v>0.15813736282314933</v>
      </c>
      <c r="X168" s="99">
        <v>0.19539572388419016</v>
      </c>
      <c r="Y168" s="99">
        <v>0.11993521422416283</v>
      </c>
      <c r="DA168" s="63" t="s">
        <v>4920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0.25994297081116108</v>
      </c>
      <c r="E169" s="102">
        <v>0.14297566712721485</v>
      </c>
      <c r="F169" s="102">
        <v>0.1874368347107391</v>
      </c>
      <c r="G169" s="102">
        <v>0.18516685733683727</v>
      </c>
      <c r="H169" s="102">
        <v>0.24162718239541414</v>
      </c>
      <c r="I169" s="102">
        <v>0.19631278326449236</v>
      </c>
      <c r="J169" s="102">
        <v>0.18431083928204384</v>
      </c>
      <c r="K169" s="102">
        <v>0.16768942263001202</v>
      </c>
      <c r="L169" s="102">
        <v>0.17053723372595078</v>
      </c>
      <c r="M169" s="102">
        <v>0.2477376629666565</v>
      </c>
      <c r="N169" s="102">
        <v>0.15579658783191605</v>
      </c>
      <c r="O169" s="102">
        <v>0</v>
      </c>
      <c r="P169" s="102">
        <v>0</v>
      </c>
      <c r="Q169" s="102">
        <v>0</v>
      </c>
      <c r="R169" s="102">
        <v>6.5111144661889886E-2</v>
      </c>
      <c r="S169" s="102">
        <v>0.12474164090069559</v>
      </c>
      <c r="T169" s="102">
        <v>0.14375023424796715</v>
      </c>
      <c r="U169" s="102">
        <v>0.16959149147994237</v>
      </c>
      <c r="V169" s="102">
        <v>0.13041180814001926</v>
      </c>
      <c r="W169" s="102">
        <v>0.15813736282314933</v>
      </c>
      <c r="X169" s="102">
        <v>0.19539572388419016</v>
      </c>
      <c r="Y169" s="102">
        <v>0.11993521422416283</v>
      </c>
      <c r="DA169" s="131" t="s">
        <v>4921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4922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DA171" s="131" t="s">
        <v>4923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4924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4925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4926</v>
      </c>
    </row>
    <row r="175" spans="1:105" ht="12" customHeight="1" x14ac:dyDescent="0.25">
      <c r="A175" s="121" t="s">
        <v>54</v>
      </c>
      <c r="B175" s="122"/>
      <c r="C175" s="123">
        <v>0.36054387620063555</v>
      </c>
      <c r="D175" s="123">
        <v>0.48473744609249481</v>
      </c>
      <c r="E175" s="123">
        <v>0.4711535347602126</v>
      </c>
      <c r="F175" s="123">
        <v>0.47626580304943</v>
      </c>
      <c r="G175" s="123">
        <v>0.41862108427539646</v>
      </c>
      <c r="H175" s="123">
        <v>0.36768596077563098</v>
      </c>
      <c r="I175" s="123">
        <v>0.37990618362512246</v>
      </c>
      <c r="J175" s="123">
        <v>0.37165759300758672</v>
      </c>
      <c r="K175" s="123">
        <v>0.42646445952492795</v>
      </c>
      <c r="L175" s="123">
        <v>0.45036663257228843</v>
      </c>
      <c r="M175" s="123">
        <v>0.43729409950640719</v>
      </c>
      <c r="N175" s="123">
        <v>0.36043242808720338</v>
      </c>
      <c r="O175" s="123">
        <v>0</v>
      </c>
      <c r="P175" s="123">
        <v>0</v>
      </c>
      <c r="Q175" s="123">
        <v>0</v>
      </c>
      <c r="R175" s="123">
        <v>0.31762077082458984</v>
      </c>
      <c r="S175" s="123">
        <v>0.34029670281095187</v>
      </c>
      <c r="T175" s="123">
        <v>0.29740562611726906</v>
      </c>
      <c r="U175" s="123">
        <v>0.2214568221088406</v>
      </c>
      <c r="V175" s="123">
        <v>0.22768519704505108</v>
      </c>
      <c r="W175" s="123">
        <v>0.26121001375460529</v>
      </c>
      <c r="X175" s="123">
        <v>0.28271659123793375</v>
      </c>
      <c r="Y175" s="123">
        <v>0.24730133570922733</v>
      </c>
      <c r="DA175" s="130" t="s">
        <v>4927</v>
      </c>
    </row>
    <row r="176" spans="1:105" ht="12" customHeight="1" x14ac:dyDescent="0.25">
      <c r="A176" s="97" t="s">
        <v>50</v>
      </c>
      <c r="B176" s="98"/>
      <c r="C176" s="99">
        <v>1.7015564465907729</v>
      </c>
      <c r="D176" s="99">
        <v>1.7316876884839014</v>
      </c>
      <c r="E176" s="99">
        <v>1.7364581625587665</v>
      </c>
      <c r="F176" s="99">
        <v>1.7729835607498345</v>
      </c>
      <c r="G176" s="99">
        <v>1.798073174059478</v>
      </c>
      <c r="H176" s="99">
        <v>1.8393706355067996</v>
      </c>
      <c r="I176" s="99">
        <v>1.8741926926273693</v>
      </c>
      <c r="J176" s="99">
        <v>1.8786258799597466</v>
      </c>
      <c r="K176" s="99">
        <v>1.8291456699445106</v>
      </c>
      <c r="L176" s="99">
        <v>1.7797744901612338</v>
      </c>
      <c r="M176" s="99">
        <v>1.6295364689590695</v>
      </c>
      <c r="N176" s="99">
        <v>1.5548136639261831</v>
      </c>
      <c r="O176" s="99">
        <v>0</v>
      </c>
      <c r="P176" s="99">
        <v>0</v>
      </c>
      <c r="Q176" s="99">
        <v>0</v>
      </c>
      <c r="R176" s="99">
        <v>1.5040052302435798</v>
      </c>
      <c r="S176" s="99">
        <v>1.5392723064427964</v>
      </c>
      <c r="T176" s="99">
        <v>1.6109673621393401</v>
      </c>
      <c r="U176" s="99">
        <v>1.435051447143471</v>
      </c>
      <c r="V176" s="99">
        <v>1.3839373246481199</v>
      </c>
      <c r="W176" s="99">
        <v>1.4564834393042232</v>
      </c>
      <c r="X176" s="99">
        <v>1.6310361915710967</v>
      </c>
      <c r="Y176" s="99">
        <v>1.3533265584819802</v>
      </c>
      <c r="DA176" s="63" t="s">
        <v>4928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X177" s="110">
        <v>0</v>
      </c>
      <c r="Y177" s="110">
        <v>0</v>
      </c>
      <c r="DA177" s="60" t="s">
        <v>4929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374938</v>
      </c>
      <c r="C5" s="120">
        <v>387478</v>
      </c>
      <c r="D5" s="120">
        <v>391108</v>
      </c>
      <c r="E5" s="120">
        <v>390132</v>
      </c>
      <c r="F5" s="120">
        <v>417101</v>
      </c>
      <c r="G5" s="120">
        <v>425323</v>
      </c>
      <c r="H5" s="120">
        <v>426228</v>
      </c>
      <c r="I5" s="120">
        <v>409560</v>
      </c>
      <c r="J5" s="120">
        <v>410453</v>
      </c>
      <c r="K5" s="120">
        <v>409551</v>
      </c>
      <c r="L5" s="120">
        <v>383019</v>
      </c>
      <c r="M5" s="120">
        <v>360673</v>
      </c>
      <c r="N5" s="120">
        <v>327821</v>
      </c>
      <c r="O5" s="120">
        <v>297744</v>
      </c>
      <c r="P5" s="120">
        <v>279935</v>
      </c>
      <c r="Q5" s="120">
        <v>283551</v>
      </c>
      <c r="R5" s="120">
        <v>306455</v>
      </c>
      <c r="S5" s="120">
        <v>359042</v>
      </c>
      <c r="T5" s="120">
        <v>363201</v>
      </c>
      <c r="U5" s="120">
        <v>339519</v>
      </c>
      <c r="V5" s="120">
        <v>283139</v>
      </c>
      <c r="W5" s="120">
        <v>227440</v>
      </c>
      <c r="X5" s="120">
        <v>204008</v>
      </c>
      <c r="Y5" s="120">
        <v>207971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51</v>
      </c>
      <c r="B7" s="52">
        <v>374938</v>
      </c>
      <c r="C7" s="52">
        <v>387478</v>
      </c>
      <c r="D7" s="52">
        <v>391108</v>
      </c>
      <c r="E7" s="52">
        <v>390132</v>
      </c>
      <c r="F7" s="52">
        <v>417101</v>
      </c>
      <c r="G7" s="52">
        <v>425323</v>
      </c>
      <c r="H7" s="52">
        <v>426228</v>
      </c>
      <c r="I7" s="52">
        <v>409560</v>
      </c>
      <c r="J7" s="52">
        <v>410453</v>
      </c>
      <c r="K7" s="52">
        <v>409551</v>
      </c>
      <c r="L7" s="52">
        <v>383019</v>
      </c>
      <c r="M7" s="52">
        <v>360673</v>
      </c>
      <c r="N7" s="52">
        <v>327821</v>
      </c>
      <c r="O7" s="52">
        <v>297744</v>
      </c>
      <c r="P7" s="52">
        <v>279935</v>
      </c>
      <c r="Q7" s="52">
        <v>283551</v>
      </c>
      <c r="R7" s="52">
        <v>306455</v>
      </c>
      <c r="S7" s="52">
        <v>359042</v>
      </c>
      <c r="T7" s="52">
        <v>363201</v>
      </c>
      <c r="U7" s="52">
        <v>339519</v>
      </c>
      <c r="V7" s="52">
        <v>283139</v>
      </c>
      <c r="W7" s="52">
        <v>227440</v>
      </c>
      <c r="X7" s="52">
        <v>204008</v>
      </c>
      <c r="Y7" s="52">
        <v>207971</v>
      </c>
      <c r="DA7" s="63" t="s">
        <v>1059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22112</v>
      </c>
      <c r="C9" s="52">
        <v>28702</v>
      </c>
      <c r="D9" s="52">
        <v>33328</v>
      </c>
      <c r="E9" s="52">
        <v>38907</v>
      </c>
      <c r="F9" s="52">
        <v>54975</v>
      </c>
      <c r="G9" s="52">
        <v>85817</v>
      </c>
      <c r="H9" s="52">
        <v>92101</v>
      </c>
      <c r="I9" s="52">
        <v>97280</v>
      </c>
      <c r="J9" s="52">
        <v>100303</v>
      </c>
      <c r="K9" s="52">
        <v>105073</v>
      </c>
      <c r="L9" s="52">
        <v>108889</v>
      </c>
      <c r="M9" s="52">
        <v>99231</v>
      </c>
      <c r="N9" s="52">
        <v>90043</v>
      </c>
      <c r="O9" s="52">
        <v>74792</v>
      </c>
      <c r="P9" s="52">
        <v>68227</v>
      </c>
      <c r="Q9" s="52">
        <v>60582</v>
      </c>
      <c r="R9" s="52">
        <v>65924</v>
      </c>
      <c r="S9" s="52">
        <v>77868</v>
      </c>
      <c r="T9" s="52">
        <v>99250</v>
      </c>
      <c r="U9" s="52">
        <v>109578</v>
      </c>
      <c r="V9" s="52">
        <v>100532</v>
      </c>
      <c r="W9" s="52">
        <v>87909</v>
      </c>
      <c r="X9" s="52">
        <v>81026</v>
      </c>
      <c r="Y9" s="52">
        <v>74262</v>
      </c>
      <c r="DA9" s="63" t="s">
        <v>1060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143</v>
      </c>
      <c r="B11" s="52">
        <v>119756</v>
      </c>
      <c r="C11" s="52">
        <v>119134</v>
      </c>
      <c r="D11" s="52">
        <v>118404</v>
      </c>
      <c r="E11" s="52">
        <v>118916</v>
      </c>
      <c r="F11" s="52">
        <v>119068</v>
      </c>
      <c r="G11" s="52">
        <v>115331</v>
      </c>
      <c r="H11" s="52">
        <v>107175</v>
      </c>
      <c r="I11" s="52">
        <v>97406</v>
      </c>
      <c r="J11" s="52">
        <v>91764</v>
      </c>
      <c r="K11" s="52">
        <v>86500</v>
      </c>
      <c r="L11" s="52">
        <v>79079</v>
      </c>
      <c r="M11" s="52">
        <v>70023</v>
      </c>
      <c r="N11" s="52">
        <v>62271</v>
      </c>
      <c r="O11" s="52">
        <v>55988</v>
      </c>
      <c r="P11" s="52">
        <v>50972</v>
      </c>
      <c r="Q11" s="52">
        <v>46255</v>
      </c>
      <c r="R11" s="52">
        <v>41132</v>
      </c>
      <c r="S11" s="52">
        <v>37781</v>
      </c>
      <c r="T11" s="52">
        <v>33491</v>
      </c>
      <c r="U11" s="52">
        <v>28157</v>
      </c>
      <c r="V11" s="52">
        <v>19409</v>
      </c>
      <c r="W11" s="52">
        <v>8334</v>
      </c>
      <c r="X11" s="52">
        <v>1480</v>
      </c>
      <c r="Y11" s="52">
        <v>0</v>
      </c>
      <c r="DA11" s="63" t="s">
        <v>1061</v>
      </c>
    </row>
    <row r="12" spans="1:105" ht="12" customHeight="1" x14ac:dyDescent="0.25">
      <c r="A12" s="97" t="s">
        <v>124</v>
      </c>
      <c r="B12" s="52">
        <v>219508</v>
      </c>
      <c r="C12" s="52">
        <v>215975</v>
      </c>
      <c r="D12" s="52">
        <v>212900</v>
      </c>
      <c r="E12" s="52">
        <v>210154</v>
      </c>
      <c r="F12" s="52">
        <v>222622</v>
      </c>
      <c r="G12" s="52">
        <v>212449</v>
      </c>
      <c r="H12" s="52">
        <v>202245</v>
      </c>
      <c r="I12" s="52">
        <v>186707</v>
      </c>
      <c r="J12" s="52">
        <v>178470</v>
      </c>
      <c r="K12" s="52">
        <v>169802</v>
      </c>
      <c r="L12" s="52">
        <v>151985</v>
      </c>
      <c r="M12" s="52">
        <v>138804</v>
      </c>
      <c r="N12" s="52">
        <v>120927</v>
      </c>
      <c r="O12" s="52">
        <v>109937</v>
      </c>
      <c r="P12" s="52">
        <v>106372</v>
      </c>
      <c r="Q12" s="52">
        <v>112194</v>
      </c>
      <c r="R12" s="52">
        <v>128629</v>
      </c>
      <c r="S12" s="52">
        <v>153238</v>
      </c>
      <c r="T12" s="52">
        <v>152944</v>
      </c>
      <c r="U12" s="52">
        <v>141105</v>
      </c>
      <c r="V12" s="52">
        <v>118892</v>
      </c>
      <c r="W12" s="52">
        <v>97980</v>
      </c>
      <c r="X12" s="52">
        <v>89320</v>
      </c>
      <c r="Y12" s="52">
        <v>86873</v>
      </c>
      <c r="DA12" s="63" t="s">
        <v>1062</v>
      </c>
    </row>
    <row r="13" spans="1:105" ht="12" customHeight="1" x14ac:dyDescent="0.25">
      <c r="A13" s="97" t="s">
        <v>123</v>
      </c>
      <c r="B13" s="52">
        <v>423</v>
      </c>
      <c r="C13" s="52">
        <v>357</v>
      </c>
      <c r="D13" s="52">
        <v>326</v>
      </c>
      <c r="E13" s="52">
        <v>364</v>
      </c>
      <c r="F13" s="52">
        <v>421</v>
      </c>
      <c r="G13" s="52">
        <v>407</v>
      </c>
      <c r="H13" s="52">
        <v>382</v>
      </c>
      <c r="I13" s="52">
        <v>429</v>
      </c>
      <c r="J13" s="52">
        <v>580</v>
      </c>
      <c r="K13" s="52">
        <v>753</v>
      </c>
      <c r="L13" s="52">
        <v>755</v>
      </c>
      <c r="M13" s="52">
        <v>661</v>
      </c>
      <c r="N13" s="52">
        <v>646</v>
      </c>
      <c r="O13" s="52">
        <v>678</v>
      </c>
      <c r="P13" s="52">
        <v>679</v>
      </c>
      <c r="Q13" s="52">
        <v>891</v>
      </c>
      <c r="R13" s="52">
        <v>1134</v>
      </c>
      <c r="S13" s="52">
        <v>1403</v>
      </c>
      <c r="T13" s="52">
        <v>1397</v>
      </c>
      <c r="U13" s="52">
        <v>1307</v>
      </c>
      <c r="V13" s="52">
        <v>1110</v>
      </c>
      <c r="W13" s="52">
        <v>907</v>
      </c>
      <c r="X13" s="52">
        <v>855</v>
      </c>
      <c r="Y13" s="52">
        <v>623</v>
      </c>
      <c r="DA13" s="63" t="s">
        <v>1063</v>
      </c>
    </row>
    <row r="14" spans="1:105" ht="12" customHeight="1" x14ac:dyDescent="0.25">
      <c r="A14" s="97" t="s">
        <v>122</v>
      </c>
      <c r="B14" s="52">
        <v>30039</v>
      </c>
      <c r="C14" s="52">
        <v>44949</v>
      </c>
      <c r="D14" s="52">
        <v>51544</v>
      </c>
      <c r="E14" s="52">
        <v>52136</v>
      </c>
      <c r="F14" s="52">
        <v>63392</v>
      </c>
      <c r="G14" s="52">
        <v>82012</v>
      </c>
      <c r="H14" s="52">
        <v>96953</v>
      </c>
      <c r="I14" s="52">
        <v>99902</v>
      </c>
      <c r="J14" s="52">
        <v>102345</v>
      </c>
      <c r="K14" s="52">
        <v>102169</v>
      </c>
      <c r="L14" s="52">
        <v>98291</v>
      </c>
      <c r="M14" s="52">
        <v>99434</v>
      </c>
      <c r="N14" s="52">
        <v>92189</v>
      </c>
      <c r="O14" s="52">
        <v>80725</v>
      </c>
      <c r="P14" s="52">
        <v>72208</v>
      </c>
      <c r="Q14" s="52">
        <v>72216</v>
      </c>
      <c r="R14" s="52">
        <v>73771</v>
      </c>
      <c r="S14" s="52">
        <v>86099</v>
      </c>
      <c r="T14" s="52">
        <v>90227</v>
      </c>
      <c r="U14" s="52">
        <v>85066</v>
      </c>
      <c r="V14" s="52">
        <v>71440</v>
      </c>
      <c r="W14" s="52">
        <v>59701</v>
      </c>
      <c r="X14" s="52">
        <v>55513</v>
      </c>
      <c r="Y14" s="52">
        <v>61387</v>
      </c>
      <c r="DA14" s="63" t="s">
        <v>1064</v>
      </c>
    </row>
    <row r="15" spans="1:105" ht="12" customHeight="1" x14ac:dyDescent="0.25">
      <c r="A15" s="97" t="s">
        <v>121</v>
      </c>
      <c r="B15" s="52">
        <v>5212</v>
      </c>
      <c r="C15" s="52">
        <v>7063</v>
      </c>
      <c r="D15" s="52">
        <v>7934</v>
      </c>
      <c r="E15" s="52">
        <v>8562</v>
      </c>
      <c r="F15" s="52">
        <v>11598</v>
      </c>
      <c r="G15" s="52">
        <v>15124</v>
      </c>
      <c r="H15" s="52">
        <v>19473</v>
      </c>
      <c r="I15" s="52">
        <v>25116</v>
      </c>
      <c r="J15" s="52">
        <v>37294</v>
      </c>
      <c r="K15" s="52">
        <v>50327</v>
      </c>
      <c r="L15" s="52">
        <v>52909</v>
      </c>
      <c r="M15" s="52">
        <v>51751</v>
      </c>
      <c r="N15" s="52">
        <v>51788</v>
      </c>
      <c r="O15" s="52">
        <v>50416</v>
      </c>
      <c r="P15" s="52">
        <v>49704</v>
      </c>
      <c r="Q15" s="52">
        <v>51995</v>
      </c>
      <c r="R15" s="52">
        <v>61789</v>
      </c>
      <c r="S15" s="52">
        <v>80521</v>
      </c>
      <c r="T15" s="52">
        <v>85142</v>
      </c>
      <c r="U15" s="52">
        <v>83884</v>
      </c>
      <c r="V15" s="52">
        <v>72288</v>
      </c>
      <c r="W15" s="52">
        <v>60518</v>
      </c>
      <c r="X15" s="52">
        <v>56840</v>
      </c>
      <c r="Y15" s="52">
        <v>59088</v>
      </c>
      <c r="DA15" s="63" t="s">
        <v>1065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DA16" s="134"/>
    </row>
    <row r="17" spans="1:105" ht="12" customHeight="1" x14ac:dyDescent="0.25">
      <c r="A17" s="97" t="s">
        <v>51</v>
      </c>
      <c r="B17" s="52">
        <v>239464</v>
      </c>
      <c r="C17" s="52">
        <v>230113</v>
      </c>
      <c r="D17" s="52">
        <v>225279</v>
      </c>
      <c r="E17" s="52">
        <v>220560</v>
      </c>
      <c r="F17" s="52">
        <v>218251</v>
      </c>
      <c r="G17" s="52">
        <v>209418</v>
      </c>
      <c r="H17" s="52">
        <v>194107</v>
      </c>
      <c r="I17" s="52">
        <v>184344</v>
      </c>
      <c r="J17" s="52">
        <v>182037</v>
      </c>
      <c r="K17" s="52">
        <v>187151</v>
      </c>
      <c r="L17" s="52">
        <v>186226</v>
      </c>
      <c r="M17" s="52">
        <v>189656</v>
      </c>
      <c r="N17" s="52">
        <v>181786</v>
      </c>
      <c r="O17" s="52">
        <v>172882</v>
      </c>
      <c r="P17" s="52">
        <v>157183</v>
      </c>
      <c r="Q17" s="52">
        <v>144503</v>
      </c>
      <c r="R17" s="52">
        <v>129279</v>
      </c>
      <c r="S17" s="52">
        <v>119595</v>
      </c>
      <c r="T17" s="52">
        <v>105238</v>
      </c>
      <c r="U17" s="52">
        <v>87639</v>
      </c>
      <c r="V17" s="52">
        <v>59555</v>
      </c>
      <c r="W17" s="52">
        <v>25395</v>
      </c>
      <c r="X17" s="52">
        <v>3379</v>
      </c>
      <c r="Y17" s="52">
        <v>0</v>
      </c>
      <c r="DA17" s="63" t="s">
        <v>1066</v>
      </c>
    </row>
    <row r="18" spans="1:105" ht="12" customHeight="1" x14ac:dyDescent="0.25">
      <c r="A18" s="97" t="s">
        <v>50</v>
      </c>
      <c r="B18" s="52">
        <v>43693</v>
      </c>
      <c r="C18" s="52">
        <v>45990</v>
      </c>
      <c r="D18" s="52">
        <v>47464</v>
      </c>
      <c r="E18" s="52">
        <v>47431</v>
      </c>
      <c r="F18" s="52">
        <v>54241</v>
      </c>
      <c r="G18" s="52">
        <v>56309</v>
      </c>
      <c r="H18" s="52">
        <v>56600</v>
      </c>
      <c r="I18" s="52">
        <v>53571</v>
      </c>
      <c r="J18" s="52">
        <v>52988</v>
      </c>
      <c r="K18" s="52">
        <v>51234</v>
      </c>
      <c r="L18" s="52">
        <v>44588</v>
      </c>
      <c r="M18" s="52">
        <v>38533</v>
      </c>
      <c r="N18" s="52">
        <v>32551</v>
      </c>
      <c r="O18" s="52">
        <v>28022</v>
      </c>
      <c r="P18" s="52">
        <v>27744</v>
      </c>
      <c r="Q18" s="52">
        <v>30142</v>
      </c>
      <c r="R18" s="52">
        <v>37974</v>
      </c>
      <c r="S18" s="52">
        <v>51479</v>
      </c>
      <c r="T18" s="52">
        <v>54104</v>
      </c>
      <c r="U18" s="52">
        <v>51676</v>
      </c>
      <c r="V18" s="52">
        <v>45591</v>
      </c>
      <c r="W18" s="52">
        <v>40871</v>
      </c>
      <c r="X18" s="52">
        <v>39433</v>
      </c>
      <c r="Y18" s="52">
        <v>39757</v>
      </c>
      <c r="DA18" s="63" t="s">
        <v>1067</v>
      </c>
    </row>
    <row r="19" spans="1:105" ht="12" customHeight="1" x14ac:dyDescent="0.25">
      <c r="A19" s="109" t="s">
        <v>120</v>
      </c>
      <c r="B19" s="36">
        <v>91781</v>
      </c>
      <c r="C19" s="36">
        <v>111375</v>
      </c>
      <c r="D19" s="36">
        <v>118365</v>
      </c>
      <c r="E19" s="36">
        <v>122141</v>
      </c>
      <c r="F19" s="36">
        <v>144609</v>
      </c>
      <c r="G19" s="36">
        <v>159596</v>
      </c>
      <c r="H19" s="36">
        <v>175521</v>
      </c>
      <c r="I19" s="36">
        <v>171645</v>
      </c>
      <c r="J19" s="36">
        <v>175428</v>
      </c>
      <c r="K19" s="36">
        <v>171166</v>
      </c>
      <c r="L19" s="36">
        <v>152205</v>
      </c>
      <c r="M19" s="36">
        <v>132484</v>
      </c>
      <c r="N19" s="36">
        <v>113484</v>
      </c>
      <c r="O19" s="36">
        <v>96840</v>
      </c>
      <c r="P19" s="36">
        <v>95008</v>
      </c>
      <c r="Q19" s="36">
        <v>108906</v>
      </c>
      <c r="R19" s="36">
        <v>139202</v>
      </c>
      <c r="S19" s="36">
        <v>187968</v>
      </c>
      <c r="T19" s="36">
        <v>203859</v>
      </c>
      <c r="U19" s="36">
        <v>200204</v>
      </c>
      <c r="V19" s="36">
        <v>177993</v>
      </c>
      <c r="W19" s="36">
        <v>161174</v>
      </c>
      <c r="X19" s="36">
        <v>161196</v>
      </c>
      <c r="Y19" s="36">
        <v>168214</v>
      </c>
      <c r="DA19" s="60" t="s">
        <v>1068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DA21" s="129" t="s">
        <v>1137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DA22" s="133"/>
    </row>
    <row r="23" spans="1:105" ht="12" customHeight="1" x14ac:dyDescent="0.25">
      <c r="A23" s="97" t="s">
        <v>51</v>
      </c>
      <c r="B23" s="52"/>
      <c r="C23" s="52">
        <v>29292</v>
      </c>
      <c r="D23" s="52">
        <v>29303</v>
      </c>
      <c r="E23" s="52">
        <v>29371</v>
      </c>
      <c r="F23" s="52">
        <v>29550</v>
      </c>
      <c r="G23" s="52">
        <v>29884</v>
      </c>
      <c r="H23" s="52">
        <v>30450</v>
      </c>
      <c r="I23" s="52">
        <v>31303</v>
      </c>
      <c r="J23" s="52">
        <v>32487</v>
      </c>
      <c r="K23" s="52">
        <v>34036</v>
      </c>
      <c r="L23" s="52">
        <v>35984</v>
      </c>
      <c r="M23" s="52">
        <v>38390</v>
      </c>
      <c r="N23" s="52">
        <v>41257</v>
      </c>
      <c r="O23" s="52">
        <v>38761</v>
      </c>
      <c r="P23" s="52">
        <v>19195</v>
      </c>
      <c r="Q23" s="52">
        <v>23572</v>
      </c>
      <c r="R23" s="52">
        <v>28475</v>
      </c>
      <c r="S23" s="52">
        <v>33954</v>
      </c>
      <c r="T23" s="52">
        <v>31716</v>
      </c>
      <c r="U23" s="52">
        <v>30983</v>
      </c>
      <c r="V23" s="52">
        <v>56384</v>
      </c>
      <c r="W23" s="52">
        <v>55699</v>
      </c>
      <c r="X23" s="52">
        <v>23432</v>
      </c>
      <c r="Y23" s="52">
        <v>11280</v>
      </c>
      <c r="DA23" s="63" t="s">
        <v>1138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53</v>
      </c>
      <c r="B25" s="52"/>
      <c r="C25" s="52">
        <v>3455</v>
      </c>
      <c r="D25" s="52">
        <v>3474</v>
      </c>
      <c r="E25" s="52">
        <v>3609</v>
      </c>
      <c r="F25" s="52">
        <v>3956</v>
      </c>
      <c r="G25" s="52">
        <v>4642</v>
      </c>
      <c r="H25" s="52">
        <v>10102</v>
      </c>
      <c r="I25" s="52">
        <v>9124</v>
      </c>
      <c r="J25" s="52">
        <v>6167</v>
      </c>
      <c r="K25" s="52">
        <v>10162</v>
      </c>
      <c r="L25" s="52">
        <v>12951</v>
      </c>
      <c r="M25" s="52">
        <v>17346</v>
      </c>
      <c r="N25" s="52">
        <v>21501</v>
      </c>
      <c r="O25" s="52">
        <v>23591</v>
      </c>
      <c r="P25" s="52">
        <v>13570</v>
      </c>
      <c r="Q25" s="52">
        <v>12044</v>
      </c>
      <c r="R25" s="52">
        <v>11575</v>
      </c>
      <c r="S25" s="52">
        <v>14354</v>
      </c>
      <c r="T25" s="52">
        <v>13108</v>
      </c>
      <c r="U25" s="52">
        <v>9854</v>
      </c>
      <c r="V25" s="52">
        <v>17594</v>
      </c>
      <c r="W25" s="52">
        <v>16376</v>
      </c>
      <c r="X25" s="52">
        <v>10422</v>
      </c>
      <c r="Y25" s="52">
        <v>10219</v>
      </c>
      <c r="DA25" s="63" t="s">
        <v>1139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DA26" s="134"/>
    </row>
    <row r="27" spans="1:105" ht="12" customHeight="1" x14ac:dyDescent="0.25">
      <c r="A27" s="97" t="s">
        <v>143</v>
      </c>
      <c r="B27" s="52"/>
      <c r="C27" s="52">
        <v>9356</v>
      </c>
      <c r="D27" s="52">
        <v>9358</v>
      </c>
      <c r="E27" s="52">
        <v>9373</v>
      </c>
      <c r="F27" s="52">
        <v>9413</v>
      </c>
      <c r="G27" s="52">
        <v>9493</v>
      </c>
      <c r="H27" s="52">
        <v>9628</v>
      </c>
      <c r="I27" s="52">
        <v>9821</v>
      </c>
      <c r="J27" s="52">
        <v>15412</v>
      </c>
      <c r="K27" s="52">
        <v>13764</v>
      </c>
      <c r="L27" s="52">
        <v>16564</v>
      </c>
      <c r="M27" s="52">
        <v>20140</v>
      </c>
      <c r="N27" s="52">
        <v>19479</v>
      </c>
      <c r="O27" s="52">
        <v>16113</v>
      </c>
      <c r="P27" s="52">
        <v>9463</v>
      </c>
      <c r="Q27" s="52">
        <v>8844</v>
      </c>
      <c r="R27" s="52">
        <v>9619</v>
      </c>
      <c r="S27" s="52">
        <v>8139</v>
      </c>
      <c r="T27" s="52">
        <v>9313</v>
      </c>
      <c r="U27" s="52">
        <v>10713</v>
      </c>
      <c r="V27" s="52">
        <v>16527</v>
      </c>
      <c r="W27" s="52">
        <v>16416</v>
      </c>
      <c r="X27" s="52">
        <v>8120</v>
      </c>
      <c r="Y27" s="52">
        <v>1480</v>
      </c>
      <c r="DA27" s="63" t="s">
        <v>1140</v>
      </c>
    </row>
    <row r="28" spans="1:105" ht="12" customHeight="1" x14ac:dyDescent="0.25">
      <c r="A28" s="97" t="s">
        <v>124</v>
      </c>
      <c r="B28" s="52"/>
      <c r="C28" s="52">
        <v>34298</v>
      </c>
      <c r="D28" s="52">
        <v>34359</v>
      </c>
      <c r="E28" s="52">
        <v>34778</v>
      </c>
      <c r="F28" s="52">
        <v>35932</v>
      </c>
      <c r="G28" s="52">
        <v>38215</v>
      </c>
      <c r="H28" s="52">
        <v>42127</v>
      </c>
      <c r="I28" s="52">
        <v>27468</v>
      </c>
      <c r="J28" s="52">
        <v>25135</v>
      </c>
      <c r="K28" s="52">
        <v>34101</v>
      </c>
      <c r="L28" s="52">
        <v>33749</v>
      </c>
      <c r="M28" s="52">
        <v>33059</v>
      </c>
      <c r="N28" s="52">
        <v>32685</v>
      </c>
      <c r="O28" s="52">
        <v>23844</v>
      </c>
      <c r="P28" s="52">
        <v>17087</v>
      </c>
      <c r="Q28" s="52">
        <v>16540</v>
      </c>
      <c r="R28" s="52">
        <v>19077</v>
      </c>
      <c r="S28" s="52">
        <v>20708</v>
      </c>
      <c r="T28" s="52">
        <v>17460</v>
      </c>
      <c r="U28" s="52">
        <v>17709</v>
      </c>
      <c r="V28" s="52">
        <v>22213</v>
      </c>
      <c r="W28" s="52">
        <v>22134</v>
      </c>
      <c r="X28" s="52">
        <v>18729</v>
      </c>
      <c r="Y28" s="52">
        <v>24054</v>
      </c>
      <c r="DA28" s="63" t="s">
        <v>1141</v>
      </c>
    </row>
    <row r="29" spans="1:105" ht="12" customHeight="1" x14ac:dyDescent="0.25">
      <c r="A29" s="97" t="s">
        <v>123</v>
      </c>
      <c r="B29" s="52"/>
      <c r="C29" s="52">
        <v>66</v>
      </c>
      <c r="D29" s="52">
        <v>66</v>
      </c>
      <c r="E29" s="52">
        <v>66</v>
      </c>
      <c r="F29" s="52">
        <v>66</v>
      </c>
      <c r="G29" s="52">
        <v>72</v>
      </c>
      <c r="H29" s="52">
        <v>73</v>
      </c>
      <c r="I29" s="52">
        <v>41</v>
      </c>
      <c r="J29" s="52">
        <v>36</v>
      </c>
      <c r="K29" s="52">
        <v>54</v>
      </c>
      <c r="L29" s="52">
        <v>76</v>
      </c>
      <c r="M29" s="52">
        <v>94</v>
      </c>
      <c r="N29" s="52">
        <v>95</v>
      </c>
      <c r="O29" s="52">
        <v>89</v>
      </c>
      <c r="P29" s="52">
        <v>99</v>
      </c>
      <c r="Q29" s="52">
        <v>130</v>
      </c>
      <c r="R29" s="52">
        <v>146</v>
      </c>
      <c r="S29" s="52">
        <v>121</v>
      </c>
      <c r="T29" s="52">
        <v>89</v>
      </c>
      <c r="U29" s="52">
        <v>99</v>
      </c>
      <c r="V29" s="52">
        <v>197</v>
      </c>
      <c r="W29" s="52">
        <v>213</v>
      </c>
      <c r="X29" s="52">
        <v>202</v>
      </c>
      <c r="Y29" s="52">
        <v>281</v>
      </c>
      <c r="DA29" s="63" t="s">
        <v>1142</v>
      </c>
    </row>
    <row r="30" spans="1:105" ht="12" customHeight="1" x14ac:dyDescent="0.25">
      <c r="A30" s="97" t="s">
        <v>122</v>
      </c>
      <c r="B30" s="52"/>
      <c r="C30" s="52">
        <v>4694</v>
      </c>
      <c r="D30" s="52">
        <v>4732</v>
      </c>
      <c r="E30" s="52">
        <v>4983</v>
      </c>
      <c r="F30" s="52">
        <v>5586</v>
      </c>
      <c r="G30" s="52">
        <v>6640</v>
      </c>
      <c r="H30" s="52">
        <v>8335</v>
      </c>
      <c r="I30" s="52">
        <v>8128</v>
      </c>
      <c r="J30" s="52">
        <v>11740</v>
      </c>
      <c r="K30" s="52">
        <v>16034</v>
      </c>
      <c r="L30" s="52">
        <v>14067</v>
      </c>
      <c r="M30" s="52">
        <v>15069</v>
      </c>
      <c r="N30" s="52">
        <v>19531</v>
      </c>
      <c r="O30" s="52">
        <v>19228</v>
      </c>
      <c r="P30" s="52">
        <v>12988</v>
      </c>
      <c r="Q30" s="52">
        <v>12745</v>
      </c>
      <c r="R30" s="52">
        <v>13719</v>
      </c>
      <c r="S30" s="52">
        <v>13573</v>
      </c>
      <c r="T30" s="52">
        <v>11882</v>
      </c>
      <c r="U30" s="52">
        <v>12199</v>
      </c>
      <c r="V30" s="52">
        <v>13626</v>
      </c>
      <c r="W30" s="52">
        <v>12569</v>
      </c>
      <c r="X30" s="52">
        <v>9445</v>
      </c>
      <c r="Y30" s="52">
        <v>12789</v>
      </c>
      <c r="DA30" s="63" t="s">
        <v>1143</v>
      </c>
    </row>
    <row r="31" spans="1:105" ht="12" customHeight="1" x14ac:dyDescent="0.25">
      <c r="A31" s="97" t="s">
        <v>121</v>
      </c>
      <c r="B31" s="52"/>
      <c r="C31" s="52">
        <v>814</v>
      </c>
      <c r="D31" s="52">
        <v>820</v>
      </c>
      <c r="E31" s="52">
        <v>854</v>
      </c>
      <c r="F31" s="52">
        <v>938</v>
      </c>
      <c r="G31" s="52">
        <v>1098</v>
      </c>
      <c r="H31" s="52">
        <v>1373</v>
      </c>
      <c r="I31" s="52">
        <v>1328</v>
      </c>
      <c r="J31" s="52">
        <v>2069</v>
      </c>
      <c r="K31" s="52">
        <v>2940</v>
      </c>
      <c r="L31" s="52">
        <v>3383</v>
      </c>
      <c r="M31" s="52">
        <v>4385</v>
      </c>
      <c r="N31" s="52">
        <v>6149</v>
      </c>
      <c r="O31" s="52">
        <v>7251</v>
      </c>
      <c r="P31" s="52">
        <v>7698</v>
      </c>
      <c r="Q31" s="52">
        <v>9817</v>
      </c>
      <c r="R31" s="52">
        <v>11012</v>
      </c>
      <c r="S31" s="52">
        <v>9562</v>
      </c>
      <c r="T31" s="52">
        <v>6243</v>
      </c>
      <c r="U31" s="52">
        <v>6564</v>
      </c>
      <c r="V31" s="52">
        <v>11596</v>
      </c>
      <c r="W31" s="52">
        <v>12710</v>
      </c>
      <c r="X31" s="52">
        <v>10747</v>
      </c>
      <c r="Y31" s="52">
        <v>14207</v>
      </c>
      <c r="DA31" s="63" t="s">
        <v>1144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DA32" s="134"/>
    </row>
    <row r="33" spans="1:105" ht="12" customHeight="1" x14ac:dyDescent="0.25">
      <c r="A33" s="97" t="s">
        <v>51</v>
      </c>
      <c r="B33" s="52"/>
      <c r="C33" s="52">
        <v>37416</v>
      </c>
      <c r="D33" s="52">
        <v>37471</v>
      </c>
      <c r="E33" s="52">
        <v>37864</v>
      </c>
      <c r="F33" s="52">
        <v>38969</v>
      </c>
      <c r="G33" s="52">
        <v>41178</v>
      </c>
      <c r="H33" s="52">
        <v>44913</v>
      </c>
      <c r="I33" s="52">
        <v>28098</v>
      </c>
      <c r="J33" s="52">
        <v>27550</v>
      </c>
      <c r="K33" s="52">
        <v>30707</v>
      </c>
      <c r="L33" s="52">
        <v>32830</v>
      </c>
      <c r="M33" s="52">
        <v>33093</v>
      </c>
      <c r="N33" s="52">
        <v>33293</v>
      </c>
      <c r="O33" s="52">
        <v>30401</v>
      </c>
      <c r="P33" s="52">
        <v>20098</v>
      </c>
      <c r="Q33" s="52">
        <v>23901</v>
      </c>
      <c r="R33" s="52">
        <v>29336</v>
      </c>
      <c r="S33" s="52">
        <v>32340</v>
      </c>
      <c r="T33" s="52">
        <v>28932</v>
      </c>
      <c r="U33" s="52">
        <v>25561</v>
      </c>
      <c r="V33" s="52">
        <v>32033</v>
      </c>
      <c r="W33" s="52">
        <v>35342</v>
      </c>
      <c r="X33" s="52">
        <v>22114</v>
      </c>
      <c r="Y33" s="52">
        <v>3379</v>
      </c>
      <c r="DA33" s="63" t="s">
        <v>1145</v>
      </c>
    </row>
    <row r="34" spans="1:105" ht="12" customHeight="1" x14ac:dyDescent="0.25">
      <c r="A34" s="97" t="s">
        <v>50</v>
      </c>
      <c r="B34" s="52"/>
      <c r="C34" s="52">
        <v>6827</v>
      </c>
      <c r="D34" s="52">
        <v>6845</v>
      </c>
      <c r="E34" s="52">
        <v>6968</v>
      </c>
      <c r="F34" s="52">
        <v>7292</v>
      </c>
      <c r="G34" s="52">
        <v>7918</v>
      </c>
      <c r="H34" s="52">
        <v>8986</v>
      </c>
      <c r="I34" s="52">
        <v>6519</v>
      </c>
      <c r="J34" s="52">
        <v>6718</v>
      </c>
      <c r="K34" s="52">
        <v>9140</v>
      </c>
      <c r="L34" s="52">
        <v>9165</v>
      </c>
      <c r="M34" s="52">
        <v>9469</v>
      </c>
      <c r="N34" s="52">
        <v>10324</v>
      </c>
      <c r="O34" s="52">
        <v>7754</v>
      </c>
      <c r="P34" s="52">
        <v>4992</v>
      </c>
      <c r="Q34" s="52">
        <v>4759</v>
      </c>
      <c r="R34" s="52">
        <v>5209</v>
      </c>
      <c r="S34" s="52">
        <v>5058</v>
      </c>
      <c r="T34" s="52">
        <v>3878</v>
      </c>
      <c r="U34" s="52">
        <v>4669</v>
      </c>
      <c r="V34" s="52">
        <v>6545</v>
      </c>
      <c r="W34" s="52">
        <v>6589</v>
      </c>
      <c r="X34" s="52">
        <v>7588</v>
      </c>
      <c r="Y34" s="52">
        <v>9903</v>
      </c>
      <c r="DA34" s="63" t="s">
        <v>1146</v>
      </c>
    </row>
    <row r="35" spans="1:105" ht="12" customHeight="1" x14ac:dyDescent="0.25">
      <c r="A35" s="109" t="s">
        <v>120</v>
      </c>
      <c r="B35" s="36"/>
      <c r="C35" s="36">
        <v>14341</v>
      </c>
      <c r="D35" s="36">
        <v>14408</v>
      </c>
      <c r="E35" s="36">
        <v>14845</v>
      </c>
      <c r="F35" s="36">
        <v>15929</v>
      </c>
      <c r="G35" s="36">
        <v>17916</v>
      </c>
      <c r="H35" s="36">
        <v>21211</v>
      </c>
      <c r="I35" s="36">
        <v>17609</v>
      </c>
      <c r="J35" s="36">
        <v>21096</v>
      </c>
      <c r="K35" s="36">
        <v>28559</v>
      </c>
      <c r="L35" s="36">
        <v>26395</v>
      </c>
      <c r="M35" s="36">
        <v>29024</v>
      </c>
      <c r="N35" s="36">
        <v>33395</v>
      </c>
      <c r="O35" s="36">
        <v>28365</v>
      </c>
      <c r="P35" s="36">
        <v>18983</v>
      </c>
      <c r="Q35" s="36">
        <v>17376</v>
      </c>
      <c r="R35" s="36">
        <v>18432</v>
      </c>
      <c r="S35" s="36">
        <v>16650</v>
      </c>
      <c r="T35" s="36">
        <v>12850</v>
      </c>
      <c r="U35" s="36">
        <v>15994</v>
      </c>
      <c r="V35" s="36">
        <v>24550</v>
      </c>
      <c r="W35" s="36">
        <v>25362</v>
      </c>
      <c r="X35" s="36">
        <v>29292</v>
      </c>
      <c r="Y35" s="36">
        <v>38746</v>
      </c>
      <c r="DA35" s="60" t="s">
        <v>1147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DA37" s="129" t="s">
        <v>1224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DA38" s="133"/>
    </row>
    <row r="39" spans="1:105" ht="12" customHeight="1" x14ac:dyDescent="0.25">
      <c r="A39" s="97" t="s">
        <v>51</v>
      </c>
      <c r="B39" s="52"/>
      <c r="C39" s="52">
        <v>41832</v>
      </c>
      <c r="D39" s="52">
        <v>32933</v>
      </c>
      <c r="E39" s="52">
        <v>28395</v>
      </c>
      <c r="F39" s="52">
        <v>56519</v>
      </c>
      <c r="G39" s="52">
        <v>38106</v>
      </c>
      <c r="H39" s="52">
        <v>31355</v>
      </c>
      <c r="I39" s="52">
        <v>14635</v>
      </c>
      <c r="J39" s="52">
        <v>33380</v>
      </c>
      <c r="K39" s="52">
        <v>33134</v>
      </c>
      <c r="L39" s="52">
        <v>9452</v>
      </c>
      <c r="M39" s="52">
        <v>16044</v>
      </c>
      <c r="N39" s="52">
        <v>8405</v>
      </c>
      <c r="O39" s="52">
        <v>8684</v>
      </c>
      <c r="P39" s="52">
        <v>1386</v>
      </c>
      <c r="Q39" s="52">
        <v>27188</v>
      </c>
      <c r="R39" s="52">
        <v>51379</v>
      </c>
      <c r="S39" s="52">
        <v>86541</v>
      </c>
      <c r="T39" s="52">
        <v>35875</v>
      </c>
      <c r="U39" s="52">
        <v>7301</v>
      </c>
      <c r="V39" s="52">
        <v>4</v>
      </c>
      <c r="W39" s="52">
        <v>0</v>
      </c>
      <c r="X39" s="52">
        <v>0</v>
      </c>
      <c r="Y39" s="52">
        <v>15243</v>
      </c>
      <c r="DA39" s="63" t="s">
        <v>1225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DA40" s="134"/>
    </row>
    <row r="41" spans="1:105" ht="12" customHeight="1" x14ac:dyDescent="0.25">
      <c r="A41" s="97" t="s">
        <v>53</v>
      </c>
      <c r="B41" s="52"/>
      <c r="C41" s="52">
        <v>10045</v>
      </c>
      <c r="D41" s="52">
        <v>8100</v>
      </c>
      <c r="E41" s="52">
        <v>9188</v>
      </c>
      <c r="F41" s="52">
        <v>20024</v>
      </c>
      <c r="G41" s="52">
        <v>35484</v>
      </c>
      <c r="H41" s="52">
        <v>16386</v>
      </c>
      <c r="I41" s="52">
        <v>14303</v>
      </c>
      <c r="J41" s="52">
        <v>9190</v>
      </c>
      <c r="K41" s="52">
        <v>14932</v>
      </c>
      <c r="L41" s="52">
        <v>16767</v>
      </c>
      <c r="M41" s="52">
        <v>7688</v>
      </c>
      <c r="N41" s="52">
        <v>12313</v>
      </c>
      <c r="O41" s="52">
        <v>8340</v>
      </c>
      <c r="P41" s="52">
        <v>7005</v>
      </c>
      <c r="Q41" s="52">
        <v>4399</v>
      </c>
      <c r="R41" s="52">
        <v>16917</v>
      </c>
      <c r="S41" s="52">
        <v>26298</v>
      </c>
      <c r="T41" s="52">
        <v>34490</v>
      </c>
      <c r="U41" s="52">
        <v>20182</v>
      </c>
      <c r="V41" s="52">
        <v>8548</v>
      </c>
      <c r="W41" s="52">
        <v>3753</v>
      </c>
      <c r="X41" s="52">
        <v>3539</v>
      </c>
      <c r="Y41" s="52">
        <v>3455</v>
      </c>
      <c r="DA41" s="63" t="s">
        <v>1226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DA42" s="134"/>
    </row>
    <row r="43" spans="1:105" ht="12" customHeight="1" x14ac:dyDescent="0.25">
      <c r="A43" s="97" t="s">
        <v>143</v>
      </c>
      <c r="B43" s="52"/>
      <c r="C43" s="52">
        <v>8734</v>
      </c>
      <c r="D43" s="52">
        <v>8628</v>
      </c>
      <c r="E43" s="52">
        <v>9885</v>
      </c>
      <c r="F43" s="52">
        <v>9565</v>
      </c>
      <c r="G43" s="52">
        <v>5756</v>
      </c>
      <c r="H43" s="52">
        <v>1472</v>
      </c>
      <c r="I43" s="52">
        <v>52</v>
      </c>
      <c r="J43" s="52">
        <v>9770</v>
      </c>
      <c r="K43" s="52">
        <v>8500</v>
      </c>
      <c r="L43" s="52">
        <v>9143</v>
      </c>
      <c r="M43" s="52">
        <v>11084</v>
      </c>
      <c r="N43" s="52">
        <v>11727</v>
      </c>
      <c r="O43" s="52">
        <v>9830</v>
      </c>
      <c r="P43" s="52">
        <v>4447</v>
      </c>
      <c r="Q43" s="52">
        <v>4127</v>
      </c>
      <c r="R43" s="52">
        <v>4496</v>
      </c>
      <c r="S43" s="52">
        <v>4788</v>
      </c>
      <c r="T43" s="52">
        <v>5023</v>
      </c>
      <c r="U43" s="52">
        <v>5379</v>
      </c>
      <c r="V43" s="52">
        <v>7779</v>
      </c>
      <c r="W43" s="52">
        <v>5341</v>
      </c>
      <c r="X43" s="52">
        <v>1266</v>
      </c>
      <c r="Y43" s="52">
        <v>0</v>
      </c>
      <c r="DA43" s="63" t="s">
        <v>1227</v>
      </c>
    </row>
    <row r="44" spans="1:105" ht="12" customHeight="1" x14ac:dyDescent="0.25">
      <c r="A44" s="97" t="s">
        <v>124</v>
      </c>
      <c r="B44" s="52"/>
      <c r="C44" s="52">
        <v>30765</v>
      </c>
      <c r="D44" s="52">
        <v>31284</v>
      </c>
      <c r="E44" s="52">
        <v>32032</v>
      </c>
      <c r="F44" s="52">
        <v>48400</v>
      </c>
      <c r="G44" s="52">
        <v>28042</v>
      </c>
      <c r="H44" s="52">
        <v>31923</v>
      </c>
      <c r="I44" s="52">
        <v>11930</v>
      </c>
      <c r="J44" s="52">
        <v>16898</v>
      </c>
      <c r="K44" s="52">
        <v>25433</v>
      </c>
      <c r="L44" s="52">
        <v>15932</v>
      </c>
      <c r="M44" s="52">
        <v>19878</v>
      </c>
      <c r="N44" s="52">
        <v>14808</v>
      </c>
      <c r="O44" s="52">
        <v>12854</v>
      </c>
      <c r="P44" s="52">
        <v>13522</v>
      </c>
      <c r="Q44" s="52">
        <v>22362</v>
      </c>
      <c r="R44" s="52">
        <v>35512</v>
      </c>
      <c r="S44" s="52">
        <v>45317</v>
      </c>
      <c r="T44" s="52">
        <v>17166</v>
      </c>
      <c r="U44" s="52">
        <v>5870</v>
      </c>
      <c r="V44" s="52">
        <v>0</v>
      </c>
      <c r="W44" s="52">
        <v>1222</v>
      </c>
      <c r="X44" s="52">
        <v>10069</v>
      </c>
      <c r="Y44" s="52">
        <v>21607</v>
      </c>
      <c r="DA44" s="63" t="s">
        <v>1228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35</v>
      </c>
      <c r="E45" s="52">
        <v>104</v>
      </c>
      <c r="F45" s="52">
        <v>123</v>
      </c>
      <c r="G45" s="52">
        <v>58</v>
      </c>
      <c r="H45" s="52">
        <v>48</v>
      </c>
      <c r="I45" s="52">
        <v>88</v>
      </c>
      <c r="J45" s="52">
        <v>187</v>
      </c>
      <c r="K45" s="52">
        <v>227</v>
      </c>
      <c r="L45" s="52">
        <v>78</v>
      </c>
      <c r="M45" s="52">
        <v>0</v>
      </c>
      <c r="N45" s="52">
        <v>80</v>
      </c>
      <c r="O45" s="52">
        <v>121</v>
      </c>
      <c r="P45" s="52">
        <v>100</v>
      </c>
      <c r="Q45" s="52">
        <v>342</v>
      </c>
      <c r="R45" s="52">
        <v>389</v>
      </c>
      <c r="S45" s="52">
        <v>390</v>
      </c>
      <c r="T45" s="52">
        <v>83</v>
      </c>
      <c r="U45" s="52">
        <v>9</v>
      </c>
      <c r="V45" s="52">
        <v>0</v>
      </c>
      <c r="W45" s="52">
        <v>10</v>
      </c>
      <c r="X45" s="52">
        <v>150</v>
      </c>
      <c r="Y45" s="52">
        <v>49</v>
      </c>
      <c r="DA45" s="63" t="s">
        <v>1229</v>
      </c>
    </row>
    <row r="46" spans="1:105" ht="12" customHeight="1" x14ac:dyDescent="0.25">
      <c r="A46" s="97" t="s">
        <v>122</v>
      </c>
      <c r="B46" s="52"/>
      <c r="C46" s="52">
        <v>19604</v>
      </c>
      <c r="D46" s="52">
        <v>11327</v>
      </c>
      <c r="E46" s="52">
        <v>5575</v>
      </c>
      <c r="F46" s="52">
        <v>16842</v>
      </c>
      <c r="G46" s="52">
        <v>25260</v>
      </c>
      <c r="H46" s="52">
        <v>23276</v>
      </c>
      <c r="I46" s="52">
        <v>11077</v>
      </c>
      <c r="J46" s="52">
        <v>14183</v>
      </c>
      <c r="K46" s="52">
        <v>15858</v>
      </c>
      <c r="L46" s="52">
        <v>10189</v>
      </c>
      <c r="M46" s="52">
        <v>16212</v>
      </c>
      <c r="N46" s="52">
        <v>12286</v>
      </c>
      <c r="O46" s="52">
        <v>7764</v>
      </c>
      <c r="P46" s="52">
        <v>4471</v>
      </c>
      <c r="Q46" s="52">
        <v>12753</v>
      </c>
      <c r="R46" s="52">
        <v>15274</v>
      </c>
      <c r="S46" s="52">
        <v>25901</v>
      </c>
      <c r="T46" s="52">
        <v>16010</v>
      </c>
      <c r="U46" s="52">
        <v>7038</v>
      </c>
      <c r="V46" s="52">
        <v>0</v>
      </c>
      <c r="W46" s="52">
        <v>830</v>
      </c>
      <c r="X46" s="52">
        <v>5257</v>
      </c>
      <c r="Y46" s="52">
        <v>18663</v>
      </c>
      <c r="DA46" s="63" t="s">
        <v>1230</v>
      </c>
    </row>
    <row r="47" spans="1:105" ht="12" customHeight="1" x14ac:dyDescent="0.25">
      <c r="A47" s="97" t="s">
        <v>121</v>
      </c>
      <c r="B47" s="52"/>
      <c r="C47" s="52">
        <v>2665</v>
      </c>
      <c r="D47" s="52">
        <v>1691</v>
      </c>
      <c r="E47" s="52">
        <v>1482</v>
      </c>
      <c r="F47" s="52">
        <v>3974</v>
      </c>
      <c r="G47" s="52">
        <v>4624</v>
      </c>
      <c r="H47" s="52">
        <v>5722</v>
      </c>
      <c r="I47" s="52">
        <v>6971</v>
      </c>
      <c r="J47" s="52">
        <v>14247</v>
      </c>
      <c r="K47" s="52">
        <v>15973</v>
      </c>
      <c r="L47" s="52">
        <v>5965</v>
      </c>
      <c r="M47" s="52">
        <v>3227</v>
      </c>
      <c r="N47" s="52">
        <v>6186</v>
      </c>
      <c r="O47" s="52">
        <v>5879</v>
      </c>
      <c r="P47" s="52">
        <v>6986</v>
      </c>
      <c r="Q47" s="52">
        <v>12108</v>
      </c>
      <c r="R47" s="52">
        <v>20806</v>
      </c>
      <c r="S47" s="52">
        <v>28294</v>
      </c>
      <c r="T47" s="52">
        <v>10864</v>
      </c>
      <c r="U47" s="52">
        <v>5306</v>
      </c>
      <c r="V47" s="52">
        <v>0</v>
      </c>
      <c r="W47" s="52">
        <v>940</v>
      </c>
      <c r="X47" s="52">
        <v>7069</v>
      </c>
      <c r="Y47" s="52">
        <v>16455</v>
      </c>
      <c r="DA47" s="63" t="s">
        <v>1231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DA48" s="134"/>
    </row>
    <row r="49" spans="1:105" ht="12" customHeight="1" x14ac:dyDescent="0.25">
      <c r="A49" s="97" t="s">
        <v>51</v>
      </c>
      <c r="B49" s="52"/>
      <c r="C49" s="52">
        <v>28065</v>
      </c>
      <c r="D49" s="52">
        <v>32637</v>
      </c>
      <c r="E49" s="52">
        <v>33145</v>
      </c>
      <c r="F49" s="52">
        <v>36660</v>
      </c>
      <c r="G49" s="52">
        <v>32345</v>
      </c>
      <c r="H49" s="52">
        <v>29602</v>
      </c>
      <c r="I49" s="52">
        <v>18335</v>
      </c>
      <c r="J49" s="52">
        <v>25243</v>
      </c>
      <c r="K49" s="52">
        <v>35821</v>
      </c>
      <c r="L49" s="52">
        <v>31905</v>
      </c>
      <c r="M49" s="52">
        <v>36523</v>
      </c>
      <c r="N49" s="52">
        <v>25423</v>
      </c>
      <c r="O49" s="52">
        <v>21497</v>
      </c>
      <c r="P49" s="52">
        <v>4399</v>
      </c>
      <c r="Q49" s="52">
        <v>11221</v>
      </c>
      <c r="R49" s="52">
        <v>14112</v>
      </c>
      <c r="S49" s="52">
        <v>22656</v>
      </c>
      <c r="T49" s="52">
        <v>14575</v>
      </c>
      <c r="U49" s="52">
        <v>7962</v>
      </c>
      <c r="V49" s="52">
        <v>3949</v>
      </c>
      <c r="W49" s="52">
        <v>1182</v>
      </c>
      <c r="X49" s="52">
        <v>98</v>
      </c>
      <c r="Y49" s="52">
        <v>0</v>
      </c>
      <c r="DA49" s="63" t="s">
        <v>1232</v>
      </c>
    </row>
    <row r="50" spans="1:105" ht="12" customHeight="1" x14ac:dyDescent="0.25">
      <c r="A50" s="97" t="s">
        <v>50</v>
      </c>
      <c r="B50" s="52"/>
      <c r="C50" s="52">
        <v>9124</v>
      </c>
      <c r="D50" s="52">
        <v>8319</v>
      </c>
      <c r="E50" s="52">
        <v>6935</v>
      </c>
      <c r="F50" s="52">
        <v>14102</v>
      </c>
      <c r="G50" s="52">
        <v>9986</v>
      </c>
      <c r="H50" s="52">
        <v>9277</v>
      </c>
      <c r="I50" s="52">
        <v>3490</v>
      </c>
      <c r="J50" s="52">
        <v>6135</v>
      </c>
      <c r="K50" s="52">
        <v>7386</v>
      </c>
      <c r="L50" s="52">
        <v>2519</v>
      </c>
      <c r="M50" s="52">
        <v>3414</v>
      </c>
      <c r="N50" s="52">
        <v>4342</v>
      </c>
      <c r="O50" s="52">
        <v>3225</v>
      </c>
      <c r="P50" s="52">
        <v>4714</v>
      </c>
      <c r="Q50" s="52">
        <v>7157</v>
      </c>
      <c r="R50" s="52">
        <v>13041</v>
      </c>
      <c r="S50" s="52">
        <v>18563</v>
      </c>
      <c r="T50" s="52">
        <v>6503</v>
      </c>
      <c r="U50" s="52">
        <v>2241</v>
      </c>
      <c r="V50" s="52">
        <v>460</v>
      </c>
      <c r="W50" s="52">
        <v>1869</v>
      </c>
      <c r="X50" s="52">
        <v>6150</v>
      </c>
      <c r="Y50" s="52">
        <v>10227</v>
      </c>
      <c r="DA50" s="63" t="s">
        <v>1233</v>
      </c>
    </row>
    <row r="51" spans="1:105" ht="12" customHeight="1" x14ac:dyDescent="0.25">
      <c r="A51" s="109" t="s">
        <v>120</v>
      </c>
      <c r="B51" s="36"/>
      <c r="C51" s="36">
        <v>33935</v>
      </c>
      <c r="D51" s="36">
        <v>21398</v>
      </c>
      <c r="E51" s="36">
        <v>18621</v>
      </c>
      <c r="F51" s="36">
        <v>38397</v>
      </c>
      <c r="G51" s="36">
        <v>32903</v>
      </c>
      <c r="H51" s="36">
        <v>37136</v>
      </c>
      <c r="I51" s="36">
        <v>13733</v>
      </c>
      <c r="J51" s="36">
        <v>24879</v>
      </c>
      <c r="K51" s="36">
        <v>24297</v>
      </c>
      <c r="L51" s="36">
        <v>7434</v>
      </c>
      <c r="M51" s="36">
        <v>9303</v>
      </c>
      <c r="N51" s="36">
        <v>14395</v>
      </c>
      <c r="O51" s="36">
        <v>11721</v>
      </c>
      <c r="P51" s="36">
        <v>17151</v>
      </c>
      <c r="Q51" s="36">
        <v>31274</v>
      </c>
      <c r="R51" s="36">
        <v>48728</v>
      </c>
      <c r="S51" s="36">
        <v>65416</v>
      </c>
      <c r="T51" s="36">
        <v>28741</v>
      </c>
      <c r="U51" s="36">
        <v>12339</v>
      </c>
      <c r="V51" s="36">
        <v>2339</v>
      </c>
      <c r="W51" s="36">
        <v>8543</v>
      </c>
      <c r="X51" s="36">
        <v>29314</v>
      </c>
      <c r="Y51" s="36">
        <v>45764</v>
      </c>
      <c r="DA51" s="60" t="s">
        <v>1234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DA53" s="129" t="s">
        <v>1311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DA54" s="133"/>
    </row>
    <row r="55" spans="1:105" ht="12" customHeight="1" x14ac:dyDescent="0.25">
      <c r="A55" s="108" t="s">
        <v>51</v>
      </c>
      <c r="B55" s="52"/>
      <c r="C55" s="52">
        <v>15162</v>
      </c>
      <c r="D55" s="52">
        <v>13100</v>
      </c>
      <c r="E55" s="52">
        <v>13111</v>
      </c>
      <c r="F55" s="52">
        <v>25839</v>
      </c>
      <c r="G55" s="52">
        <v>15546</v>
      </c>
      <c r="H55" s="52">
        <v>15150</v>
      </c>
      <c r="I55" s="52">
        <v>6851</v>
      </c>
      <c r="J55" s="52">
        <v>16644</v>
      </c>
      <c r="K55" s="52">
        <v>14415</v>
      </c>
      <c r="L55" s="52">
        <v>3786</v>
      </c>
      <c r="M55" s="52">
        <v>5903</v>
      </c>
      <c r="N55" s="52">
        <v>2983</v>
      </c>
      <c r="O55" s="52">
        <v>2779</v>
      </c>
      <c r="P55" s="52">
        <v>635</v>
      </c>
      <c r="Q55" s="52">
        <v>12258</v>
      </c>
      <c r="R55" s="52">
        <v>17271</v>
      </c>
      <c r="S55" s="52">
        <v>25542</v>
      </c>
      <c r="T55" s="52">
        <v>10682</v>
      </c>
      <c r="U55" s="52">
        <v>2563</v>
      </c>
      <c r="V55" s="52">
        <v>1</v>
      </c>
      <c r="W55" s="52">
        <v>0</v>
      </c>
      <c r="X55" s="52">
        <v>0</v>
      </c>
      <c r="Y55" s="52">
        <v>5874</v>
      </c>
      <c r="DA55" s="63" t="s">
        <v>1312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DA56" s="134"/>
    </row>
    <row r="57" spans="1:105" ht="12" customHeight="1" x14ac:dyDescent="0.25">
      <c r="A57" s="108" t="s">
        <v>53</v>
      </c>
      <c r="B57" s="52"/>
      <c r="C57" s="52">
        <v>3146</v>
      </c>
      <c r="D57" s="52">
        <v>2415</v>
      </c>
      <c r="E57" s="52">
        <v>2612</v>
      </c>
      <c r="F57" s="52">
        <v>8441</v>
      </c>
      <c r="G57" s="52">
        <v>7706</v>
      </c>
      <c r="H57" s="52">
        <v>2220</v>
      </c>
      <c r="I57" s="52">
        <v>1874</v>
      </c>
      <c r="J57" s="52">
        <v>3235</v>
      </c>
      <c r="K57" s="52">
        <v>2946</v>
      </c>
      <c r="L57" s="52">
        <v>992</v>
      </c>
      <c r="M57" s="52">
        <v>1092</v>
      </c>
      <c r="N57" s="52">
        <v>908</v>
      </c>
      <c r="O57" s="52">
        <v>173</v>
      </c>
      <c r="P57" s="52">
        <v>14</v>
      </c>
      <c r="Q57" s="52">
        <v>193</v>
      </c>
      <c r="R57" s="52">
        <v>1369</v>
      </c>
      <c r="S57" s="52">
        <v>2233</v>
      </c>
      <c r="T57" s="52">
        <v>1542</v>
      </c>
      <c r="U57" s="52">
        <v>208</v>
      </c>
      <c r="V57" s="52">
        <v>0</v>
      </c>
      <c r="W57" s="52">
        <v>0</v>
      </c>
      <c r="X57" s="52">
        <v>0</v>
      </c>
      <c r="Y57" s="52">
        <v>255</v>
      </c>
      <c r="DA57" s="63" t="s">
        <v>1313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108" t="s">
        <v>143</v>
      </c>
      <c r="B59" s="52"/>
      <c r="C59" s="52">
        <v>342</v>
      </c>
      <c r="D59" s="52">
        <v>531</v>
      </c>
      <c r="E59" s="52">
        <v>758</v>
      </c>
      <c r="F59" s="52">
        <v>945</v>
      </c>
      <c r="G59" s="52">
        <v>402</v>
      </c>
      <c r="H59" s="52">
        <v>70</v>
      </c>
      <c r="I59" s="52">
        <v>1</v>
      </c>
      <c r="J59" s="52">
        <v>1722</v>
      </c>
      <c r="K59" s="52">
        <v>1018</v>
      </c>
      <c r="L59" s="52">
        <v>472</v>
      </c>
      <c r="M59" s="52">
        <v>702</v>
      </c>
      <c r="N59" s="52">
        <v>419</v>
      </c>
      <c r="O59" s="52">
        <v>448</v>
      </c>
      <c r="P59" s="52">
        <v>36</v>
      </c>
      <c r="Q59" s="52">
        <v>311</v>
      </c>
      <c r="R59" s="52">
        <v>453</v>
      </c>
      <c r="S59" s="52">
        <v>661</v>
      </c>
      <c r="T59" s="52">
        <v>504</v>
      </c>
      <c r="U59" s="52">
        <v>185</v>
      </c>
      <c r="V59" s="52">
        <v>1</v>
      </c>
      <c r="W59" s="52">
        <v>0</v>
      </c>
      <c r="X59" s="52">
        <v>0</v>
      </c>
      <c r="Y59" s="52">
        <v>0</v>
      </c>
      <c r="DA59" s="63" t="s">
        <v>1314</v>
      </c>
    </row>
    <row r="60" spans="1:105" ht="12" customHeight="1" x14ac:dyDescent="0.25">
      <c r="A60" s="108" t="s">
        <v>124</v>
      </c>
      <c r="B60" s="52"/>
      <c r="C60" s="52">
        <v>8597</v>
      </c>
      <c r="D60" s="52">
        <v>8869</v>
      </c>
      <c r="E60" s="52">
        <v>10096</v>
      </c>
      <c r="F60" s="52">
        <v>17377</v>
      </c>
      <c r="G60" s="52">
        <v>7324</v>
      </c>
      <c r="H60" s="52">
        <v>7895</v>
      </c>
      <c r="I60" s="52">
        <v>2718</v>
      </c>
      <c r="J60" s="52">
        <v>5539</v>
      </c>
      <c r="K60" s="52">
        <v>5927</v>
      </c>
      <c r="L60" s="52">
        <v>1642</v>
      </c>
      <c r="M60" s="52">
        <v>2629</v>
      </c>
      <c r="N60" s="52">
        <v>1138</v>
      </c>
      <c r="O60" s="52">
        <v>1126</v>
      </c>
      <c r="P60" s="52">
        <v>322</v>
      </c>
      <c r="Q60" s="52">
        <v>5618</v>
      </c>
      <c r="R60" s="52">
        <v>8299</v>
      </c>
      <c r="S60" s="52">
        <v>11287</v>
      </c>
      <c r="T60" s="52">
        <v>3960</v>
      </c>
      <c r="U60" s="52">
        <v>765</v>
      </c>
      <c r="V60" s="52">
        <v>0</v>
      </c>
      <c r="W60" s="52">
        <v>0</v>
      </c>
      <c r="X60" s="52">
        <v>0</v>
      </c>
      <c r="Y60" s="52">
        <v>2234</v>
      </c>
      <c r="DA60" s="63" t="s">
        <v>1315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10</v>
      </c>
      <c r="E61" s="52">
        <v>33</v>
      </c>
      <c r="F61" s="52">
        <v>44</v>
      </c>
      <c r="G61" s="52">
        <v>15</v>
      </c>
      <c r="H61" s="52">
        <v>12</v>
      </c>
      <c r="I61" s="52">
        <v>20</v>
      </c>
      <c r="J61" s="52">
        <v>61</v>
      </c>
      <c r="K61" s="52">
        <v>53</v>
      </c>
      <c r="L61" s="52">
        <v>8</v>
      </c>
      <c r="M61" s="52">
        <v>0</v>
      </c>
      <c r="N61" s="52">
        <v>6</v>
      </c>
      <c r="O61" s="52">
        <v>11</v>
      </c>
      <c r="P61" s="52">
        <v>3</v>
      </c>
      <c r="Q61" s="52">
        <v>87</v>
      </c>
      <c r="R61" s="52">
        <v>92</v>
      </c>
      <c r="S61" s="52">
        <v>98</v>
      </c>
      <c r="T61" s="52">
        <v>19</v>
      </c>
      <c r="U61" s="52">
        <v>2</v>
      </c>
      <c r="V61" s="52">
        <v>0</v>
      </c>
      <c r="W61" s="52">
        <v>0</v>
      </c>
      <c r="X61" s="52">
        <v>0</v>
      </c>
      <c r="Y61" s="52">
        <v>6</v>
      </c>
      <c r="DA61" s="63" t="s">
        <v>1316</v>
      </c>
    </row>
    <row r="62" spans="1:105" ht="12" customHeight="1" x14ac:dyDescent="0.25">
      <c r="A62" s="108" t="s">
        <v>122</v>
      </c>
      <c r="B62" s="52"/>
      <c r="C62" s="52">
        <v>5478</v>
      </c>
      <c r="D62" s="52">
        <v>3211</v>
      </c>
      <c r="E62" s="52">
        <v>1757</v>
      </c>
      <c r="F62" s="52">
        <v>6047</v>
      </c>
      <c r="G62" s="52">
        <v>6597</v>
      </c>
      <c r="H62" s="52">
        <v>5758</v>
      </c>
      <c r="I62" s="52">
        <v>2524</v>
      </c>
      <c r="J62" s="52">
        <v>4652</v>
      </c>
      <c r="K62" s="52">
        <v>3696</v>
      </c>
      <c r="L62" s="52">
        <v>1049</v>
      </c>
      <c r="M62" s="52">
        <v>2144</v>
      </c>
      <c r="N62" s="52">
        <v>944</v>
      </c>
      <c r="O62" s="52">
        <v>679</v>
      </c>
      <c r="P62" s="52">
        <v>107</v>
      </c>
      <c r="Q62" s="52">
        <v>3200</v>
      </c>
      <c r="R62" s="52">
        <v>3568</v>
      </c>
      <c r="S62" s="52">
        <v>6454</v>
      </c>
      <c r="T62" s="52">
        <v>3691</v>
      </c>
      <c r="U62" s="52">
        <v>918</v>
      </c>
      <c r="V62" s="52">
        <v>0</v>
      </c>
      <c r="W62" s="52">
        <v>0</v>
      </c>
      <c r="X62" s="52">
        <v>0</v>
      </c>
      <c r="Y62" s="52">
        <v>1930</v>
      </c>
      <c r="DA62" s="63" t="s">
        <v>1317</v>
      </c>
    </row>
    <row r="63" spans="1:105" ht="12" customHeight="1" x14ac:dyDescent="0.25">
      <c r="A63" s="108" t="s">
        <v>121</v>
      </c>
      <c r="B63" s="52"/>
      <c r="C63" s="52">
        <v>745</v>
      </c>
      <c r="D63" s="52">
        <v>479</v>
      </c>
      <c r="E63" s="52">
        <v>467</v>
      </c>
      <c r="F63" s="52">
        <v>1426</v>
      </c>
      <c r="G63" s="52">
        <v>1208</v>
      </c>
      <c r="H63" s="52">
        <v>1415</v>
      </c>
      <c r="I63" s="52">
        <v>1588</v>
      </c>
      <c r="J63" s="52">
        <v>4670</v>
      </c>
      <c r="K63" s="52">
        <v>3721</v>
      </c>
      <c r="L63" s="52">
        <v>615</v>
      </c>
      <c r="M63" s="52">
        <v>428</v>
      </c>
      <c r="N63" s="52">
        <v>476</v>
      </c>
      <c r="O63" s="52">
        <v>515</v>
      </c>
      <c r="P63" s="52">
        <v>167</v>
      </c>
      <c r="Q63" s="52">
        <v>3042</v>
      </c>
      <c r="R63" s="52">
        <v>4859</v>
      </c>
      <c r="S63" s="52">
        <v>7042</v>
      </c>
      <c r="T63" s="52">
        <v>2508</v>
      </c>
      <c r="U63" s="52">
        <v>693</v>
      </c>
      <c r="V63" s="52">
        <v>0</v>
      </c>
      <c r="W63" s="52">
        <v>0</v>
      </c>
      <c r="X63" s="52">
        <v>0</v>
      </c>
      <c r="Y63" s="52">
        <v>1704</v>
      </c>
      <c r="DA63" s="63" t="s">
        <v>1318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51</v>
      </c>
      <c r="B65" s="52"/>
      <c r="C65" s="52">
        <v>1098</v>
      </c>
      <c r="D65" s="52">
        <v>2332</v>
      </c>
      <c r="E65" s="52">
        <v>3329</v>
      </c>
      <c r="F65" s="52">
        <v>5126</v>
      </c>
      <c r="G65" s="52">
        <v>3418</v>
      </c>
      <c r="H65" s="52">
        <v>2904</v>
      </c>
      <c r="I65" s="52">
        <v>1594</v>
      </c>
      <c r="J65" s="52">
        <v>5423</v>
      </c>
      <c r="K65" s="52">
        <v>5724</v>
      </c>
      <c r="L65" s="52">
        <v>2459</v>
      </c>
      <c r="M65" s="52">
        <v>3705</v>
      </c>
      <c r="N65" s="52">
        <v>1277</v>
      </c>
      <c r="O65" s="52">
        <v>1227</v>
      </c>
      <c r="P65" s="52">
        <v>53</v>
      </c>
      <c r="Q65" s="52">
        <v>1666</v>
      </c>
      <c r="R65" s="52">
        <v>2096</v>
      </c>
      <c r="S65" s="52">
        <v>4069</v>
      </c>
      <c r="T65" s="52">
        <v>2324</v>
      </c>
      <c r="U65" s="52">
        <v>523</v>
      </c>
      <c r="V65" s="52">
        <v>1</v>
      </c>
      <c r="W65" s="52">
        <v>0</v>
      </c>
      <c r="X65" s="52">
        <v>0</v>
      </c>
      <c r="Y65" s="52">
        <v>0</v>
      </c>
      <c r="DA65" s="63" t="s">
        <v>1319</v>
      </c>
    </row>
    <row r="66" spans="1:105" ht="12" customHeight="1" x14ac:dyDescent="0.25">
      <c r="A66" s="108" t="s">
        <v>50</v>
      </c>
      <c r="B66" s="52"/>
      <c r="C66" s="52">
        <v>2980</v>
      </c>
      <c r="D66" s="52">
        <v>3014</v>
      </c>
      <c r="E66" s="52">
        <v>2654</v>
      </c>
      <c r="F66" s="52">
        <v>5564</v>
      </c>
      <c r="G66" s="52">
        <v>2824</v>
      </c>
      <c r="H66" s="52">
        <v>2448</v>
      </c>
      <c r="I66" s="52">
        <v>1066</v>
      </c>
      <c r="J66" s="52">
        <v>2220</v>
      </c>
      <c r="K66" s="52">
        <v>2026</v>
      </c>
      <c r="L66" s="52">
        <v>336</v>
      </c>
      <c r="M66" s="52">
        <v>590</v>
      </c>
      <c r="N66" s="52">
        <v>395</v>
      </c>
      <c r="O66" s="52">
        <v>335</v>
      </c>
      <c r="P66" s="52">
        <v>125</v>
      </c>
      <c r="Q66" s="52">
        <v>1974</v>
      </c>
      <c r="R66" s="52">
        <v>3205</v>
      </c>
      <c r="S66" s="52">
        <v>4747</v>
      </c>
      <c r="T66" s="52">
        <v>1543</v>
      </c>
      <c r="U66" s="52">
        <v>315</v>
      </c>
      <c r="V66" s="52">
        <v>0</v>
      </c>
      <c r="W66" s="52">
        <v>0</v>
      </c>
      <c r="X66" s="52">
        <v>0</v>
      </c>
      <c r="Y66" s="52">
        <v>1073</v>
      </c>
      <c r="DA66" s="63" t="s">
        <v>1320</v>
      </c>
    </row>
    <row r="67" spans="1:105" ht="12" customHeight="1" x14ac:dyDescent="0.25">
      <c r="A67" s="115" t="s">
        <v>120</v>
      </c>
      <c r="B67" s="36"/>
      <c r="C67" s="36">
        <v>11084</v>
      </c>
      <c r="D67" s="36">
        <v>7754</v>
      </c>
      <c r="E67" s="36">
        <v>7128</v>
      </c>
      <c r="F67" s="36">
        <v>15149</v>
      </c>
      <c r="G67" s="36">
        <v>9304</v>
      </c>
      <c r="H67" s="36">
        <v>9798</v>
      </c>
      <c r="I67" s="36">
        <v>4191</v>
      </c>
      <c r="J67" s="36">
        <v>9001</v>
      </c>
      <c r="K67" s="36">
        <v>6665</v>
      </c>
      <c r="L67" s="36">
        <v>991</v>
      </c>
      <c r="M67" s="36">
        <v>1608</v>
      </c>
      <c r="N67" s="36">
        <v>1311</v>
      </c>
      <c r="O67" s="36">
        <v>1217</v>
      </c>
      <c r="P67" s="36">
        <v>457</v>
      </c>
      <c r="Q67" s="36">
        <v>8618</v>
      </c>
      <c r="R67" s="36">
        <v>11970</v>
      </c>
      <c r="S67" s="36">
        <v>16726</v>
      </c>
      <c r="T67" s="36">
        <v>6815</v>
      </c>
      <c r="U67" s="36">
        <v>1725</v>
      </c>
      <c r="V67" s="36">
        <v>0</v>
      </c>
      <c r="W67" s="36">
        <v>0</v>
      </c>
      <c r="X67" s="36">
        <v>0</v>
      </c>
      <c r="Y67" s="36">
        <v>4801</v>
      </c>
      <c r="DA67" s="60" t="s">
        <v>1321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DA69" s="129" t="s">
        <v>1398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DA70" s="133"/>
    </row>
    <row r="71" spans="1:105" ht="12" customHeight="1" x14ac:dyDescent="0.25">
      <c r="A71" s="108" t="s">
        <v>51</v>
      </c>
      <c r="B71" s="52"/>
      <c r="C71" s="52">
        <v>26670</v>
      </c>
      <c r="D71" s="52">
        <v>19833</v>
      </c>
      <c r="E71" s="52">
        <v>15284</v>
      </c>
      <c r="F71" s="52">
        <v>30680</v>
      </c>
      <c r="G71" s="52">
        <v>22560</v>
      </c>
      <c r="H71" s="52">
        <v>16205</v>
      </c>
      <c r="I71" s="52">
        <v>7784</v>
      </c>
      <c r="J71" s="52">
        <v>16736</v>
      </c>
      <c r="K71" s="52">
        <v>18719</v>
      </c>
      <c r="L71" s="52">
        <v>5666</v>
      </c>
      <c r="M71" s="52">
        <v>10141</v>
      </c>
      <c r="N71" s="52">
        <v>5422</v>
      </c>
      <c r="O71" s="52">
        <v>5905</v>
      </c>
      <c r="P71" s="52">
        <v>751</v>
      </c>
      <c r="Q71" s="52">
        <v>14930</v>
      </c>
      <c r="R71" s="52">
        <v>34108</v>
      </c>
      <c r="S71" s="52">
        <v>60999</v>
      </c>
      <c r="T71" s="52">
        <v>25193</v>
      </c>
      <c r="U71" s="52">
        <v>4738</v>
      </c>
      <c r="V71" s="52">
        <v>3</v>
      </c>
      <c r="W71" s="52">
        <v>0</v>
      </c>
      <c r="X71" s="52">
        <v>0</v>
      </c>
      <c r="Y71" s="52">
        <v>9369</v>
      </c>
      <c r="DA71" s="63" t="s">
        <v>1399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DA72" s="134"/>
    </row>
    <row r="73" spans="1:105" ht="12" customHeight="1" x14ac:dyDescent="0.25">
      <c r="A73" s="108" t="s">
        <v>53</v>
      </c>
      <c r="B73" s="52"/>
      <c r="C73" s="52">
        <v>6899</v>
      </c>
      <c r="D73" s="52">
        <v>5685</v>
      </c>
      <c r="E73" s="52">
        <v>6576</v>
      </c>
      <c r="F73" s="52">
        <v>11583</v>
      </c>
      <c r="G73" s="52">
        <v>27778</v>
      </c>
      <c r="H73" s="52">
        <v>14166</v>
      </c>
      <c r="I73" s="52">
        <v>12429</v>
      </c>
      <c r="J73" s="52">
        <v>5955</v>
      </c>
      <c r="K73" s="52">
        <v>11986</v>
      </c>
      <c r="L73" s="52">
        <v>15775</v>
      </c>
      <c r="M73" s="52">
        <v>6596</v>
      </c>
      <c r="N73" s="52">
        <v>11405</v>
      </c>
      <c r="O73" s="52">
        <v>8167</v>
      </c>
      <c r="P73" s="52">
        <v>6991</v>
      </c>
      <c r="Q73" s="52">
        <v>4206</v>
      </c>
      <c r="R73" s="52">
        <v>15548</v>
      </c>
      <c r="S73" s="52">
        <v>24065</v>
      </c>
      <c r="T73" s="52">
        <v>32948</v>
      </c>
      <c r="U73" s="52">
        <v>19974</v>
      </c>
      <c r="V73" s="52">
        <v>8548</v>
      </c>
      <c r="W73" s="52">
        <v>3753</v>
      </c>
      <c r="X73" s="52">
        <v>3539</v>
      </c>
      <c r="Y73" s="52">
        <v>3200</v>
      </c>
      <c r="DA73" s="63" t="s">
        <v>1400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8392</v>
      </c>
      <c r="D75" s="52">
        <f t="shared" si="0"/>
        <v>8097</v>
      </c>
      <c r="E75" s="52">
        <f t="shared" si="0"/>
        <v>9127</v>
      </c>
      <c r="F75" s="52">
        <f t="shared" si="0"/>
        <v>8620</v>
      </c>
      <c r="G75" s="52">
        <f t="shared" si="0"/>
        <v>5354</v>
      </c>
      <c r="H75" s="52">
        <f t="shared" si="0"/>
        <v>1402</v>
      </c>
      <c r="I75" s="52">
        <f t="shared" si="0"/>
        <v>51</v>
      </c>
      <c r="J75" s="52">
        <f t="shared" si="0"/>
        <v>8048</v>
      </c>
      <c r="K75" s="52">
        <f t="shared" si="0"/>
        <v>7482</v>
      </c>
      <c r="L75" s="52">
        <f t="shared" si="0"/>
        <v>8671</v>
      </c>
      <c r="M75" s="52">
        <f t="shared" si="0"/>
        <v>10382</v>
      </c>
      <c r="N75" s="52">
        <f t="shared" si="0"/>
        <v>11308</v>
      </c>
      <c r="O75" s="52">
        <f t="shared" si="0"/>
        <v>9382</v>
      </c>
      <c r="P75" s="52">
        <f t="shared" si="0"/>
        <v>4411</v>
      </c>
      <c r="Q75" s="52">
        <f t="shared" si="0"/>
        <v>3816</v>
      </c>
      <c r="R75" s="52">
        <f t="shared" ref="R75:V75" si="1">R43-R59</f>
        <v>4043</v>
      </c>
      <c r="S75" s="52">
        <f t="shared" si="1"/>
        <v>4127</v>
      </c>
      <c r="T75" s="52">
        <f t="shared" si="1"/>
        <v>4519</v>
      </c>
      <c r="U75" s="52">
        <f t="shared" si="1"/>
        <v>5194</v>
      </c>
      <c r="V75" s="52">
        <f t="shared" si="1"/>
        <v>7778</v>
      </c>
      <c r="W75" s="52">
        <f t="shared" ref="W75:Y75" si="2">W43-W59</f>
        <v>5341</v>
      </c>
      <c r="X75" s="52">
        <f t="shared" si="2"/>
        <v>1266</v>
      </c>
      <c r="Y75" s="52">
        <f t="shared" si="2"/>
        <v>0</v>
      </c>
      <c r="DA75" s="63" t="s">
        <v>1401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22168</v>
      </c>
      <c r="D76" s="52">
        <f t="shared" si="3"/>
        <v>22415</v>
      </c>
      <c r="E76" s="52">
        <f t="shared" si="3"/>
        <v>21936</v>
      </c>
      <c r="F76" s="52">
        <f t="shared" si="3"/>
        <v>31023</v>
      </c>
      <c r="G76" s="52">
        <f t="shared" si="3"/>
        <v>20718</v>
      </c>
      <c r="H76" s="52">
        <f t="shared" si="3"/>
        <v>24028</v>
      </c>
      <c r="I76" s="52">
        <f t="shared" si="3"/>
        <v>9212</v>
      </c>
      <c r="J76" s="52">
        <f t="shared" si="3"/>
        <v>11359</v>
      </c>
      <c r="K76" s="52">
        <f t="shared" si="3"/>
        <v>19506</v>
      </c>
      <c r="L76" s="52">
        <f t="shared" si="3"/>
        <v>14290</v>
      </c>
      <c r="M76" s="52">
        <f t="shared" si="3"/>
        <v>17249</v>
      </c>
      <c r="N76" s="52">
        <f t="shared" si="3"/>
        <v>13670</v>
      </c>
      <c r="O76" s="52">
        <f t="shared" si="3"/>
        <v>11728</v>
      </c>
      <c r="P76" s="52">
        <f t="shared" si="3"/>
        <v>13200</v>
      </c>
      <c r="Q76" s="52">
        <f t="shared" si="3"/>
        <v>16744</v>
      </c>
      <c r="R76" s="52">
        <f t="shared" ref="R76:V76" si="4">R44-R60</f>
        <v>27213</v>
      </c>
      <c r="S76" s="52">
        <f t="shared" si="4"/>
        <v>34030</v>
      </c>
      <c r="T76" s="52">
        <f t="shared" si="4"/>
        <v>13206</v>
      </c>
      <c r="U76" s="52">
        <f t="shared" si="4"/>
        <v>5105</v>
      </c>
      <c r="V76" s="52">
        <f t="shared" si="4"/>
        <v>0</v>
      </c>
      <c r="W76" s="52">
        <f t="shared" ref="W76:Y76" si="5">W44-W60</f>
        <v>1222</v>
      </c>
      <c r="X76" s="52">
        <f t="shared" si="5"/>
        <v>10069</v>
      </c>
      <c r="Y76" s="52">
        <f t="shared" si="5"/>
        <v>19373</v>
      </c>
      <c r="DA76" s="63" t="s">
        <v>1402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25</v>
      </c>
      <c r="E77" s="52">
        <f t="shared" si="6"/>
        <v>71</v>
      </c>
      <c r="F77" s="52">
        <f t="shared" si="6"/>
        <v>79</v>
      </c>
      <c r="G77" s="52">
        <f t="shared" si="6"/>
        <v>43</v>
      </c>
      <c r="H77" s="52">
        <f t="shared" si="6"/>
        <v>36</v>
      </c>
      <c r="I77" s="52">
        <f t="shared" si="6"/>
        <v>68</v>
      </c>
      <c r="J77" s="52">
        <f t="shared" si="6"/>
        <v>126</v>
      </c>
      <c r="K77" s="52">
        <f t="shared" si="6"/>
        <v>174</v>
      </c>
      <c r="L77" s="52">
        <f t="shared" si="6"/>
        <v>70</v>
      </c>
      <c r="M77" s="52">
        <f t="shared" si="6"/>
        <v>0</v>
      </c>
      <c r="N77" s="52">
        <f t="shared" si="6"/>
        <v>74</v>
      </c>
      <c r="O77" s="52">
        <f t="shared" si="6"/>
        <v>110</v>
      </c>
      <c r="P77" s="52">
        <f t="shared" si="6"/>
        <v>97</v>
      </c>
      <c r="Q77" s="52">
        <f t="shared" si="6"/>
        <v>255</v>
      </c>
      <c r="R77" s="52">
        <f t="shared" ref="R77:V77" si="7">R45-R61</f>
        <v>297</v>
      </c>
      <c r="S77" s="52">
        <f t="shared" si="7"/>
        <v>292</v>
      </c>
      <c r="T77" s="52">
        <f t="shared" si="7"/>
        <v>64</v>
      </c>
      <c r="U77" s="52">
        <f t="shared" si="7"/>
        <v>7</v>
      </c>
      <c r="V77" s="52">
        <f t="shared" si="7"/>
        <v>0</v>
      </c>
      <c r="W77" s="52">
        <f t="shared" ref="W77:Y77" si="8">W45-W61</f>
        <v>10</v>
      </c>
      <c r="X77" s="52">
        <f t="shared" si="8"/>
        <v>150</v>
      </c>
      <c r="Y77" s="52">
        <f t="shared" si="8"/>
        <v>43</v>
      </c>
      <c r="DA77" s="63" t="s">
        <v>1403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14126</v>
      </c>
      <c r="D78" s="52">
        <f t="shared" si="9"/>
        <v>8116</v>
      </c>
      <c r="E78" s="52">
        <f t="shared" si="9"/>
        <v>3818</v>
      </c>
      <c r="F78" s="52">
        <f t="shared" si="9"/>
        <v>10795</v>
      </c>
      <c r="G78" s="52">
        <f t="shared" si="9"/>
        <v>18663</v>
      </c>
      <c r="H78" s="52">
        <f t="shared" si="9"/>
        <v>17518</v>
      </c>
      <c r="I78" s="52">
        <f t="shared" si="9"/>
        <v>8553</v>
      </c>
      <c r="J78" s="52">
        <f t="shared" si="9"/>
        <v>9531</v>
      </c>
      <c r="K78" s="52">
        <f t="shared" si="9"/>
        <v>12162</v>
      </c>
      <c r="L78" s="52">
        <f t="shared" si="9"/>
        <v>9140</v>
      </c>
      <c r="M78" s="52">
        <f t="shared" si="9"/>
        <v>14068</v>
      </c>
      <c r="N78" s="52">
        <f t="shared" si="9"/>
        <v>11342</v>
      </c>
      <c r="O78" s="52">
        <f t="shared" si="9"/>
        <v>7085</v>
      </c>
      <c r="P78" s="52">
        <f t="shared" si="9"/>
        <v>4364</v>
      </c>
      <c r="Q78" s="52">
        <f t="shared" si="9"/>
        <v>9553</v>
      </c>
      <c r="R78" s="52">
        <f t="shared" ref="R78:V78" si="10">R46-R62</f>
        <v>11706</v>
      </c>
      <c r="S78" s="52">
        <f t="shared" si="10"/>
        <v>19447</v>
      </c>
      <c r="T78" s="52">
        <f t="shared" si="10"/>
        <v>12319</v>
      </c>
      <c r="U78" s="52">
        <f t="shared" si="10"/>
        <v>6120</v>
      </c>
      <c r="V78" s="52">
        <f t="shared" si="10"/>
        <v>0</v>
      </c>
      <c r="W78" s="52">
        <f t="shared" ref="W78:Y78" si="11">W46-W62</f>
        <v>830</v>
      </c>
      <c r="X78" s="52">
        <f t="shared" si="11"/>
        <v>5257</v>
      </c>
      <c r="Y78" s="52">
        <f t="shared" si="11"/>
        <v>16733</v>
      </c>
      <c r="DA78" s="63" t="s">
        <v>1404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1920</v>
      </c>
      <c r="D79" s="52">
        <f t="shared" si="12"/>
        <v>1212</v>
      </c>
      <c r="E79" s="52">
        <f t="shared" si="12"/>
        <v>1015</v>
      </c>
      <c r="F79" s="52">
        <f t="shared" si="12"/>
        <v>2548</v>
      </c>
      <c r="G79" s="52">
        <f t="shared" si="12"/>
        <v>3416</v>
      </c>
      <c r="H79" s="52">
        <f t="shared" si="12"/>
        <v>4307</v>
      </c>
      <c r="I79" s="52">
        <f t="shared" si="12"/>
        <v>5383</v>
      </c>
      <c r="J79" s="52">
        <f t="shared" si="12"/>
        <v>9577</v>
      </c>
      <c r="K79" s="52">
        <f t="shared" si="12"/>
        <v>12252</v>
      </c>
      <c r="L79" s="52">
        <f t="shared" si="12"/>
        <v>5350</v>
      </c>
      <c r="M79" s="52">
        <f t="shared" si="12"/>
        <v>2799</v>
      </c>
      <c r="N79" s="52">
        <f t="shared" si="12"/>
        <v>5710</v>
      </c>
      <c r="O79" s="52">
        <f t="shared" si="12"/>
        <v>5364</v>
      </c>
      <c r="P79" s="52">
        <f t="shared" si="12"/>
        <v>6819</v>
      </c>
      <c r="Q79" s="52">
        <f t="shared" si="12"/>
        <v>9066</v>
      </c>
      <c r="R79" s="52">
        <f t="shared" ref="R79:V79" si="13">R47-R63</f>
        <v>15947</v>
      </c>
      <c r="S79" s="52">
        <f t="shared" si="13"/>
        <v>21252</v>
      </c>
      <c r="T79" s="52">
        <f t="shared" si="13"/>
        <v>8356</v>
      </c>
      <c r="U79" s="52">
        <f t="shared" si="13"/>
        <v>4613</v>
      </c>
      <c r="V79" s="52">
        <f t="shared" si="13"/>
        <v>0</v>
      </c>
      <c r="W79" s="52">
        <f t="shared" ref="W79:Y79" si="14">W47-W63</f>
        <v>940</v>
      </c>
      <c r="X79" s="52">
        <f t="shared" si="14"/>
        <v>7069</v>
      </c>
      <c r="Y79" s="52">
        <f t="shared" si="14"/>
        <v>14751</v>
      </c>
      <c r="DA79" s="63" t="s">
        <v>1405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DA80" s="134"/>
    </row>
    <row r="81" spans="1:105" ht="12" customHeight="1" x14ac:dyDescent="0.25">
      <c r="A81" s="108" t="s">
        <v>51</v>
      </c>
      <c r="B81" s="52"/>
      <c r="C81" s="52">
        <v>26967</v>
      </c>
      <c r="D81" s="52">
        <v>30305</v>
      </c>
      <c r="E81" s="52">
        <v>29816</v>
      </c>
      <c r="F81" s="52">
        <v>31534</v>
      </c>
      <c r="G81" s="52">
        <v>28927</v>
      </c>
      <c r="H81" s="52">
        <v>26698</v>
      </c>
      <c r="I81" s="52">
        <v>16741</v>
      </c>
      <c r="J81" s="52">
        <v>19820</v>
      </c>
      <c r="K81" s="52">
        <v>30097</v>
      </c>
      <c r="L81" s="52">
        <v>29446</v>
      </c>
      <c r="M81" s="52">
        <v>32818</v>
      </c>
      <c r="N81" s="52">
        <v>24146</v>
      </c>
      <c r="O81" s="52">
        <v>20270</v>
      </c>
      <c r="P81" s="52">
        <v>4346</v>
      </c>
      <c r="Q81" s="52">
        <v>9555</v>
      </c>
      <c r="R81" s="52">
        <v>12016</v>
      </c>
      <c r="S81" s="52">
        <v>18587</v>
      </c>
      <c r="T81" s="52">
        <v>12251</v>
      </c>
      <c r="U81" s="52">
        <v>7439</v>
      </c>
      <c r="V81" s="52">
        <v>3948</v>
      </c>
      <c r="W81" s="52">
        <v>1182</v>
      </c>
      <c r="X81" s="52">
        <v>98</v>
      </c>
      <c r="Y81" s="52">
        <v>0</v>
      </c>
      <c r="DA81" s="63" t="s">
        <v>1406</v>
      </c>
    </row>
    <row r="82" spans="1:105" ht="12" customHeight="1" x14ac:dyDescent="0.25">
      <c r="A82" s="108" t="s">
        <v>50</v>
      </c>
      <c r="B82" s="52"/>
      <c r="C82" s="52">
        <v>6144</v>
      </c>
      <c r="D82" s="52">
        <v>5305</v>
      </c>
      <c r="E82" s="52">
        <v>4281</v>
      </c>
      <c r="F82" s="52">
        <v>8538</v>
      </c>
      <c r="G82" s="52">
        <v>7162</v>
      </c>
      <c r="H82" s="52">
        <v>6829</v>
      </c>
      <c r="I82" s="52">
        <v>2424</v>
      </c>
      <c r="J82" s="52">
        <v>3915</v>
      </c>
      <c r="K82" s="52">
        <v>5360</v>
      </c>
      <c r="L82" s="52">
        <v>2183</v>
      </c>
      <c r="M82" s="52">
        <v>2824</v>
      </c>
      <c r="N82" s="52">
        <v>3947</v>
      </c>
      <c r="O82" s="52">
        <v>2890</v>
      </c>
      <c r="P82" s="52">
        <v>4589</v>
      </c>
      <c r="Q82" s="52">
        <v>5183</v>
      </c>
      <c r="R82" s="52">
        <v>9836</v>
      </c>
      <c r="S82" s="52">
        <v>13816</v>
      </c>
      <c r="T82" s="52">
        <v>4960</v>
      </c>
      <c r="U82" s="52">
        <v>1926</v>
      </c>
      <c r="V82" s="52">
        <v>460</v>
      </c>
      <c r="W82" s="52">
        <v>1869</v>
      </c>
      <c r="X82" s="52">
        <v>6150</v>
      </c>
      <c r="Y82" s="52">
        <v>9154</v>
      </c>
      <c r="DA82" s="63" t="s">
        <v>1407</v>
      </c>
    </row>
    <row r="83" spans="1:105" ht="12" customHeight="1" x14ac:dyDescent="0.25">
      <c r="A83" s="115" t="s">
        <v>120</v>
      </c>
      <c r="B83" s="36"/>
      <c r="C83" s="36">
        <v>22851</v>
      </c>
      <c r="D83" s="36">
        <v>13644</v>
      </c>
      <c r="E83" s="36">
        <v>11493</v>
      </c>
      <c r="F83" s="36">
        <v>23248</v>
      </c>
      <c r="G83" s="36">
        <v>23599</v>
      </c>
      <c r="H83" s="36">
        <v>27338</v>
      </c>
      <c r="I83" s="36">
        <v>9542</v>
      </c>
      <c r="J83" s="36">
        <v>15878</v>
      </c>
      <c r="K83" s="36">
        <v>17632</v>
      </c>
      <c r="L83" s="36">
        <v>6443</v>
      </c>
      <c r="M83" s="36">
        <v>7695</v>
      </c>
      <c r="N83" s="36">
        <v>13084</v>
      </c>
      <c r="O83" s="36">
        <v>10504</v>
      </c>
      <c r="P83" s="36">
        <v>16694</v>
      </c>
      <c r="Q83" s="36">
        <v>22656</v>
      </c>
      <c r="R83" s="36">
        <v>36758</v>
      </c>
      <c r="S83" s="36">
        <v>48690</v>
      </c>
      <c r="T83" s="36">
        <v>21926</v>
      </c>
      <c r="U83" s="36">
        <v>10614</v>
      </c>
      <c r="V83" s="36">
        <v>2339</v>
      </c>
      <c r="W83" s="36">
        <v>8543</v>
      </c>
      <c r="X83" s="36">
        <v>29314</v>
      </c>
      <c r="Y83" s="36">
        <v>40963</v>
      </c>
      <c r="DA83" s="60" t="s">
        <v>1408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X86" s="140">
        <v>2022</v>
      </c>
      <c r="Y86" s="140">
        <v>2023</v>
      </c>
      <c r="DA86" s="143"/>
    </row>
    <row r="87" spans="1:105" ht="12" customHeight="1" x14ac:dyDescent="0.25">
      <c r="A87" s="116" t="s">
        <v>195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DA87" s="129" t="s">
        <v>1485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X88" s="128">
        <f>RES_hhdet_numvin!X4</f>
        <v>0</v>
      </c>
      <c r="Y88" s="128">
        <f>RES_hhdet_numvin!Y4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0</v>
      </c>
      <c r="I89" s="52">
        <f>RES_hhdet_numvin!I5</f>
        <v>0</v>
      </c>
      <c r="J89" s="52">
        <f>RES_hhdet_numvin!J5</f>
        <v>5877</v>
      </c>
      <c r="K89" s="52">
        <f>RES_hhdet_numvin!K5</f>
        <v>10935</v>
      </c>
      <c r="L89" s="52">
        <f>RES_hhdet_numvin!L5</f>
        <v>4383</v>
      </c>
      <c r="M89" s="52">
        <f>RES_hhdet_numvin!M5</f>
        <v>9277</v>
      </c>
      <c r="N89" s="52">
        <f>RES_hhdet_numvin!N5</f>
        <v>5360</v>
      </c>
      <c r="O89" s="52">
        <f>RES_hhdet_numvin!O5</f>
        <v>5799</v>
      </c>
      <c r="P89" s="52">
        <f>RES_hhdet_numvin!P5</f>
        <v>956</v>
      </c>
      <c r="Q89" s="52">
        <f>RES_hhdet_numvin!Q5</f>
        <v>19209</v>
      </c>
      <c r="R89" s="52">
        <f>RES_hhdet_numvin!R5</f>
        <v>36860</v>
      </c>
      <c r="S89" s="52">
        <f>RES_hhdet_numvin!S5</f>
        <v>62651</v>
      </c>
      <c r="T89" s="52">
        <f>RES_hhdet_numvin!T5</f>
        <v>26096</v>
      </c>
      <c r="U89" s="52">
        <f>RES_hhdet_numvin!U5</f>
        <v>5321</v>
      </c>
      <c r="V89" s="52">
        <f>RES_hhdet_numvin!V5</f>
        <v>4</v>
      </c>
      <c r="W89" s="52">
        <f>RES_hhdet_numvin!W5</f>
        <v>0</v>
      </c>
      <c r="X89" s="52">
        <f>RES_hhdet_numvin!X5</f>
        <v>0</v>
      </c>
      <c r="Y89" s="52">
        <f>RES_hhdet_numvin!Y5</f>
        <v>15243</v>
      </c>
      <c r="DA89" s="63" t="s">
        <v>1486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X90" s="138">
        <f>RES_hhdet_numvin!X6</f>
        <v>0</v>
      </c>
      <c r="Y90" s="138">
        <f>RES_hhdet_numvin!Y6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X91" s="126">
        <f>RES_hhdet_numvin!X7</f>
        <v>0</v>
      </c>
      <c r="Y91" s="126">
        <f>RES_hhdet_numvin!Y7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0</v>
      </c>
      <c r="Q92" s="52">
        <f>RES_hhdet_numvin!Q8</f>
        <v>0</v>
      </c>
      <c r="R92" s="52">
        <f>RES_hhdet_numvin!R8</f>
        <v>4816</v>
      </c>
      <c r="S92" s="52">
        <f>RES_hhdet_numvin!S8</f>
        <v>13982</v>
      </c>
      <c r="T92" s="52">
        <f>RES_hhdet_numvin!T8</f>
        <v>22862</v>
      </c>
      <c r="U92" s="52">
        <f>RES_hhdet_numvin!U8</f>
        <v>14708</v>
      </c>
      <c r="V92" s="52">
        <f>RES_hhdet_numvin!V8</f>
        <v>7364</v>
      </c>
      <c r="W92" s="52">
        <f>RES_hhdet_numvin!W8</f>
        <v>3573</v>
      </c>
      <c r="X92" s="52">
        <f>RES_hhdet_numvin!X8</f>
        <v>3502</v>
      </c>
      <c r="Y92" s="52">
        <f>RES_hhdet_numvin!Y8</f>
        <v>3455</v>
      </c>
      <c r="DA92" s="63" t="s">
        <v>1487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X93" s="126">
        <f>RES_hhdet_numvin!X9</f>
        <v>0</v>
      </c>
      <c r="Y93" s="126">
        <f>RES_hhdet_numvin!Y9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0</v>
      </c>
      <c r="I94" s="52">
        <f>RES_hhdet_numvin!I10</f>
        <v>0</v>
      </c>
      <c r="J94" s="52">
        <f>RES_hhdet_numvin!J10</f>
        <v>0</v>
      </c>
      <c r="K94" s="52">
        <f>RES_hhdet_numvin!K10</f>
        <v>0</v>
      </c>
      <c r="L94" s="52">
        <f>RES_hhdet_numvin!L10</f>
        <v>0</v>
      </c>
      <c r="M94" s="52">
        <f>RES_hhdet_numvin!M10</f>
        <v>0</v>
      </c>
      <c r="N94" s="52">
        <f>RES_hhdet_numvin!N10</f>
        <v>0</v>
      </c>
      <c r="O94" s="52">
        <f>RES_hhdet_numvin!O10</f>
        <v>0</v>
      </c>
      <c r="P94" s="52">
        <f>RES_hhdet_numvin!P10</f>
        <v>0</v>
      </c>
      <c r="Q94" s="52">
        <f>RES_hhdet_numvin!Q10</f>
        <v>0</v>
      </c>
      <c r="R94" s="52">
        <f>RES_hhdet_numvin!R10</f>
        <v>0</v>
      </c>
      <c r="S94" s="52">
        <f>RES_hhdet_numvin!S10</f>
        <v>0</v>
      </c>
      <c r="T94" s="52">
        <f>RES_hhdet_numvin!T10</f>
        <v>0</v>
      </c>
      <c r="U94" s="52">
        <f>RES_hhdet_numvin!U10</f>
        <v>0</v>
      </c>
      <c r="V94" s="52">
        <f>RES_hhdet_numvin!V10</f>
        <v>0</v>
      </c>
      <c r="W94" s="52">
        <f>RES_hhdet_numvin!W10</f>
        <v>0</v>
      </c>
      <c r="X94" s="52">
        <f>RES_hhdet_numvin!X10</f>
        <v>0</v>
      </c>
      <c r="Y94" s="52">
        <f>RES_hhdet_numvin!Y10</f>
        <v>0</v>
      </c>
      <c r="DA94" s="63" t="s">
        <v>1488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0</v>
      </c>
      <c r="Q95" s="52">
        <f>RES_hhdet_numvin!Q11</f>
        <v>0</v>
      </c>
      <c r="R95" s="52">
        <f>RES_hhdet_numvin!R11</f>
        <v>11430</v>
      </c>
      <c r="S95" s="52">
        <f>RES_hhdet_numvin!S11</f>
        <v>25905</v>
      </c>
      <c r="T95" s="52">
        <f>RES_hhdet_numvin!T11</f>
        <v>12535</v>
      </c>
      <c r="U95" s="52">
        <f>RES_hhdet_numvin!U11</f>
        <v>4574</v>
      </c>
      <c r="V95" s="52">
        <f>RES_hhdet_numvin!V11</f>
        <v>0</v>
      </c>
      <c r="W95" s="52">
        <f>RES_hhdet_numvin!W11</f>
        <v>1111</v>
      </c>
      <c r="X95" s="52">
        <f>RES_hhdet_numvin!X11</f>
        <v>9711</v>
      </c>
      <c r="Y95" s="52">
        <f>RES_hhdet_numvin!Y11</f>
        <v>21607</v>
      </c>
      <c r="DA95" s="63" t="s">
        <v>1489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124</v>
      </c>
      <c r="S96" s="52">
        <f>RES_hhdet_numvin!S12</f>
        <v>225</v>
      </c>
      <c r="T96" s="52">
        <f>RES_hhdet_numvin!T12</f>
        <v>62</v>
      </c>
      <c r="U96" s="52">
        <f>RES_hhdet_numvin!U12</f>
        <v>9</v>
      </c>
      <c r="V96" s="52">
        <f>RES_hhdet_numvin!V12</f>
        <v>0</v>
      </c>
      <c r="W96" s="52">
        <f>RES_hhdet_numvin!W12</f>
        <v>10</v>
      </c>
      <c r="X96" s="52">
        <f>RES_hhdet_numvin!X12</f>
        <v>144</v>
      </c>
      <c r="Y96" s="52">
        <f>RES_hhdet_numvin!Y12</f>
        <v>49</v>
      </c>
      <c r="DA96" s="63" t="s">
        <v>1490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X97" s="52">
        <f>RES_hhdet_numvin!X13</f>
        <v>0</v>
      </c>
      <c r="Y97" s="52">
        <f>RES_hhdet_numvin!Y13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X98" s="52">
        <f>RES_hhdet_numvin!X14</f>
        <v>0</v>
      </c>
      <c r="Y98" s="52">
        <f>RES_hhdet_numvin!Y14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0</v>
      </c>
      <c r="Q99" s="138">
        <f>RES_hhdet_numvin!Q15</f>
        <v>0</v>
      </c>
      <c r="R99" s="138">
        <f>RES_hhdet_numvin!R15</f>
        <v>4916</v>
      </c>
      <c r="S99" s="138">
        <f>RES_hhdet_numvin!S15</f>
        <v>14809</v>
      </c>
      <c r="T99" s="138">
        <f>RES_hhdet_numvin!T15</f>
        <v>11699</v>
      </c>
      <c r="U99" s="138">
        <f>RES_hhdet_numvin!U15</f>
        <v>5474</v>
      </c>
      <c r="V99" s="138">
        <f>RES_hhdet_numvin!V15</f>
        <v>0</v>
      </c>
      <c r="W99" s="138">
        <f>RES_hhdet_numvin!W15</f>
        <v>754</v>
      </c>
      <c r="X99" s="138">
        <f>RES_hhdet_numvin!X15</f>
        <v>5072</v>
      </c>
      <c r="Y99" s="138">
        <f>RES_hhdet_numvin!Y15</f>
        <v>18663</v>
      </c>
      <c r="DA99" s="63" t="s">
        <v>1491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0</v>
      </c>
      <c r="Q100" s="138">
        <f>RES_hhdet_numvin!Q16</f>
        <v>0</v>
      </c>
      <c r="R100" s="138">
        <f>RES_hhdet_numvin!R16</f>
        <v>6701</v>
      </c>
      <c r="S100" s="138">
        <f>RES_hhdet_numvin!S16</f>
        <v>16180</v>
      </c>
      <c r="T100" s="138">
        <f>RES_hhdet_numvin!T16</f>
        <v>7942</v>
      </c>
      <c r="U100" s="138">
        <f>RES_hhdet_numvin!U16</f>
        <v>4141</v>
      </c>
      <c r="V100" s="138">
        <f>RES_hhdet_numvin!V16</f>
        <v>0</v>
      </c>
      <c r="W100" s="138">
        <f>RES_hhdet_numvin!W16</f>
        <v>853</v>
      </c>
      <c r="X100" s="138">
        <f>RES_hhdet_numvin!X16</f>
        <v>6816</v>
      </c>
      <c r="Y100" s="138">
        <f>RES_hhdet_numvin!Y16</f>
        <v>16455</v>
      </c>
      <c r="DA100" s="63" t="s">
        <v>1492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X101" s="138">
        <f>RES_hhdet_numvin!X17</f>
        <v>0</v>
      </c>
      <c r="Y101" s="138">
        <f>RES_hhdet_numvin!Y17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X102" s="138">
        <f>RES_hhdet_numvin!X18</f>
        <v>0</v>
      </c>
      <c r="Y102" s="138">
        <f>RES_hhdet_numvin!Y18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X103" s="126">
        <f>RES_hhdet_numvin!X19</f>
        <v>0</v>
      </c>
      <c r="Y103" s="126">
        <f>RES_hhdet_numvin!Y19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0</v>
      </c>
      <c r="S104" s="52">
        <f>RES_hhdet_numvin!S20</f>
        <v>0</v>
      </c>
      <c r="T104" s="52">
        <f>RES_hhdet_numvin!T20</f>
        <v>0</v>
      </c>
      <c r="U104" s="52">
        <f>RES_hhdet_numvin!U20</f>
        <v>0</v>
      </c>
      <c r="V104" s="52">
        <f>RES_hhdet_numvin!V20</f>
        <v>0</v>
      </c>
      <c r="W104" s="52">
        <f>RES_hhdet_numvin!W20</f>
        <v>0</v>
      </c>
      <c r="X104" s="52">
        <f>RES_hhdet_numvin!X20</f>
        <v>0</v>
      </c>
      <c r="Y104" s="52">
        <f>RES_hhdet_numvin!Y20</f>
        <v>0</v>
      </c>
      <c r="DA104" s="63" t="s">
        <v>1493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0</v>
      </c>
      <c r="Q105" s="52">
        <f>RES_hhdet_numvin!Q21</f>
        <v>0</v>
      </c>
      <c r="R105" s="52">
        <f>RES_hhdet_numvin!R21</f>
        <v>4216</v>
      </c>
      <c r="S105" s="52">
        <f>RES_hhdet_numvin!S21</f>
        <v>10663</v>
      </c>
      <c r="T105" s="52">
        <f>RES_hhdet_numvin!T21</f>
        <v>4741</v>
      </c>
      <c r="U105" s="52">
        <f>RES_hhdet_numvin!U21</f>
        <v>1800</v>
      </c>
      <c r="V105" s="52">
        <f>RES_hhdet_numvin!V21</f>
        <v>400</v>
      </c>
      <c r="W105" s="52">
        <f>RES_hhdet_numvin!W21</f>
        <v>1696</v>
      </c>
      <c r="X105" s="52">
        <f>RES_hhdet_numvin!X21</f>
        <v>6014</v>
      </c>
      <c r="Y105" s="52">
        <f>RES_hhdet_numvin!Y21</f>
        <v>10227</v>
      </c>
      <c r="DA105" s="63" t="s">
        <v>1494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0</v>
      </c>
      <c r="Q106" s="36">
        <f>RES_hhdet_numvin!Q22</f>
        <v>0</v>
      </c>
      <c r="R106" s="36">
        <f>RES_hhdet_numvin!R22</f>
        <v>15751</v>
      </c>
      <c r="S106" s="36">
        <f>RES_hhdet_numvin!S22</f>
        <v>37562</v>
      </c>
      <c r="T106" s="36">
        <f>RES_hhdet_numvin!T22</f>
        <v>20929</v>
      </c>
      <c r="U106" s="36">
        <f>RES_hhdet_numvin!U22</f>
        <v>9816</v>
      </c>
      <c r="V106" s="36">
        <f>RES_hhdet_numvin!V22</f>
        <v>2009</v>
      </c>
      <c r="W106" s="36">
        <f>RES_hhdet_numvin!W22</f>
        <v>7733</v>
      </c>
      <c r="X106" s="36">
        <f>RES_hhdet_numvin!X22</f>
        <v>28650</v>
      </c>
      <c r="Y106" s="36">
        <f>RES_hhdet_numvin!Y22</f>
        <v>45764</v>
      </c>
      <c r="DA106" s="60" t="s">
        <v>1495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203.43998356009337</v>
      </c>
      <c r="C110" s="117">
        <f t="shared" si="15"/>
        <v>221.37142328782292</v>
      </c>
      <c r="D110" s="117">
        <f t="shared" si="15"/>
        <v>236.55513535955214</v>
      </c>
      <c r="E110" s="117">
        <f t="shared" si="15"/>
        <v>218.4257944866508</v>
      </c>
      <c r="F110" s="117">
        <f t="shared" si="15"/>
        <v>272.61128661697364</v>
      </c>
      <c r="G110" s="117">
        <f t="shared" si="15"/>
        <v>287.358919800975</v>
      </c>
      <c r="H110" s="117">
        <f t="shared" si="15"/>
        <v>295.01069332696073</v>
      </c>
      <c r="I110" s="117">
        <f t="shared" si="15"/>
        <v>247.81849670243906</v>
      </c>
      <c r="J110" s="117">
        <f t="shared" si="15"/>
        <v>259.5399458952586</v>
      </c>
      <c r="K110" s="117">
        <f t="shared" si="15"/>
        <v>283.17960163597519</v>
      </c>
      <c r="L110" s="117">
        <f t="shared" si="15"/>
        <v>250.22834064266749</v>
      </c>
      <c r="M110" s="117">
        <f t="shared" si="15"/>
        <v>231.30818871292078</v>
      </c>
      <c r="N110" s="117">
        <f t="shared" si="15"/>
        <v>211.17153060868509</v>
      </c>
      <c r="O110" s="117">
        <f t="shared" si="15"/>
        <v>159.33186966398091</v>
      </c>
      <c r="P110" s="117">
        <f t="shared" si="15"/>
        <v>149.70291401248295</v>
      </c>
      <c r="Q110" s="117">
        <f t="shared" si="15"/>
        <v>140.54036537060628</v>
      </c>
      <c r="R110" s="117">
        <f t="shared" ref="R110:V110" si="16">R111+R114+R116+R126</f>
        <v>136.1708479320933</v>
      </c>
      <c r="S110" s="117">
        <f t="shared" si="16"/>
        <v>225.43088628545962</v>
      </c>
      <c r="T110" s="117">
        <f t="shared" si="16"/>
        <v>250.33351226447417</v>
      </c>
      <c r="U110" s="117">
        <f t="shared" si="16"/>
        <v>174.23827208884217</v>
      </c>
      <c r="V110" s="117">
        <f t="shared" si="16"/>
        <v>158.74920450088285</v>
      </c>
      <c r="W110" s="117">
        <f t="shared" ref="W110:Y110" si="17">W111+W114+W116+W126</f>
        <v>107.2809485487345</v>
      </c>
      <c r="X110" s="117">
        <f t="shared" si="17"/>
        <v>112.95589670824394</v>
      </c>
      <c r="Y110" s="117">
        <f t="shared" si="17"/>
        <v>107.62432187417242</v>
      </c>
      <c r="DA110" s="129" t="s">
        <v>1572</v>
      </c>
    </row>
    <row r="111" spans="1:105" ht="12" customHeight="1" x14ac:dyDescent="0.25">
      <c r="A111" s="121" t="s">
        <v>57</v>
      </c>
      <c r="B111" s="122">
        <f t="shared" ref="B111:Q111" si="18">SUM(B112:B113)</f>
        <v>141.50205495540433</v>
      </c>
      <c r="C111" s="122">
        <f t="shared" si="18"/>
        <v>154.80056469721958</v>
      </c>
      <c r="D111" s="122">
        <f t="shared" si="18"/>
        <v>170.66281402732838</v>
      </c>
      <c r="E111" s="122">
        <f t="shared" si="18"/>
        <v>153.7662423347478</v>
      </c>
      <c r="F111" s="122">
        <f t="shared" si="18"/>
        <v>203.58317988585625</v>
      </c>
      <c r="G111" s="122">
        <f t="shared" si="18"/>
        <v>213.96214084128391</v>
      </c>
      <c r="H111" s="122">
        <f t="shared" si="18"/>
        <v>219.09055142786994</v>
      </c>
      <c r="I111" s="122">
        <f t="shared" si="18"/>
        <v>177.48658757552468</v>
      </c>
      <c r="J111" s="122">
        <f t="shared" si="18"/>
        <v>188.35697541588516</v>
      </c>
      <c r="K111" s="122">
        <f t="shared" si="18"/>
        <v>212.27505824091099</v>
      </c>
      <c r="L111" s="122">
        <f t="shared" si="18"/>
        <v>182.75361387189321</v>
      </c>
      <c r="M111" s="122">
        <f t="shared" si="18"/>
        <v>167.85873943636986</v>
      </c>
      <c r="N111" s="122">
        <f t="shared" si="18"/>
        <v>155.27307932946186</v>
      </c>
      <c r="O111" s="122">
        <f t="shared" si="18"/>
        <v>110.72586151849617</v>
      </c>
      <c r="P111" s="122">
        <f t="shared" si="18"/>
        <v>102.26343688878815</v>
      </c>
      <c r="Q111" s="122">
        <f t="shared" si="18"/>
        <v>93.377299277126539</v>
      </c>
      <c r="R111" s="122">
        <f t="shared" ref="R111:V111" si="19">SUM(R112:R113)</f>
        <v>85.92499647527498</v>
      </c>
      <c r="S111" s="122">
        <f t="shared" si="19"/>
        <v>164.7409646797158</v>
      </c>
      <c r="T111" s="122">
        <f t="shared" si="19"/>
        <v>188.28921164189862</v>
      </c>
      <c r="U111" s="122">
        <f t="shared" si="19"/>
        <v>116.41795103003237</v>
      </c>
      <c r="V111" s="122">
        <f t="shared" si="19"/>
        <v>110.89116653414388</v>
      </c>
      <c r="W111" s="122">
        <f t="shared" ref="W111:Y111" si="20">SUM(W112:W113)</f>
        <v>71.712584537293381</v>
      </c>
      <c r="X111" s="122">
        <f t="shared" si="20"/>
        <v>78.190234836864974</v>
      </c>
      <c r="Y111" s="122">
        <f t="shared" si="20"/>
        <v>75.866569435093965</v>
      </c>
      <c r="DA111" s="130" t="s">
        <v>1573</v>
      </c>
    </row>
    <row r="112" spans="1:105" ht="12" customHeight="1" x14ac:dyDescent="0.25">
      <c r="A112" s="97" t="s">
        <v>51</v>
      </c>
      <c r="B112" s="98">
        <v>140.79207978626351</v>
      </c>
      <c r="C112" s="98">
        <v>154.01848890087962</v>
      </c>
      <c r="D112" s="98">
        <v>169.82385461764616</v>
      </c>
      <c r="E112" s="98">
        <v>153.05574184768884</v>
      </c>
      <c r="F112" s="98">
        <v>202.63549813413124</v>
      </c>
      <c r="G112" s="98">
        <v>212.99258019889237</v>
      </c>
      <c r="H112" s="98">
        <v>218.13095710315645</v>
      </c>
      <c r="I112" s="98">
        <v>176.71144377921004</v>
      </c>
      <c r="J112" s="98">
        <v>187.54728509350969</v>
      </c>
      <c r="K112" s="98">
        <v>211.38816475276167</v>
      </c>
      <c r="L112" s="98">
        <v>181.98949319012371</v>
      </c>
      <c r="M112" s="98">
        <v>167.14500700551835</v>
      </c>
      <c r="N112" s="98">
        <v>154.61494320426849</v>
      </c>
      <c r="O112" s="98">
        <v>110.24467333347279</v>
      </c>
      <c r="P112" s="98">
        <v>101.81234618063471</v>
      </c>
      <c r="Q112" s="98">
        <v>92.979315687560558</v>
      </c>
      <c r="R112" s="98">
        <v>85.552226596607724</v>
      </c>
      <c r="S112" s="98">
        <v>164.01727344412481</v>
      </c>
      <c r="T112" s="98">
        <v>187.44137809078995</v>
      </c>
      <c r="U112" s="98">
        <v>115.89474990592313</v>
      </c>
      <c r="V112" s="98">
        <v>110.38866794041355</v>
      </c>
      <c r="W112" s="98">
        <v>71.384564960735361</v>
      </c>
      <c r="X112" s="98">
        <v>77.825804910671664</v>
      </c>
      <c r="Y112" s="98">
        <v>75.50877042132413</v>
      </c>
      <c r="DA112" s="63" t="s">
        <v>1574</v>
      </c>
    </row>
    <row r="113" spans="1:105" ht="12" customHeight="1" x14ac:dyDescent="0.25">
      <c r="A113" s="97" t="s">
        <v>53</v>
      </c>
      <c r="B113" s="98">
        <v>0.70997516914082515</v>
      </c>
      <c r="C113" s="98">
        <v>0.78207579633997071</v>
      </c>
      <c r="D113" s="98">
        <v>0.83895940968223126</v>
      </c>
      <c r="E113" s="98">
        <v>0.71050048705896895</v>
      </c>
      <c r="F113" s="98">
        <v>0.9476817517250159</v>
      </c>
      <c r="G113" s="98">
        <v>0.9695606423915325</v>
      </c>
      <c r="H113" s="98">
        <v>0.95959432471348427</v>
      </c>
      <c r="I113" s="98">
        <v>0.77514379631463604</v>
      </c>
      <c r="J113" s="98">
        <v>0.809690322375483</v>
      </c>
      <c r="K113" s="98">
        <v>0.88689348814931912</v>
      </c>
      <c r="L113" s="98">
        <v>0.76412068176949277</v>
      </c>
      <c r="M113" s="98">
        <v>0.71373243085149463</v>
      </c>
      <c r="N113" s="98">
        <v>0.65813612519339082</v>
      </c>
      <c r="O113" s="98">
        <v>0.48118818502339111</v>
      </c>
      <c r="P113" s="98">
        <v>0.45109070815343921</v>
      </c>
      <c r="Q113" s="98">
        <v>0.39798358956598823</v>
      </c>
      <c r="R113" s="98">
        <v>0.37276987866726047</v>
      </c>
      <c r="S113" s="98">
        <v>0.72369123559098603</v>
      </c>
      <c r="T113" s="98">
        <v>0.84783355110866854</v>
      </c>
      <c r="U113" s="98">
        <v>0.52320112410923003</v>
      </c>
      <c r="V113" s="98">
        <v>0.50249859373032546</v>
      </c>
      <c r="W113" s="98">
        <v>0.32801957655801456</v>
      </c>
      <c r="X113" s="98">
        <v>0.36442992619330328</v>
      </c>
      <c r="Y113" s="98">
        <v>0.3577990137698322</v>
      </c>
      <c r="DA113" s="63" t="s">
        <v>1575</v>
      </c>
    </row>
    <row r="114" spans="1:105" ht="12" customHeight="1" x14ac:dyDescent="0.25">
      <c r="A114" s="121" t="s">
        <v>92</v>
      </c>
      <c r="B114" s="122">
        <f t="shared" ref="B114:Y114" si="21">B115</f>
        <v>0.75640939786818773</v>
      </c>
      <c r="C114" s="122">
        <f t="shared" si="21"/>
        <v>0.97750367381871961</v>
      </c>
      <c r="D114" s="122">
        <f t="shared" si="21"/>
        <v>0.78900867637125049</v>
      </c>
      <c r="E114" s="122">
        <f t="shared" si="21"/>
        <v>1.6395216593561499</v>
      </c>
      <c r="F114" s="122">
        <f t="shared" si="21"/>
        <v>1.5600642365704802</v>
      </c>
      <c r="G114" s="122">
        <f t="shared" si="21"/>
        <v>2.4587370691978649</v>
      </c>
      <c r="H114" s="122">
        <f t="shared" si="21"/>
        <v>2.8237623334894408</v>
      </c>
      <c r="I114" s="122">
        <f t="shared" si="21"/>
        <v>1.7764362355505714</v>
      </c>
      <c r="J114" s="122">
        <f t="shared" si="21"/>
        <v>2.0454162049531468</v>
      </c>
      <c r="K114" s="122">
        <f t="shared" si="21"/>
        <v>3.1259685509770487</v>
      </c>
      <c r="L114" s="122">
        <f t="shared" si="21"/>
        <v>3.0069117203125986</v>
      </c>
      <c r="M114" s="122">
        <f t="shared" si="21"/>
        <v>2.6678939932569374</v>
      </c>
      <c r="N114" s="122">
        <f t="shared" si="21"/>
        <v>2.2391872601944485</v>
      </c>
      <c r="O114" s="122">
        <f t="shared" si="21"/>
        <v>1.7435576156332975</v>
      </c>
      <c r="P114" s="122">
        <f t="shared" si="21"/>
        <v>1.2679214352165729</v>
      </c>
      <c r="Q114" s="122">
        <f t="shared" si="21"/>
        <v>1.7640715076574454</v>
      </c>
      <c r="R114" s="122">
        <f t="shared" si="21"/>
        <v>1.7680662348562026</v>
      </c>
      <c r="S114" s="122">
        <f t="shared" si="21"/>
        <v>2.229019414921058</v>
      </c>
      <c r="T114" s="122">
        <f t="shared" si="21"/>
        <v>2.2077973426226518</v>
      </c>
      <c r="U114" s="122">
        <f t="shared" si="21"/>
        <v>2.357720939312915</v>
      </c>
      <c r="V114" s="122">
        <f t="shared" si="21"/>
        <v>2.1629554721086603</v>
      </c>
      <c r="W114" s="122">
        <f t="shared" si="21"/>
        <v>1.8837217601633907</v>
      </c>
      <c r="X114" s="122">
        <f t="shared" si="21"/>
        <v>1.709653841598562</v>
      </c>
      <c r="Y114" s="122">
        <f t="shared" si="21"/>
        <v>1.5772615422030498</v>
      </c>
      <c r="DA114" s="130" t="s">
        <v>1576</v>
      </c>
    </row>
    <row r="115" spans="1:105" ht="12" customHeight="1" x14ac:dyDescent="0.25">
      <c r="A115" s="97" t="s">
        <v>53</v>
      </c>
      <c r="B115" s="98">
        <v>0.75640939786818773</v>
      </c>
      <c r="C115" s="98">
        <v>0.97750367381871961</v>
      </c>
      <c r="D115" s="98">
        <v>0.78900867637125049</v>
      </c>
      <c r="E115" s="98">
        <v>1.6395216593561499</v>
      </c>
      <c r="F115" s="98">
        <v>1.5600642365704802</v>
      </c>
      <c r="G115" s="98">
        <v>2.4587370691978649</v>
      </c>
      <c r="H115" s="98">
        <v>2.8237623334894408</v>
      </c>
      <c r="I115" s="98">
        <v>1.7764362355505714</v>
      </c>
      <c r="J115" s="98">
        <v>2.0454162049531468</v>
      </c>
      <c r="K115" s="98">
        <v>3.1259685509770487</v>
      </c>
      <c r="L115" s="98">
        <v>3.0069117203125986</v>
      </c>
      <c r="M115" s="98">
        <v>2.6678939932569374</v>
      </c>
      <c r="N115" s="98">
        <v>2.2391872601944485</v>
      </c>
      <c r="O115" s="98">
        <v>1.7435576156332975</v>
      </c>
      <c r="P115" s="98">
        <v>1.2679214352165729</v>
      </c>
      <c r="Q115" s="98">
        <v>1.7640715076574454</v>
      </c>
      <c r="R115" s="98">
        <v>1.7680662348562026</v>
      </c>
      <c r="S115" s="98">
        <v>2.229019414921058</v>
      </c>
      <c r="T115" s="98">
        <v>2.2077973426226518</v>
      </c>
      <c r="U115" s="98">
        <v>2.357720939312915</v>
      </c>
      <c r="V115" s="98">
        <v>2.1629554721086603</v>
      </c>
      <c r="W115" s="98">
        <v>1.8837217601633907</v>
      </c>
      <c r="X115" s="98">
        <v>1.709653841598562</v>
      </c>
      <c r="Y115" s="98">
        <v>1.5772615422030498</v>
      </c>
      <c r="DA115" s="63" t="s">
        <v>1577</v>
      </c>
    </row>
    <row r="116" spans="1:105" ht="12" customHeight="1" x14ac:dyDescent="0.25">
      <c r="A116" s="121" t="s">
        <v>55</v>
      </c>
      <c r="B116" s="122">
        <v>40.252527387544326</v>
      </c>
      <c r="C116" s="122">
        <v>42.715163415436137</v>
      </c>
      <c r="D116" s="122">
        <v>41.760999692281786</v>
      </c>
      <c r="E116" s="122">
        <v>39.51755903717136</v>
      </c>
      <c r="F116" s="122">
        <v>42.19463653106223</v>
      </c>
      <c r="G116" s="122">
        <v>44.41232585369891</v>
      </c>
      <c r="H116" s="122">
        <v>44.102408454251545</v>
      </c>
      <c r="I116" s="122">
        <v>41.323847724588795</v>
      </c>
      <c r="J116" s="122">
        <v>41.654883024907633</v>
      </c>
      <c r="K116" s="122">
        <v>40.336878948864246</v>
      </c>
      <c r="L116" s="122">
        <v>39.094297668838102</v>
      </c>
      <c r="M116" s="122">
        <v>37.067300472900051</v>
      </c>
      <c r="N116" s="122">
        <v>33.117278216704364</v>
      </c>
      <c r="O116" s="122">
        <v>30.157684263096339</v>
      </c>
      <c r="P116" s="122">
        <v>29.305345839181904</v>
      </c>
      <c r="Q116" s="122">
        <v>28.219751849371704</v>
      </c>
      <c r="R116" s="122">
        <v>30.600701050254258</v>
      </c>
      <c r="S116" s="122">
        <v>36.860558838573311</v>
      </c>
      <c r="T116" s="122">
        <v>37.148726202709661</v>
      </c>
      <c r="U116" s="122">
        <v>34.58839702825145</v>
      </c>
      <c r="V116" s="122">
        <v>28.514866011573446</v>
      </c>
      <c r="W116" s="122">
        <v>22.396283472171778</v>
      </c>
      <c r="X116" s="122">
        <v>21.578402171605134</v>
      </c>
      <c r="Y116" s="122">
        <v>19.449279046462969</v>
      </c>
      <c r="DA116" s="130" t="s">
        <v>1578</v>
      </c>
    </row>
    <row r="117" spans="1:105" ht="12" customHeight="1" x14ac:dyDescent="0.25">
      <c r="A117" s="97" t="s">
        <v>143</v>
      </c>
      <c r="B117" s="98">
        <v>12.560565018114866</v>
      </c>
      <c r="C117" s="98">
        <v>13.405563549445821</v>
      </c>
      <c r="D117" s="98">
        <v>12.636933857686188</v>
      </c>
      <c r="E117" s="98">
        <v>12.227191065792503</v>
      </c>
      <c r="F117" s="98">
        <v>12.417363874827123</v>
      </c>
      <c r="G117" s="98">
        <v>12.629911742999502</v>
      </c>
      <c r="H117" s="98">
        <v>11.806489127061459</v>
      </c>
      <c r="I117" s="98">
        <v>9.8324354034863628</v>
      </c>
      <c r="J117" s="98">
        <v>9.8672862819043221</v>
      </c>
      <c r="K117" s="98">
        <v>9.4368030860082897</v>
      </c>
      <c r="L117" s="98">
        <v>8.8373306697518679</v>
      </c>
      <c r="M117" s="98">
        <v>7.369502350256723</v>
      </c>
      <c r="N117" s="98">
        <v>6.6053702509824976</v>
      </c>
      <c r="O117" s="98">
        <v>5.8848951542339201</v>
      </c>
      <c r="P117" s="98">
        <v>5.6722600673924628</v>
      </c>
      <c r="Q117" s="98">
        <v>5.1755748852857408</v>
      </c>
      <c r="R117" s="98">
        <v>4.4532165045930032</v>
      </c>
      <c r="S117" s="98">
        <v>4.5524480179094118</v>
      </c>
      <c r="T117" s="98">
        <v>3.8226254360413803</v>
      </c>
      <c r="U117" s="98">
        <v>3.7596193565187535</v>
      </c>
      <c r="V117" s="98">
        <v>2.6697655726193248</v>
      </c>
      <c r="W117" s="98">
        <v>4.9285115830116515E-2</v>
      </c>
      <c r="X117" s="98">
        <v>8.1040412725709374E-2</v>
      </c>
      <c r="Y117" s="98">
        <v>0</v>
      </c>
      <c r="DA117" s="63" t="s">
        <v>1579</v>
      </c>
    </row>
    <row r="118" spans="1:105" ht="12" customHeight="1" x14ac:dyDescent="0.25">
      <c r="A118" s="97" t="s">
        <v>124</v>
      </c>
      <c r="B118" s="98">
        <v>24.716081308434507</v>
      </c>
      <c r="C118" s="98">
        <v>24.00344707262764</v>
      </c>
      <c r="D118" s="98">
        <v>23.585199010623274</v>
      </c>
      <c r="E118" s="98">
        <v>22.068366154689016</v>
      </c>
      <c r="F118" s="98">
        <v>23.332327612785633</v>
      </c>
      <c r="G118" s="98">
        <v>23.234085272163409</v>
      </c>
      <c r="H118" s="98">
        <v>21.387273896892083</v>
      </c>
      <c r="I118" s="98">
        <v>20.069645222369726</v>
      </c>
      <c r="J118" s="98">
        <v>19.390752287649843</v>
      </c>
      <c r="K118" s="98">
        <v>18.072046253722299</v>
      </c>
      <c r="L118" s="98">
        <v>16.86838384946341</v>
      </c>
      <c r="M118" s="98">
        <v>15.595716650203238</v>
      </c>
      <c r="N118" s="98">
        <v>13.475195084160321</v>
      </c>
      <c r="O118" s="98">
        <v>12.688026442028843</v>
      </c>
      <c r="P118" s="98">
        <v>12.232899395849705</v>
      </c>
      <c r="Q118" s="98">
        <v>12.287785574905405</v>
      </c>
      <c r="R118" s="98">
        <v>14.102578299022181</v>
      </c>
      <c r="S118" s="98">
        <v>16.987541259846061</v>
      </c>
      <c r="T118" s="98">
        <v>16.872086121437224</v>
      </c>
      <c r="U118" s="98">
        <v>14.751104011978308</v>
      </c>
      <c r="V118" s="98">
        <v>12.131779796030415</v>
      </c>
      <c r="W118" s="98">
        <v>10.691400332306776</v>
      </c>
      <c r="X118" s="98">
        <v>10.649018549633871</v>
      </c>
      <c r="Y118" s="98">
        <v>8.489746208804787</v>
      </c>
      <c r="DA118" s="63" t="s">
        <v>1580</v>
      </c>
    </row>
    <row r="119" spans="1:105" ht="12" customHeight="1" x14ac:dyDescent="0.25">
      <c r="A119" s="97" t="s">
        <v>123</v>
      </c>
      <c r="B119" s="98">
        <v>2.812645163355474E-2</v>
      </c>
      <c r="C119" s="98">
        <v>2.5529535163734275E-2</v>
      </c>
      <c r="D119" s="98">
        <v>2.1130374525280861E-2</v>
      </c>
      <c r="E119" s="98">
        <v>2.1842173101979768E-2</v>
      </c>
      <c r="F119" s="98">
        <v>2.5752859800462425E-2</v>
      </c>
      <c r="G119" s="98">
        <v>2.6117254504392132E-2</v>
      </c>
      <c r="H119" s="98">
        <v>2.4341669320418247E-2</v>
      </c>
      <c r="I119" s="98">
        <v>2.7577144042130165E-2</v>
      </c>
      <c r="J119" s="98">
        <v>3.7645152232507452E-2</v>
      </c>
      <c r="K119" s="98">
        <v>4.7957020370239252E-2</v>
      </c>
      <c r="L119" s="98">
        <v>5.0385510097871705E-2</v>
      </c>
      <c r="M119" s="98">
        <v>4.6072367482880246E-2</v>
      </c>
      <c r="N119" s="98">
        <v>4.4108738683550766E-2</v>
      </c>
      <c r="O119" s="98">
        <v>4.7823965017605441E-2</v>
      </c>
      <c r="P119" s="98">
        <v>4.996020003711811E-2</v>
      </c>
      <c r="Q119" s="98">
        <v>6.1645692239575063E-2</v>
      </c>
      <c r="R119" s="98">
        <v>8.2589901294439161E-2</v>
      </c>
      <c r="S119" s="98">
        <v>0.10921110113823267</v>
      </c>
      <c r="T119" s="98">
        <v>0.1110556047150536</v>
      </c>
      <c r="U119" s="98">
        <v>0.1007177253863378</v>
      </c>
      <c r="V119" s="98">
        <v>8.3781515343194751E-2</v>
      </c>
      <c r="W119" s="98">
        <v>7.4018631494418424E-2</v>
      </c>
      <c r="X119" s="98">
        <v>7.7572874575497622E-2</v>
      </c>
      <c r="Y119" s="98">
        <v>4.6917481887344084E-2</v>
      </c>
      <c r="DA119" s="63" t="s">
        <v>1581</v>
      </c>
    </row>
    <row r="120" spans="1:105" ht="12" customHeight="1" x14ac:dyDescent="0.25">
      <c r="A120" s="100" t="s">
        <v>50</v>
      </c>
      <c r="B120" s="101">
        <v>5.461827090617777E-3</v>
      </c>
      <c r="C120" s="101">
        <v>8.8378045482804465E-3</v>
      </c>
      <c r="D120" s="101">
        <v>3.2441636001715648E-3</v>
      </c>
      <c r="E120" s="101">
        <v>2.012300724922944E-3</v>
      </c>
      <c r="F120" s="101">
        <v>3.0485930884574198E-3</v>
      </c>
      <c r="G120" s="101">
        <v>2.9764024098559317E-3</v>
      </c>
      <c r="H120" s="101">
        <v>3.6887802074442775E-3</v>
      </c>
      <c r="I120" s="101">
        <v>3.4330542941478515E-3</v>
      </c>
      <c r="J120" s="101">
        <v>4.3965915420197954E-3</v>
      </c>
      <c r="K120" s="101">
        <v>5.2350331756057878E-3</v>
      </c>
      <c r="L120" s="101">
        <v>5.4835114616925999E-3</v>
      </c>
      <c r="M120" s="101">
        <v>7.3746457141298872E-3</v>
      </c>
      <c r="N120" s="101">
        <v>4.6973688666058309E-3</v>
      </c>
      <c r="O120" s="101">
        <v>3.2109111182381301E-3</v>
      </c>
      <c r="P120" s="101">
        <v>6.6496015685948862E-3</v>
      </c>
      <c r="Q120" s="101">
        <v>1.6868059260415232E-3</v>
      </c>
      <c r="R120" s="101">
        <v>3.6397465208250789E-3</v>
      </c>
      <c r="S120" s="101">
        <v>8.6266893307707787E-3</v>
      </c>
      <c r="T120" s="101">
        <v>1.0104731883398695E-2</v>
      </c>
      <c r="U120" s="101">
        <v>1.1400868897237591E-2</v>
      </c>
      <c r="V120" s="101">
        <v>7.5566227392408003E-3</v>
      </c>
      <c r="W120" s="101">
        <v>7.625182443442958E-3</v>
      </c>
      <c r="X120" s="101">
        <v>8.8867021378948915E-3</v>
      </c>
      <c r="Y120" s="101">
        <v>3.9585247316850647E-3</v>
      </c>
      <c r="DA120" s="131" t="s">
        <v>1582</v>
      </c>
    </row>
    <row r="121" spans="1:105" ht="12" customHeight="1" x14ac:dyDescent="0.25">
      <c r="A121" s="103" t="s">
        <v>52</v>
      </c>
      <c r="B121" s="104">
        <v>2.2664624542936964E-2</v>
      </c>
      <c r="C121" s="104">
        <v>1.6691730615453829E-2</v>
      </c>
      <c r="D121" s="104">
        <v>1.7886210925109294E-2</v>
      </c>
      <c r="E121" s="104">
        <v>1.9829872377056825E-2</v>
      </c>
      <c r="F121" s="104">
        <v>2.2704266712005004E-2</v>
      </c>
      <c r="G121" s="104">
        <v>2.3140852094536198E-2</v>
      </c>
      <c r="H121" s="104">
        <v>2.0652889112973971E-2</v>
      </c>
      <c r="I121" s="104">
        <v>2.4144089747982315E-2</v>
      </c>
      <c r="J121" s="104">
        <v>3.3248560690487657E-2</v>
      </c>
      <c r="K121" s="104">
        <v>4.2721987194633465E-2</v>
      </c>
      <c r="L121" s="104">
        <v>4.4901998636179108E-2</v>
      </c>
      <c r="M121" s="104">
        <v>3.8697721768750359E-2</v>
      </c>
      <c r="N121" s="104">
        <v>3.9411369816944937E-2</v>
      </c>
      <c r="O121" s="104">
        <v>4.461305389936731E-2</v>
      </c>
      <c r="P121" s="104">
        <v>4.3310598468523226E-2</v>
      </c>
      <c r="Q121" s="104">
        <v>5.9958886313533542E-2</v>
      </c>
      <c r="R121" s="104">
        <v>7.8950154773614084E-2</v>
      </c>
      <c r="S121" s="104">
        <v>0.10058441180746189</v>
      </c>
      <c r="T121" s="104">
        <v>0.10095087283165491</v>
      </c>
      <c r="U121" s="104">
        <v>8.9316856489100219E-2</v>
      </c>
      <c r="V121" s="104">
        <v>7.6224892603953945E-2</v>
      </c>
      <c r="W121" s="104">
        <v>6.6393449050975467E-2</v>
      </c>
      <c r="X121" s="104">
        <v>6.8686172437602735E-2</v>
      </c>
      <c r="Y121" s="104">
        <v>4.2958957155659019E-2</v>
      </c>
      <c r="DA121" s="132" t="s">
        <v>1583</v>
      </c>
    </row>
    <row r="122" spans="1:105" ht="12" customHeight="1" x14ac:dyDescent="0.25">
      <c r="A122" s="106" t="s">
        <v>122</v>
      </c>
      <c r="B122" s="101">
        <v>2.6488969343426327</v>
      </c>
      <c r="C122" s="101">
        <v>4.7574292861413312</v>
      </c>
      <c r="D122" s="101">
        <v>5.014512786543178</v>
      </c>
      <c r="E122" s="101">
        <v>4.7058738685126764</v>
      </c>
      <c r="F122" s="101">
        <v>5.737548555340763</v>
      </c>
      <c r="G122" s="101">
        <v>7.6080386825887931</v>
      </c>
      <c r="H122" s="101">
        <v>9.604273888343732</v>
      </c>
      <c r="I122" s="101">
        <v>9.7757015465229387</v>
      </c>
      <c r="J122" s="101">
        <v>9.9688100356601694</v>
      </c>
      <c r="K122" s="101">
        <v>9.651216816115733</v>
      </c>
      <c r="L122" s="101">
        <v>9.8451751197841268</v>
      </c>
      <c r="M122" s="101">
        <v>10.410390537438692</v>
      </c>
      <c r="N122" s="101">
        <v>9.4630217477702345</v>
      </c>
      <c r="O122" s="101">
        <v>8.1729859466166523</v>
      </c>
      <c r="P122" s="101">
        <v>7.7276301145152253</v>
      </c>
      <c r="Q122" s="101">
        <v>7.2230944062861244</v>
      </c>
      <c r="R122" s="101">
        <v>7.5944687161121527</v>
      </c>
      <c r="S122" s="101">
        <v>9.1178370355406244</v>
      </c>
      <c r="T122" s="101">
        <v>9.6866828512372667</v>
      </c>
      <c r="U122" s="101">
        <v>9.2302850978933577</v>
      </c>
      <c r="V122" s="101">
        <v>7.7883782913576516</v>
      </c>
      <c r="W122" s="101">
        <v>6.5950045858910933</v>
      </c>
      <c r="X122" s="101">
        <v>6.0721964472164593</v>
      </c>
      <c r="Y122" s="101">
        <v>6.2644443229136213</v>
      </c>
      <c r="DA122" s="131" t="s">
        <v>1584</v>
      </c>
    </row>
    <row r="123" spans="1:105" ht="12" customHeight="1" x14ac:dyDescent="0.25">
      <c r="A123" s="107" t="s">
        <v>121</v>
      </c>
      <c r="B123" s="104">
        <v>0.29885767501876603</v>
      </c>
      <c r="C123" s="104">
        <v>0.52319397205760987</v>
      </c>
      <c r="D123" s="104">
        <v>0.50322366290387355</v>
      </c>
      <c r="E123" s="104">
        <v>0.49428577507518529</v>
      </c>
      <c r="F123" s="104">
        <v>0.68164362830824676</v>
      </c>
      <c r="G123" s="104">
        <v>0.91417290144282082</v>
      </c>
      <c r="H123" s="104">
        <v>1.2800298726338477</v>
      </c>
      <c r="I123" s="104">
        <v>1.6184884081676454</v>
      </c>
      <c r="J123" s="104">
        <v>2.3903892674607903</v>
      </c>
      <c r="K123" s="104">
        <v>3.1288557726476851</v>
      </c>
      <c r="L123" s="104">
        <v>3.4930225197408244</v>
      </c>
      <c r="M123" s="104">
        <v>3.64561856751852</v>
      </c>
      <c r="N123" s="104">
        <v>3.5295823951077594</v>
      </c>
      <c r="O123" s="104">
        <v>3.3639527551993185</v>
      </c>
      <c r="P123" s="104">
        <v>3.6225960613873909</v>
      </c>
      <c r="Q123" s="104">
        <v>3.4716512906548531</v>
      </c>
      <c r="R123" s="104">
        <v>4.3678476292324779</v>
      </c>
      <c r="S123" s="104">
        <v>6.0935214241389826</v>
      </c>
      <c r="T123" s="104">
        <v>6.6562761892787368</v>
      </c>
      <c r="U123" s="104">
        <v>6.7466708364746912</v>
      </c>
      <c r="V123" s="104">
        <v>5.8411608362228602</v>
      </c>
      <c r="W123" s="104">
        <v>4.9865748066493767</v>
      </c>
      <c r="X123" s="104">
        <v>4.6985738874535965</v>
      </c>
      <c r="Y123" s="104">
        <v>4.6481710328572179</v>
      </c>
      <c r="DA123" s="132" t="s">
        <v>1585</v>
      </c>
    </row>
    <row r="124" spans="1:105" ht="12" customHeight="1" x14ac:dyDescent="0.25">
      <c r="A124" s="108" t="s">
        <v>53</v>
      </c>
      <c r="B124" s="98">
        <v>5.1235846534620065E-2</v>
      </c>
      <c r="C124" s="98">
        <v>0.16518242215445528</v>
      </c>
      <c r="D124" s="98">
        <v>6.8838077077413129E-2</v>
      </c>
      <c r="E124" s="98">
        <v>3.9673406815325683E-2</v>
      </c>
      <c r="F124" s="98">
        <v>7.1981867892424847E-2</v>
      </c>
      <c r="G124" s="98">
        <v>9.2859608046567163E-2</v>
      </c>
      <c r="H124" s="98">
        <v>0.17783805498585897</v>
      </c>
      <c r="I124" s="98">
        <v>0.18372858473794346</v>
      </c>
      <c r="J124" s="98">
        <v>0.25381580629365535</v>
      </c>
      <c r="K124" s="98">
        <v>0.30927141887818838</v>
      </c>
      <c r="L124" s="98">
        <v>0.34209318296987856</v>
      </c>
      <c r="M124" s="98">
        <v>0.52998598669650487</v>
      </c>
      <c r="N124" s="98">
        <v>0.34259885215389185</v>
      </c>
      <c r="O124" s="98">
        <v>0.19469930403722169</v>
      </c>
      <c r="P124" s="98">
        <v>0.45521621344198299</v>
      </c>
      <c r="Q124" s="98">
        <v>6.7816499038356251E-2</v>
      </c>
      <c r="R124" s="98">
        <v>0.16082648025154292</v>
      </c>
      <c r="S124" s="98">
        <v>0.46442315592670075</v>
      </c>
      <c r="T124" s="98">
        <v>0.59332942662122745</v>
      </c>
      <c r="U124" s="98">
        <v>0.77874034956106042</v>
      </c>
      <c r="V124" s="98">
        <v>0.55536796367410224</v>
      </c>
      <c r="W124" s="98">
        <v>0.49979539669736983</v>
      </c>
      <c r="X124" s="98">
        <v>0.50499613939118237</v>
      </c>
      <c r="Y124" s="98">
        <v>0.40353473200714052</v>
      </c>
      <c r="DA124" s="63" t="s">
        <v>1586</v>
      </c>
    </row>
    <row r="125" spans="1:105" ht="12" customHeight="1" x14ac:dyDescent="0.25">
      <c r="A125" s="108" t="s">
        <v>52</v>
      </c>
      <c r="B125" s="98">
        <v>0.24762182848414596</v>
      </c>
      <c r="C125" s="98">
        <v>0.35801154990315459</v>
      </c>
      <c r="D125" s="98">
        <v>0.43438558582646042</v>
      </c>
      <c r="E125" s="98">
        <v>0.45461236825985962</v>
      </c>
      <c r="F125" s="98">
        <v>0.60966176041582187</v>
      </c>
      <c r="G125" s="98">
        <v>0.8213132933962537</v>
      </c>
      <c r="H125" s="98">
        <v>1.1021918176479888</v>
      </c>
      <c r="I125" s="98">
        <v>1.4347598234297019</v>
      </c>
      <c r="J125" s="98">
        <v>2.136573461167135</v>
      </c>
      <c r="K125" s="98">
        <v>2.8195843537694967</v>
      </c>
      <c r="L125" s="98">
        <v>3.1509293367709459</v>
      </c>
      <c r="M125" s="98">
        <v>3.1156325808220151</v>
      </c>
      <c r="N125" s="98">
        <v>3.1869835429538673</v>
      </c>
      <c r="O125" s="98">
        <v>3.1692534511620969</v>
      </c>
      <c r="P125" s="98">
        <v>3.1673798479454081</v>
      </c>
      <c r="Q125" s="98">
        <v>3.403834791616497</v>
      </c>
      <c r="R125" s="98">
        <v>4.2070211489809353</v>
      </c>
      <c r="S125" s="98">
        <v>5.6290982682122817</v>
      </c>
      <c r="T125" s="98">
        <v>6.0629467626575098</v>
      </c>
      <c r="U125" s="98">
        <v>5.9679304869136311</v>
      </c>
      <c r="V125" s="98">
        <v>5.2857928725487584</v>
      </c>
      <c r="W125" s="98">
        <v>4.4867794099520069</v>
      </c>
      <c r="X125" s="98">
        <v>4.1935777480624141</v>
      </c>
      <c r="Y125" s="98">
        <v>4.2446363008500771</v>
      </c>
      <c r="DA125" s="63" t="s">
        <v>1587</v>
      </c>
    </row>
    <row r="126" spans="1:105" ht="12" customHeight="1" x14ac:dyDescent="0.25">
      <c r="A126" s="121" t="s">
        <v>54</v>
      </c>
      <c r="B126" s="122">
        <v>20.928991819276504</v>
      </c>
      <c r="C126" s="122">
        <v>22.878191501348482</v>
      </c>
      <c r="D126" s="122">
        <v>23.342312963570734</v>
      </c>
      <c r="E126" s="122">
        <v>23.502471455375485</v>
      </c>
      <c r="F126" s="122">
        <v>25.273405963484674</v>
      </c>
      <c r="G126" s="122">
        <v>26.525716036794343</v>
      </c>
      <c r="H126" s="122">
        <v>28.993971111349826</v>
      </c>
      <c r="I126" s="122">
        <v>27.231625166775025</v>
      </c>
      <c r="J126" s="122">
        <v>27.482671249512652</v>
      </c>
      <c r="K126" s="122">
        <v>27.441695895222942</v>
      </c>
      <c r="L126" s="122">
        <v>25.3735173816236</v>
      </c>
      <c r="M126" s="122">
        <v>23.714254810393932</v>
      </c>
      <c r="N126" s="122">
        <v>20.541985802324398</v>
      </c>
      <c r="O126" s="122">
        <v>16.704766266755129</v>
      </c>
      <c r="P126" s="122">
        <v>16.866209849296322</v>
      </c>
      <c r="Q126" s="122">
        <v>17.179242736450586</v>
      </c>
      <c r="R126" s="122">
        <v>17.877084171707864</v>
      </c>
      <c r="S126" s="122">
        <v>21.600343352249475</v>
      </c>
      <c r="T126" s="122">
        <v>22.687777077243219</v>
      </c>
      <c r="U126" s="122">
        <v>20.874203091245427</v>
      </c>
      <c r="V126" s="122">
        <v>17.180216483056888</v>
      </c>
      <c r="W126" s="122">
        <v>11.288358779105941</v>
      </c>
      <c r="X126" s="122">
        <v>11.477605858175266</v>
      </c>
      <c r="Y126" s="122">
        <v>10.731211850412441</v>
      </c>
      <c r="DA126" s="130" t="s">
        <v>1588</v>
      </c>
    </row>
    <row r="127" spans="1:105" ht="12" customHeight="1" x14ac:dyDescent="0.25">
      <c r="A127" s="97" t="s">
        <v>51</v>
      </c>
      <c r="B127" s="98">
        <v>14.208748144890745</v>
      </c>
      <c r="C127" s="98">
        <v>14.338114359648694</v>
      </c>
      <c r="D127" s="98">
        <v>14.406279452440597</v>
      </c>
      <c r="E127" s="98">
        <v>14.211908015151414</v>
      </c>
      <c r="F127" s="98">
        <v>14.454102737387261</v>
      </c>
      <c r="G127" s="98">
        <v>14.507172718469132</v>
      </c>
      <c r="H127" s="98">
        <v>14.381556349317744</v>
      </c>
      <c r="I127" s="98">
        <v>13.143137154362734</v>
      </c>
      <c r="J127" s="98">
        <v>13.390759664998628</v>
      </c>
      <c r="K127" s="98">
        <v>14.230836116517914</v>
      </c>
      <c r="L127" s="98">
        <v>13.249100473744241</v>
      </c>
      <c r="M127" s="98">
        <v>13.889531916795844</v>
      </c>
      <c r="N127" s="98">
        <v>12.449334008205604</v>
      </c>
      <c r="O127" s="98">
        <v>10.563294796902101</v>
      </c>
      <c r="P127" s="98">
        <v>10.181601834517968</v>
      </c>
      <c r="Q127" s="98">
        <v>9.7545677246601699</v>
      </c>
      <c r="R127" s="98">
        <v>8.3930951619118552</v>
      </c>
      <c r="S127" s="98">
        <v>8.5801495611815444</v>
      </c>
      <c r="T127" s="98">
        <v>7.583803867837573</v>
      </c>
      <c r="U127" s="98">
        <v>7.085871494221851</v>
      </c>
      <c r="V127" s="98">
        <v>5.0317642513694336</v>
      </c>
      <c r="W127" s="98">
        <v>9.5212692136178445E-2</v>
      </c>
      <c r="X127" s="98">
        <v>0.15274195089328374</v>
      </c>
      <c r="Y127" s="98">
        <v>0</v>
      </c>
      <c r="DA127" s="63" t="s">
        <v>1589</v>
      </c>
    </row>
    <row r="128" spans="1:105" ht="12" customHeight="1" x14ac:dyDescent="0.25">
      <c r="A128" s="97" t="s">
        <v>50</v>
      </c>
      <c r="B128" s="98">
        <v>2.6497576542860535</v>
      </c>
      <c r="C128" s="98">
        <v>2.8616031737282022</v>
      </c>
      <c r="D128" s="98">
        <v>3.0426911429698098</v>
      </c>
      <c r="E128" s="98">
        <v>3.0976865070356774</v>
      </c>
      <c r="F128" s="98">
        <v>3.6312581030239324</v>
      </c>
      <c r="G128" s="98">
        <v>3.9099079131795835</v>
      </c>
      <c r="H128" s="98">
        <v>4.0728144334019323</v>
      </c>
      <c r="I128" s="98">
        <v>4.0027219696986567</v>
      </c>
      <c r="J128" s="98">
        <v>3.9982238249094904</v>
      </c>
      <c r="K128" s="98">
        <v>3.7818531307480443</v>
      </c>
      <c r="L128" s="98">
        <v>3.2646086846977669</v>
      </c>
      <c r="M128" s="98">
        <v>2.6811042713483952</v>
      </c>
      <c r="N128" s="98">
        <v>2.1878655312277906</v>
      </c>
      <c r="O128" s="98">
        <v>1.8345710395798727</v>
      </c>
      <c r="P128" s="98">
        <v>1.8103005891602724</v>
      </c>
      <c r="Q128" s="98">
        <v>1.9970448247691877</v>
      </c>
      <c r="R128" s="98">
        <v>2.5823919261549402</v>
      </c>
      <c r="S128" s="98">
        <v>3.6261794890276904</v>
      </c>
      <c r="T128" s="98">
        <v>4.0515485171657923</v>
      </c>
      <c r="U128" s="98">
        <v>3.4979083888845475</v>
      </c>
      <c r="V128" s="98">
        <v>3.0105784487988267</v>
      </c>
      <c r="W128" s="98">
        <v>2.8753542753157864</v>
      </c>
      <c r="X128" s="98">
        <v>3.1128567430076615</v>
      </c>
      <c r="Y128" s="98">
        <v>2.5888126748966678</v>
      </c>
      <c r="DA128" s="63" t="s">
        <v>1590</v>
      </c>
    </row>
    <row r="129" spans="1:105" ht="12" customHeight="1" x14ac:dyDescent="0.25">
      <c r="A129" s="109" t="s">
        <v>120</v>
      </c>
      <c r="B129" s="33">
        <v>4.0704860200997084</v>
      </c>
      <c r="C129" s="33">
        <v>5.6784739679715859</v>
      </c>
      <c r="D129" s="33">
        <v>5.8933423681603276</v>
      </c>
      <c r="E129" s="33">
        <v>6.1928769331883933</v>
      </c>
      <c r="F129" s="33">
        <v>7.1880451230734792</v>
      </c>
      <c r="G129" s="33">
        <v>8.1086354051456269</v>
      </c>
      <c r="H129" s="33">
        <v>10.539600328630147</v>
      </c>
      <c r="I129" s="33">
        <v>10.085766042713638</v>
      </c>
      <c r="J129" s="33">
        <v>10.093687759604535</v>
      </c>
      <c r="K129" s="33">
        <v>9.4290066479569834</v>
      </c>
      <c r="L129" s="33">
        <v>8.8598082231815898</v>
      </c>
      <c r="M129" s="33">
        <v>7.1436186222496927</v>
      </c>
      <c r="N129" s="33">
        <v>5.9047862628910037</v>
      </c>
      <c r="O129" s="33">
        <v>4.3069004302731582</v>
      </c>
      <c r="P129" s="33">
        <v>4.8743074256180803</v>
      </c>
      <c r="Q129" s="33">
        <v>5.4276301870212293</v>
      </c>
      <c r="R129" s="33">
        <v>6.9015970836410672</v>
      </c>
      <c r="S129" s="33">
        <v>9.3940143020402402</v>
      </c>
      <c r="T129" s="33">
        <v>11.052424692239851</v>
      </c>
      <c r="U129" s="33">
        <v>10.29042320813903</v>
      </c>
      <c r="V129" s="33">
        <v>9.1378737828886294</v>
      </c>
      <c r="W129" s="33">
        <v>8.3177918116539757</v>
      </c>
      <c r="X129" s="33">
        <v>8.212007164274322</v>
      </c>
      <c r="Y129" s="33">
        <v>8.1423991755157736</v>
      </c>
      <c r="DA129" s="60" t="s">
        <v>1591</v>
      </c>
    </row>
    <row r="131" spans="1:105" ht="12" customHeight="1" x14ac:dyDescent="0.25">
      <c r="A131" s="116" t="s">
        <v>99</v>
      </c>
      <c r="B131" s="117">
        <f t="shared" ref="B131:Q131" si="22">B132+B135+B137+B147</f>
        <v>117.32741695717223</v>
      </c>
      <c r="C131" s="117">
        <f t="shared" si="22"/>
        <v>129.09994767034317</v>
      </c>
      <c r="D131" s="117">
        <f t="shared" si="22"/>
        <v>138.50525031881259</v>
      </c>
      <c r="E131" s="117">
        <f t="shared" si="22"/>
        <v>130.02371182611483</v>
      </c>
      <c r="F131" s="117">
        <f t="shared" si="22"/>
        <v>163.40217170736648</v>
      </c>
      <c r="G131" s="117">
        <f t="shared" si="22"/>
        <v>175.33883580963493</v>
      </c>
      <c r="H131" s="117">
        <f t="shared" si="22"/>
        <v>182.48494317187615</v>
      </c>
      <c r="I131" s="117">
        <f t="shared" si="22"/>
        <v>153.27937003591865</v>
      </c>
      <c r="J131" s="117">
        <f t="shared" si="22"/>
        <v>162.35072851233278</v>
      </c>
      <c r="K131" s="117">
        <f t="shared" si="22"/>
        <v>180.59958284962374</v>
      </c>
      <c r="L131" s="117">
        <f t="shared" si="22"/>
        <v>161.49048175799336</v>
      </c>
      <c r="M131" s="117">
        <f t="shared" si="22"/>
        <v>150.31073660747683</v>
      </c>
      <c r="N131" s="117">
        <f t="shared" si="22"/>
        <v>138.33025669043869</v>
      </c>
      <c r="O131" s="117">
        <f t="shared" si="22"/>
        <v>105.76482490672332</v>
      </c>
      <c r="P131" s="117">
        <f t="shared" si="22"/>
        <v>99.106254637589416</v>
      </c>
      <c r="Q131" s="117">
        <f t="shared" si="22"/>
        <v>95.752172795027292</v>
      </c>
      <c r="R131" s="117">
        <f t="shared" ref="R131:V131" si="23">R132+R135+R137+R147</f>
        <v>95.40197145526804</v>
      </c>
      <c r="S131" s="117">
        <f t="shared" si="23"/>
        <v>160.17302680128083</v>
      </c>
      <c r="T131" s="117">
        <f t="shared" si="23"/>
        <v>180.16206886305503</v>
      </c>
      <c r="U131" s="117">
        <f t="shared" si="23"/>
        <v>129.79389499217092</v>
      </c>
      <c r="V131" s="117">
        <f t="shared" si="23"/>
        <v>119.33627488612515</v>
      </c>
      <c r="W131" s="117">
        <f t="shared" ref="W131:Y131" si="24">W132+W135+W137+W147</f>
        <v>83.248069090710871</v>
      </c>
      <c r="X131" s="117">
        <f t="shared" si="24"/>
        <v>87.091887134767575</v>
      </c>
      <c r="Y131" s="117">
        <f t="shared" si="24"/>
        <v>84.163031618589699</v>
      </c>
      <c r="DA131" s="129" t="s">
        <v>1740</v>
      </c>
    </row>
    <row r="132" spans="1:105" ht="12" customHeight="1" x14ac:dyDescent="0.25">
      <c r="A132" s="121" t="s">
        <v>57</v>
      </c>
      <c r="B132" s="122">
        <f t="shared" ref="B132:Q132" si="25">SUM(B133:B134)</f>
        <v>81.386874002866364</v>
      </c>
      <c r="C132" s="122">
        <f t="shared" si="25"/>
        <v>89.571606493222134</v>
      </c>
      <c r="D132" s="122">
        <f t="shared" si="25"/>
        <v>99.260551524718281</v>
      </c>
      <c r="E132" s="122">
        <f t="shared" si="25"/>
        <v>89.880420042359745</v>
      </c>
      <c r="F132" s="122">
        <f t="shared" si="25"/>
        <v>120.15737591930247</v>
      </c>
      <c r="G132" s="122">
        <f t="shared" si="25"/>
        <v>127.20162196623849</v>
      </c>
      <c r="H132" s="122">
        <f t="shared" si="25"/>
        <v>131.14162044026207</v>
      </c>
      <c r="I132" s="122">
        <f t="shared" si="25"/>
        <v>106.78802949735673</v>
      </c>
      <c r="J132" s="122">
        <f t="shared" si="25"/>
        <v>114.32126841634479</v>
      </c>
      <c r="K132" s="122">
        <f t="shared" si="25"/>
        <v>130.05004898761894</v>
      </c>
      <c r="L132" s="122">
        <f t="shared" si="25"/>
        <v>112.71137498087687</v>
      </c>
      <c r="M132" s="122">
        <f t="shared" si="25"/>
        <v>104.47900002743098</v>
      </c>
      <c r="N132" s="122">
        <f t="shared" si="25"/>
        <v>97.567362940131062</v>
      </c>
      <c r="O132" s="122">
        <f t="shared" si="25"/>
        <v>70.289194671231769</v>
      </c>
      <c r="P132" s="122">
        <f t="shared" si="25"/>
        <v>65.040915137752108</v>
      </c>
      <c r="Q132" s="122">
        <f t="shared" si="25"/>
        <v>59.929028077599185</v>
      </c>
      <c r="R132" s="122">
        <f t="shared" ref="R132:V132" si="26">SUM(R133:R134)</f>
        <v>56.141363154134083</v>
      </c>
      <c r="S132" s="122">
        <f t="shared" si="26"/>
        <v>110.80045627530968</v>
      </c>
      <c r="T132" s="122">
        <f t="shared" si="26"/>
        <v>128.7246119603995</v>
      </c>
      <c r="U132" s="122">
        <f t="shared" si="26"/>
        <v>80.375123152719624</v>
      </c>
      <c r="V132" s="122">
        <f t="shared" si="26"/>
        <v>77.219521945822976</v>
      </c>
      <c r="W132" s="122">
        <f t="shared" ref="W132:Y132" si="27">SUM(W133:W134)</f>
        <v>50.217189595879958</v>
      </c>
      <c r="X132" s="122">
        <f t="shared" si="27"/>
        <v>54.981330846529168</v>
      </c>
      <c r="Y132" s="122">
        <f t="shared" si="27"/>
        <v>54.091958651170991</v>
      </c>
      <c r="DA132" s="130" t="s">
        <v>1741</v>
      </c>
    </row>
    <row r="133" spans="1:105" ht="12" customHeight="1" x14ac:dyDescent="0.25">
      <c r="A133" s="97" t="s">
        <v>51</v>
      </c>
      <c r="B133" s="98">
        <v>80.676898833725545</v>
      </c>
      <c r="C133" s="98">
        <v>88.789530696882167</v>
      </c>
      <c r="D133" s="98">
        <v>98.421592115036049</v>
      </c>
      <c r="E133" s="98">
        <v>89.16991955530078</v>
      </c>
      <c r="F133" s="98">
        <v>119.20969416757745</v>
      </c>
      <c r="G133" s="98">
        <v>126.23206132384696</v>
      </c>
      <c r="H133" s="98">
        <v>130.18202611554858</v>
      </c>
      <c r="I133" s="98">
        <v>106.01288570104209</v>
      </c>
      <c r="J133" s="98">
        <v>113.51157809396931</v>
      </c>
      <c r="K133" s="98">
        <v>129.16315549946961</v>
      </c>
      <c r="L133" s="98">
        <v>111.94725429910737</v>
      </c>
      <c r="M133" s="98">
        <v>103.76526759657949</v>
      </c>
      <c r="N133" s="98">
        <v>96.909226814937668</v>
      </c>
      <c r="O133" s="98">
        <v>69.808006486208384</v>
      </c>
      <c r="P133" s="98">
        <v>64.589824429598664</v>
      </c>
      <c r="Q133" s="98">
        <v>59.531044488033196</v>
      </c>
      <c r="R133" s="98">
        <v>55.76859327546682</v>
      </c>
      <c r="S133" s="98">
        <v>110.07676503971869</v>
      </c>
      <c r="T133" s="98">
        <v>127.87677840929084</v>
      </c>
      <c r="U133" s="98">
        <v>79.851922028610389</v>
      </c>
      <c r="V133" s="98">
        <v>76.717023352092653</v>
      </c>
      <c r="W133" s="98">
        <v>49.889170019321945</v>
      </c>
      <c r="X133" s="98">
        <v>54.616900920335866</v>
      </c>
      <c r="Y133" s="98">
        <v>53.734159637401156</v>
      </c>
      <c r="DA133" s="63" t="s">
        <v>1742</v>
      </c>
    </row>
    <row r="134" spans="1:105" ht="12" customHeight="1" x14ac:dyDescent="0.25">
      <c r="A134" s="97" t="s">
        <v>53</v>
      </c>
      <c r="B134" s="98">
        <v>0.70997516914082515</v>
      </c>
      <c r="C134" s="98">
        <v>0.78207579633997071</v>
      </c>
      <c r="D134" s="98">
        <v>0.83895940968223126</v>
      </c>
      <c r="E134" s="98">
        <v>0.71050048705896895</v>
      </c>
      <c r="F134" s="98">
        <v>0.9476817517250159</v>
      </c>
      <c r="G134" s="98">
        <v>0.9695606423915325</v>
      </c>
      <c r="H134" s="98">
        <v>0.95959432471348427</v>
      </c>
      <c r="I134" s="98">
        <v>0.77514379631463604</v>
      </c>
      <c r="J134" s="98">
        <v>0.809690322375483</v>
      </c>
      <c r="K134" s="98">
        <v>0.88689348814931912</v>
      </c>
      <c r="L134" s="98">
        <v>0.76412068176949277</v>
      </c>
      <c r="M134" s="98">
        <v>0.71373243085149463</v>
      </c>
      <c r="N134" s="98">
        <v>0.65813612519339082</v>
      </c>
      <c r="O134" s="98">
        <v>0.48118818502339111</v>
      </c>
      <c r="P134" s="98">
        <v>0.45109070815343921</v>
      </c>
      <c r="Q134" s="98">
        <v>0.39798358956598823</v>
      </c>
      <c r="R134" s="98">
        <v>0.37276987866726047</v>
      </c>
      <c r="S134" s="98">
        <v>0.72369123559098603</v>
      </c>
      <c r="T134" s="98">
        <v>0.84783355110866854</v>
      </c>
      <c r="U134" s="98">
        <v>0.52320112410923003</v>
      </c>
      <c r="V134" s="98">
        <v>0.50249859373032546</v>
      </c>
      <c r="W134" s="98">
        <v>0.32801957655801456</v>
      </c>
      <c r="X134" s="98">
        <v>0.36442992619330328</v>
      </c>
      <c r="Y134" s="98">
        <v>0.3577990137698322</v>
      </c>
      <c r="DA134" s="63" t="s">
        <v>1743</v>
      </c>
    </row>
    <row r="135" spans="1:105" ht="12" customHeight="1" x14ac:dyDescent="0.25">
      <c r="A135" s="121" t="s">
        <v>92</v>
      </c>
      <c r="B135" s="122">
        <f t="shared" ref="B135:Y135" si="28">B136</f>
        <v>1.2838504041319525</v>
      </c>
      <c r="C135" s="122">
        <f t="shared" si="28"/>
        <v>1.7971619043918734</v>
      </c>
      <c r="D135" s="122">
        <f t="shared" si="28"/>
        <v>1.5335636885329238</v>
      </c>
      <c r="E135" s="122">
        <f t="shared" si="28"/>
        <v>3.3665318717010981</v>
      </c>
      <c r="F135" s="122">
        <f t="shared" si="28"/>
        <v>3.4462393939846443</v>
      </c>
      <c r="G135" s="122">
        <f t="shared" si="28"/>
        <v>5.8080573643159319</v>
      </c>
      <c r="H135" s="122">
        <f t="shared" si="28"/>
        <v>6.886185233079444</v>
      </c>
      <c r="I135" s="122">
        <f t="shared" si="28"/>
        <v>4.4299857773260332</v>
      </c>
      <c r="J135" s="122">
        <f t="shared" si="28"/>
        <v>5.1848763893003058</v>
      </c>
      <c r="K135" s="122">
        <f t="shared" si="28"/>
        <v>8.1488034510136007</v>
      </c>
      <c r="L135" s="122">
        <f t="shared" si="28"/>
        <v>8.0746197794195158</v>
      </c>
      <c r="M135" s="122">
        <f t="shared" si="28"/>
        <v>7.3336369631623484</v>
      </c>
      <c r="N135" s="122">
        <f t="shared" si="28"/>
        <v>6.409747676834046</v>
      </c>
      <c r="O135" s="122">
        <f t="shared" si="28"/>
        <v>5.217163873349258</v>
      </c>
      <c r="P135" s="122">
        <f t="shared" si="28"/>
        <v>3.922671277565374</v>
      </c>
      <c r="Q135" s="122">
        <f t="shared" si="28"/>
        <v>5.6191803103257412</v>
      </c>
      <c r="R135" s="122">
        <f t="shared" si="28"/>
        <v>5.9219767901153357</v>
      </c>
      <c r="S135" s="122">
        <f t="shared" si="28"/>
        <v>7.8473366690757826</v>
      </c>
      <c r="T135" s="122">
        <f t="shared" si="28"/>
        <v>8.0174280701911869</v>
      </c>
      <c r="U135" s="122">
        <f t="shared" si="28"/>
        <v>8.6561397151356196</v>
      </c>
      <c r="V135" s="122">
        <f t="shared" si="28"/>
        <v>7.9943221876151673</v>
      </c>
      <c r="W135" s="122">
        <f t="shared" si="28"/>
        <v>6.9823230855011253</v>
      </c>
      <c r="X135" s="122">
        <f t="shared" si="28"/>
        <v>6.3491662407877341</v>
      </c>
      <c r="Y135" s="122">
        <f t="shared" si="28"/>
        <v>5.8689649123524958</v>
      </c>
      <c r="DA135" s="130" t="s">
        <v>1744</v>
      </c>
    </row>
    <row r="136" spans="1:105" ht="12" customHeight="1" x14ac:dyDescent="0.25">
      <c r="A136" s="97" t="s">
        <v>53</v>
      </c>
      <c r="B136" s="98">
        <v>1.2838504041319525</v>
      </c>
      <c r="C136" s="98">
        <v>1.7971619043918734</v>
      </c>
      <c r="D136" s="98">
        <v>1.5335636885329238</v>
      </c>
      <c r="E136" s="98">
        <v>3.3665318717010981</v>
      </c>
      <c r="F136" s="98">
        <v>3.4462393939846443</v>
      </c>
      <c r="G136" s="98">
        <v>5.8080573643159319</v>
      </c>
      <c r="H136" s="98">
        <v>6.886185233079444</v>
      </c>
      <c r="I136" s="98">
        <v>4.4299857773260332</v>
      </c>
      <c r="J136" s="98">
        <v>5.1848763893003058</v>
      </c>
      <c r="K136" s="98">
        <v>8.1488034510136007</v>
      </c>
      <c r="L136" s="98">
        <v>8.0746197794195158</v>
      </c>
      <c r="M136" s="98">
        <v>7.3336369631623484</v>
      </c>
      <c r="N136" s="98">
        <v>6.409747676834046</v>
      </c>
      <c r="O136" s="98">
        <v>5.217163873349258</v>
      </c>
      <c r="P136" s="98">
        <v>3.922671277565374</v>
      </c>
      <c r="Q136" s="98">
        <v>5.6191803103257412</v>
      </c>
      <c r="R136" s="98">
        <v>5.9219767901153357</v>
      </c>
      <c r="S136" s="98">
        <v>7.8473366690757826</v>
      </c>
      <c r="T136" s="98">
        <v>8.0174280701911869</v>
      </c>
      <c r="U136" s="98">
        <v>8.6561397151356196</v>
      </c>
      <c r="V136" s="98">
        <v>7.9943221876151673</v>
      </c>
      <c r="W136" s="98">
        <v>6.9823230855011253</v>
      </c>
      <c r="X136" s="98">
        <v>6.3491662407877341</v>
      </c>
      <c r="Y136" s="98">
        <v>5.8689649123524958</v>
      </c>
      <c r="DA136" s="63" t="s">
        <v>1745</v>
      </c>
    </row>
    <row r="137" spans="1:105" ht="12" customHeight="1" x14ac:dyDescent="0.25">
      <c r="A137" s="121" t="s">
        <v>55</v>
      </c>
      <c r="B137" s="122">
        <v>22.102033311194411</v>
      </c>
      <c r="C137" s="122">
        <v>23.776657779041191</v>
      </c>
      <c r="D137" s="122">
        <v>23.427483491800292</v>
      </c>
      <c r="E137" s="122">
        <v>22.321917480534033</v>
      </c>
      <c r="F137" s="122">
        <v>24.124268910305538</v>
      </c>
      <c r="G137" s="122">
        <v>25.742747885525748</v>
      </c>
      <c r="H137" s="122">
        <v>25.995756531481451</v>
      </c>
      <c r="I137" s="122">
        <v>24.668467868161184</v>
      </c>
      <c r="J137" s="122">
        <v>25.288894880119685</v>
      </c>
      <c r="K137" s="122">
        <v>24.957899594612694</v>
      </c>
      <c r="L137" s="122">
        <v>24.536579298538431</v>
      </c>
      <c r="M137" s="122">
        <v>23.564674555053895</v>
      </c>
      <c r="N137" s="122">
        <v>21.445231976182399</v>
      </c>
      <c r="O137" s="122">
        <v>19.831168139528071</v>
      </c>
      <c r="P137" s="122">
        <v>19.497041392508681</v>
      </c>
      <c r="Q137" s="122">
        <v>19.22825446051317</v>
      </c>
      <c r="R137" s="122">
        <v>21.584147328757705</v>
      </c>
      <c r="S137" s="122">
        <v>26.953471659715532</v>
      </c>
      <c r="T137" s="122">
        <v>27.761846300847846</v>
      </c>
      <c r="U137" s="122">
        <v>26.260142130686003</v>
      </c>
      <c r="V137" s="122">
        <v>21.996874113297313</v>
      </c>
      <c r="W137" s="122">
        <v>17.509455634266509</v>
      </c>
      <c r="X137" s="122">
        <v>16.996568029359679</v>
      </c>
      <c r="Y137" s="122">
        <v>15.706492675807272</v>
      </c>
      <c r="DA137" s="130" t="s">
        <v>1746</v>
      </c>
    </row>
    <row r="138" spans="1:105" ht="12" customHeight="1" x14ac:dyDescent="0.25">
      <c r="A138" s="97" t="s">
        <v>143</v>
      </c>
      <c r="B138" s="98">
        <v>6.9067131869069938</v>
      </c>
      <c r="C138" s="98">
        <v>7.4011247874695911</v>
      </c>
      <c r="D138" s="98">
        <v>7.0084269048173571</v>
      </c>
      <c r="E138" s="98">
        <v>6.8198491582390837</v>
      </c>
      <c r="F138" s="98">
        <v>6.9681958893215334</v>
      </c>
      <c r="G138" s="98">
        <v>7.1214660205838562</v>
      </c>
      <c r="H138" s="98">
        <v>6.6774372778823867</v>
      </c>
      <c r="I138" s="98">
        <v>5.5755426629512259</v>
      </c>
      <c r="J138" s="98">
        <v>5.658290582462385</v>
      </c>
      <c r="K138" s="98">
        <v>5.4724445603585599</v>
      </c>
      <c r="L138" s="98">
        <v>5.1940301290512503</v>
      </c>
      <c r="M138" s="98">
        <v>4.4067836490752716</v>
      </c>
      <c r="N138" s="98">
        <v>4.0367402164875408</v>
      </c>
      <c r="O138" s="98">
        <v>3.6686596784942047</v>
      </c>
      <c r="P138" s="98">
        <v>3.5457440065459327</v>
      </c>
      <c r="Q138" s="98">
        <v>3.2466426923825629</v>
      </c>
      <c r="R138" s="98">
        <v>2.8113173062536161</v>
      </c>
      <c r="S138" s="98">
        <v>2.9065783337202435</v>
      </c>
      <c r="T138" s="98">
        <v>2.4782032101115634</v>
      </c>
      <c r="U138" s="98">
        <v>2.488911561950236</v>
      </c>
      <c r="V138" s="98">
        <v>1.8453328205994421</v>
      </c>
      <c r="W138" s="98">
        <v>3.5708692264365662E-2</v>
      </c>
      <c r="X138" s="98">
        <v>6.050202421244015E-2</v>
      </c>
      <c r="Y138" s="98">
        <v>0</v>
      </c>
      <c r="DA138" s="63" t="s">
        <v>1747</v>
      </c>
    </row>
    <row r="139" spans="1:105" ht="12" customHeight="1" x14ac:dyDescent="0.25">
      <c r="A139" s="97" t="s">
        <v>124</v>
      </c>
      <c r="B139" s="98">
        <v>13.284821715126705</v>
      </c>
      <c r="C139" s="98">
        <v>12.971318532969399</v>
      </c>
      <c r="D139" s="98">
        <v>12.82415048312874</v>
      </c>
      <c r="E139" s="98">
        <v>12.084312543967648</v>
      </c>
      <c r="F139" s="98">
        <v>12.899701931289139</v>
      </c>
      <c r="G139" s="98">
        <v>12.947759114061649</v>
      </c>
      <c r="H139" s="98">
        <v>12.036471952098433</v>
      </c>
      <c r="I139" s="98">
        <v>11.351136441534482</v>
      </c>
      <c r="J139" s="98">
        <v>10.998564551031865</v>
      </c>
      <c r="K139" s="98">
        <v>10.307980856804511</v>
      </c>
      <c r="L139" s="98">
        <v>9.6734018063010687</v>
      </c>
      <c r="M139" s="98">
        <v>9.0231823579864034</v>
      </c>
      <c r="N139" s="98">
        <v>7.8917581234394651</v>
      </c>
      <c r="O139" s="98">
        <v>7.5439402002012486</v>
      </c>
      <c r="P139" s="98">
        <v>7.418119164980884</v>
      </c>
      <c r="Q139" s="98">
        <v>7.6995361121726376</v>
      </c>
      <c r="R139" s="98">
        <v>9.2484033583702541</v>
      </c>
      <c r="S139" s="98">
        <v>11.654060159105946</v>
      </c>
      <c r="T139" s="98">
        <v>11.840804630497248</v>
      </c>
      <c r="U139" s="98">
        <v>10.527804610894243</v>
      </c>
      <c r="V139" s="98">
        <v>8.7539987561167596</v>
      </c>
      <c r="W139" s="98">
        <v>7.766306875257758</v>
      </c>
      <c r="X139" s="98">
        <v>7.8457523815054246</v>
      </c>
      <c r="Y139" s="98">
        <v>6.3931655372971417</v>
      </c>
      <c r="DA139" s="63" t="s">
        <v>1748</v>
      </c>
    </row>
    <row r="140" spans="1:105" ht="12" customHeight="1" x14ac:dyDescent="0.25">
      <c r="A140" s="97" t="s">
        <v>123</v>
      </c>
      <c r="B140" s="98">
        <v>2.5600340696004684E-2</v>
      </c>
      <c r="C140" s="98">
        <v>2.1442024819129848E-2</v>
      </c>
      <c r="D140" s="98">
        <v>1.9637678035209327E-2</v>
      </c>
      <c r="E140" s="98">
        <v>2.093002423146844E-2</v>
      </c>
      <c r="F140" s="98">
        <v>2.439173095224377E-2</v>
      </c>
      <c r="G140" s="98">
        <v>2.480207047390906E-2</v>
      </c>
      <c r="H140" s="98">
        <v>2.2731261872333527E-2</v>
      </c>
      <c r="I140" s="98">
        <v>2.6091543208607546E-2</v>
      </c>
      <c r="J140" s="98">
        <v>3.5758167745188835E-2</v>
      </c>
      <c r="K140" s="98">
        <v>4.5730352025863209E-2</v>
      </c>
      <c r="L140" s="98">
        <v>4.8065429683277143E-2</v>
      </c>
      <c r="M140" s="98">
        <v>4.2962681399674192E-2</v>
      </c>
      <c r="N140" s="98">
        <v>4.2154249836847194E-2</v>
      </c>
      <c r="O140" s="98">
        <v>4.6522048103562717E-2</v>
      </c>
      <c r="P140" s="98">
        <v>4.7348990579806155E-2</v>
      </c>
      <c r="Q140" s="98">
        <v>6.1045353105402461E-2</v>
      </c>
      <c r="R140" s="98">
        <v>8.1413461839276474E-2</v>
      </c>
      <c r="S140" s="98">
        <v>0.10662155279789463</v>
      </c>
      <c r="T140" s="98">
        <v>0.10809584208207658</v>
      </c>
      <c r="U140" s="98">
        <v>9.7421018482024974E-2</v>
      </c>
      <c r="V140" s="98">
        <v>8.1638939602684257E-2</v>
      </c>
      <c r="W140" s="98">
        <v>7.1893495463135601E-2</v>
      </c>
      <c r="X140" s="98">
        <v>7.5219131990954188E-2</v>
      </c>
      <c r="Y140" s="98">
        <v>4.5918395317492901E-2</v>
      </c>
      <c r="DA140" s="63" t="s">
        <v>1749</v>
      </c>
    </row>
    <row r="141" spans="1:105" ht="12" customHeight="1" x14ac:dyDescent="0.25">
      <c r="A141" s="100" t="s">
        <v>50</v>
      </c>
      <c r="B141" s="101">
        <v>2.9357161530677214E-3</v>
      </c>
      <c r="C141" s="101">
        <v>4.7502942036760192E-3</v>
      </c>
      <c r="D141" s="101">
        <v>1.7514671101000322E-3</v>
      </c>
      <c r="E141" s="101">
        <v>1.1001518544116148E-3</v>
      </c>
      <c r="F141" s="101">
        <v>1.6874642402387649E-3</v>
      </c>
      <c r="G141" s="101">
        <v>1.6612183793728605E-3</v>
      </c>
      <c r="H141" s="101">
        <v>2.0783727593595555E-3</v>
      </c>
      <c r="I141" s="101">
        <v>1.9474534606252294E-3</v>
      </c>
      <c r="J141" s="101">
        <v>2.5096070547011751E-3</v>
      </c>
      <c r="K141" s="101">
        <v>3.0083648312297464E-3</v>
      </c>
      <c r="L141" s="101">
        <v>3.1634310470980359E-3</v>
      </c>
      <c r="M141" s="101">
        <v>4.2649596309238353E-3</v>
      </c>
      <c r="N141" s="101">
        <v>2.742880019902257E-3</v>
      </c>
      <c r="O141" s="101">
        <v>1.9089942041954095E-3</v>
      </c>
      <c r="P141" s="101">
        <v>4.0383921112829308E-3</v>
      </c>
      <c r="Q141" s="101">
        <v>1.0864667918689195E-3</v>
      </c>
      <c r="R141" s="101">
        <v>2.4633070656623892E-3</v>
      </c>
      <c r="S141" s="101">
        <v>6.0371409904327487E-3</v>
      </c>
      <c r="T141" s="101">
        <v>7.144969250421674E-3</v>
      </c>
      <c r="U141" s="101">
        <v>8.1041619929247584E-3</v>
      </c>
      <c r="V141" s="101">
        <v>5.4140469987303099E-3</v>
      </c>
      <c r="W141" s="101">
        <v>5.5000464121601356E-3</v>
      </c>
      <c r="X141" s="101">
        <v>6.5329595533514537E-3</v>
      </c>
      <c r="Y141" s="101">
        <v>2.9594381618338827E-3</v>
      </c>
      <c r="DA141" s="131" t="s">
        <v>1750</v>
      </c>
    </row>
    <row r="142" spans="1:105" ht="12" customHeight="1" x14ac:dyDescent="0.25">
      <c r="A142" s="103" t="s">
        <v>52</v>
      </c>
      <c r="B142" s="104">
        <v>2.2664624542936964E-2</v>
      </c>
      <c r="C142" s="104">
        <v>1.6691730615453829E-2</v>
      </c>
      <c r="D142" s="104">
        <v>1.7886210925109294E-2</v>
      </c>
      <c r="E142" s="104">
        <v>1.9829872377056825E-2</v>
      </c>
      <c r="F142" s="104">
        <v>2.2704266712005004E-2</v>
      </c>
      <c r="G142" s="104">
        <v>2.3140852094536198E-2</v>
      </c>
      <c r="H142" s="104">
        <v>2.0652889112973971E-2</v>
      </c>
      <c r="I142" s="104">
        <v>2.4144089747982315E-2</v>
      </c>
      <c r="J142" s="104">
        <v>3.3248560690487657E-2</v>
      </c>
      <c r="K142" s="104">
        <v>4.2721987194633465E-2</v>
      </c>
      <c r="L142" s="104">
        <v>4.4901998636179108E-2</v>
      </c>
      <c r="M142" s="104">
        <v>3.8697721768750359E-2</v>
      </c>
      <c r="N142" s="104">
        <v>3.9411369816944937E-2</v>
      </c>
      <c r="O142" s="104">
        <v>4.461305389936731E-2</v>
      </c>
      <c r="P142" s="104">
        <v>4.3310598468523226E-2</v>
      </c>
      <c r="Q142" s="104">
        <v>5.9958886313533542E-2</v>
      </c>
      <c r="R142" s="104">
        <v>7.8950154773614084E-2</v>
      </c>
      <c r="S142" s="104">
        <v>0.10058441180746189</v>
      </c>
      <c r="T142" s="104">
        <v>0.10095087283165491</v>
      </c>
      <c r="U142" s="104">
        <v>8.9316856489100219E-2</v>
      </c>
      <c r="V142" s="104">
        <v>7.6224892603953945E-2</v>
      </c>
      <c r="W142" s="104">
        <v>6.6393449050975467E-2</v>
      </c>
      <c r="X142" s="104">
        <v>6.8686172437602735E-2</v>
      </c>
      <c r="Y142" s="104">
        <v>4.2958957155659019E-2</v>
      </c>
      <c r="DA142" s="132" t="s">
        <v>1751</v>
      </c>
    </row>
    <row r="143" spans="1:105" ht="12" customHeight="1" x14ac:dyDescent="0.25">
      <c r="A143" s="106" t="s">
        <v>122</v>
      </c>
      <c r="B143" s="101">
        <v>1.6062084218493482</v>
      </c>
      <c r="C143" s="101">
        <v>2.9234395862628193</v>
      </c>
      <c r="D143" s="101">
        <v>3.0984160044308728</v>
      </c>
      <c r="E143" s="101">
        <v>2.9176230061884532</v>
      </c>
      <c r="F143" s="101">
        <v>3.5773949249336714</v>
      </c>
      <c r="G143" s="101">
        <v>4.7691622921448706</v>
      </c>
      <c r="H143" s="101">
        <v>6.0449086971901611</v>
      </c>
      <c r="I143" s="101">
        <v>6.1648750833651551</v>
      </c>
      <c r="J143" s="101">
        <v>6.2988084654715575</v>
      </c>
      <c r="K143" s="101">
        <v>6.1154668355555399</v>
      </c>
      <c r="L143" s="101">
        <v>6.2522377859886022</v>
      </c>
      <c r="M143" s="101">
        <v>6.6379660705133485</v>
      </c>
      <c r="N143" s="101">
        <v>6.0680946631356703</v>
      </c>
      <c r="O143" s="101">
        <v>5.2772648637678072</v>
      </c>
      <c r="P143" s="101">
        <v>5.0218299232052859</v>
      </c>
      <c r="Q143" s="101">
        <v>4.7720556283189302</v>
      </c>
      <c r="R143" s="101">
        <v>5.1256022026436732</v>
      </c>
      <c r="S143" s="101">
        <v>6.3297403159789498</v>
      </c>
      <c r="T143" s="101">
        <v>6.8492594928539789</v>
      </c>
      <c r="U143" s="101">
        <v>6.619592159249998</v>
      </c>
      <c r="V143" s="101">
        <v>5.6298304961748462</v>
      </c>
      <c r="W143" s="101">
        <v>4.7871323394104968</v>
      </c>
      <c r="X143" s="101">
        <v>4.4514387905743398</v>
      </c>
      <c r="Y143" s="101">
        <v>4.7192797373426671</v>
      </c>
      <c r="DA143" s="131" t="s">
        <v>1752</v>
      </c>
    </row>
    <row r="144" spans="1:105" ht="12" customHeight="1" x14ac:dyDescent="0.25">
      <c r="A144" s="107" t="s">
        <v>121</v>
      </c>
      <c r="B144" s="104">
        <v>0.27868964661536005</v>
      </c>
      <c r="C144" s="104">
        <v>0.45933284752025166</v>
      </c>
      <c r="D144" s="104">
        <v>0.47685242138811262</v>
      </c>
      <c r="E144" s="104">
        <v>0.47920274790737821</v>
      </c>
      <c r="F144" s="104">
        <v>0.65458443380895159</v>
      </c>
      <c r="G144" s="104">
        <v>0.87955838826146138</v>
      </c>
      <c r="H144" s="104">
        <v>1.2142073424381326</v>
      </c>
      <c r="I144" s="104">
        <v>1.5508221371017163</v>
      </c>
      <c r="J144" s="104">
        <v>2.2974731134086865</v>
      </c>
      <c r="K144" s="104">
        <v>3.0162769898682211</v>
      </c>
      <c r="L144" s="104">
        <v>3.3688441475142348</v>
      </c>
      <c r="M144" s="104">
        <v>3.4537797960791954</v>
      </c>
      <c r="N144" s="104">
        <v>3.4064847232828779</v>
      </c>
      <c r="O144" s="104">
        <v>3.2947813489612479</v>
      </c>
      <c r="P144" s="104">
        <v>3.4639993071967714</v>
      </c>
      <c r="Q144" s="104">
        <v>3.4489746745336394</v>
      </c>
      <c r="R144" s="104">
        <v>4.3174109996508845</v>
      </c>
      <c r="S144" s="104">
        <v>5.956471298112497</v>
      </c>
      <c r="T144" s="104">
        <v>6.4854831253029781</v>
      </c>
      <c r="U144" s="104">
        <v>6.5264127801094984</v>
      </c>
      <c r="V144" s="104">
        <v>5.6860731008035819</v>
      </c>
      <c r="W144" s="104">
        <v>4.8484142318707502</v>
      </c>
      <c r="X144" s="104">
        <v>4.5636557010765193</v>
      </c>
      <c r="Y144" s="104">
        <v>4.5481290058499715</v>
      </c>
      <c r="DA144" s="132" t="s">
        <v>1753</v>
      </c>
    </row>
    <row r="145" spans="1:105" ht="12" customHeight="1" x14ac:dyDescent="0.25">
      <c r="A145" s="108" t="s">
        <v>53</v>
      </c>
      <c r="B145" s="98">
        <v>3.1067818131214099E-2</v>
      </c>
      <c r="C145" s="98">
        <v>0.10132129761709706</v>
      </c>
      <c r="D145" s="98">
        <v>4.2466835561652198E-2</v>
      </c>
      <c r="E145" s="98">
        <v>2.4590379647518597E-2</v>
      </c>
      <c r="F145" s="98">
        <v>4.492267339312972E-2</v>
      </c>
      <c r="G145" s="98">
        <v>5.8245094865207694E-2</v>
      </c>
      <c r="H145" s="98">
        <v>0.11201552479014365</v>
      </c>
      <c r="I145" s="98">
        <v>0.11606231367201436</v>
      </c>
      <c r="J145" s="98">
        <v>0.16089965224155145</v>
      </c>
      <c r="K145" s="98">
        <v>0.19669263609872426</v>
      </c>
      <c r="L145" s="98">
        <v>0.21791481074328872</v>
      </c>
      <c r="M145" s="98">
        <v>0.33814721525718022</v>
      </c>
      <c r="N145" s="98">
        <v>0.21950118032901075</v>
      </c>
      <c r="O145" s="98">
        <v>0.12552789779915077</v>
      </c>
      <c r="P145" s="98">
        <v>0.29661945925136346</v>
      </c>
      <c r="Q145" s="98">
        <v>4.5139882917142216E-2</v>
      </c>
      <c r="R145" s="98">
        <v>0.11038985066994958</v>
      </c>
      <c r="S145" s="98">
        <v>0.32737302990021488</v>
      </c>
      <c r="T145" s="98">
        <v>0.42253636264546818</v>
      </c>
      <c r="U145" s="98">
        <v>0.55848229319586729</v>
      </c>
      <c r="V145" s="98">
        <v>0.40028022825482368</v>
      </c>
      <c r="W145" s="98">
        <v>0.36163482191874335</v>
      </c>
      <c r="X145" s="98">
        <v>0.37007795301410512</v>
      </c>
      <c r="Y145" s="98">
        <v>0.3034927049998945</v>
      </c>
      <c r="DA145" s="63" t="s">
        <v>1754</v>
      </c>
    </row>
    <row r="146" spans="1:105" ht="12" customHeight="1" x14ac:dyDescent="0.25">
      <c r="A146" s="108" t="s">
        <v>52</v>
      </c>
      <c r="B146" s="98">
        <v>0.24762182848414596</v>
      </c>
      <c r="C146" s="98">
        <v>0.35801154990315459</v>
      </c>
      <c r="D146" s="98">
        <v>0.43438558582646042</v>
      </c>
      <c r="E146" s="98">
        <v>0.45461236825985962</v>
      </c>
      <c r="F146" s="98">
        <v>0.60966176041582187</v>
      </c>
      <c r="G146" s="98">
        <v>0.8213132933962537</v>
      </c>
      <c r="H146" s="98">
        <v>1.1021918176479888</v>
      </c>
      <c r="I146" s="98">
        <v>1.4347598234297019</v>
      </c>
      <c r="J146" s="98">
        <v>2.136573461167135</v>
      </c>
      <c r="K146" s="98">
        <v>2.8195843537694967</v>
      </c>
      <c r="L146" s="98">
        <v>3.1509293367709459</v>
      </c>
      <c r="M146" s="98">
        <v>3.1156325808220151</v>
      </c>
      <c r="N146" s="98">
        <v>3.1869835429538673</v>
      </c>
      <c r="O146" s="98">
        <v>3.1692534511620969</v>
      </c>
      <c r="P146" s="98">
        <v>3.1673798479454081</v>
      </c>
      <c r="Q146" s="98">
        <v>3.403834791616497</v>
      </c>
      <c r="R146" s="98">
        <v>4.2070211489809353</v>
      </c>
      <c r="S146" s="98">
        <v>5.6290982682122817</v>
      </c>
      <c r="T146" s="98">
        <v>6.0629467626575098</v>
      </c>
      <c r="U146" s="98">
        <v>5.9679304869136311</v>
      </c>
      <c r="V146" s="98">
        <v>5.2857928725487584</v>
      </c>
      <c r="W146" s="98">
        <v>4.4867794099520069</v>
      </c>
      <c r="X146" s="98">
        <v>4.1935777480624141</v>
      </c>
      <c r="Y146" s="98">
        <v>4.2446363008500771</v>
      </c>
      <c r="DA146" s="63" t="s">
        <v>1755</v>
      </c>
    </row>
    <row r="147" spans="1:105" ht="12" customHeight="1" x14ac:dyDescent="0.25">
      <c r="A147" s="121" t="s">
        <v>54</v>
      </c>
      <c r="B147" s="122">
        <v>12.5546592389795</v>
      </c>
      <c r="C147" s="122">
        <v>13.954521493687968</v>
      </c>
      <c r="D147" s="122">
        <v>14.283651613761091</v>
      </c>
      <c r="E147" s="122">
        <v>14.454842431519964</v>
      </c>
      <c r="F147" s="122">
        <v>15.67428748377384</v>
      </c>
      <c r="G147" s="122">
        <v>16.586408593554765</v>
      </c>
      <c r="H147" s="122">
        <v>18.461380967053199</v>
      </c>
      <c r="I147" s="122">
        <v>17.392886893074699</v>
      </c>
      <c r="J147" s="122">
        <v>17.555688826568012</v>
      </c>
      <c r="K147" s="122">
        <v>17.442830816378503</v>
      </c>
      <c r="L147" s="122">
        <v>16.167907699158558</v>
      </c>
      <c r="M147" s="122">
        <v>14.933425061829599</v>
      </c>
      <c r="N147" s="122">
        <v>12.907914097291188</v>
      </c>
      <c r="O147" s="122">
        <v>10.427298222614212</v>
      </c>
      <c r="P147" s="122">
        <v>10.645626829763255</v>
      </c>
      <c r="Q147" s="122">
        <v>10.975709946589197</v>
      </c>
      <c r="R147" s="122">
        <v>11.754484182260907</v>
      </c>
      <c r="S147" s="122">
        <v>14.571762197179833</v>
      </c>
      <c r="T147" s="122">
        <v>15.658182531616475</v>
      </c>
      <c r="U147" s="122">
        <v>14.50248999362967</v>
      </c>
      <c r="V147" s="122">
        <v>12.1255566393897</v>
      </c>
      <c r="W147" s="122">
        <v>8.5391007750632895</v>
      </c>
      <c r="X147" s="122">
        <v>8.7648220180909888</v>
      </c>
      <c r="Y147" s="122">
        <v>8.4956153792589415</v>
      </c>
      <c r="DA147" s="130" t="s">
        <v>1756</v>
      </c>
    </row>
    <row r="148" spans="1:105" ht="12" customHeight="1" x14ac:dyDescent="0.25">
      <c r="A148" s="97" t="s">
        <v>51</v>
      </c>
      <c r="B148" s="98">
        <v>8.0956974606277523</v>
      </c>
      <c r="C148" s="98">
        <v>8.1799453900024179</v>
      </c>
      <c r="D148" s="98">
        <v>8.232328712880598</v>
      </c>
      <c r="E148" s="98">
        <v>8.1359266938558861</v>
      </c>
      <c r="F148" s="98">
        <v>8.2914996343548797</v>
      </c>
      <c r="G148" s="98">
        <v>8.3393060278075417</v>
      </c>
      <c r="H148" s="98">
        <v>8.2863968895342826</v>
      </c>
      <c r="I148" s="98">
        <v>7.5818723832690784</v>
      </c>
      <c r="J148" s="98">
        <v>7.727992287878017</v>
      </c>
      <c r="K148" s="98">
        <v>8.2181750392875621</v>
      </c>
      <c r="L148" s="98">
        <v>7.6560708398977937</v>
      </c>
      <c r="M148" s="98">
        <v>8.0313975268751268</v>
      </c>
      <c r="N148" s="98">
        <v>7.2023579269902296</v>
      </c>
      <c r="O148" s="98">
        <v>6.1137289821735559</v>
      </c>
      <c r="P148" s="98">
        <v>5.8937572831134526</v>
      </c>
      <c r="Q148" s="98">
        <v>5.6484473862056523</v>
      </c>
      <c r="R148" s="98">
        <v>4.8644980409881384</v>
      </c>
      <c r="S148" s="98">
        <v>4.9856479741566009</v>
      </c>
      <c r="T148" s="98">
        <v>4.4201971019965844</v>
      </c>
      <c r="U148" s="98">
        <v>4.1435830489909682</v>
      </c>
      <c r="V148" s="98">
        <v>2.9514147188443585</v>
      </c>
      <c r="W148" s="98">
        <v>5.5970659965928107E-2</v>
      </c>
      <c r="X148" s="98">
        <v>8.984152060039366E-2</v>
      </c>
      <c r="Y148" s="98">
        <v>0</v>
      </c>
      <c r="DA148" s="63" t="s">
        <v>1757</v>
      </c>
    </row>
    <row r="149" spans="1:105" ht="12" customHeight="1" x14ac:dyDescent="0.25">
      <c r="A149" s="97" t="s">
        <v>50</v>
      </c>
      <c r="B149" s="98">
        <v>1.494898314135763</v>
      </c>
      <c r="C149" s="98">
        <v>1.6179922236886399</v>
      </c>
      <c r="D149" s="98">
        <v>1.7239784758311325</v>
      </c>
      <c r="E149" s="98">
        <v>1.7585538901180919</v>
      </c>
      <c r="F149" s="98">
        <v>2.0675135522166324</v>
      </c>
      <c r="G149" s="98">
        <v>2.2311725428098734</v>
      </c>
      <c r="H149" s="98">
        <v>2.3294161114535141</v>
      </c>
      <c r="I149" s="98">
        <v>2.2917959215746149</v>
      </c>
      <c r="J149" s="98">
        <v>2.290916016493326</v>
      </c>
      <c r="K149" s="98">
        <v>2.1694148179361701</v>
      </c>
      <c r="L149" s="98">
        <v>1.874155489742122</v>
      </c>
      <c r="M149" s="98">
        <v>1.5406909628302423</v>
      </c>
      <c r="N149" s="98">
        <v>1.2589979680108914</v>
      </c>
      <c r="O149" s="98">
        <v>1.0568682417083928</v>
      </c>
      <c r="P149" s="98">
        <v>1.0438514702015786</v>
      </c>
      <c r="Q149" s="98">
        <v>1.1534008457616081</v>
      </c>
      <c r="R149" s="98">
        <v>1.498458059870339</v>
      </c>
      <c r="S149" s="98">
        <v>2.1204220334259212</v>
      </c>
      <c r="T149" s="98">
        <v>2.3781852664826477</v>
      </c>
      <c r="U149" s="98">
        <v>2.0585036225395359</v>
      </c>
      <c r="V149" s="98">
        <v>1.7746979957402691</v>
      </c>
      <c r="W149" s="98">
        <v>1.7005305926923644</v>
      </c>
      <c r="X149" s="98">
        <v>1.8558754896826573</v>
      </c>
      <c r="Y149" s="98">
        <v>1.5608482938598174</v>
      </c>
      <c r="DA149" s="63" t="s">
        <v>1758</v>
      </c>
    </row>
    <row r="150" spans="1:105" ht="12" customHeight="1" x14ac:dyDescent="0.25">
      <c r="A150" s="109" t="s">
        <v>120</v>
      </c>
      <c r="B150" s="33">
        <v>2.9640634642159833</v>
      </c>
      <c r="C150" s="33">
        <v>4.1565838799969104</v>
      </c>
      <c r="D150" s="33">
        <v>4.327344425049362</v>
      </c>
      <c r="E150" s="33">
        <v>4.5603618475459848</v>
      </c>
      <c r="F150" s="33">
        <v>5.3152742972023272</v>
      </c>
      <c r="G150" s="33">
        <v>6.0159300229373507</v>
      </c>
      <c r="H150" s="33">
        <v>7.8455679660654027</v>
      </c>
      <c r="I150" s="33">
        <v>7.5192185882310056</v>
      </c>
      <c r="J150" s="33">
        <v>7.5367805221966684</v>
      </c>
      <c r="K150" s="33">
        <v>7.055240959154772</v>
      </c>
      <c r="L150" s="33">
        <v>6.6376813695186421</v>
      </c>
      <c r="M150" s="33">
        <v>5.3613365721242312</v>
      </c>
      <c r="N150" s="33">
        <v>4.4465582022900669</v>
      </c>
      <c r="O150" s="33">
        <v>3.256700998732263</v>
      </c>
      <c r="P150" s="33">
        <v>3.7080180764482238</v>
      </c>
      <c r="Q150" s="33">
        <v>4.1738617146219363</v>
      </c>
      <c r="R150" s="33">
        <v>5.3915280814024298</v>
      </c>
      <c r="S150" s="33">
        <v>7.4656921895973118</v>
      </c>
      <c r="T150" s="33">
        <v>8.8598001631372423</v>
      </c>
      <c r="U150" s="33">
        <v>8.3004033220991662</v>
      </c>
      <c r="V150" s="33">
        <v>7.3994439248050723</v>
      </c>
      <c r="W150" s="33">
        <v>6.782599522404996</v>
      </c>
      <c r="X150" s="33">
        <v>6.8191050078079387</v>
      </c>
      <c r="Y150" s="33">
        <v>6.9347670853991241</v>
      </c>
      <c r="DA150" s="60" t="s">
        <v>1759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0.57671758964980124</v>
      </c>
      <c r="C152" s="119">
        <f t="shared" si="29"/>
        <v>0.58318253437115897</v>
      </c>
      <c r="D152" s="119">
        <f t="shared" si="29"/>
        <v>0.58550937864143782</v>
      </c>
      <c r="E152" s="119">
        <f t="shared" si="29"/>
        <v>0.59527635978937143</v>
      </c>
      <c r="F152" s="119">
        <f t="shared" si="29"/>
        <v>0.59939620892127998</v>
      </c>
      <c r="G152" s="119">
        <f t="shared" si="29"/>
        <v>0.61017363209422815</v>
      </c>
      <c r="H152" s="119">
        <f t="shared" si="29"/>
        <v>0.61857060540387887</v>
      </c>
      <c r="I152" s="119">
        <f t="shared" si="29"/>
        <v>0.61851464711273929</v>
      </c>
      <c r="J152" s="119">
        <f t="shared" si="29"/>
        <v>0.62553272080071998</v>
      </c>
      <c r="K152" s="119">
        <f t="shared" si="29"/>
        <v>0.63775632780846581</v>
      </c>
      <c r="L152" s="119">
        <f t="shared" si="29"/>
        <v>0.64537246797558367</v>
      </c>
      <c r="M152" s="119">
        <f t="shared" si="29"/>
        <v>0.64982886011886587</v>
      </c>
      <c r="N152" s="119">
        <f t="shared" si="29"/>
        <v>0.65506110739318302</v>
      </c>
      <c r="O152" s="119">
        <f t="shared" si="29"/>
        <v>0.66380207004269443</v>
      </c>
      <c r="P152" s="119">
        <f t="shared" si="29"/>
        <v>0.66201954244742001</v>
      </c>
      <c r="Q152" s="119">
        <f t="shared" si="29"/>
        <v>0.68131438638662922</v>
      </c>
      <c r="R152" s="119">
        <f t="shared" ref="R152:V152" si="30">IF(R131=0,"",R131/R110)</f>
        <v>0.70060495990187133</v>
      </c>
      <c r="S152" s="119">
        <f t="shared" si="30"/>
        <v>0.71051943875364187</v>
      </c>
      <c r="T152" s="119">
        <f t="shared" si="30"/>
        <v>0.71968817611888936</v>
      </c>
      <c r="U152" s="119">
        <f t="shared" si="30"/>
        <v>0.74492184430060493</v>
      </c>
      <c r="V152" s="119">
        <f t="shared" si="30"/>
        <v>0.75172833313606613</v>
      </c>
      <c r="W152" s="119">
        <f t="shared" ref="W152:Y152" si="31">IF(W131=0,"",W131/W110)</f>
        <v>0.77598185154835564</v>
      </c>
      <c r="X152" s="119">
        <f t="shared" si="31"/>
        <v>0.77102559204783228</v>
      </c>
      <c r="Y152" s="119">
        <f t="shared" si="31"/>
        <v>0.78200754395449579</v>
      </c>
      <c r="DA152" s="129" t="s">
        <v>1908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0.57516390153143837</v>
      </c>
      <c r="C153" s="124">
        <f t="shared" si="32"/>
        <v>0.57862583814483304</v>
      </c>
      <c r="D153" s="124">
        <f t="shared" si="32"/>
        <v>0.58161792356724884</v>
      </c>
      <c r="E153" s="124">
        <f t="shared" si="32"/>
        <v>0.58452634777073398</v>
      </c>
      <c r="F153" s="124">
        <f t="shared" si="32"/>
        <v>0.59021268842873731</v>
      </c>
      <c r="G153" s="124">
        <f t="shared" si="32"/>
        <v>0.59450527773787809</v>
      </c>
      <c r="H153" s="124">
        <f t="shared" si="32"/>
        <v>0.5985726887151368</v>
      </c>
      <c r="I153" s="124">
        <f t="shared" si="32"/>
        <v>0.60166816521792632</v>
      </c>
      <c r="J153" s="124">
        <f t="shared" si="32"/>
        <v>0.60693939347840831</v>
      </c>
      <c r="K153" s="124">
        <f t="shared" si="32"/>
        <v>0.61264874952960846</v>
      </c>
      <c r="L153" s="124">
        <f t="shared" si="32"/>
        <v>0.6167395138893691</v>
      </c>
      <c r="M153" s="124">
        <f t="shared" si="32"/>
        <v>0.62242216507908299</v>
      </c>
      <c r="N153" s="124">
        <f t="shared" si="32"/>
        <v>0.62835981202582103</v>
      </c>
      <c r="O153" s="124">
        <f t="shared" si="32"/>
        <v>0.63480377309586644</v>
      </c>
      <c r="P153" s="124">
        <f t="shared" si="32"/>
        <v>0.63601338969747645</v>
      </c>
      <c r="Q153" s="124">
        <f t="shared" si="32"/>
        <v>0.64179440336714944</v>
      </c>
      <c r="R153" s="124">
        <f t="shared" ref="R153:V153" si="33">IF(R132=0,"",R132/R111)</f>
        <v>0.65337638006524479</v>
      </c>
      <c r="S153" s="124">
        <f t="shared" si="33"/>
        <v>0.67257379784514704</v>
      </c>
      <c r="T153" s="124">
        <f t="shared" si="33"/>
        <v>0.68365367743541694</v>
      </c>
      <c r="U153" s="124">
        <f t="shared" si="33"/>
        <v>0.6904014582079806</v>
      </c>
      <c r="V153" s="124">
        <f t="shared" si="33"/>
        <v>0.69635413134595125</v>
      </c>
      <c r="W153" s="124">
        <f t="shared" ref="W153:Y153" si="34">IF(W132=0,"",W132/W111)</f>
        <v>0.70025630675415185</v>
      </c>
      <c r="X153" s="124">
        <f t="shared" si="34"/>
        <v>0.70317388048829188</v>
      </c>
      <c r="Y153" s="124">
        <f t="shared" si="34"/>
        <v>0.71298806646909507</v>
      </c>
      <c r="DA153" s="130" t="s">
        <v>1909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0.5730215716409699</v>
      </c>
      <c r="C154" s="111">
        <f t="shared" si="35"/>
        <v>0.57648618247399963</v>
      </c>
      <c r="D154" s="111">
        <f t="shared" si="35"/>
        <v>0.5795510432655625</v>
      </c>
      <c r="E154" s="111">
        <f t="shared" si="35"/>
        <v>0.58259767636837112</v>
      </c>
      <c r="F154" s="111">
        <f t="shared" si="35"/>
        <v>0.58829620310982511</v>
      </c>
      <c r="G154" s="111">
        <f t="shared" si="35"/>
        <v>0.59265943069928317</v>
      </c>
      <c r="H154" s="111">
        <f t="shared" si="35"/>
        <v>0.59680674327204331</v>
      </c>
      <c r="I154" s="111">
        <f t="shared" si="35"/>
        <v>0.59992088477019401</v>
      </c>
      <c r="J154" s="111">
        <f t="shared" si="35"/>
        <v>0.6052424487903052</v>
      </c>
      <c r="K154" s="111">
        <f t="shared" si="35"/>
        <v>0.61102359089279223</v>
      </c>
      <c r="L154" s="111">
        <f t="shared" si="35"/>
        <v>0.61513031514493266</v>
      </c>
      <c r="M154" s="111">
        <f t="shared" si="35"/>
        <v>0.6208098552004826</v>
      </c>
      <c r="N154" s="111">
        <f t="shared" si="35"/>
        <v>0.6267778832147336</v>
      </c>
      <c r="O154" s="111">
        <f t="shared" si="35"/>
        <v>0.63320979032746694</v>
      </c>
      <c r="P154" s="111">
        <f t="shared" si="35"/>
        <v>0.63440070730718534</v>
      </c>
      <c r="Q154" s="111">
        <f t="shared" si="35"/>
        <v>0.64026115967637398</v>
      </c>
      <c r="R154" s="111">
        <f t="shared" ref="R154:V154" si="36">IF(R133=0,"",R133/R112)</f>
        <v>0.65186606467210439</v>
      </c>
      <c r="S154" s="111">
        <f t="shared" si="36"/>
        <v>0.6711290995653465</v>
      </c>
      <c r="T154" s="111">
        <f t="shared" si="36"/>
        <v>0.68222278192679453</v>
      </c>
      <c r="U154" s="111">
        <f t="shared" si="36"/>
        <v>0.68900379088293218</v>
      </c>
      <c r="V154" s="111">
        <f t="shared" si="36"/>
        <v>0.69497190955781407</v>
      </c>
      <c r="W154" s="111">
        <f t="shared" ref="W154:Y154" si="37">IF(W133=0,"",W133/W112)</f>
        <v>0.69887895298883129</v>
      </c>
      <c r="X154" s="111">
        <f t="shared" si="37"/>
        <v>0.7017839517757003</v>
      </c>
      <c r="Y154" s="111">
        <f t="shared" si="37"/>
        <v>0.71162805774183691</v>
      </c>
      <c r="DA154" s="63" t="s">
        <v>1910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:Y155" si="40">IF(W134=0,"",W134/W113)</f>
        <v>1</v>
      </c>
      <c r="X155" s="111">
        <f t="shared" si="40"/>
        <v>1</v>
      </c>
      <c r="Y155" s="111">
        <f t="shared" si="40"/>
        <v>1</v>
      </c>
      <c r="DA155" s="63" t="s">
        <v>1911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1.6972956810825834</v>
      </c>
      <c r="C156" s="124">
        <f t="shared" si="41"/>
        <v>1.8385218925787499</v>
      </c>
      <c r="D156" s="124">
        <f t="shared" si="41"/>
        <v>1.9436588398317429</v>
      </c>
      <c r="E156" s="124">
        <f t="shared" si="41"/>
        <v>2.0533622428770815</v>
      </c>
      <c r="F156" s="124">
        <f t="shared" si="41"/>
        <v>2.209036854508363</v>
      </c>
      <c r="G156" s="124">
        <f t="shared" si="41"/>
        <v>2.362211656169785</v>
      </c>
      <c r="H156" s="124">
        <f t="shared" si="41"/>
        <v>2.4386560977211911</v>
      </c>
      <c r="I156" s="124">
        <f t="shared" si="41"/>
        <v>2.4937488262577836</v>
      </c>
      <c r="J156" s="124">
        <f t="shared" si="41"/>
        <v>2.5348759713278368</v>
      </c>
      <c r="K156" s="124">
        <f t="shared" si="41"/>
        <v>2.6068091595056582</v>
      </c>
      <c r="L156" s="124">
        <f t="shared" si="41"/>
        <v>2.6853531232303949</v>
      </c>
      <c r="M156" s="124">
        <f t="shared" si="41"/>
        <v>2.7488487105177368</v>
      </c>
      <c r="N156" s="124">
        <f t="shared" si="41"/>
        <v>2.8625331122495896</v>
      </c>
      <c r="O156" s="124">
        <f t="shared" si="41"/>
        <v>2.9922520635799423</v>
      </c>
      <c r="P156" s="124">
        <f t="shared" si="41"/>
        <v>3.0937810250801108</v>
      </c>
      <c r="Q156" s="124">
        <f t="shared" si="41"/>
        <v>3.1853472412734511</v>
      </c>
      <c r="R156" s="124">
        <f t="shared" ref="R156:V156" si="42">IF(R135=0,"",R135/R114)</f>
        <v>3.3494089041279453</v>
      </c>
      <c r="S156" s="124">
        <f t="shared" si="42"/>
        <v>3.5205331171840424</v>
      </c>
      <c r="T156" s="124">
        <f t="shared" si="42"/>
        <v>3.631414856522678</v>
      </c>
      <c r="U156" s="124">
        <f t="shared" si="42"/>
        <v>3.6714012972452053</v>
      </c>
      <c r="V156" s="124">
        <f t="shared" si="42"/>
        <v>3.6960179211740871</v>
      </c>
      <c r="W156" s="124">
        <f t="shared" ref="W156:Y156" si="43">IF(W135=0,"",W135/W114)</f>
        <v>3.70666370860179</v>
      </c>
      <c r="X156" s="124">
        <f t="shared" si="43"/>
        <v>3.7137144878703228</v>
      </c>
      <c r="Y156" s="124">
        <f t="shared" si="43"/>
        <v>3.7209839682992478</v>
      </c>
      <c r="DA156" s="130" t="s">
        <v>1912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1.6972956810825834</v>
      </c>
      <c r="C157" s="111">
        <f t="shared" si="44"/>
        <v>1.8385218925787499</v>
      </c>
      <c r="D157" s="111">
        <f t="shared" si="44"/>
        <v>1.9436588398317429</v>
      </c>
      <c r="E157" s="111">
        <f t="shared" si="44"/>
        <v>2.0533622428770815</v>
      </c>
      <c r="F157" s="111">
        <f t="shared" si="44"/>
        <v>2.209036854508363</v>
      </c>
      <c r="G157" s="111">
        <f t="shared" si="44"/>
        <v>2.362211656169785</v>
      </c>
      <c r="H157" s="111">
        <f t="shared" si="44"/>
        <v>2.4386560977211911</v>
      </c>
      <c r="I157" s="111">
        <f t="shared" si="44"/>
        <v>2.4937488262577836</v>
      </c>
      <c r="J157" s="111">
        <f t="shared" si="44"/>
        <v>2.5348759713278368</v>
      </c>
      <c r="K157" s="111">
        <f t="shared" si="44"/>
        <v>2.6068091595056582</v>
      </c>
      <c r="L157" s="111">
        <f t="shared" si="44"/>
        <v>2.6853531232303949</v>
      </c>
      <c r="M157" s="111">
        <f t="shared" si="44"/>
        <v>2.7488487105177368</v>
      </c>
      <c r="N157" s="111">
        <f t="shared" si="44"/>
        <v>2.8625331122495896</v>
      </c>
      <c r="O157" s="111">
        <f t="shared" si="44"/>
        <v>2.9922520635799423</v>
      </c>
      <c r="P157" s="111">
        <f t="shared" si="44"/>
        <v>3.0937810250801108</v>
      </c>
      <c r="Q157" s="111">
        <f t="shared" si="44"/>
        <v>3.1853472412734511</v>
      </c>
      <c r="R157" s="111">
        <f t="shared" ref="R157:V157" si="45">IF(R136=0,"",R136/R115)</f>
        <v>3.3494089041279453</v>
      </c>
      <c r="S157" s="111">
        <f t="shared" si="45"/>
        <v>3.5205331171840424</v>
      </c>
      <c r="T157" s="111">
        <f t="shared" si="45"/>
        <v>3.631414856522678</v>
      </c>
      <c r="U157" s="111">
        <f t="shared" si="45"/>
        <v>3.6714012972452053</v>
      </c>
      <c r="V157" s="111">
        <f t="shared" si="45"/>
        <v>3.6960179211740871</v>
      </c>
      <c r="W157" s="111">
        <f t="shared" ref="W157:Y157" si="46">IF(W136=0,"",W136/W115)</f>
        <v>3.70666370860179</v>
      </c>
      <c r="X157" s="111">
        <f t="shared" si="46"/>
        <v>3.7137144878703228</v>
      </c>
      <c r="Y157" s="111">
        <f t="shared" si="46"/>
        <v>3.7209839682992478</v>
      </c>
      <c r="DA157" s="63" t="s">
        <v>1913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0.54908436179422682</v>
      </c>
      <c r="C158" s="124">
        <f t="shared" si="47"/>
        <v>0.55663272425756261</v>
      </c>
      <c r="D158" s="124">
        <f t="shared" si="47"/>
        <v>0.56098952765563537</v>
      </c>
      <c r="E158" s="124">
        <f t="shared" si="47"/>
        <v>0.56486073594620034</v>
      </c>
      <c r="F158" s="124">
        <f t="shared" si="47"/>
        <v>0.57173780588312662</v>
      </c>
      <c r="G158" s="124">
        <f t="shared" si="47"/>
        <v>0.57963070815805395</v>
      </c>
      <c r="H158" s="124">
        <f t="shared" si="47"/>
        <v>0.58944074581431205</v>
      </c>
      <c r="I158" s="124">
        <f t="shared" si="47"/>
        <v>0.59695476647211598</v>
      </c>
      <c r="J158" s="124">
        <f t="shared" si="47"/>
        <v>0.60710517095914374</v>
      </c>
      <c r="K158" s="124">
        <f t="shared" si="47"/>
        <v>0.6187365072605705</v>
      </c>
      <c r="L158" s="124">
        <f t="shared" si="47"/>
        <v>0.62762553010631095</v>
      </c>
      <c r="M158" s="124">
        <f t="shared" si="47"/>
        <v>0.63572675253980415</v>
      </c>
      <c r="N158" s="124">
        <f t="shared" si="47"/>
        <v>0.64755418110916552</v>
      </c>
      <c r="O158" s="124">
        <f t="shared" si="47"/>
        <v>0.65758259044429601</v>
      </c>
      <c r="P158" s="124">
        <f t="shared" si="47"/>
        <v>0.66530664744589707</v>
      </c>
      <c r="Q158" s="124">
        <f t="shared" si="47"/>
        <v>0.68137574572404602</v>
      </c>
      <c r="R158" s="124">
        <f t="shared" ref="R158:V158" si="48">IF(R137=0,"",R137/R116)</f>
        <v>0.70534813216569636</v>
      </c>
      <c r="S158" s="124">
        <f t="shared" si="48"/>
        <v>0.7312279712783315</v>
      </c>
      <c r="T158" s="124">
        <f t="shared" si="48"/>
        <v>0.74731623769169431</v>
      </c>
      <c r="U158" s="124">
        <f t="shared" si="48"/>
        <v>0.75921824620079925</v>
      </c>
      <c r="V158" s="124">
        <f t="shared" si="48"/>
        <v>0.77141776168155063</v>
      </c>
      <c r="W158" s="124">
        <f t="shared" ref="W158:Y158" si="49">IF(W137=0,"",W137/W116)</f>
        <v>0.78180184029295152</v>
      </c>
      <c r="X158" s="124">
        <f t="shared" si="49"/>
        <v>0.78766573605367973</v>
      </c>
      <c r="Y158" s="124">
        <f t="shared" si="49"/>
        <v>0.80756169101618414</v>
      </c>
      <c r="DA158" s="130" t="s">
        <v>1914</v>
      </c>
    </row>
    <row r="159" spans="1:105" ht="12" customHeight="1" x14ac:dyDescent="0.25">
      <c r="A159" s="97" t="s">
        <v>143</v>
      </c>
      <c r="B159" s="111">
        <f t="shared" ref="B159:Q159" si="50">IF(B138=0,"",B138/B117)</f>
        <v>0.54987281041466851</v>
      </c>
      <c r="C159" s="111">
        <f t="shared" si="50"/>
        <v>0.55209352148239599</v>
      </c>
      <c r="D159" s="111">
        <f t="shared" si="50"/>
        <v>0.55459868538875101</v>
      </c>
      <c r="E159" s="111">
        <f t="shared" si="50"/>
        <v>0.55776090530871703</v>
      </c>
      <c r="F159" s="111">
        <f t="shared" si="50"/>
        <v>0.56116547437638375</v>
      </c>
      <c r="G159" s="111">
        <f t="shared" si="50"/>
        <v>0.56385714845007817</v>
      </c>
      <c r="H159" s="111">
        <f t="shared" si="50"/>
        <v>0.56557349149436331</v>
      </c>
      <c r="I159" s="111">
        <f t="shared" si="50"/>
        <v>0.56705611927786093</v>
      </c>
      <c r="J159" s="111">
        <f t="shared" si="50"/>
        <v>0.57343938554201668</v>
      </c>
      <c r="K159" s="111">
        <f t="shared" si="50"/>
        <v>0.57990449842833058</v>
      </c>
      <c r="L159" s="111">
        <f t="shared" si="50"/>
        <v>0.58773744280376539</v>
      </c>
      <c r="M159" s="111">
        <f t="shared" si="50"/>
        <v>0.59797574376535179</v>
      </c>
      <c r="N159" s="111">
        <f t="shared" si="50"/>
        <v>0.61113004466132792</v>
      </c>
      <c r="O159" s="111">
        <f t="shared" si="50"/>
        <v>0.62340272551071152</v>
      </c>
      <c r="P159" s="111">
        <f t="shared" si="50"/>
        <v>0.62510251018442997</v>
      </c>
      <c r="Q159" s="111">
        <f t="shared" si="50"/>
        <v>0.62730088238368087</v>
      </c>
      <c r="R159" s="111">
        <f t="shared" ref="R159:V159" si="51">IF(R138=0,"",R138/R117)</f>
        <v>0.63130038778802944</v>
      </c>
      <c r="S159" s="111">
        <f t="shared" si="51"/>
        <v>0.63846491432427399</v>
      </c>
      <c r="T159" s="111">
        <f t="shared" si="51"/>
        <v>0.64829872860311721</v>
      </c>
      <c r="U159" s="111">
        <f t="shared" si="51"/>
        <v>0.66201158307017061</v>
      </c>
      <c r="V159" s="111">
        <f t="shared" si="51"/>
        <v>0.69119657528169176</v>
      </c>
      <c r="W159" s="111">
        <f t="shared" ref="W159:Y159" si="52">IF(W138=0,"",W138/W117)</f>
        <v>0.7245329885690408</v>
      </c>
      <c r="X159" s="111">
        <f t="shared" si="52"/>
        <v>0.7465660918733994</v>
      </c>
      <c r="Y159" s="111" t="str">
        <f t="shared" si="52"/>
        <v/>
      </c>
      <c r="DA159" s="63" t="s">
        <v>1915</v>
      </c>
    </row>
    <row r="160" spans="1:105" ht="12" customHeight="1" x14ac:dyDescent="0.25">
      <c r="A160" s="97" t="s">
        <v>124</v>
      </c>
      <c r="B160" s="111">
        <f t="shared" ref="B160:Q160" si="53">IF(B139=0,"",B139/B118)</f>
        <v>0.53749708739601787</v>
      </c>
      <c r="C160" s="111">
        <f t="shared" si="53"/>
        <v>0.54039398981828979</v>
      </c>
      <c r="D160" s="111">
        <f t="shared" si="53"/>
        <v>0.54373721745372894</v>
      </c>
      <c r="E160" s="111">
        <f t="shared" si="53"/>
        <v>0.54758528380679472</v>
      </c>
      <c r="F160" s="111">
        <f t="shared" si="53"/>
        <v>0.55286819837984658</v>
      </c>
      <c r="G160" s="111">
        <f t="shared" si="53"/>
        <v>0.55727432185911219</v>
      </c>
      <c r="H160" s="111">
        <f t="shared" si="53"/>
        <v>0.56278663704996679</v>
      </c>
      <c r="I160" s="111">
        <f t="shared" si="53"/>
        <v>0.56558729941486208</v>
      </c>
      <c r="J160" s="111">
        <f t="shared" si="53"/>
        <v>0.5672066966703998</v>
      </c>
      <c r="K160" s="111">
        <f t="shared" si="53"/>
        <v>0.57038260704326027</v>
      </c>
      <c r="L160" s="111">
        <f t="shared" si="53"/>
        <v>0.57346346233452494</v>
      </c>
      <c r="M160" s="111">
        <f t="shared" si="53"/>
        <v>0.57856798506715734</v>
      </c>
      <c r="N160" s="111">
        <f t="shared" si="53"/>
        <v>0.5856507511877127</v>
      </c>
      <c r="O160" s="111">
        <f t="shared" si="53"/>
        <v>0.59457160139673826</v>
      </c>
      <c r="P160" s="111">
        <f t="shared" si="53"/>
        <v>0.60640727311937614</v>
      </c>
      <c r="Q160" s="111">
        <f t="shared" si="53"/>
        <v>0.62660078703659439</v>
      </c>
      <c r="R160" s="111">
        <f t="shared" ref="R160:V160" si="54">IF(R139=0,"",R139/R118)</f>
        <v>0.65579521434116084</v>
      </c>
      <c r="S160" s="111">
        <f t="shared" si="54"/>
        <v>0.68603572352480358</v>
      </c>
      <c r="T160" s="111">
        <f t="shared" si="54"/>
        <v>0.70179849399017924</v>
      </c>
      <c r="U160" s="111">
        <f t="shared" si="54"/>
        <v>0.71369604623120897</v>
      </c>
      <c r="V160" s="111">
        <f t="shared" si="54"/>
        <v>0.72157580365752405</v>
      </c>
      <c r="W160" s="111">
        <f t="shared" ref="W160:Y160" si="55">IF(W139=0,"",W139/W118)</f>
        <v>0.72640689094672595</v>
      </c>
      <c r="X160" s="111">
        <f t="shared" si="55"/>
        <v>0.7367582603915338</v>
      </c>
      <c r="Y160" s="111">
        <f t="shared" si="55"/>
        <v>0.75304554224091369</v>
      </c>
      <c r="DA160" s="63" t="s">
        <v>1916</v>
      </c>
    </row>
    <row r="161" spans="1:105" ht="12" customHeight="1" x14ac:dyDescent="0.25">
      <c r="A161" s="97" t="s">
        <v>123</v>
      </c>
      <c r="B161" s="111">
        <f t="shared" ref="B161:Q161" si="56">IF(B140=0,"",B140/B119)</f>
        <v>0.91018735777760118</v>
      </c>
      <c r="C161" s="111">
        <f t="shared" si="56"/>
        <v>0.83989092169563273</v>
      </c>
      <c r="D161" s="111">
        <f t="shared" si="56"/>
        <v>0.92935778358847176</v>
      </c>
      <c r="E161" s="111">
        <f t="shared" si="56"/>
        <v>0.95823909707827326</v>
      </c>
      <c r="F161" s="111">
        <f t="shared" si="56"/>
        <v>0.9471464971748802</v>
      </c>
      <c r="G161" s="111">
        <f t="shared" si="56"/>
        <v>0.94964309781252476</v>
      </c>
      <c r="H161" s="111">
        <f t="shared" si="56"/>
        <v>0.93384153621979082</v>
      </c>
      <c r="I161" s="111">
        <f t="shared" si="56"/>
        <v>0.94612927171671457</v>
      </c>
      <c r="J161" s="111">
        <f t="shared" si="56"/>
        <v>0.94987443600535737</v>
      </c>
      <c r="K161" s="111">
        <f t="shared" si="56"/>
        <v>0.95356950187510292</v>
      </c>
      <c r="L161" s="111">
        <f t="shared" si="56"/>
        <v>0.95395342013829165</v>
      </c>
      <c r="M161" s="111">
        <f t="shared" si="56"/>
        <v>0.93250431325541139</v>
      </c>
      <c r="N161" s="111">
        <f t="shared" si="56"/>
        <v>0.95568930545201802</v>
      </c>
      <c r="O161" s="111">
        <f t="shared" si="56"/>
        <v>0.97277689305846038</v>
      </c>
      <c r="P161" s="111">
        <f t="shared" si="56"/>
        <v>0.94773420732158897</v>
      </c>
      <c r="Q161" s="111">
        <f t="shared" si="56"/>
        <v>0.99026145846753588</v>
      </c>
      <c r="R161" s="111">
        <f t="shared" ref="R161:V161" si="57">IF(R140=0,"",R140/R119)</f>
        <v>0.98575565006466603</v>
      </c>
      <c r="S161" s="111">
        <f t="shared" si="57"/>
        <v>0.97628859783164035</v>
      </c>
      <c r="T161" s="111">
        <f t="shared" si="57"/>
        <v>0.97334882250588628</v>
      </c>
      <c r="U161" s="111">
        <f t="shared" si="57"/>
        <v>0.96726785785057035</v>
      </c>
      <c r="V161" s="111">
        <f t="shared" si="57"/>
        <v>0.97442662940943658</v>
      </c>
      <c r="W161" s="111">
        <f t="shared" ref="W161:Y161" si="58">IF(W140=0,"",W140/W119)</f>
        <v>0.97128917424739103</v>
      </c>
      <c r="X161" s="111">
        <f t="shared" si="58"/>
        <v>0.96965765936322679</v>
      </c>
      <c r="Y161" s="111">
        <f t="shared" si="58"/>
        <v>0.97870545200507264</v>
      </c>
      <c r="DA161" s="63" t="s">
        <v>1917</v>
      </c>
    </row>
    <row r="162" spans="1:105" ht="12" customHeight="1" x14ac:dyDescent="0.25">
      <c r="A162" s="100" t="s">
        <v>50</v>
      </c>
      <c r="B162" s="112">
        <f t="shared" ref="B162:Q162" si="59">IF(B141=0,"",B141/B120)</f>
        <v>0.53749708739601787</v>
      </c>
      <c r="C162" s="112">
        <f t="shared" si="59"/>
        <v>0.53749708739601787</v>
      </c>
      <c r="D162" s="112">
        <f t="shared" si="59"/>
        <v>0.53988248619995838</v>
      </c>
      <c r="E162" s="112">
        <f t="shared" si="59"/>
        <v>0.5467134413787692</v>
      </c>
      <c r="F162" s="112">
        <f t="shared" si="59"/>
        <v>0.55352229414540122</v>
      </c>
      <c r="G162" s="112">
        <f t="shared" si="59"/>
        <v>0.55812963121921044</v>
      </c>
      <c r="H162" s="112">
        <f t="shared" si="59"/>
        <v>0.56343090194564027</v>
      </c>
      <c r="I162" s="112">
        <f t="shared" si="59"/>
        <v>0.56726555823627711</v>
      </c>
      <c r="J162" s="112">
        <f t="shared" si="59"/>
        <v>0.57080741540713165</v>
      </c>
      <c r="K162" s="112">
        <f t="shared" si="59"/>
        <v>0.57466012732223504</v>
      </c>
      <c r="L162" s="112">
        <f t="shared" si="59"/>
        <v>0.57689877539192325</v>
      </c>
      <c r="M162" s="112">
        <f t="shared" si="59"/>
        <v>0.57832739310474734</v>
      </c>
      <c r="N162" s="112">
        <f t="shared" si="59"/>
        <v>0.58391838022381548</v>
      </c>
      <c r="O162" s="112">
        <f t="shared" si="59"/>
        <v>0.59453349342254613</v>
      </c>
      <c r="P162" s="112">
        <f t="shared" si="59"/>
        <v>0.60731339609213242</v>
      </c>
      <c r="Q162" s="112">
        <f t="shared" si="59"/>
        <v>0.64409709208134147</v>
      </c>
      <c r="R162" s="112">
        <f t="shared" ref="R162:V162" si="60">IF(R141=0,"",R141/R120)</f>
        <v>0.67677983935650343</v>
      </c>
      <c r="S162" s="112">
        <f t="shared" si="60"/>
        <v>0.69982130559619227</v>
      </c>
      <c r="T162" s="112">
        <f t="shared" si="60"/>
        <v>0.70709142339148201</v>
      </c>
      <c r="U162" s="112">
        <f t="shared" si="60"/>
        <v>0.71083722354603873</v>
      </c>
      <c r="V162" s="112">
        <f t="shared" si="60"/>
        <v>0.71646384708551014</v>
      </c>
      <c r="W162" s="112">
        <f t="shared" ref="W162:Y162" si="61">IF(W141=0,"",W141/W120)</f>
        <v>0.72130030369171461</v>
      </c>
      <c r="X162" s="112">
        <f t="shared" si="61"/>
        <v>0.73513880087118577</v>
      </c>
      <c r="Y162" s="112">
        <f t="shared" si="61"/>
        <v>0.74761138616762135</v>
      </c>
      <c r="DA162" s="131" t="s">
        <v>1918</v>
      </c>
    </row>
    <row r="163" spans="1:105" ht="12" customHeight="1" x14ac:dyDescent="0.25">
      <c r="A163" s="103" t="s">
        <v>52</v>
      </c>
      <c r="B163" s="113">
        <f t="shared" ref="B163:Q163" si="62">IF(B142=0,"",B142/B121)</f>
        <v>1</v>
      </c>
      <c r="C163" s="113">
        <f t="shared" si="62"/>
        <v>1</v>
      </c>
      <c r="D163" s="113">
        <f t="shared" si="62"/>
        <v>1</v>
      </c>
      <c r="E163" s="113">
        <f t="shared" si="62"/>
        <v>1</v>
      </c>
      <c r="F163" s="113">
        <f t="shared" si="62"/>
        <v>1</v>
      </c>
      <c r="G163" s="113">
        <f t="shared" si="62"/>
        <v>1</v>
      </c>
      <c r="H163" s="113">
        <f t="shared" si="62"/>
        <v>1</v>
      </c>
      <c r="I163" s="113">
        <f t="shared" si="62"/>
        <v>1</v>
      </c>
      <c r="J163" s="113">
        <f t="shared" si="62"/>
        <v>1</v>
      </c>
      <c r="K163" s="113">
        <f t="shared" si="62"/>
        <v>1</v>
      </c>
      <c r="L163" s="113">
        <f t="shared" si="62"/>
        <v>1</v>
      </c>
      <c r="M163" s="113">
        <f t="shared" si="62"/>
        <v>1</v>
      </c>
      <c r="N163" s="113">
        <f t="shared" si="62"/>
        <v>1</v>
      </c>
      <c r="O163" s="113">
        <f t="shared" si="62"/>
        <v>1</v>
      </c>
      <c r="P163" s="113">
        <f t="shared" si="62"/>
        <v>1</v>
      </c>
      <c r="Q163" s="113">
        <f t="shared" si="62"/>
        <v>1</v>
      </c>
      <c r="R163" s="113">
        <f t="shared" ref="R163:V163" si="63">IF(R142=0,"",R142/R121)</f>
        <v>1</v>
      </c>
      <c r="S163" s="113">
        <f t="shared" si="63"/>
        <v>1</v>
      </c>
      <c r="T163" s="113">
        <f t="shared" si="63"/>
        <v>1</v>
      </c>
      <c r="U163" s="113">
        <f t="shared" si="63"/>
        <v>1</v>
      </c>
      <c r="V163" s="113">
        <f t="shared" si="63"/>
        <v>1</v>
      </c>
      <c r="W163" s="113">
        <f t="shared" ref="W163:Y163" si="64">IF(W142=0,"",W142/W121)</f>
        <v>1</v>
      </c>
      <c r="X163" s="113">
        <f t="shared" si="64"/>
        <v>1</v>
      </c>
      <c r="Y163" s="113">
        <f t="shared" si="64"/>
        <v>1</v>
      </c>
      <c r="DA163" s="132" t="s">
        <v>1919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0.60636878733371902</v>
      </c>
      <c r="C164" s="112">
        <f t="shared" si="65"/>
        <v>0.61449985074480651</v>
      </c>
      <c r="D164" s="112">
        <f t="shared" si="65"/>
        <v>0.61788974050394385</v>
      </c>
      <c r="E164" s="112">
        <f t="shared" si="65"/>
        <v>0.61999600663130139</v>
      </c>
      <c r="F164" s="112">
        <f t="shared" si="65"/>
        <v>0.62350582141978994</v>
      </c>
      <c r="G164" s="112">
        <f t="shared" si="65"/>
        <v>0.62685831278161486</v>
      </c>
      <c r="H164" s="112">
        <f t="shared" si="65"/>
        <v>0.62939778347289643</v>
      </c>
      <c r="I164" s="112">
        <f t="shared" si="65"/>
        <v>0.63063249773187924</v>
      </c>
      <c r="J164" s="112">
        <f t="shared" si="65"/>
        <v>0.63185158940130492</v>
      </c>
      <c r="K164" s="112">
        <f t="shared" si="65"/>
        <v>0.63364723351192875</v>
      </c>
      <c r="L164" s="112">
        <f t="shared" si="65"/>
        <v>0.63505602591309662</v>
      </c>
      <c r="M164" s="112">
        <f t="shared" si="65"/>
        <v>0.63762891955314793</v>
      </c>
      <c r="N164" s="112">
        <f t="shared" si="65"/>
        <v>0.64124281068734634</v>
      </c>
      <c r="O164" s="112">
        <f t="shared" si="65"/>
        <v>0.64569606484548303</v>
      </c>
      <c r="P164" s="112">
        <f t="shared" si="65"/>
        <v>0.64985381660187269</v>
      </c>
      <c r="Q164" s="112">
        <f t="shared" si="65"/>
        <v>0.66066637924127081</v>
      </c>
      <c r="R164" s="112">
        <f t="shared" ref="R164:V164" si="66">IF(R143=0,"",R143/R122)</f>
        <v>0.67491254414800328</v>
      </c>
      <c r="S164" s="112">
        <f t="shared" si="66"/>
        <v>0.69421511826830318</v>
      </c>
      <c r="T164" s="112">
        <f t="shared" si="66"/>
        <v>0.7070799775362866</v>
      </c>
      <c r="U164" s="112">
        <f t="shared" si="66"/>
        <v>0.71716009733662478</v>
      </c>
      <c r="V164" s="112">
        <f t="shared" si="66"/>
        <v>0.72285016027302751</v>
      </c>
      <c r="W164" s="112">
        <f t="shared" ref="W164:Y164" si="67">IF(W143=0,"",W143/W122)</f>
        <v>0.72587248076396549</v>
      </c>
      <c r="X164" s="112">
        <f t="shared" si="67"/>
        <v>0.73308543774385182</v>
      </c>
      <c r="Y164" s="112">
        <f t="shared" si="67"/>
        <v>0.75334371160117664</v>
      </c>
      <c r="DA164" s="131" t="s">
        <v>1920</v>
      </c>
    </row>
    <row r="165" spans="1:105" ht="12" customHeight="1" x14ac:dyDescent="0.25">
      <c r="A165" s="107" t="s">
        <v>121</v>
      </c>
      <c r="B165" s="113">
        <f t="shared" ref="B165:Q165" si="68">IF(B144=0,"",B144/B123)</f>
        <v>0.93251627751524346</v>
      </c>
      <c r="C165" s="113">
        <f t="shared" si="68"/>
        <v>0.87793986944037972</v>
      </c>
      <c r="D165" s="113">
        <f t="shared" si="68"/>
        <v>0.94759538658499376</v>
      </c>
      <c r="E165" s="113">
        <f t="shared" si="68"/>
        <v>0.96948520890468104</v>
      </c>
      <c r="F165" s="113">
        <f t="shared" si="68"/>
        <v>0.96030301850476818</v>
      </c>
      <c r="G165" s="113">
        <f t="shared" si="68"/>
        <v>0.96213570416851335</v>
      </c>
      <c r="H165" s="113">
        <f t="shared" si="68"/>
        <v>0.94857734838619379</v>
      </c>
      <c r="I165" s="113">
        <f t="shared" si="68"/>
        <v>0.95819168631393736</v>
      </c>
      <c r="J165" s="113">
        <f t="shared" si="68"/>
        <v>0.96112927910239299</v>
      </c>
      <c r="K165" s="113">
        <f t="shared" si="68"/>
        <v>0.96401918434092659</v>
      </c>
      <c r="L165" s="113">
        <f t="shared" si="68"/>
        <v>0.96444959300296651</v>
      </c>
      <c r="M165" s="113">
        <f t="shared" si="68"/>
        <v>0.94737826574931439</v>
      </c>
      <c r="N165" s="113">
        <f t="shared" si="68"/>
        <v>0.96512401240568768</v>
      </c>
      <c r="O165" s="113">
        <f t="shared" si="68"/>
        <v>0.97943746203594584</v>
      </c>
      <c r="P165" s="113">
        <f t="shared" si="68"/>
        <v>0.95622013840265707</v>
      </c>
      <c r="Q165" s="113">
        <f t="shared" si="68"/>
        <v>0.99346806052144243</v>
      </c>
      <c r="R165" s="113">
        <f t="shared" ref="R165:V165" si="69">IF(R144=0,"",R144/R123)</f>
        <v>0.9884527497607658</v>
      </c>
      <c r="S165" s="113">
        <f t="shared" si="69"/>
        <v>0.97750887926912466</v>
      </c>
      <c r="T165" s="113">
        <f t="shared" si="69"/>
        <v>0.97434104909125385</v>
      </c>
      <c r="U165" s="113">
        <f t="shared" si="69"/>
        <v>0.96735307506416257</v>
      </c>
      <c r="V165" s="113">
        <f t="shared" si="69"/>
        <v>0.97344915852042102</v>
      </c>
      <c r="W165" s="113">
        <f t="shared" ref="W165:Y165" si="70">IF(W144=0,"",W144/W123)</f>
        <v>0.9722934919988776</v>
      </c>
      <c r="X165" s="113">
        <f t="shared" si="70"/>
        <v>0.97128529004570019</v>
      </c>
      <c r="Y165" s="113">
        <f t="shared" si="70"/>
        <v>0.97847712007581811</v>
      </c>
      <c r="DA165" s="132" t="s">
        <v>1921</v>
      </c>
    </row>
    <row r="166" spans="1:105" ht="12" customHeight="1" x14ac:dyDescent="0.25">
      <c r="A166" s="108" t="s">
        <v>53</v>
      </c>
      <c r="B166" s="111">
        <f t="shared" ref="B166:Q166" si="71">IF(B145=0,"",B145/B124)</f>
        <v>0.60636878733371902</v>
      </c>
      <c r="C166" s="111">
        <f t="shared" si="71"/>
        <v>0.61339031293750912</v>
      </c>
      <c r="D166" s="111">
        <f t="shared" si="71"/>
        <v>0.61690909108189262</v>
      </c>
      <c r="E166" s="111">
        <f t="shared" si="71"/>
        <v>0.61982021765822815</v>
      </c>
      <c r="F166" s="111">
        <f t="shared" si="71"/>
        <v>0.62408318523027995</v>
      </c>
      <c r="G166" s="111">
        <f t="shared" si="71"/>
        <v>0.62723821573744953</v>
      </c>
      <c r="H166" s="111">
        <f t="shared" si="71"/>
        <v>0.62987376239045523</v>
      </c>
      <c r="I166" s="111">
        <f t="shared" si="71"/>
        <v>0.63170526152779582</v>
      </c>
      <c r="J166" s="111">
        <f t="shared" si="71"/>
        <v>0.63392290098512072</v>
      </c>
      <c r="K166" s="111">
        <f t="shared" si="71"/>
        <v>0.63598711064922198</v>
      </c>
      <c r="L166" s="111">
        <f t="shared" si="71"/>
        <v>0.63700424794046895</v>
      </c>
      <c r="M166" s="111">
        <f t="shared" si="71"/>
        <v>0.6380304833433631</v>
      </c>
      <c r="N166" s="111">
        <f t="shared" si="71"/>
        <v>0.64069444176191548</v>
      </c>
      <c r="O166" s="111">
        <f t="shared" si="71"/>
        <v>0.64472699797197497</v>
      </c>
      <c r="P166" s="111">
        <f t="shared" si="71"/>
        <v>0.65160126219706238</v>
      </c>
      <c r="Q166" s="111">
        <f t="shared" si="71"/>
        <v>0.66561800678639582</v>
      </c>
      <c r="R166" s="111">
        <f t="shared" ref="R166:V166" si="72">IF(R145=0,"",R145/R124)</f>
        <v>0.68639101283129977</v>
      </c>
      <c r="S166" s="111">
        <f t="shared" si="72"/>
        <v>0.70490247034944076</v>
      </c>
      <c r="T166" s="111">
        <f t="shared" si="72"/>
        <v>0.71214462604971895</v>
      </c>
      <c r="U166" s="111">
        <f t="shared" si="72"/>
        <v>0.71716110961844692</v>
      </c>
      <c r="V166" s="111">
        <f t="shared" si="72"/>
        <v>0.72074778243729187</v>
      </c>
      <c r="W166" s="111">
        <f t="shared" ref="W166:Y166" si="73">IF(W145=0,"",W145/W124)</f>
        <v>0.72356573171424421</v>
      </c>
      <c r="X166" s="111">
        <f t="shared" si="73"/>
        <v>0.73283323207236184</v>
      </c>
      <c r="Y166" s="111">
        <f t="shared" si="73"/>
        <v>0.75208570893105731</v>
      </c>
      <c r="DA166" s="63" t="s">
        <v>1922</v>
      </c>
    </row>
    <row r="167" spans="1:105" ht="12" customHeight="1" x14ac:dyDescent="0.25">
      <c r="A167" s="108" t="s">
        <v>52</v>
      </c>
      <c r="B167" s="111">
        <f t="shared" ref="B167:Q167" si="74">IF(B146=0,"",B146/B125)</f>
        <v>1</v>
      </c>
      <c r="C167" s="111">
        <f t="shared" si="74"/>
        <v>1</v>
      </c>
      <c r="D167" s="111">
        <f t="shared" si="74"/>
        <v>1</v>
      </c>
      <c r="E167" s="111">
        <f t="shared" si="74"/>
        <v>1</v>
      </c>
      <c r="F167" s="111">
        <f t="shared" si="74"/>
        <v>1</v>
      </c>
      <c r="G167" s="111">
        <f t="shared" si="74"/>
        <v>1</v>
      </c>
      <c r="H167" s="111">
        <f t="shared" si="74"/>
        <v>1</v>
      </c>
      <c r="I167" s="111">
        <f t="shared" si="74"/>
        <v>1</v>
      </c>
      <c r="J167" s="111">
        <f t="shared" si="74"/>
        <v>1</v>
      </c>
      <c r="K167" s="111">
        <f t="shared" si="74"/>
        <v>1</v>
      </c>
      <c r="L167" s="111">
        <f t="shared" si="74"/>
        <v>1</v>
      </c>
      <c r="M167" s="111">
        <f t="shared" si="74"/>
        <v>1</v>
      </c>
      <c r="N167" s="111">
        <f t="shared" si="74"/>
        <v>1</v>
      </c>
      <c r="O167" s="111">
        <f t="shared" si="74"/>
        <v>1</v>
      </c>
      <c r="P167" s="111">
        <f t="shared" si="74"/>
        <v>1</v>
      </c>
      <c r="Q167" s="111">
        <f t="shared" si="74"/>
        <v>1</v>
      </c>
      <c r="R167" s="111">
        <f t="shared" ref="R167:V167" si="75">IF(R146=0,"",R146/R125)</f>
        <v>1</v>
      </c>
      <c r="S167" s="111">
        <f t="shared" si="75"/>
        <v>1</v>
      </c>
      <c r="T167" s="111">
        <f t="shared" si="75"/>
        <v>1</v>
      </c>
      <c r="U167" s="111">
        <f t="shared" si="75"/>
        <v>1</v>
      </c>
      <c r="V167" s="111">
        <f t="shared" si="75"/>
        <v>1</v>
      </c>
      <c r="W167" s="111">
        <f t="shared" ref="W167:Y167" si="76">IF(W146=0,"",W146/W125)</f>
        <v>1</v>
      </c>
      <c r="X167" s="111">
        <f t="shared" si="76"/>
        <v>1</v>
      </c>
      <c r="Y167" s="111">
        <f t="shared" si="76"/>
        <v>1</v>
      </c>
      <c r="DA167" s="63" t="s">
        <v>1923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0.59986927929400391</v>
      </c>
      <c r="C168" s="124">
        <f t="shared" si="77"/>
        <v>0.60994862696491825</v>
      </c>
      <c r="D168" s="124">
        <f t="shared" si="77"/>
        <v>0.61192100525997251</v>
      </c>
      <c r="E168" s="124">
        <f t="shared" si="77"/>
        <v>0.61503499574355835</v>
      </c>
      <c r="F168" s="124">
        <f t="shared" si="77"/>
        <v>0.62018896489140574</v>
      </c>
      <c r="G168" s="124">
        <f t="shared" si="77"/>
        <v>0.62529541410107203</v>
      </c>
      <c r="H168" s="124">
        <f t="shared" si="77"/>
        <v>0.63673171557470454</v>
      </c>
      <c r="I168" s="124">
        <f t="shared" si="77"/>
        <v>0.63870175894957415</v>
      </c>
      <c r="J168" s="124">
        <f t="shared" si="77"/>
        <v>0.6387912101841019</v>
      </c>
      <c r="K168" s="124">
        <f t="shared" si="77"/>
        <v>0.63563239250876458</v>
      </c>
      <c r="L168" s="124">
        <f t="shared" si="77"/>
        <v>0.63719615439946575</v>
      </c>
      <c r="M168" s="124">
        <f t="shared" si="77"/>
        <v>0.6297235642118636</v>
      </c>
      <c r="N168" s="124">
        <f t="shared" si="77"/>
        <v>0.62836739454033763</v>
      </c>
      <c r="O168" s="124">
        <f t="shared" si="77"/>
        <v>0.62421096207529847</v>
      </c>
      <c r="P168" s="124">
        <f t="shared" si="77"/>
        <v>0.63118074095392596</v>
      </c>
      <c r="Q168" s="124">
        <f t="shared" si="77"/>
        <v>0.63889369950522601</v>
      </c>
      <c r="R168" s="124">
        <f t="shared" ref="R168:V168" si="78">IF(R147=0,"",R147/R126)</f>
        <v>0.65751685618080058</v>
      </c>
      <c r="S168" s="124">
        <f t="shared" si="78"/>
        <v>0.67460789671486032</v>
      </c>
      <c r="T168" s="124">
        <f t="shared" si="78"/>
        <v>0.69015939632632772</v>
      </c>
      <c r="U168" s="124">
        <f t="shared" si="78"/>
        <v>0.6947565820949575</v>
      </c>
      <c r="V168" s="124">
        <f t="shared" si="78"/>
        <v>0.7057860214595032</v>
      </c>
      <c r="W168" s="124">
        <f t="shared" ref="W168:Y168" si="79">IF(W147=0,"",W147/W126)</f>
        <v>0.75645192912087811</v>
      </c>
      <c r="X168" s="124">
        <f t="shared" si="79"/>
        <v>0.76364549596795772</v>
      </c>
      <c r="Y168" s="124">
        <f t="shared" si="79"/>
        <v>0.7916734379754532</v>
      </c>
      <c r="DA168" s="130" t="s">
        <v>1924</v>
      </c>
    </row>
    <row r="169" spans="1:105" ht="12" customHeight="1" x14ac:dyDescent="0.25">
      <c r="A169" s="97" t="s">
        <v>51</v>
      </c>
      <c r="B169" s="111">
        <f t="shared" ref="B169:Q169" si="80">IF(B148=0,"",B148/B127)</f>
        <v>0.56976852415663692</v>
      </c>
      <c r="C169" s="111">
        <f t="shared" si="80"/>
        <v>0.57050356726286</v>
      </c>
      <c r="D169" s="111">
        <f t="shared" si="80"/>
        <v>0.57144030421303138</v>
      </c>
      <c r="E169" s="111">
        <f t="shared" si="80"/>
        <v>0.57247251285204759</v>
      </c>
      <c r="F169" s="111">
        <f t="shared" si="80"/>
        <v>0.57364333054779848</v>
      </c>
      <c r="G169" s="111">
        <f t="shared" si="80"/>
        <v>0.57484019730396829</v>
      </c>
      <c r="H169" s="111">
        <f t="shared" si="80"/>
        <v>0.57618220784062679</v>
      </c>
      <c r="I169" s="111">
        <f t="shared" si="80"/>
        <v>0.57686930404985926</v>
      </c>
      <c r="J169" s="111">
        <f t="shared" si="80"/>
        <v>0.57711380692447134</v>
      </c>
      <c r="K169" s="111">
        <f t="shared" si="80"/>
        <v>0.5774906668870019</v>
      </c>
      <c r="L169" s="111">
        <f t="shared" si="80"/>
        <v>0.57785589709051111</v>
      </c>
      <c r="M169" s="111">
        <f t="shared" si="80"/>
        <v>0.57823385085880408</v>
      </c>
      <c r="N169" s="111">
        <f t="shared" si="80"/>
        <v>0.57853359241892077</v>
      </c>
      <c r="O169" s="111">
        <f t="shared" si="80"/>
        <v>0.57877102738499075</v>
      </c>
      <c r="P169" s="111">
        <f t="shared" si="80"/>
        <v>0.57886346165416347</v>
      </c>
      <c r="Q169" s="111">
        <f t="shared" si="80"/>
        <v>0.57905665793123939</v>
      </c>
      <c r="R169" s="111">
        <f t="shared" ref="R169:V169" si="81">IF(R148=0,"",R148/R127)</f>
        <v>0.57958332976651949</v>
      </c>
      <c r="S169" s="111">
        <f t="shared" si="81"/>
        <v>0.58106772365749337</v>
      </c>
      <c r="T169" s="111">
        <f t="shared" si="81"/>
        <v>0.58284696954550175</v>
      </c>
      <c r="U169" s="111">
        <f t="shared" si="81"/>
        <v>0.58476689174646168</v>
      </c>
      <c r="V169" s="111">
        <f t="shared" si="81"/>
        <v>0.58655663727510843</v>
      </c>
      <c r="W169" s="111">
        <f t="shared" ref="W169:Y169" si="82">IF(W148=0,"",W148/W127)</f>
        <v>0.58784872804432187</v>
      </c>
      <c r="X169" s="111">
        <f t="shared" si="82"/>
        <v>0.58819152220442217</v>
      </c>
      <c r="Y169" s="111" t="str">
        <f t="shared" si="82"/>
        <v/>
      </c>
      <c r="DA169" s="63" t="s">
        <v>1925</v>
      </c>
    </row>
    <row r="170" spans="1:105" ht="12" customHeight="1" x14ac:dyDescent="0.25">
      <c r="A170" s="97" t="s">
        <v>50</v>
      </c>
      <c r="B170" s="111">
        <f t="shared" ref="B170:Q170" si="83">IF(B149=0,"",B149/B128)</f>
        <v>0.56416416486908727</v>
      </c>
      <c r="C170" s="111">
        <f t="shared" si="83"/>
        <v>0.56541460344435523</v>
      </c>
      <c r="D170" s="111">
        <f t="shared" si="83"/>
        <v>0.5665966063674962</v>
      </c>
      <c r="E170" s="111">
        <f t="shared" si="83"/>
        <v>0.56769911549278607</v>
      </c>
      <c r="F170" s="111">
        <f t="shared" si="83"/>
        <v>0.56936562853929584</v>
      </c>
      <c r="G170" s="111">
        <f t="shared" si="83"/>
        <v>0.57064580352110073</v>
      </c>
      <c r="H170" s="111">
        <f t="shared" si="83"/>
        <v>0.57194260861715818</v>
      </c>
      <c r="I170" s="111">
        <f t="shared" si="83"/>
        <v>0.57255935808780434</v>
      </c>
      <c r="J170" s="111">
        <f t="shared" si="83"/>
        <v>0.57298343384895079</v>
      </c>
      <c r="K170" s="111">
        <f t="shared" si="83"/>
        <v>0.57363804011793118</v>
      </c>
      <c r="L170" s="111">
        <f t="shared" si="83"/>
        <v>0.57408273724408987</v>
      </c>
      <c r="M170" s="111">
        <f t="shared" si="83"/>
        <v>0.57464790880937644</v>
      </c>
      <c r="N170" s="111">
        <f t="shared" si="83"/>
        <v>0.5754457712510167</v>
      </c>
      <c r="O170" s="111">
        <f t="shared" si="83"/>
        <v>0.57608466442946882</v>
      </c>
      <c r="P170" s="111">
        <f t="shared" si="83"/>
        <v>0.57661775975324658</v>
      </c>
      <c r="Q170" s="111">
        <f t="shared" si="83"/>
        <v>0.57755380923656263</v>
      </c>
      <c r="R170" s="111">
        <f t="shared" ref="R170:V170" si="84">IF(R149=0,"",R149/R128)</f>
        <v>0.58025973698789879</v>
      </c>
      <c r="S170" s="111">
        <f t="shared" si="84"/>
        <v>0.584753744220886</v>
      </c>
      <c r="T170" s="111">
        <f t="shared" si="84"/>
        <v>0.58698180619253104</v>
      </c>
      <c r="U170" s="111">
        <f t="shared" si="84"/>
        <v>0.58849557898112215</v>
      </c>
      <c r="V170" s="111">
        <f t="shared" si="84"/>
        <v>0.58948737789853822</v>
      </c>
      <c r="W170" s="111">
        <f t="shared" ref="W170:Y170" si="85">IF(W149=0,"",W149/W128)</f>
        <v>0.59141602385869596</v>
      </c>
      <c r="X170" s="111">
        <f t="shared" si="85"/>
        <v>0.59619688373114754</v>
      </c>
      <c r="Y170" s="111">
        <f t="shared" si="85"/>
        <v>0.60292052375791094</v>
      </c>
      <c r="DA170" s="63" t="s">
        <v>1926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0.728184165129101</v>
      </c>
      <c r="C171" s="45">
        <f t="shared" si="86"/>
        <v>0.73198959851561818</v>
      </c>
      <c r="D171" s="45">
        <f t="shared" si="86"/>
        <v>0.73427677448853035</v>
      </c>
      <c r="E171" s="45">
        <f t="shared" si="86"/>
        <v>0.73638825649940531</v>
      </c>
      <c r="F171" s="45">
        <f t="shared" si="86"/>
        <v>0.73946034091249713</v>
      </c>
      <c r="G171" s="45">
        <f t="shared" si="86"/>
        <v>0.7419164535526811</v>
      </c>
      <c r="H171" s="45">
        <f t="shared" si="86"/>
        <v>0.74438951396984399</v>
      </c>
      <c r="I171" s="45">
        <f t="shared" si="86"/>
        <v>0.74552776223311168</v>
      </c>
      <c r="J171" s="45">
        <f t="shared" si="86"/>
        <v>0.74668255068868461</v>
      </c>
      <c r="K171" s="45">
        <f t="shared" si="86"/>
        <v>0.74824859315201098</v>
      </c>
      <c r="L171" s="45">
        <f t="shared" si="86"/>
        <v>0.74919018587233333</v>
      </c>
      <c r="M171" s="45">
        <f t="shared" si="86"/>
        <v>0.75050711069956599</v>
      </c>
      <c r="N171" s="45">
        <f t="shared" si="86"/>
        <v>0.75304304073370754</v>
      </c>
      <c r="O171" s="45">
        <f t="shared" si="86"/>
        <v>0.75615887839917206</v>
      </c>
      <c r="P171" s="45">
        <f t="shared" si="86"/>
        <v>0.76072716648109928</v>
      </c>
      <c r="Q171" s="45">
        <f t="shared" si="86"/>
        <v>0.7690025979667231</v>
      </c>
      <c r="R171" s="45">
        <f t="shared" ref="R171:V171" si="87">IF(R150=0,"",R150/R129)</f>
        <v>0.78120006370438944</v>
      </c>
      <c r="S171" s="45">
        <f t="shared" si="87"/>
        <v>0.79472863778543268</v>
      </c>
      <c r="T171" s="45">
        <f t="shared" si="87"/>
        <v>0.80161597204619739</v>
      </c>
      <c r="U171" s="45">
        <f t="shared" si="87"/>
        <v>0.80661437865199825</v>
      </c>
      <c r="V171" s="45">
        <f t="shared" si="87"/>
        <v>0.80975554057893639</v>
      </c>
      <c r="W171" s="45">
        <f t="shared" ref="W171:Y171" si="88">IF(W150=0,"",W150/W129)</f>
        <v>0.81543271050640664</v>
      </c>
      <c r="X171" s="45">
        <f t="shared" si="88"/>
        <v>0.83038225264511556</v>
      </c>
      <c r="Y171" s="45">
        <f t="shared" si="88"/>
        <v>0.85168596330329716</v>
      </c>
      <c r="DA171" s="60" t="s">
        <v>1927</v>
      </c>
    </row>
    <row r="173" spans="1:105" ht="12" customHeight="1" x14ac:dyDescent="0.25">
      <c r="A173" s="116" t="s">
        <v>101</v>
      </c>
      <c r="B173" s="117">
        <f t="shared" ref="B173:Q173" si="89">B174+B177+B179+B189</f>
        <v>752.36145408698349</v>
      </c>
      <c r="C173" s="117">
        <f t="shared" si="89"/>
        <v>806.19539511253072</v>
      </c>
      <c r="D173" s="117">
        <f t="shared" si="89"/>
        <v>870.13534383278341</v>
      </c>
      <c r="E173" s="117">
        <f t="shared" si="89"/>
        <v>791.41987796030935</v>
      </c>
      <c r="F173" s="117">
        <f t="shared" si="89"/>
        <v>1010.1024879458379</v>
      </c>
      <c r="G173" s="117">
        <f t="shared" si="89"/>
        <v>1054.6927631018384</v>
      </c>
      <c r="H173" s="117">
        <f t="shared" si="89"/>
        <v>1070.0975024416582</v>
      </c>
      <c r="I173" s="117">
        <f t="shared" si="89"/>
        <v>881.88329592398009</v>
      </c>
      <c r="J173" s="117">
        <f t="shared" si="89"/>
        <v>926.07394441175234</v>
      </c>
      <c r="K173" s="117">
        <f t="shared" si="89"/>
        <v>1020.438951546517</v>
      </c>
      <c r="L173" s="117">
        <f t="shared" si="89"/>
        <v>887.84515966881463</v>
      </c>
      <c r="M173" s="117">
        <f t="shared" si="89"/>
        <v>831.77514108395155</v>
      </c>
      <c r="N173" s="117">
        <f t="shared" si="89"/>
        <v>753.9284448358693</v>
      </c>
      <c r="O173" s="117">
        <f t="shared" si="89"/>
        <v>557.65197237670759</v>
      </c>
      <c r="P173" s="117">
        <f t="shared" si="89"/>
        <v>521.63786458593938</v>
      </c>
      <c r="Q173" s="117">
        <f t="shared" si="89"/>
        <v>482.04881121511238</v>
      </c>
      <c r="R173" s="117">
        <f t="shared" ref="R173:V173" si="90">R174+R177+R179+R189</f>
        <v>448.14189759521514</v>
      </c>
      <c r="S173" s="117">
        <f t="shared" si="90"/>
        <v>816.40583047038842</v>
      </c>
      <c r="T173" s="117">
        <f t="shared" si="90"/>
        <v>927.92506051796977</v>
      </c>
      <c r="U173" s="117">
        <f t="shared" si="90"/>
        <v>593.51196553769103</v>
      </c>
      <c r="V173" s="117">
        <f t="shared" si="90"/>
        <v>555.14520916443848</v>
      </c>
      <c r="W173" s="117">
        <f t="shared" ref="W173:Y173" si="91">W174+W177+W179+W189</f>
        <v>356.53524339639768</v>
      </c>
      <c r="X173" s="117">
        <f t="shared" si="91"/>
        <v>384.96261827419733</v>
      </c>
      <c r="Y173" s="117">
        <f t="shared" si="91"/>
        <v>367.88970983349765</v>
      </c>
      <c r="DA173" s="129" t="s">
        <v>2076</v>
      </c>
    </row>
    <row r="174" spans="1:105" ht="12" customHeight="1" x14ac:dyDescent="0.25">
      <c r="A174" s="121" t="s">
        <v>57</v>
      </c>
      <c r="B174" s="122">
        <f t="shared" ref="B174:Q174" si="92">SUM(B175:B176)</f>
        <v>571.40642073007996</v>
      </c>
      <c r="C174" s="122">
        <f t="shared" si="92"/>
        <v>622.97944318939597</v>
      </c>
      <c r="D174" s="122">
        <f t="shared" si="92"/>
        <v>689.91533070902267</v>
      </c>
      <c r="E174" s="122">
        <f t="shared" si="92"/>
        <v>618.14902827409969</v>
      </c>
      <c r="F174" s="122">
        <f t="shared" si="92"/>
        <v>828.93514431666472</v>
      </c>
      <c r="G174" s="122">
        <f t="shared" si="92"/>
        <v>871.88796057967818</v>
      </c>
      <c r="H174" s="122">
        <f t="shared" si="92"/>
        <v>895.33471542288498</v>
      </c>
      <c r="I174" s="122">
        <f t="shared" si="92"/>
        <v>724.12876202629855</v>
      </c>
      <c r="J174" s="122">
        <f t="shared" si="92"/>
        <v>768.91701763611354</v>
      </c>
      <c r="K174" s="122">
        <f t="shared" si="92"/>
        <v>865.75722348081979</v>
      </c>
      <c r="L174" s="122">
        <f t="shared" si="92"/>
        <v>744.31150220378913</v>
      </c>
      <c r="M174" s="122">
        <f t="shared" si="92"/>
        <v>695.06581628893161</v>
      </c>
      <c r="N174" s="122">
        <f t="shared" si="92"/>
        <v>634.3581266087059</v>
      </c>
      <c r="O174" s="122">
        <f t="shared" si="92"/>
        <v>451.86038609564281</v>
      </c>
      <c r="P174" s="122">
        <f t="shared" si="92"/>
        <v>419.23774425894771</v>
      </c>
      <c r="Q174" s="122">
        <f t="shared" si="92"/>
        <v>382.83240970585615</v>
      </c>
      <c r="R174" s="122">
        <f t="shared" ref="R174:V174" si="93">SUM(R175:R176)</f>
        <v>351.30208955976536</v>
      </c>
      <c r="S174" s="122">
        <f t="shared" si="93"/>
        <v>705.44075373765065</v>
      </c>
      <c r="T174" s="122">
        <f t="shared" si="93"/>
        <v>822.56501728901992</v>
      </c>
      <c r="U174" s="122">
        <f t="shared" si="93"/>
        <v>498.6101191714265</v>
      </c>
      <c r="V174" s="122">
        <f t="shared" si="93"/>
        <v>481.52625865688526</v>
      </c>
      <c r="W174" s="122">
        <f t="shared" ref="W174:Y174" si="94">SUM(W175:W176)</f>
        <v>320.02568455792681</v>
      </c>
      <c r="X174" s="122">
        <f t="shared" si="94"/>
        <v>347.53806828515008</v>
      </c>
      <c r="Y174" s="122">
        <f t="shared" si="94"/>
        <v>338.61113070166647</v>
      </c>
      <c r="DA174" s="130" t="s">
        <v>2077</v>
      </c>
    </row>
    <row r="175" spans="1:105" ht="12" customHeight="1" x14ac:dyDescent="0.25">
      <c r="A175" s="97" t="s">
        <v>51</v>
      </c>
      <c r="B175" s="98">
        <v>571.40642073007996</v>
      </c>
      <c r="C175" s="98">
        <v>622.97944318939597</v>
      </c>
      <c r="D175" s="98">
        <v>689.91533070902267</v>
      </c>
      <c r="E175" s="98">
        <v>618.14902827409969</v>
      </c>
      <c r="F175" s="98">
        <v>828.93514431666472</v>
      </c>
      <c r="G175" s="98">
        <v>871.88796057967818</v>
      </c>
      <c r="H175" s="98">
        <v>895.33471542288498</v>
      </c>
      <c r="I175" s="98">
        <v>724.12876202629855</v>
      </c>
      <c r="J175" s="98">
        <v>768.91701763611354</v>
      </c>
      <c r="K175" s="98">
        <v>865.75722348081979</v>
      </c>
      <c r="L175" s="98">
        <v>744.31150220378913</v>
      </c>
      <c r="M175" s="98">
        <v>695.06581628893161</v>
      </c>
      <c r="N175" s="98">
        <v>634.3581266087059</v>
      </c>
      <c r="O175" s="98">
        <v>451.86038609564281</v>
      </c>
      <c r="P175" s="98">
        <v>419.23774425894771</v>
      </c>
      <c r="Q175" s="98">
        <v>382.83240970585615</v>
      </c>
      <c r="R175" s="98">
        <v>351.30208955976536</v>
      </c>
      <c r="S175" s="98">
        <v>705.44075373765065</v>
      </c>
      <c r="T175" s="98">
        <v>822.56501728901992</v>
      </c>
      <c r="U175" s="98">
        <v>498.6101191714265</v>
      </c>
      <c r="V175" s="98">
        <v>481.52625865688526</v>
      </c>
      <c r="W175" s="98">
        <v>320.02568455792681</v>
      </c>
      <c r="X175" s="98">
        <v>347.53806828515008</v>
      </c>
      <c r="Y175" s="98">
        <v>338.61113070166647</v>
      </c>
      <c r="DA175" s="63" t="s">
        <v>2078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2079</v>
      </c>
    </row>
    <row r="177" spans="1:105" ht="12" customHeight="1" x14ac:dyDescent="0.25">
      <c r="A177" s="121" t="s">
        <v>92</v>
      </c>
      <c r="B177" s="122">
        <f t="shared" ref="B177:Y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X177" s="122">
        <f t="shared" si="95"/>
        <v>0</v>
      </c>
      <c r="Y177" s="122">
        <f t="shared" si="95"/>
        <v>0</v>
      </c>
      <c r="DA177" s="130" t="s">
        <v>2080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X178" s="98">
        <v>0</v>
      </c>
      <c r="Y178" s="98">
        <v>0</v>
      </c>
      <c r="DA178" s="63" t="s">
        <v>2081</v>
      </c>
    </row>
    <row r="179" spans="1:105" ht="12" customHeight="1" x14ac:dyDescent="0.25">
      <c r="A179" s="121" t="s">
        <v>55</v>
      </c>
      <c r="B179" s="122">
        <v>116.28833352130897</v>
      </c>
      <c r="C179" s="122">
        <v>117.66065287180169</v>
      </c>
      <c r="D179" s="122">
        <v>113.65560365395544</v>
      </c>
      <c r="E179" s="122">
        <v>107.68926892131024</v>
      </c>
      <c r="F179" s="122">
        <v>112.44562418780676</v>
      </c>
      <c r="G179" s="122">
        <v>113.09002645718476</v>
      </c>
      <c r="H179" s="122">
        <v>104.97277124663408</v>
      </c>
      <c r="I179" s="122">
        <v>93.321866975228403</v>
      </c>
      <c r="J179" s="122">
        <v>91.693938536629304</v>
      </c>
      <c r="K179" s="122">
        <v>86.407027294004109</v>
      </c>
      <c r="L179" s="122">
        <v>80.722020423011415</v>
      </c>
      <c r="M179" s="122">
        <v>71.867131607101044</v>
      </c>
      <c r="N179" s="122">
        <v>62.712815545686446</v>
      </c>
      <c r="O179" s="122">
        <v>57.6490581602067</v>
      </c>
      <c r="P179" s="122">
        <v>55.692253529975609</v>
      </c>
      <c r="Q179" s="122">
        <v>53.777075489532891</v>
      </c>
      <c r="R179" s="122">
        <v>55.552995469459511</v>
      </c>
      <c r="S179" s="122">
        <v>64.481827039548619</v>
      </c>
      <c r="T179" s="122">
        <v>61.375720919060733</v>
      </c>
      <c r="U179" s="122">
        <v>55.175515610368315</v>
      </c>
      <c r="V179" s="122">
        <v>43.716339198335142</v>
      </c>
      <c r="W179" s="122">
        <v>28.48639426284819</v>
      </c>
      <c r="X179" s="122">
        <v>28.51870185981717</v>
      </c>
      <c r="Y179" s="122">
        <v>22.439270519351791</v>
      </c>
      <c r="DA179" s="130" t="s">
        <v>2082</v>
      </c>
    </row>
    <row r="180" spans="1:105" ht="12" customHeight="1" x14ac:dyDescent="0.25">
      <c r="A180" s="97" t="s">
        <v>143</v>
      </c>
      <c r="B180" s="98">
        <v>50.977210580624686</v>
      </c>
      <c r="C180" s="98">
        <v>54.223298613509023</v>
      </c>
      <c r="D180" s="98">
        <v>51.337984414515191</v>
      </c>
      <c r="E180" s="98">
        <v>49.382180535003037</v>
      </c>
      <c r="F180" s="98">
        <v>50.796575182493207</v>
      </c>
      <c r="G180" s="98">
        <v>51.700711741330551</v>
      </c>
      <c r="H180" s="98">
        <v>48.460611566114999</v>
      </c>
      <c r="I180" s="98">
        <v>40.29138760999578</v>
      </c>
      <c r="J180" s="98">
        <v>40.454461051039594</v>
      </c>
      <c r="K180" s="98">
        <v>38.649185718762112</v>
      </c>
      <c r="L180" s="98">
        <v>36.14344295911031</v>
      </c>
      <c r="M180" s="98">
        <v>30.645780322682779</v>
      </c>
      <c r="N180" s="98">
        <v>27.10068128689424</v>
      </c>
      <c r="O180" s="98">
        <v>24.12044878105814</v>
      </c>
      <c r="P180" s="98">
        <v>23.356946428526925</v>
      </c>
      <c r="Q180" s="98">
        <v>21.309877259207806</v>
      </c>
      <c r="R180" s="98">
        <v>18.286189916506373</v>
      </c>
      <c r="S180" s="98">
        <v>19.580147222722449</v>
      </c>
      <c r="T180" s="98">
        <v>16.77515386364589</v>
      </c>
      <c r="U180" s="98">
        <v>16.174885030725722</v>
      </c>
      <c r="V180" s="98">
        <v>11.645780782211006</v>
      </c>
      <c r="W180" s="98">
        <v>0.22095116697461586</v>
      </c>
      <c r="X180" s="98">
        <v>0.36189318599469217</v>
      </c>
      <c r="Y180" s="98">
        <v>0</v>
      </c>
      <c r="DA180" s="63" t="s">
        <v>2083</v>
      </c>
    </row>
    <row r="181" spans="1:105" ht="12" customHeight="1" x14ac:dyDescent="0.25">
      <c r="A181" s="97" t="s">
        <v>124</v>
      </c>
      <c r="B181" s="98">
        <v>65.296693499178929</v>
      </c>
      <c r="C181" s="98">
        <v>63.414005920520452</v>
      </c>
      <c r="D181" s="98">
        <v>62.309048578354528</v>
      </c>
      <c r="E181" s="98">
        <v>58.301772147781215</v>
      </c>
      <c r="F181" s="98">
        <v>61.640995016252077</v>
      </c>
      <c r="G181" s="98">
        <v>61.381451445238568</v>
      </c>
      <c r="H181" s="98">
        <v>56.50241439980141</v>
      </c>
      <c r="I181" s="98">
        <v>53.021409679338092</v>
      </c>
      <c r="J181" s="98">
        <v>51.227862258775325</v>
      </c>
      <c r="K181" s="98">
        <v>47.744011293958337</v>
      </c>
      <c r="L181" s="98">
        <v>44.564090735088982</v>
      </c>
      <c r="M181" s="98">
        <v>41.201868423245756</v>
      </c>
      <c r="N181" s="98">
        <v>35.599724417146696</v>
      </c>
      <c r="O181" s="98">
        <v>33.520126566823897</v>
      </c>
      <c r="P181" s="98">
        <v>32.317739713232982</v>
      </c>
      <c r="Q181" s="98">
        <v>32.462741907003803</v>
      </c>
      <c r="R181" s="98">
        <v>37.257189812900371</v>
      </c>
      <c r="S181" s="98">
        <v>44.878889218182529</v>
      </c>
      <c r="T181" s="98">
        <v>44.573871659310264</v>
      </c>
      <c r="U181" s="98">
        <v>38.970510957008358</v>
      </c>
      <c r="V181" s="98">
        <v>32.050594795162716</v>
      </c>
      <c r="W181" s="98">
        <v>28.245298349031572</v>
      </c>
      <c r="X181" s="98">
        <v>28.133331154936077</v>
      </c>
      <c r="Y181" s="98">
        <v>22.428812608452073</v>
      </c>
      <c r="DA181" s="63" t="s">
        <v>2084</v>
      </c>
    </row>
    <row r="182" spans="1:105" ht="12" customHeight="1" x14ac:dyDescent="0.25">
      <c r="A182" s="97" t="s">
        <v>123</v>
      </c>
      <c r="B182" s="98">
        <v>1.4429441505352062E-2</v>
      </c>
      <c r="C182" s="98">
        <v>2.3348337772209307E-2</v>
      </c>
      <c r="D182" s="98">
        <v>8.5706610857161341E-3</v>
      </c>
      <c r="E182" s="98">
        <v>5.3162385259927598E-3</v>
      </c>
      <c r="F182" s="98">
        <v>8.0539890614774751E-3</v>
      </c>
      <c r="G182" s="98">
        <v>7.863270615648019E-3</v>
      </c>
      <c r="H182" s="98">
        <v>9.7452807176649815E-3</v>
      </c>
      <c r="I182" s="98">
        <v>9.0696858945238205E-3</v>
      </c>
      <c r="J182" s="98">
        <v>1.1615226814389073E-2</v>
      </c>
      <c r="K182" s="98">
        <v>1.3830281283664205E-2</v>
      </c>
      <c r="L182" s="98">
        <v>1.4486728812111001E-2</v>
      </c>
      <c r="M182" s="98">
        <v>1.94828611725049E-2</v>
      </c>
      <c r="N182" s="98">
        <v>1.2409841645515042E-2</v>
      </c>
      <c r="O182" s="98">
        <v>8.4828123246686645E-3</v>
      </c>
      <c r="P182" s="98">
        <v>1.756738821570503E-2</v>
      </c>
      <c r="Q182" s="98">
        <v>4.4563233212760603E-3</v>
      </c>
      <c r="R182" s="98">
        <v>9.6157400527693698E-3</v>
      </c>
      <c r="S182" s="98">
        <v>2.2790598643634866E-2</v>
      </c>
      <c r="T182" s="98">
        <v>2.6695396104580021E-2</v>
      </c>
      <c r="U182" s="98">
        <v>3.0119622634240204E-2</v>
      </c>
      <c r="V182" s="98">
        <v>1.9963620961416288E-2</v>
      </c>
      <c r="W182" s="98">
        <v>2.0144746842004606E-2</v>
      </c>
      <c r="X182" s="98">
        <v>2.347751888640209E-2</v>
      </c>
      <c r="Y182" s="98">
        <v>1.0457910899716609E-2</v>
      </c>
      <c r="DA182" s="63" t="s">
        <v>2085</v>
      </c>
    </row>
    <row r="183" spans="1:105" ht="12" customHeight="1" x14ac:dyDescent="0.25">
      <c r="A183" s="100" t="s">
        <v>50</v>
      </c>
      <c r="B183" s="101">
        <v>1.4429441505352062E-2</v>
      </c>
      <c r="C183" s="101">
        <v>2.3348337772209307E-2</v>
      </c>
      <c r="D183" s="101">
        <v>8.5706610857161341E-3</v>
      </c>
      <c r="E183" s="101">
        <v>5.3162385259927598E-3</v>
      </c>
      <c r="F183" s="101">
        <v>8.0539890614774751E-3</v>
      </c>
      <c r="G183" s="101">
        <v>7.863270615648019E-3</v>
      </c>
      <c r="H183" s="101">
        <v>9.7452807176649815E-3</v>
      </c>
      <c r="I183" s="101">
        <v>9.0696858945238205E-3</v>
      </c>
      <c r="J183" s="101">
        <v>1.1615226814389073E-2</v>
      </c>
      <c r="K183" s="101">
        <v>1.3830281283664205E-2</v>
      </c>
      <c r="L183" s="101">
        <v>1.4486728812111001E-2</v>
      </c>
      <c r="M183" s="101">
        <v>1.94828611725049E-2</v>
      </c>
      <c r="N183" s="101">
        <v>1.2409841645515042E-2</v>
      </c>
      <c r="O183" s="101">
        <v>8.4828123246686645E-3</v>
      </c>
      <c r="P183" s="101">
        <v>1.756738821570503E-2</v>
      </c>
      <c r="Q183" s="101">
        <v>4.4563233212760603E-3</v>
      </c>
      <c r="R183" s="101">
        <v>9.6157400527693698E-3</v>
      </c>
      <c r="S183" s="101">
        <v>2.2790598643634866E-2</v>
      </c>
      <c r="T183" s="101">
        <v>2.6695396104580021E-2</v>
      </c>
      <c r="U183" s="101">
        <v>3.0119622634240204E-2</v>
      </c>
      <c r="V183" s="101">
        <v>1.9963620961416288E-2</v>
      </c>
      <c r="W183" s="101">
        <v>2.0144746842004606E-2</v>
      </c>
      <c r="X183" s="101">
        <v>2.347751888640209E-2</v>
      </c>
      <c r="Y183" s="101">
        <v>1.0457910899716609E-2</v>
      </c>
      <c r="DA183" s="131" t="s">
        <v>2086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2087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2088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2089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2090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2091</v>
      </c>
    </row>
    <row r="189" spans="1:105" ht="12" customHeight="1" x14ac:dyDescent="0.25">
      <c r="A189" s="121" t="s">
        <v>54</v>
      </c>
      <c r="B189" s="122">
        <v>64.666699835594557</v>
      </c>
      <c r="C189" s="122">
        <v>65.555299051332966</v>
      </c>
      <c r="D189" s="122">
        <v>66.564409469805383</v>
      </c>
      <c r="E189" s="122">
        <v>65.581580764899428</v>
      </c>
      <c r="F189" s="122">
        <v>68.721719441366389</v>
      </c>
      <c r="G189" s="122">
        <v>69.714776064975538</v>
      </c>
      <c r="H189" s="122">
        <v>69.790015772139043</v>
      </c>
      <c r="I189" s="122">
        <v>64.432666922453137</v>
      </c>
      <c r="J189" s="122">
        <v>65.462988239009576</v>
      </c>
      <c r="K189" s="122">
        <v>68.274700771693105</v>
      </c>
      <c r="L189" s="122">
        <v>62.811637042014105</v>
      </c>
      <c r="M189" s="122">
        <v>64.84219318791898</v>
      </c>
      <c r="N189" s="122">
        <v>56.857502681476973</v>
      </c>
      <c r="O189" s="122">
        <v>48.142528120858003</v>
      </c>
      <c r="P189" s="122">
        <v>46.707866797016081</v>
      </c>
      <c r="Q189" s="122">
        <v>45.439326019723353</v>
      </c>
      <c r="R189" s="122">
        <v>41.286812565990232</v>
      </c>
      <c r="S189" s="122">
        <v>46.483249693189101</v>
      </c>
      <c r="T189" s="122">
        <v>43.984322309889123</v>
      </c>
      <c r="U189" s="122">
        <v>39.726330755896271</v>
      </c>
      <c r="V189" s="122">
        <v>29.90261130921807</v>
      </c>
      <c r="W189" s="122">
        <v>8.0231645756226797</v>
      </c>
      <c r="X189" s="122">
        <v>8.9058481292300833</v>
      </c>
      <c r="Y189" s="122">
        <v>6.8393086124794005</v>
      </c>
      <c r="DA189" s="130" t="s">
        <v>2092</v>
      </c>
    </row>
    <row r="190" spans="1:105" ht="12" customHeight="1" x14ac:dyDescent="0.25">
      <c r="A190" s="97" t="s">
        <v>51</v>
      </c>
      <c r="B190" s="98">
        <v>57.66638246165973</v>
      </c>
      <c r="C190" s="98">
        <v>57.995313185473101</v>
      </c>
      <c r="D190" s="98">
        <v>58.526012585774815</v>
      </c>
      <c r="E190" s="98">
        <v>57.397893234407867</v>
      </c>
      <c r="F190" s="98">
        <v>59.128404691724064</v>
      </c>
      <c r="G190" s="98">
        <v>59.38530451845746</v>
      </c>
      <c r="H190" s="98">
        <v>59.030166246715936</v>
      </c>
      <c r="I190" s="98">
        <v>53.857992630187766</v>
      </c>
      <c r="J190" s="98">
        <v>54.900197464116886</v>
      </c>
      <c r="K190" s="98">
        <v>58.283533415681269</v>
      </c>
      <c r="L190" s="98">
        <v>54.186962684484669</v>
      </c>
      <c r="M190" s="98">
        <v>57.759062101688372</v>
      </c>
      <c r="N190" s="98">
        <v>51.077444620199785</v>
      </c>
      <c r="O190" s="98">
        <v>43.295828460866289</v>
      </c>
      <c r="P190" s="98">
        <v>41.925286531290759</v>
      </c>
      <c r="Q190" s="98">
        <v>40.16339161087452</v>
      </c>
      <c r="R190" s="98">
        <v>34.464466742125737</v>
      </c>
      <c r="S190" s="98">
        <v>36.903351985567923</v>
      </c>
      <c r="T190" s="98">
        <v>33.280654587605518</v>
      </c>
      <c r="U190" s="98">
        <v>30.485308722227138</v>
      </c>
      <c r="V190" s="98">
        <v>21.949052014227153</v>
      </c>
      <c r="W190" s="98">
        <v>0.42685007601074204</v>
      </c>
      <c r="X190" s="98">
        <v>0.68208279529503613</v>
      </c>
      <c r="Y190" s="98">
        <v>0</v>
      </c>
      <c r="DA190" s="63" t="s">
        <v>2093</v>
      </c>
    </row>
    <row r="191" spans="1:105" ht="12" customHeight="1" x14ac:dyDescent="0.25">
      <c r="A191" s="97" t="s">
        <v>50</v>
      </c>
      <c r="B191" s="98">
        <v>7.0003173739348208</v>
      </c>
      <c r="C191" s="98">
        <v>7.5599858658598658</v>
      </c>
      <c r="D191" s="98">
        <v>8.0383968840305666</v>
      </c>
      <c r="E191" s="98">
        <v>8.1836875304915537</v>
      </c>
      <c r="F191" s="98">
        <v>9.5933147496423192</v>
      </c>
      <c r="G191" s="98">
        <v>10.329471546518079</v>
      </c>
      <c r="H191" s="98">
        <v>10.75984952542311</v>
      </c>
      <c r="I191" s="98">
        <v>10.574674292265367</v>
      </c>
      <c r="J191" s="98">
        <v>10.562790774892697</v>
      </c>
      <c r="K191" s="98">
        <v>9.9911673560118412</v>
      </c>
      <c r="L191" s="98">
        <v>8.6246743575294378</v>
      </c>
      <c r="M191" s="98">
        <v>7.0831310862306029</v>
      </c>
      <c r="N191" s="98">
        <v>5.780058061277189</v>
      </c>
      <c r="O191" s="98">
        <v>4.8466996599917103</v>
      </c>
      <c r="P191" s="98">
        <v>4.7825802657253211</v>
      </c>
      <c r="Q191" s="98">
        <v>5.2759344088488342</v>
      </c>
      <c r="R191" s="98">
        <v>6.8223458238644934</v>
      </c>
      <c r="S191" s="98">
        <v>9.5798977076211767</v>
      </c>
      <c r="T191" s="98">
        <v>10.703667722283607</v>
      </c>
      <c r="U191" s="98">
        <v>9.2410220336691342</v>
      </c>
      <c r="V191" s="98">
        <v>7.9535592949909164</v>
      </c>
      <c r="W191" s="98">
        <v>7.5963144996119381</v>
      </c>
      <c r="X191" s="98">
        <v>8.2237653339350469</v>
      </c>
      <c r="Y191" s="98">
        <v>6.8393086124794005</v>
      </c>
      <c r="DA191" s="63" t="s">
        <v>2094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X192" s="33">
        <v>0</v>
      </c>
      <c r="Y192" s="33">
        <v>0</v>
      </c>
      <c r="DA192" s="60" t="s">
        <v>2095</v>
      </c>
    </row>
    <row r="194" spans="1:105" ht="12" customHeight="1" x14ac:dyDescent="0.25">
      <c r="A194" s="116" t="s">
        <v>170</v>
      </c>
      <c r="B194" s="117">
        <f t="shared" ref="B194:Q194" si="96">B195+B198+B200+B210</f>
        <v>6310.3953421736014</v>
      </c>
      <c r="C194" s="117">
        <f t="shared" si="96"/>
        <v>6644.3763332044145</v>
      </c>
      <c r="D194" s="117">
        <f t="shared" si="96"/>
        <v>7034.2110727256704</v>
      </c>
      <c r="E194" s="117">
        <f t="shared" si="96"/>
        <v>6511.365358083287</v>
      </c>
      <c r="F194" s="117">
        <f t="shared" si="96"/>
        <v>7601.2027383185468</v>
      </c>
      <c r="G194" s="117">
        <f t="shared" si="96"/>
        <v>7857.5206073627332</v>
      </c>
      <c r="H194" s="117">
        <f t="shared" si="96"/>
        <v>8049.6221820071723</v>
      </c>
      <c r="I194" s="117">
        <f t="shared" si="96"/>
        <v>7037.1352589348726</v>
      </c>
      <c r="J194" s="117">
        <f t="shared" si="96"/>
        <v>7353.9469092974286</v>
      </c>
      <c r="K194" s="117">
        <f t="shared" si="96"/>
        <v>8041.4374938075898</v>
      </c>
      <c r="L194" s="117">
        <f t="shared" si="96"/>
        <v>7597.9405765098418</v>
      </c>
      <c r="M194" s="117">
        <f t="shared" si="96"/>
        <v>7458.5961098592579</v>
      </c>
      <c r="N194" s="117">
        <f t="shared" si="96"/>
        <v>7491.6643563987891</v>
      </c>
      <c r="O194" s="117">
        <f t="shared" si="96"/>
        <v>6223.5667022411817</v>
      </c>
      <c r="P194" s="117">
        <f t="shared" si="96"/>
        <v>6219.4612676699116</v>
      </c>
      <c r="Q194" s="117">
        <f t="shared" si="96"/>
        <v>5764.3402748011858</v>
      </c>
      <c r="R194" s="117">
        <f t="shared" ref="R194:V194" si="97">R195+R198+R200+R210</f>
        <v>5167.6982312256123</v>
      </c>
      <c r="S194" s="117">
        <f t="shared" si="97"/>
        <v>7302.1017248675516</v>
      </c>
      <c r="T194" s="117">
        <f t="shared" si="97"/>
        <v>8015.8885785992734</v>
      </c>
      <c r="U194" s="117">
        <f t="shared" si="97"/>
        <v>5968.4173916429845</v>
      </c>
      <c r="V194" s="117">
        <f t="shared" si="97"/>
        <v>6520.6603411937867</v>
      </c>
      <c r="W194" s="117">
        <f t="shared" ref="W194:Y194" si="98">W195+W198+W200+W210</f>
        <v>5485.7431921464222</v>
      </c>
      <c r="X194" s="117">
        <f t="shared" si="98"/>
        <v>6439.3409999454771</v>
      </c>
      <c r="Y194" s="117">
        <f t="shared" si="98"/>
        <v>6018.4874977599047</v>
      </c>
      <c r="DA194" s="129" t="s">
        <v>2244</v>
      </c>
    </row>
    <row r="195" spans="1:105" ht="12" customHeight="1" x14ac:dyDescent="0.25">
      <c r="A195" s="121" t="s">
        <v>57</v>
      </c>
      <c r="B195" s="122">
        <f t="shared" ref="B195:Q195" si="99">SUM(B196:B197)</f>
        <v>4389.17607479464</v>
      </c>
      <c r="C195" s="122">
        <f t="shared" si="99"/>
        <v>4646.2781562531645</v>
      </c>
      <c r="D195" s="122">
        <f t="shared" si="99"/>
        <v>5074.8348976186353</v>
      </c>
      <c r="E195" s="122">
        <f t="shared" si="99"/>
        <v>4583.8367484674854</v>
      </c>
      <c r="F195" s="122">
        <f t="shared" si="99"/>
        <v>5676.4965369838683</v>
      </c>
      <c r="G195" s="122">
        <f t="shared" si="99"/>
        <v>5850.5646249653364</v>
      </c>
      <c r="H195" s="122">
        <f t="shared" si="99"/>
        <v>5978.0753800926423</v>
      </c>
      <c r="I195" s="122">
        <f t="shared" si="99"/>
        <v>5039.9673149315167</v>
      </c>
      <c r="J195" s="122">
        <f t="shared" si="99"/>
        <v>5337.0096553971935</v>
      </c>
      <c r="K195" s="122">
        <f t="shared" si="99"/>
        <v>6027.9645937668201</v>
      </c>
      <c r="L195" s="122">
        <f t="shared" si="99"/>
        <v>5549.1360202238475</v>
      </c>
      <c r="M195" s="122">
        <f t="shared" si="99"/>
        <v>5412.6511816658885</v>
      </c>
      <c r="N195" s="122">
        <f t="shared" si="99"/>
        <v>5508.5730096657671</v>
      </c>
      <c r="O195" s="122">
        <f t="shared" si="99"/>
        <v>4324.9965388391056</v>
      </c>
      <c r="P195" s="122">
        <f t="shared" si="99"/>
        <v>4248.5711719385072</v>
      </c>
      <c r="Q195" s="122">
        <f t="shared" si="99"/>
        <v>3829.9212155590408</v>
      </c>
      <c r="R195" s="122">
        <f t="shared" ref="R195:V195" si="100">SUM(R196:R197)</f>
        <v>3260.8627988038961</v>
      </c>
      <c r="S195" s="122">
        <f t="shared" si="100"/>
        <v>5336.248737543503</v>
      </c>
      <c r="T195" s="122">
        <f t="shared" si="100"/>
        <v>6029.1781448709708</v>
      </c>
      <c r="U195" s="122">
        <f t="shared" si="100"/>
        <v>3987.8203295817802</v>
      </c>
      <c r="V195" s="122">
        <f t="shared" si="100"/>
        <v>4554.8803477871052</v>
      </c>
      <c r="W195" s="122">
        <f t="shared" ref="W195:Y195" si="101">SUM(W196:W197)</f>
        <v>3666.9774805167167</v>
      </c>
      <c r="X195" s="122">
        <f t="shared" si="101"/>
        <v>4457.4351552524386</v>
      </c>
      <c r="Y195" s="122">
        <f t="shared" si="101"/>
        <v>4242.554022099921</v>
      </c>
      <c r="DA195" s="130" t="s">
        <v>2245</v>
      </c>
    </row>
    <row r="196" spans="1:105" ht="12" customHeight="1" x14ac:dyDescent="0.25">
      <c r="A196" s="97" t="s">
        <v>51</v>
      </c>
      <c r="B196" s="98">
        <v>4367.1537371892018</v>
      </c>
      <c r="C196" s="98">
        <v>4622.8044583621004</v>
      </c>
      <c r="D196" s="98">
        <v>5049.8875737730368</v>
      </c>
      <c r="E196" s="98">
        <v>4562.6564283079088</v>
      </c>
      <c r="F196" s="98">
        <v>5650.0723884621384</v>
      </c>
      <c r="G196" s="98">
        <v>5824.0530319618692</v>
      </c>
      <c r="H196" s="98">
        <v>5951.8920181445355</v>
      </c>
      <c r="I196" s="98">
        <v>5017.9560776252874</v>
      </c>
      <c r="J196" s="98">
        <v>5314.0674465469065</v>
      </c>
      <c r="K196" s="98">
        <v>6002.779522146493</v>
      </c>
      <c r="L196" s="98">
        <v>5525.9342377300827</v>
      </c>
      <c r="M196" s="98">
        <v>5389.6366832953345</v>
      </c>
      <c r="N196" s="98">
        <v>5485.2245263898358</v>
      </c>
      <c r="O196" s="98">
        <v>4306.2011354327497</v>
      </c>
      <c r="P196" s="98">
        <v>4229.8304466421905</v>
      </c>
      <c r="Q196" s="98">
        <v>3813.5977000480657</v>
      </c>
      <c r="R196" s="98">
        <v>3246.7161420715856</v>
      </c>
      <c r="S196" s="98">
        <v>5312.8071093498011</v>
      </c>
      <c r="T196" s="98">
        <v>6002.0298049726944</v>
      </c>
      <c r="U196" s="98">
        <v>3969.8984192516064</v>
      </c>
      <c r="V196" s="98">
        <v>4534.2401016709446</v>
      </c>
      <c r="W196" s="98">
        <v>3650.2044077266632</v>
      </c>
      <c r="X196" s="98">
        <v>4436.6598913332391</v>
      </c>
      <c r="Y196" s="98">
        <v>4222.5454510484615</v>
      </c>
      <c r="DA196" s="63" t="s">
        <v>2246</v>
      </c>
    </row>
    <row r="197" spans="1:105" ht="12" customHeight="1" x14ac:dyDescent="0.25">
      <c r="A197" s="97" t="s">
        <v>53</v>
      </c>
      <c r="B197" s="98">
        <v>22.022337605438221</v>
      </c>
      <c r="C197" s="98">
        <v>23.473697891064418</v>
      </c>
      <c r="D197" s="98">
        <v>24.947323845598532</v>
      </c>
      <c r="E197" s="98">
        <v>21.180320159576269</v>
      </c>
      <c r="F197" s="98">
        <v>26.424148521729595</v>
      </c>
      <c r="G197" s="98">
        <v>26.511593003466832</v>
      </c>
      <c r="H197" s="98">
        <v>26.183361948107169</v>
      </c>
      <c r="I197" s="98">
        <v>22.011237306229166</v>
      </c>
      <c r="J197" s="98">
        <v>22.942208850287042</v>
      </c>
      <c r="K197" s="98">
        <v>25.185071620327093</v>
      </c>
      <c r="L197" s="98">
        <v>23.20178249376454</v>
      </c>
      <c r="M197" s="98">
        <v>23.014498370554165</v>
      </c>
      <c r="N197" s="98">
        <v>23.348483275931486</v>
      </c>
      <c r="O197" s="98">
        <v>18.795403406355923</v>
      </c>
      <c r="P197" s="98">
        <v>18.740725296316995</v>
      </c>
      <c r="Q197" s="98">
        <v>16.323515510974893</v>
      </c>
      <c r="R197" s="98">
        <v>14.14665673231058</v>
      </c>
      <c r="S197" s="98">
        <v>23.441628193702041</v>
      </c>
      <c r="T197" s="98">
        <v>27.148339898276202</v>
      </c>
      <c r="U197" s="98">
        <v>17.921910330173997</v>
      </c>
      <c r="V197" s="98">
        <v>20.640246116160917</v>
      </c>
      <c r="W197" s="98">
        <v>16.773072790053241</v>
      </c>
      <c r="X197" s="98">
        <v>20.775263919199819</v>
      </c>
      <c r="Y197" s="98">
        <v>20.008571051459814</v>
      </c>
      <c r="DA197" s="63" t="s">
        <v>2247</v>
      </c>
    </row>
    <row r="198" spans="1:105" ht="12" customHeight="1" x14ac:dyDescent="0.25">
      <c r="A198" s="121" t="s">
        <v>92</v>
      </c>
      <c r="B198" s="122">
        <f t="shared" ref="B198:Y198" si="102">B199</f>
        <v>23.462655951669408</v>
      </c>
      <c r="C198" s="122">
        <f t="shared" si="102"/>
        <v>29.339388885334674</v>
      </c>
      <c r="D198" s="122">
        <f t="shared" si="102"/>
        <v>23.461987241881125</v>
      </c>
      <c r="E198" s="122">
        <f t="shared" si="102"/>
        <v>48.874834410691832</v>
      </c>
      <c r="F198" s="122">
        <f t="shared" si="102"/>
        <v>43.499169436934181</v>
      </c>
      <c r="G198" s="122">
        <f t="shared" si="102"/>
        <v>67.231520784841564</v>
      </c>
      <c r="H198" s="122">
        <f t="shared" si="102"/>
        <v>77.04880002834679</v>
      </c>
      <c r="I198" s="122">
        <f t="shared" si="102"/>
        <v>50.444265600774351</v>
      </c>
      <c r="J198" s="122">
        <f t="shared" si="102"/>
        <v>57.95594249184461</v>
      </c>
      <c r="K198" s="122">
        <f t="shared" si="102"/>
        <v>88.767978219716412</v>
      </c>
      <c r="L198" s="122">
        <f t="shared" si="102"/>
        <v>91.301954491123197</v>
      </c>
      <c r="M198" s="122">
        <f t="shared" si="102"/>
        <v>86.026974965074132</v>
      </c>
      <c r="N198" s="122">
        <f t="shared" si="102"/>
        <v>79.438925011092735</v>
      </c>
      <c r="O198" s="122">
        <f t="shared" si="102"/>
        <v>68.104059426269714</v>
      </c>
      <c r="P198" s="122">
        <f t="shared" si="102"/>
        <v>52.676250885272452</v>
      </c>
      <c r="Q198" s="122">
        <f t="shared" si="102"/>
        <v>72.354361769332826</v>
      </c>
      <c r="R198" s="122">
        <f t="shared" si="102"/>
        <v>67.098302561151357</v>
      </c>
      <c r="S198" s="122">
        <f t="shared" si="102"/>
        <v>72.201847682254169</v>
      </c>
      <c r="T198" s="122">
        <f t="shared" si="102"/>
        <v>70.695518720216739</v>
      </c>
      <c r="U198" s="122">
        <f t="shared" si="102"/>
        <v>80.762179802041132</v>
      </c>
      <c r="V198" s="122">
        <f t="shared" si="102"/>
        <v>88.843896957408617</v>
      </c>
      <c r="W198" s="122">
        <f t="shared" si="102"/>
        <v>96.322916244724908</v>
      </c>
      <c r="X198" s="122">
        <f t="shared" si="102"/>
        <v>97.463208196694609</v>
      </c>
      <c r="Y198" s="122">
        <f t="shared" si="102"/>
        <v>88.20245003304052</v>
      </c>
      <c r="DA198" s="130" t="s">
        <v>2248</v>
      </c>
    </row>
    <row r="199" spans="1:105" ht="12" customHeight="1" x14ac:dyDescent="0.25">
      <c r="A199" s="97" t="s">
        <v>53</v>
      </c>
      <c r="B199" s="98">
        <f>RES_hhdet_fech!B8</f>
        <v>23.462655951669408</v>
      </c>
      <c r="C199" s="98">
        <f>RES_hhdet_fech!C8</f>
        <v>29.339388885334674</v>
      </c>
      <c r="D199" s="98">
        <f>RES_hhdet_fech!D8</f>
        <v>23.461987241881125</v>
      </c>
      <c r="E199" s="98">
        <f>RES_hhdet_fech!E8</f>
        <v>48.874834410691832</v>
      </c>
      <c r="F199" s="98">
        <f>RES_hhdet_fech!F8</f>
        <v>43.499169436934181</v>
      </c>
      <c r="G199" s="98">
        <f>RES_hhdet_fech!G8</f>
        <v>67.231520784841564</v>
      </c>
      <c r="H199" s="98">
        <f>RES_hhdet_fech!H8</f>
        <v>77.04880002834679</v>
      </c>
      <c r="I199" s="98">
        <f>RES_hhdet_fech!I8</f>
        <v>50.444265600774351</v>
      </c>
      <c r="J199" s="98">
        <f>RES_hhdet_fech!J8</f>
        <v>57.95594249184461</v>
      </c>
      <c r="K199" s="98">
        <f>RES_hhdet_fech!K8</f>
        <v>88.767978219716412</v>
      </c>
      <c r="L199" s="98">
        <f>RES_hhdet_fech!L8</f>
        <v>91.301954491123197</v>
      </c>
      <c r="M199" s="98">
        <f>RES_hhdet_fech!M8</f>
        <v>86.026974965074132</v>
      </c>
      <c r="N199" s="98">
        <f>RES_hhdet_fech!N8</f>
        <v>79.438925011092735</v>
      </c>
      <c r="O199" s="98">
        <f>RES_hhdet_fech!O8</f>
        <v>68.104059426269714</v>
      </c>
      <c r="P199" s="98">
        <f>RES_hhdet_fech!P8</f>
        <v>52.676250885272452</v>
      </c>
      <c r="Q199" s="98">
        <f>RES_hhdet_fech!Q8</f>
        <v>72.354361769332826</v>
      </c>
      <c r="R199" s="98">
        <f>RES_hhdet_fech!R8</f>
        <v>67.098302561151357</v>
      </c>
      <c r="S199" s="98">
        <f>RES_hhdet_fech!S8</f>
        <v>72.201847682254169</v>
      </c>
      <c r="T199" s="98">
        <f>RES_hhdet_fech!T8</f>
        <v>70.695518720216739</v>
      </c>
      <c r="U199" s="98">
        <f>RES_hhdet_fech!U8</f>
        <v>80.762179802041132</v>
      </c>
      <c r="V199" s="98">
        <f>RES_hhdet_fech!V8</f>
        <v>88.843896957408617</v>
      </c>
      <c r="W199" s="98">
        <f>RES_hhdet_fech!W8</f>
        <v>96.322916244724908</v>
      </c>
      <c r="X199" s="98">
        <f>RES_hhdet_fech!X8</f>
        <v>97.463208196694609</v>
      </c>
      <c r="Y199" s="98">
        <f>RES_hhdet_fech!Y8</f>
        <v>88.20245003304052</v>
      </c>
      <c r="DA199" s="63" t="s">
        <v>2249</v>
      </c>
    </row>
    <row r="200" spans="1:105" ht="12" customHeight="1" x14ac:dyDescent="0.25">
      <c r="A200" s="121" t="s">
        <v>55</v>
      </c>
      <c r="B200" s="122">
        <v>1248.5714798637121</v>
      </c>
      <c r="C200" s="122">
        <v>1282.0788548550429</v>
      </c>
      <c r="D200" s="122">
        <v>1241.806422832663</v>
      </c>
      <c r="E200" s="122">
        <v>1178.0351563119737</v>
      </c>
      <c r="F200" s="122">
        <v>1176.5103005177493</v>
      </c>
      <c r="G200" s="122">
        <v>1214.4072850010893</v>
      </c>
      <c r="H200" s="122">
        <v>1203.3723976907793</v>
      </c>
      <c r="I200" s="122">
        <v>1173.4455245555419</v>
      </c>
      <c r="J200" s="122">
        <v>1180.2722591372844</v>
      </c>
      <c r="K200" s="122">
        <v>1145.4444066191786</v>
      </c>
      <c r="L200" s="122">
        <v>1187.0603857474098</v>
      </c>
      <c r="M200" s="122">
        <v>1195.2452900545024</v>
      </c>
      <c r="N200" s="122">
        <v>1174.8910096066809</v>
      </c>
      <c r="O200" s="122">
        <v>1177.9712369680344</v>
      </c>
      <c r="P200" s="122">
        <v>1217.5011060056283</v>
      </c>
      <c r="Q200" s="122">
        <v>1157.4486212645802</v>
      </c>
      <c r="R200" s="122">
        <v>1161.299875069609</v>
      </c>
      <c r="S200" s="122">
        <v>1193.9781398627672</v>
      </c>
      <c r="T200" s="122">
        <v>1189.5333045270067</v>
      </c>
      <c r="U200" s="122">
        <v>1184.8027869973826</v>
      </c>
      <c r="V200" s="122">
        <v>1171.2547254691128</v>
      </c>
      <c r="W200" s="122">
        <v>1145.2197361121955</v>
      </c>
      <c r="X200" s="122">
        <v>1230.1322362641058</v>
      </c>
      <c r="Y200" s="122">
        <v>1087.6281563793236</v>
      </c>
      <c r="DA200" s="130" t="s">
        <v>2250</v>
      </c>
    </row>
    <row r="201" spans="1:105" ht="12" customHeight="1" x14ac:dyDescent="0.25">
      <c r="A201" s="97" t="s">
        <v>143</v>
      </c>
      <c r="B201" s="98">
        <v>1219.8083700246825</v>
      </c>
      <c r="C201" s="98">
        <v>1308.6667456817945</v>
      </c>
      <c r="D201" s="98">
        <v>1241.2379713936216</v>
      </c>
      <c r="E201" s="98">
        <v>1195.8208491301996</v>
      </c>
      <c r="F201" s="98">
        <v>1212.8694684066199</v>
      </c>
      <c r="G201" s="98">
        <v>1273.6027050063226</v>
      </c>
      <c r="H201" s="98">
        <v>1281.1706885721931</v>
      </c>
      <c r="I201" s="98">
        <v>1173.9648865834383</v>
      </c>
      <c r="J201" s="98">
        <v>1250.5616522661094</v>
      </c>
      <c r="K201" s="98">
        <v>1268.7863571130219</v>
      </c>
      <c r="L201" s="98">
        <v>1299.6896228988003</v>
      </c>
      <c r="M201" s="98">
        <v>1223.9880087040785</v>
      </c>
      <c r="N201" s="98">
        <v>1233.6473803042579</v>
      </c>
      <c r="O201" s="98">
        <v>1222.4285676169982</v>
      </c>
      <c r="P201" s="98">
        <v>1294.2082826605654</v>
      </c>
      <c r="Q201" s="98">
        <v>1301.3065812533384</v>
      </c>
      <c r="R201" s="98">
        <v>1259.1390632212542</v>
      </c>
      <c r="S201" s="98">
        <v>1401.3649836766222</v>
      </c>
      <c r="T201" s="98">
        <v>1327.4352459216284</v>
      </c>
      <c r="U201" s="98">
        <v>1552.8775479032959</v>
      </c>
      <c r="V201" s="98">
        <v>1599.7410278511386</v>
      </c>
      <c r="W201" s="98">
        <v>68.77680550806997</v>
      </c>
      <c r="X201" s="98">
        <v>636.82432432432438</v>
      </c>
      <c r="Y201" s="98">
        <v>0</v>
      </c>
      <c r="DA201" s="63" t="s">
        <v>2251</v>
      </c>
    </row>
    <row r="202" spans="1:105" ht="12" customHeight="1" x14ac:dyDescent="0.25">
      <c r="A202" s="97" t="s">
        <v>124</v>
      </c>
      <c r="B202" s="98">
        <v>1309.5104762336375</v>
      </c>
      <c r="C202" s="98">
        <v>1292.5574231029493</v>
      </c>
      <c r="D202" s="98">
        <v>1288.3788844224928</v>
      </c>
      <c r="E202" s="98">
        <v>1221.271536011845</v>
      </c>
      <c r="F202" s="98">
        <v>1218.9045563183195</v>
      </c>
      <c r="G202" s="98">
        <v>1271.8930741743213</v>
      </c>
      <c r="H202" s="98">
        <v>1229.8647453378571</v>
      </c>
      <c r="I202" s="98">
        <v>1250.1404550239674</v>
      </c>
      <c r="J202" s="98">
        <v>1263.5986390170208</v>
      </c>
      <c r="K202" s="98">
        <v>1237.7822283058524</v>
      </c>
      <c r="L202" s="98">
        <v>1290.7806965770269</v>
      </c>
      <c r="M202" s="98">
        <v>1306.7215976619093</v>
      </c>
      <c r="N202" s="98">
        <v>1295.9597015454326</v>
      </c>
      <c r="O202" s="98">
        <v>1342.2391689858323</v>
      </c>
      <c r="P202" s="98">
        <v>1337.4630539402483</v>
      </c>
      <c r="Q202" s="98">
        <v>1273.7485626339185</v>
      </c>
      <c r="R202" s="98">
        <v>1275.0855998074151</v>
      </c>
      <c r="S202" s="98">
        <v>1289.269664521918</v>
      </c>
      <c r="T202" s="98">
        <v>1282.9686786818372</v>
      </c>
      <c r="U202" s="98">
        <v>1215.7991542419315</v>
      </c>
      <c r="V202" s="98">
        <v>1186.7291241448854</v>
      </c>
      <c r="W202" s="98">
        <v>1269.0445587336988</v>
      </c>
      <c r="X202" s="98">
        <v>1386.5661188114859</v>
      </c>
      <c r="Y202" s="98">
        <v>1136.5527656279819</v>
      </c>
      <c r="DA202" s="63" t="s">
        <v>2252</v>
      </c>
    </row>
    <row r="203" spans="1:105" ht="12" customHeight="1" x14ac:dyDescent="0.25">
      <c r="A203" s="97" t="s">
        <v>123</v>
      </c>
      <c r="B203" s="98">
        <v>773.31118793910548</v>
      </c>
      <c r="C203" s="98">
        <v>831.67645365330429</v>
      </c>
      <c r="D203" s="98">
        <v>753.82287033440616</v>
      </c>
      <c r="E203" s="98">
        <v>697.86943180226569</v>
      </c>
      <c r="F203" s="98">
        <v>711.41510565172916</v>
      </c>
      <c r="G203" s="98">
        <v>746.29894320904293</v>
      </c>
      <c r="H203" s="98">
        <v>741.08275967660802</v>
      </c>
      <c r="I203" s="98">
        <v>747.6041613286103</v>
      </c>
      <c r="J203" s="98">
        <v>754.85020769665812</v>
      </c>
      <c r="K203" s="98">
        <v>740.69076614327025</v>
      </c>
      <c r="L203" s="98">
        <v>776.13706283211661</v>
      </c>
      <c r="M203" s="98">
        <v>810.62274406338463</v>
      </c>
      <c r="N203" s="98">
        <v>794.09385586640155</v>
      </c>
      <c r="O203" s="98">
        <v>820.34323474152097</v>
      </c>
      <c r="P203" s="98">
        <v>855.7247811954104</v>
      </c>
      <c r="Q203" s="98">
        <v>804.64579208334226</v>
      </c>
      <c r="R203" s="98">
        <v>847.01988717312827</v>
      </c>
      <c r="S203" s="98">
        <v>905.29230665548539</v>
      </c>
      <c r="T203" s="98">
        <v>924.53592185832031</v>
      </c>
      <c r="U203" s="98">
        <v>896.21051740100131</v>
      </c>
      <c r="V203" s="98">
        <v>877.81894003725677</v>
      </c>
      <c r="W203" s="98">
        <v>949.10329027572914</v>
      </c>
      <c r="X203" s="98">
        <v>1055.1725512433184</v>
      </c>
      <c r="Y203" s="98">
        <v>875.84320120354994</v>
      </c>
      <c r="DA203" s="63" t="s">
        <v>2253</v>
      </c>
    </row>
    <row r="204" spans="1:105" ht="12" customHeight="1" x14ac:dyDescent="0.25">
      <c r="A204" s="100" t="s">
        <v>50</v>
      </c>
      <c r="B204" s="101">
        <v>150.16796469003486</v>
      </c>
      <c r="C204" s="101">
        <v>287.90943108263752</v>
      </c>
      <c r="D204" s="101">
        <v>115.73503886501626</v>
      </c>
      <c r="E204" s="101">
        <v>64.294113821027025</v>
      </c>
      <c r="F204" s="101">
        <v>84.216478904417556</v>
      </c>
      <c r="G204" s="101">
        <v>85.050516035932404</v>
      </c>
      <c r="H204" s="101">
        <v>112.30500998056792</v>
      </c>
      <c r="I204" s="101">
        <v>93.068581447411447</v>
      </c>
      <c r="J204" s="101">
        <v>88.159240747741762</v>
      </c>
      <c r="K204" s="101">
        <v>80.854496457231491</v>
      </c>
      <c r="L204" s="101">
        <v>84.467865297331045</v>
      </c>
      <c r="M204" s="101">
        <v>129.7536000837074</v>
      </c>
      <c r="N204" s="101">
        <v>84.567182536572474</v>
      </c>
      <c r="O204" s="101">
        <v>55.078018149128987</v>
      </c>
      <c r="P204" s="101">
        <v>113.89523747092566</v>
      </c>
      <c r="Q204" s="101">
        <v>22.017455577848391</v>
      </c>
      <c r="R204" s="101">
        <v>37.328264583064964</v>
      </c>
      <c r="S204" s="101">
        <v>71.50990514388036</v>
      </c>
      <c r="T204" s="101">
        <v>84.121712100162355</v>
      </c>
      <c r="U204" s="101">
        <v>101.44767044749287</v>
      </c>
      <c r="V204" s="101">
        <v>79.174344556189638</v>
      </c>
      <c r="W204" s="101">
        <v>97.773838828270783</v>
      </c>
      <c r="X204" s="101">
        <v>120.87993668271064</v>
      </c>
      <c r="Y204" s="101">
        <v>73.896697639642539</v>
      </c>
      <c r="DA204" s="131" t="s">
        <v>2254</v>
      </c>
    </row>
    <row r="205" spans="1:105" ht="12" customHeight="1" x14ac:dyDescent="0.25">
      <c r="A205" s="103" t="s">
        <v>52</v>
      </c>
      <c r="B205" s="104">
        <v>623.14322324907073</v>
      </c>
      <c r="C205" s="104">
        <v>543.76702257066677</v>
      </c>
      <c r="D205" s="104">
        <v>638.08783146938993</v>
      </c>
      <c r="E205" s="104">
        <v>633.57531798123864</v>
      </c>
      <c r="F205" s="104">
        <v>627.19862674731155</v>
      </c>
      <c r="G205" s="104">
        <v>661.2484271731106</v>
      </c>
      <c r="H205" s="104">
        <v>628.77774969604002</v>
      </c>
      <c r="I205" s="104">
        <v>654.53557988119894</v>
      </c>
      <c r="J205" s="104">
        <v>666.6909669489163</v>
      </c>
      <c r="K205" s="104">
        <v>659.8362696860388</v>
      </c>
      <c r="L205" s="104">
        <v>691.66919753478555</v>
      </c>
      <c r="M205" s="104">
        <v>680.86914397967723</v>
      </c>
      <c r="N205" s="104">
        <v>709.52667332982912</v>
      </c>
      <c r="O205" s="104">
        <v>765.26521659239199</v>
      </c>
      <c r="P205" s="104">
        <v>741.82954372448467</v>
      </c>
      <c r="Q205" s="104">
        <v>782.62833650549408</v>
      </c>
      <c r="R205" s="104">
        <v>809.69162259006339</v>
      </c>
      <c r="S205" s="104">
        <v>833.78240151160492</v>
      </c>
      <c r="T205" s="104">
        <v>840.41420975815788</v>
      </c>
      <c r="U205" s="104">
        <v>794.76284695350853</v>
      </c>
      <c r="V205" s="104">
        <v>798.64459548106697</v>
      </c>
      <c r="W205" s="104">
        <v>851.32945144745827</v>
      </c>
      <c r="X205" s="104">
        <v>934.29261456060806</v>
      </c>
      <c r="Y205" s="104">
        <v>801.94650356390753</v>
      </c>
      <c r="DA205" s="132" t="s">
        <v>2255</v>
      </c>
    </row>
    <row r="206" spans="1:105" ht="12" customHeight="1" x14ac:dyDescent="0.25">
      <c r="A206" s="106" t="s">
        <v>122</v>
      </c>
      <c r="B206" s="101">
        <v>1025.5558223111561</v>
      </c>
      <c r="C206" s="101">
        <v>1230.9262185548885</v>
      </c>
      <c r="D206" s="101">
        <v>1131.4369025977255</v>
      </c>
      <c r="E206" s="101">
        <v>1049.7413129277741</v>
      </c>
      <c r="F206" s="101">
        <v>1052.6200419392521</v>
      </c>
      <c r="G206" s="101">
        <v>1078.884673931957</v>
      </c>
      <c r="H206" s="101">
        <v>1152.0809600676371</v>
      </c>
      <c r="I206" s="101">
        <v>1138.0293586320772</v>
      </c>
      <c r="J206" s="101">
        <v>1132.8082536003496</v>
      </c>
      <c r="K206" s="101">
        <v>1098.6077143891589</v>
      </c>
      <c r="L206" s="101">
        <v>1164.9020423343886</v>
      </c>
      <c r="M206" s="101">
        <v>1217.6201495505761</v>
      </c>
      <c r="N206" s="101">
        <v>1193.7969055588826</v>
      </c>
      <c r="O206" s="101">
        <v>1177.4769471557963</v>
      </c>
      <c r="P206" s="101">
        <v>1244.6313183000786</v>
      </c>
      <c r="Q206" s="101">
        <v>1163.2406661281107</v>
      </c>
      <c r="R206" s="101">
        <v>1197.2681835461676</v>
      </c>
      <c r="S206" s="101">
        <v>1231.6106426710819</v>
      </c>
      <c r="T206" s="101">
        <v>1248.5854739699803</v>
      </c>
      <c r="U206" s="101">
        <v>1261.940325024096</v>
      </c>
      <c r="V206" s="101">
        <v>1267.9008892565719</v>
      </c>
      <c r="W206" s="101">
        <v>1284.733979898384</v>
      </c>
      <c r="X206" s="101">
        <v>1272.1280543499258</v>
      </c>
      <c r="Y206" s="101">
        <v>1186.8227389428612</v>
      </c>
      <c r="DA206" s="131" t="s">
        <v>2256</v>
      </c>
    </row>
    <row r="207" spans="1:105" ht="12" customHeight="1" x14ac:dyDescent="0.25">
      <c r="A207" s="107" t="s">
        <v>121</v>
      </c>
      <c r="B207" s="104">
        <v>666.86775910749213</v>
      </c>
      <c r="C207" s="104">
        <v>861.49595002548517</v>
      </c>
      <c r="D207" s="104">
        <v>737.64698759415796</v>
      </c>
      <c r="E207" s="104">
        <v>671.40195796827891</v>
      </c>
      <c r="F207" s="104">
        <v>683.52434878642089</v>
      </c>
      <c r="G207" s="104">
        <v>702.97744272546981</v>
      </c>
      <c r="H207" s="104">
        <v>764.48145733742354</v>
      </c>
      <c r="I207" s="104">
        <v>749.44339014929596</v>
      </c>
      <c r="J207" s="104">
        <v>745.43431062822424</v>
      </c>
      <c r="K207" s="104">
        <v>723.04315051349329</v>
      </c>
      <c r="L207" s="104">
        <v>767.80608033767021</v>
      </c>
      <c r="M207" s="104">
        <v>819.27970358525215</v>
      </c>
      <c r="N207" s="104">
        <v>792.63619477684495</v>
      </c>
      <c r="O207" s="104">
        <v>775.99909836099789</v>
      </c>
      <c r="P207" s="104">
        <v>847.63383618894568</v>
      </c>
      <c r="Q207" s="104">
        <v>776.52282931658692</v>
      </c>
      <c r="R207" s="104">
        <v>822.12154150372589</v>
      </c>
      <c r="S207" s="104">
        <v>880.11393503230659</v>
      </c>
      <c r="T207" s="104">
        <v>909.21627494434824</v>
      </c>
      <c r="U207" s="104">
        <v>935.38436207382415</v>
      </c>
      <c r="V207" s="104">
        <v>939.75072661121987</v>
      </c>
      <c r="W207" s="104">
        <v>958.29116959139833</v>
      </c>
      <c r="X207" s="104">
        <v>961.3725248255688</v>
      </c>
      <c r="Y207" s="104">
        <v>914.87660966912824</v>
      </c>
      <c r="DA207" s="132" t="s">
        <v>2257</v>
      </c>
    </row>
    <row r="208" spans="1:105" ht="12" customHeight="1" x14ac:dyDescent="0.25">
      <c r="A208" s="108" t="s">
        <v>53</v>
      </c>
      <c r="B208" s="98">
        <v>114.32710959279189</v>
      </c>
      <c r="C208" s="98">
        <v>271.99087776530018</v>
      </c>
      <c r="D208" s="98">
        <v>100.9058276292305</v>
      </c>
      <c r="E208" s="98">
        <v>53.889479241092936</v>
      </c>
      <c r="F208" s="98">
        <v>72.180472804699164</v>
      </c>
      <c r="G208" s="98">
        <v>71.406852789048926</v>
      </c>
      <c r="H208" s="98">
        <v>106.21150205338367</v>
      </c>
      <c r="I208" s="98">
        <v>85.075785973175755</v>
      </c>
      <c r="J208" s="98">
        <v>79.15154789497538</v>
      </c>
      <c r="K208" s="98">
        <v>71.46912396036582</v>
      </c>
      <c r="L208" s="98">
        <v>75.195972668916212</v>
      </c>
      <c r="M208" s="98">
        <v>119.10372795270337</v>
      </c>
      <c r="N208" s="98">
        <v>76.937218092024452</v>
      </c>
      <c r="O208" s="98">
        <v>44.913378807380354</v>
      </c>
      <c r="P208" s="98">
        <v>106.51385325789195</v>
      </c>
      <c r="Q208" s="98">
        <v>15.168879388712053</v>
      </c>
      <c r="R208" s="98">
        <v>30.270953815815826</v>
      </c>
      <c r="S208" s="98">
        <v>67.078666477409982</v>
      </c>
      <c r="T208" s="98">
        <v>81.046031707087863</v>
      </c>
      <c r="U208" s="98">
        <v>107.96755359061481</v>
      </c>
      <c r="V208" s="98">
        <v>89.349953208413694</v>
      </c>
      <c r="W208" s="98">
        <v>96.047795095515568</v>
      </c>
      <c r="X208" s="98">
        <v>103.32697222236895</v>
      </c>
      <c r="Y208" s="98">
        <v>79.425753676601744</v>
      </c>
      <c r="DA208" s="63" t="s">
        <v>2258</v>
      </c>
    </row>
    <row r="209" spans="1:105" ht="12" customHeight="1" x14ac:dyDescent="0.25">
      <c r="A209" s="108" t="s">
        <v>52</v>
      </c>
      <c r="B209" s="98">
        <v>552.54064951470025</v>
      </c>
      <c r="C209" s="98">
        <v>589.50507226018522</v>
      </c>
      <c r="D209" s="98">
        <v>636.74115996492753</v>
      </c>
      <c r="E209" s="98">
        <v>617.51247872718614</v>
      </c>
      <c r="F209" s="98">
        <v>611.34387598172168</v>
      </c>
      <c r="G209" s="98">
        <v>631.5705899364209</v>
      </c>
      <c r="H209" s="98">
        <v>658.26995528403995</v>
      </c>
      <c r="I209" s="98">
        <v>664.36760417612015</v>
      </c>
      <c r="J209" s="98">
        <v>666.28276273324866</v>
      </c>
      <c r="K209" s="98">
        <v>651.57402655312751</v>
      </c>
      <c r="L209" s="98">
        <v>692.61010766875381</v>
      </c>
      <c r="M209" s="98">
        <v>700.17597563254878</v>
      </c>
      <c r="N209" s="98">
        <v>715.69897668482031</v>
      </c>
      <c r="O209" s="98">
        <v>731.08571955361765</v>
      </c>
      <c r="P209" s="98">
        <v>741.11998293105376</v>
      </c>
      <c r="Q209" s="98">
        <v>761.35394992787485</v>
      </c>
      <c r="R209" s="98">
        <v>791.85058768791009</v>
      </c>
      <c r="S209" s="98">
        <v>813.03526855489667</v>
      </c>
      <c r="T209" s="98">
        <v>828.17024323726059</v>
      </c>
      <c r="U209" s="98">
        <v>827.41680848320914</v>
      </c>
      <c r="V209" s="98">
        <v>850.40077340280629</v>
      </c>
      <c r="W209" s="98">
        <v>862.2433744958829</v>
      </c>
      <c r="X209" s="98">
        <v>858.04555260319978</v>
      </c>
      <c r="Y209" s="98">
        <v>835.45085599252639</v>
      </c>
      <c r="DA209" s="63" t="s">
        <v>2259</v>
      </c>
    </row>
    <row r="210" spans="1:105" ht="12" customHeight="1" x14ac:dyDescent="0.25">
      <c r="A210" s="121" t="s">
        <v>54</v>
      </c>
      <c r="B210" s="122">
        <v>649.18513156358051</v>
      </c>
      <c r="C210" s="122">
        <v>686.67993321087351</v>
      </c>
      <c r="D210" s="122">
        <v>694.10776503249144</v>
      </c>
      <c r="E210" s="122">
        <v>700.61861889313593</v>
      </c>
      <c r="F210" s="122">
        <v>704.69673137999371</v>
      </c>
      <c r="G210" s="122">
        <v>725.31717661146524</v>
      </c>
      <c r="H210" s="122">
        <v>791.12560419540364</v>
      </c>
      <c r="I210" s="122">
        <v>773.27815384703968</v>
      </c>
      <c r="J210" s="122">
        <v>778.70905227110563</v>
      </c>
      <c r="K210" s="122">
        <v>779.26051520187423</v>
      </c>
      <c r="L210" s="122">
        <v>770.44221604746099</v>
      </c>
      <c r="M210" s="122">
        <v>764.67266317379301</v>
      </c>
      <c r="N210" s="122">
        <v>728.76141211524816</v>
      </c>
      <c r="O210" s="122">
        <v>652.49486700777231</v>
      </c>
      <c r="P210" s="122">
        <v>700.71273884050311</v>
      </c>
      <c r="Q210" s="122">
        <v>704.61607620823168</v>
      </c>
      <c r="R210" s="122">
        <v>678.43725479095622</v>
      </c>
      <c r="S210" s="122">
        <v>699.6729997790269</v>
      </c>
      <c r="T210" s="122">
        <v>726.48161048107977</v>
      </c>
      <c r="U210" s="122">
        <v>715.03209526178</v>
      </c>
      <c r="V210" s="122">
        <v>705.6813709801603</v>
      </c>
      <c r="W210" s="122">
        <v>577.22305927278444</v>
      </c>
      <c r="X210" s="122">
        <v>654.31040023223784</v>
      </c>
      <c r="Y210" s="122">
        <v>600.10286924761954</v>
      </c>
      <c r="DA210" s="130" t="s">
        <v>2260</v>
      </c>
    </row>
    <row r="211" spans="1:105" ht="12" customHeight="1" x14ac:dyDescent="0.25">
      <c r="A211" s="97" t="s">
        <v>51</v>
      </c>
      <c r="B211" s="98">
        <v>690.0734178209641</v>
      </c>
      <c r="C211" s="98">
        <v>724.65384399279617</v>
      </c>
      <c r="D211" s="98">
        <v>743.72236219036893</v>
      </c>
      <c r="E211" s="98">
        <v>749.38561033827966</v>
      </c>
      <c r="F211" s="98">
        <v>770.21967750807028</v>
      </c>
      <c r="G211" s="98">
        <v>805.65385361237327</v>
      </c>
      <c r="H211" s="98">
        <v>861.67680888667257</v>
      </c>
      <c r="I211" s="98">
        <v>829.18177486242359</v>
      </c>
      <c r="J211" s="98">
        <v>855.51033528312405</v>
      </c>
      <c r="K211" s="98">
        <v>884.33737482088429</v>
      </c>
      <c r="L211" s="98">
        <v>827.41957895055214</v>
      </c>
      <c r="M211" s="98">
        <v>851.72763420263891</v>
      </c>
      <c r="N211" s="98">
        <v>796.46262371926991</v>
      </c>
      <c r="O211" s="98">
        <v>710.6067635032648</v>
      </c>
      <c r="P211" s="98">
        <v>753.33865198809008</v>
      </c>
      <c r="Q211" s="98">
        <v>785.07451497752834</v>
      </c>
      <c r="R211" s="98">
        <v>755.04681141589015</v>
      </c>
      <c r="S211" s="98">
        <v>834.37551232527574</v>
      </c>
      <c r="T211" s="98">
        <v>838.09687549127659</v>
      </c>
      <c r="U211" s="98">
        <v>940.31978317644121</v>
      </c>
      <c r="V211" s="98">
        <v>982.61133814837558</v>
      </c>
      <c r="W211" s="98">
        <v>43.604001163368984</v>
      </c>
      <c r="X211" s="98">
        <v>525.71437966525298</v>
      </c>
      <c r="Y211" s="98">
        <v>0</v>
      </c>
      <c r="DA211" s="63" t="s">
        <v>2261</v>
      </c>
    </row>
    <row r="212" spans="1:105" ht="12" customHeight="1" x14ac:dyDescent="0.25">
      <c r="A212" s="97" t="s">
        <v>50</v>
      </c>
      <c r="B212" s="98">
        <v>705.30019727065667</v>
      </c>
      <c r="C212" s="98">
        <v>723.6452470201998</v>
      </c>
      <c r="D212" s="98">
        <v>745.54394894528252</v>
      </c>
      <c r="E212" s="98">
        <v>759.54742840810707</v>
      </c>
      <c r="F212" s="98">
        <v>778.59058162954841</v>
      </c>
      <c r="G212" s="98">
        <v>807.54815447403712</v>
      </c>
      <c r="H212" s="98">
        <v>836.86982085626278</v>
      </c>
      <c r="I212" s="98">
        <v>868.97120657809967</v>
      </c>
      <c r="J212" s="98">
        <v>877.5447853041702</v>
      </c>
      <c r="K212" s="98">
        <v>858.47195047428954</v>
      </c>
      <c r="L212" s="98">
        <v>851.51608062786022</v>
      </c>
      <c r="M212" s="98">
        <v>809.20879962063259</v>
      </c>
      <c r="N212" s="98">
        <v>781.6926093877056</v>
      </c>
      <c r="O212" s="98">
        <v>761.40393941595596</v>
      </c>
      <c r="P212" s="98">
        <v>758.85942372887712</v>
      </c>
      <c r="Q212" s="98">
        <v>770.54048543778299</v>
      </c>
      <c r="R212" s="98">
        <v>790.8889793327528</v>
      </c>
      <c r="S212" s="98">
        <v>819.21691286528574</v>
      </c>
      <c r="T212" s="98">
        <v>870.90620387842239</v>
      </c>
      <c r="U212" s="98">
        <v>787.22568625139888</v>
      </c>
      <c r="V212" s="98">
        <v>767.98112257968353</v>
      </c>
      <c r="W212" s="98">
        <v>818.19310077861064</v>
      </c>
      <c r="X212" s="98">
        <v>918.07683719674151</v>
      </c>
      <c r="Y212" s="98">
        <v>757.29786978515097</v>
      </c>
      <c r="DA212" s="63" t="s">
        <v>2262</v>
      </c>
    </row>
    <row r="213" spans="1:105" ht="12" customHeight="1" x14ac:dyDescent="0.25">
      <c r="A213" s="109" t="s">
        <v>120</v>
      </c>
      <c r="B213" s="33">
        <v>515.79033148211079</v>
      </c>
      <c r="C213" s="33">
        <v>592.95759593723494</v>
      </c>
      <c r="D213" s="33">
        <v>579.05269075913156</v>
      </c>
      <c r="E213" s="33">
        <v>589.67225364931528</v>
      </c>
      <c r="F213" s="33">
        <v>578.08964021149836</v>
      </c>
      <c r="G213" s="33">
        <v>590.88842929549389</v>
      </c>
      <c r="H213" s="33">
        <v>698.35262915530677</v>
      </c>
      <c r="I213" s="33">
        <v>683.37242026717706</v>
      </c>
      <c r="J213" s="33">
        <v>669.16107260072931</v>
      </c>
      <c r="K213" s="33">
        <v>640.66080480784569</v>
      </c>
      <c r="L213" s="33">
        <v>676.97887477810775</v>
      </c>
      <c r="M213" s="33">
        <v>627.09674056311655</v>
      </c>
      <c r="N213" s="33">
        <v>605.13080467222142</v>
      </c>
      <c r="O213" s="33">
        <v>517.23721606853394</v>
      </c>
      <c r="P213" s="33">
        <v>596.66760020143863</v>
      </c>
      <c r="Q213" s="33">
        <v>579.6130523116899</v>
      </c>
      <c r="R213" s="33">
        <v>576.6122188096839</v>
      </c>
      <c r="S213" s="33">
        <v>581.22864707145891</v>
      </c>
      <c r="T213" s="33">
        <v>630.53237370314514</v>
      </c>
      <c r="U213" s="33">
        <v>597.77837561016224</v>
      </c>
      <c r="V213" s="33">
        <v>597.06545816405571</v>
      </c>
      <c r="W213" s="33">
        <v>600.1955574071236</v>
      </c>
      <c r="X213" s="33">
        <v>592.48147175184477</v>
      </c>
      <c r="Y213" s="33">
        <v>562.95018495041109</v>
      </c>
      <c r="DA213" s="60" t="s">
        <v>2263</v>
      </c>
    </row>
    <row r="215" spans="1:105" ht="12" customHeight="1" x14ac:dyDescent="0.25">
      <c r="A215" s="116" t="s">
        <v>66</v>
      </c>
      <c r="B215" s="117">
        <f t="shared" ref="B215:Q215" si="103">B216+B219+B221+B231</f>
        <v>3639.3159914756925</v>
      </c>
      <c r="C215" s="117">
        <f t="shared" si="103"/>
        <v>3874.8842293138996</v>
      </c>
      <c r="D215" s="117">
        <f t="shared" si="103"/>
        <v>4118.596554424329</v>
      </c>
      <c r="E215" s="117">
        <f t="shared" si="103"/>
        <v>3876.0618676184358</v>
      </c>
      <c r="F215" s="117">
        <f t="shared" si="103"/>
        <v>4556.1321045901877</v>
      </c>
      <c r="G215" s="117">
        <f t="shared" si="103"/>
        <v>4794.4518882497641</v>
      </c>
      <c r="H215" s="117">
        <f t="shared" si="103"/>
        <v>4979.2596663966697</v>
      </c>
      <c r="I215" s="117">
        <f t="shared" si="103"/>
        <v>4352.5712313647182</v>
      </c>
      <c r="J215" s="117">
        <f t="shared" si="103"/>
        <v>4600.1344187968671</v>
      </c>
      <c r="K215" s="117">
        <f t="shared" si="103"/>
        <v>5128.4776463520393</v>
      </c>
      <c r="L215" s="117">
        <f t="shared" si="103"/>
        <v>4903.5016613939852</v>
      </c>
      <c r="M215" s="117">
        <f t="shared" si="103"/>
        <v>4846.8110081568493</v>
      </c>
      <c r="N215" s="117">
        <f t="shared" si="103"/>
        <v>4907.4979495206289</v>
      </c>
      <c r="O215" s="117">
        <f t="shared" si="103"/>
        <v>4131.2164599964808</v>
      </c>
      <c r="P215" s="117">
        <f t="shared" si="103"/>
        <v>4117.4049026922858</v>
      </c>
      <c r="Q215" s="117">
        <f t="shared" si="103"/>
        <v>3927.3279572499041</v>
      </c>
      <c r="R215" s="117">
        <f t="shared" ref="R215:V215" si="104">R216+R219+R221+R231</f>
        <v>3620.5150120727908</v>
      </c>
      <c r="S215" s="117">
        <f t="shared" si="104"/>
        <v>5188.2852192748924</v>
      </c>
      <c r="T215" s="117">
        <f t="shared" si="104"/>
        <v>5768.9402311043468</v>
      </c>
      <c r="U215" s="117">
        <f t="shared" si="104"/>
        <v>4446.0044909384978</v>
      </c>
      <c r="V215" s="117">
        <f t="shared" si="104"/>
        <v>4901.7651292320579</v>
      </c>
      <c r="W215" s="117">
        <f t="shared" ref="W215:Y215" si="105">W216+W219+W221+W231</f>
        <v>4256.837159360568</v>
      </c>
      <c r="X215" s="117">
        <f t="shared" si="105"/>
        <v>4964.8967068808415</v>
      </c>
      <c r="Y215" s="117">
        <f t="shared" si="105"/>
        <v>4706.5026264440621</v>
      </c>
      <c r="DA215" s="129" t="s">
        <v>2412</v>
      </c>
    </row>
    <row r="216" spans="1:105" ht="12" customHeight="1" x14ac:dyDescent="0.25">
      <c r="A216" s="121" t="s">
        <v>57</v>
      </c>
      <c r="B216" s="122">
        <f t="shared" ref="B216:Q216" si="106">SUM(B217:B218)</f>
        <v>2524.4956356873295</v>
      </c>
      <c r="C216" s="122">
        <f t="shared" si="106"/>
        <v>2688.4565924160174</v>
      </c>
      <c r="D216" s="122">
        <f t="shared" si="106"/>
        <v>2951.6149355995622</v>
      </c>
      <c r="E216" s="122">
        <f t="shared" si="106"/>
        <v>2679.3733533589757</v>
      </c>
      <c r="F216" s="122">
        <f t="shared" si="106"/>
        <v>3350.340281949666</v>
      </c>
      <c r="G216" s="122">
        <f t="shared" si="106"/>
        <v>3478.191547288422</v>
      </c>
      <c r="H216" s="122">
        <f t="shared" si="106"/>
        <v>3578.3126536038171</v>
      </c>
      <c r="I216" s="122">
        <f t="shared" si="106"/>
        <v>3032.3878871331644</v>
      </c>
      <c r="J216" s="122">
        <f t="shared" si="106"/>
        <v>3239.2414032351812</v>
      </c>
      <c r="K216" s="122">
        <f t="shared" si="106"/>
        <v>3693.0249705799965</v>
      </c>
      <c r="L216" s="122">
        <f t="shared" si="106"/>
        <v>3422.3714516188438</v>
      </c>
      <c r="M216" s="122">
        <f t="shared" si="106"/>
        <v>3368.9540673103397</v>
      </c>
      <c r="N216" s="122">
        <f t="shared" si="106"/>
        <v>3461.3659008840928</v>
      </c>
      <c r="O216" s="122">
        <f t="shared" si="106"/>
        <v>2745.5241214816274</v>
      </c>
      <c r="P216" s="122">
        <f t="shared" si="106"/>
        <v>2702.1481524355904</v>
      </c>
      <c r="Q216" s="122">
        <f t="shared" si="106"/>
        <v>2458.0220014829029</v>
      </c>
      <c r="R216" s="122">
        <f t="shared" ref="R216:V216" si="107">SUM(R217:R218)</f>
        <v>2130.5707313719122</v>
      </c>
      <c r="S216" s="122">
        <f t="shared" si="107"/>
        <v>3589.0210796560054</v>
      </c>
      <c r="T216" s="122">
        <f t="shared" si="107"/>
        <v>4121.8698106542834</v>
      </c>
      <c r="U216" s="122">
        <f t="shared" si="107"/>
        <v>2753.1969706146906</v>
      </c>
      <c r="V216" s="122">
        <f t="shared" si="107"/>
        <v>3171.8097479680346</v>
      </c>
      <c r="W216" s="122">
        <f t="shared" ref="W216:Y216" si="108">SUM(W217:W218)</f>
        <v>2567.8241074572811</v>
      </c>
      <c r="X216" s="122">
        <f t="shared" si="108"/>
        <v>3134.3519751437898</v>
      </c>
      <c r="Y216" s="122">
        <f t="shared" si="108"/>
        <v>3024.8903891077052</v>
      </c>
      <c r="DA216" s="130" t="s">
        <v>2413</v>
      </c>
    </row>
    <row r="217" spans="1:105" ht="12" customHeight="1" x14ac:dyDescent="0.25">
      <c r="A217" s="97" t="s">
        <v>51</v>
      </c>
      <c r="B217" s="98">
        <v>2502.4732980818912</v>
      </c>
      <c r="C217" s="98">
        <v>2664.9828945249528</v>
      </c>
      <c r="D217" s="98">
        <v>2926.6676117539637</v>
      </c>
      <c r="E217" s="98">
        <v>2658.1930331993995</v>
      </c>
      <c r="F217" s="98">
        <v>3323.9161334279365</v>
      </c>
      <c r="G217" s="98">
        <v>3451.6799542849553</v>
      </c>
      <c r="H217" s="98">
        <v>3552.1292916557099</v>
      </c>
      <c r="I217" s="98">
        <v>3010.3766498269351</v>
      </c>
      <c r="J217" s="98">
        <v>3216.2991943848942</v>
      </c>
      <c r="K217" s="98">
        <v>3667.8398989596694</v>
      </c>
      <c r="L217" s="98">
        <v>3399.1696691250795</v>
      </c>
      <c r="M217" s="98">
        <v>3345.9395689397857</v>
      </c>
      <c r="N217" s="98">
        <v>3438.0174176081614</v>
      </c>
      <c r="O217" s="98">
        <v>2726.7287180752714</v>
      </c>
      <c r="P217" s="98">
        <v>2683.4074271392733</v>
      </c>
      <c r="Q217" s="98">
        <v>2441.6984859719278</v>
      </c>
      <c r="R217" s="98">
        <v>2116.4240746396017</v>
      </c>
      <c r="S217" s="98">
        <v>3565.5794514623035</v>
      </c>
      <c r="T217" s="98">
        <v>4094.721470756007</v>
      </c>
      <c r="U217" s="98">
        <v>2735.2750602845167</v>
      </c>
      <c r="V217" s="98">
        <v>3151.1695018518735</v>
      </c>
      <c r="W217" s="98">
        <v>2551.0510346672277</v>
      </c>
      <c r="X217" s="98">
        <v>3113.5767112245899</v>
      </c>
      <c r="Y217" s="98">
        <v>3004.8818180562453</v>
      </c>
      <c r="DA217" s="63" t="s">
        <v>2414</v>
      </c>
    </row>
    <row r="218" spans="1:105" ht="12" customHeight="1" x14ac:dyDescent="0.25">
      <c r="A218" s="97" t="s">
        <v>53</v>
      </c>
      <c r="B218" s="98">
        <v>22.022337605438221</v>
      </c>
      <c r="C218" s="98">
        <v>23.473697891064418</v>
      </c>
      <c r="D218" s="98">
        <v>24.947323845598532</v>
      </c>
      <c r="E218" s="98">
        <v>21.180320159576269</v>
      </c>
      <c r="F218" s="98">
        <v>26.424148521729595</v>
      </c>
      <c r="G218" s="98">
        <v>26.511593003466832</v>
      </c>
      <c r="H218" s="98">
        <v>26.183361948107169</v>
      </c>
      <c r="I218" s="98">
        <v>22.011237306229166</v>
      </c>
      <c r="J218" s="98">
        <v>22.942208850287042</v>
      </c>
      <c r="K218" s="98">
        <v>25.185071620327093</v>
      </c>
      <c r="L218" s="98">
        <v>23.20178249376454</v>
      </c>
      <c r="M218" s="98">
        <v>23.014498370554165</v>
      </c>
      <c r="N218" s="98">
        <v>23.348483275931486</v>
      </c>
      <c r="O218" s="98">
        <v>18.795403406355923</v>
      </c>
      <c r="P218" s="98">
        <v>18.740725296316995</v>
      </c>
      <c r="Q218" s="98">
        <v>16.323515510974893</v>
      </c>
      <c r="R218" s="98">
        <v>14.14665673231058</v>
      </c>
      <c r="S218" s="98">
        <v>23.441628193702041</v>
      </c>
      <c r="T218" s="98">
        <v>27.148339898276202</v>
      </c>
      <c r="U218" s="98">
        <v>17.921910330173997</v>
      </c>
      <c r="V218" s="98">
        <v>20.640246116160917</v>
      </c>
      <c r="W218" s="98">
        <v>16.773072790053241</v>
      </c>
      <c r="X218" s="98">
        <v>20.775263919199819</v>
      </c>
      <c r="Y218" s="98">
        <v>20.008571051459814</v>
      </c>
      <c r="DA218" s="63" t="s">
        <v>2415</v>
      </c>
    </row>
    <row r="219" spans="1:105" ht="12" customHeight="1" x14ac:dyDescent="0.25">
      <c r="A219" s="121" t="s">
        <v>92</v>
      </c>
      <c r="B219" s="122">
        <f t="shared" ref="B219:Y219" si="109">B220</f>
        <v>39.823064613495049</v>
      </c>
      <c r="C219" s="122">
        <f t="shared" si="109"/>
        <v>53.941108780569451</v>
      </c>
      <c r="D219" s="122">
        <f t="shared" si="109"/>
        <v>45.602098902701826</v>
      </c>
      <c r="E219" s="122">
        <f t="shared" si="109"/>
        <v>100.35773960578412</v>
      </c>
      <c r="F219" s="122">
        <f t="shared" si="109"/>
        <v>96.091268426691414</v>
      </c>
      <c r="G219" s="122">
        <f t="shared" si="109"/>
        <v>158.81508205997395</v>
      </c>
      <c r="H219" s="122">
        <f t="shared" si="109"/>
        <v>187.89552601122858</v>
      </c>
      <c r="I219" s="122">
        <f t="shared" si="109"/>
        <v>125.79532813336692</v>
      </c>
      <c r="J219" s="122">
        <f t="shared" si="109"/>
        <v>146.91112601823488</v>
      </c>
      <c r="K219" s="122">
        <f t="shared" si="109"/>
        <v>231.40117869395553</v>
      </c>
      <c r="L219" s="122">
        <f t="shared" si="109"/>
        <v>245.17798864977709</v>
      </c>
      <c r="M219" s="122">
        <f t="shared" si="109"/>
        <v>236.47513920248568</v>
      </c>
      <c r="N219" s="122">
        <f t="shared" si="109"/>
        <v>227.39655324576506</v>
      </c>
      <c r="O219" s="122">
        <f t="shared" si="109"/>
        <v>203.78451235642657</v>
      </c>
      <c r="P219" s="122">
        <f t="shared" si="109"/>
        <v>162.96878546121528</v>
      </c>
      <c r="Q219" s="122">
        <f t="shared" si="109"/>
        <v>230.47376665604554</v>
      </c>
      <c r="R219" s="122">
        <f t="shared" si="109"/>
        <v>224.73965205019124</v>
      </c>
      <c r="S219" s="122">
        <f t="shared" si="109"/>
        <v>254.18899588725372</v>
      </c>
      <c r="T219" s="122">
        <f t="shared" si="109"/>
        <v>256.72475697017217</v>
      </c>
      <c r="U219" s="122">
        <f t="shared" si="109"/>
        <v>296.51037169356425</v>
      </c>
      <c r="V219" s="122">
        <f t="shared" si="109"/>
        <v>328.36863534152621</v>
      </c>
      <c r="W219" s="122">
        <f t="shared" si="109"/>
        <v>357.03665795101165</v>
      </c>
      <c r="X219" s="122">
        <f t="shared" si="109"/>
        <v>361.95052831438642</v>
      </c>
      <c r="Y219" s="122">
        <f t="shared" si="109"/>
        <v>328.19990253765923</v>
      </c>
      <c r="DA219" s="130" t="s">
        <v>2416</v>
      </c>
    </row>
    <row r="220" spans="1:105" ht="12" customHeight="1" x14ac:dyDescent="0.25">
      <c r="A220" s="97" t="s">
        <v>53</v>
      </c>
      <c r="B220" s="98">
        <f>RES_hhdet_tesh!B8</f>
        <v>39.823064613495049</v>
      </c>
      <c r="C220" s="98">
        <f>RES_hhdet_tesh!C8</f>
        <v>53.941108780569451</v>
      </c>
      <c r="D220" s="98">
        <f>RES_hhdet_tesh!D8</f>
        <v>45.602098902701826</v>
      </c>
      <c r="E220" s="98">
        <f>RES_hhdet_tesh!E8</f>
        <v>100.35773960578412</v>
      </c>
      <c r="F220" s="98">
        <f>RES_hhdet_tesh!F8</f>
        <v>96.091268426691414</v>
      </c>
      <c r="G220" s="98">
        <f>RES_hhdet_tesh!G8</f>
        <v>158.81508205997395</v>
      </c>
      <c r="H220" s="98">
        <f>RES_hhdet_tesh!H8</f>
        <v>187.89552601122858</v>
      </c>
      <c r="I220" s="98">
        <f>RES_hhdet_tesh!I8</f>
        <v>125.79532813336692</v>
      </c>
      <c r="J220" s="98">
        <f>RES_hhdet_tesh!J8</f>
        <v>146.91112601823488</v>
      </c>
      <c r="K220" s="98">
        <f>RES_hhdet_tesh!K8</f>
        <v>231.40117869395553</v>
      </c>
      <c r="L220" s="98">
        <f>RES_hhdet_tesh!L8</f>
        <v>245.17798864977709</v>
      </c>
      <c r="M220" s="98">
        <f>RES_hhdet_tesh!M8</f>
        <v>236.47513920248568</v>
      </c>
      <c r="N220" s="98">
        <f>RES_hhdet_tesh!N8</f>
        <v>227.39655324576506</v>
      </c>
      <c r="O220" s="98">
        <f>RES_hhdet_tesh!O8</f>
        <v>203.78451235642657</v>
      </c>
      <c r="P220" s="98">
        <f>RES_hhdet_tesh!P8</f>
        <v>162.96878546121528</v>
      </c>
      <c r="Q220" s="98">
        <f>RES_hhdet_tesh!Q8</f>
        <v>230.47376665604554</v>
      </c>
      <c r="R220" s="98">
        <f>RES_hhdet_tesh!R8</f>
        <v>224.73965205019124</v>
      </c>
      <c r="S220" s="98">
        <f>RES_hhdet_tesh!S8</f>
        <v>254.18899588725372</v>
      </c>
      <c r="T220" s="98">
        <f>RES_hhdet_tesh!T8</f>
        <v>256.72475697017217</v>
      </c>
      <c r="U220" s="98">
        <f>RES_hhdet_tesh!U8</f>
        <v>296.51037169356425</v>
      </c>
      <c r="V220" s="98">
        <f>RES_hhdet_tesh!V8</f>
        <v>328.36863534152621</v>
      </c>
      <c r="W220" s="98">
        <f>RES_hhdet_tesh!W8</f>
        <v>357.03665795101165</v>
      </c>
      <c r="X220" s="98">
        <f>RES_hhdet_tesh!X8</f>
        <v>361.95052831438642</v>
      </c>
      <c r="Y220" s="98">
        <f>RES_hhdet_tesh!Y8</f>
        <v>328.19990253765923</v>
      </c>
      <c r="DA220" s="63" t="s">
        <v>2417</v>
      </c>
    </row>
    <row r="221" spans="1:105" ht="12" customHeight="1" x14ac:dyDescent="0.25">
      <c r="A221" s="121" t="s">
        <v>55</v>
      </c>
      <c r="B221" s="122">
        <v>685.57107417543966</v>
      </c>
      <c r="C221" s="122">
        <v>713.64704569097876</v>
      </c>
      <c r="D221" s="122">
        <v>696.64039858462991</v>
      </c>
      <c r="E221" s="122">
        <v>665.42580536487856</v>
      </c>
      <c r="F221" s="122">
        <v>672.65541781691581</v>
      </c>
      <c r="G221" s="122">
        <v>703.90775459748102</v>
      </c>
      <c r="H221" s="122">
        <v>709.31672358720994</v>
      </c>
      <c r="I221" s="122">
        <v>700.49389907880311</v>
      </c>
      <c r="J221" s="122">
        <v>716.54939166187592</v>
      </c>
      <c r="K221" s="122">
        <v>708.72827141270716</v>
      </c>
      <c r="L221" s="122">
        <v>745.02940387292006</v>
      </c>
      <c r="M221" s="122">
        <v>759.84940673484516</v>
      </c>
      <c r="N221" s="122">
        <v>760.80558561837495</v>
      </c>
      <c r="O221" s="122">
        <v>774.61337747431162</v>
      </c>
      <c r="P221" s="122">
        <v>810.01157909827623</v>
      </c>
      <c r="Q221" s="122">
        <v>788.65741745142213</v>
      </c>
      <c r="R221" s="122">
        <v>819.12069776460521</v>
      </c>
      <c r="S221" s="122">
        <v>873.07021296252708</v>
      </c>
      <c r="T221" s="122">
        <v>888.95755374809107</v>
      </c>
      <c r="U221" s="122">
        <v>899.52389403797213</v>
      </c>
      <c r="V221" s="122">
        <v>903.52669868032228</v>
      </c>
      <c r="W221" s="122">
        <v>895.33489723232287</v>
      </c>
      <c r="X221" s="122">
        <v>968.93301332032604</v>
      </c>
      <c r="Y221" s="122">
        <v>878.32683316250143</v>
      </c>
      <c r="DA221" s="130" t="s">
        <v>2418</v>
      </c>
    </row>
    <row r="222" spans="1:105" ht="12" customHeight="1" x14ac:dyDescent="0.25">
      <c r="A222" s="97" t="s">
        <v>143</v>
      </c>
      <c r="B222" s="98">
        <v>670.7394565928081</v>
      </c>
      <c r="C222" s="98">
        <v>722.5064320703691</v>
      </c>
      <c r="D222" s="98">
        <v>688.38894718950257</v>
      </c>
      <c r="E222" s="98">
        <v>666.98211939789894</v>
      </c>
      <c r="F222" s="98">
        <v>680.62047059503334</v>
      </c>
      <c r="G222" s="98">
        <v>718.12998950317137</v>
      </c>
      <c r="H222" s="98">
        <v>724.59617953601264</v>
      </c>
      <c r="I222" s="98">
        <v>665.70397275447874</v>
      </c>
      <c r="J222" s="98">
        <v>717.12130545788693</v>
      </c>
      <c r="K222" s="98">
        <v>735.77491603433589</v>
      </c>
      <c r="L222" s="98">
        <v>763.87625540113106</v>
      </c>
      <c r="M222" s="98">
        <v>731.91513986469317</v>
      </c>
      <c r="N222" s="98">
        <v>753.91897862167127</v>
      </c>
      <c r="O222" s="98">
        <v>762.06530079459174</v>
      </c>
      <c r="P222" s="98">
        <v>809.0128461925998</v>
      </c>
      <c r="Q222" s="98">
        <v>816.31076667191007</v>
      </c>
      <c r="R222" s="98">
        <v>794.89497889063398</v>
      </c>
      <c r="S222" s="98">
        <v>894.72237424013201</v>
      </c>
      <c r="T222" s="98">
        <v>860.57458223395793</v>
      </c>
      <c r="U222" s="98">
        <v>1028.0229238015856</v>
      </c>
      <c r="V222" s="98">
        <v>1105.7355197883203</v>
      </c>
      <c r="W222" s="98">
        <v>49.831064438993593</v>
      </c>
      <c r="X222" s="98">
        <v>475.43144702072902</v>
      </c>
      <c r="Y222" s="98">
        <v>0</v>
      </c>
      <c r="DA222" s="63" t="s">
        <v>2419</v>
      </c>
    </row>
    <row r="223" spans="1:105" ht="12" customHeight="1" x14ac:dyDescent="0.25">
      <c r="A223" s="97" t="s">
        <v>124</v>
      </c>
      <c r="B223" s="98">
        <v>703.85806689015237</v>
      </c>
      <c r="C223" s="98">
        <v>698.49026293985003</v>
      </c>
      <c r="D223" s="98">
        <v>700.53954964202569</v>
      </c>
      <c r="E223" s="98">
        <v>668.75032065220626</v>
      </c>
      <c r="F223" s="98">
        <v>673.89356604869545</v>
      </c>
      <c r="G223" s="98">
        <v>708.79335038779641</v>
      </c>
      <c r="H223" s="98">
        <v>692.15144405500644</v>
      </c>
      <c r="I223" s="98">
        <v>707.0635638462727</v>
      </c>
      <c r="J223" s="98">
        <v>716.72160995405716</v>
      </c>
      <c r="K223" s="98">
        <v>706.00945433290815</v>
      </c>
      <c r="L223" s="98">
        <v>740.21556737363176</v>
      </c>
      <c r="M223" s="98">
        <v>756.02728180298743</v>
      </c>
      <c r="N223" s="98">
        <v>758.97977271908644</v>
      </c>
      <c r="O223" s="98">
        <v>798.05729216133352</v>
      </c>
      <c r="P223" s="98">
        <v>811.04732343781893</v>
      </c>
      <c r="Q223" s="98">
        <v>798.1318518331442</v>
      </c>
      <c r="R223" s="98">
        <v>836.19503422903119</v>
      </c>
      <c r="S223" s="98">
        <v>884.48504711887472</v>
      </c>
      <c r="T223" s="98">
        <v>900.38548653548344</v>
      </c>
      <c r="U223" s="98">
        <v>867.71104939371423</v>
      </c>
      <c r="V223" s="98">
        <v>856.31502147863534</v>
      </c>
      <c r="W223" s="98">
        <v>921.8427123826059</v>
      </c>
      <c r="X223" s="98">
        <v>1021.5640416133911</v>
      </c>
      <c r="Y223" s="98">
        <v>855.87599367773362</v>
      </c>
      <c r="DA223" s="63" t="s">
        <v>2420</v>
      </c>
    </row>
    <row r="224" spans="1:105" ht="12" customHeight="1" x14ac:dyDescent="0.25">
      <c r="A224" s="97" t="s">
        <v>123</v>
      </c>
      <c r="B224" s="98">
        <v>703.85806689015249</v>
      </c>
      <c r="C224" s="98">
        <v>698.51750321142902</v>
      </c>
      <c r="D224" s="98">
        <v>700.57115199228372</v>
      </c>
      <c r="E224" s="98">
        <v>668.72577420873063</v>
      </c>
      <c r="F224" s="98">
        <v>673.81432535533258</v>
      </c>
      <c r="G224" s="98">
        <v>708.71764032324904</v>
      </c>
      <c r="H224" s="98">
        <v>692.05386276240552</v>
      </c>
      <c r="I224" s="98">
        <v>707.3301806902233</v>
      </c>
      <c r="J224" s="98">
        <v>717.01291530438994</v>
      </c>
      <c r="K224" s="98">
        <v>706.30012491472655</v>
      </c>
      <c r="L224" s="98">
        <v>740.39860558478574</v>
      </c>
      <c r="M224" s="98">
        <v>755.90920526204366</v>
      </c>
      <c r="N224" s="98">
        <v>758.90700557667628</v>
      </c>
      <c r="O224" s="98">
        <v>798.01094313338399</v>
      </c>
      <c r="P224" s="98">
        <v>810.99964719167247</v>
      </c>
      <c r="Q224" s="98">
        <v>796.80971561821627</v>
      </c>
      <c r="R224" s="98">
        <v>834.95463949804707</v>
      </c>
      <c r="S224" s="98">
        <v>883.82655669245514</v>
      </c>
      <c r="T224" s="98">
        <v>899.89595090519015</v>
      </c>
      <c r="U224" s="98">
        <v>866.87562734961784</v>
      </c>
      <c r="V224" s="98">
        <v>855.37015097226845</v>
      </c>
      <c r="W224" s="98">
        <v>921.85375108739481</v>
      </c>
      <c r="X224" s="98">
        <v>1023.1561462629207</v>
      </c>
      <c r="Y224" s="98">
        <v>857.19251611949028</v>
      </c>
      <c r="DA224" s="63" t="s">
        <v>2421</v>
      </c>
    </row>
    <row r="225" spans="1:105" ht="12" customHeight="1" x14ac:dyDescent="0.25">
      <c r="A225" s="100" t="s">
        <v>50</v>
      </c>
      <c r="B225" s="101">
        <v>80.714843641081799</v>
      </c>
      <c r="C225" s="101">
        <v>154.75048064076219</v>
      </c>
      <c r="D225" s="101">
        <v>62.483320522893784</v>
      </c>
      <c r="E225" s="101">
        <v>35.150456227491979</v>
      </c>
      <c r="F225" s="101">
        <v>46.615698608020992</v>
      </c>
      <c r="G225" s="101">
        <v>47.469213150138494</v>
      </c>
      <c r="H225" s="101">
        <v>63.276113066365525</v>
      </c>
      <c r="I225" s="101">
        <v>52.794600809024288</v>
      </c>
      <c r="J225" s="101">
        <v>50.321948355473566</v>
      </c>
      <c r="K225" s="101">
        <v>46.463855228687848</v>
      </c>
      <c r="L225" s="101">
        <v>48.72940805000021</v>
      </c>
      <c r="M225" s="101">
        <v>75.040061282366423</v>
      </c>
      <c r="N225" s="101">
        <v>49.380332246847132</v>
      </c>
      <c r="O225" s="101">
        <v>32.745726540992052</v>
      </c>
      <c r="P225" s="101">
        <v>69.170103467187744</v>
      </c>
      <c r="Q225" s="101">
        <v>14.18137911272226</v>
      </c>
      <c r="R225" s="101">
        <v>25.263016907983761</v>
      </c>
      <c r="S225" s="101">
        <v>50.044155180850225</v>
      </c>
      <c r="T225" s="101">
        <v>59.481741147032253</v>
      </c>
      <c r="U225" s="101">
        <v>72.112780396109372</v>
      </c>
      <c r="V225" s="101">
        <v>56.725555491201355</v>
      </c>
      <c r="W225" s="101">
        <v>70.524299639936473</v>
      </c>
      <c r="X225" s="101">
        <v>88.86353170231277</v>
      </c>
      <c r="Y225" s="101">
        <v>55.246012555582759</v>
      </c>
      <c r="DA225" s="131" t="s">
        <v>2422</v>
      </c>
    </row>
    <row r="226" spans="1:105" ht="12" customHeight="1" x14ac:dyDescent="0.25">
      <c r="A226" s="103" t="s">
        <v>52</v>
      </c>
      <c r="B226" s="104">
        <v>623.14322324907073</v>
      </c>
      <c r="C226" s="104">
        <v>543.76702257066677</v>
      </c>
      <c r="D226" s="104">
        <v>638.08783146938993</v>
      </c>
      <c r="E226" s="104">
        <v>633.57531798123864</v>
      </c>
      <c r="F226" s="104">
        <v>627.19862674731155</v>
      </c>
      <c r="G226" s="104">
        <v>661.2484271731106</v>
      </c>
      <c r="H226" s="104">
        <v>628.77774969604002</v>
      </c>
      <c r="I226" s="104">
        <v>654.53557988119894</v>
      </c>
      <c r="J226" s="104">
        <v>666.6909669489163</v>
      </c>
      <c r="K226" s="104">
        <v>659.8362696860388</v>
      </c>
      <c r="L226" s="104">
        <v>691.66919753478555</v>
      </c>
      <c r="M226" s="104">
        <v>680.86914397967723</v>
      </c>
      <c r="N226" s="104">
        <v>709.52667332982912</v>
      </c>
      <c r="O226" s="104">
        <v>765.26521659239199</v>
      </c>
      <c r="P226" s="104">
        <v>741.82954372448467</v>
      </c>
      <c r="Q226" s="104">
        <v>782.62833650549408</v>
      </c>
      <c r="R226" s="104">
        <v>809.69162259006339</v>
      </c>
      <c r="S226" s="104">
        <v>833.78240151160492</v>
      </c>
      <c r="T226" s="104">
        <v>840.41420975815788</v>
      </c>
      <c r="U226" s="104">
        <v>794.76284695350853</v>
      </c>
      <c r="V226" s="104">
        <v>798.64459548106697</v>
      </c>
      <c r="W226" s="104">
        <v>851.32945144745827</v>
      </c>
      <c r="X226" s="104">
        <v>934.29261456060806</v>
      </c>
      <c r="Y226" s="104">
        <v>801.94650356390753</v>
      </c>
      <c r="DA226" s="132" t="s">
        <v>2423</v>
      </c>
    </row>
    <row r="227" spans="1:105" ht="12" customHeight="1" x14ac:dyDescent="0.25">
      <c r="A227" s="106" t="s">
        <v>122</v>
      </c>
      <c r="B227" s="101">
        <v>621.8650403178508</v>
      </c>
      <c r="C227" s="101">
        <v>756.40397757984806</v>
      </c>
      <c r="D227" s="101">
        <v>699.1032541426946</v>
      </c>
      <c r="E227" s="101">
        <v>650.83542201111914</v>
      </c>
      <c r="F227" s="101">
        <v>656.31472389226712</v>
      </c>
      <c r="G227" s="101">
        <v>676.30782638692926</v>
      </c>
      <c r="H227" s="101">
        <v>725.1172026478971</v>
      </c>
      <c r="I227" s="101">
        <v>717.67829692635553</v>
      </c>
      <c r="J227" s="101">
        <v>715.76669552429735</v>
      </c>
      <c r="K227" s="101">
        <v>696.12973893755373</v>
      </c>
      <c r="L227" s="101">
        <v>739.77806158292674</v>
      </c>
      <c r="M227" s="101">
        <v>776.38982038407642</v>
      </c>
      <c r="N227" s="101">
        <v>765.5136831104345</v>
      </c>
      <c r="O227" s="101">
        <v>760.29223122477038</v>
      </c>
      <c r="P227" s="101">
        <v>808.82841245952625</v>
      </c>
      <c r="Q227" s="101">
        <v>768.51399907706264</v>
      </c>
      <c r="R227" s="101">
        <v>808.05131578460259</v>
      </c>
      <c r="S227" s="101">
        <v>855.00272796240586</v>
      </c>
      <c r="T227" s="101">
        <v>882.84978888682747</v>
      </c>
      <c r="U227" s="101">
        <v>905.01324632729268</v>
      </c>
      <c r="V227" s="101">
        <v>916.50236100942686</v>
      </c>
      <c r="W227" s="101">
        <v>932.55304111060241</v>
      </c>
      <c r="X227" s="101">
        <v>932.57855158934979</v>
      </c>
      <c r="Y227" s="101">
        <v>894.08544716788936</v>
      </c>
      <c r="DA227" s="131" t="s">
        <v>2424</v>
      </c>
    </row>
    <row r="228" spans="1:105" ht="12" customHeight="1" x14ac:dyDescent="0.25">
      <c r="A228" s="107" t="s">
        <v>121</v>
      </c>
      <c r="B228" s="104">
        <v>621.86504031785057</v>
      </c>
      <c r="C228" s="104">
        <v>756.34164188879049</v>
      </c>
      <c r="D228" s="104">
        <v>698.99088237254216</v>
      </c>
      <c r="E228" s="104">
        <v>650.91426747988885</v>
      </c>
      <c r="F228" s="104">
        <v>656.39049536110599</v>
      </c>
      <c r="G228" s="104">
        <v>676.35969687125066</v>
      </c>
      <c r="H228" s="104">
        <v>725.16979369154626</v>
      </c>
      <c r="I228" s="104">
        <v>718.11042580398794</v>
      </c>
      <c r="J228" s="104">
        <v>716.45874159229436</v>
      </c>
      <c r="K228" s="104">
        <v>697.02746820131165</v>
      </c>
      <c r="L228" s="104">
        <v>740.51026168686906</v>
      </c>
      <c r="M228" s="104">
        <v>776.16778474620855</v>
      </c>
      <c r="N228" s="104">
        <v>764.99222468100459</v>
      </c>
      <c r="O228" s="104">
        <v>760.04258744087826</v>
      </c>
      <c r="P228" s="104">
        <v>810.52454415536874</v>
      </c>
      <c r="Q228" s="104">
        <v>771.4506291917728</v>
      </c>
      <c r="R228" s="104">
        <v>812.62829833691728</v>
      </c>
      <c r="S228" s="104">
        <v>860.31918626256925</v>
      </c>
      <c r="T228" s="104">
        <v>885.88673918011841</v>
      </c>
      <c r="U228" s="104">
        <v>904.84693901904382</v>
      </c>
      <c r="V228" s="104">
        <v>914.79955403864631</v>
      </c>
      <c r="W228" s="104">
        <v>931.74026763370932</v>
      </c>
      <c r="X228" s="104">
        <v>933.76699161716954</v>
      </c>
      <c r="Y228" s="104">
        <v>895.18583025377689</v>
      </c>
      <c r="DA228" s="132" t="s">
        <v>2425</v>
      </c>
    </row>
    <row r="229" spans="1:105" ht="12" customHeight="1" x14ac:dyDescent="0.25">
      <c r="A229" s="108" t="s">
        <v>53</v>
      </c>
      <c r="B229" s="98">
        <v>69.324390803150422</v>
      </c>
      <c r="C229" s="98">
        <v>166.83656962860525</v>
      </c>
      <c r="D229" s="98">
        <v>62.249722407614705</v>
      </c>
      <c r="E229" s="98">
        <v>33.401788752702792</v>
      </c>
      <c r="F229" s="98">
        <v>45.046619379384261</v>
      </c>
      <c r="G229" s="98">
        <v>44.789106934829768</v>
      </c>
      <c r="H229" s="98">
        <v>66.899838407506323</v>
      </c>
      <c r="I229" s="98">
        <v>53.742821627867777</v>
      </c>
      <c r="J229" s="98">
        <v>50.175978859045514</v>
      </c>
      <c r="K229" s="98">
        <v>45.453441648184139</v>
      </c>
      <c r="L229" s="98">
        <v>47.900154018115025</v>
      </c>
      <c r="M229" s="98">
        <v>75.991809113659755</v>
      </c>
      <c r="N229" s="98">
        <v>49.293247996184348</v>
      </c>
      <c r="O229" s="98">
        <v>28.956867887260465</v>
      </c>
      <c r="P229" s="98">
        <v>69.404561224315088</v>
      </c>
      <c r="Q229" s="98">
        <v>10.096679263897759</v>
      </c>
      <c r="R229" s="98">
        <v>20.777710649007322</v>
      </c>
      <c r="S229" s="98">
        <v>47.283917707672522</v>
      </c>
      <c r="T229" s="98">
        <v>57.716495942857762</v>
      </c>
      <c r="U229" s="98">
        <v>77.430130535834437</v>
      </c>
      <c r="V229" s="98">
        <v>64.398780635839955</v>
      </c>
      <c r="W229" s="98">
        <v>69.496893137826518</v>
      </c>
      <c r="X229" s="98">
        <v>75.721439013969785</v>
      </c>
      <c r="Y229" s="98">
        <v>59.734974261250557</v>
      </c>
      <c r="DA229" s="63" t="s">
        <v>2426</v>
      </c>
    </row>
    <row r="230" spans="1:105" ht="12" customHeight="1" x14ac:dyDescent="0.25">
      <c r="A230" s="108" t="s">
        <v>52</v>
      </c>
      <c r="B230" s="98">
        <v>552.54064951470025</v>
      </c>
      <c r="C230" s="98">
        <v>589.50507226018522</v>
      </c>
      <c r="D230" s="98">
        <v>636.74115996492753</v>
      </c>
      <c r="E230" s="98">
        <v>617.51247872718614</v>
      </c>
      <c r="F230" s="98">
        <v>611.34387598172168</v>
      </c>
      <c r="G230" s="98">
        <v>631.5705899364209</v>
      </c>
      <c r="H230" s="98">
        <v>658.26995528403995</v>
      </c>
      <c r="I230" s="98">
        <v>664.36760417612015</v>
      </c>
      <c r="J230" s="98">
        <v>666.28276273324866</v>
      </c>
      <c r="K230" s="98">
        <v>651.57402655312751</v>
      </c>
      <c r="L230" s="98">
        <v>692.61010766875381</v>
      </c>
      <c r="M230" s="98">
        <v>700.17597563254878</v>
      </c>
      <c r="N230" s="98">
        <v>715.69897668482031</v>
      </c>
      <c r="O230" s="98">
        <v>731.08571955361765</v>
      </c>
      <c r="P230" s="98">
        <v>741.11998293105376</v>
      </c>
      <c r="Q230" s="98">
        <v>761.35394992787485</v>
      </c>
      <c r="R230" s="98">
        <v>791.85058768791009</v>
      </c>
      <c r="S230" s="98">
        <v>813.03526855489667</v>
      </c>
      <c r="T230" s="98">
        <v>828.17024323726059</v>
      </c>
      <c r="U230" s="98">
        <v>827.41680848320914</v>
      </c>
      <c r="V230" s="98">
        <v>850.40077340280629</v>
      </c>
      <c r="W230" s="98">
        <v>862.2433744958829</v>
      </c>
      <c r="X230" s="98">
        <v>858.04555260319978</v>
      </c>
      <c r="Y230" s="98">
        <v>835.45085599252639</v>
      </c>
      <c r="DA230" s="63" t="s">
        <v>2427</v>
      </c>
    </row>
    <row r="231" spans="1:105" ht="12" customHeight="1" x14ac:dyDescent="0.25">
      <c r="A231" s="121" t="s">
        <v>54</v>
      </c>
      <c r="B231" s="122">
        <v>389.42621699942811</v>
      </c>
      <c r="C231" s="122">
        <v>418.83948242633409</v>
      </c>
      <c r="D231" s="122">
        <v>424.73912133743488</v>
      </c>
      <c r="E231" s="122">
        <v>430.90496928879753</v>
      </c>
      <c r="F231" s="122">
        <v>437.04513639691527</v>
      </c>
      <c r="G231" s="122">
        <v>453.53750430388652</v>
      </c>
      <c r="H231" s="122">
        <v>503.73476319441397</v>
      </c>
      <c r="I231" s="122">
        <v>493.89411701938354</v>
      </c>
      <c r="J231" s="122">
        <v>497.43249788157476</v>
      </c>
      <c r="K231" s="122">
        <v>495.32322566537988</v>
      </c>
      <c r="L231" s="122">
        <v>490.92281725244442</v>
      </c>
      <c r="M231" s="122">
        <v>481.53239490917878</v>
      </c>
      <c r="N231" s="122">
        <v>457.92990977239566</v>
      </c>
      <c r="O231" s="122">
        <v>407.29444868411548</v>
      </c>
      <c r="P231" s="122">
        <v>442.27638569720347</v>
      </c>
      <c r="Q231" s="122">
        <v>450.17477165953346</v>
      </c>
      <c r="R231" s="122">
        <v>446.08393088608227</v>
      </c>
      <c r="S231" s="122">
        <v>472.00493076910624</v>
      </c>
      <c r="T231" s="122">
        <v>501.38810973180034</v>
      </c>
      <c r="U231" s="122">
        <v>496.77325459227046</v>
      </c>
      <c r="V231" s="122">
        <v>498.06004724217507</v>
      </c>
      <c r="W231" s="122">
        <v>436.64149671995278</v>
      </c>
      <c r="X231" s="122">
        <v>499.66119010234007</v>
      </c>
      <c r="Y231" s="122">
        <v>475.08550163619685</v>
      </c>
      <c r="DA231" s="130" t="s">
        <v>2428</v>
      </c>
    </row>
    <row r="232" spans="1:105" ht="12" customHeight="1" x14ac:dyDescent="0.25">
      <c r="A232" s="97" t="s">
        <v>51</v>
      </c>
      <c r="B232" s="98">
        <v>393.182112831577</v>
      </c>
      <c r="C232" s="98">
        <v>413.41760302863429</v>
      </c>
      <c r="D232" s="98">
        <v>424.99293290009882</v>
      </c>
      <c r="E232" s="98">
        <v>429.00266344552028</v>
      </c>
      <c r="F232" s="98">
        <v>441.83138105918073</v>
      </c>
      <c r="G232" s="98">
        <v>463.12222016923909</v>
      </c>
      <c r="H232" s="98">
        <v>496.48284618938885</v>
      </c>
      <c r="I232" s="98">
        <v>478.32951339571332</v>
      </c>
      <c r="J232" s="98">
        <v>493.72682645847459</v>
      </c>
      <c r="K232" s="98">
        <v>510.69658033841313</v>
      </c>
      <c r="L232" s="98">
        <v>478.12928306472429</v>
      </c>
      <c r="M232" s="98">
        <v>492.49774980785065</v>
      </c>
      <c r="N232" s="98">
        <v>460.78038292770827</v>
      </c>
      <c r="O232" s="98">
        <v>411.27860657950771</v>
      </c>
      <c r="P232" s="98">
        <v>436.08021988770702</v>
      </c>
      <c r="Q232" s="98">
        <v>454.60262486987631</v>
      </c>
      <c r="R232" s="98">
        <v>437.61254509001498</v>
      </c>
      <c r="S232" s="98">
        <v>484.82867962240289</v>
      </c>
      <c r="T232" s="98">
        <v>488.48222406564435</v>
      </c>
      <c r="U232" s="98">
        <v>549.86787685579441</v>
      </c>
      <c r="V232" s="98">
        <v>576.35720225270575</v>
      </c>
      <c r="W232" s="98">
        <v>25.632556621529588</v>
      </c>
      <c r="X232" s="98">
        <v>309.22074122005864</v>
      </c>
      <c r="Y232" s="98">
        <v>0</v>
      </c>
      <c r="DA232" s="63" t="s">
        <v>2429</v>
      </c>
    </row>
    <row r="233" spans="1:105" ht="12" customHeight="1" x14ac:dyDescent="0.25">
      <c r="A233" s="97" t="s">
        <v>50</v>
      </c>
      <c r="B233" s="98">
        <v>397.90509677520248</v>
      </c>
      <c r="C233" s="98">
        <v>409.15959037831885</v>
      </c>
      <c r="D233" s="98">
        <v>422.42267137021884</v>
      </c>
      <c r="E233" s="98">
        <v>431.1944032821026</v>
      </c>
      <c r="F233" s="98">
        <v>443.30271588428371</v>
      </c>
      <c r="G233" s="98">
        <v>460.82396549181885</v>
      </c>
      <c r="H233" s="98">
        <v>478.64150841350482</v>
      </c>
      <c r="I233" s="98">
        <v>497.53759623514162</v>
      </c>
      <c r="J233" s="98">
        <v>502.81862443982379</v>
      </c>
      <c r="K233" s="98">
        <v>492.45216716628914</v>
      </c>
      <c r="L233" s="98">
        <v>488.84068237420109</v>
      </c>
      <c r="M233" s="98">
        <v>465.01014449214227</v>
      </c>
      <c r="N233" s="98">
        <v>449.82170649032798</v>
      </c>
      <c r="O233" s="98">
        <v>438.63313293371664</v>
      </c>
      <c r="P233" s="98">
        <v>437.57182087818484</v>
      </c>
      <c r="Q233" s="98">
        <v>445.02859253558165</v>
      </c>
      <c r="R233" s="98">
        <v>458.92103113425082</v>
      </c>
      <c r="S233" s="98">
        <v>479.04015712705109</v>
      </c>
      <c r="T233" s="98">
        <v>511.20609657683707</v>
      </c>
      <c r="U233" s="98">
        <v>463.27883601932814</v>
      </c>
      <c r="V233" s="98">
        <v>452.7151782250736</v>
      </c>
      <c r="W233" s="98">
        <v>483.89251041110316</v>
      </c>
      <c r="X233" s="98">
        <v>547.35454936244525</v>
      </c>
      <c r="Y233" s="98">
        <v>456.59042829161348</v>
      </c>
      <c r="DA233" s="63" t="s">
        <v>2430</v>
      </c>
    </row>
    <row r="234" spans="1:105" ht="12" customHeight="1" x14ac:dyDescent="0.25">
      <c r="A234" s="109" t="s">
        <v>120</v>
      </c>
      <c r="B234" s="33">
        <v>375.59035191196313</v>
      </c>
      <c r="C234" s="33">
        <v>434.03879258688278</v>
      </c>
      <c r="D234" s="33">
        <v>425.18494202951956</v>
      </c>
      <c r="E234" s="33">
        <v>434.22772277089433</v>
      </c>
      <c r="F234" s="33">
        <v>427.47436242877734</v>
      </c>
      <c r="G234" s="33">
        <v>438.3898479082269</v>
      </c>
      <c r="H234" s="33">
        <v>519.84637419648152</v>
      </c>
      <c r="I234" s="33">
        <v>509.47311125361409</v>
      </c>
      <c r="J234" s="33">
        <v>499.65089651108866</v>
      </c>
      <c r="K234" s="33">
        <v>479.37354588510567</v>
      </c>
      <c r="L234" s="33">
        <v>507.18592902665353</v>
      </c>
      <c r="M234" s="33">
        <v>470.64056288913986</v>
      </c>
      <c r="N234" s="33">
        <v>455.68954119200481</v>
      </c>
      <c r="O234" s="33">
        <v>391.11351316869292</v>
      </c>
      <c r="P234" s="33">
        <v>453.90125283231777</v>
      </c>
      <c r="Q234" s="33">
        <v>445.72394304311166</v>
      </c>
      <c r="R234" s="33">
        <v>450.44950206685434</v>
      </c>
      <c r="S234" s="33">
        <v>461.91905092897059</v>
      </c>
      <c r="T234" s="33">
        <v>505.44482165264293</v>
      </c>
      <c r="U234" s="33">
        <v>482.17663301439183</v>
      </c>
      <c r="V234" s="33">
        <v>483.47706283664519</v>
      </c>
      <c r="W234" s="33">
        <v>489.41909021039436</v>
      </c>
      <c r="X234" s="33">
        <v>491.98609916379019</v>
      </c>
      <c r="Y234" s="33">
        <v>479.45677056126016</v>
      </c>
      <c r="DA234" s="60" t="s">
        <v>2431</v>
      </c>
    </row>
    <row r="236" spans="1:105" ht="12" customHeight="1" x14ac:dyDescent="0.25">
      <c r="A236" s="116" t="s">
        <v>169</v>
      </c>
      <c r="B236" s="117">
        <f t="shared" ref="B236:Q236" si="110">B237+B240+B242+B252</f>
        <v>2006.628973555584</v>
      </c>
      <c r="C236" s="117">
        <f t="shared" si="110"/>
        <v>2080.6223711088905</v>
      </c>
      <c r="D236" s="117">
        <f t="shared" si="110"/>
        <v>2224.7955649917249</v>
      </c>
      <c r="E236" s="117">
        <f t="shared" si="110"/>
        <v>2028.5951369288071</v>
      </c>
      <c r="F236" s="117">
        <f t="shared" si="110"/>
        <v>2421.7215685069991</v>
      </c>
      <c r="G236" s="117">
        <f t="shared" si="110"/>
        <v>2479.745424305383</v>
      </c>
      <c r="H236" s="117">
        <f t="shared" si="110"/>
        <v>2510.6222548534074</v>
      </c>
      <c r="I236" s="117">
        <f t="shared" si="110"/>
        <v>2153.2456683367031</v>
      </c>
      <c r="J236" s="117">
        <f t="shared" si="110"/>
        <v>2256.2240851248557</v>
      </c>
      <c r="K236" s="117">
        <f t="shared" si="110"/>
        <v>2491.604101922635</v>
      </c>
      <c r="L236" s="117">
        <f t="shared" si="110"/>
        <v>2318.0185830698074</v>
      </c>
      <c r="M236" s="117">
        <f t="shared" si="110"/>
        <v>2306.1752365271354</v>
      </c>
      <c r="N236" s="117">
        <f t="shared" si="110"/>
        <v>2299.8174151011353</v>
      </c>
      <c r="O236" s="117">
        <f t="shared" si="110"/>
        <v>1872.9242986481929</v>
      </c>
      <c r="P236" s="117">
        <f t="shared" si="110"/>
        <v>1863.424954314178</v>
      </c>
      <c r="Q236" s="117">
        <f t="shared" si="110"/>
        <v>1700.0427126517361</v>
      </c>
      <c r="R236" s="117">
        <f t="shared" ref="R236:V236" si="111">R237+R240+R242+R252</f>
        <v>1462.3416083771356</v>
      </c>
      <c r="S236" s="117">
        <f t="shared" si="111"/>
        <v>2273.8449275304511</v>
      </c>
      <c r="T236" s="117">
        <f t="shared" si="111"/>
        <v>2554.8527138360573</v>
      </c>
      <c r="U236" s="117">
        <f t="shared" si="111"/>
        <v>1748.0964704116443</v>
      </c>
      <c r="V236" s="117">
        <f t="shared" si="111"/>
        <v>1960.6808287252495</v>
      </c>
      <c r="W236" s="117">
        <f t="shared" ref="W236:Y236" si="112">W237+W240+W242+W252</f>
        <v>1567.6013163752975</v>
      </c>
      <c r="X236" s="117">
        <f t="shared" si="112"/>
        <v>1886.997658298681</v>
      </c>
      <c r="Y236" s="117">
        <f t="shared" si="112"/>
        <v>1768.9471601016376</v>
      </c>
      <c r="DA236" s="129" t="s">
        <v>2580</v>
      </c>
    </row>
    <row r="237" spans="1:105" ht="12" customHeight="1" x14ac:dyDescent="0.25">
      <c r="A237" s="121" t="s">
        <v>57</v>
      </c>
      <c r="B237" s="122">
        <f t="shared" ref="B237:Q237" si="113">SUM(B238:B239)</f>
        <v>1524.0024236809286</v>
      </c>
      <c r="C237" s="122">
        <f t="shared" si="113"/>
        <v>1607.780166072386</v>
      </c>
      <c r="D237" s="122">
        <f t="shared" si="113"/>
        <v>1764.002093306766</v>
      </c>
      <c r="E237" s="122">
        <f t="shared" si="113"/>
        <v>1584.4612292098564</v>
      </c>
      <c r="F237" s="122">
        <f t="shared" si="113"/>
        <v>1987.3727090480836</v>
      </c>
      <c r="G237" s="122">
        <f t="shared" si="113"/>
        <v>2049.9431269404149</v>
      </c>
      <c r="H237" s="122">
        <f t="shared" si="113"/>
        <v>2100.6004190782514</v>
      </c>
      <c r="I237" s="122">
        <f t="shared" si="113"/>
        <v>1768.06514802788</v>
      </c>
      <c r="J237" s="122">
        <f t="shared" si="113"/>
        <v>1873.3375505505223</v>
      </c>
      <c r="K237" s="122">
        <f t="shared" si="113"/>
        <v>2113.9179820848194</v>
      </c>
      <c r="L237" s="122">
        <f t="shared" si="113"/>
        <v>1943.275665707939</v>
      </c>
      <c r="M237" s="122">
        <f t="shared" si="113"/>
        <v>1927.1357054421362</v>
      </c>
      <c r="N237" s="122">
        <f t="shared" si="113"/>
        <v>1935.0747103105227</v>
      </c>
      <c r="O237" s="122">
        <f t="shared" si="113"/>
        <v>1517.613742327781</v>
      </c>
      <c r="P237" s="122">
        <f t="shared" si="113"/>
        <v>1497.6253210886375</v>
      </c>
      <c r="Q237" s="122">
        <f t="shared" si="113"/>
        <v>1350.1359886082439</v>
      </c>
      <c r="R237" s="122">
        <f t="shared" ref="R237:V237" si="114">SUM(R238:R239)</f>
        <v>1146.3415168940476</v>
      </c>
      <c r="S237" s="122">
        <f t="shared" si="114"/>
        <v>1964.7861635620641</v>
      </c>
      <c r="T237" s="122">
        <f t="shared" si="114"/>
        <v>2264.7652877856062</v>
      </c>
      <c r="U237" s="122">
        <f t="shared" si="114"/>
        <v>1468.5779563777771</v>
      </c>
      <c r="V237" s="122">
        <f t="shared" si="114"/>
        <v>1700.6709024785891</v>
      </c>
      <c r="W237" s="122">
        <f t="shared" ref="W237:Y237" si="115">SUM(W238:W239)</f>
        <v>1407.0774030862067</v>
      </c>
      <c r="X237" s="122">
        <f t="shared" si="115"/>
        <v>1703.5511758614862</v>
      </c>
      <c r="Y237" s="122">
        <f t="shared" si="115"/>
        <v>1628.1651321658619</v>
      </c>
      <c r="DA237" s="130" t="s">
        <v>2581</v>
      </c>
    </row>
    <row r="238" spans="1:105" ht="12" customHeight="1" x14ac:dyDescent="0.25">
      <c r="A238" s="97" t="s">
        <v>51</v>
      </c>
      <c r="B238" s="98">
        <v>1524.0024236809286</v>
      </c>
      <c r="C238" s="98">
        <v>1607.780166072386</v>
      </c>
      <c r="D238" s="98">
        <v>1764.002093306766</v>
      </c>
      <c r="E238" s="98">
        <v>1584.4612292098564</v>
      </c>
      <c r="F238" s="98">
        <v>1987.3727090480836</v>
      </c>
      <c r="G238" s="98">
        <v>2049.9431269404149</v>
      </c>
      <c r="H238" s="98">
        <v>2100.6004190782514</v>
      </c>
      <c r="I238" s="98">
        <v>1768.06514802788</v>
      </c>
      <c r="J238" s="98">
        <v>1873.3375505505223</v>
      </c>
      <c r="K238" s="98">
        <v>2113.9179820848194</v>
      </c>
      <c r="L238" s="98">
        <v>1943.275665707939</v>
      </c>
      <c r="M238" s="98">
        <v>1927.1357054421362</v>
      </c>
      <c r="N238" s="98">
        <v>1935.0747103105227</v>
      </c>
      <c r="O238" s="98">
        <v>1517.613742327781</v>
      </c>
      <c r="P238" s="98">
        <v>1497.6253210886375</v>
      </c>
      <c r="Q238" s="98">
        <v>1350.1359886082439</v>
      </c>
      <c r="R238" s="98">
        <v>1146.3415168940476</v>
      </c>
      <c r="S238" s="98">
        <v>1964.7861635620641</v>
      </c>
      <c r="T238" s="98">
        <v>2264.7652877856062</v>
      </c>
      <c r="U238" s="98">
        <v>1468.5779563777771</v>
      </c>
      <c r="V238" s="98">
        <v>1700.6709024785891</v>
      </c>
      <c r="W238" s="98">
        <v>1407.0774030862067</v>
      </c>
      <c r="X238" s="98">
        <v>1703.5511758614862</v>
      </c>
      <c r="Y238" s="98">
        <v>1628.1651321658619</v>
      </c>
      <c r="DA238" s="63" t="s">
        <v>2582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X239" s="98">
        <v>0</v>
      </c>
      <c r="Y239" s="98">
        <v>0</v>
      </c>
      <c r="DA239" s="63" t="s">
        <v>2583</v>
      </c>
    </row>
    <row r="240" spans="1:105" ht="12" customHeight="1" x14ac:dyDescent="0.25">
      <c r="A240" s="121" t="s">
        <v>92</v>
      </c>
      <c r="B240" s="122">
        <f t="shared" ref="B240:Y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X240" s="122">
        <f t="shared" si="116"/>
        <v>0</v>
      </c>
      <c r="Y240" s="122">
        <f t="shared" si="116"/>
        <v>0</v>
      </c>
      <c r="DA240" s="130" t="s">
        <v>2584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X241" s="98">
        <v>0</v>
      </c>
      <c r="Y241" s="98">
        <v>0</v>
      </c>
      <c r="DA241" s="63" t="s">
        <v>2585</v>
      </c>
    </row>
    <row r="242" spans="1:105" ht="12" customHeight="1" x14ac:dyDescent="0.25">
      <c r="A242" s="121" t="s">
        <v>55</v>
      </c>
      <c r="B242" s="122">
        <v>310.15350143572795</v>
      </c>
      <c r="C242" s="122">
        <v>303.65763442518465</v>
      </c>
      <c r="D242" s="122">
        <v>290.59902547111142</v>
      </c>
      <c r="E242" s="122">
        <v>276.03290404609271</v>
      </c>
      <c r="F242" s="122">
        <v>269.58847902020557</v>
      </c>
      <c r="G242" s="122">
        <v>265.89210190181291</v>
      </c>
      <c r="H242" s="122">
        <v>246.2831424651456</v>
      </c>
      <c r="I242" s="122">
        <v>227.85884113494581</v>
      </c>
      <c r="J242" s="122">
        <v>223.39692616847557</v>
      </c>
      <c r="K242" s="122">
        <v>210.97989577367437</v>
      </c>
      <c r="L242" s="122">
        <v>210.75200035249276</v>
      </c>
      <c r="M242" s="122">
        <v>199.2584185871996</v>
      </c>
      <c r="N242" s="122">
        <v>191.30200794240287</v>
      </c>
      <c r="O242" s="122">
        <v>193.61954618802292</v>
      </c>
      <c r="P242" s="122">
        <v>198.94708961000092</v>
      </c>
      <c r="Q242" s="122">
        <v>189.65574266898332</v>
      </c>
      <c r="R242" s="122">
        <v>181.2761921634808</v>
      </c>
      <c r="S242" s="122">
        <v>179.59410609218037</v>
      </c>
      <c r="T242" s="122">
        <v>168.98555047772646</v>
      </c>
      <c r="U242" s="122">
        <v>162.51083329760135</v>
      </c>
      <c r="V242" s="122">
        <v>154.39886133077795</v>
      </c>
      <c r="W242" s="122">
        <v>125.24795226366598</v>
      </c>
      <c r="X242" s="122">
        <v>139.79207609415892</v>
      </c>
      <c r="Y242" s="122">
        <v>107.89615147954181</v>
      </c>
      <c r="DA242" s="130" t="s">
        <v>2586</v>
      </c>
    </row>
    <row r="243" spans="1:105" ht="12" customHeight="1" x14ac:dyDescent="0.25">
      <c r="A243" s="97" t="s">
        <v>143</v>
      </c>
      <c r="B243" s="98">
        <v>425.67562861672639</v>
      </c>
      <c r="C243" s="98">
        <v>455.14545481146456</v>
      </c>
      <c r="D243" s="98">
        <v>433.58319325795742</v>
      </c>
      <c r="E243" s="98">
        <v>415.26943838510408</v>
      </c>
      <c r="F243" s="98">
        <v>426.61819449804489</v>
      </c>
      <c r="G243" s="98">
        <v>448.28113639290865</v>
      </c>
      <c r="H243" s="98">
        <v>452.16339226606016</v>
      </c>
      <c r="I243" s="98">
        <v>413.64379617267707</v>
      </c>
      <c r="J243" s="98">
        <v>440.85328724815389</v>
      </c>
      <c r="K243" s="98">
        <v>446.81139559262562</v>
      </c>
      <c r="L243" s="98">
        <v>457.0548813099598</v>
      </c>
      <c r="M243" s="98">
        <v>437.65306146098823</v>
      </c>
      <c r="N243" s="98">
        <v>435.20549351855982</v>
      </c>
      <c r="O243" s="98">
        <v>430.81461707969817</v>
      </c>
      <c r="P243" s="98">
        <v>458.23091949554504</v>
      </c>
      <c r="Q243" s="98">
        <v>460.70429703184107</v>
      </c>
      <c r="R243" s="98">
        <v>444.57332287528862</v>
      </c>
      <c r="S243" s="98">
        <v>518.25381071762126</v>
      </c>
      <c r="T243" s="98">
        <v>500.88542783571381</v>
      </c>
      <c r="U243" s="98">
        <v>574.45342297566219</v>
      </c>
      <c r="V243" s="98">
        <v>600.01961884749369</v>
      </c>
      <c r="W243" s="98">
        <v>26.512019075427869</v>
      </c>
      <c r="X243" s="98">
        <v>244.52242296938658</v>
      </c>
      <c r="Y243" s="98">
        <v>0</v>
      </c>
      <c r="DA243" s="63" t="s">
        <v>2587</v>
      </c>
    </row>
    <row r="244" spans="1:105" ht="12" customHeight="1" x14ac:dyDescent="0.25">
      <c r="A244" s="97" t="s">
        <v>124</v>
      </c>
      <c r="B244" s="98">
        <v>297.46839978123319</v>
      </c>
      <c r="C244" s="98">
        <v>293.61734423206599</v>
      </c>
      <c r="D244" s="98">
        <v>292.66814738541348</v>
      </c>
      <c r="E244" s="98">
        <v>277.42404212045079</v>
      </c>
      <c r="F244" s="98">
        <v>276.8863590132695</v>
      </c>
      <c r="G244" s="98">
        <v>288.9232307294389</v>
      </c>
      <c r="H244" s="98">
        <v>279.37607555094769</v>
      </c>
      <c r="I244" s="98">
        <v>283.98190576324447</v>
      </c>
      <c r="J244" s="98">
        <v>287.0390668391064</v>
      </c>
      <c r="K244" s="98">
        <v>281.17461098195741</v>
      </c>
      <c r="L244" s="98">
        <v>293.21374303443747</v>
      </c>
      <c r="M244" s="98">
        <v>296.83487812487937</v>
      </c>
      <c r="N244" s="98">
        <v>294.3902058030605</v>
      </c>
      <c r="O244" s="98">
        <v>304.90304962682171</v>
      </c>
      <c r="P244" s="98">
        <v>303.81810733306679</v>
      </c>
      <c r="Q244" s="98">
        <v>289.34472348792093</v>
      </c>
      <c r="R244" s="98">
        <v>289.6484448522524</v>
      </c>
      <c r="S244" s="98">
        <v>292.87049699279896</v>
      </c>
      <c r="T244" s="98">
        <v>291.43916504936624</v>
      </c>
      <c r="U244" s="98">
        <v>276.18093587759722</v>
      </c>
      <c r="V244" s="98">
        <v>269.57738784075224</v>
      </c>
      <c r="W244" s="98">
        <v>288.27616196194703</v>
      </c>
      <c r="X244" s="98">
        <v>314.97235954921712</v>
      </c>
      <c r="Y244" s="98">
        <v>258.17932624005243</v>
      </c>
      <c r="DA244" s="63" t="s">
        <v>2588</v>
      </c>
    </row>
    <row r="245" spans="1:105" ht="12" customHeight="1" x14ac:dyDescent="0.25">
      <c r="A245" s="97" t="s">
        <v>123</v>
      </c>
      <c r="B245" s="98">
        <v>34.112154858988326</v>
      </c>
      <c r="C245" s="98">
        <v>65.401506364731944</v>
      </c>
      <c r="D245" s="98">
        <v>26.2903714285771</v>
      </c>
      <c r="E245" s="98">
        <v>14.605050895584505</v>
      </c>
      <c r="F245" s="98">
        <v>19.130615347927495</v>
      </c>
      <c r="G245" s="98">
        <v>19.320075222722405</v>
      </c>
      <c r="H245" s="98">
        <v>25.511206067185817</v>
      </c>
      <c r="I245" s="98">
        <v>21.141458961593987</v>
      </c>
      <c r="J245" s="98">
        <v>20.026253128257022</v>
      </c>
      <c r="K245" s="98">
        <v>18.366907415224706</v>
      </c>
      <c r="L245" s="98">
        <v>19.187720280941722</v>
      </c>
      <c r="M245" s="98">
        <v>29.474827795014978</v>
      </c>
      <c r="N245" s="98">
        <v>19.210281185007805</v>
      </c>
      <c r="O245" s="98">
        <v>12.511522602756143</v>
      </c>
      <c r="P245" s="98">
        <v>25.872442143895476</v>
      </c>
      <c r="Q245" s="98">
        <v>5.0014852090640414</v>
      </c>
      <c r="R245" s="98">
        <v>8.4794885826890383</v>
      </c>
      <c r="S245" s="98">
        <v>16.244190052483866</v>
      </c>
      <c r="T245" s="98">
        <v>19.109088120672887</v>
      </c>
      <c r="U245" s="98">
        <v>23.04485281885249</v>
      </c>
      <c r="V245" s="98">
        <v>17.985244109384041</v>
      </c>
      <c r="W245" s="98">
        <v>22.210305228229995</v>
      </c>
      <c r="X245" s="98">
        <v>27.459086416844549</v>
      </c>
      <c r="Y245" s="98">
        <v>16.786373835821202</v>
      </c>
      <c r="DA245" s="63" t="s">
        <v>2589</v>
      </c>
    </row>
    <row r="246" spans="1:105" ht="12" customHeight="1" x14ac:dyDescent="0.25">
      <c r="A246" s="100" t="s">
        <v>50</v>
      </c>
      <c r="B246" s="101">
        <v>34.112154858988326</v>
      </c>
      <c r="C246" s="101">
        <v>65.401506364731944</v>
      </c>
      <c r="D246" s="101">
        <v>26.2903714285771</v>
      </c>
      <c r="E246" s="101">
        <v>14.605050895584505</v>
      </c>
      <c r="F246" s="101">
        <v>19.130615347927495</v>
      </c>
      <c r="G246" s="101">
        <v>19.320075222722405</v>
      </c>
      <c r="H246" s="101">
        <v>25.511206067185817</v>
      </c>
      <c r="I246" s="101">
        <v>21.141458961593987</v>
      </c>
      <c r="J246" s="101">
        <v>20.026253128257022</v>
      </c>
      <c r="K246" s="101">
        <v>18.366907415224706</v>
      </c>
      <c r="L246" s="101">
        <v>19.187720280941722</v>
      </c>
      <c r="M246" s="101">
        <v>29.474827795014978</v>
      </c>
      <c r="N246" s="101">
        <v>19.210281185007805</v>
      </c>
      <c r="O246" s="101">
        <v>12.511522602756143</v>
      </c>
      <c r="P246" s="101">
        <v>25.872442143895476</v>
      </c>
      <c r="Q246" s="101">
        <v>5.0014852090640414</v>
      </c>
      <c r="R246" s="101">
        <v>8.4794885826890383</v>
      </c>
      <c r="S246" s="101">
        <v>16.244190052483866</v>
      </c>
      <c r="T246" s="101">
        <v>19.109088120672887</v>
      </c>
      <c r="U246" s="101">
        <v>23.04485281885249</v>
      </c>
      <c r="V246" s="101">
        <v>17.985244109384041</v>
      </c>
      <c r="W246" s="101">
        <v>22.210305228229995</v>
      </c>
      <c r="X246" s="101">
        <v>27.459086416844549</v>
      </c>
      <c r="Y246" s="101">
        <v>16.786373835821202</v>
      </c>
      <c r="DA246" s="131" t="s">
        <v>2590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X247" s="104">
        <v>0</v>
      </c>
      <c r="Y247" s="104">
        <v>0</v>
      </c>
      <c r="DA247" s="132" t="s">
        <v>2591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X248" s="101">
        <v>0</v>
      </c>
      <c r="Y248" s="101">
        <v>0</v>
      </c>
      <c r="DA248" s="131" t="s">
        <v>2592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X249" s="104">
        <v>0</v>
      </c>
      <c r="Y249" s="104">
        <v>0</v>
      </c>
      <c r="DA249" s="132" t="s">
        <v>2593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X250" s="98">
        <v>0</v>
      </c>
      <c r="Y250" s="98">
        <v>0</v>
      </c>
      <c r="DA250" s="63" t="s">
        <v>2594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X251" s="98">
        <v>0</v>
      </c>
      <c r="Y251" s="98">
        <v>0</v>
      </c>
      <c r="DA251" s="63" t="s">
        <v>2595</v>
      </c>
    </row>
    <row r="252" spans="1:105" ht="12" customHeight="1" x14ac:dyDescent="0.25">
      <c r="A252" s="121" t="s">
        <v>54</v>
      </c>
      <c r="B252" s="122">
        <v>172.47304843892738</v>
      </c>
      <c r="C252" s="122">
        <v>169.18457061131977</v>
      </c>
      <c r="D252" s="122">
        <v>170.19444621384727</v>
      </c>
      <c r="E252" s="122">
        <v>168.10100367285796</v>
      </c>
      <c r="F252" s="122">
        <v>164.76038043871003</v>
      </c>
      <c r="G252" s="122">
        <v>163.91019546315516</v>
      </c>
      <c r="H252" s="122">
        <v>163.73869331001023</v>
      </c>
      <c r="I252" s="122">
        <v>157.32167917387719</v>
      </c>
      <c r="J252" s="122">
        <v>159.48960840585787</v>
      </c>
      <c r="K252" s="122">
        <v>166.70622406414125</v>
      </c>
      <c r="L252" s="122">
        <v>163.99091700937581</v>
      </c>
      <c r="M252" s="122">
        <v>179.78111249779991</v>
      </c>
      <c r="N252" s="122">
        <v>173.44069684820977</v>
      </c>
      <c r="O252" s="122">
        <v>161.69101013238893</v>
      </c>
      <c r="P252" s="122">
        <v>166.85254361553962</v>
      </c>
      <c r="Q252" s="122">
        <v>160.25098137450883</v>
      </c>
      <c r="R252" s="122">
        <v>134.72389931960723</v>
      </c>
      <c r="S252" s="122">
        <v>129.46465787620696</v>
      </c>
      <c r="T252" s="122">
        <v>121.10187557272454</v>
      </c>
      <c r="U252" s="122">
        <v>117.00768073626593</v>
      </c>
      <c r="V252" s="122">
        <v>105.61106491588255</v>
      </c>
      <c r="W252" s="122">
        <v>35.275961025425076</v>
      </c>
      <c r="X252" s="122">
        <v>43.65440634303598</v>
      </c>
      <c r="Y252" s="122">
        <v>32.885876456233802</v>
      </c>
      <c r="DA252" s="130" t="s">
        <v>2596</v>
      </c>
    </row>
    <row r="253" spans="1:105" ht="12" customHeight="1" x14ac:dyDescent="0.25">
      <c r="A253" s="97" t="s">
        <v>51</v>
      </c>
      <c r="B253" s="98">
        <v>240.81441244470872</v>
      </c>
      <c r="C253" s="98">
        <v>252.02971229558131</v>
      </c>
      <c r="D253" s="98">
        <v>259.7934675925178</v>
      </c>
      <c r="E253" s="98">
        <v>260.23709301055436</v>
      </c>
      <c r="F253" s="98">
        <v>270.91928418070967</v>
      </c>
      <c r="G253" s="98">
        <v>283.57306687322705</v>
      </c>
      <c r="H253" s="98">
        <v>304.11147587009191</v>
      </c>
      <c r="I253" s="98">
        <v>292.16026900896026</v>
      </c>
      <c r="J253" s="98">
        <v>301.58812474451287</v>
      </c>
      <c r="K253" s="98">
        <v>311.42517761423272</v>
      </c>
      <c r="L253" s="98">
        <v>290.97420706284123</v>
      </c>
      <c r="M253" s="98">
        <v>304.54645306074349</v>
      </c>
      <c r="N253" s="98">
        <v>280.97567810612361</v>
      </c>
      <c r="O253" s="98">
        <v>250.43572182683153</v>
      </c>
      <c r="P253" s="98">
        <v>266.72914075498471</v>
      </c>
      <c r="Q253" s="98">
        <v>277.94157637470863</v>
      </c>
      <c r="R253" s="98">
        <v>266.58983084743642</v>
      </c>
      <c r="S253" s="98">
        <v>308.56935478546694</v>
      </c>
      <c r="T253" s="98">
        <v>316.24180037254143</v>
      </c>
      <c r="U253" s="98">
        <v>347.8509421858663</v>
      </c>
      <c r="V253" s="98">
        <v>368.55095313957099</v>
      </c>
      <c r="W253" s="98">
        <v>16.808429848818353</v>
      </c>
      <c r="X253" s="98">
        <v>201.85936528411844</v>
      </c>
      <c r="Y253" s="98">
        <v>0</v>
      </c>
      <c r="DA253" s="63" t="s">
        <v>2597</v>
      </c>
    </row>
    <row r="254" spans="1:105" ht="12" customHeight="1" x14ac:dyDescent="0.25">
      <c r="A254" s="97" t="s">
        <v>50</v>
      </c>
      <c r="B254" s="98">
        <v>160.21599281200241</v>
      </c>
      <c r="C254" s="98">
        <v>164.38325431310864</v>
      </c>
      <c r="D254" s="98">
        <v>169.35776344241037</v>
      </c>
      <c r="E254" s="98">
        <v>172.53879383718569</v>
      </c>
      <c r="F254" s="98">
        <v>176.86463652296823</v>
      </c>
      <c r="G254" s="98">
        <v>183.4426387703223</v>
      </c>
      <c r="H254" s="98">
        <v>190.10334850570865</v>
      </c>
      <c r="I254" s="98">
        <v>197.39549928628114</v>
      </c>
      <c r="J254" s="98">
        <v>199.34307342969535</v>
      </c>
      <c r="K254" s="98">
        <v>195.01048826973965</v>
      </c>
      <c r="L254" s="98">
        <v>193.4303928754247</v>
      </c>
      <c r="M254" s="98">
        <v>183.81987092182294</v>
      </c>
      <c r="N254" s="98">
        <v>177.56929314851124</v>
      </c>
      <c r="O254" s="98">
        <v>172.96051887772859</v>
      </c>
      <c r="P254" s="98">
        <v>172.38250669425176</v>
      </c>
      <c r="Q254" s="98">
        <v>175.03597667204679</v>
      </c>
      <c r="R254" s="98">
        <v>179.65834054522816</v>
      </c>
      <c r="S254" s="98">
        <v>186.09331392647829</v>
      </c>
      <c r="T254" s="98">
        <v>197.83505327302245</v>
      </c>
      <c r="U254" s="98">
        <v>178.82618688886785</v>
      </c>
      <c r="V254" s="98">
        <v>174.45459180520095</v>
      </c>
      <c r="W254" s="98">
        <v>185.86074477286923</v>
      </c>
      <c r="X254" s="98">
        <v>208.55033433761182</v>
      </c>
      <c r="Y254" s="98">
        <v>172.02778410039491</v>
      </c>
      <c r="DA254" s="63" t="s">
        <v>2598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X255" s="33">
        <v>0</v>
      </c>
      <c r="Y255" s="33">
        <v>0</v>
      </c>
      <c r="DA255" s="60" t="s">
        <v>2599</v>
      </c>
    </row>
    <row r="257" spans="1:105" ht="12" customHeight="1" x14ac:dyDescent="0.25">
      <c r="A257" s="116" t="s">
        <v>168</v>
      </c>
      <c r="B257" s="118">
        <f t="shared" ref="B257:Q257" si="117">B258+B261+B263+B273</f>
        <v>66.356232958458762</v>
      </c>
      <c r="C257" s="118">
        <f t="shared" si="117"/>
        <v>69.85309692993377</v>
      </c>
      <c r="D257" s="118">
        <f t="shared" si="117"/>
        <v>73.898141697903029</v>
      </c>
      <c r="E257" s="118">
        <f t="shared" si="117"/>
        <v>68.290756894910146</v>
      </c>
      <c r="F257" s="118">
        <f t="shared" si="117"/>
        <v>79.575514138200305</v>
      </c>
      <c r="G257" s="118">
        <f t="shared" si="117"/>
        <v>82.066544676330594</v>
      </c>
      <c r="H257" s="118">
        <f t="shared" si="117"/>
        <v>83.757236139745771</v>
      </c>
      <c r="I257" s="118">
        <f t="shared" si="117"/>
        <v>72.903210770751699</v>
      </c>
      <c r="J257" s="118">
        <f t="shared" si="117"/>
        <v>75.791351443077517</v>
      </c>
      <c r="K257" s="118">
        <f t="shared" si="117"/>
        <v>82.521241568528325</v>
      </c>
      <c r="L257" s="118">
        <f t="shared" si="117"/>
        <v>77.60707421370924</v>
      </c>
      <c r="M257" s="118">
        <f t="shared" si="117"/>
        <v>75.743789332775762</v>
      </c>
      <c r="N257" s="118">
        <f t="shared" si="117"/>
        <v>75.597016714417649</v>
      </c>
      <c r="O257" s="118">
        <f t="shared" si="117"/>
        <v>62.43441777583206</v>
      </c>
      <c r="P257" s="118">
        <f t="shared" si="117"/>
        <v>62.06238645704223</v>
      </c>
      <c r="Q257" s="118">
        <f t="shared" si="117"/>
        <v>57.209310254313465</v>
      </c>
      <c r="R257" s="118">
        <f t="shared" ref="R257:V257" si="118">R258+R261+R263+R273</f>
        <v>50.986019944211861</v>
      </c>
      <c r="S257" s="118">
        <f t="shared" si="118"/>
        <v>71.634764174365898</v>
      </c>
      <c r="T257" s="118">
        <f t="shared" si="118"/>
        <v>78.191628859189365</v>
      </c>
      <c r="U257" s="118">
        <f t="shared" si="118"/>
        <v>57.844632867230807</v>
      </c>
      <c r="V257" s="118">
        <f t="shared" si="118"/>
        <v>62.761452771450863</v>
      </c>
      <c r="W257" s="118">
        <f t="shared" ref="W257:Y257" si="119">W258+W261+W263+W273</f>
        <v>52.460474263862658</v>
      </c>
      <c r="X257" s="118">
        <f t="shared" si="119"/>
        <v>61.14747451905086</v>
      </c>
      <c r="Y257" s="118">
        <f t="shared" si="119"/>
        <v>56.635102869121681</v>
      </c>
      <c r="DA257" s="129" t="s">
        <v>2748</v>
      </c>
    </row>
    <row r="258" spans="1:105" ht="12.95" customHeight="1" x14ac:dyDescent="0.25">
      <c r="A258" s="121" t="s">
        <v>57</v>
      </c>
      <c r="B258" s="123">
        <f t="shared" ref="B258:Q258" si="120">SUM(B259:B260)</f>
        <v>46.153873778444854</v>
      </c>
      <c r="C258" s="123">
        <f t="shared" si="120"/>
        <v>48.846859680457115</v>
      </c>
      <c r="D258" s="123">
        <f t="shared" si="120"/>
        <v>53.313849197927063</v>
      </c>
      <c r="E258" s="123">
        <f t="shared" si="120"/>
        <v>48.074967970725936</v>
      </c>
      <c r="F258" s="123">
        <f t="shared" si="120"/>
        <v>59.426138992067877</v>
      </c>
      <c r="G258" s="123">
        <f t="shared" si="120"/>
        <v>61.105232447825287</v>
      </c>
      <c r="H258" s="123">
        <f t="shared" si="120"/>
        <v>62.202555592089745</v>
      </c>
      <c r="I258" s="123">
        <f t="shared" si="120"/>
        <v>52.212979560345325</v>
      </c>
      <c r="J258" s="123">
        <f t="shared" si="120"/>
        <v>55.0043642463488</v>
      </c>
      <c r="K258" s="123">
        <f t="shared" si="120"/>
        <v>61.858980162666647</v>
      </c>
      <c r="L258" s="123">
        <f t="shared" si="120"/>
        <v>56.680123594925746</v>
      </c>
      <c r="M258" s="123">
        <f t="shared" si="120"/>
        <v>54.966739691665246</v>
      </c>
      <c r="N258" s="123">
        <f t="shared" si="120"/>
        <v>55.586004133862438</v>
      </c>
      <c r="O258" s="123">
        <f t="shared" si="120"/>
        <v>43.388084952583185</v>
      </c>
      <c r="P258" s="123">
        <f t="shared" si="120"/>
        <v>42.39538677308645</v>
      </c>
      <c r="Q258" s="123">
        <f t="shared" si="120"/>
        <v>38.010794058831237</v>
      </c>
      <c r="R258" s="123">
        <f t="shared" ref="R258:V258" si="121">SUM(R259:R260)</f>
        <v>32.172624688211087</v>
      </c>
      <c r="S258" s="123">
        <f t="shared" si="121"/>
        <v>52.349437777329811</v>
      </c>
      <c r="T258" s="123">
        <f t="shared" si="121"/>
        <v>58.812102389784762</v>
      </c>
      <c r="U258" s="123">
        <f t="shared" si="121"/>
        <v>38.649107086265218</v>
      </c>
      <c r="V258" s="123">
        <f t="shared" si="121"/>
        <v>43.840791096153538</v>
      </c>
      <c r="W258" s="123">
        <f t="shared" ref="W258:Y258" si="122">SUM(W259:W260)</f>
        <v>35.067514282880872</v>
      </c>
      <c r="X258" s="123">
        <f t="shared" si="122"/>
        <v>42.327452852462358</v>
      </c>
      <c r="Y258" s="123">
        <f t="shared" si="122"/>
        <v>39.923233795678208</v>
      </c>
      <c r="DA258" s="130" t="s">
        <v>2749</v>
      </c>
    </row>
    <row r="259" spans="1:105" ht="12" customHeight="1" x14ac:dyDescent="0.25">
      <c r="A259" s="97" t="s">
        <v>51</v>
      </c>
      <c r="B259" s="99">
        <v>45.922300432370953</v>
      </c>
      <c r="C259" s="99">
        <v>48.600077979382441</v>
      </c>
      <c r="D259" s="99">
        <v>53.051764245760403</v>
      </c>
      <c r="E259" s="99">
        <v>47.852830213830082</v>
      </c>
      <c r="F259" s="99">
        <v>59.149509716850581</v>
      </c>
      <c r="G259" s="99">
        <v>60.828336599837186</v>
      </c>
      <c r="H259" s="99">
        <v>61.930114727160451</v>
      </c>
      <c r="I259" s="99">
        <v>51.984947866535883</v>
      </c>
      <c r="J259" s="99">
        <v>54.767916929649488</v>
      </c>
      <c r="K259" s="99">
        <v>61.600530926357578</v>
      </c>
      <c r="L259" s="99">
        <v>56.443135369267495</v>
      </c>
      <c r="M259" s="99">
        <v>54.73302207369764</v>
      </c>
      <c r="N259" s="99">
        <v>55.350398853580586</v>
      </c>
      <c r="O259" s="99">
        <v>43.199530683836436</v>
      </c>
      <c r="P259" s="99">
        <v>42.208377949368661</v>
      </c>
      <c r="Q259" s="99">
        <v>37.848788171116588</v>
      </c>
      <c r="R259" s="99">
        <v>32.033049641444777</v>
      </c>
      <c r="S259" s="99">
        <v>52.119471724980755</v>
      </c>
      <c r="T259" s="99">
        <v>58.547281728088379</v>
      </c>
      <c r="U259" s="99">
        <v>38.47541174036332</v>
      </c>
      <c r="V259" s="99">
        <v>43.642128420285133</v>
      </c>
      <c r="W259" s="99">
        <v>34.907112433467248</v>
      </c>
      <c r="X259" s="99">
        <v>42.130172584009955</v>
      </c>
      <c r="Y259" s="99">
        <v>39.73494936704305</v>
      </c>
      <c r="DA259" s="63" t="s">
        <v>2750</v>
      </c>
    </row>
    <row r="260" spans="1:105" ht="12" customHeight="1" x14ac:dyDescent="0.25">
      <c r="A260" s="97" t="s">
        <v>53</v>
      </c>
      <c r="B260" s="99">
        <v>0.23157334607389859</v>
      </c>
      <c r="C260" s="99">
        <v>0.24678170107467612</v>
      </c>
      <c r="D260" s="99">
        <v>0.26208495216666261</v>
      </c>
      <c r="E260" s="99">
        <v>0.22213775689585355</v>
      </c>
      <c r="F260" s="99">
        <v>0.27662927521729774</v>
      </c>
      <c r="G260" s="99">
        <v>0.27689584798810379</v>
      </c>
      <c r="H260" s="99">
        <v>0.27244086492929159</v>
      </c>
      <c r="I260" s="99">
        <v>0.22803169380944097</v>
      </c>
      <c r="J260" s="99">
        <v>0.23644731669931374</v>
      </c>
      <c r="K260" s="99">
        <v>0.25844923630907074</v>
      </c>
      <c r="L260" s="99">
        <v>0.23698822565825475</v>
      </c>
      <c r="M260" s="99">
        <v>0.23371761796760698</v>
      </c>
      <c r="N260" s="99">
        <v>0.23560528028185154</v>
      </c>
      <c r="O260" s="99">
        <v>0.1885542687467523</v>
      </c>
      <c r="P260" s="99">
        <v>0.18700882371778796</v>
      </c>
      <c r="Q260" s="99">
        <v>0.16200588771464744</v>
      </c>
      <c r="R260" s="99">
        <v>0.13957504676631266</v>
      </c>
      <c r="S260" s="99">
        <v>0.22996605234905448</v>
      </c>
      <c r="T260" s="99">
        <v>0.26482066169638258</v>
      </c>
      <c r="U260" s="99">
        <v>0.17369534590190039</v>
      </c>
      <c r="V260" s="99">
        <v>0.19866267586840666</v>
      </c>
      <c r="W260" s="99">
        <v>0.16040184941362398</v>
      </c>
      <c r="X260" s="99">
        <v>0.19728026845240593</v>
      </c>
      <c r="Y260" s="99">
        <v>0.18828442863515657</v>
      </c>
      <c r="DA260" s="63" t="s">
        <v>2751</v>
      </c>
    </row>
    <row r="261" spans="1:105" ht="12.95" customHeight="1" x14ac:dyDescent="0.25">
      <c r="A261" s="121" t="s">
        <v>92</v>
      </c>
      <c r="B261" s="123">
        <f t="shared" ref="B261:Y261" si="123">B262</f>
        <v>0.24671884719299941</v>
      </c>
      <c r="C261" s="123">
        <f t="shared" si="123"/>
        <v>0.30844838896774346</v>
      </c>
      <c r="D261" s="123">
        <f t="shared" si="123"/>
        <v>0.24648069837391154</v>
      </c>
      <c r="E261" s="123">
        <f t="shared" si="123"/>
        <v>0.51259593825065974</v>
      </c>
      <c r="F261" s="123">
        <f t="shared" si="123"/>
        <v>0.45538435056850418</v>
      </c>
      <c r="G261" s="123">
        <f t="shared" si="123"/>
        <v>0.70218824484874087</v>
      </c>
      <c r="H261" s="123">
        <f t="shared" si="123"/>
        <v>0.80170154478593658</v>
      </c>
      <c r="I261" s="123">
        <f t="shared" si="123"/>
        <v>0.52259176382885941</v>
      </c>
      <c r="J261" s="123">
        <f t="shared" si="123"/>
        <v>0.59730635260104636</v>
      </c>
      <c r="K261" s="123">
        <f t="shared" si="123"/>
        <v>0.91093710295702424</v>
      </c>
      <c r="L261" s="123">
        <f t="shared" si="123"/>
        <v>0.93257870164919732</v>
      </c>
      <c r="M261" s="123">
        <f t="shared" si="123"/>
        <v>0.87362406714545982</v>
      </c>
      <c r="N261" s="123">
        <f t="shared" si="123"/>
        <v>0.80160368326026987</v>
      </c>
      <c r="O261" s="123">
        <f t="shared" si="123"/>
        <v>0.68321550999342662</v>
      </c>
      <c r="P261" s="123">
        <f t="shared" si="123"/>
        <v>0.52564260775189064</v>
      </c>
      <c r="Q261" s="123">
        <f t="shared" si="123"/>
        <v>0.71809486140326206</v>
      </c>
      <c r="R261" s="123">
        <f t="shared" si="123"/>
        <v>0.66201144872080786</v>
      </c>
      <c r="S261" s="123">
        <f t="shared" si="123"/>
        <v>0.70831145970725007</v>
      </c>
      <c r="T261" s="123">
        <f t="shared" si="123"/>
        <v>0.68960511458918117</v>
      </c>
      <c r="U261" s="123">
        <f t="shared" si="123"/>
        <v>0.78272988191939097</v>
      </c>
      <c r="V261" s="123">
        <f t="shared" si="123"/>
        <v>0.85512382966771916</v>
      </c>
      <c r="W261" s="123">
        <f t="shared" si="123"/>
        <v>0.92114152844610864</v>
      </c>
      <c r="X261" s="123">
        <f t="shared" si="123"/>
        <v>0.92550294196297322</v>
      </c>
      <c r="Y261" s="123">
        <f t="shared" si="123"/>
        <v>0.83000169607216068</v>
      </c>
      <c r="DA261" s="130" t="s">
        <v>2752</v>
      </c>
    </row>
    <row r="262" spans="1:105" ht="12" customHeight="1" x14ac:dyDescent="0.25">
      <c r="A262" s="97" t="s">
        <v>53</v>
      </c>
      <c r="B262" s="99">
        <f>RES_hhdet_fecs!B8</f>
        <v>0.24671884719299941</v>
      </c>
      <c r="C262" s="99">
        <f>RES_hhdet_fecs!C8</f>
        <v>0.30844838896774346</v>
      </c>
      <c r="D262" s="99">
        <f>RES_hhdet_fecs!D8</f>
        <v>0.24648069837391154</v>
      </c>
      <c r="E262" s="99">
        <f>RES_hhdet_fecs!E8</f>
        <v>0.51259593825065974</v>
      </c>
      <c r="F262" s="99">
        <f>RES_hhdet_fecs!F8</f>
        <v>0.45538435056850418</v>
      </c>
      <c r="G262" s="99">
        <f>RES_hhdet_fecs!G8</f>
        <v>0.70218824484874087</v>
      </c>
      <c r="H262" s="99">
        <f>RES_hhdet_fecs!H8</f>
        <v>0.80170154478593658</v>
      </c>
      <c r="I262" s="99">
        <f>RES_hhdet_fecs!I8</f>
        <v>0.52259176382885941</v>
      </c>
      <c r="J262" s="99">
        <f>RES_hhdet_fecs!J8</f>
        <v>0.59730635260104636</v>
      </c>
      <c r="K262" s="99">
        <f>RES_hhdet_fecs!K8</f>
        <v>0.91093710295702424</v>
      </c>
      <c r="L262" s="99">
        <f>RES_hhdet_fecs!L8</f>
        <v>0.93257870164919732</v>
      </c>
      <c r="M262" s="99">
        <f>RES_hhdet_fecs!M8</f>
        <v>0.87362406714545982</v>
      </c>
      <c r="N262" s="99">
        <f>RES_hhdet_fecs!N8</f>
        <v>0.80160368326026987</v>
      </c>
      <c r="O262" s="99">
        <f>RES_hhdet_fecs!O8</f>
        <v>0.68321550999342662</v>
      </c>
      <c r="P262" s="99">
        <f>RES_hhdet_fecs!P8</f>
        <v>0.52564260775189064</v>
      </c>
      <c r="Q262" s="99">
        <f>RES_hhdet_fecs!Q8</f>
        <v>0.71809486140326206</v>
      </c>
      <c r="R262" s="99">
        <f>RES_hhdet_fecs!R8</f>
        <v>0.66201144872080786</v>
      </c>
      <c r="S262" s="99">
        <f>RES_hhdet_fecs!S8</f>
        <v>0.70831145970725007</v>
      </c>
      <c r="T262" s="99">
        <f>RES_hhdet_fecs!T8</f>
        <v>0.68960511458918117</v>
      </c>
      <c r="U262" s="99">
        <f>RES_hhdet_fecs!U8</f>
        <v>0.78272988191939097</v>
      </c>
      <c r="V262" s="99">
        <f>RES_hhdet_fecs!V8</f>
        <v>0.85512382966771916</v>
      </c>
      <c r="W262" s="99">
        <f>RES_hhdet_fecs!W8</f>
        <v>0.92114152844610864</v>
      </c>
      <c r="X262" s="99">
        <f>RES_hhdet_fecs!X8</f>
        <v>0.92550294196297322</v>
      </c>
      <c r="Y262" s="99">
        <f>RES_hhdet_fecs!Y8</f>
        <v>0.83000169607216068</v>
      </c>
      <c r="DA262" s="63" t="s">
        <v>2753</v>
      </c>
    </row>
    <row r="263" spans="1:105" ht="12" customHeight="1" x14ac:dyDescent="0.25">
      <c r="A263" s="121" t="s">
        <v>55</v>
      </c>
      <c r="B263" s="123">
        <v>13.129209105080633</v>
      </c>
      <c r="C263" s="123">
        <v>13.478643296054337</v>
      </c>
      <c r="D263" s="123">
        <v>13.045839262866414</v>
      </c>
      <c r="E263" s="123">
        <v>12.355152575410045</v>
      </c>
      <c r="F263" s="123">
        <v>12.316657675848065</v>
      </c>
      <c r="G263" s="123">
        <v>12.683671439107236</v>
      </c>
      <c r="H263" s="123">
        <v>12.521226934443074</v>
      </c>
      <c r="I263" s="123">
        <v>12.156643755859305</v>
      </c>
      <c r="J263" s="123">
        <v>12.164138617548867</v>
      </c>
      <c r="K263" s="123">
        <v>11.754551926161191</v>
      </c>
      <c r="L263" s="123">
        <v>12.124901810586596</v>
      </c>
      <c r="M263" s="123">
        <v>12.13799569213958</v>
      </c>
      <c r="N263" s="123">
        <v>11.855610591389313</v>
      </c>
      <c r="O263" s="123">
        <v>11.817331098948637</v>
      </c>
      <c r="P263" s="123">
        <v>12.149126893928898</v>
      </c>
      <c r="Q263" s="123">
        <v>11.487322767328578</v>
      </c>
      <c r="R263" s="123">
        <v>11.457723718025054</v>
      </c>
      <c r="S263" s="123">
        <v>11.713112977752823</v>
      </c>
      <c r="T263" s="123">
        <v>11.603398144971965</v>
      </c>
      <c r="U263" s="123">
        <v>11.4828568005143</v>
      </c>
      <c r="V263" s="123">
        <v>11.273344153731889</v>
      </c>
      <c r="W263" s="123">
        <v>10.951801494971958</v>
      </c>
      <c r="X263" s="123">
        <v>11.681238743632207</v>
      </c>
      <c r="Y263" s="123">
        <v>10.234786155628479</v>
      </c>
      <c r="DA263" s="130" t="s">
        <v>2754</v>
      </c>
    </row>
    <row r="264" spans="1:105" ht="12" customHeight="1" x14ac:dyDescent="0.25">
      <c r="A264" s="97" t="s">
        <v>143</v>
      </c>
      <c r="B264" s="99">
        <v>12.826753947583169</v>
      </c>
      <c r="C264" s="99">
        <v>13.758164867673065</v>
      </c>
      <c r="D264" s="99">
        <v>13.039867377098934</v>
      </c>
      <c r="E264" s="99">
        <v>12.541687711692822</v>
      </c>
      <c r="F264" s="99">
        <v>12.697294737902544</v>
      </c>
      <c r="G264" s="99">
        <v>13.301927988882184</v>
      </c>
      <c r="H264" s="99">
        <v>13.330727016967247</v>
      </c>
      <c r="I264" s="99">
        <v>12.162024234987936</v>
      </c>
      <c r="J264" s="99">
        <v>12.888556153200666</v>
      </c>
      <c r="K264" s="99">
        <v>13.02028717562049</v>
      </c>
      <c r="L264" s="99">
        <v>13.275322174923872</v>
      </c>
      <c r="M264" s="99">
        <v>12.429884727847911</v>
      </c>
      <c r="N264" s="99">
        <v>12.44851039661209</v>
      </c>
      <c r="O264" s="99">
        <v>12.263324158513043</v>
      </c>
      <c r="P264" s="99">
        <v>12.914567860067571</v>
      </c>
      <c r="Q264" s="99">
        <v>12.91506892269123</v>
      </c>
      <c r="R264" s="99">
        <v>12.423033721670949</v>
      </c>
      <c r="S264" s="99">
        <v>13.747610470286867</v>
      </c>
      <c r="T264" s="99">
        <v>12.948573706578157</v>
      </c>
      <c r="U264" s="99">
        <v>15.050159154754523</v>
      </c>
      <c r="V264" s="99">
        <v>15.397531187408868</v>
      </c>
      <c r="W264" s="99">
        <v>0.657716504205341</v>
      </c>
      <c r="X264" s="99">
        <v>6.047233582607773</v>
      </c>
      <c r="Y264" s="99">
        <v>0</v>
      </c>
      <c r="DA264" s="63" t="s">
        <v>2755</v>
      </c>
    </row>
    <row r="265" spans="1:105" ht="12" customHeight="1" x14ac:dyDescent="0.25">
      <c r="A265" s="97" t="s">
        <v>124</v>
      </c>
      <c r="B265" s="99">
        <v>13.770006078980625</v>
      </c>
      <c r="C265" s="99">
        <v>13.588805696075248</v>
      </c>
      <c r="D265" s="99">
        <v>13.535107829050027</v>
      </c>
      <c r="E265" s="99">
        <v>12.808612784248503</v>
      </c>
      <c r="F265" s="99">
        <v>12.760474900302601</v>
      </c>
      <c r="G265" s="99">
        <v>13.284072038886585</v>
      </c>
      <c r="H265" s="99">
        <v>12.796882830782206</v>
      </c>
      <c r="I265" s="99">
        <v>12.951186773046395</v>
      </c>
      <c r="J265" s="99">
        <v>13.022918130079756</v>
      </c>
      <c r="K265" s="99">
        <v>12.702122767218583</v>
      </c>
      <c r="L265" s="99">
        <v>13.18432439740033</v>
      </c>
      <c r="M265" s="99">
        <v>13.270063689205378</v>
      </c>
      <c r="N265" s="99">
        <v>13.077292649298009</v>
      </c>
      <c r="O265" s="99">
        <v>13.465256345909978</v>
      </c>
      <c r="P265" s="99">
        <v>13.346195973136661</v>
      </c>
      <c r="Q265" s="99">
        <v>12.641564035395707</v>
      </c>
      <c r="R265" s="99">
        <v>12.580366908719347</v>
      </c>
      <c r="S265" s="99">
        <v>12.647937793124434</v>
      </c>
      <c r="T265" s="99">
        <v>12.514821005531568</v>
      </c>
      <c r="U265" s="99">
        <v>11.783267004061614</v>
      </c>
      <c r="V265" s="99">
        <v>11.42228547115041</v>
      </c>
      <c r="W265" s="99">
        <v>12.135945318850279</v>
      </c>
      <c r="X265" s="99">
        <v>13.166722560541906</v>
      </c>
      <c r="Y265" s="99">
        <v>10.695175959322624</v>
      </c>
      <c r="DA265" s="63" t="s">
        <v>2756</v>
      </c>
    </row>
    <row r="266" spans="1:105" ht="12" customHeight="1" x14ac:dyDescent="0.25">
      <c r="A266" s="97" t="s">
        <v>123</v>
      </c>
      <c r="B266" s="99">
        <v>8.1316644289032389</v>
      </c>
      <c r="C266" s="99">
        <v>8.7435107552630136</v>
      </c>
      <c r="D266" s="99">
        <v>7.9193115917555916</v>
      </c>
      <c r="E266" s="99">
        <v>7.3192071233469269</v>
      </c>
      <c r="F266" s="99">
        <v>7.44766647421923</v>
      </c>
      <c r="G266" s="99">
        <v>7.7945930561573995</v>
      </c>
      <c r="H266" s="99">
        <v>7.7110505683200534</v>
      </c>
      <c r="I266" s="99">
        <v>7.7450186391159646</v>
      </c>
      <c r="J266" s="99">
        <v>7.7796478658401451</v>
      </c>
      <c r="K266" s="99">
        <v>7.6009695639063857</v>
      </c>
      <c r="L266" s="99">
        <v>7.92763855266832</v>
      </c>
      <c r="M266" s="99">
        <v>8.232063708816673</v>
      </c>
      <c r="N266" s="99">
        <v>8.0130560632331136</v>
      </c>
      <c r="O266" s="99">
        <v>8.2296301603042981</v>
      </c>
      <c r="P266" s="99">
        <v>8.539055038012032</v>
      </c>
      <c r="Q266" s="99">
        <v>7.9858628341838198</v>
      </c>
      <c r="R266" s="99">
        <v>8.3569455738731886</v>
      </c>
      <c r="S266" s="99">
        <v>8.8810596372936335</v>
      </c>
      <c r="T266" s="99">
        <v>9.0184598950060089</v>
      </c>
      <c r="U266" s="99">
        <v>8.6858818593015865</v>
      </c>
      <c r="V266" s="99">
        <v>8.4490203544242597</v>
      </c>
      <c r="W266" s="99">
        <v>9.076328765177875</v>
      </c>
      <c r="X266" s="99">
        <v>10.019835366833192</v>
      </c>
      <c r="Y266" s="99">
        <v>8.2418497697048334</v>
      </c>
      <c r="DA266" s="63" t="s">
        <v>2757</v>
      </c>
    </row>
    <row r="267" spans="1:105" ht="12" customHeight="1" x14ac:dyDescent="0.25">
      <c r="A267" s="100" t="s">
        <v>50</v>
      </c>
      <c r="B267" s="102">
        <v>1.5790738785055713</v>
      </c>
      <c r="C267" s="102">
        <v>3.0268251507599899</v>
      </c>
      <c r="D267" s="102">
        <v>1.2158583546946733</v>
      </c>
      <c r="E267" s="102">
        <v>0.67431229170311868</v>
      </c>
      <c r="F267" s="102">
        <v>0.88164594978430666</v>
      </c>
      <c r="G267" s="102">
        <v>0.88829572619479158</v>
      </c>
      <c r="H267" s="102">
        <v>1.1685464271409391</v>
      </c>
      <c r="I267" s="102">
        <v>0.96417052674677073</v>
      </c>
      <c r="J267" s="102">
        <v>0.90858801142818202</v>
      </c>
      <c r="K267" s="102">
        <v>0.82972894326256219</v>
      </c>
      <c r="L267" s="102">
        <v>0.86277377728779014</v>
      </c>
      <c r="M267" s="102">
        <v>1.3176781803372137</v>
      </c>
      <c r="N267" s="102">
        <v>0.85335199330547407</v>
      </c>
      <c r="O267" s="102">
        <v>0.55253910818522101</v>
      </c>
      <c r="P267" s="102">
        <v>1.136530953296764</v>
      </c>
      <c r="Q267" s="102">
        <v>0.2185164974854191</v>
      </c>
      <c r="R267" s="102">
        <v>0.36829155986989287</v>
      </c>
      <c r="S267" s="102">
        <v>0.70152339478755477</v>
      </c>
      <c r="T267" s="102">
        <v>0.82057199610986475</v>
      </c>
      <c r="U267" s="102">
        <v>0.9832092608817441</v>
      </c>
      <c r="V267" s="102">
        <v>0.76205424398231159</v>
      </c>
      <c r="W267" s="102">
        <v>0.93501678366438712</v>
      </c>
      <c r="X267" s="102">
        <v>1.1478663497139094</v>
      </c>
      <c r="Y267" s="102">
        <v>0.69538186696695115</v>
      </c>
      <c r="DA267" s="131" t="s">
        <v>2758</v>
      </c>
    </row>
    <row r="268" spans="1:105" ht="12" customHeight="1" x14ac:dyDescent="0.25">
      <c r="A268" s="103" t="s">
        <v>52</v>
      </c>
      <c r="B268" s="105">
        <v>6.5525905503976691</v>
      </c>
      <c r="C268" s="105">
        <v>5.7166856045030237</v>
      </c>
      <c r="D268" s="105">
        <v>6.7034532370609181</v>
      </c>
      <c r="E268" s="105">
        <v>6.6448948316438079</v>
      </c>
      <c r="F268" s="105">
        <v>6.5660205244349221</v>
      </c>
      <c r="G268" s="105">
        <v>6.9062973299626087</v>
      </c>
      <c r="H268" s="105">
        <v>6.5425041411791129</v>
      </c>
      <c r="I268" s="105">
        <v>6.7808481123691946</v>
      </c>
      <c r="J268" s="105">
        <v>6.8710598544119623</v>
      </c>
      <c r="K268" s="105">
        <v>6.7712406206438231</v>
      </c>
      <c r="L268" s="105">
        <v>7.0648647753805305</v>
      </c>
      <c r="M268" s="105">
        <v>6.9143855284794586</v>
      </c>
      <c r="N268" s="105">
        <v>7.1597040699276402</v>
      </c>
      <c r="O268" s="105">
        <v>7.6770910521190778</v>
      </c>
      <c r="P268" s="105">
        <v>7.4025240847152673</v>
      </c>
      <c r="Q268" s="105">
        <v>7.7673463366984032</v>
      </c>
      <c r="R268" s="105">
        <v>7.9886540140032976</v>
      </c>
      <c r="S268" s="105">
        <v>8.1795362425060762</v>
      </c>
      <c r="T268" s="105">
        <v>8.197887898896143</v>
      </c>
      <c r="U268" s="105">
        <v>7.7026725984198432</v>
      </c>
      <c r="V268" s="105">
        <v>7.6869661104419462</v>
      </c>
      <c r="W268" s="105">
        <v>8.1413119815134873</v>
      </c>
      <c r="X268" s="105">
        <v>8.8719690171192855</v>
      </c>
      <c r="Y268" s="105">
        <v>7.5464679027378834</v>
      </c>
      <c r="DA268" s="132" t="s">
        <v>2759</v>
      </c>
    </row>
    <row r="269" spans="1:105" ht="12" customHeight="1" x14ac:dyDescent="0.25">
      <c r="A269" s="106" t="s">
        <v>122</v>
      </c>
      <c r="B269" s="102">
        <v>10.784113730938202</v>
      </c>
      <c r="C269" s="102">
        <v>12.940869713928972</v>
      </c>
      <c r="D269" s="102">
        <v>11.886348545126181</v>
      </c>
      <c r="E269" s="102">
        <v>11.00961547407266</v>
      </c>
      <c r="F269" s="102">
        <v>11.019674637440211</v>
      </c>
      <c r="G269" s="102">
        <v>11.268228455026941</v>
      </c>
      <c r="H269" s="102">
        <v>11.987533680795567</v>
      </c>
      <c r="I269" s="102">
        <v>11.789739878925573</v>
      </c>
      <c r="J269" s="102">
        <v>11.674964413694072</v>
      </c>
      <c r="K269" s="102">
        <v>11.273913732211344</v>
      </c>
      <c r="L269" s="102">
        <v>11.898571506421844</v>
      </c>
      <c r="M269" s="102">
        <v>12.365217627616259</v>
      </c>
      <c r="N269" s="102">
        <v>12.046386534398412</v>
      </c>
      <c r="O269" s="102">
        <v>11.812372415589705</v>
      </c>
      <c r="P269" s="102">
        <v>12.419852226496262</v>
      </c>
      <c r="Q269" s="102">
        <v>11.5448070371336</v>
      </c>
      <c r="R269" s="102">
        <v>11.812597553781218</v>
      </c>
      <c r="S269" s="102">
        <v>12.082293737695425</v>
      </c>
      <c r="T269" s="102">
        <v>12.179427274012305</v>
      </c>
      <c r="U269" s="102">
        <v>12.230457424707406</v>
      </c>
      <c r="V269" s="102">
        <v>12.203564917688754</v>
      </c>
      <c r="W269" s="102">
        <v>12.285984146114963</v>
      </c>
      <c r="X269" s="102">
        <v>12.080027721624074</v>
      </c>
      <c r="Y269" s="102">
        <v>11.168225892711346</v>
      </c>
      <c r="DA269" s="131" t="s">
        <v>2760</v>
      </c>
    </row>
    <row r="270" spans="1:105" ht="12" customHeight="1" x14ac:dyDescent="0.25">
      <c r="A270" s="107" t="s">
        <v>121</v>
      </c>
      <c r="B270" s="105">
        <v>7.0123708541816967</v>
      </c>
      <c r="C270" s="105">
        <v>9.0570065697728435</v>
      </c>
      <c r="D270" s="105">
        <v>7.7493753099936713</v>
      </c>
      <c r="E270" s="105">
        <v>7.0416180584090551</v>
      </c>
      <c r="F270" s="105">
        <v>7.1556835612951888</v>
      </c>
      <c r="G270" s="105">
        <v>7.3421289733334287</v>
      </c>
      <c r="H270" s="105">
        <v>7.9545166839993815</v>
      </c>
      <c r="I270" s="105">
        <v>7.7640726549102244</v>
      </c>
      <c r="J270" s="105">
        <v>7.6826056145610027</v>
      </c>
      <c r="K270" s="105">
        <v>7.4198697103522404</v>
      </c>
      <c r="L270" s="105">
        <v>7.8425440234062069</v>
      </c>
      <c r="M270" s="105">
        <v>8.3199771590998886</v>
      </c>
      <c r="N270" s="105">
        <v>7.9983470714111506</v>
      </c>
      <c r="O270" s="105">
        <v>7.7847726583041919</v>
      </c>
      <c r="P270" s="105">
        <v>8.4583176020536897</v>
      </c>
      <c r="Q270" s="105">
        <v>7.7067510494012499</v>
      </c>
      <c r="R270" s="105">
        <v>8.1112912240879549</v>
      </c>
      <c r="S270" s="105">
        <v>8.6340558592746852</v>
      </c>
      <c r="T270" s="105">
        <v>8.8690231689330954</v>
      </c>
      <c r="U270" s="105">
        <v>9.0655464360904396</v>
      </c>
      <c r="V270" s="105">
        <v>9.0451147213640581</v>
      </c>
      <c r="W270" s="105">
        <v>9.1641929778280744</v>
      </c>
      <c r="X270" s="105">
        <v>9.1291177102726522</v>
      </c>
      <c r="Y270" s="105">
        <v>8.6091615078455686</v>
      </c>
      <c r="DA270" s="132" t="s">
        <v>2761</v>
      </c>
    </row>
    <row r="271" spans="1:105" ht="12" customHeight="1" x14ac:dyDescent="0.25">
      <c r="A271" s="108" t="s">
        <v>53</v>
      </c>
      <c r="B271" s="99">
        <v>1.2021935086864863</v>
      </c>
      <c r="C271" s="99">
        <v>2.8594715584742243</v>
      </c>
      <c r="D271" s="99">
        <v>1.0600695758479215</v>
      </c>
      <c r="E271" s="99">
        <v>0.56518919207600571</v>
      </c>
      <c r="F271" s="99">
        <v>0.75564334118035914</v>
      </c>
      <c r="G271" s="99">
        <v>0.74579679359893036</v>
      </c>
      <c r="H271" s="99">
        <v>1.1051427827416536</v>
      </c>
      <c r="I271" s="99">
        <v>0.88136688127670881</v>
      </c>
      <c r="J271" s="99">
        <v>0.81575280019866037</v>
      </c>
      <c r="K271" s="99">
        <v>0.73341623902020736</v>
      </c>
      <c r="L271" s="99">
        <v>0.76806858025853542</v>
      </c>
      <c r="M271" s="99">
        <v>1.2095262360262098</v>
      </c>
      <c r="N271" s="99">
        <v>0.77635941566119537</v>
      </c>
      <c r="O271" s="99">
        <v>0.45056810513083795</v>
      </c>
      <c r="P271" s="99">
        <v>1.0628740399562882</v>
      </c>
      <c r="Q271" s="99">
        <v>0.15054647813778127</v>
      </c>
      <c r="R271" s="99">
        <v>0.29866207079538731</v>
      </c>
      <c r="S271" s="99">
        <v>0.65805224787215155</v>
      </c>
      <c r="T271" s="99">
        <v>0.79057002472183546</v>
      </c>
      <c r="U271" s="99">
        <v>1.046398582606999</v>
      </c>
      <c r="V271" s="99">
        <v>0.85999462861065845</v>
      </c>
      <c r="W271" s="99">
        <v>0.91851052924290066</v>
      </c>
      <c r="X271" s="99">
        <v>0.98118478290736255</v>
      </c>
      <c r="Y271" s="99">
        <v>0.74741132744832184</v>
      </c>
      <c r="DA271" s="63" t="s">
        <v>2762</v>
      </c>
    </row>
    <row r="272" spans="1:105" ht="12" customHeight="1" x14ac:dyDescent="0.25">
      <c r="A272" s="108" t="s">
        <v>52</v>
      </c>
      <c r="B272" s="99">
        <v>5.8101773454952106</v>
      </c>
      <c r="C272" s="99">
        <v>6.1975350112986227</v>
      </c>
      <c r="D272" s="99">
        <v>6.6893057341457505</v>
      </c>
      <c r="E272" s="99">
        <v>6.4764288663330509</v>
      </c>
      <c r="F272" s="99">
        <v>6.4000402201148292</v>
      </c>
      <c r="G272" s="99">
        <v>6.5963321797344987</v>
      </c>
      <c r="H272" s="99">
        <v>6.8493739012577288</v>
      </c>
      <c r="I272" s="99">
        <v>6.8827057736335151</v>
      </c>
      <c r="J272" s="99">
        <v>6.86685281436234</v>
      </c>
      <c r="K272" s="99">
        <v>6.686453471332034</v>
      </c>
      <c r="L272" s="99">
        <v>7.0744754431476693</v>
      </c>
      <c r="M272" s="99">
        <v>7.110450923073679</v>
      </c>
      <c r="N272" s="99">
        <v>7.2219876557499534</v>
      </c>
      <c r="O272" s="99">
        <v>7.3342045531733557</v>
      </c>
      <c r="P272" s="99">
        <v>7.3954435620974026</v>
      </c>
      <c r="Q272" s="99">
        <v>7.5562045712634678</v>
      </c>
      <c r="R272" s="99">
        <v>7.8126291532925682</v>
      </c>
      <c r="S272" s="99">
        <v>7.9760036114025343</v>
      </c>
      <c r="T272" s="99">
        <v>8.078453144211263</v>
      </c>
      <c r="U272" s="99">
        <v>8.0191478534834388</v>
      </c>
      <c r="V272" s="99">
        <v>8.1851200927534009</v>
      </c>
      <c r="W272" s="99">
        <v>8.2456824485851747</v>
      </c>
      <c r="X272" s="99">
        <v>8.1479329273652876</v>
      </c>
      <c r="Y272" s="99">
        <v>7.8617501803972454</v>
      </c>
      <c r="DA272" s="63" t="s">
        <v>2763</v>
      </c>
    </row>
    <row r="273" spans="1:105" ht="12" customHeight="1" x14ac:dyDescent="0.25">
      <c r="A273" s="121" t="s">
        <v>54</v>
      </c>
      <c r="B273" s="123">
        <v>6.8264312277402732</v>
      </c>
      <c r="C273" s="123">
        <v>7.2191455644545721</v>
      </c>
      <c r="D273" s="123">
        <v>7.291972538735652</v>
      </c>
      <c r="E273" s="123">
        <v>7.348040410523506</v>
      </c>
      <c r="F273" s="123">
        <v>7.3773331197158516</v>
      </c>
      <c r="G273" s="123">
        <v>7.5754525445493259</v>
      </c>
      <c r="H273" s="123">
        <v>8.2317520684270065</v>
      </c>
      <c r="I273" s="123">
        <v>8.010995690718218</v>
      </c>
      <c r="J273" s="123">
        <v>8.0255422265788017</v>
      </c>
      <c r="K273" s="123">
        <v>7.9967723767434622</v>
      </c>
      <c r="L273" s="123">
        <v>7.8694701065476886</v>
      </c>
      <c r="M273" s="123">
        <v>7.7654298818254821</v>
      </c>
      <c r="N273" s="123">
        <v>7.3537983059056327</v>
      </c>
      <c r="O273" s="123">
        <v>6.545786214306812</v>
      </c>
      <c r="P273" s="123">
        <v>6.9922301822749864</v>
      </c>
      <c r="Q273" s="123">
        <v>6.9930985667503878</v>
      </c>
      <c r="R273" s="123">
        <v>6.6936600892549016</v>
      </c>
      <c r="S273" s="123">
        <v>6.8639019595760109</v>
      </c>
      <c r="T273" s="123">
        <v>7.0865232098434472</v>
      </c>
      <c r="U273" s="123">
        <v>6.9299390985318956</v>
      </c>
      <c r="V273" s="123">
        <v>6.7921936918977117</v>
      </c>
      <c r="W273" s="123">
        <v>5.5200169575637199</v>
      </c>
      <c r="X273" s="123">
        <v>6.2132799809933195</v>
      </c>
      <c r="Y273" s="123">
        <v>5.6470812217428401</v>
      </c>
      <c r="DA273" s="130" t="s">
        <v>2764</v>
      </c>
    </row>
    <row r="274" spans="1:105" ht="12" customHeight="1" x14ac:dyDescent="0.25">
      <c r="A274" s="97" t="s">
        <v>51</v>
      </c>
      <c r="B274" s="99">
        <v>7.2563872766163708</v>
      </c>
      <c r="C274" s="99">
        <v>7.6183696808554293</v>
      </c>
      <c r="D274" s="99">
        <v>7.8132003627447082</v>
      </c>
      <c r="E274" s="99">
        <v>7.8595052990882603</v>
      </c>
      <c r="F274" s="99">
        <v>8.0632801080400558</v>
      </c>
      <c r="G274" s="99">
        <v>8.4145153764132559</v>
      </c>
      <c r="H274" s="99">
        <v>8.9658453932638622</v>
      </c>
      <c r="I274" s="99">
        <v>8.5901452047989846</v>
      </c>
      <c r="J274" s="99">
        <v>8.817072693664981</v>
      </c>
      <c r="K274" s="99">
        <v>9.0750712409154382</v>
      </c>
      <c r="L274" s="99">
        <v>8.4514497083614266</v>
      </c>
      <c r="M274" s="99">
        <v>8.6494934896220741</v>
      </c>
      <c r="N274" s="99">
        <v>8.0369588669956613</v>
      </c>
      <c r="O274" s="99">
        <v>7.128760993421646</v>
      </c>
      <c r="P274" s="99">
        <v>7.5173704828341545</v>
      </c>
      <c r="Q274" s="99">
        <v>7.791623908193583</v>
      </c>
      <c r="R274" s="99">
        <v>7.4495123482730774</v>
      </c>
      <c r="S274" s="99">
        <v>8.1853547526922448</v>
      </c>
      <c r="T274" s="99">
        <v>8.1752832756953637</v>
      </c>
      <c r="U274" s="99">
        <v>9.1133794884714288</v>
      </c>
      <c r="V274" s="99">
        <v>9.4576487449123885</v>
      </c>
      <c r="W274" s="99">
        <v>0.41698754402269517</v>
      </c>
      <c r="X274" s="99">
        <v>4.992142306977045</v>
      </c>
      <c r="Y274" s="99">
        <v>0</v>
      </c>
      <c r="DA274" s="63" t="s">
        <v>2765</v>
      </c>
    </row>
    <row r="275" spans="1:105" ht="12" customHeight="1" x14ac:dyDescent="0.25">
      <c r="A275" s="97" t="s">
        <v>50</v>
      </c>
      <c r="B275" s="99">
        <v>7.4165027162336372</v>
      </c>
      <c r="C275" s="99">
        <v>7.6077661842205488</v>
      </c>
      <c r="D275" s="99">
        <v>7.8323371038430194</v>
      </c>
      <c r="E275" s="99">
        <v>7.9660817556766474</v>
      </c>
      <c r="F275" s="99">
        <v>8.1509134763634936</v>
      </c>
      <c r="G275" s="99">
        <v>8.43430008129185</v>
      </c>
      <c r="H275" s="99">
        <v>8.7077258557999588</v>
      </c>
      <c r="I275" s="99">
        <v>9.0023551766242846</v>
      </c>
      <c r="J275" s="99">
        <v>9.0441644535046741</v>
      </c>
      <c r="K275" s="99">
        <v>8.8096402240827523</v>
      </c>
      <c r="L275" s="99">
        <v>8.6975767970284767</v>
      </c>
      <c r="M275" s="99">
        <v>8.2177047720378749</v>
      </c>
      <c r="N275" s="99">
        <v>7.8879173500273021</v>
      </c>
      <c r="O275" s="99">
        <v>7.6383549697541087</v>
      </c>
      <c r="P275" s="99">
        <v>7.572460828214858</v>
      </c>
      <c r="Q275" s="99">
        <v>7.6473781202029834</v>
      </c>
      <c r="R275" s="99">
        <v>7.8031416444286963</v>
      </c>
      <c r="S275" s="99">
        <v>8.0366465124561444</v>
      </c>
      <c r="T275" s="99">
        <v>8.4953245042144445</v>
      </c>
      <c r="U275" s="99">
        <v>7.6296240387991103</v>
      </c>
      <c r="V275" s="99">
        <v>7.391829727681591</v>
      </c>
      <c r="W275" s="99">
        <v>7.8244271747383376</v>
      </c>
      <c r="X275" s="99">
        <v>8.717985273569747</v>
      </c>
      <c r="Y275" s="99">
        <v>7.1263158349688966</v>
      </c>
      <c r="DA275" s="63" t="s">
        <v>2766</v>
      </c>
    </row>
    <row r="276" spans="1:105" ht="12" customHeight="1" x14ac:dyDescent="0.25">
      <c r="A276" s="109" t="s">
        <v>120</v>
      </c>
      <c r="B276" s="110">
        <v>5.4237336232817652</v>
      </c>
      <c r="C276" s="110">
        <v>6.233831792060518</v>
      </c>
      <c r="D276" s="110">
        <v>6.0832575749947431</v>
      </c>
      <c r="E276" s="110">
        <v>6.1844424797402224</v>
      </c>
      <c r="F276" s="110">
        <v>6.0519080889524099</v>
      </c>
      <c r="G276" s="110">
        <v>6.1714342353829581</v>
      </c>
      <c r="H276" s="110">
        <v>7.2664386907148399</v>
      </c>
      <c r="I276" s="110">
        <v>7.0795915889781256</v>
      </c>
      <c r="J276" s="110">
        <v>6.8965172921480722</v>
      </c>
      <c r="K276" s="110">
        <v>6.5744619762011185</v>
      </c>
      <c r="L276" s="110">
        <v>6.9148145141392749</v>
      </c>
      <c r="M276" s="110">
        <v>6.3683141852521263</v>
      </c>
      <c r="N276" s="110">
        <v>6.1062644265612658</v>
      </c>
      <c r="O276" s="110">
        <v>5.1888902268215293</v>
      </c>
      <c r="P276" s="110">
        <v>5.9539908034463851</v>
      </c>
      <c r="Q276" s="110">
        <v>5.7524818724017406</v>
      </c>
      <c r="R276" s="110">
        <v>5.6890245468792111</v>
      </c>
      <c r="S276" s="110">
        <v>5.7019442666152278</v>
      </c>
      <c r="T276" s="110">
        <v>6.1505786744499993</v>
      </c>
      <c r="U276" s="110">
        <v>5.7935409680891539</v>
      </c>
      <c r="V276" s="110">
        <v>5.7467639155036307</v>
      </c>
      <c r="W276" s="110">
        <v>5.7397042642678446</v>
      </c>
      <c r="X276" s="110">
        <v>5.6261573501484756</v>
      </c>
      <c r="Y276" s="110">
        <v>5.2974674528649333</v>
      </c>
      <c r="DA276" s="60" t="s">
        <v>2767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38.268806730043032</v>
      </c>
      <c r="C278" s="118">
        <f t="shared" si="124"/>
        <v>40.737106101273</v>
      </c>
      <c r="D278" s="118">
        <f t="shared" si="124"/>
        <v>43.268055028296132</v>
      </c>
      <c r="E278" s="118">
        <f t="shared" si="124"/>
        <v>40.651873171663034</v>
      </c>
      <c r="F278" s="118">
        <f t="shared" si="124"/>
        <v>47.697261497398976</v>
      </c>
      <c r="G278" s="118">
        <f t="shared" si="124"/>
        <v>50.074841638579876</v>
      </c>
      <c r="H278" s="118">
        <f t="shared" si="124"/>
        <v>51.80976426591819</v>
      </c>
      <c r="I278" s="118">
        <f t="shared" si="124"/>
        <v>45.091703683257151</v>
      </c>
      <c r="J278" s="118">
        <f t="shared" si="124"/>
        <v>47.40997028135186</v>
      </c>
      <c r="K278" s="118">
        <f t="shared" si="124"/>
        <v>52.628443988939935</v>
      </c>
      <c r="L278" s="118">
        <f t="shared" si="124"/>
        <v>50.085469017665808</v>
      </c>
      <c r="M278" s="118">
        <f t="shared" si="124"/>
        <v>49.22050028320119</v>
      </c>
      <c r="N278" s="118">
        <f t="shared" si="124"/>
        <v>49.520665484567395</v>
      </c>
      <c r="O278" s="118">
        <f t="shared" si="124"/>
        <v>41.444095761507718</v>
      </c>
      <c r="P278" s="118">
        <f t="shared" si="124"/>
        <v>41.086512685486049</v>
      </c>
      <c r="Q278" s="118">
        <f t="shared" si="124"/>
        <v>38.977526111519879</v>
      </c>
      <c r="R278" s="118">
        <f t="shared" ref="R278:V278" si="125">R279+R282+R284+R294</f>
        <v>35.721058458570553</v>
      </c>
      <c r="S278" s="118">
        <f t="shared" si="125"/>
        <v>50.897892436419937</v>
      </c>
      <c r="T278" s="118">
        <f t="shared" si="125"/>
        <v>56.273590761435088</v>
      </c>
      <c r="U278" s="118">
        <f t="shared" si="125"/>
        <v>43.089730598348957</v>
      </c>
      <c r="V278" s="118">
        <f t="shared" si="125"/>
        <v>47.179562277080692</v>
      </c>
      <c r="W278" s="118">
        <f t="shared" ref="W278:Y278" si="126">W279+W282+W284+W294</f>
        <v>40.708375952377025</v>
      </c>
      <c r="X278" s="118">
        <f t="shared" si="126"/>
        <v>47.14626774328093</v>
      </c>
      <c r="Y278" s="118">
        <f t="shared" si="126"/>
        <v>44.289077696292068</v>
      </c>
      <c r="DA278" s="129" t="s">
        <v>2916</v>
      </c>
    </row>
    <row r="279" spans="1:105" ht="12" customHeight="1" x14ac:dyDescent="0.25">
      <c r="A279" s="121" t="s">
        <v>57</v>
      </c>
      <c r="B279" s="123">
        <f t="shared" ref="B279:Q279" si="127">SUM(B280:B281)</f>
        <v>26.546042113199888</v>
      </c>
      <c r="C279" s="123">
        <f t="shared" si="127"/>
        <v>28.264055123347553</v>
      </c>
      <c r="D279" s="123">
        <f t="shared" si="127"/>
        <v>31.008290267875772</v>
      </c>
      <c r="E279" s="123">
        <f t="shared" si="127"/>
        <v>28.101085447123449</v>
      </c>
      <c r="F279" s="123">
        <f t="shared" si="127"/>
        <v>35.074061257448193</v>
      </c>
      <c r="G279" s="123">
        <f t="shared" si="127"/>
        <v>36.327383187631973</v>
      </c>
      <c r="H279" s="123">
        <f t="shared" si="127"/>
        <v>37.232750945709931</v>
      </c>
      <c r="I279" s="123">
        <f t="shared" si="127"/>
        <v>31.414887612634061</v>
      </c>
      <c r="J279" s="123">
        <f t="shared" si="127"/>
        <v>33.384315474344383</v>
      </c>
      <c r="K279" s="123">
        <f t="shared" si="127"/>
        <v>37.897826843834579</v>
      </c>
      <c r="L279" s="123">
        <f t="shared" si="127"/>
        <v>34.956871873123866</v>
      </c>
      <c r="M279" s="123">
        <f t="shared" si="127"/>
        <v>34.212517126224654</v>
      </c>
      <c r="N279" s="123">
        <f t="shared" si="127"/>
        <v>34.928011108820314</v>
      </c>
      <c r="O279" s="123">
        <f t="shared" si="127"/>
        <v>27.542920035303798</v>
      </c>
      <c r="P279" s="123">
        <f t="shared" si="127"/>
        <v>26.964033649086272</v>
      </c>
      <c r="Q279" s="123">
        <f t="shared" si="127"/>
        <v>24.395114894499187</v>
      </c>
      <c r="R279" s="123">
        <f t="shared" ref="R279:V279" si="128">SUM(R280:R281)</f>
        <v>21.02083305598109</v>
      </c>
      <c r="S279" s="123">
        <f t="shared" si="128"/>
        <v>35.208860180956925</v>
      </c>
      <c r="T279" s="123">
        <f t="shared" si="128"/>
        <v>40.207110076484618</v>
      </c>
      <c r="U279" s="123">
        <f t="shared" si="128"/>
        <v>26.683399890793904</v>
      </c>
      <c r="V279" s="123">
        <f t="shared" si="128"/>
        <v>30.528716001281314</v>
      </c>
      <c r="W279" s="123">
        <f t="shared" ref="W279:Y279" si="129">SUM(W280:W281)</f>
        <v>24.556248038778634</v>
      </c>
      <c r="X279" s="123">
        <f t="shared" si="129"/>
        <v>29.763559273451182</v>
      </c>
      <c r="Y279" s="123">
        <f t="shared" si="129"/>
        <v>28.464789271174233</v>
      </c>
      <c r="DA279" s="130" t="s">
        <v>2917</v>
      </c>
    </row>
    <row r="280" spans="1:105" ht="12" customHeight="1" x14ac:dyDescent="0.25">
      <c r="A280" s="97" t="s">
        <v>51</v>
      </c>
      <c r="B280" s="99">
        <v>26.314468767125991</v>
      </c>
      <c r="C280" s="99">
        <v>28.017273422272876</v>
      </c>
      <c r="D280" s="99">
        <v>30.746205315709108</v>
      </c>
      <c r="E280" s="99">
        <v>27.878947690227594</v>
      </c>
      <c r="F280" s="99">
        <v>34.797431982230897</v>
      </c>
      <c r="G280" s="99">
        <v>36.050487339643873</v>
      </c>
      <c r="H280" s="99">
        <v>36.960310080780637</v>
      </c>
      <c r="I280" s="99">
        <v>31.186855918824619</v>
      </c>
      <c r="J280" s="99">
        <v>33.147868157645071</v>
      </c>
      <c r="K280" s="99">
        <v>37.63937760752551</v>
      </c>
      <c r="L280" s="99">
        <v>34.719883647465615</v>
      </c>
      <c r="M280" s="99">
        <v>33.978799508257048</v>
      </c>
      <c r="N280" s="99">
        <v>34.692405828538462</v>
      </c>
      <c r="O280" s="99">
        <v>27.354365766557045</v>
      </c>
      <c r="P280" s="99">
        <v>26.777024825368482</v>
      </c>
      <c r="Q280" s="99">
        <v>24.233109006784538</v>
      </c>
      <c r="R280" s="99">
        <v>20.881258009214775</v>
      </c>
      <c r="S280" s="99">
        <v>34.97889412860787</v>
      </c>
      <c r="T280" s="99">
        <v>39.942289414788235</v>
      </c>
      <c r="U280" s="99">
        <v>26.509704544892003</v>
      </c>
      <c r="V280" s="99">
        <v>30.330053325412909</v>
      </c>
      <c r="W280" s="99">
        <v>24.39584618936501</v>
      </c>
      <c r="X280" s="99">
        <v>29.566279004998776</v>
      </c>
      <c r="Y280" s="99">
        <v>28.276504842539076</v>
      </c>
      <c r="DA280" s="63" t="s">
        <v>2918</v>
      </c>
    </row>
    <row r="281" spans="1:105" ht="12" customHeight="1" x14ac:dyDescent="0.25">
      <c r="A281" s="97" t="s">
        <v>53</v>
      </c>
      <c r="B281" s="99">
        <v>0.23157334607389859</v>
      </c>
      <c r="C281" s="99">
        <v>0.24678170107467612</v>
      </c>
      <c r="D281" s="99">
        <v>0.26208495216666261</v>
      </c>
      <c r="E281" s="99">
        <v>0.22213775689585355</v>
      </c>
      <c r="F281" s="99">
        <v>0.27662927521729774</v>
      </c>
      <c r="G281" s="99">
        <v>0.27689584798810379</v>
      </c>
      <c r="H281" s="99">
        <v>0.27244086492929159</v>
      </c>
      <c r="I281" s="99">
        <v>0.22803169380944097</v>
      </c>
      <c r="J281" s="99">
        <v>0.23644731669931374</v>
      </c>
      <c r="K281" s="99">
        <v>0.25844923630907074</v>
      </c>
      <c r="L281" s="99">
        <v>0.23698822565825475</v>
      </c>
      <c r="M281" s="99">
        <v>0.23371761796760698</v>
      </c>
      <c r="N281" s="99">
        <v>0.23560528028185154</v>
      </c>
      <c r="O281" s="99">
        <v>0.1885542687467523</v>
      </c>
      <c r="P281" s="99">
        <v>0.18700882371778796</v>
      </c>
      <c r="Q281" s="99">
        <v>0.16200588771464744</v>
      </c>
      <c r="R281" s="99">
        <v>0.13957504676631266</v>
      </c>
      <c r="S281" s="99">
        <v>0.22996605234905448</v>
      </c>
      <c r="T281" s="99">
        <v>0.26482066169638258</v>
      </c>
      <c r="U281" s="99">
        <v>0.17369534590190039</v>
      </c>
      <c r="V281" s="99">
        <v>0.19866267586840666</v>
      </c>
      <c r="W281" s="99">
        <v>0.16040184941362398</v>
      </c>
      <c r="X281" s="99">
        <v>0.19728026845240593</v>
      </c>
      <c r="Y281" s="99">
        <v>0.18828442863515657</v>
      </c>
      <c r="DA281" s="63" t="s">
        <v>2919</v>
      </c>
    </row>
    <row r="282" spans="1:105" ht="12" customHeight="1" x14ac:dyDescent="0.25">
      <c r="A282" s="121" t="s">
        <v>92</v>
      </c>
      <c r="B282" s="123">
        <f t="shared" ref="B282:Y282" si="130">B283</f>
        <v>0.41875483378235168</v>
      </c>
      <c r="C282" s="123">
        <f t="shared" si="130"/>
        <v>0.56708911584784216</v>
      </c>
      <c r="D282" s="123">
        <f t="shared" si="130"/>
        <v>0.47907438824235471</v>
      </c>
      <c r="E282" s="123">
        <f t="shared" si="130"/>
        <v>1.0525451454560564</v>
      </c>
      <c r="F282" s="123">
        <f t="shared" si="130"/>
        <v>1.0059608133721822</v>
      </c>
      <c r="G282" s="123">
        <f t="shared" si="130"/>
        <v>1.6587172568070989</v>
      </c>
      <c r="H282" s="123">
        <f t="shared" si="130"/>
        <v>1.955074360744723</v>
      </c>
      <c r="I282" s="123">
        <f t="shared" si="130"/>
        <v>1.3032125976602029</v>
      </c>
      <c r="J282" s="123">
        <f t="shared" si="130"/>
        <v>1.5140975207298648</v>
      </c>
      <c r="K282" s="123">
        <f t="shared" si="130"/>
        <v>2.3746391837219201</v>
      </c>
      <c r="L282" s="123">
        <f t="shared" si="130"/>
        <v>2.5043031291318187</v>
      </c>
      <c r="M282" s="123">
        <f t="shared" si="130"/>
        <v>2.4014603904500582</v>
      </c>
      <c r="N282" s="123">
        <f t="shared" si="130"/>
        <v>2.2946170862337545</v>
      </c>
      <c r="O282" s="123">
        <f t="shared" si="130"/>
        <v>2.0443530196476534</v>
      </c>
      <c r="P282" s="123">
        <f t="shared" si="130"/>
        <v>1.6262231258364264</v>
      </c>
      <c r="Q282" s="123">
        <f t="shared" si="130"/>
        <v>2.2873814857435217</v>
      </c>
      <c r="R282" s="123">
        <f t="shared" si="130"/>
        <v>2.2173470409801146</v>
      </c>
      <c r="S282" s="123">
        <f t="shared" si="130"/>
        <v>2.4936339511803447</v>
      </c>
      <c r="T282" s="123">
        <f t="shared" si="130"/>
        <v>2.5042422582531758</v>
      </c>
      <c r="U282" s="123">
        <f t="shared" si="130"/>
        <v>2.8737155038714377</v>
      </c>
      <c r="V282" s="123">
        <f t="shared" si="130"/>
        <v>3.1605529992749077</v>
      </c>
      <c r="W282" s="123">
        <f t="shared" si="130"/>
        <v>3.4143618739771746</v>
      </c>
      <c r="X282" s="123">
        <f t="shared" si="130"/>
        <v>3.4370536841345007</v>
      </c>
      <c r="Y282" s="123">
        <f t="shared" si="130"/>
        <v>3.0884230047456946</v>
      </c>
      <c r="DA282" s="130" t="s">
        <v>2920</v>
      </c>
    </row>
    <row r="283" spans="1:105" ht="12" customHeight="1" x14ac:dyDescent="0.25">
      <c r="A283" s="97" t="s">
        <v>53</v>
      </c>
      <c r="B283" s="99">
        <f>RES_hhdet_tess!B8</f>
        <v>0.41875483378235168</v>
      </c>
      <c r="C283" s="99">
        <f>RES_hhdet_tess!C8</f>
        <v>0.56708911584784216</v>
      </c>
      <c r="D283" s="99">
        <f>RES_hhdet_tess!D8</f>
        <v>0.47907438824235471</v>
      </c>
      <c r="E283" s="99">
        <f>RES_hhdet_tess!E8</f>
        <v>1.0525451454560564</v>
      </c>
      <c r="F283" s="99">
        <f>RES_hhdet_tess!F8</f>
        <v>1.0059608133721822</v>
      </c>
      <c r="G283" s="99">
        <f>RES_hhdet_tess!G8</f>
        <v>1.6587172568070989</v>
      </c>
      <c r="H283" s="99">
        <f>RES_hhdet_tess!H8</f>
        <v>1.955074360744723</v>
      </c>
      <c r="I283" s="99">
        <f>RES_hhdet_tess!I8</f>
        <v>1.3032125976602029</v>
      </c>
      <c r="J283" s="99">
        <f>RES_hhdet_tess!J8</f>
        <v>1.5140975207298648</v>
      </c>
      <c r="K283" s="99">
        <f>RES_hhdet_tess!K8</f>
        <v>2.3746391837219201</v>
      </c>
      <c r="L283" s="99">
        <f>RES_hhdet_tess!L8</f>
        <v>2.5043031291318187</v>
      </c>
      <c r="M283" s="99">
        <f>RES_hhdet_tess!M8</f>
        <v>2.4014603904500582</v>
      </c>
      <c r="N283" s="99">
        <f>RES_hhdet_tess!N8</f>
        <v>2.2946170862337545</v>
      </c>
      <c r="O283" s="99">
        <f>RES_hhdet_tess!O8</f>
        <v>2.0443530196476534</v>
      </c>
      <c r="P283" s="99">
        <f>RES_hhdet_tess!P8</f>
        <v>1.6262231258364264</v>
      </c>
      <c r="Q283" s="99">
        <f>RES_hhdet_tess!Q8</f>
        <v>2.2873814857435217</v>
      </c>
      <c r="R283" s="99">
        <f>RES_hhdet_tess!R8</f>
        <v>2.2173470409801146</v>
      </c>
      <c r="S283" s="99">
        <f>RES_hhdet_tess!S8</f>
        <v>2.4936339511803447</v>
      </c>
      <c r="T283" s="99">
        <f>RES_hhdet_tess!T8</f>
        <v>2.5042422582531758</v>
      </c>
      <c r="U283" s="99">
        <f>RES_hhdet_tess!U8</f>
        <v>2.8737155038714377</v>
      </c>
      <c r="V283" s="99">
        <f>RES_hhdet_tess!V8</f>
        <v>3.1605529992749077</v>
      </c>
      <c r="W283" s="99">
        <f>RES_hhdet_tess!W8</f>
        <v>3.4143618739771746</v>
      </c>
      <c r="X283" s="99">
        <f>RES_hhdet_tess!X8</f>
        <v>3.4370536841345007</v>
      </c>
      <c r="Y283" s="99">
        <f>RES_hhdet_tess!Y8</f>
        <v>3.0884230047456946</v>
      </c>
      <c r="DA283" s="63" t="s">
        <v>2921</v>
      </c>
    </row>
    <row r="284" spans="1:105" ht="12" customHeight="1" x14ac:dyDescent="0.25">
      <c r="A284" s="121" t="s">
        <v>55</v>
      </c>
      <c r="B284" s="123">
        <v>7.2090434023261514</v>
      </c>
      <c r="C284" s="123">
        <v>7.5026539371786587</v>
      </c>
      <c r="D284" s="123">
        <v>7.3185792059467722</v>
      </c>
      <c r="E284" s="123">
        <v>6.9789405764737102</v>
      </c>
      <c r="F284" s="123">
        <v>7.0418988354029413</v>
      </c>
      <c r="G284" s="123">
        <v>7.3518454582938109</v>
      </c>
      <c r="H284" s="123">
        <v>7.3805213427483789</v>
      </c>
      <c r="I284" s="123">
        <v>7.2569664343636973</v>
      </c>
      <c r="J284" s="123">
        <v>7.3849114549777273</v>
      </c>
      <c r="K284" s="123">
        <v>7.2729704032059859</v>
      </c>
      <c r="L284" s="123">
        <v>7.609897926356382</v>
      </c>
      <c r="M284" s="123">
        <v>7.7164485837060273</v>
      </c>
      <c r="N284" s="123">
        <v>7.6771502080562559</v>
      </c>
      <c r="O284" s="123">
        <v>7.7708711961845829</v>
      </c>
      <c r="P284" s="123">
        <v>8.0828948831946192</v>
      </c>
      <c r="Q284" s="123">
        <v>7.8271831169613213</v>
      </c>
      <c r="R284" s="123">
        <v>8.0816840233795695</v>
      </c>
      <c r="S284" s="123">
        <v>8.5649558400760917</v>
      </c>
      <c r="T284" s="123">
        <v>8.6714078461392337</v>
      </c>
      <c r="U284" s="123">
        <v>8.7179944014613895</v>
      </c>
      <c r="V284" s="123">
        <v>8.6964579137376496</v>
      </c>
      <c r="W284" s="123">
        <v>8.5621385632921765</v>
      </c>
      <c r="X284" s="123">
        <v>9.2009115130218238</v>
      </c>
      <c r="Y284" s="123">
        <v>8.2652212150283653</v>
      </c>
      <c r="DA284" s="130" t="s">
        <v>2922</v>
      </c>
    </row>
    <row r="285" spans="1:105" ht="12" customHeight="1" x14ac:dyDescent="0.25">
      <c r="A285" s="97" t="s">
        <v>143</v>
      </c>
      <c r="B285" s="99">
        <v>7.0530832416550009</v>
      </c>
      <c r="C285" s="99">
        <v>7.5957936909290051</v>
      </c>
      <c r="D285" s="99">
        <v>7.2318933049827283</v>
      </c>
      <c r="E285" s="99">
        <v>6.9952630921730012</v>
      </c>
      <c r="F285" s="99">
        <v>7.1252834248918431</v>
      </c>
      <c r="G285" s="99">
        <v>7.5003871846993935</v>
      </c>
      <c r="H285" s="99">
        <v>7.5395058231444017</v>
      </c>
      <c r="I285" s="99">
        <v>6.8965502652555548</v>
      </c>
      <c r="J285" s="99">
        <v>7.3908057210151687</v>
      </c>
      <c r="K285" s="99">
        <v>7.5505231039710274</v>
      </c>
      <c r="L285" s="99">
        <v>7.8024039074858775</v>
      </c>
      <c r="M285" s="99">
        <v>7.4327695650524408</v>
      </c>
      <c r="N285" s="99">
        <v>7.6076587146485499</v>
      </c>
      <c r="O285" s="99">
        <v>7.6449897042383839</v>
      </c>
      <c r="P285" s="99">
        <v>8.0729287872754014</v>
      </c>
      <c r="Q285" s="99">
        <v>8.1016341312502611</v>
      </c>
      <c r="R285" s="99">
        <v>7.8426660059946371</v>
      </c>
      <c r="S285" s="99">
        <v>8.7773669410751953</v>
      </c>
      <c r="T285" s="99">
        <v>8.3945438711983726</v>
      </c>
      <c r="U285" s="99">
        <v>9.9633796874970635</v>
      </c>
      <c r="V285" s="99">
        <v>10.642720824530048</v>
      </c>
      <c r="W285" s="99">
        <v>0.47653730442307768</v>
      </c>
      <c r="X285" s="99">
        <v>4.5146595424130602</v>
      </c>
      <c r="Y285" s="99">
        <v>0</v>
      </c>
      <c r="DA285" s="63" t="s">
        <v>2923</v>
      </c>
    </row>
    <row r="286" spans="1:105" ht="12" customHeight="1" x14ac:dyDescent="0.25">
      <c r="A286" s="97" t="s">
        <v>124</v>
      </c>
      <c r="B286" s="99">
        <v>7.4013381608775459</v>
      </c>
      <c r="C286" s="99">
        <v>7.3433089269676053</v>
      </c>
      <c r="D286" s="99">
        <v>7.3595418689038441</v>
      </c>
      <c r="E286" s="99">
        <v>7.0138078666340551</v>
      </c>
      <c r="F286" s="99">
        <v>7.0548607686015501</v>
      </c>
      <c r="G286" s="99">
        <v>7.4028722369981148</v>
      </c>
      <c r="H286" s="99">
        <v>7.2019146530583766</v>
      </c>
      <c r="I286" s="99">
        <v>7.3250267511847937</v>
      </c>
      <c r="J286" s="99">
        <v>7.386686373571596</v>
      </c>
      <c r="K286" s="99">
        <v>7.245069898949688</v>
      </c>
      <c r="L286" s="99">
        <v>7.5607283174747426</v>
      </c>
      <c r="M286" s="99">
        <v>7.6776340103764031</v>
      </c>
      <c r="N286" s="99">
        <v>7.6587262635629312</v>
      </c>
      <c r="O286" s="99">
        <v>8.0060590288052875</v>
      </c>
      <c r="P286" s="99">
        <v>8.0932303065865998</v>
      </c>
      <c r="Q286" s="99">
        <v>7.9212139739524563</v>
      </c>
      <c r="R286" s="99">
        <v>8.2501444133940502</v>
      </c>
      <c r="S286" s="99">
        <v>8.6769371550028289</v>
      </c>
      <c r="T286" s="99">
        <v>8.7828825342387145</v>
      </c>
      <c r="U286" s="99">
        <v>8.4096710724854358</v>
      </c>
      <c r="V286" s="99">
        <v>8.2420448184510171</v>
      </c>
      <c r="W286" s="99">
        <v>8.8156343077655048</v>
      </c>
      <c r="X286" s="99">
        <v>9.7006916087628152</v>
      </c>
      <c r="Y286" s="99">
        <v>8.0539545796500889</v>
      </c>
      <c r="DA286" s="63" t="s">
        <v>2924</v>
      </c>
    </row>
    <row r="287" spans="1:105" ht="12" customHeight="1" x14ac:dyDescent="0.25">
      <c r="A287" s="97" t="s">
        <v>123</v>
      </c>
      <c r="B287" s="99">
        <v>7.4013381608775468</v>
      </c>
      <c r="C287" s="99">
        <v>7.3435953070935316</v>
      </c>
      <c r="D287" s="99">
        <v>7.3598738684604692</v>
      </c>
      <c r="E287" s="99">
        <v>7.0135504252048246</v>
      </c>
      <c r="F287" s="99">
        <v>7.0540312131835332</v>
      </c>
      <c r="G287" s="99">
        <v>7.402081496037308</v>
      </c>
      <c r="H287" s="99">
        <v>7.2008993085884878</v>
      </c>
      <c r="I287" s="99">
        <v>7.3277888444591683</v>
      </c>
      <c r="J287" s="99">
        <v>7.3896886288851897</v>
      </c>
      <c r="K287" s="99">
        <v>7.2480527608220298</v>
      </c>
      <c r="L287" s="99">
        <v>7.5625979109381198</v>
      </c>
      <c r="M287" s="99">
        <v>7.6764349154648865</v>
      </c>
      <c r="N287" s="99">
        <v>7.6579919836193371</v>
      </c>
      <c r="O287" s="99">
        <v>8.0055940583610141</v>
      </c>
      <c r="P287" s="99">
        <v>8.0927545577257547</v>
      </c>
      <c r="Q287" s="99">
        <v>7.9080921773005608</v>
      </c>
      <c r="R287" s="99">
        <v>8.2379063167283988</v>
      </c>
      <c r="S287" s="99">
        <v>8.6704772605525768</v>
      </c>
      <c r="T287" s="99">
        <v>8.7781073196206574</v>
      </c>
      <c r="U287" s="99">
        <v>8.4015743395897751</v>
      </c>
      <c r="V287" s="99">
        <v>8.232950425773355</v>
      </c>
      <c r="W287" s="99">
        <v>8.8157398715274606</v>
      </c>
      <c r="X287" s="99">
        <v>9.7158101090083537</v>
      </c>
      <c r="Y287" s="99">
        <v>8.0663433042168737</v>
      </c>
      <c r="DA287" s="63" t="s">
        <v>2925</v>
      </c>
    </row>
    <row r="288" spans="1:105" ht="12" customHeight="1" x14ac:dyDescent="0.25">
      <c r="A288" s="100" t="s">
        <v>50</v>
      </c>
      <c r="B288" s="102">
        <v>0.84874761047987812</v>
      </c>
      <c r="C288" s="102">
        <v>1.626909702590507</v>
      </c>
      <c r="D288" s="102">
        <v>0.65642063139955109</v>
      </c>
      <c r="E288" s="102">
        <v>0.36865559356101657</v>
      </c>
      <c r="F288" s="102">
        <v>0.48801068874861064</v>
      </c>
      <c r="G288" s="102">
        <v>0.49578416607469972</v>
      </c>
      <c r="H288" s="102">
        <v>0.65839516740937487</v>
      </c>
      <c r="I288" s="102">
        <v>0.54694073208997229</v>
      </c>
      <c r="J288" s="102">
        <v>0.51862877447322608</v>
      </c>
      <c r="K288" s="102">
        <v>0.4768121401782075</v>
      </c>
      <c r="L288" s="102">
        <v>0.49773313555759002</v>
      </c>
      <c r="M288" s="102">
        <v>0.76204938698542801</v>
      </c>
      <c r="N288" s="102">
        <v>0.49828791369169662</v>
      </c>
      <c r="O288" s="102">
        <v>0.32850300624193762</v>
      </c>
      <c r="P288" s="102">
        <v>0.69023047301048635</v>
      </c>
      <c r="Q288" s="102">
        <v>0.1407458406021582</v>
      </c>
      <c r="R288" s="102">
        <v>0.24925230272510215</v>
      </c>
      <c r="S288" s="102">
        <v>0.4909410180464997</v>
      </c>
      <c r="T288" s="102">
        <v>0.58021942072451393</v>
      </c>
      <c r="U288" s="102">
        <v>0.69890174116993198</v>
      </c>
      <c r="V288" s="102">
        <v>0.54598431533140701</v>
      </c>
      <c r="W288" s="102">
        <v>0.67442789001397263</v>
      </c>
      <c r="X288" s="102">
        <v>0.84384109188906864</v>
      </c>
      <c r="Y288" s="102">
        <v>0.51987540147899092</v>
      </c>
      <c r="DA288" s="131" t="s">
        <v>2926</v>
      </c>
    </row>
    <row r="289" spans="1:105" ht="12" customHeight="1" x14ac:dyDescent="0.25">
      <c r="A289" s="103" t="s">
        <v>52</v>
      </c>
      <c r="B289" s="105">
        <v>6.5525905503976691</v>
      </c>
      <c r="C289" s="105">
        <v>5.7166856045030237</v>
      </c>
      <c r="D289" s="105">
        <v>6.7034532370609181</v>
      </c>
      <c r="E289" s="105">
        <v>6.6448948316438079</v>
      </c>
      <c r="F289" s="105">
        <v>6.5660205244349221</v>
      </c>
      <c r="G289" s="105">
        <v>6.9062973299626087</v>
      </c>
      <c r="H289" s="105">
        <v>6.5425041411791129</v>
      </c>
      <c r="I289" s="105">
        <v>6.7808481123691946</v>
      </c>
      <c r="J289" s="105">
        <v>6.8710598544119623</v>
      </c>
      <c r="K289" s="105">
        <v>6.7712406206438231</v>
      </c>
      <c r="L289" s="105">
        <v>7.0648647753805305</v>
      </c>
      <c r="M289" s="105">
        <v>6.9143855284794586</v>
      </c>
      <c r="N289" s="105">
        <v>7.1597040699276402</v>
      </c>
      <c r="O289" s="105">
        <v>7.6770910521190778</v>
      </c>
      <c r="P289" s="105">
        <v>7.4025240847152673</v>
      </c>
      <c r="Q289" s="105">
        <v>7.7673463366984032</v>
      </c>
      <c r="R289" s="105">
        <v>7.9886540140032976</v>
      </c>
      <c r="S289" s="105">
        <v>8.1795362425060762</v>
      </c>
      <c r="T289" s="105">
        <v>8.197887898896143</v>
      </c>
      <c r="U289" s="105">
        <v>7.7026725984198432</v>
      </c>
      <c r="V289" s="105">
        <v>7.6869661104419462</v>
      </c>
      <c r="W289" s="105">
        <v>8.1413119815134873</v>
      </c>
      <c r="X289" s="105">
        <v>8.8719690171192855</v>
      </c>
      <c r="Y289" s="105">
        <v>7.5464679027378834</v>
      </c>
      <c r="DA289" s="132" t="s">
        <v>2927</v>
      </c>
    </row>
    <row r="290" spans="1:105" ht="12" customHeight="1" x14ac:dyDescent="0.25">
      <c r="A290" s="106" t="s">
        <v>122</v>
      </c>
      <c r="B290" s="102">
        <v>6.5391499654979057</v>
      </c>
      <c r="C290" s="102">
        <v>7.9521625077173406</v>
      </c>
      <c r="D290" s="102">
        <v>7.3444528180874453</v>
      </c>
      <c r="E290" s="102">
        <v>6.8259176284712302</v>
      </c>
      <c r="F290" s="102">
        <v>6.8708312865959842</v>
      </c>
      <c r="G290" s="102">
        <v>7.0635826773559707</v>
      </c>
      <c r="H290" s="102">
        <v>7.5449271279994194</v>
      </c>
      <c r="I290" s="102">
        <v>7.4349931074559787</v>
      </c>
      <c r="J290" s="102">
        <v>7.376844820996272</v>
      </c>
      <c r="K290" s="102">
        <v>7.1436842472678617</v>
      </c>
      <c r="L290" s="102">
        <v>7.5562595349110637</v>
      </c>
      <c r="M290" s="102">
        <v>7.8844203559364967</v>
      </c>
      <c r="N290" s="102">
        <v>7.7246587599438401</v>
      </c>
      <c r="O290" s="102">
        <v>7.6272023852356039</v>
      </c>
      <c r="P290" s="102">
        <v>8.0710883710198615</v>
      </c>
      <c r="Q290" s="102">
        <v>7.6272658642621964</v>
      </c>
      <c r="R290" s="102">
        <v>7.972470268018963</v>
      </c>
      <c r="S290" s="102">
        <v>8.3877109760666055</v>
      </c>
      <c r="T290" s="102">
        <v>8.6118291633134572</v>
      </c>
      <c r="U290" s="102">
        <v>8.7711960371746098</v>
      </c>
      <c r="V290" s="102">
        <v>8.8213488566536089</v>
      </c>
      <c r="W290" s="102">
        <v>8.9180577907672163</v>
      </c>
      <c r="X290" s="102">
        <v>8.8556924102646466</v>
      </c>
      <c r="Y290" s="102">
        <v>8.413512746015531</v>
      </c>
      <c r="DA290" s="131" t="s">
        <v>2928</v>
      </c>
    </row>
    <row r="291" spans="1:105" ht="12" customHeight="1" x14ac:dyDescent="0.25">
      <c r="A291" s="107" t="s">
        <v>121</v>
      </c>
      <c r="B291" s="105">
        <v>6.5391499654979031</v>
      </c>
      <c r="C291" s="105">
        <v>7.9515071653870333</v>
      </c>
      <c r="D291" s="105">
        <v>7.3432722926656586</v>
      </c>
      <c r="E291" s="105">
        <v>6.8267445543836782</v>
      </c>
      <c r="F291" s="105">
        <v>6.8716245233767195</v>
      </c>
      <c r="G291" s="105">
        <v>7.0641244298542025</v>
      </c>
      <c r="H291" s="105">
        <v>7.545474343801871</v>
      </c>
      <c r="I291" s="105">
        <v>7.4394698698723563</v>
      </c>
      <c r="J291" s="105">
        <v>7.3839771959510125</v>
      </c>
      <c r="K291" s="105">
        <v>7.1528967460897146</v>
      </c>
      <c r="L291" s="105">
        <v>7.563738391481964</v>
      </c>
      <c r="M291" s="105">
        <v>7.8821655320619604</v>
      </c>
      <c r="N291" s="105">
        <v>7.7193968181736086</v>
      </c>
      <c r="O291" s="105">
        <v>7.6246979749762831</v>
      </c>
      <c r="P291" s="105">
        <v>8.0880136280894099</v>
      </c>
      <c r="Q291" s="105">
        <v>7.6564110179702514</v>
      </c>
      <c r="R291" s="105">
        <v>8.0176281145601056</v>
      </c>
      <c r="S291" s="105">
        <v>8.439866266546618</v>
      </c>
      <c r="T291" s="105">
        <v>8.6414533388329122</v>
      </c>
      <c r="U291" s="105">
        <v>8.7695842220890459</v>
      </c>
      <c r="V291" s="105">
        <v>8.8049593142325158</v>
      </c>
      <c r="W291" s="105">
        <v>8.9102851917640518</v>
      </c>
      <c r="X291" s="105">
        <v>8.8669777430835097</v>
      </c>
      <c r="Y291" s="105">
        <v>8.4238675584643197</v>
      </c>
      <c r="DA291" s="132" t="s">
        <v>2929</v>
      </c>
    </row>
    <row r="292" spans="1:105" ht="12" customHeight="1" x14ac:dyDescent="0.25">
      <c r="A292" s="108" t="s">
        <v>53</v>
      </c>
      <c r="B292" s="99">
        <v>0.72897262000269369</v>
      </c>
      <c r="C292" s="99">
        <v>1.753972154088411</v>
      </c>
      <c r="D292" s="99">
        <v>0.65396655851990859</v>
      </c>
      <c r="E292" s="99">
        <v>0.35031568805062802</v>
      </c>
      <c r="F292" s="99">
        <v>0.47158430326188977</v>
      </c>
      <c r="G292" s="99">
        <v>0.46779225011970399</v>
      </c>
      <c r="H292" s="99">
        <v>0.69610044254414261</v>
      </c>
      <c r="I292" s="99">
        <v>0.55676409623884116</v>
      </c>
      <c r="J292" s="99">
        <v>0.51712438158867036</v>
      </c>
      <c r="K292" s="99">
        <v>0.46644327475768083</v>
      </c>
      <c r="L292" s="99">
        <v>0.48926294833429201</v>
      </c>
      <c r="M292" s="99">
        <v>0.77171460898828137</v>
      </c>
      <c r="N292" s="99">
        <v>0.4974091624236564</v>
      </c>
      <c r="O292" s="99">
        <v>0.29049342180292642</v>
      </c>
      <c r="P292" s="99">
        <v>0.69257006599200832</v>
      </c>
      <c r="Q292" s="99">
        <v>0.10020644670678167</v>
      </c>
      <c r="R292" s="99">
        <v>0.20499896126753922</v>
      </c>
      <c r="S292" s="99">
        <v>0.4638626551440822</v>
      </c>
      <c r="T292" s="99">
        <v>0.56300019462164874</v>
      </c>
      <c r="U292" s="99">
        <v>0.75043636860560547</v>
      </c>
      <c r="V292" s="99">
        <v>0.61983922147911441</v>
      </c>
      <c r="W292" s="99">
        <v>0.66460274317887713</v>
      </c>
      <c r="X292" s="99">
        <v>0.7190448157182211</v>
      </c>
      <c r="Y292" s="99">
        <v>0.56211737806707385</v>
      </c>
      <c r="DA292" s="63" t="s">
        <v>2930</v>
      </c>
    </row>
    <row r="293" spans="1:105" ht="12" customHeight="1" x14ac:dyDescent="0.25">
      <c r="A293" s="108" t="s">
        <v>52</v>
      </c>
      <c r="B293" s="99">
        <v>5.8101773454952106</v>
      </c>
      <c r="C293" s="99">
        <v>6.1975350112986227</v>
      </c>
      <c r="D293" s="99">
        <v>6.6893057341457505</v>
      </c>
      <c r="E293" s="99">
        <v>6.4764288663330509</v>
      </c>
      <c r="F293" s="99">
        <v>6.4000402201148292</v>
      </c>
      <c r="G293" s="99">
        <v>6.5963321797344987</v>
      </c>
      <c r="H293" s="99">
        <v>6.8493739012577288</v>
      </c>
      <c r="I293" s="99">
        <v>6.8827057736335151</v>
      </c>
      <c r="J293" s="99">
        <v>6.86685281436234</v>
      </c>
      <c r="K293" s="99">
        <v>6.686453471332034</v>
      </c>
      <c r="L293" s="99">
        <v>7.0744754431476693</v>
      </c>
      <c r="M293" s="99">
        <v>7.110450923073679</v>
      </c>
      <c r="N293" s="99">
        <v>7.2219876557499534</v>
      </c>
      <c r="O293" s="99">
        <v>7.3342045531733557</v>
      </c>
      <c r="P293" s="99">
        <v>7.3954435620974026</v>
      </c>
      <c r="Q293" s="99">
        <v>7.5562045712634678</v>
      </c>
      <c r="R293" s="99">
        <v>7.8126291532925682</v>
      </c>
      <c r="S293" s="99">
        <v>7.9760036114025343</v>
      </c>
      <c r="T293" s="99">
        <v>8.078453144211263</v>
      </c>
      <c r="U293" s="99">
        <v>8.0191478534834388</v>
      </c>
      <c r="V293" s="99">
        <v>8.1851200927534009</v>
      </c>
      <c r="W293" s="99">
        <v>8.2456824485851747</v>
      </c>
      <c r="X293" s="99">
        <v>8.1479329273652876</v>
      </c>
      <c r="Y293" s="99">
        <v>7.8617501803972454</v>
      </c>
      <c r="DA293" s="63" t="s">
        <v>2931</v>
      </c>
    </row>
    <row r="294" spans="1:105" ht="12" customHeight="1" x14ac:dyDescent="0.25">
      <c r="A294" s="121" t="s">
        <v>54</v>
      </c>
      <c r="B294" s="123">
        <v>4.0949663807346397</v>
      </c>
      <c r="C294" s="123">
        <v>4.4033079248989466</v>
      </c>
      <c r="D294" s="123">
        <v>4.4621111662312334</v>
      </c>
      <c r="E294" s="123">
        <v>4.5193020026098187</v>
      </c>
      <c r="F294" s="123">
        <v>4.5753405911756584</v>
      </c>
      <c r="G294" s="123">
        <v>4.7368957358469901</v>
      </c>
      <c r="H294" s="123">
        <v>5.2414176167151503</v>
      </c>
      <c r="I294" s="123">
        <v>5.1166370385991833</v>
      </c>
      <c r="J294" s="123">
        <v>5.1266458312998866</v>
      </c>
      <c r="K294" s="123">
        <v>5.0830075581774468</v>
      </c>
      <c r="L294" s="123">
        <v>5.01439608905374</v>
      </c>
      <c r="M294" s="123">
        <v>4.8900741828204533</v>
      </c>
      <c r="N294" s="123">
        <v>4.6208870814570702</v>
      </c>
      <c r="O294" s="123">
        <v>4.0859515103716815</v>
      </c>
      <c r="P294" s="123">
        <v>4.4133610273687296</v>
      </c>
      <c r="Q294" s="123">
        <v>4.4678466143158495</v>
      </c>
      <c r="R294" s="123">
        <v>4.4011943382297796</v>
      </c>
      <c r="S294" s="123">
        <v>4.6304424642065802</v>
      </c>
      <c r="T294" s="123">
        <v>4.8908305805580632</v>
      </c>
      <c r="U294" s="123">
        <v>4.8146208022222323</v>
      </c>
      <c r="V294" s="123">
        <v>4.7938353627868207</v>
      </c>
      <c r="W294" s="123">
        <v>4.1756274763290371</v>
      </c>
      <c r="X294" s="123">
        <v>4.7447432726734249</v>
      </c>
      <c r="Y294" s="123">
        <v>4.4706442053437767</v>
      </c>
      <c r="DA294" s="130" t="s">
        <v>2932</v>
      </c>
    </row>
    <row r="295" spans="1:105" ht="12" customHeight="1" x14ac:dyDescent="0.25">
      <c r="A295" s="97" t="s">
        <v>51</v>
      </c>
      <c r="B295" s="99">
        <v>4.1344610693067079</v>
      </c>
      <c r="C295" s="99">
        <v>4.3463070796552392</v>
      </c>
      <c r="D295" s="99">
        <v>4.4647775921642037</v>
      </c>
      <c r="E295" s="99">
        <v>4.4993507483430397</v>
      </c>
      <c r="F295" s="99">
        <v>4.6254468563159099</v>
      </c>
      <c r="G295" s="99">
        <v>4.8370016791946719</v>
      </c>
      <c r="H295" s="99">
        <v>5.1659605938484852</v>
      </c>
      <c r="I295" s="99">
        <v>4.9553910859796257</v>
      </c>
      <c r="J295" s="99">
        <v>5.0884543881708</v>
      </c>
      <c r="K295" s="99">
        <v>5.2407689429633093</v>
      </c>
      <c r="L295" s="99">
        <v>4.8837200529405305</v>
      </c>
      <c r="M295" s="99">
        <v>5.0014299284823265</v>
      </c>
      <c r="N295" s="99">
        <v>4.6496506854460975</v>
      </c>
      <c r="O295" s="99">
        <v>4.1259203241446931</v>
      </c>
      <c r="P295" s="99">
        <v>4.3515311002302095</v>
      </c>
      <c r="Q295" s="99">
        <v>4.511791700135718</v>
      </c>
      <c r="R295" s="99">
        <v>4.3176131719489144</v>
      </c>
      <c r="S295" s="99">
        <v>4.7562454534759286</v>
      </c>
      <c r="T295" s="99">
        <v>4.7649390824150668</v>
      </c>
      <c r="U295" s="99">
        <v>5.329202596779397</v>
      </c>
      <c r="V295" s="99">
        <v>5.5474466443449604</v>
      </c>
      <c r="W295" s="99">
        <v>0.245125597364067</v>
      </c>
      <c r="X295" s="99">
        <v>2.9363357826019238</v>
      </c>
      <c r="Y295" s="99">
        <v>0</v>
      </c>
      <c r="DA295" s="63" t="s">
        <v>2933</v>
      </c>
    </row>
    <row r="296" spans="1:105" ht="12" customHeight="1" x14ac:dyDescent="0.25">
      <c r="A296" s="97" t="s">
        <v>50</v>
      </c>
      <c r="B296" s="99">
        <v>4.1841250611532663</v>
      </c>
      <c r="C296" s="99">
        <v>4.3015421001484384</v>
      </c>
      <c r="D296" s="99">
        <v>4.4377756229636773</v>
      </c>
      <c r="E296" s="99">
        <v>4.5223375666408527</v>
      </c>
      <c r="F296" s="99">
        <v>4.6408499746391172</v>
      </c>
      <c r="G296" s="99">
        <v>4.8129979470268731</v>
      </c>
      <c r="H296" s="99">
        <v>4.9803194410893044</v>
      </c>
      <c r="I296" s="99">
        <v>5.1543827012064227</v>
      </c>
      <c r="J296" s="99">
        <v>5.1821564048637283</v>
      </c>
      <c r="K296" s="99">
        <v>5.0535447522869221</v>
      </c>
      <c r="L296" s="99">
        <v>4.9931286950287914</v>
      </c>
      <c r="M296" s="99">
        <v>4.7222868624643981</v>
      </c>
      <c r="N296" s="99">
        <v>4.5390686830507363</v>
      </c>
      <c r="O296" s="99">
        <v>4.4003391595439618</v>
      </c>
      <c r="P296" s="99">
        <v>4.3664153985844658</v>
      </c>
      <c r="Q296" s="99">
        <v>4.4167723639955758</v>
      </c>
      <c r="R296" s="99">
        <v>4.5278489182755148</v>
      </c>
      <c r="S296" s="99">
        <v>4.6994591391384546</v>
      </c>
      <c r="T296" s="99">
        <v>4.9866009216754623</v>
      </c>
      <c r="U296" s="99">
        <v>4.4900000161213693</v>
      </c>
      <c r="V296" s="99">
        <v>4.3573903240434877</v>
      </c>
      <c r="W296" s="99">
        <v>4.627491608655677</v>
      </c>
      <c r="X296" s="99">
        <v>5.1976356525163183</v>
      </c>
      <c r="Y296" s="99">
        <v>4.296602075683742</v>
      </c>
      <c r="DA296" s="63" t="s">
        <v>2934</v>
      </c>
    </row>
    <row r="297" spans="1:105" ht="12" customHeight="1" x14ac:dyDescent="0.25">
      <c r="A297" s="109" t="s">
        <v>120</v>
      </c>
      <c r="B297" s="110">
        <v>3.9494769403520666</v>
      </c>
      <c r="C297" s="110">
        <v>4.5631000306842751</v>
      </c>
      <c r="D297" s="110">
        <v>4.4667947505500596</v>
      </c>
      <c r="E297" s="110">
        <v>4.5541508150767607</v>
      </c>
      <c r="F297" s="110">
        <v>4.4751460186278473</v>
      </c>
      <c r="G297" s="110">
        <v>4.5786886012489258</v>
      </c>
      <c r="H297" s="110">
        <v>5.4090607652728888</v>
      </c>
      <c r="I297" s="110">
        <v>5.2780320748552212</v>
      </c>
      <c r="J297" s="110">
        <v>5.1495091225697429</v>
      </c>
      <c r="K297" s="110">
        <v>4.9193319244238767</v>
      </c>
      <c r="L297" s="110">
        <v>5.1805111711207106</v>
      </c>
      <c r="M297" s="110">
        <v>4.7794650792006328</v>
      </c>
      <c r="N297" s="110">
        <v>4.5982799313017644</v>
      </c>
      <c r="O297" s="110">
        <v>3.9236254140497944</v>
      </c>
      <c r="P297" s="110">
        <v>4.5293625531602917</v>
      </c>
      <c r="Q297" s="110">
        <v>4.4236735046334177</v>
      </c>
      <c r="R297" s="110">
        <v>4.4442663384378749</v>
      </c>
      <c r="S297" s="110">
        <v>4.5314983997355789</v>
      </c>
      <c r="T297" s="110">
        <v>4.9304021027658491</v>
      </c>
      <c r="U297" s="110">
        <v>4.6731534481701287</v>
      </c>
      <c r="V297" s="110">
        <v>4.6534739209781675</v>
      </c>
      <c r="W297" s="110">
        <v>4.6803426057171089</v>
      </c>
      <c r="X297" s="110">
        <v>4.6718612141521652</v>
      </c>
      <c r="Y297" s="110">
        <v>4.5117786706611351</v>
      </c>
      <c r="DA297" s="60" t="s">
        <v>2935</v>
      </c>
    </row>
    <row r="299" spans="1:105" ht="12" customHeight="1" x14ac:dyDescent="0.25">
      <c r="A299" s="116" t="s">
        <v>167</v>
      </c>
      <c r="B299" s="118">
        <f t="shared" ref="B299:Q299" si="131">B300+B303+B305+B315</f>
        <v>21.10047507492348</v>
      </c>
      <c r="C299" s="118">
        <f t="shared" si="131"/>
        <v>21.873823648030051</v>
      </c>
      <c r="D299" s="118">
        <f t="shared" si="131"/>
        <v>23.372664853361947</v>
      </c>
      <c r="E299" s="118">
        <f t="shared" si="131"/>
        <v>21.275767786893418</v>
      </c>
      <c r="F299" s="118">
        <f t="shared" si="131"/>
        <v>25.35253242780135</v>
      </c>
      <c r="G299" s="118">
        <f t="shared" si="131"/>
        <v>25.899281569684284</v>
      </c>
      <c r="H299" s="118">
        <f t="shared" si="131"/>
        <v>26.123310672579144</v>
      </c>
      <c r="I299" s="118">
        <f t="shared" si="131"/>
        <v>22.307162932621928</v>
      </c>
      <c r="J299" s="118">
        <f t="shared" si="131"/>
        <v>23.253128514409003</v>
      </c>
      <c r="K299" s="118">
        <f t="shared" si="131"/>
        <v>25.568844394578285</v>
      </c>
      <c r="L299" s="118">
        <f t="shared" si="131"/>
        <v>23.676763248350035</v>
      </c>
      <c r="M299" s="118">
        <f t="shared" si="131"/>
        <v>23.41974933447252</v>
      </c>
      <c r="N299" s="118">
        <f t="shared" si="131"/>
        <v>23.207037488407021</v>
      </c>
      <c r="O299" s="118">
        <f t="shared" si="131"/>
        <v>18.78905517027701</v>
      </c>
      <c r="P299" s="118">
        <f t="shared" si="131"/>
        <v>18.594632986864781</v>
      </c>
      <c r="Q299" s="118">
        <f t="shared" si="131"/>
        <v>16.872402800168199</v>
      </c>
      <c r="R299" s="118">
        <f t="shared" ref="R299:V299" si="132">R300+R303+R305+R315</f>
        <v>14.427889376250299</v>
      </c>
      <c r="S299" s="118">
        <f t="shared" si="132"/>
        <v>22.306775677748654</v>
      </c>
      <c r="T299" s="118">
        <f t="shared" si="132"/>
        <v>24.921515965616116</v>
      </c>
      <c r="U299" s="118">
        <f t="shared" si="132"/>
        <v>16.942179461015851</v>
      </c>
      <c r="V299" s="118">
        <f t="shared" si="132"/>
        <v>18.871582139394217</v>
      </c>
      <c r="W299" s="118">
        <f t="shared" ref="W299:Y299" si="133">W300+W303+W305+W315</f>
        <v>14.99106057889057</v>
      </c>
      <c r="X299" s="118">
        <f t="shared" si="133"/>
        <v>17.918781010246889</v>
      </c>
      <c r="Y299" s="118">
        <f t="shared" si="133"/>
        <v>16.64612652592297</v>
      </c>
      <c r="DA299" s="129" t="s">
        <v>3084</v>
      </c>
    </row>
    <row r="300" spans="1:105" ht="12" customHeight="1" x14ac:dyDescent="0.25">
      <c r="A300" s="121" t="s">
        <v>57</v>
      </c>
      <c r="B300" s="123">
        <f t="shared" ref="B300:Q300" si="134">SUM(B301:B302)</f>
        <v>16.0254713645555</v>
      </c>
      <c r="C300" s="123">
        <f t="shared" si="134"/>
        <v>16.902778853965945</v>
      </c>
      <c r="D300" s="123">
        <f t="shared" si="134"/>
        <v>18.53178349339316</v>
      </c>
      <c r="E300" s="123">
        <f t="shared" si="134"/>
        <v>16.617721578018195</v>
      </c>
      <c r="F300" s="123">
        <f t="shared" si="134"/>
        <v>20.805418635855592</v>
      </c>
      <c r="G300" s="123">
        <f t="shared" si="134"/>
        <v>21.410284187273298</v>
      </c>
      <c r="H300" s="123">
        <f t="shared" si="134"/>
        <v>21.856986745198427</v>
      </c>
      <c r="I300" s="123">
        <f t="shared" si="134"/>
        <v>18.316775420713821</v>
      </c>
      <c r="J300" s="123">
        <f t="shared" si="134"/>
        <v>19.307017907048394</v>
      </c>
      <c r="K300" s="123">
        <f t="shared" si="134"/>
        <v>21.693028962795452</v>
      </c>
      <c r="L300" s="123">
        <f t="shared" si="134"/>
        <v>19.849054791577167</v>
      </c>
      <c r="M300" s="123">
        <f t="shared" si="134"/>
        <v>19.570514174340211</v>
      </c>
      <c r="N300" s="123">
        <f t="shared" si="134"/>
        <v>19.526485472356438</v>
      </c>
      <c r="O300" s="123">
        <f t="shared" si="134"/>
        <v>15.224602698757213</v>
      </c>
      <c r="P300" s="123">
        <f t="shared" si="134"/>
        <v>14.944413582637646</v>
      </c>
      <c r="Q300" s="123">
        <f t="shared" si="134"/>
        <v>13.399685822757455</v>
      </c>
      <c r="R300" s="123">
        <f t="shared" ref="R300:V300" si="135">SUM(R301:R302)</f>
        <v>11.310140187767143</v>
      </c>
      <c r="S300" s="123">
        <f t="shared" si="135"/>
        <v>19.274860688465481</v>
      </c>
      <c r="T300" s="123">
        <f t="shared" si="135"/>
        <v>22.091834872616442</v>
      </c>
      <c r="U300" s="123">
        <f t="shared" si="135"/>
        <v>14.233145430232014</v>
      </c>
      <c r="V300" s="123">
        <f t="shared" si="135"/>
        <v>16.368982731916013</v>
      </c>
      <c r="W300" s="123">
        <f t="shared" ref="W300:Y300" si="136">SUM(W301:W302)</f>
        <v>13.455961262923154</v>
      </c>
      <c r="X300" s="123">
        <f t="shared" si="136"/>
        <v>16.176787674200103</v>
      </c>
      <c r="Y300" s="123">
        <f t="shared" si="136"/>
        <v>15.321341081534515</v>
      </c>
      <c r="DA300" s="130" t="s">
        <v>3085</v>
      </c>
    </row>
    <row r="301" spans="1:105" ht="12" customHeight="1" x14ac:dyDescent="0.25">
      <c r="A301" s="97" t="s">
        <v>51</v>
      </c>
      <c r="B301" s="99">
        <v>16.0254713645555</v>
      </c>
      <c r="C301" s="99">
        <v>16.902778853965945</v>
      </c>
      <c r="D301" s="99">
        <v>18.53178349339316</v>
      </c>
      <c r="E301" s="99">
        <v>16.617721578018195</v>
      </c>
      <c r="F301" s="99">
        <v>20.805418635855592</v>
      </c>
      <c r="G301" s="99">
        <v>21.410284187273298</v>
      </c>
      <c r="H301" s="99">
        <v>21.856986745198427</v>
      </c>
      <c r="I301" s="99">
        <v>18.316775420713821</v>
      </c>
      <c r="J301" s="99">
        <v>19.307017907048394</v>
      </c>
      <c r="K301" s="99">
        <v>21.693028962795452</v>
      </c>
      <c r="L301" s="99">
        <v>19.849054791577167</v>
      </c>
      <c r="M301" s="99">
        <v>19.570514174340211</v>
      </c>
      <c r="N301" s="99">
        <v>19.526485472356438</v>
      </c>
      <c r="O301" s="99">
        <v>15.224602698757213</v>
      </c>
      <c r="P301" s="99">
        <v>14.944413582637646</v>
      </c>
      <c r="Q301" s="99">
        <v>13.399685822757455</v>
      </c>
      <c r="R301" s="99">
        <v>11.310140187767143</v>
      </c>
      <c r="S301" s="99">
        <v>19.274860688465481</v>
      </c>
      <c r="T301" s="99">
        <v>22.091834872616442</v>
      </c>
      <c r="U301" s="99">
        <v>14.233145430232014</v>
      </c>
      <c r="V301" s="99">
        <v>16.368982731916013</v>
      </c>
      <c r="W301" s="99">
        <v>13.455961262923154</v>
      </c>
      <c r="X301" s="99">
        <v>16.176787674200103</v>
      </c>
      <c r="Y301" s="99">
        <v>15.321341081534515</v>
      </c>
      <c r="DA301" s="63" t="s">
        <v>3086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X302" s="99">
        <v>0</v>
      </c>
      <c r="Y302" s="99">
        <v>0</v>
      </c>
      <c r="DA302" s="63" t="s">
        <v>3087</v>
      </c>
    </row>
    <row r="303" spans="1:105" ht="12" customHeight="1" x14ac:dyDescent="0.25">
      <c r="A303" s="121" t="s">
        <v>92</v>
      </c>
      <c r="B303" s="123">
        <f t="shared" ref="B303:Y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X303" s="123">
        <f t="shared" si="137"/>
        <v>0</v>
      </c>
      <c r="Y303" s="123">
        <f t="shared" si="137"/>
        <v>0</v>
      </c>
      <c r="DA303" s="130" t="s">
        <v>3088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X304" s="99">
        <v>0</v>
      </c>
      <c r="Y304" s="99">
        <v>0</v>
      </c>
      <c r="DA304" s="63" t="s">
        <v>3089</v>
      </c>
    </row>
    <row r="305" spans="1:105" ht="12" customHeight="1" x14ac:dyDescent="0.25">
      <c r="A305" s="121" t="s">
        <v>55</v>
      </c>
      <c r="B305" s="123">
        <v>3.261383301392633</v>
      </c>
      <c r="C305" s="123">
        <v>3.1923878340568166</v>
      </c>
      <c r="D305" s="123">
        <v>3.0528978643820439</v>
      </c>
      <c r="E305" s="123">
        <v>2.8950143185878132</v>
      </c>
      <c r="F305" s="123">
        <v>2.822269391082417</v>
      </c>
      <c r="G305" s="123">
        <v>2.777065075637446</v>
      </c>
      <c r="H305" s="123">
        <v>2.5626041638078791</v>
      </c>
      <c r="I305" s="123">
        <v>2.360568684557939</v>
      </c>
      <c r="J305" s="123">
        <v>2.3023765538927119</v>
      </c>
      <c r="K305" s="123">
        <v>2.1650759529809629</v>
      </c>
      <c r="L305" s="123">
        <v>2.152668340498753</v>
      </c>
      <c r="M305" s="123">
        <v>2.0235158812662521</v>
      </c>
      <c r="N305" s="123">
        <v>1.9303936220222289</v>
      </c>
      <c r="O305" s="123">
        <v>1.9423787378894504</v>
      </c>
      <c r="P305" s="123">
        <v>1.9852412658412575</v>
      </c>
      <c r="Q305" s="123">
        <v>1.8822751098322916</v>
      </c>
      <c r="R305" s="123">
        <v>1.7885238524978606</v>
      </c>
      <c r="S305" s="123">
        <v>1.7618463726965874</v>
      </c>
      <c r="T305" s="123">
        <v>1.6483831225894021</v>
      </c>
      <c r="U305" s="123">
        <v>1.5750204572170119</v>
      </c>
      <c r="V305" s="123">
        <v>1.4860913368174815</v>
      </c>
      <c r="W305" s="123">
        <v>1.1977532936168427</v>
      </c>
      <c r="X305" s="123">
        <v>1.3274545347117319</v>
      </c>
      <c r="Y305" s="123">
        <v>1.0153231423178344</v>
      </c>
      <c r="DA305" s="130" t="s">
        <v>3090</v>
      </c>
    </row>
    <row r="306" spans="1:105" ht="12" customHeight="1" x14ac:dyDescent="0.25">
      <c r="A306" s="97" t="s">
        <v>143</v>
      </c>
      <c r="B306" s="99">
        <v>4.4761428794254456</v>
      </c>
      <c r="C306" s="99">
        <v>4.7849968120079236</v>
      </c>
      <c r="D306" s="99">
        <v>4.5550228621147024</v>
      </c>
      <c r="E306" s="99">
        <v>4.3553176182070219</v>
      </c>
      <c r="F306" s="99">
        <v>4.4661829629612457</v>
      </c>
      <c r="G306" s="99">
        <v>4.6819964904543294</v>
      </c>
      <c r="H306" s="99">
        <v>4.7048116251256804</v>
      </c>
      <c r="I306" s="99">
        <v>4.2852609402529636</v>
      </c>
      <c r="J306" s="99">
        <v>4.5435283720117292</v>
      </c>
      <c r="K306" s="99">
        <v>4.5851790976008511</v>
      </c>
      <c r="L306" s="99">
        <v>4.6684613727071014</v>
      </c>
      <c r="M306" s="99">
        <v>4.4444692807975335</v>
      </c>
      <c r="N306" s="99">
        <v>4.3915791475132178</v>
      </c>
      <c r="O306" s="99">
        <v>4.3219043152542769</v>
      </c>
      <c r="P306" s="99">
        <v>4.5725671707499522</v>
      </c>
      <c r="Q306" s="99">
        <v>4.5723489259660388</v>
      </c>
      <c r="R306" s="99">
        <v>4.3862902384313776</v>
      </c>
      <c r="S306" s="99">
        <v>5.0841512364574255</v>
      </c>
      <c r="T306" s="99">
        <v>4.8859271296346103</v>
      </c>
      <c r="U306" s="99">
        <v>5.5674804845047792</v>
      </c>
      <c r="V306" s="99">
        <v>5.7751977560215266</v>
      </c>
      <c r="W306" s="99">
        <v>0.2535359468486757</v>
      </c>
      <c r="X306" s="99">
        <v>2.3219656526939239</v>
      </c>
      <c r="Y306" s="99">
        <v>0</v>
      </c>
      <c r="DA306" s="63" t="s">
        <v>3091</v>
      </c>
    </row>
    <row r="307" spans="1:105" ht="12" customHeight="1" x14ac:dyDescent="0.25">
      <c r="A307" s="97" t="s">
        <v>124</v>
      </c>
      <c r="B307" s="99">
        <v>3.1279945809012397</v>
      </c>
      <c r="C307" s="99">
        <v>3.0868331019204533</v>
      </c>
      <c r="D307" s="99">
        <v>3.0746350944470042</v>
      </c>
      <c r="E307" s="99">
        <v>2.9096044800698908</v>
      </c>
      <c r="F307" s="99">
        <v>2.8986694783527391</v>
      </c>
      <c r="G307" s="99">
        <v>3.0176098043534769</v>
      </c>
      <c r="H307" s="99">
        <v>2.9069399038404864</v>
      </c>
      <c r="I307" s="99">
        <v>2.9419915873652194</v>
      </c>
      <c r="J307" s="99">
        <v>2.9582860824289168</v>
      </c>
      <c r="K307" s="99">
        <v>2.8854142078013734</v>
      </c>
      <c r="L307" s="99">
        <v>2.9949511301134595</v>
      </c>
      <c r="M307" s="99">
        <v>3.0144276676398944</v>
      </c>
      <c r="N307" s="99">
        <v>2.9706377982145358</v>
      </c>
      <c r="O307" s="99">
        <v>3.0587676315369108</v>
      </c>
      <c r="P307" s="99">
        <v>3.0317218772577235</v>
      </c>
      <c r="Q307" s="99">
        <v>2.8716576862804888</v>
      </c>
      <c r="R307" s="99">
        <v>2.8577561469846868</v>
      </c>
      <c r="S307" s="99">
        <v>2.8731055490861475</v>
      </c>
      <c r="T307" s="99">
        <v>2.8428667396165519</v>
      </c>
      <c r="U307" s="99">
        <v>2.6766869326426366</v>
      </c>
      <c r="V307" s="99">
        <v>2.5946863676265277</v>
      </c>
      <c r="W307" s="99">
        <v>2.7568013386300296</v>
      </c>
      <c r="X307" s="99">
        <v>2.9909526968526992</v>
      </c>
      <c r="Y307" s="99">
        <v>2.4295161709197277</v>
      </c>
      <c r="DA307" s="63" t="s">
        <v>3092</v>
      </c>
    </row>
    <row r="308" spans="1:105" ht="12" customHeight="1" x14ac:dyDescent="0.25">
      <c r="A308" s="97" t="s">
        <v>123</v>
      </c>
      <c r="B308" s="99">
        <v>0.35870242224132565</v>
      </c>
      <c r="C308" s="99">
        <v>0.68757360124663935</v>
      </c>
      <c r="D308" s="99">
        <v>0.27619438385244205</v>
      </c>
      <c r="E308" s="99">
        <v>0.15317678018328051</v>
      </c>
      <c r="F308" s="99">
        <v>0.20027469395300315</v>
      </c>
      <c r="G308" s="99">
        <v>0.20178525716240886</v>
      </c>
      <c r="H308" s="99">
        <v>0.26544700638933583</v>
      </c>
      <c r="I308" s="99">
        <v>0.21902097685579647</v>
      </c>
      <c r="J308" s="99">
        <v>0.20639485267602586</v>
      </c>
      <c r="K308" s="99">
        <v>0.18848122675152362</v>
      </c>
      <c r="L308" s="99">
        <v>0.19598769124869442</v>
      </c>
      <c r="M308" s="99">
        <v>0.29932377544540156</v>
      </c>
      <c r="N308" s="99">
        <v>0.19384743879927149</v>
      </c>
      <c r="O308" s="99">
        <v>0.12551478381535483</v>
      </c>
      <c r="P308" s="99">
        <v>0.25817437135089294</v>
      </c>
      <c r="Q308" s="99">
        <v>4.9638207568787805E-2</v>
      </c>
      <c r="R308" s="99">
        <v>8.3661110740044883E-2</v>
      </c>
      <c r="S308" s="99">
        <v>0.15935805435994099</v>
      </c>
      <c r="T308" s="99">
        <v>0.18640113463631694</v>
      </c>
      <c r="U308" s="99">
        <v>0.2233458157018971</v>
      </c>
      <c r="V308" s="99">
        <v>0.17310824206302192</v>
      </c>
      <c r="W308" s="99">
        <v>0.21239841257720221</v>
      </c>
      <c r="X308" s="99">
        <v>0.2607493200010117</v>
      </c>
      <c r="Y308" s="99">
        <v>0.15796294490021265</v>
      </c>
      <c r="DA308" s="63" t="s">
        <v>3093</v>
      </c>
    </row>
    <row r="309" spans="1:105" ht="12" customHeight="1" x14ac:dyDescent="0.25">
      <c r="A309" s="100" t="s">
        <v>50</v>
      </c>
      <c r="B309" s="102">
        <v>0.35870242224132565</v>
      </c>
      <c r="C309" s="102">
        <v>0.68757360124663935</v>
      </c>
      <c r="D309" s="102">
        <v>0.27619438385244205</v>
      </c>
      <c r="E309" s="102">
        <v>0.15317678018328051</v>
      </c>
      <c r="F309" s="102">
        <v>0.20027469395300315</v>
      </c>
      <c r="G309" s="102">
        <v>0.20178525716240886</v>
      </c>
      <c r="H309" s="102">
        <v>0.26544700638933583</v>
      </c>
      <c r="I309" s="102">
        <v>0.21902097685579647</v>
      </c>
      <c r="J309" s="102">
        <v>0.20639485267602586</v>
      </c>
      <c r="K309" s="102">
        <v>0.18848122675152362</v>
      </c>
      <c r="L309" s="102">
        <v>0.19598769124869442</v>
      </c>
      <c r="M309" s="102">
        <v>0.29932377544540156</v>
      </c>
      <c r="N309" s="102">
        <v>0.19384743879927149</v>
      </c>
      <c r="O309" s="102">
        <v>0.12551478381535483</v>
      </c>
      <c r="P309" s="102">
        <v>0.25817437135089294</v>
      </c>
      <c r="Q309" s="102">
        <v>4.9638207568787805E-2</v>
      </c>
      <c r="R309" s="102">
        <v>8.3661110740044883E-2</v>
      </c>
      <c r="S309" s="102">
        <v>0.15935805435994099</v>
      </c>
      <c r="T309" s="102">
        <v>0.18640113463631694</v>
      </c>
      <c r="U309" s="102">
        <v>0.2233458157018971</v>
      </c>
      <c r="V309" s="102">
        <v>0.17310824206302192</v>
      </c>
      <c r="W309" s="102">
        <v>0.21239841257720221</v>
      </c>
      <c r="X309" s="102">
        <v>0.2607493200010117</v>
      </c>
      <c r="Y309" s="102">
        <v>0.15796294490021265</v>
      </c>
      <c r="DA309" s="131" t="s">
        <v>3094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X310" s="105">
        <v>0</v>
      </c>
      <c r="Y310" s="105">
        <v>0</v>
      </c>
      <c r="DA310" s="132" t="s">
        <v>3095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X311" s="102">
        <v>0</v>
      </c>
      <c r="Y311" s="102">
        <v>0</v>
      </c>
      <c r="DA311" s="131" t="s">
        <v>3096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X312" s="105">
        <v>0</v>
      </c>
      <c r="Y312" s="105">
        <v>0</v>
      </c>
      <c r="DA312" s="132" t="s">
        <v>3097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X313" s="99">
        <v>0</v>
      </c>
      <c r="Y313" s="99">
        <v>0</v>
      </c>
      <c r="DA313" s="63" t="s">
        <v>3098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X314" s="99">
        <v>0</v>
      </c>
      <c r="Y314" s="99">
        <v>0</v>
      </c>
      <c r="DA314" s="63" t="s">
        <v>3099</v>
      </c>
    </row>
    <row r="315" spans="1:105" ht="12" customHeight="1" x14ac:dyDescent="0.25">
      <c r="A315" s="121" t="s">
        <v>54</v>
      </c>
      <c r="B315" s="123">
        <v>1.813620408975346</v>
      </c>
      <c r="C315" s="123">
        <v>1.778656960007289</v>
      </c>
      <c r="D315" s="123">
        <v>1.7879834955867437</v>
      </c>
      <c r="E315" s="123">
        <v>1.7630318902874109</v>
      </c>
      <c r="F315" s="123">
        <v>1.7248444008633399</v>
      </c>
      <c r="G315" s="123">
        <v>1.7119323067735392</v>
      </c>
      <c r="H315" s="123">
        <v>1.7037197635728385</v>
      </c>
      <c r="I315" s="123">
        <v>1.629818827350167</v>
      </c>
      <c r="J315" s="123">
        <v>1.6437340534678981</v>
      </c>
      <c r="K315" s="123">
        <v>1.7107394788018699</v>
      </c>
      <c r="L315" s="123">
        <v>1.6750401162741149</v>
      </c>
      <c r="M315" s="123">
        <v>1.8257192788660561</v>
      </c>
      <c r="N315" s="123">
        <v>1.7501583940283529</v>
      </c>
      <c r="O315" s="123">
        <v>1.6220737336303479</v>
      </c>
      <c r="P315" s="123">
        <v>1.6649781383858766</v>
      </c>
      <c r="Q315" s="123">
        <v>1.590441867578452</v>
      </c>
      <c r="R315" s="123">
        <v>1.3292253359852959</v>
      </c>
      <c r="S315" s="123">
        <v>1.2700686165865851</v>
      </c>
      <c r="T315" s="123">
        <v>1.1812979704102724</v>
      </c>
      <c r="U315" s="123">
        <v>1.1340135735668264</v>
      </c>
      <c r="V315" s="123">
        <v>1.0165080706607237</v>
      </c>
      <c r="W315" s="123">
        <v>0.33734602235057376</v>
      </c>
      <c r="X315" s="123">
        <v>0.41453880133505694</v>
      </c>
      <c r="Y315" s="123">
        <v>0.30946230207062048</v>
      </c>
      <c r="DA315" s="130" t="s">
        <v>3100</v>
      </c>
    </row>
    <row r="316" spans="1:105" ht="12" customHeight="1" x14ac:dyDescent="0.25">
      <c r="A316" s="97" t="s">
        <v>51</v>
      </c>
      <c r="B316" s="99">
        <v>2.5322561242940043</v>
      </c>
      <c r="C316" s="99">
        <v>2.6496175170312917</v>
      </c>
      <c r="D316" s="99">
        <v>2.7292690369756523</v>
      </c>
      <c r="E316" s="99">
        <v>2.7293489270663915</v>
      </c>
      <c r="F316" s="99">
        <v>2.8362013316595358</v>
      </c>
      <c r="G316" s="99">
        <v>2.9617309230788829</v>
      </c>
      <c r="H316" s="99">
        <v>3.1643145630105285</v>
      </c>
      <c r="I316" s="99">
        <v>3.0267176751159375</v>
      </c>
      <c r="J316" s="99">
        <v>3.1082317883844817</v>
      </c>
      <c r="K316" s="99">
        <v>3.1958455602267537</v>
      </c>
      <c r="L316" s="99">
        <v>2.9720760059134514</v>
      </c>
      <c r="M316" s="99">
        <v>3.0927405161656241</v>
      </c>
      <c r="N316" s="99">
        <v>2.8352742493049812</v>
      </c>
      <c r="O316" s="99">
        <v>2.5123549293522989</v>
      </c>
      <c r="P316" s="99">
        <v>2.6616207257276616</v>
      </c>
      <c r="Q316" s="99">
        <v>2.7584849466476187</v>
      </c>
      <c r="R316" s="99">
        <v>2.630253127084742</v>
      </c>
      <c r="S316" s="99">
        <v>3.0271138083733149</v>
      </c>
      <c r="T316" s="99">
        <v>3.0848060376623372</v>
      </c>
      <c r="U316" s="99">
        <v>3.3712974014578392</v>
      </c>
      <c r="V316" s="99">
        <v>3.5473084057476996</v>
      </c>
      <c r="W316" s="99">
        <v>0.16073997097827331</v>
      </c>
      <c r="X316" s="99">
        <v>1.9168406200645258</v>
      </c>
      <c r="Y316" s="99">
        <v>0</v>
      </c>
      <c r="DA316" s="63" t="s">
        <v>3101</v>
      </c>
    </row>
    <row r="317" spans="1:105" ht="12" customHeight="1" x14ac:dyDescent="0.25">
      <c r="A317" s="97" t="s">
        <v>50</v>
      </c>
      <c r="B317" s="99">
        <v>1.6847327570196335</v>
      </c>
      <c r="C317" s="99">
        <v>1.7281801664075405</v>
      </c>
      <c r="D317" s="99">
        <v>1.7791936965089803</v>
      </c>
      <c r="E317" s="99">
        <v>1.8095751316195081</v>
      </c>
      <c r="F317" s="99">
        <v>1.8515615052907315</v>
      </c>
      <c r="G317" s="99">
        <v>1.9159356064662572</v>
      </c>
      <c r="H317" s="99">
        <v>1.9780470054035184</v>
      </c>
      <c r="I317" s="99">
        <v>2.0449750019219723</v>
      </c>
      <c r="J317" s="99">
        <v>2.0544723972581225</v>
      </c>
      <c r="K317" s="99">
        <v>2.0011978733026385</v>
      </c>
      <c r="L317" s="99">
        <v>1.9757415452129885</v>
      </c>
      <c r="M317" s="99">
        <v>1.866733816016124</v>
      </c>
      <c r="N317" s="99">
        <v>1.7918193052322022</v>
      </c>
      <c r="O317" s="99">
        <v>1.7351287149293437</v>
      </c>
      <c r="P317" s="99">
        <v>1.7201602017372875</v>
      </c>
      <c r="Q317" s="99">
        <v>1.7371784137853097</v>
      </c>
      <c r="R317" s="99">
        <v>1.772561655948423</v>
      </c>
      <c r="S317" s="99">
        <v>1.8256046217695374</v>
      </c>
      <c r="T317" s="99">
        <v>1.9297979143773534</v>
      </c>
      <c r="U317" s="99">
        <v>1.7331453966536068</v>
      </c>
      <c r="V317" s="99">
        <v>1.6791280409401506</v>
      </c>
      <c r="W317" s="99">
        <v>1.7773968770135611</v>
      </c>
      <c r="X317" s="99">
        <v>1.9803775347441039</v>
      </c>
      <c r="Y317" s="99">
        <v>1.6188139050715349</v>
      </c>
      <c r="DA317" s="63" t="s">
        <v>3102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X318" s="110">
        <v>0</v>
      </c>
      <c r="Y318" s="110">
        <v>0</v>
      </c>
      <c r="DA318" s="60" t="s">
        <v>3103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8.2133489624264406</v>
      </c>
      <c r="D322" s="117">
        <f t="shared" si="138"/>
        <v>7.5051882690947362</v>
      </c>
      <c r="E322" s="117">
        <f t="shared" si="138"/>
        <v>6.9942739849947078</v>
      </c>
      <c r="F322" s="117">
        <f t="shared" si="138"/>
        <v>15.977527327470934</v>
      </c>
      <c r="G322" s="117">
        <f t="shared" si="138"/>
        <v>9.9691677665189165</v>
      </c>
      <c r="H322" s="117">
        <f t="shared" si="138"/>
        <v>9.817064069184541</v>
      </c>
      <c r="I322" s="117">
        <f t="shared" si="138"/>
        <v>3.8725480802237198</v>
      </c>
      <c r="J322" s="117">
        <f t="shared" si="138"/>
        <v>9.6988418257124067</v>
      </c>
      <c r="K322" s="117">
        <f t="shared" si="138"/>
        <v>9.134391690487826</v>
      </c>
      <c r="L322" s="117">
        <f t="shared" si="138"/>
        <v>2.2878731022262841</v>
      </c>
      <c r="M322" s="117">
        <f t="shared" si="138"/>
        <v>3.5425228013413399</v>
      </c>
      <c r="N322" s="117">
        <f t="shared" si="138"/>
        <v>1.7722357400363977</v>
      </c>
      <c r="O322" s="117">
        <f t="shared" si="138"/>
        <v>1.3484410182657558</v>
      </c>
      <c r="P322" s="117">
        <f t="shared" si="138"/>
        <v>0.29880505626339654</v>
      </c>
      <c r="Q322" s="117">
        <f t="shared" si="138"/>
        <v>5.2315528080889067</v>
      </c>
      <c r="R322" s="117">
        <f t="shared" ref="R322:V322" si="139">R323+R326+R328+R338</f>
        <v>6.5968446137035093</v>
      </c>
      <c r="S322" s="117">
        <f t="shared" si="139"/>
        <v>13.626081864188116</v>
      </c>
      <c r="T322" s="117">
        <f t="shared" si="139"/>
        <v>6.1189612340069344</v>
      </c>
      <c r="U322" s="117">
        <f t="shared" si="139"/>
        <v>1.0639073775945653</v>
      </c>
      <c r="V322" s="117">
        <f t="shared" si="139"/>
        <v>4.9411940315702827E-4</v>
      </c>
      <c r="W322" s="117">
        <f t="shared" ref="W322:Y322" si="140">W323+W326+W328+W338</f>
        <v>0</v>
      </c>
      <c r="X322" s="117">
        <f t="shared" si="140"/>
        <v>0</v>
      </c>
      <c r="Y322" s="117">
        <f t="shared" si="140"/>
        <v>2.2018680650164129</v>
      </c>
      <c r="DA322" s="129" t="s">
        <v>3252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5.7304486105864685</v>
      </c>
      <c r="D323" s="122">
        <f t="shared" si="141"/>
        <v>5.3941508004758427</v>
      </c>
      <c r="E323" s="122">
        <f t="shared" si="141"/>
        <v>4.871966440138622</v>
      </c>
      <c r="F323" s="122">
        <f t="shared" si="141"/>
        <v>11.822124871644284</v>
      </c>
      <c r="G323" s="122">
        <f t="shared" si="141"/>
        <v>7.3664676129735795</v>
      </c>
      <c r="H323" s="122">
        <f t="shared" si="141"/>
        <v>7.3039847708146981</v>
      </c>
      <c r="I323" s="122">
        <f t="shared" si="141"/>
        <v>2.775207434321421</v>
      </c>
      <c r="J323" s="122">
        <f t="shared" si="141"/>
        <v>7.0679332609431542</v>
      </c>
      <c r="K323" s="122">
        <f t="shared" si="141"/>
        <v>6.8300022970360796</v>
      </c>
      <c r="L323" s="122">
        <f t="shared" si="141"/>
        <v>1.6426927093163666</v>
      </c>
      <c r="M323" s="122">
        <f t="shared" si="141"/>
        <v>2.5265229207633868</v>
      </c>
      <c r="N323" s="122">
        <f t="shared" si="141"/>
        <v>1.2881501316510668</v>
      </c>
      <c r="O323" s="122">
        <f t="shared" si="141"/>
        <v>0.93510658378264033</v>
      </c>
      <c r="P323" s="122">
        <f t="shared" si="141"/>
        <v>0.20561233001485768</v>
      </c>
      <c r="Q323" s="122">
        <f t="shared" si="141"/>
        <v>3.5091752788386916</v>
      </c>
      <c r="R323" s="122">
        <f t="shared" ref="R323:V323" si="142">SUM(R324:R325)</f>
        <v>4.117374579187457</v>
      </c>
      <c r="S323" s="122">
        <f t="shared" si="142"/>
        <v>9.7928800136414988</v>
      </c>
      <c r="T323" s="122">
        <f t="shared" si="142"/>
        <v>4.4579739472566553</v>
      </c>
      <c r="U323" s="122">
        <f t="shared" si="142"/>
        <v>0.67618136815512064</v>
      </c>
      <c r="V323" s="122">
        <f t="shared" si="142"/>
        <v>2.8829005819646698E-4</v>
      </c>
      <c r="W323" s="122">
        <f t="shared" ref="W323:Y323" si="143">SUM(W324:W325)</f>
        <v>0</v>
      </c>
      <c r="X323" s="122">
        <f t="shared" si="143"/>
        <v>0</v>
      </c>
      <c r="Y323" s="122">
        <f t="shared" si="143"/>
        <v>1.4095998944428942</v>
      </c>
      <c r="DA323" s="130" t="s">
        <v>3253</v>
      </c>
    </row>
    <row r="324" spans="1:105" ht="12" customHeight="1" x14ac:dyDescent="0.25">
      <c r="A324" s="97" t="s">
        <v>51</v>
      </c>
      <c r="B324" s="98"/>
      <c r="C324" s="98">
        <v>5.6999805673979793</v>
      </c>
      <c r="D324" s="98">
        <v>5.3661715816314306</v>
      </c>
      <c r="E324" s="98">
        <v>4.8481428075872444</v>
      </c>
      <c r="F324" s="98">
        <v>11.763962112931436</v>
      </c>
      <c r="G324" s="98">
        <v>7.3311430179098425</v>
      </c>
      <c r="H324" s="98">
        <v>7.2700671213488146</v>
      </c>
      <c r="I324" s="98">
        <v>2.7623077172202564</v>
      </c>
      <c r="J324" s="98">
        <v>7.0355827681956633</v>
      </c>
      <c r="K324" s="98">
        <v>6.7996208211900537</v>
      </c>
      <c r="L324" s="98">
        <v>1.6353595838853088</v>
      </c>
      <c r="M324" s="98">
        <v>2.5150507557970796</v>
      </c>
      <c r="N324" s="98">
        <v>1.2823244357233465</v>
      </c>
      <c r="O324" s="98">
        <v>0.93078134797949175</v>
      </c>
      <c r="P324" s="98">
        <v>0.2046414646282266</v>
      </c>
      <c r="Q324" s="98">
        <v>3.4931153172348077</v>
      </c>
      <c r="R324" s="98">
        <v>4.0980869906124262</v>
      </c>
      <c r="S324" s="98">
        <v>9.7463959094446277</v>
      </c>
      <c r="T324" s="98">
        <v>4.4359733352083932</v>
      </c>
      <c r="U324" s="98">
        <v>0.6727925208336708</v>
      </c>
      <c r="V324" s="98">
        <v>2.8681498165973276E-4</v>
      </c>
      <c r="W324" s="98">
        <v>0</v>
      </c>
      <c r="X324" s="98">
        <v>0</v>
      </c>
      <c r="Y324" s="98">
        <v>1.402030818875635</v>
      </c>
      <c r="DA324" s="63" t="s">
        <v>3254</v>
      </c>
    </row>
    <row r="325" spans="1:105" ht="12" customHeight="1" x14ac:dyDescent="0.25">
      <c r="A325" s="97" t="s">
        <v>53</v>
      </c>
      <c r="B325" s="98"/>
      <c r="C325" s="98">
        <v>3.0468043188489113E-2</v>
      </c>
      <c r="D325" s="98">
        <v>2.7979218844412155E-2</v>
      </c>
      <c r="E325" s="98">
        <v>2.3823632551377639E-2</v>
      </c>
      <c r="F325" s="98">
        <v>5.8162758712849122E-2</v>
      </c>
      <c r="G325" s="98">
        <v>3.5324595063736822E-2</v>
      </c>
      <c r="H325" s="98">
        <v>3.391764946588316E-2</v>
      </c>
      <c r="I325" s="98">
        <v>1.2899717101164649E-2</v>
      </c>
      <c r="J325" s="98">
        <v>3.2350492747491133E-2</v>
      </c>
      <c r="K325" s="98">
        <v>3.0381475846026091E-2</v>
      </c>
      <c r="L325" s="98">
        <v>7.333125431057767E-3</v>
      </c>
      <c r="M325" s="98">
        <v>1.1472164966307014E-2</v>
      </c>
      <c r="N325" s="98">
        <v>5.8256959277203091E-3</v>
      </c>
      <c r="O325" s="98">
        <v>4.325235803148606E-3</v>
      </c>
      <c r="P325" s="98">
        <v>9.708653866310733E-4</v>
      </c>
      <c r="Q325" s="98">
        <v>1.6059961603883902E-2</v>
      </c>
      <c r="R325" s="98">
        <v>1.9287588575030372E-2</v>
      </c>
      <c r="S325" s="98">
        <v>4.6484104196871899E-2</v>
      </c>
      <c r="T325" s="98">
        <v>2.2000612048261804E-2</v>
      </c>
      <c r="U325" s="98">
        <v>3.3888473214498289E-3</v>
      </c>
      <c r="V325" s="98">
        <v>1.4750765367342214E-6</v>
      </c>
      <c r="W325" s="98">
        <v>0</v>
      </c>
      <c r="X325" s="98">
        <v>0</v>
      </c>
      <c r="Y325" s="98">
        <v>7.5690755672593434E-3</v>
      </c>
      <c r="DA325" s="63" t="s">
        <v>3255</v>
      </c>
    </row>
    <row r="326" spans="1:105" ht="12" customHeight="1" x14ac:dyDescent="0.25">
      <c r="A326" s="121" t="s">
        <v>92</v>
      </c>
      <c r="B326" s="122"/>
      <c r="C326" s="122">
        <f t="shared" ref="C326:Y326" si="144">C327</f>
        <v>9.0364881666969835E-2</v>
      </c>
      <c r="D326" s="122">
        <f t="shared" si="144"/>
        <v>4.9106273304073217E-2</v>
      </c>
      <c r="E326" s="122">
        <f t="shared" si="144"/>
        <v>9.6509567103729321E-2</v>
      </c>
      <c r="F326" s="122">
        <f t="shared" si="144"/>
        <v>0.21647328073386207</v>
      </c>
      <c r="G326" s="122">
        <f t="shared" si="144"/>
        <v>0.20738325158259024</v>
      </c>
      <c r="H326" s="122">
        <f t="shared" si="144"/>
        <v>6.3635975433278605E-2</v>
      </c>
      <c r="I326" s="122">
        <f t="shared" si="144"/>
        <v>3.1682123724251915E-2</v>
      </c>
      <c r="J326" s="122">
        <f t="shared" si="144"/>
        <v>5.9533382384769754E-2</v>
      </c>
      <c r="K326" s="122">
        <f t="shared" si="144"/>
        <v>7.7853410965940992E-2</v>
      </c>
      <c r="L326" s="122">
        <f t="shared" si="144"/>
        <v>2.4281944535635369E-2</v>
      </c>
      <c r="M326" s="122">
        <f t="shared" si="144"/>
        <v>2.6064703507554791E-2</v>
      </c>
      <c r="N326" s="122">
        <f t="shared" si="144"/>
        <v>1.9913376985113057E-2</v>
      </c>
      <c r="O326" s="122">
        <f t="shared" si="144"/>
        <v>3.534705748147363E-3</v>
      </c>
      <c r="P326" s="122">
        <f t="shared" si="144"/>
        <v>2.2365683581761792E-4</v>
      </c>
      <c r="Q326" s="122">
        <f t="shared" si="144"/>
        <v>4.7544771040378166E-3</v>
      </c>
      <c r="R326" s="122">
        <f t="shared" si="144"/>
        <v>3.2109765937165205E-2</v>
      </c>
      <c r="S326" s="122">
        <f t="shared" si="144"/>
        <v>5.8275183299048426E-2</v>
      </c>
      <c r="T326" s="122">
        <f t="shared" si="144"/>
        <v>3.1969395568221474E-2</v>
      </c>
      <c r="U326" s="122">
        <f t="shared" si="144"/>
        <v>4.1451454931133846E-3</v>
      </c>
      <c r="V326" s="122">
        <f t="shared" si="144"/>
        <v>0</v>
      </c>
      <c r="W326" s="122">
        <f t="shared" si="144"/>
        <v>0</v>
      </c>
      <c r="X326" s="122">
        <f t="shared" si="144"/>
        <v>0</v>
      </c>
      <c r="Y326" s="122">
        <f t="shared" si="144"/>
        <v>4.4570493253789376E-3</v>
      </c>
      <c r="DA326" s="130" t="s">
        <v>3256</v>
      </c>
    </row>
    <row r="327" spans="1:105" ht="12" customHeight="1" x14ac:dyDescent="0.25">
      <c r="A327" s="97" t="s">
        <v>53</v>
      </c>
      <c r="B327" s="98"/>
      <c r="C327" s="98">
        <v>9.0364881666969835E-2</v>
      </c>
      <c r="D327" s="98">
        <v>4.9106273304073217E-2</v>
      </c>
      <c r="E327" s="98">
        <v>9.6509567103729321E-2</v>
      </c>
      <c r="F327" s="98">
        <v>0.21647328073386207</v>
      </c>
      <c r="G327" s="98">
        <v>0.20738325158259024</v>
      </c>
      <c r="H327" s="98">
        <v>6.3635975433278605E-2</v>
      </c>
      <c r="I327" s="98">
        <v>3.1682123724251915E-2</v>
      </c>
      <c r="J327" s="98">
        <v>5.9533382384769754E-2</v>
      </c>
      <c r="K327" s="98">
        <v>7.7853410965940992E-2</v>
      </c>
      <c r="L327" s="98">
        <v>2.4281944535635369E-2</v>
      </c>
      <c r="M327" s="98">
        <v>2.6064703507554791E-2</v>
      </c>
      <c r="N327" s="98">
        <v>1.9913376985113057E-2</v>
      </c>
      <c r="O327" s="98">
        <v>3.534705748147363E-3</v>
      </c>
      <c r="P327" s="98">
        <v>2.2365683581761792E-4</v>
      </c>
      <c r="Q327" s="98">
        <v>4.7544771040378166E-3</v>
      </c>
      <c r="R327" s="98">
        <v>3.2109765937165205E-2</v>
      </c>
      <c r="S327" s="98">
        <v>5.8275183299048426E-2</v>
      </c>
      <c r="T327" s="98">
        <v>3.1969395568221474E-2</v>
      </c>
      <c r="U327" s="98">
        <v>4.1451454931133846E-3</v>
      </c>
      <c r="V327" s="98">
        <v>0</v>
      </c>
      <c r="W327" s="98">
        <v>0</v>
      </c>
      <c r="X327" s="98">
        <v>0</v>
      </c>
      <c r="Y327" s="98">
        <v>4.4570493253789376E-3</v>
      </c>
      <c r="DA327" s="63" t="s">
        <v>3257</v>
      </c>
    </row>
    <row r="328" spans="1:105" ht="12" customHeight="1" x14ac:dyDescent="0.25">
      <c r="A328" s="121" t="s">
        <v>55</v>
      </c>
      <c r="B328" s="122"/>
      <c r="C328" s="122">
        <v>1.5826134423437925</v>
      </c>
      <c r="D328" s="122">
        <v>1.3404249911898289</v>
      </c>
      <c r="E328" s="122">
        <v>1.2828415673285576</v>
      </c>
      <c r="F328" s="122">
        <v>2.4835821927633566</v>
      </c>
      <c r="G328" s="122">
        <v>1.4945370082501974</v>
      </c>
      <c r="H328" s="122">
        <v>1.4738446137608907</v>
      </c>
      <c r="I328" s="122">
        <v>0.62796914908393076</v>
      </c>
      <c r="J328" s="122">
        <v>1.4917737800085653</v>
      </c>
      <c r="K328" s="122">
        <v>1.2784492255277937</v>
      </c>
      <c r="L328" s="122">
        <v>0.36454318210688075</v>
      </c>
      <c r="M328" s="122">
        <v>0.59231482462879081</v>
      </c>
      <c r="N328" s="122">
        <v>0.2829997766358649</v>
      </c>
      <c r="O328" s="122">
        <v>0.25974664568921624</v>
      </c>
      <c r="P328" s="122">
        <v>5.8413128434855147E-2</v>
      </c>
      <c r="Q328" s="122">
        <v>1.0547233121249893</v>
      </c>
      <c r="R328" s="122">
        <v>1.5154407622747139</v>
      </c>
      <c r="S328" s="122">
        <v>2.3406058347797263</v>
      </c>
      <c r="T328" s="122">
        <v>0.99508224945753154</v>
      </c>
      <c r="U328" s="122">
        <v>0.2371436791745897</v>
      </c>
      <c r="V328" s="122">
        <v>1.2271956404790656E-4</v>
      </c>
      <c r="W328" s="122">
        <v>0</v>
      </c>
      <c r="X328" s="122">
        <v>0</v>
      </c>
      <c r="Y328" s="122">
        <v>0.49677068967665727</v>
      </c>
      <c r="DA328" s="130" t="s">
        <v>3258</v>
      </c>
    </row>
    <row r="329" spans="1:105" ht="12" customHeight="1" x14ac:dyDescent="0.25">
      <c r="A329" s="97" t="s">
        <v>143</v>
      </c>
      <c r="B329" s="98"/>
      <c r="C329" s="98">
        <v>3.6446055635804157E-2</v>
      </c>
      <c r="D329" s="98">
        <v>5.3428453151253164E-2</v>
      </c>
      <c r="E329" s="98">
        <v>7.3202610578992799E-2</v>
      </c>
      <c r="F329" s="98">
        <v>9.2226654383029308E-2</v>
      </c>
      <c r="G329" s="98">
        <v>4.0978990786838636E-2</v>
      </c>
      <c r="H329" s="98">
        <v>7.1249474642321323E-3</v>
      </c>
      <c r="I329" s="98">
        <v>9.2507214304067494E-5</v>
      </c>
      <c r="J329" s="98">
        <v>0.16979542725948443</v>
      </c>
      <c r="K329" s="98">
        <v>0.10187060917125204</v>
      </c>
      <c r="L329" s="98">
        <v>4.8495787031598701E-2</v>
      </c>
      <c r="M329" s="98">
        <v>6.8367926335947904E-2</v>
      </c>
      <c r="N329" s="98">
        <v>4.1613371856343298E-2</v>
      </c>
      <c r="O329" s="98">
        <v>4.4564674916765142E-2</v>
      </c>
      <c r="P329" s="98">
        <v>3.7612756913156446E-3</v>
      </c>
      <c r="Q329" s="98">
        <v>3.2302018807960235E-2</v>
      </c>
      <c r="R329" s="98">
        <v>4.4693480828358875E-2</v>
      </c>
      <c r="S329" s="98">
        <v>7.1241145750487775E-2</v>
      </c>
      <c r="T329" s="98">
        <v>5.0665647087083217E-2</v>
      </c>
      <c r="U329" s="98">
        <v>2.1608294940471336E-2</v>
      </c>
      <c r="V329" s="98">
        <v>1.2271956404790656E-4</v>
      </c>
      <c r="W329" s="98">
        <v>0</v>
      </c>
      <c r="X329" s="98">
        <v>0</v>
      </c>
      <c r="Y329" s="98">
        <v>0</v>
      </c>
      <c r="DA329" s="63" t="s">
        <v>3259</v>
      </c>
    </row>
    <row r="330" spans="1:105" ht="12" customHeight="1" x14ac:dyDescent="0.25">
      <c r="A330" s="97" t="s">
        <v>124</v>
      </c>
      <c r="B330" s="98"/>
      <c r="C330" s="98">
        <v>0.92267575018059445</v>
      </c>
      <c r="D330" s="98">
        <v>0.94928564924077052</v>
      </c>
      <c r="E330" s="98">
        <v>1.0252681851005616</v>
      </c>
      <c r="F330" s="98">
        <v>1.7676306601936664</v>
      </c>
      <c r="G330" s="98">
        <v>0.77830133804009149</v>
      </c>
      <c r="H330" s="98">
        <v>0.81344812608169437</v>
      </c>
      <c r="I330" s="98">
        <v>0.28379705627966872</v>
      </c>
      <c r="J330" s="98">
        <v>0.58110699692646162</v>
      </c>
      <c r="K330" s="98">
        <v>0.60644621575831648</v>
      </c>
      <c r="L330" s="98">
        <v>0.17410457122988013</v>
      </c>
      <c r="M330" s="98">
        <v>0.27890271128833166</v>
      </c>
      <c r="N330" s="98">
        <v>0.11741098563463029</v>
      </c>
      <c r="O330" s="98">
        <v>0.11692572982151501</v>
      </c>
      <c r="P330" s="98">
        <v>3.2299262482240548E-2</v>
      </c>
      <c r="Q330" s="98">
        <v>0.53145051288980472</v>
      </c>
      <c r="R330" s="98">
        <v>0.8005667126699807</v>
      </c>
      <c r="S330" s="98">
        <v>1.1233521606884149</v>
      </c>
      <c r="T330" s="98">
        <v>0.39180177271401567</v>
      </c>
      <c r="U330" s="98">
        <v>7.1415841923218787E-2</v>
      </c>
      <c r="V330" s="98">
        <v>0</v>
      </c>
      <c r="W330" s="98">
        <v>0</v>
      </c>
      <c r="X330" s="98">
        <v>0</v>
      </c>
      <c r="Y330" s="98">
        <v>0.19618284621743298</v>
      </c>
      <c r="DA330" s="63" t="s">
        <v>3260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6.4191991723078136E-4</v>
      </c>
      <c r="E331" s="98">
        <v>1.9637195350476707E-3</v>
      </c>
      <c r="F331" s="98">
        <v>2.665413004236443E-3</v>
      </c>
      <c r="G331" s="98">
        <v>9.5170689736412569E-4</v>
      </c>
      <c r="H331" s="98">
        <v>7.5443360621967948E-4</v>
      </c>
      <c r="I331" s="98">
        <v>1.266291357040833E-3</v>
      </c>
      <c r="J331" s="98">
        <v>3.8934972003028473E-3</v>
      </c>
      <c r="K331" s="98">
        <v>3.3113971336884568E-3</v>
      </c>
      <c r="L331" s="98">
        <v>5.2188119606351013E-4</v>
      </c>
      <c r="M331" s="98">
        <v>0</v>
      </c>
      <c r="N331" s="98">
        <v>3.9646038040934151E-4</v>
      </c>
      <c r="O331" s="98">
        <v>7.4884998007236517E-4</v>
      </c>
      <c r="P331" s="98">
        <v>2.1057671688515082E-4</v>
      </c>
      <c r="Q331" s="98">
        <v>5.8040225496992625E-3</v>
      </c>
      <c r="R331" s="98">
        <v>6.449163655194174E-3</v>
      </c>
      <c r="S331" s="98">
        <v>7.3147085507065789E-3</v>
      </c>
      <c r="T331" s="98">
        <v>1.4401916483844075E-3</v>
      </c>
      <c r="U331" s="98">
        <v>1.4588243779373275E-4</v>
      </c>
      <c r="V331" s="98">
        <v>0</v>
      </c>
      <c r="W331" s="98">
        <v>0</v>
      </c>
      <c r="X331" s="98">
        <v>0</v>
      </c>
      <c r="Y331" s="98">
        <v>4.2035421725252398E-4</v>
      </c>
      <c r="DA331" s="63" t="s">
        <v>3261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9.545507577376999E-5</v>
      </c>
      <c r="E332" s="101">
        <v>1.7616744211439511E-4</v>
      </c>
      <c r="F332" s="101">
        <v>3.0970067246858114E-4</v>
      </c>
      <c r="G332" s="101">
        <v>1.0678731230285677E-4</v>
      </c>
      <c r="H332" s="101">
        <v>1.1305889368611148E-4</v>
      </c>
      <c r="I332" s="101">
        <v>1.5600068194319717E-4</v>
      </c>
      <c r="J332" s="101">
        <v>4.4987119810748085E-4</v>
      </c>
      <c r="K332" s="101">
        <v>3.57301097531464E-4</v>
      </c>
      <c r="L332" s="101">
        <v>5.5892006272454845E-5</v>
      </c>
      <c r="M332" s="101">
        <v>0</v>
      </c>
      <c r="N332" s="101">
        <v>4.028278053531215E-5</v>
      </c>
      <c r="O332" s="101">
        <v>4.6873075463780525E-5</v>
      </c>
      <c r="P332" s="101">
        <v>2.5667987495173997E-5</v>
      </c>
      <c r="Q332" s="101">
        <v>1.4655213042820899E-4</v>
      </c>
      <c r="R332" s="101">
        <v>2.6874117051962692E-4</v>
      </c>
      <c r="S332" s="101">
        <v>5.5268800013747799E-4</v>
      </c>
      <c r="T332" s="101">
        <v>1.2428114896371269E-4</v>
      </c>
      <c r="U332" s="101">
        <v>1.5518584901535079E-5</v>
      </c>
      <c r="V332" s="101">
        <v>0</v>
      </c>
      <c r="W332" s="101">
        <v>0</v>
      </c>
      <c r="X332" s="101">
        <v>0</v>
      </c>
      <c r="Y332" s="101">
        <v>3.3968127235662636E-5</v>
      </c>
      <c r="DA332" s="131" t="s">
        <v>3262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5.4646484145701136E-4</v>
      </c>
      <c r="E333" s="104">
        <v>1.7875520929332754E-3</v>
      </c>
      <c r="F333" s="104">
        <v>2.3557123317678617E-3</v>
      </c>
      <c r="G333" s="104">
        <v>8.4491958506126893E-4</v>
      </c>
      <c r="H333" s="104">
        <v>6.4137471253356796E-4</v>
      </c>
      <c r="I333" s="104">
        <v>1.1102906750976359E-3</v>
      </c>
      <c r="J333" s="104">
        <v>3.4436260021953667E-3</v>
      </c>
      <c r="K333" s="104">
        <v>2.954096036156993E-3</v>
      </c>
      <c r="L333" s="104">
        <v>4.6598918979105531E-4</v>
      </c>
      <c r="M333" s="104">
        <v>0</v>
      </c>
      <c r="N333" s="104">
        <v>3.5617759987402936E-4</v>
      </c>
      <c r="O333" s="104">
        <v>7.0197690460858464E-4</v>
      </c>
      <c r="P333" s="104">
        <v>1.8490872938997681E-4</v>
      </c>
      <c r="Q333" s="104">
        <v>5.6574704192710532E-3</v>
      </c>
      <c r="R333" s="104">
        <v>6.1804224846745467E-3</v>
      </c>
      <c r="S333" s="104">
        <v>6.7620205505691013E-3</v>
      </c>
      <c r="T333" s="104">
        <v>1.3159104994206949E-3</v>
      </c>
      <c r="U333" s="104">
        <v>1.3036385289219769E-4</v>
      </c>
      <c r="V333" s="104">
        <v>0</v>
      </c>
      <c r="W333" s="104">
        <v>0</v>
      </c>
      <c r="X333" s="104">
        <v>0</v>
      </c>
      <c r="Y333" s="104">
        <v>3.8638609001686133E-4</v>
      </c>
      <c r="DA333" s="132" t="s">
        <v>3263</v>
      </c>
    </row>
    <row r="334" spans="1:105" ht="12" customHeight="1" x14ac:dyDescent="0.25">
      <c r="A334" s="106" t="s">
        <v>122</v>
      </c>
      <c r="B334" s="101"/>
      <c r="C334" s="101">
        <v>0.56873681919385355</v>
      </c>
      <c r="D334" s="101">
        <v>0.30686454374273919</v>
      </c>
      <c r="E334" s="101">
        <v>0.15562732034131563</v>
      </c>
      <c r="F334" s="101">
        <v>0.53792574125117165</v>
      </c>
      <c r="G334" s="101">
        <v>0.60200091940651979</v>
      </c>
      <c r="H334" s="101">
        <v>0.56061214897862333</v>
      </c>
      <c r="I334" s="101">
        <v>0.24190991006787857</v>
      </c>
      <c r="J334" s="101">
        <v>0.44223016017385852</v>
      </c>
      <c r="K334" s="101">
        <v>0.3395941159494405</v>
      </c>
      <c r="L334" s="101">
        <v>0.10167745450872065</v>
      </c>
      <c r="M334" s="101">
        <v>0.21566672319301053</v>
      </c>
      <c r="N334" s="101">
        <v>9.2082144550322598E-2</v>
      </c>
      <c r="O334" s="101">
        <v>6.4254961003744782E-2</v>
      </c>
      <c r="P334" s="101">
        <v>1.0458613892147899E-2</v>
      </c>
      <c r="Q334" s="101">
        <v>0.28944838809498319</v>
      </c>
      <c r="R334" s="101">
        <v>0.3332357247431641</v>
      </c>
      <c r="S334" s="101">
        <v>0.62719065113525641</v>
      </c>
      <c r="T334" s="101">
        <v>0.36383189990906184</v>
      </c>
      <c r="U334" s="101">
        <v>9.1053299231589432E-2</v>
      </c>
      <c r="V334" s="101">
        <v>0</v>
      </c>
      <c r="W334" s="101">
        <v>0</v>
      </c>
      <c r="X334" s="101">
        <v>0</v>
      </c>
      <c r="Y334" s="101">
        <v>0.17533935514381754</v>
      </c>
      <c r="DA334" s="131" t="s">
        <v>3264</v>
      </c>
    </row>
    <row r="335" spans="1:105" ht="12" customHeight="1" x14ac:dyDescent="0.25">
      <c r="A335" s="107" t="s">
        <v>121</v>
      </c>
      <c r="B335" s="104"/>
      <c r="C335" s="104">
        <v>5.4754817333540332E-2</v>
      </c>
      <c r="D335" s="104">
        <v>3.0204425137835417E-2</v>
      </c>
      <c r="E335" s="104">
        <v>2.6779731772639658E-2</v>
      </c>
      <c r="F335" s="104">
        <v>8.3133723931252984E-2</v>
      </c>
      <c r="G335" s="104">
        <v>7.2304053119383246E-2</v>
      </c>
      <c r="H335" s="104">
        <v>9.1904957630121423E-2</v>
      </c>
      <c r="I335" s="104">
        <v>0.10090338416503848</v>
      </c>
      <c r="J335" s="104">
        <v>0.29474769844845777</v>
      </c>
      <c r="K335" s="104">
        <v>0.22722688751509618</v>
      </c>
      <c r="L335" s="104">
        <v>3.9743488140617809E-2</v>
      </c>
      <c r="M335" s="104">
        <v>2.9377463811500706E-2</v>
      </c>
      <c r="N335" s="104">
        <v>3.1496814214159327E-2</v>
      </c>
      <c r="O335" s="104">
        <v>3.3252429967118913E-2</v>
      </c>
      <c r="P335" s="104">
        <v>1.1683399652265909E-2</v>
      </c>
      <c r="Q335" s="104">
        <v>0.19571836978254192</v>
      </c>
      <c r="R335" s="104">
        <v>0.33049568037801619</v>
      </c>
      <c r="S335" s="104">
        <v>0.51150716865486068</v>
      </c>
      <c r="T335" s="104">
        <v>0.18734273809898649</v>
      </c>
      <c r="U335" s="104">
        <v>5.2920360641516416E-2</v>
      </c>
      <c r="V335" s="104">
        <v>0</v>
      </c>
      <c r="W335" s="104">
        <v>0</v>
      </c>
      <c r="X335" s="104">
        <v>0</v>
      </c>
      <c r="Y335" s="104">
        <v>0.12482813409815417</v>
      </c>
      <c r="DA335" s="132" t="s">
        <v>3265</v>
      </c>
    </row>
    <row r="336" spans="1:105" ht="12" customHeight="1" x14ac:dyDescent="0.25">
      <c r="A336" s="108" t="s">
        <v>53</v>
      </c>
      <c r="B336" s="98"/>
      <c r="C336" s="98">
        <v>1.7059598114351458E-2</v>
      </c>
      <c r="D336" s="98">
        <v>4.0759033146006334E-3</v>
      </c>
      <c r="E336" s="98">
        <v>2.1230568800730048E-3</v>
      </c>
      <c r="F336" s="98">
        <v>8.7087729743580249E-3</v>
      </c>
      <c r="G336" s="98">
        <v>7.3016410036272818E-3</v>
      </c>
      <c r="H336" s="98">
        <v>1.2713047477065479E-2</v>
      </c>
      <c r="I336" s="98">
        <v>1.140262855199665E-2</v>
      </c>
      <c r="J336" s="98">
        <v>3.1159320503926925E-2</v>
      </c>
      <c r="K336" s="98">
        <v>2.2349021400404897E-2</v>
      </c>
      <c r="L336" s="98">
        <v>3.863295881800954E-3</v>
      </c>
      <c r="M336" s="98">
        <v>4.2164209301279723E-3</v>
      </c>
      <c r="N336" s="98">
        <v>2.9907453941255225E-3</v>
      </c>
      <c r="O336" s="98">
        <v>1.856277152737659E-3</v>
      </c>
      <c r="P336" s="98">
        <v>1.4009544518547848E-3</v>
      </c>
      <c r="Q336" s="98">
        <v>3.6178566291305428E-3</v>
      </c>
      <c r="R336" s="98">
        <v>1.1690889027590693E-2</v>
      </c>
      <c r="S336" s="98">
        <v>3.7908938157360343E-2</v>
      </c>
      <c r="T336" s="98">
        <v>1.6174832240845805E-2</v>
      </c>
      <c r="U336" s="98">
        <v>5.8812892772051508E-3</v>
      </c>
      <c r="V336" s="98">
        <v>0</v>
      </c>
      <c r="W336" s="98">
        <v>0</v>
      </c>
      <c r="X336" s="98">
        <v>0</v>
      </c>
      <c r="Y336" s="98">
        <v>1.0339189313503376E-2</v>
      </c>
      <c r="DA336" s="63" t="s">
        <v>3266</v>
      </c>
    </row>
    <row r="337" spans="1:105" ht="12" customHeight="1" x14ac:dyDescent="0.25">
      <c r="A337" s="108" t="s">
        <v>52</v>
      </c>
      <c r="B337" s="98"/>
      <c r="C337" s="98">
        <v>3.769521921918887E-2</v>
      </c>
      <c r="D337" s="98">
        <v>2.6128521823234784E-2</v>
      </c>
      <c r="E337" s="98">
        <v>2.4656674892566652E-2</v>
      </c>
      <c r="F337" s="98">
        <v>7.4424950956894956E-2</v>
      </c>
      <c r="G337" s="98">
        <v>6.500241211575597E-2</v>
      </c>
      <c r="H337" s="98">
        <v>7.9191910153055947E-2</v>
      </c>
      <c r="I337" s="98">
        <v>8.9500755613041827E-2</v>
      </c>
      <c r="J337" s="98">
        <v>0.26358837794453083</v>
      </c>
      <c r="K337" s="98">
        <v>0.20487786611469128</v>
      </c>
      <c r="L337" s="98">
        <v>3.5880192258816855E-2</v>
      </c>
      <c r="M337" s="98">
        <v>2.5161042881372733E-2</v>
      </c>
      <c r="N337" s="98">
        <v>2.8506068820033807E-2</v>
      </c>
      <c r="O337" s="98">
        <v>3.1396152814381253E-2</v>
      </c>
      <c r="P337" s="98">
        <v>1.0282445200411123E-2</v>
      </c>
      <c r="Q337" s="98">
        <v>0.19210051315341137</v>
      </c>
      <c r="R337" s="98">
        <v>0.3188047913504255</v>
      </c>
      <c r="S337" s="98">
        <v>0.47359823049750033</v>
      </c>
      <c r="T337" s="98">
        <v>0.17116790585814068</v>
      </c>
      <c r="U337" s="98">
        <v>4.7039071364311263E-2</v>
      </c>
      <c r="V337" s="98">
        <v>0</v>
      </c>
      <c r="W337" s="98">
        <v>0</v>
      </c>
      <c r="X337" s="98">
        <v>0</v>
      </c>
      <c r="Y337" s="98">
        <v>0.1144889447846508</v>
      </c>
      <c r="DA337" s="63" t="s">
        <v>3267</v>
      </c>
    </row>
    <row r="338" spans="1:105" ht="12" customHeight="1" x14ac:dyDescent="0.25">
      <c r="A338" s="121" t="s">
        <v>54</v>
      </c>
      <c r="B338" s="122"/>
      <c r="C338" s="122">
        <v>0.8099220278292103</v>
      </c>
      <c r="D338" s="122">
        <v>0.72150620412499267</v>
      </c>
      <c r="E338" s="122">
        <v>0.74295641042379845</v>
      </c>
      <c r="F338" s="122">
        <v>1.4553469823294298</v>
      </c>
      <c r="G338" s="122">
        <v>0.90077989371254885</v>
      </c>
      <c r="H338" s="122">
        <v>0.97559870917567337</v>
      </c>
      <c r="I338" s="122">
        <v>0.43768937309411637</v>
      </c>
      <c r="J338" s="122">
        <v>1.0796014023759171</v>
      </c>
      <c r="K338" s="122">
        <v>0.94808675695801237</v>
      </c>
      <c r="L338" s="122">
        <v>0.25635526626740152</v>
      </c>
      <c r="M338" s="122">
        <v>0.39762035244160709</v>
      </c>
      <c r="N338" s="122">
        <v>0.18117245476435306</v>
      </c>
      <c r="O338" s="122">
        <v>0.15005308304575191</v>
      </c>
      <c r="P338" s="122">
        <v>3.4555940977866059E-2</v>
      </c>
      <c r="Q338" s="122">
        <v>0.66289974002118757</v>
      </c>
      <c r="R338" s="122">
        <v>0.9319195063041732</v>
      </c>
      <c r="S338" s="122">
        <v>1.4343208324678423</v>
      </c>
      <c r="T338" s="122">
        <v>0.6339356417245261</v>
      </c>
      <c r="U338" s="122">
        <v>0.14643718477174161</v>
      </c>
      <c r="V338" s="122">
        <v>8.3109780912654792E-5</v>
      </c>
      <c r="W338" s="122">
        <v>0</v>
      </c>
      <c r="X338" s="122">
        <v>0</v>
      </c>
      <c r="Y338" s="122">
        <v>0.29104043157148213</v>
      </c>
      <c r="DA338" s="130" t="s">
        <v>3268</v>
      </c>
    </row>
    <row r="339" spans="1:105" ht="12" customHeight="1" x14ac:dyDescent="0.25">
      <c r="A339" s="97" t="s">
        <v>51</v>
      </c>
      <c r="B339" s="98"/>
      <c r="C339" s="98">
        <v>6.7779883972225854E-2</v>
      </c>
      <c r="D339" s="98">
        <v>0.14790143983018134</v>
      </c>
      <c r="E339" s="98">
        <v>0.21300445206755178</v>
      </c>
      <c r="F339" s="98">
        <v>0.33760039399723235</v>
      </c>
      <c r="G339" s="98">
        <v>0.23582425379686234</v>
      </c>
      <c r="H339" s="98">
        <v>0.21467169303024802</v>
      </c>
      <c r="I339" s="98">
        <v>0.11345996982062591</v>
      </c>
      <c r="J339" s="98">
        <v>0.39820512491710264</v>
      </c>
      <c r="K339" s="98">
        <v>0.43450674487320251</v>
      </c>
      <c r="L339" s="98">
        <v>0.174659145845938</v>
      </c>
      <c r="M339" s="98">
        <v>0.27095228859784543</v>
      </c>
      <c r="N339" s="98">
        <v>8.7353577240526697E-2</v>
      </c>
      <c r="O339" s="98">
        <v>7.4905555061416759E-2</v>
      </c>
      <c r="P339" s="98">
        <v>3.4292672562505852E-3</v>
      </c>
      <c r="Q339" s="98">
        <v>0.11219084401565634</v>
      </c>
      <c r="R339" s="98">
        <v>0.13529311754343731</v>
      </c>
      <c r="S339" s="98">
        <v>0.28924524178299466</v>
      </c>
      <c r="T339" s="98">
        <v>0.16536188071979555</v>
      </c>
      <c r="U339" s="98">
        <v>4.1642537918759888E-2</v>
      </c>
      <c r="V339" s="98">
        <v>8.3109780912654792E-5</v>
      </c>
      <c r="W339" s="98">
        <v>0</v>
      </c>
      <c r="X339" s="98">
        <v>0</v>
      </c>
      <c r="Y339" s="98">
        <v>0</v>
      </c>
      <c r="DA339" s="63" t="s">
        <v>3269</v>
      </c>
    </row>
    <row r="340" spans="1:105" ht="12" customHeight="1" x14ac:dyDescent="0.25">
      <c r="A340" s="97" t="s">
        <v>50</v>
      </c>
      <c r="B340" s="98"/>
      <c r="C340" s="98">
        <v>0.183761847606805</v>
      </c>
      <c r="D340" s="98">
        <v>0.191661007151229</v>
      </c>
      <c r="E340" s="98">
        <v>0.1720738277721871</v>
      </c>
      <c r="F340" s="98">
        <v>0.37044723739275298</v>
      </c>
      <c r="G340" s="98">
        <v>0.19522579287511477</v>
      </c>
      <c r="H340" s="98">
        <v>0.17557325397651671</v>
      </c>
      <c r="I340" s="98">
        <v>7.9381511809227659E-2</v>
      </c>
      <c r="J340" s="98">
        <v>0.16687864048225018</v>
      </c>
      <c r="K340" s="98">
        <v>0.14898431398951673</v>
      </c>
      <c r="L340" s="98">
        <v>2.4498796663695397E-2</v>
      </c>
      <c r="M340" s="98">
        <v>4.0885946533556615E-2</v>
      </c>
      <c r="N340" s="98">
        <v>2.6465840592950908E-2</v>
      </c>
      <c r="O340" s="98">
        <v>2.1881047658544213E-2</v>
      </c>
      <c r="P340" s="98">
        <v>8.1382112455624395E-3</v>
      </c>
      <c r="Q340" s="98">
        <v>0.13027880788607454</v>
      </c>
      <c r="R340" s="98">
        <v>0.21625613014011749</v>
      </c>
      <c r="S340" s="98">
        <v>0.33035219338128574</v>
      </c>
      <c r="T340" s="98">
        <v>0.11310863606890714</v>
      </c>
      <c r="U340" s="98">
        <v>2.0682169166512082E-2</v>
      </c>
      <c r="V340" s="98">
        <v>0</v>
      </c>
      <c r="W340" s="98">
        <v>0</v>
      </c>
      <c r="X340" s="98">
        <v>0</v>
      </c>
      <c r="Y340" s="98">
        <v>6.8545029034049729E-2</v>
      </c>
      <c r="DA340" s="63" t="s">
        <v>3270</v>
      </c>
    </row>
    <row r="341" spans="1:105" ht="12" customHeight="1" x14ac:dyDescent="0.25">
      <c r="A341" s="109" t="s">
        <v>120</v>
      </c>
      <c r="B341" s="33"/>
      <c r="C341" s="33">
        <v>0.55838029625017938</v>
      </c>
      <c r="D341" s="33">
        <v>0.38194375714358225</v>
      </c>
      <c r="E341" s="33">
        <v>0.35787813058405959</v>
      </c>
      <c r="F341" s="33">
        <v>0.74729935093944444</v>
      </c>
      <c r="G341" s="33">
        <v>0.46972984704057169</v>
      </c>
      <c r="H341" s="33">
        <v>0.58535376216890866</v>
      </c>
      <c r="I341" s="33">
        <v>0.24484789146426278</v>
      </c>
      <c r="J341" s="33">
        <v>0.51451763697656427</v>
      </c>
      <c r="K341" s="33">
        <v>0.36459569809529313</v>
      </c>
      <c r="L341" s="33">
        <v>5.7197323757768113E-2</v>
      </c>
      <c r="M341" s="33">
        <v>8.5782117310205075E-2</v>
      </c>
      <c r="N341" s="33">
        <v>6.7353036930875479E-2</v>
      </c>
      <c r="O341" s="33">
        <v>5.326648032579092E-2</v>
      </c>
      <c r="P341" s="33">
        <v>2.2988462476053038E-2</v>
      </c>
      <c r="Q341" s="33">
        <v>0.42043008811945665</v>
      </c>
      <c r="R341" s="33">
        <v>0.58037025862061842</v>
      </c>
      <c r="S341" s="33">
        <v>0.81472339730356202</v>
      </c>
      <c r="T341" s="33">
        <v>0.35546512493582344</v>
      </c>
      <c r="U341" s="33">
        <v>8.4112477686469636E-2</v>
      </c>
      <c r="V341" s="33">
        <v>0</v>
      </c>
      <c r="W341" s="33">
        <v>0</v>
      </c>
      <c r="X341" s="33">
        <v>0</v>
      </c>
      <c r="Y341" s="33">
        <v>0.22249540253743241</v>
      </c>
      <c r="DA341" s="60" t="s">
        <v>3271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5.1841561231903688</v>
      </c>
      <c r="D343" s="117">
        <f t="shared" si="145"/>
        <v>4.684669154315225</v>
      </c>
      <c r="E343" s="117">
        <f t="shared" si="145"/>
        <v>4.4740469957374795</v>
      </c>
      <c r="F343" s="117">
        <f t="shared" si="145"/>
        <v>10.341906584621197</v>
      </c>
      <c r="G343" s="117">
        <f t="shared" si="145"/>
        <v>6.6754411446665927</v>
      </c>
      <c r="H343" s="117">
        <f t="shared" si="145"/>
        <v>6.3765168691715806</v>
      </c>
      <c r="I343" s="117">
        <f t="shared" si="145"/>
        <v>2.5725026014620198</v>
      </c>
      <c r="J343" s="117">
        <f t="shared" si="145"/>
        <v>6.4567605754958217</v>
      </c>
      <c r="K343" s="117">
        <f t="shared" si="145"/>
        <v>6.1490008678267127</v>
      </c>
      <c r="L343" s="117">
        <f t="shared" si="145"/>
        <v>1.5498674185003549</v>
      </c>
      <c r="M343" s="117">
        <f t="shared" si="145"/>
        <v>2.3836585266301604</v>
      </c>
      <c r="N343" s="117">
        <f t="shared" si="145"/>
        <v>1.2356453454378606</v>
      </c>
      <c r="O343" s="117">
        <f t="shared" si="145"/>
        <v>0.92059574691000401</v>
      </c>
      <c r="P343" s="117">
        <f t="shared" si="145"/>
        <v>0.20805708518722826</v>
      </c>
      <c r="Q343" s="117">
        <f t="shared" si="145"/>
        <v>3.7037329738274631</v>
      </c>
      <c r="R343" s="117">
        <f t="shared" ref="R343:V343" si="146">R344+R347+R349+R359</f>
        <v>4.8687290793728435</v>
      </c>
      <c r="S343" s="117">
        <f t="shared" si="146"/>
        <v>10.199767852067048</v>
      </c>
      <c r="T343" s="117">
        <f t="shared" si="146"/>
        <v>4.7023988132030956</v>
      </c>
      <c r="U343" s="117">
        <f t="shared" si="146"/>
        <v>0.83446517929012798</v>
      </c>
      <c r="V343" s="117">
        <f t="shared" si="146"/>
        <v>3.6607882215478749E-4</v>
      </c>
      <c r="W343" s="117">
        <f t="shared" ref="W343:Y343" si="147">W344+W347+W349+W359</f>
        <v>0</v>
      </c>
      <c r="X343" s="117">
        <f t="shared" si="147"/>
        <v>0</v>
      </c>
      <c r="Y343" s="117">
        <f t="shared" si="147"/>
        <v>1.8171036378026397</v>
      </c>
      <c r="DA343" s="129" t="s">
        <v>3420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3.4895231227837513</v>
      </c>
      <c r="D344" s="122">
        <f t="shared" si="148"/>
        <v>3.3103302277508995</v>
      </c>
      <c r="E344" s="122">
        <f t="shared" si="148"/>
        <v>3.01376021502282</v>
      </c>
      <c r="F344" s="122">
        <f t="shared" si="148"/>
        <v>7.3745056823584063</v>
      </c>
      <c r="G344" s="122">
        <f t="shared" si="148"/>
        <v>4.6344143841529624</v>
      </c>
      <c r="H344" s="122">
        <f t="shared" si="148"/>
        <v>4.635308273429815</v>
      </c>
      <c r="I344" s="122">
        <f t="shared" si="148"/>
        <v>1.7771352578142499</v>
      </c>
      <c r="J344" s="122">
        <f t="shared" si="148"/>
        <v>4.5676096929708532</v>
      </c>
      <c r="K344" s="122">
        <f t="shared" si="148"/>
        <v>4.4550021788260539</v>
      </c>
      <c r="L344" s="122">
        <f t="shared" si="148"/>
        <v>1.0816703041301656</v>
      </c>
      <c r="M344" s="122">
        <f t="shared" si="148"/>
        <v>1.6793412657451117</v>
      </c>
      <c r="N344" s="122">
        <f t="shared" si="148"/>
        <v>0.86364775796452442</v>
      </c>
      <c r="O344" s="122">
        <f t="shared" si="148"/>
        <v>0.63180549903093564</v>
      </c>
      <c r="P344" s="122">
        <f t="shared" si="148"/>
        <v>0.13998508965202039</v>
      </c>
      <c r="Q344" s="122">
        <f t="shared" si="148"/>
        <v>2.4183356176416964</v>
      </c>
      <c r="R344" s="122">
        <f t="shared" ref="R344:V344" si="149">SUM(R345:R346)</f>
        <v>2.904825675372924</v>
      </c>
      <c r="S344" s="122">
        <f t="shared" si="149"/>
        <v>7.1169301233231508</v>
      </c>
      <c r="T344" s="122">
        <f t="shared" si="149"/>
        <v>3.3403021679202287</v>
      </c>
      <c r="U344" s="122">
        <f t="shared" si="149"/>
        <v>0.52060098546429889</v>
      </c>
      <c r="V344" s="122">
        <f t="shared" si="149"/>
        <v>2.2667666421619025E-4</v>
      </c>
      <c r="W344" s="122">
        <f t="shared" ref="W344:Y344" si="150">SUM(W345:W346)</f>
        <v>0</v>
      </c>
      <c r="X344" s="122">
        <f t="shared" si="150"/>
        <v>0</v>
      </c>
      <c r="Y344" s="122">
        <f t="shared" si="150"/>
        <v>1.1442908081215672</v>
      </c>
      <c r="DA344" s="130" t="s">
        <v>3421</v>
      </c>
    </row>
    <row r="345" spans="1:105" ht="12" customHeight="1" x14ac:dyDescent="0.25">
      <c r="A345" s="97" t="s">
        <v>51</v>
      </c>
      <c r="B345" s="98"/>
      <c r="C345" s="98">
        <v>3.4590550795952621</v>
      </c>
      <c r="D345" s="98">
        <v>3.2823510089064873</v>
      </c>
      <c r="E345" s="98">
        <v>2.9899365824714423</v>
      </c>
      <c r="F345" s="98">
        <v>7.3163429236455571</v>
      </c>
      <c r="G345" s="98">
        <v>4.5990897890892253</v>
      </c>
      <c r="H345" s="98">
        <v>4.6013906239639315</v>
      </c>
      <c r="I345" s="98">
        <v>1.7642355407130852</v>
      </c>
      <c r="J345" s="98">
        <v>4.5352592002233623</v>
      </c>
      <c r="K345" s="98">
        <v>4.424620702980028</v>
      </c>
      <c r="L345" s="98">
        <v>1.0743371786991078</v>
      </c>
      <c r="M345" s="98">
        <v>1.6678691007788047</v>
      </c>
      <c r="N345" s="98">
        <v>0.85782206203680411</v>
      </c>
      <c r="O345" s="98">
        <v>0.62748026322778705</v>
      </c>
      <c r="P345" s="98">
        <v>0.13901422426538931</v>
      </c>
      <c r="Q345" s="98">
        <v>2.4022756560378125</v>
      </c>
      <c r="R345" s="98">
        <v>2.8855380867978937</v>
      </c>
      <c r="S345" s="98">
        <v>7.0704460191262788</v>
      </c>
      <c r="T345" s="98">
        <v>3.3183015558719671</v>
      </c>
      <c r="U345" s="98">
        <v>0.51721213814284905</v>
      </c>
      <c r="V345" s="98">
        <v>2.2520158767945603E-4</v>
      </c>
      <c r="W345" s="98">
        <v>0</v>
      </c>
      <c r="X345" s="98">
        <v>0</v>
      </c>
      <c r="Y345" s="98">
        <v>1.136721732554308</v>
      </c>
      <c r="DA345" s="63" t="s">
        <v>3422</v>
      </c>
    </row>
    <row r="346" spans="1:105" ht="12" customHeight="1" x14ac:dyDescent="0.25">
      <c r="A346" s="97" t="s">
        <v>53</v>
      </c>
      <c r="B346" s="98"/>
      <c r="C346" s="98">
        <v>3.0468043188489113E-2</v>
      </c>
      <c r="D346" s="98">
        <v>2.7979218844412155E-2</v>
      </c>
      <c r="E346" s="98">
        <v>2.3823632551377639E-2</v>
      </c>
      <c r="F346" s="98">
        <v>5.8162758712849122E-2</v>
      </c>
      <c r="G346" s="98">
        <v>3.5324595063736822E-2</v>
      </c>
      <c r="H346" s="98">
        <v>3.391764946588316E-2</v>
      </c>
      <c r="I346" s="98">
        <v>1.2899717101164649E-2</v>
      </c>
      <c r="J346" s="98">
        <v>3.2350492747491133E-2</v>
      </c>
      <c r="K346" s="98">
        <v>3.0381475846026091E-2</v>
      </c>
      <c r="L346" s="98">
        <v>7.333125431057767E-3</v>
      </c>
      <c r="M346" s="98">
        <v>1.1472164966307014E-2</v>
      </c>
      <c r="N346" s="98">
        <v>5.8256959277203091E-3</v>
      </c>
      <c r="O346" s="98">
        <v>4.325235803148606E-3</v>
      </c>
      <c r="P346" s="98">
        <v>9.708653866310733E-4</v>
      </c>
      <c r="Q346" s="98">
        <v>1.6059961603883902E-2</v>
      </c>
      <c r="R346" s="98">
        <v>1.9287588575030372E-2</v>
      </c>
      <c r="S346" s="98">
        <v>4.6484104196871899E-2</v>
      </c>
      <c r="T346" s="98">
        <v>2.2000612048261804E-2</v>
      </c>
      <c r="U346" s="98">
        <v>3.3888473214498289E-3</v>
      </c>
      <c r="V346" s="98">
        <v>1.4750765367342214E-6</v>
      </c>
      <c r="W346" s="98">
        <v>0</v>
      </c>
      <c r="X346" s="98">
        <v>0</v>
      </c>
      <c r="Y346" s="98">
        <v>7.5690755672593434E-3</v>
      </c>
      <c r="DA346" s="63" t="s">
        <v>3423</v>
      </c>
    </row>
    <row r="347" spans="1:105" ht="12" customHeight="1" x14ac:dyDescent="0.25">
      <c r="A347" s="121" t="s">
        <v>92</v>
      </c>
      <c r="B347" s="122"/>
      <c r="C347" s="122">
        <f t="shared" ref="C347:Y347" si="151">C348</f>
        <v>0.19653542109985975</v>
      </c>
      <c r="D347" s="122">
        <f t="shared" si="151"/>
        <v>0.11110524802871734</v>
      </c>
      <c r="E347" s="122">
        <f t="shared" si="151"/>
        <v>0.22694209517621619</v>
      </c>
      <c r="F347" s="122">
        <f t="shared" si="151"/>
        <v>0.52844685337902508</v>
      </c>
      <c r="G347" s="122">
        <f t="shared" si="151"/>
        <v>0.52510769363270215</v>
      </c>
      <c r="H347" s="122">
        <f t="shared" si="151"/>
        <v>0.16698819242290391</v>
      </c>
      <c r="I347" s="122">
        <f t="shared" si="151"/>
        <v>8.6093932764453027E-2</v>
      </c>
      <c r="J347" s="122">
        <f t="shared" si="151"/>
        <v>0.16743714295015993</v>
      </c>
      <c r="K347" s="122">
        <f t="shared" si="151"/>
        <v>0.22652927228457753</v>
      </c>
      <c r="L347" s="122">
        <f t="shared" si="151"/>
        <v>7.3066187845906169E-2</v>
      </c>
      <c r="M347" s="122">
        <f t="shared" si="151"/>
        <v>8.1399098808382239E-2</v>
      </c>
      <c r="N347" s="122">
        <f t="shared" si="151"/>
        <v>6.4818234278601089E-2</v>
      </c>
      <c r="O347" s="122">
        <f t="shared" si="151"/>
        <v>1.2035601981185881E-2</v>
      </c>
      <c r="P347" s="122">
        <f t="shared" si="151"/>
        <v>7.9583328350720883E-4</v>
      </c>
      <c r="Q347" s="122">
        <f t="shared" si="151"/>
        <v>1.7477137492501394E-2</v>
      </c>
      <c r="R347" s="122">
        <f t="shared" si="151"/>
        <v>0.11885191360255033</v>
      </c>
      <c r="S347" s="122">
        <f t="shared" si="151"/>
        <v>0.21586633082320397</v>
      </c>
      <c r="T347" s="122">
        <f t="shared" si="151"/>
        <v>0.11852351571271014</v>
      </c>
      <c r="U347" s="122">
        <f t="shared" si="151"/>
        <v>1.5382231112948987E-2</v>
      </c>
      <c r="V347" s="122">
        <f t="shared" si="151"/>
        <v>0</v>
      </c>
      <c r="W347" s="122">
        <f t="shared" si="151"/>
        <v>0</v>
      </c>
      <c r="X347" s="122">
        <f t="shared" si="151"/>
        <v>0</v>
      </c>
      <c r="Y347" s="122">
        <f t="shared" si="151"/>
        <v>1.7117188219705162E-2</v>
      </c>
      <c r="DA347" s="130" t="s">
        <v>3424</v>
      </c>
    </row>
    <row r="348" spans="1:105" ht="12" customHeight="1" x14ac:dyDescent="0.25">
      <c r="A348" s="97" t="s">
        <v>53</v>
      </c>
      <c r="B348" s="98"/>
      <c r="C348" s="98">
        <v>0.19653542109985975</v>
      </c>
      <c r="D348" s="98">
        <v>0.11110524802871734</v>
      </c>
      <c r="E348" s="98">
        <v>0.22694209517621619</v>
      </c>
      <c r="F348" s="98">
        <v>0.52844685337902508</v>
      </c>
      <c r="G348" s="98">
        <v>0.52510769363270215</v>
      </c>
      <c r="H348" s="98">
        <v>0.16698819242290391</v>
      </c>
      <c r="I348" s="98">
        <v>8.6093932764453027E-2</v>
      </c>
      <c r="J348" s="98">
        <v>0.16743714295015993</v>
      </c>
      <c r="K348" s="98">
        <v>0.22652927228457753</v>
      </c>
      <c r="L348" s="98">
        <v>7.3066187845906169E-2</v>
      </c>
      <c r="M348" s="98">
        <v>8.1399098808382239E-2</v>
      </c>
      <c r="N348" s="98">
        <v>6.4818234278601089E-2</v>
      </c>
      <c r="O348" s="98">
        <v>1.2035601981185881E-2</v>
      </c>
      <c r="P348" s="98">
        <v>7.9583328350720883E-4</v>
      </c>
      <c r="Q348" s="98">
        <v>1.7477137492501394E-2</v>
      </c>
      <c r="R348" s="98">
        <v>0.11885191360255033</v>
      </c>
      <c r="S348" s="98">
        <v>0.21586633082320397</v>
      </c>
      <c r="T348" s="98">
        <v>0.11852351571271014</v>
      </c>
      <c r="U348" s="98">
        <v>1.5382231112948987E-2</v>
      </c>
      <c r="V348" s="98">
        <v>0</v>
      </c>
      <c r="W348" s="98">
        <v>0</v>
      </c>
      <c r="X348" s="98">
        <v>0</v>
      </c>
      <c r="Y348" s="98">
        <v>1.7117188219705162E-2</v>
      </c>
      <c r="DA348" s="63" t="s">
        <v>3425</v>
      </c>
    </row>
    <row r="349" spans="1:105" ht="12" customHeight="1" x14ac:dyDescent="0.25">
      <c r="A349" s="121" t="s">
        <v>55</v>
      </c>
      <c r="B349" s="122"/>
      <c r="C349" s="122">
        <v>0.94056412406291923</v>
      </c>
      <c r="D349" s="122">
        <v>0.78506089336537932</v>
      </c>
      <c r="E349" s="122">
        <v>0.74600891418575455</v>
      </c>
      <c r="F349" s="122">
        <v>1.4753106192257206</v>
      </c>
      <c r="G349" s="122">
        <v>0.91720042784176159</v>
      </c>
      <c r="H349" s="122">
        <v>0.91154152349879536</v>
      </c>
      <c r="I349" s="122">
        <v>0.41451553201802666</v>
      </c>
      <c r="J349" s="122">
        <v>1.0088078371124676</v>
      </c>
      <c r="K349" s="122">
        <v>0.85560699196455858</v>
      </c>
      <c r="L349" s="122">
        <v>0.23669656435753289</v>
      </c>
      <c r="M349" s="122">
        <v>0.37735924776762203</v>
      </c>
      <c r="N349" s="122">
        <v>0.18993901686067799</v>
      </c>
      <c r="O349" s="122">
        <v>0.17980141328118868</v>
      </c>
      <c r="P349" s="122">
        <v>4.2749799241538079E-2</v>
      </c>
      <c r="Q349" s="122">
        <v>0.79697410039197614</v>
      </c>
      <c r="R349" s="122">
        <v>1.1760954853213434</v>
      </c>
      <c r="S349" s="122">
        <v>1.8374933610244213</v>
      </c>
      <c r="T349" s="122">
        <v>0.78195402765189448</v>
      </c>
      <c r="U349" s="122">
        <v>0.18968846100251963</v>
      </c>
      <c r="V349" s="122">
        <v>8.9844358948682737E-5</v>
      </c>
      <c r="W349" s="122">
        <v>0</v>
      </c>
      <c r="X349" s="122">
        <v>0</v>
      </c>
      <c r="Y349" s="122">
        <v>0.41564461093501237</v>
      </c>
      <c r="DA349" s="130" t="s">
        <v>3426</v>
      </c>
    </row>
    <row r="350" spans="1:105" ht="12" customHeight="1" x14ac:dyDescent="0.25">
      <c r="A350" s="97" t="s">
        <v>143</v>
      </c>
      <c r="B350" s="98"/>
      <c r="C350" s="98">
        <v>2.1204163476486886E-2</v>
      </c>
      <c r="D350" s="98">
        <v>3.1301560422716881E-2</v>
      </c>
      <c r="E350" s="98">
        <v>4.3197627473892948E-2</v>
      </c>
      <c r="F350" s="98">
        <v>5.4828980860160033E-2</v>
      </c>
      <c r="G350" s="98">
        <v>2.4548900752029843E-2</v>
      </c>
      <c r="H350" s="98">
        <v>4.3018282412366987E-3</v>
      </c>
      <c r="I350" s="98">
        <v>5.6302132000852852E-5</v>
      </c>
      <c r="J350" s="98">
        <v>0.10419114677102337</v>
      </c>
      <c r="K350" s="98">
        <v>6.303426979098263E-2</v>
      </c>
      <c r="L350" s="98">
        <v>3.0262174202941451E-2</v>
      </c>
      <c r="M350" s="98">
        <v>4.3020751861355594E-2</v>
      </c>
      <c r="N350" s="98">
        <v>2.6388922417810656E-2</v>
      </c>
      <c r="O350" s="98">
        <v>2.8455244941385086E-2</v>
      </c>
      <c r="P350" s="98">
        <v>2.4180016195642813E-3</v>
      </c>
      <c r="Q350" s="98">
        <v>2.0994930736263382E-2</v>
      </c>
      <c r="R350" s="98">
        <v>2.9666728814135374E-2</v>
      </c>
      <c r="S350" s="98">
        <v>4.8569098220057852E-2</v>
      </c>
      <c r="T350" s="98">
        <v>3.5506867651808389E-2</v>
      </c>
      <c r="U350" s="98">
        <v>1.552048161869799E-2</v>
      </c>
      <c r="V350" s="98">
        <v>8.9844358948682737E-5</v>
      </c>
      <c r="W350" s="98">
        <v>0</v>
      </c>
      <c r="X350" s="98">
        <v>0</v>
      </c>
      <c r="Y350" s="98">
        <v>0</v>
      </c>
      <c r="DA350" s="63" t="s">
        <v>3427</v>
      </c>
    </row>
    <row r="351" spans="1:105" ht="12" customHeight="1" x14ac:dyDescent="0.25">
      <c r="A351" s="97" t="s">
        <v>124</v>
      </c>
      <c r="B351" s="98"/>
      <c r="C351" s="98">
        <v>0.51533861469717868</v>
      </c>
      <c r="D351" s="98">
        <v>0.53216186882804717</v>
      </c>
      <c r="E351" s="98">
        <v>0.57716934350513194</v>
      </c>
      <c r="F351" s="98">
        <v>0.99930654391967144</v>
      </c>
      <c r="G351" s="98">
        <v>0.44206983248869303</v>
      </c>
      <c r="H351" s="98">
        <v>0.46438650732275494</v>
      </c>
      <c r="I351" s="98">
        <v>0.16291997433446992</v>
      </c>
      <c r="J351" s="98">
        <v>0.33575057917460471</v>
      </c>
      <c r="K351" s="98">
        <v>0.35307064221717194</v>
      </c>
      <c r="L351" s="98">
        <v>0.10226546960641729</v>
      </c>
      <c r="M351" s="98">
        <v>0.16676886046220102</v>
      </c>
      <c r="N351" s="98">
        <v>7.2250553373148937E-2</v>
      </c>
      <c r="O351" s="98">
        <v>7.4929376777467985E-2</v>
      </c>
      <c r="P351" s="98">
        <v>2.1695641757154598E-2</v>
      </c>
      <c r="Q351" s="98">
        <v>0.37175420118987113</v>
      </c>
      <c r="R351" s="98">
        <v>0.57444314937653296</v>
      </c>
      <c r="S351" s="98">
        <v>0.82492224252686952</v>
      </c>
      <c r="T351" s="98">
        <v>0.2936146864425585</v>
      </c>
      <c r="U351" s="98">
        <v>5.4434509666901464E-2</v>
      </c>
      <c r="V351" s="98">
        <v>0</v>
      </c>
      <c r="W351" s="98">
        <v>0</v>
      </c>
      <c r="X351" s="98">
        <v>0</v>
      </c>
      <c r="Y351" s="98">
        <v>0.15373276921912823</v>
      </c>
      <c r="DA351" s="63" t="s">
        <v>3428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5.9997618607021566E-4</v>
      </c>
      <c r="E352" s="98">
        <v>1.8867246298263137E-3</v>
      </c>
      <c r="F352" s="98">
        <v>2.5307974983830796E-3</v>
      </c>
      <c r="G352" s="98">
        <v>9.0557404748390692E-4</v>
      </c>
      <c r="H352" s="98">
        <v>7.0591850220774212E-4</v>
      </c>
      <c r="I352" s="98">
        <v>1.1998463154257004E-3</v>
      </c>
      <c r="J352" s="98">
        <v>3.7035514825586235E-3</v>
      </c>
      <c r="K352" s="98">
        <v>3.1621153537688441E-3</v>
      </c>
      <c r="L352" s="98">
        <v>4.9881901285842608E-4</v>
      </c>
      <c r="M352" s="98">
        <v>0</v>
      </c>
      <c r="N352" s="98">
        <v>3.8096619328676517E-4</v>
      </c>
      <c r="O352" s="98">
        <v>7.3201452197052509E-4</v>
      </c>
      <c r="P352" s="98">
        <v>2.0215009710320607E-4</v>
      </c>
      <c r="Q352" s="98">
        <v>5.7599848940125785E-3</v>
      </c>
      <c r="R352" s="98">
        <v>6.3732565382483798E-3</v>
      </c>
      <c r="S352" s="98">
        <v>7.1678813664789566E-3</v>
      </c>
      <c r="T352" s="98">
        <v>1.4090462969719142E-3</v>
      </c>
      <c r="U352" s="98">
        <v>1.4219241273396855E-4</v>
      </c>
      <c r="V352" s="98">
        <v>0</v>
      </c>
      <c r="W352" s="98">
        <v>0</v>
      </c>
      <c r="X352" s="98">
        <v>0</v>
      </c>
      <c r="Y352" s="98">
        <v>4.1300418821357349E-4</v>
      </c>
      <c r="DA352" s="63" t="s">
        <v>3429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5.3511344613204329E-5</v>
      </c>
      <c r="E353" s="101">
        <v>9.9172536893038198E-5</v>
      </c>
      <c r="F353" s="101">
        <v>1.7508516661521805E-4</v>
      </c>
      <c r="G353" s="101">
        <v>6.0654462422638042E-5</v>
      </c>
      <c r="H353" s="101">
        <v>6.4543789674174163E-5</v>
      </c>
      <c r="I353" s="101">
        <v>8.955564032806449E-5</v>
      </c>
      <c r="J353" s="101">
        <v>2.5992548036325665E-4</v>
      </c>
      <c r="K353" s="101">
        <v>2.0801931761185103E-4</v>
      </c>
      <c r="L353" s="101">
        <v>3.2829823067370769E-5</v>
      </c>
      <c r="M353" s="101">
        <v>0</v>
      </c>
      <c r="N353" s="101">
        <v>2.478859341273581E-5</v>
      </c>
      <c r="O353" s="101">
        <v>3.0037617361940477E-5</v>
      </c>
      <c r="P353" s="101">
        <v>1.724136771322925E-5</v>
      </c>
      <c r="Q353" s="101">
        <v>1.0251447474152546E-4</v>
      </c>
      <c r="R353" s="101">
        <v>1.9283405357383294E-4</v>
      </c>
      <c r="S353" s="101">
        <v>4.0586081590985543E-4</v>
      </c>
      <c r="T353" s="101">
        <v>9.3135797551219317E-5</v>
      </c>
      <c r="U353" s="101">
        <v>1.1828559841770872E-5</v>
      </c>
      <c r="V353" s="101">
        <v>0</v>
      </c>
      <c r="W353" s="101">
        <v>0</v>
      </c>
      <c r="X353" s="101">
        <v>0</v>
      </c>
      <c r="Y353" s="101">
        <v>2.6618098196712143E-5</v>
      </c>
      <c r="DA353" s="131" t="s">
        <v>3430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5.4646484145701136E-4</v>
      </c>
      <c r="E354" s="104">
        <v>1.7875520929332754E-3</v>
      </c>
      <c r="F354" s="104">
        <v>2.3557123317678617E-3</v>
      </c>
      <c r="G354" s="104">
        <v>8.4491958506126893E-4</v>
      </c>
      <c r="H354" s="104">
        <v>6.4137471253356796E-4</v>
      </c>
      <c r="I354" s="104">
        <v>1.1102906750976359E-3</v>
      </c>
      <c r="J354" s="104">
        <v>3.4436260021953667E-3</v>
      </c>
      <c r="K354" s="104">
        <v>2.954096036156993E-3</v>
      </c>
      <c r="L354" s="104">
        <v>4.6598918979105531E-4</v>
      </c>
      <c r="M354" s="104">
        <v>0</v>
      </c>
      <c r="N354" s="104">
        <v>3.5617759987402936E-4</v>
      </c>
      <c r="O354" s="104">
        <v>7.0197690460858464E-4</v>
      </c>
      <c r="P354" s="104">
        <v>1.8490872938997681E-4</v>
      </c>
      <c r="Q354" s="104">
        <v>5.6574704192710532E-3</v>
      </c>
      <c r="R354" s="104">
        <v>6.1804224846745467E-3</v>
      </c>
      <c r="S354" s="104">
        <v>6.7620205505691013E-3</v>
      </c>
      <c r="T354" s="104">
        <v>1.3159104994206949E-3</v>
      </c>
      <c r="U354" s="104">
        <v>1.3036385289219769E-4</v>
      </c>
      <c r="V354" s="104">
        <v>0</v>
      </c>
      <c r="W354" s="104">
        <v>0</v>
      </c>
      <c r="X354" s="104">
        <v>0</v>
      </c>
      <c r="Y354" s="104">
        <v>3.8638609001686133E-4</v>
      </c>
      <c r="DA354" s="132" t="s">
        <v>3431</v>
      </c>
    </row>
    <row r="355" spans="1:105" ht="12" customHeight="1" x14ac:dyDescent="0.25">
      <c r="A355" s="106" t="s">
        <v>122</v>
      </c>
      <c r="B355" s="101"/>
      <c r="C355" s="101">
        <v>0.35565795541614204</v>
      </c>
      <c r="D355" s="101">
        <v>0.19231456357460636</v>
      </c>
      <c r="E355" s="101">
        <v>9.7764842626500287E-2</v>
      </c>
      <c r="F355" s="101">
        <v>0.33873537441618307</v>
      </c>
      <c r="G355" s="101">
        <v>0.38006393079193418</v>
      </c>
      <c r="H355" s="101">
        <v>0.35490710195001451</v>
      </c>
      <c r="I355" s="101">
        <v>0.1535986510789607</v>
      </c>
      <c r="J355" s="101">
        <v>0.28172404360173253</v>
      </c>
      <c r="K355" s="101">
        <v>0.21716993251301717</v>
      </c>
      <c r="L355" s="101">
        <v>6.5308474604426639E-2</v>
      </c>
      <c r="M355" s="101">
        <v>0.13967780311220557</v>
      </c>
      <c r="N355" s="101">
        <v>6.0449171238942799E-2</v>
      </c>
      <c r="O355" s="101">
        <v>4.3045084344272858E-2</v>
      </c>
      <c r="P355" s="101">
        <v>7.188627960056591E-3</v>
      </c>
      <c r="Q355" s="101">
        <v>0.20381693353636174</v>
      </c>
      <c r="R355" s="101">
        <v>0.23844230219579818</v>
      </c>
      <c r="S355" s="101">
        <v>0.45569272471233796</v>
      </c>
      <c r="T355" s="101">
        <v>0.2683265589400694</v>
      </c>
      <c r="U355" s="101">
        <v>6.815026317211817E-2</v>
      </c>
      <c r="V355" s="101">
        <v>0</v>
      </c>
      <c r="W355" s="101">
        <v>0</v>
      </c>
      <c r="X355" s="101">
        <v>0</v>
      </c>
      <c r="Y355" s="101">
        <v>0.13882390056783192</v>
      </c>
      <c r="DA355" s="131" t="s">
        <v>3432</v>
      </c>
    </row>
    <row r="356" spans="1:105" ht="12" customHeight="1" x14ac:dyDescent="0.25">
      <c r="A356" s="107" t="s">
        <v>121</v>
      </c>
      <c r="B356" s="104"/>
      <c r="C356" s="104">
        <v>4.8363390473111591E-2</v>
      </c>
      <c r="D356" s="104">
        <v>2.8682924353938558E-2</v>
      </c>
      <c r="E356" s="104">
        <v>2.5990375950402982E-2</v>
      </c>
      <c r="F356" s="104">
        <v>7.9908922531323257E-2</v>
      </c>
      <c r="G356" s="104">
        <v>6.9612189761620633E-2</v>
      </c>
      <c r="H356" s="104">
        <v>8.7240167482581454E-2</v>
      </c>
      <c r="I356" s="104">
        <v>9.6740758157169468E-2</v>
      </c>
      <c r="J356" s="104">
        <v>0.28343851608254828</v>
      </c>
      <c r="K356" s="104">
        <v>0.21917003208961799</v>
      </c>
      <c r="L356" s="104">
        <v>3.8361626930889056E-2</v>
      </c>
      <c r="M356" s="104">
        <v>2.7891832331859847E-2</v>
      </c>
      <c r="N356" s="104">
        <v>3.0469403637488814E-2</v>
      </c>
      <c r="O356" s="104">
        <v>3.2639692696092217E-2</v>
      </c>
      <c r="P356" s="104">
        <v>1.1245377807659404E-2</v>
      </c>
      <c r="Q356" s="104">
        <v>0.19464805003546723</v>
      </c>
      <c r="R356" s="104">
        <v>0.3271700483966285</v>
      </c>
      <c r="S356" s="104">
        <v>0.50114141419867708</v>
      </c>
      <c r="T356" s="104">
        <v>0.18309686832048619</v>
      </c>
      <c r="U356" s="104">
        <v>5.144101413206803E-2</v>
      </c>
      <c r="V356" s="104">
        <v>0</v>
      </c>
      <c r="W356" s="104">
        <v>0</v>
      </c>
      <c r="X356" s="104">
        <v>0</v>
      </c>
      <c r="Y356" s="104">
        <v>0.12267493695983869</v>
      </c>
      <c r="DA356" s="132" t="s">
        <v>3433</v>
      </c>
    </row>
    <row r="357" spans="1:105" ht="12" customHeight="1" x14ac:dyDescent="0.25">
      <c r="A357" s="108" t="s">
        <v>53</v>
      </c>
      <c r="B357" s="98"/>
      <c r="C357" s="98">
        <v>1.066817125392272E-2</v>
      </c>
      <c r="D357" s="98">
        <v>2.5544025307037751E-3</v>
      </c>
      <c r="E357" s="98">
        <v>1.3337010578363298E-3</v>
      </c>
      <c r="F357" s="98">
        <v>5.4839715744283068E-3</v>
      </c>
      <c r="G357" s="98">
        <v>4.609777645864661E-3</v>
      </c>
      <c r="H357" s="98">
        <v>8.0482573295255107E-3</v>
      </c>
      <c r="I357" s="98">
        <v>7.240002544127635E-3</v>
      </c>
      <c r="J357" s="98">
        <v>1.9850138138017434E-2</v>
      </c>
      <c r="K357" s="98">
        <v>1.4292165974926706E-2</v>
      </c>
      <c r="L357" s="98">
        <v>2.4814346720722033E-3</v>
      </c>
      <c r="M357" s="98">
        <v>2.7307894504871133E-3</v>
      </c>
      <c r="N357" s="98">
        <v>1.9633348174550071E-3</v>
      </c>
      <c r="O357" s="98">
        <v>1.2435398817109611E-3</v>
      </c>
      <c r="P357" s="98">
        <v>9.629326072482802E-4</v>
      </c>
      <c r="Q357" s="98">
        <v>2.5475368820558515E-3</v>
      </c>
      <c r="R357" s="98">
        <v>8.3652570462030128E-3</v>
      </c>
      <c r="S357" s="98">
        <v>2.7543183701176789E-2</v>
      </c>
      <c r="T357" s="98">
        <v>1.1928962462345509E-2</v>
      </c>
      <c r="U357" s="98">
        <v>4.4019427677567642E-3</v>
      </c>
      <c r="V357" s="98">
        <v>0</v>
      </c>
      <c r="W357" s="98">
        <v>0</v>
      </c>
      <c r="X357" s="98">
        <v>0</v>
      </c>
      <c r="Y357" s="98">
        <v>8.185992175187902E-3</v>
      </c>
      <c r="DA357" s="63" t="s">
        <v>3434</v>
      </c>
    </row>
    <row r="358" spans="1:105" ht="12" customHeight="1" x14ac:dyDescent="0.25">
      <c r="A358" s="108" t="s">
        <v>52</v>
      </c>
      <c r="B358" s="98"/>
      <c r="C358" s="98">
        <v>3.769521921918887E-2</v>
      </c>
      <c r="D358" s="98">
        <v>2.6128521823234784E-2</v>
      </c>
      <c r="E358" s="98">
        <v>2.4656674892566652E-2</v>
      </c>
      <c r="F358" s="98">
        <v>7.4424950956894956E-2</v>
      </c>
      <c r="G358" s="98">
        <v>6.500241211575597E-2</v>
      </c>
      <c r="H358" s="98">
        <v>7.9191910153055947E-2</v>
      </c>
      <c r="I358" s="98">
        <v>8.9500755613041827E-2</v>
      </c>
      <c r="J358" s="98">
        <v>0.26358837794453083</v>
      </c>
      <c r="K358" s="98">
        <v>0.20487786611469128</v>
      </c>
      <c r="L358" s="98">
        <v>3.5880192258816855E-2</v>
      </c>
      <c r="M358" s="98">
        <v>2.5161042881372733E-2</v>
      </c>
      <c r="N358" s="98">
        <v>2.8506068820033807E-2</v>
      </c>
      <c r="O358" s="98">
        <v>3.1396152814381253E-2</v>
      </c>
      <c r="P358" s="98">
        <v>1.0282445200411123E-2</v>
      </c>
      <c r="Q358" s="98">
        <v>0.19210051315341137</v>
      </c>
      <c r="R358" s="98">
        <v>0.3188047913504255</v>
      </c>
      <c r="S358" s="98">
        <v>0.47359823049750033</v>
      </c>
      <c r="T358" s="98">
        <v>0.17116790585814068</v>
      </c>
      <c r="U358" s="98">
        <v>4.7039071364311263E-2</v>
      </c>
      <c r="V358" s="98">
        <v>0</v>
      </c>
      <c r="W358" s="98">
        <v>0</v>
      </c>
      <c r="X358" s="98">
        <v>0</v>
      </c>
      <c r="Y358" s="98">
        <v>0.1144889447846508</v>
      </c>
      <c r="DA358" s="63" t="s">
        <v>3435</v>
      </c>
    </row>
    <row r="359" spans="1:105" ht="12" customHeight="1" x14ac:dyDescent="0.25">
      <c r="A359" s="121" t="s">
        <v>54</v>
      </c>
      <c r="B359" s="122"/>
      <c r="C359" s="122">
        <v>0.55753345524383824</v>
      </c>
      <c r="D359" s="122">
        <v>0.4781727851702291</v>
      </c>
      <c r="E359" s="122">
        <v>0.48733577135268896</v>
      </c>
      <c r="F359" s="122">
        <v>0.96364342965804495</v>
      </c>
      <c r="G359" s="122">
        <v>0.59871863903916589</v>
      </c>
      <c r="H359" s="122">
        <v>0.66267887982006646</v>
      </c>
      <c r="I359" s="122">
        <v>0.29475787886529026</v>
      </c>
      <c r="J359" s="122">
        <v>0.71290590246234109</v>
      </c>
      <c r="K359" s="122">
        <v>0.61186242475152286</v>
      </c>
      <c r="L359" s="122">
        <v>0.15843436216675005</v>
      </c>
      <c r="M359" s="122">
        <v>0.24555891430904436</v>
      </c>
      <c r="N359" s="122">
        <v>0.11724033633405698</v>
      </c>
      <c r="O359" s="122">
        <v>9.6953232616693766E-2</v>
      </c>
      <c r="P359" s="122">
        <v>2.4526363010162588E-2</v>
      </c>
      <c r="Q359" s="122">
        <v>0.47094611830128918</v>
      </c>
      <c r="R359" s="122">
        <v>0.66895600507602559</v>
      </c>
      <c r="S359" s="122">
        <v>1.0294780368962717</v>
      </c>
      <c r="T359" s="122">
        <v>0.46161910191826167</v>
      </c>
      <c r="U359" s="122">
        <v>0.10879350171036037</v>
      </c>
      <c r="V359" s="122">
        <v>4.955779898991454E-5</v>
      </c>
      <c r="W359" s="122">
        <v>0</v>
      </c>
      <c r="X359" s="122">
        <v>0</v>
      </c>
      <c r="Y359" s="122">
        <v>0.24005103052635474</v>
      </c>
      <c r="DA359" s="130" t="s">
        <v>3436</v>
      </c>
    </row>
    <row r="360" spans="1:105" ht="12" customHeight="1" x14ac:dyDescent="0.25">
      <c r="A360" s="97" t="s">
        <v>51</v>
      </c>
      <c r="B360" s="98"/>
      <c r="C360" s="98">
        <v>3.9031171807862468E-2</v>
      </c>
      <c r="D360" s="98">
        <v>8.5217843467156537E-2</v>
      </c>
      <c r="E360" s="98">
        <v>0.12279878474721728</v>
      </c>
      <c r="F360" s="98">
        <v>0.19474012547801903</v>
      </c>
      <c r="G360" s="98">
        <v>0.1361093506911831</v>
      </c>
      <c r="H360" s="98">
        <v>0.12397129710524374</v>
      </c>
      <c r="I360" s="98">
        <v>6.55595223003239E-2</v>
      </c>
      <c r="J360" s="98">
        <v>0.23022188992986312</v>
      </c>
      <c r="K360" s="98">
        <v>0.25135229801006703</v>
      </c>
      <c r="L360" s="98">
        <v>0.10109371513810474</v>
      </c>
      <c r="M360" s="98">
        <v>0.15689631668427215</v>
      </c>
      <c r="N360" s="98">
        <v>5.0594716164977183E-2</v>
      </c>
      <c r="O360" s="98">
        <v>4.3391130719953049E-2</v>
      </c>
      <c r="P360" s="98">
        <v>1.9872959289809525E-3</v>
      </c>
      <c r="Q360" s="98">
        <v>6.5121923734584211E-2</v>
      </c>
      <c r="R360" s="98">
        <v>7.8868090671424723E-2</v>
      </c>
      <c r="S360" s="98">
        <v>0.16962750622386524</v>
      </c>
      <c r="T360" s="98">
        <v>9.7612440991277444E-2</v>
      </c>
      <c r="U360" s="98">
        <v>2.472750641406523E-2</v>
      </c>
      <c r="V360" s="98">
        <v>4.955779898991454E-5</v>
      </c>
      <c r="W360" s="98">
        <v>0</v>
      </c>
      <c r="X360" s="98">
        <v>0</v>
      </c>
      <c r="Y360" s="98">
        <v>0</v>
      </c>
      <c r="DA360" s="63" t="s">
        <v>3437</v>
      </c>
    </row>
    <row r="361" spans="1:105" ht="12" customHeight="1" x14ac:dyDescent="0.25">
      <c r="A361" s="97" t="s">
        <v>50</v>
      </c>
      <c r="B361" s="98"/>
      <c r="C361" s="98">
        <v>0.10484054852342134</v>
      </c>
      <c r="D361" s="98">
        <v>0.10947394080050211</v>
      </c>
      <c r="E361" s="98">
        <v>9.8399823414505608E-2</v>
      </c>
      <c r="F361" s="98">
        <v>0.21208394765091612</v>
      </c>
      <c r="G361" s="98">
        <v>0.11189741002140123</v>
      </c>
      <c r="H361" s="98">
        <v>0.10074930460844882</v>
      </c>
      <c r="I361" s="98">
        <v>4.5604047943822945E-2</v>
      </c>
      <c r="J361" s="98">
        <v>9.5980855224110817E-2</v>
      </c>
      <c r="K361" s="98">
        <v>8.5787454056655346E-2</v>
      </c>
      <c r="L361" s="98">
        <v>1.4122998218205637E-2</v>
      </c>
      <c r="M361" s="98">
        <v>2.359036846520755E-2</v>
      </c>
      <c r="N361" s="98">
        <v>1.5277693384667205E-2</v>
      </c>
      <c r="O361" s="98">
        <v>1.2634746305485374E-2</v>
      </c>
      <c r="P361" s="98">
        <v>4.7030505253459337E-3</v>
      </c>
      <c r="Q361" s="98">
        <v>7.5536237460467476E-2</v>
      </c>
      <c r="R361" s="98">
        <v>0.12646963927646362</v>
      </c>
      <c r="S361" s="98">
        <v>0.19552911658487651</v>
      </c>
      <c r="T361" s="98">
        <v>6.7823818316256404E-2</v>
      </c>
      <c r="U361" s="98">
        <v>1.254796503405748E-2</v>
      </c>
      <c r="V361" s="98">
        <v>0</v>
      </c>
      <c r="W361" s="98">
        <v>0</v>
      </c>
      <c r="X361" s="98">
        <v>0</v>
      </c>
      <c r="Y361" s="98">
        <v>4.2125668921487613E-2</v>
      </c>
      <c r="DA361" s="63" t="s">
        <v>3438</v>
      </c>
    </row>
    <row r="362" spans="1:105" ht="12" customHeight="1" x14ac:dyDescent="0.25">
      <c r="A362" s="109" t="s">
        <v>120</v>
      </c>
      <c r="B362" s="33"/>
      <c r="C362" s="33">
        <v>0.41366173491255437</v>
      </c>
      <c r="D362" s="33">
        <v>0.28348100090257045</v>
      </c>
      <c r="E362" s="33">
        <v>0.26613716319096609</v>
      </c>
      <c r="F362" s="33">
        <v>0.55681935652910974</v>
      </c>
      <c r="G362" s="33">
        <v>0.35071187832658152</v>
      </c>
      <c r="H362" s="33">
        <v>0.43795827810637389</v>
      </c>
      <c r="I362" s="33">
        <v>0.1835943086211434</v>
      </c>
      <c r="J362" s="33">
        <v>0.38670315730836713</v>
      </c>
      <c r="K362" s="33">
        <v>0.2747226726848005</v>
      </c>
      <c r="L362" s="33">
        <v>4.3217648810439699E-2</v>
      </c>
      <c r="M362" s="33">
        <v>6.5072229159564676E-2</v>
      </c>
      <c r="N362" s="33">
        <v>5.1367926784412592E-2</v>
      </c>
      <c r="O362" s="33">
        <v>4.0927355591255342E-2</v>
      </c>
      <c r="P362" s="33">
        <v>1.78360165558357E-2</v>
      </c>
      <c r="Q362" s="33">
        <v>0.33028795710623748</v>
      </c>
      <c r="R362" s="33">
        <v>0.46361827512813725</v>
      </c>
      <c r="S362" s="33">
        <v>0.66432141408752998</v>
      </c>
      <c r="T362" s="33">
        <v>0.2961828426107278</v>
      </c>
      <c r="U362" s="33">
        <v>7.1518030262237658E-2</v>
      </c>
      <c r="V362" s="33">
        <v>0</v>
      </c>
      <c r="W362" s="33">
        <v>0</v>
      </c>
      <c r="X362" s="33">
        <v>0</v>
      </c>
      <c r="Y362" s="33">
        <v>0.19792536160486712</v>
      </c>
      <c r="DA362" s="60" t="s">
        <v>3439</v>
      </c>
    </row>
    <row r="364" spans="1:105" ht="12" customHeight="1" x14ac:dyDescent="0.25">
      <c r="A364" s="116" t="s">
        <v>163</v>
      </c>
      <c r="B364" s="119"/>
      <c r="C364" s="119">
        <f t="shared" ref="C364:Q364" si="152">IF(C343=0,"",C343/C322)</f>
        <v>0.63118663859362334</v>
      </c>
      <c r="D364" s="119">
        <f t="shared" si="152"/>
        <v>0.62419075795953116</v>
      </c>
      <c r="E364" s="119">
        <f t="shared" si="152"/>
        <v>0.63967282456134222</v>
      </c>
      <c r="F364" s="119">
        <f t="shared" si="152"/>
        <v>0.64727829110577439</v>
      </c>
      <c r="G364" s="119">
        <f t="shared" si="152"/>
        <v>0.6696086675445283</v>
      </c>
      <c r="H364" s="119">
        <f t="shared" si="152"/>
        <v>0.64953399756117192</v>
      </c>
      <c r="I364" s="119">
        <f t="shared" si="152"/>
        <v>0.6642919721511642</v>
      </c>
      <c r="J364" s="119">
        <f t="shared" si="152"/>
        <v>0.66572490731609135</v>
      </c>
      <c r="K364" s="119">
        <f t="shared" si="152"/>
        <v>0.67317026422569826</v>
      </c>
      <c r="L364" s="119">
        <f t="shared" si="152"/>
        <v>0.67742717766654525</v>
      </c>
      <c r="M364" s="119">
        <f t="shared" si="152"/>
        <v>0.67287034136452495</v>
      </c>
      <c r="N364" s="119">
        <f t="shared" si="152"/>
        <v>0.69722403037221403</v>
      </c>
      <c r="O364" s="119">
        <f t="shared" si="152"/>
        <v>0.6827111712264522</v>
      </c>
      <c r="P364" s="119">
        <f t="shared" si="152"/>
        <v>0.69629707003293151</v>
      </c>
      <c r="Q364" s="119">
        <f t="shared" si="152"/>
        <v>0.70796054435326283</v>
      </c>
      <c r="R364" s="119">
        <f t="shared" ref="R364:V364" si="153">IF(R343=0,"",R343/R322)</f>
        <v>0.73803907238607958</v>
      </c>
      <c r="S364" s="119">
        <f t="shared" si="153"/>
        <v>0.7485473780158286</v>
      </c>
      <c r="T364" s="119">
        <f t="shared" si="153"/>
        <v>0.76849625833039992</v>
      </c>
      <c r="U364" s="119">
        <f t="shared" si="153"/>
        <v>0.78434006273817436</v>
      </c>
      <c r="V364" s="119">
        <f t="shared" si="153"/>
        <v>0.74087117367955246</v>
      </c>
      <c r="W364" s="119" t="str">
        <f t="shared" ref="W364:Y364" si="154">IF(W343=0,"",W343/W322)</f>
        <v/>
      </c>
      <c r="X364" s="119" t="str">
        <f t="shared" si="154"/>
        <v/>
      </c>
      <c r="Y364" s="119">
        <f t="shared" si="154"/>
        <v>0.82525545770567998</v>
      </c>
      <c r="DA364" s="129" t="s">
        <v>3588</v>
      </c>
    </row>
    <row r="365" spans="1:105" ht="12" customHeight="1" x14ac:dyDescent="0.25">
      <c r="A365" s="121" t="s">
        <v>57</v>
      </c>
      <c r="B365" s="124"/>
      <c r="C365" s="124">
        <f t="shared" ref="C365:Q365" si="155">IF(C344=0,"",C344/C323)</f>
        <v>0.60894414380353801</v>
      </c>
      <c r="D365" s="124">
        <f t="shared" si="155"/>
        <v>0.61368885487199953</v>
      </c>
      <c r="E365" s="124">
        <f t="shared" si="155"/>
        <v>0.61859215412351432</v>
      </c>
      <c r="F365" s="124">
        <f t="shared" si="155"/>
        <v>0.62378851199976548</v>
      </c>
      <c r="G365" s="124">
        <f t="shared" si="155"/>
        <v>0.62912302444539159</v>
      </c>
      <c r="H365" s="124">
        <f t="shared" si="155"/>
        <v>0.63462731904255942</v>
      </c>
      <c r="I365" s="124">
        <f t="shared" si="155"/>
        <v>0.64036123420402469</v>
      </c>
      <c r="J365" s="124">
        <f t="shared" si="155"/>
        <v>0.64624403263838193</v>
      </c>
      <c r="K365" s="124">
        <f t="shared" si="155"/>
        <v>0.65226949934692247</v>
      </c>
      <c r="L365" s="124">
        <f t="shared" si="155"/>
        <v>0.65847391785181808</v>
      </c>
      <c r="M365" s="124">
        <f t="shared" si="155"/>
        <v>0.66468475387419013</v>
      </c>
      <c r="N365" s="124">
        <f t="shared" si="155"/>
        <v>0.67045582400985904</v>
      </c>
      <c r="O365" s="124">
        <f t="shared" si="155"/>
        <v>0.67565078675330437</v>
      </c>
      <c r="P365" s="124">
        <f t="shared" si="155"/>
        <v>0.68082050158132523</v>
      </c>
      <c r="Q365" s="124">
        <f t="shared" si="155"/>
        <v>0.68914643056587588</v>
      </c>
      <c r="R365" s="124">
        <f t="shared" ref="R365:V365" si="156">IF(R344=0,"",R344/R323)</f>
        <v>0.7055043498000555</v>
      </c>
      <c r="S365" s="124">
        <f t="shared" si="156"/>
        <v>0.72674536126341327</v>
      </c>
      <c r="T365" s="124">
        <f t="shared" si="156"/>
        <v>0.74928705448711319</v>
      </c>
      <c r="U365" s="124">
        <f t="shared" si="156"/>
        <v>0.76991323627371744</v>
      </c>
      <c r="V365" s="124">
        <f t="shared" si="156"/>
        <v>0.78627985173776693</v>
      </c>
      <c r="W365" s="124" t="str">
        <f t="shared" ref="W365:Y365" si="157">IF(W344=0,"",W344/W323)</f>
        <v/>
      </c>
      <c r="X365" s="124" t="str">
        <f t="shared" si="157"/>
        <v/>
      </c>
      <c r="Y365" s="124">
        <f t="shared" si="157"/>
        <v>0.81178411876500378</v>
      </c>
      <c r="DA365" s="130" t="s">
        <v>3589</v>
      </c>
    </row>
    <row r="366" spans="1:105" ht="12" customHeight="1" x14ac:dyDescent="0.25">
      <c r="A366" s="97" t="s">
        <v>51</v>
      </c>
      <c r="B366" s="111"/>
      <c r="C366" s="111">
        <f t="shared" ref="C366:Q366" si="158">IF(C345=0,"",C345/C324)</f>
        <v>0.60685383725339759</v>
      </c>
      <c r="D366" s="111">
        <f t="shared" si="158"/>
        <v>0.61167462854562371</v>
      </c>
      <c r="E366" s="111">
        <f t="shared" si="158"/>
        <v>0.61671792707761264</v>
      </c>
      <c r="F366" s="111">
        <f t="shared" si="158"/>
        <v>0.62192846707684724</v>
      </c>
      <c r="G366" s="111">
        <f t="shared" si="158"/>
        <v>0.62733597992205814</v>
      </c>
      <c r="H366" s="111">
        <f t="shared" si="158"/>
        <v>0.63292271545221113</v>
      </c>
      <c r="I366" s="111">
        <f t="shared" si="158"/>
        <v>0.63868175501042901</v>
      </c>
      <c r="J366" s="111">
        <f t="shared" si="158"/>
        <v>0.64461741829333485</v>
      </c>
      <c r="K366" s="111">
        <f t="shared" si="158"/>
        <v>0.65071580009157648</v>
      </c>
      <c r="L366" s="111">
        <f t="shared" si="158"/>
        <v>0.65694247875851464</v>
      </c>
      <c r="M366" s="111">
        <f t="shared" si="158"/>
        <v>0.66315524525079306</v>
      </c>
      <c r="N366" s="111">
        <f t="shared" si="158"/>
        <v>0.66895868014315363</v>
      </c>
      <c r="O366" s="111">
        <f t="shared" si="158"/>
        <v>0.67414357259081281</v>
      </c>
      <c r="P366" s="111">
        <f t="shared" si="158"/>
        <v>0.67930624186030575</v>
      </c>
      <c r="Q366" s="111">
        <f t="shared" si="158"/>
        <v>0.68771724889388508</v>
      </c>
      <c r="R366" s="111">
        <f t="shared" ref="R366:V366" si="159">IF(R345=0,"",R345/R324)</f>
        <v>0.70411831017932425</v>
      </c>
      <c r="S366" s="111">
        <f t="shared" si="159"/>
        <v>0.72544211058312824</v>
      </c>
      <c r="T366" s="111">
        <f t="shared" si="159"/>
        <v>0.74804362089703136</v>
      </c>
      <c r="U366" s="111">
        <f t="shared" si="159"/>
        <v>0.76875429218797053</v>
      </c>
      <c r="V366" s="111">
        <f t="shared" si="159"/>
        <v>0.78518069863807638</v>
      </c>
      <c r="W366" s="111" t="str">
        <f t="shared" ref="W366:Y366" si="160">IF(W345=0,"",W345/W324)</f>
        <v/>
      </c>
      <c r="X366" s="111" t="str">
        <f t="shared" si="160"/>
        <v/>
      </c>
      <c r="Y366" s="111">
        <f t="shared" si="160"/>
        <v>0.81076800684446237</v>
      </c>
      <c r="DA366" s="63" t="s">
        <v>3590</v>
      </c>
    </row>
    <row r="367" spans="1:105" ht="12" customHeight="1" x14ac:dyDescent="0.25">
      <c r="A367" s="97" t="s">
        <v>53</v>
      </c>
      <c r="B367" s="111"/>
      <c r="C367" s="111">
        <f t="shared" ref="C367:Q367" si="161">IF(C346=0,"",C346/C325)</f>
        <v>1</v>
      </c>
      <c r="D367" s="111">
        <f t="shared" si="161"/>
        <v>1</v>
      </c>
      <c r="E367" s="111">
        <f t="shared" si="161"/>
        <v>1</v>
      </c>
      <c r="F367" s="111">
        <f t="shared" si="161"/>
        <v>1</v>
      </c>
      <c r="G367" s="111">
        <f t="shared" si="161"/>
        <v>1</v>
      </c>
      <c r="H367" s="111">
        <f t="shared" si="161"/>
        <v>1</v>
      </c>
      <c r="I367" s="111">
        <f t="shared" si="161"/>
        <v>1</v>
      </c>
      <c r="J367" s="111">
        <f t="shared" si="161"/>
        <v>1</v>
      </c>
      <c r="K367" s="111">
        <f t="shared" si="161"/>
        <v>1</v>
      </c>
      <c r="L367" s="111">
        <f t="shared" si="161"/>
        <v>1</v>
      </c>
      <c r="M367" s="111">
        <f t="shared" si="161"/>
        <v>1</v>
      </c>
      <c r="N367" s="111">
        <f t="shared" si="161"/>
        <v>1</v>
      </c>
      <c r="O367" s="111">
        <f t="shared" si="161"/>
        <v>1</v>
      </c>
      <c r="P367" s="111">
        <f t="shared" si="161"/>
        <v>1</v>
      </c>
      <c r="Q367" s="111">
        <f t="shared" si="161"/>
        <v>1</v>
      </c>
      <c r="R367" s="111">
        <f t="shared" ref="R367:V367" si="162">IF(R346=0,"",R346/R325)</f>
        <v>1</v>
      </c>
      <c r="S367" s="111">
        <f t="shared" si="162"/>
        <v>1</v>
      </c>
      <c r="T367" s="111">
        <f t="shared" si="162"/>
        <v>1</v>
      </c>
      <c r="U367" s="111">
        <f t="shared" si="162"/>
        <v>1</v>
      </c>
      <c r="V367" s="111">
        <f t="shared" si="162"/>
        <v>1</v>
      </c>
      <c r="W367" s="111" t="str">
        <f t="shared" ref="W367:Y367" si="163">IF(W346=0,"",W346/W325)</f>
        <v/>
      </c>
      <c r="X367" s="111" t="str">
        <f t="shared" si="163"/>
        <v/>
      </c>
      <c r="Y367" s="111">
        <f t="shared" si="163"/>
        <v>1</v>
      </c>
      <c r="DA367" s="63" t="s">
        <v>3591</v>
      </c>
    </row>
    <row r="368" spans="1:105" ht="12" customHeight="1" x14ac:dyDescent="0.25">
      <c r="A368" s="121" t="s">
        <v>92</v>
      </c>
      <c r="B368" s="124"/>
      <c r="C368" s="124">
        <f t="shared" ref="C368:Q368" si="164">IF(C347=0,"",C347/C326)</f>
        <v>2.1749092952300888</v>
      </c>
      <c r="D368" s="124">
        <f t="shared" si="164"/>
        <v>2.2625469324608978</v>
      </c>
      <c r="E368" s="124">
        <f t="shared" si="164"/>
        <v>2.351498426392244</v>
      </c>
      <c r="F368" s="124">
        <f t="shared" si="164"/>
        <v>2.4411643394859039</v>
      </c>
      <c r="G368" s="124">
        <f t="shared" si="164"/>
        <v>2.5320641354857836</v>
      </c>
      <c r="H368" s="124">
        <f t="shared" si="164"/>
        <v>2.6241161746312605</v>
      </c>
      <c r="I368" s="124">
        <f t="shared" si="164"/>
        <v>2.7174293463966923</v>
      </c>
      <c r="J368" s="124">
        <f t="shared" si="164"/>
        <v>2.8124916852195327</v>
      </c>
      <c r="K368" s="124">
        <f t="shared" si="164"/>
        <v>2.9096897550664629</v>
      </c>
      <c r="L368" s="124">
        <f t="shared" si="164"/>
        <v>3.009074818479907</v>
      </c>
      <c r="M368" s="124">
        <f t="shared" si="164"/>
        <v>3.1229627754940279</v>
      </c>
      <c r="N368" s="124">
        <f t="shared" si="164"/>
        <v>3.2550096514045928</v>
      </c>
      <c r="O368" s="124">
        <f t="shared" si="164"/>
        <v>3.4049798876452653</v>
      </c>
      <c r="P368" s="124">
        <f t="shared" si="164"/>
        <v>3.5582783803495057</v>
      </c>
      <c r="Q368" s="124">
        <f t="shared" si="164"/>
        <v>3.6759326230972178</v>
      </c>
      <c r="R368" s="124">
        <f t="shared" ref="R368:V368" si="165">IF(R347=0,"",R347/R326)</f>
        <v>3.7014257231002139</v>
      </c>
      <c r="S368" s="124">
        <f t="shared" si="165"/>
        <v>3.7042582897672127</v>
      </c>
      <c r="T368" s="124">
        <f t="shared" si="165"/>
        <v>3.7074055860638797</v>
      </c>
      <c r="U368" s="124">
        <f t="shared" si="165"/>
        <v>3.7109025819490644</v>
      </c>
      <c r="V368" s="124" t="str">
        <f t="shared" si="165"/>
        <v/>
      </c>
      <c r="W368" s="124" t="str">
        <f t="shared" ref="W368:Y368" si="166">IF(W347=0,"",W347/W326)</f>
        <v/>
      </c>
      <c r="X368" s="124" t="str">
        <f t="shared" si="166"/>
        <v/>
      </c>
      <c r="Y368" s="124">
        <f t="shared" si="166"/>
        <v>3.8404753840703485</v>
      </c>
      <c r="DA368" s="130" t="s">
        <v>3592</v>
      </c>
    </row>
    <row r="369" spans="1:105" ht="12" customHeight="1" x14ac:dyDescent="0.25">
      <c r="A369" s="97" t="s">
        <v>53</v>
      </c>
      <c r="B369" s="111"/>
      <c r="C369" s="111">
        <f t="shared" ref="C369:Q369" si="167">IF(C348=0,"",C348/C327)</f>
        <v>2.1749092952300888</v>
      </c>
      <c r="D369" s="111">
        <f t="shared" si="167"/>
        <v>2.2625469324608978</v>
      </c>
      <c r="E369" s="111">
        <f t="shared" si="167"/>
        <v>2.351498426392244</v>
      </c>
      <c r="F369" s="111">
        <f t="shared" si="167"/>
        <v>2.4411643394859039</v>
      </c>
      <c r="G369" s="111">
        <f t="shared" si="167"/>
        <v>2.5320641354857836</v>
      </c>
      <c r="H369" s="111">
        <f t="shared" si="167"/>
        <v>2.6241161746312605</v>
      </c>
      <c r="I369" s="111">
        <f t="shared" si="167"/>
        <v>2.7174293463966923</v>
      </c>
      <c r="J369" s="111">
        <f t="shared" si="167"/>
        <v>2.8124916852195327</v>
      </c>
      <c r="K369" s="111">
        <f t="shared" si="167"/>
        <v>2.9096897550664629</v>
      </c>
      <c r="L369" s="111">
        <f t="shared" si="167"/>
        <v>3.009074818479907</v>
      </c>
      <c r="M369" s="111">
        <f t="shared" si="167"/>
        <v>3.1229627754940279</v>
      </c>
      <c r="N369" s="111">
        <f t="shared" si="167"/>
        <v>3.2550096514045928</v>
      </c>
      <c r="O369" s="111">
        <f t="shared" si="167"/>
        <v>3.4049798876452653</v>
      </c>
      <c r="P369" s="111">
        <f t="shared" si="167"/>
        <v>3.5582783803495057</v>
      </c>
      <c r="Q369" s="111">
        <f t="shared" si="167"/>
        <v>3.6759326230972178</v>
      </c>
      <c r="R369" s="111">
        <f t="shared" ref="R369:V369" si="168">IF(R348=0,"",R348/R327)</f>
        <v>3.7014257231002139</v>
      </c>
      <c r="S369" s="111">
        <f t="shared" si="168"/>
        <v>3.7042582897672127</v>
      </c>
      <c r="T369" s="111">
        <f t="shared" si="168"/>
        <v>3.7074055860638797</v>
      </c>
      <c r="U369" s="111">
        <f t="shared" si="168"/>
        <v>3.7109025819490644</v>
      </c>
      <c r="V369" s="111" t="str">
        <f t="shared" si="168"/>
        <v/>
      </c>
      <c r="W369" s="111" t="str">
        <f t="shared" ref="W369:Y369" si="169">IF(W348=0,"",W348/W327)</f>
        <v/>
      </c>
      <c r="X369" s="111" t="str">
        <f t="shared" si="169"/>
        <v/>
      </c>
      <c r="Y369" s="111">
        <f t="shared" si="169"/>
        <v>3.8404753840703485</v>
      </c>
      <c r="DA369" s="63" t="s">
        <v>3593</v>
      </c>
    </row>
    <row r="370" spans="1:105" ht="12" customHeight="1" x14ac:dyDescent="0.25">
      <c r="A370" s="121" t="s">
        <v>55</v>
      </c>
      <c r="B370" s="124"/>
      <c r="C370" s="124">
        <f t="shared" ref="C370:Q370" si="170">IF(C349=0,"",C349/C328)</f>
        <v>0.59431071346770459</v>
      </c>
      <c r="D370" s="124">
        <f t="shared" si="170"/>
        <v>0.58568058528103062</v>
      </c>
      <c r="E370" s="124">
        <f t="shared" si="170"/>
        <v>0.58152848581237848</v>
      </c>
      <c r="F370" s="124">
        <f t="shared" si="170"/>
        <v>0.59402528473769456</v>
      </c>
      <c r="G370" s="124">
        <f t="shared" si="170"/>
        <v>0.61370205139022893</v>
      </c>
      <c r="H370" s="124">
        <f t="shared" si="170"/>
        <v>0.61847871545478905</v>
      </c>
      <c r="I370" s="124">
        <f t="shared" si="170"/>
        <v>0.66008900695633521</v>
      </c>
      <c r="J370" s="124">
        <f t="shared" si="170"/>
        <v>0.67624719688173851</v>
      </c>
      <c r="K370" s="124">
        <f t="shared" si="170"/>
        <v>0.66925379192226475</v>
      </c>
      <c r="L370" s="124">
        <f t="shared" si="170"/>
        <v>0.64929636864840778</v>
      </c>
      <c r="M370" s="124">
        <f t="shared" si="170"/>
        <v>0.63709235709931211</v>
      </c>
      <c r="N370" s="124">
        <f t="shared" si="170"/>
        <v>0.67116313347862477</v>
      </c>
      <c r="O370" s="124">
        <f t="shared" si="170"/>
        <v>0.6922184223172565</v>
      </c>
      <c r="P370" s="124">
        <f t="shared" si="170"/>
        <v>0.73185258839910461</v>
      </c>
      <c r="Q370" s="124">
        <f t="shared" si="170"/>
        <v>0.75562386004940341</v>
      </c>
      <c r="R370" s="124">
        <f t="shared" ref="R370:V370" si="171">IF(R349=0,"",R349/R328)</f>
        <v>0.7760748652134678</v>
      </c>
      <c r="S370" s="124">
        <f t="shared" si="171"/>
        <v>0.78505032061382829</v>
      </c>
      <c r="T370" s="124">
        <f t="shared" si="171"/>
        <v>0.78581848694233691</v>
      </c>
      <c r="U370" s="124">
        <f t="shared" si="171"/>
        <v>0.79988832788103692</v>
      </c>
      <c r="V370" s="124">
        <f t="shared" si="171"/>
        <v>0.7321111319594471</v>
      </c>
      <c r="W370" s="124" t="str">
        <f t="shared" ref="W370:Y370" si="172">IF(W349=0,"",W349/W328)</f>
        <v/>
      </c>
      <c r="X370" s="124" t="str">
        <f t="shared" si="172"/>
        <v/>
      </c>
      <c r="Y370" s="124">
        <f t="shared" si="172"/>
        <v>0.83669310523443119</v>
      </c>
      <c r="DA370" s="130" t="s">
        <v>3594</v>
      </c>
    </row>
    <row r="371" spans="1:105" ht="12" customHeight="1" x14ac:dyDescent="0.25">
      <c r="A371" s="97" t="s">
        <v>143</v>
      </c>
      <c r="B371" s="111"/>
      <c r="C371" s="111">
        <f t="shared" ref="C371:Q371" si="173">IF(C350=0,"",C350/C329)</f>
        <v>0.5817958378918836</v>
      </c>
      <c r="D371" s="111">
        <f t="shared" si="173"/>
        <v>0.58585937972233249</v>
      </c>
      <c r="E371" s="111">
        <f t="shared" si="173"/>
        <v>0.5901104773753727</v>
      </c>
      <c r="F371" s="111">
        <f t="shared" si="173"/>
        <v>0.59450254622105381</v>
      </c>
      <c r="G371" s="111">
        <f t="shared" si="173"/>
        <v>0.59906064743581477</v>
      </c>
      <c r="H371" s="111">
        <f t="shared" si="173"/>
        <v>0.60376981905231686</v>
      </c>
      <c r="I371" s="111">
        <f t="shared" si="173"/>
        <v>0.60862422919568204</v>
      </c>
      <c r="J371" s="111">
        <f t="shared" si="173"/>
        <v>0.61362751902497692</v>
      </c>
      <c r="K371" s="111">
        <f t="shared" si="173"/>
        <v>0.61876796755988128</v>
      </c>
      <c r="L371" s="111">
        <f t="shared" si="173"/>
        <v>0.62401656010290829</v>
      </c>
      <c r="M371" s="111">
        <f t="shared" si="173"/>
        <v>0.62925342579441745</v>
      </c>
      <c r="N371" s="111">
        <f t="shared" si="173"/>
        <v>0.6341452576568386</v>
      </c>
      <c r="O371" s="111">
        <f t="shared" si="173"/>
        <v>0.63851570766603483</v>
      </c>
      <c r="P371" s="111">
        <f t="shared" si="173"/>
        <v>0.64286742531188834</v>
      </c>
      <c r="Q371" s="111">
        <f t="shared" si="173"/>
        <v>0.64995723211855627</v>
      </c>
      <c r="R371" s="111">
        <f t="shared" ref="R371:V371" si="174">IF(R350=0,"",R350/R329)</f>
        <v>0.66378201617519261</v>
      </c>
      <c r="S371" s="111">
        <f t="shared" si="174"/>
        <v>0.68175627593307353</v>
      </c>
      <c r="T371" s="111">
        <f t="shared" si="174"/>
        <v>0.70080754304351056</v>
      </c>
      <c r="U371" s="111">
        <f t="shared" si="174"/>
        <v>0.71826498395432603</v>
      </c>
      <c r="V371" s="111">
        <f t="shared" si="174"/>
        <v>0.7321111319594471</v>
      </c>
      <c r="W371" s="111" t="str">
        <f t="shared" ref="W371:Y371" si="175">IF(W350=0,"",W350/W329)</f>
        <v/>
      </c>
      <c r="X371" s="111" t="str">
        <f t="shared" si="175"/>
        <v/>
      </c>
      <c r="Y371" s="111" t="str">
        <f t="shared" si="175"/>
        <v/>
      </c>
      <c r="DA371" s="63" t="s">
        <v>3595</v>
      </c>
    </row>
    <row r="372" spans="1:105" ht="12" customHeight="1" x14ac:dyDescent="0.25">
      <c r="A372" s="97" t="s">
        <v>124</v>
      </c>
      <c r="B372" s="111"/>
      <c r="C372" s="111">
        <f t="shared" ref="C372:Q372" si="176">IF(C351=0,"",C351/C330)</f>
        <v>0.55852623697578696</v>
      </c>
      <c r="D372" s="111">
        <f t="shared" si="176"/>
        <v>0.5605919243103118</v>
      </c>
      <c r="E372" s="111">
        <f t="shared" si="176"/>
        <v>0.56294475132720645</v>
      </c>
      <c r="F372" s="111">
        <f t="shared" si="176"/>
        <v>0.56533673375533366</v>
      </c>
      <c r="G372" s="111">
        <f t="shared" si="176"/>
        <v>0.56799315494164204</v>
      </c>
      <c r="H372" s="111">
        <f t="shared" si="176"/>
        <v>0.57088644307248271</v>
      </c>
      <c r="I372" s="111">
        <f t="shared" si="176"/>
        <v>0.57407210797112673</v>
      </c>
      <c r="J372" s="111">
        <f t="shared" si="176"/>
        <v>0.57777755379031093</v>
      </c>
      <c r="K372" s="111">
        <f t="shared" si="176"/>
        <v>0.58219613387426783</v>
      </c>
      <c r="L372" s="111">
        <f t="shared" si="176"/>
        <v>0.58737957816966446</v>
      </c>
      <c r="M372" s="111">
        <f t="shared" si="176"/>
        <v>0.59794635803950347</v>
      </c>
      <c r="N372" s="111">
        <f t="shared" si="176"/>
        <v>0.61536450769593642</v>
      </c>
      <c r="O372" s="111">
        <f t="shared" si="176"/>
        <v>0.64082881408434489</v>
      </c>
      <c r="P372" s="111">
        <f t="shared" si="176"/>
        <v>0.67170703260124731</v>
      </c>
      <c r="Q372" s="111">
        <f t="shared" si="176"/>
        <v>0.69950859425918677</v>
      </c>
      <c r="R372" s="111">
        <f t="shared" ref="R372:V372" si="177">IF(R351=0,"",R351/R330)</f>
        <v>0.71754563396809234</v>
      </c>
      <c r="S372" s="111">
        <f t="shared" si="177"/>
        <v>0.73433983695846461</v>
      </c>
      <c r="T372" s="111">
        <f t="shared" si="177"/>
        <v>0.7493960132152695</v>
      </c>
      <c r="U372" s="111">
        <f t="shared" si="177"/>
        <v>0.7622189727235249</v>
      </c>
      <c r="V372" s="111" t="str">
        <f t="shared" si="177"/>
        <v/>
      </c>
      <c r="W372" s="111" t="str">
        <f t="shared" ref="W372:Y372" si="178">IF(W351=0,"",W351/W330)</f>
        <v/>
      </c>
      <c r="X372" s="111" t="str">
        <f t="shared" si="178"/>
        <v/>
      </c>
      <c r="Y372" s="111">
        <f t="shared" si="178"/>
        <v>0.78361983314659145</v>
      </c>
      <c r="DA372" s="63" t="s">
        <v>3596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>
        <f t="shared" si="179"/>
        <v>0.93465893480683793</v>
      </c>
      <c r="E373" s="111">
        <f t="shared" si="179"/>
        <v>0.96079129231685934</v>
      </c>
      <c r="F373" s="111">
        <f t="shared" si="179"/>
        <v>0.94949544192986091</v>
      </c>
      <c r="G373" s="111">
        <f t="shared" si="179"/>
        <v>0.95152619991723331</v>
      </c>
      <c r="H373" s="111">
        <f t="shared" si="179"/>
        <v>0.93569334185013686</v>
      </c>
      <c r="I373" s="111">
        <f t="shared" si="179"/>
        <v>0.9475278408514084</v>
      </c>
      <c r="J373" s="111">
        <f t="shared" si="179"/>
        <v>0.95121462583061589</v>
      </c>
      <c r="K373" s="111">
        <f t="shared" si="179"/>
        <v>0.9549187929164713</v>
      </c>
      <c r="L373" s="111">
        <f t="shared" si="179"/>
        <v>0.9558095149259267</v>
      </c>
      <c r="M373" s="111" t="str">
        <f t="shared" si="179"/>
        <v/>
      </c>
      <c r="N373" s="111">
        <f t="shared" si="179"/>
        <v>0.96091869985450062</v>
      </c>
      <c r="O373" s="111">
        <f t="shared" si="179"/>
        <v>0.97751824991674141</v>
      </c>
      <c r="P373" s="111">
        <f t="shared" si="179"/>
        <v>0.95998313628120313</v>
      </c>
      <c r="Q373" s="111">
        <f t="shared" si="179"/>
        <v>0.99241256295791513</v>
      </c>
      <c r="R373" s="111">
        <f t="shared" ref="R373:V373" si="180">IF(R352=0,"",R352/R331)</f>
        <v>0.98822992856063463</v>
      </c>
      <c r="S373" s="111">
        <f t="shared" si="180"/>
        <v>0.97992713131223264</v>
      </c>
      <c r="T373" s="111">
        <f t="shared" si="180"/>
        <v>0.97837416190586035</v>
      </c>
      <c r="U373" s="111">
        <f t="shared" si="180"/>
        <v>0.97470548809321633</v>
      </c>
      <c r="V373" s="111" t="str">
        <f t="shared" si="180"/>
        <v/>
      </c>
      <c r="W373" s="111" t="str">
        <f t="shared" ref="W373:Y373" si="181">IF(W352=0,"",W352/W331)</f>
        <v/>
      </c>
      <c r="X373" s="111" t="str">
        <f t="shared" si="181"/>
        <v/>
      </c>
      <c r="Y373" s="111">
        <f t="shared" si="181"/>
        <v>0.98251467753317434</v>
      </c>
      <c r="DA373" s="63" t="s">
        <v>3597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>
        <f t="shared" si="182"/>
        <v>0.56059192431031168</v>
      </c>
      <c r="E374" s="112">
        <f t="shared" si="182"/>
        <v>0.56294475132720645</v>
      </c>
      <c r="F374" s="112">
        <f t="shared" si="182"/>
        <v>0.56533673375533366</v>
      </c>
      <c r="G374" s="112">
        <f t="shared" si="182"/>
        <v>0.56799315494164204</v>
      </c>
      <c r="H374" s="112">
        <f t="shared" si="182"/>
        <v>0.57088644307248271</v>
      </c>
      <c r="I374" s="112">
        <f t="shared" si="182"/>
        <v>0.57407210797112673</v>
      </c>
      <c r="J374" s="112">
        <f t="shared" si="182"/>
        <v>0.57777755379031093</v>
      </c>
      <c r="K374" s="112">
        <f t="shared" si="182"/>
        <v>0.58219613387426783</v>
      </c>
      <c r="L374" s="112">
        <f t="shared" si="182"/>
        <v>0.58737957816966446</v>
      </c>
      <c r="M374" s="112" t="str">
        <f t="shared" si="182"/>
        <v/>
      </c>
      <c r="N374" s="112">
        <f t="shared" si="182"/>
        <v>0.61536450769593642</v>
      </c>
      <c r="O374" s="112">
        <f t="shared" si="182"/>
        <v>0.64082881408434489</v>
      </c>
      <c r="P374" s="112">
        <f t="shared" si="182"/>
        <v>0.67170703260124742</v>
      </c>
      <c r="Q374" s="112">
        <f t="shared" si="182"/>
        <v>0.69950859425918677</v>
      </c>
      <c r="R374" s="112">
        <f t="shared" ref="R374:V374" si="183">IF(R353=0,"",R353/R332)</f>
        <v>0.71754563396809246</v>
      </c>
      <c r="S374" s="112">
        <f t="shared" si="183"/>
        <v>0.73433983695846461</v>
      </c>
      <c r="T374" s="112">
        <f t="shared" si="183"/>
        <v>0.7493960132152695</v>
      </c>
      <c r="U374" s="112">
        <f t="shared" si="183"/>
        <v>0.7622189727235249</v>
      </c>
      <c r="V374" s="112" t="str">
        <f t="shared" si="183"/>
        <v/>
      </c>
      <c r="W374" s="112" t="str">
        <f t="shared" ref="W374:Y374" si="184">IF(W353=0,"",W353/W332)</f>
        <v/>
      </c>
      <c r="X374" s="112" t="str">
        <f t="shared" si="184"/>
        <v/>
      </c>
      <c r="Y374" s="112">
        <f t="shared" si="184"/>
        <v>0.78361983314659145</v>
      </c>
      <c r="DA374" s="131" t="s">
        <v>3598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>
        <f t="shared" si="185"/>
        <v>1</v>
      </c>
      <c r="E375" s="113">
        <f t="shared" si="185"/>
        <v>1</v>
      </c>
      <c r="F375" s="113">
        <f t="shared" si="185"/>
        <v>1</v>
      </c>
      <c r="G375" s="113">
        <f t="shared" si="185"/>
        <v>1</v>
      </c>
      <c r="H375" s="113">
        <f t="shared" si="185"/>
        <v>1</v>
      </c>
      <c r="I375" s="113">
        <f t="shared" si="185"/>
        <v>1</v>
      </c>
      <c r="J375" s="113">
        <f t="shared" si="185"/>
        <v>1</v>
      </c>
      <c r="K375" s="113">
        <f t="shared" si="185"/>
        <v>1</v>
      </c>
      <c r="L375" s="113">
        <f t="shared" si="185"/>
        <v>1</v>
      </c>
      <c r="M375" s="113" t="str">
        <f t="shared" si="185"/>
        <v/>
      </c>
      <c r="N375" s="113">
        <f t="shared" si="185"/>
        <v>1</v>
      </c>
      <c r="O375" s="113">
        <f t="shared" si="185"/>
        <v>1</v>
      </c>
      <c r="P375" s="113">
        <f t="shared" si="185"/>
        <v>1</v>
      </c>
      <c r="Q375" s="113">
        <f t="shared" si="185"/>
        <v>1</v>
      </c>
      <c r="R375" s="113">
        <f t="shared" ref="R375:V375" si="186">IF(R354=0,"",R354/R333)</f>
        <v>1</v>
      </c>
      <c r="S375" s="113">
        <f t="shared" si="186"/>
        <v>1</v>
      </c>
      <c r="T375" s="113">
        <f t="shared" si="186"/>
        <v>1</v>
      </c>
      <c r="U375" s="113">
        <f t="shared" si="186"/>
        <v>1</v>
      </c>
      <c r="V375" s="113" t="str">
        <f t="shared" si="186"/>
        <v/>
      </c>
      <c r="W375" s="113" t="str">
        <f t="shared" ref="W375:Y375" si="187">IF(W354=0,"",W354/W333)</f>
        <v/>
      </c>
      <c r="X375" s="113" t="str">
        <f t="shared" si="187"/>
        <v/>
      </c>
      <c r="Y375" s="113">
        <f t="shared" si="187"/>
        <v>1</v>
      </c>
      <c r="DA375" s="132" t="s">
        <v>3599</v>
      </c>
    </row>
    <row r="376" spans="1:105" ht="12" customHeight="1" x14ac:dyDescent="0.25">
      <c r="A376" s="106" t="s">
        <v>122</v>
      </c>
      <c r="B376" s="112"/>
      <c r="C376" s="112">
        <f t="shared" ref="C376:Q376" si="188">IF(C355=0,"",C355/C334)</f>
        <v>0.62534716131138379</v>
      </c>
      <c r="D376" s="112">
        <f t="shared" si="188"/>
        <v>0.62670832292646306</v>
      </c>
      <c r="E376" s="112">
        <f t="shared" si="188"/>
        <v>0.62819845777776251</v>
      </c>
      <c r="F376" s="112">
        <f t="shared" si="188"/>
        <v>0.62970657181846712</v>
      </c>
      <c r="G376" s="112">
        <f t="shared" si="188"/>
        <v>0.63133446900150703</v>
      </c>
      <c r="H376" s="112">
        <f t="shared" si="188"/>
        <v>0.63307065784538941</v>
      </c>
      <c r="I376" s="112">
        <f t="shared" si="188"/>
        <v>0.6349415409887994</v>
      </c>
      <c r="J376" s="112">
        <f t="shared" si="188"/>
        <v>0.63705298501344965</v>
      </c>
      <c r="K376" s="112">
        <f t="shared" si="188"/>
        <v>0.63949851400060742</v>
      </c>
      <c r="L376" s="112">
        <f t="shared" si="188"/>
        <v>0.64231028323811235</v>
      </c>
      <c r="M376" s="112">
        <f t="shared" si="188"/>
        <v>0.64765579522067107</v>
      </c>
      <c r="N376" s="112">
        <f t="shared" si="188"/>
        <v>0.65647006305231648</v>
      </c>
      <c r="O376" s="112">
        <f t="shared" si="188"/>
        <v>0.6699106757183183</v>
      </c>
      <c r="P376" s="112">
        <f t="shared" si="188"/>
        <v>0.68734040994224455</v>
      </c>
      <c r="Q376" s="112">
        <f t="shared" si="188"/>
        <v>0.7041563951272678</v>
      </c>
      <c r="R376" s="112">
        <f t="shared" ref="R376:V376" si="189">IF(R355=0,"",R355/R334)</f>
        <v>0.71553643409503476</v>
      </c>
      <c r="S376" s="112">
        <f t="shared" si="189"/>
        <v>0.72656173029286086</v>
      </c>
      <c r="T376" s="112">
        <f t="shared" si="189"/>
        <v>0.73750146429473729</v>
      </c>
      <c r="U376" s="112">
        <f t="shared" si="189"/>
        <v>0.74846561022222213</v>
      </c>
      <c r="V376" s="112" t="str">
        <f t="shared" si="189"/>
        <v/>
      </c>
      <c r="W376" s="112" t="str">
        <f t="shared" ref="W376:Y376" si="190">IF(W355=0,"",W355/W334)</f>
        <v/>
      </c>
      <c r="X376" s="112" t="str">
        <f t="shared" si="190"/>
        <v/>
      </c>
      <c r="Y376" s="112">
        <f t="shared" si="190"/>
        <v>0.79174410362103376</v>
      </c>
      <c r="DA376" s="131" t="s">
        <v>3600</v>
      </c>
    </row>
    <row r="377" spans="1:105" ht="12" customHeight="1" x14ac:dyDescent="0.25">
      <c r="A377" s="107" t="s">
        <v>121</v>
      </c>
      <c r="B377" s="113"/>
      <c r="C377" s="113">
        <f t="shared" ref="C377:Q377" si="191">IF(C356=0,"",C356/C335)</f>
        <v>0.88327188050879235</v>
      </c>
      <c r="D377" s="113">
        <f t="shared" si="191"/>
        <v>0.94962656044756311</v>
      </c>
      <c r="E377" s="113">
        <f t="shared" si="191"/>
        <v>0.97052413261871628</v>
      </c>
      <c r="F377" s="113">
        <f t="shared" si="191"/>
        <v>0.96120946774143712</v>
      </c>
      <c r="G377" s="113">
        <f t="shared" si="191"/>
        <v>0.96277022875442397</v>
      </c>
      <c r="H377" s="113">
        <f t="shared" si="191"/>
        <v>0.9492433241053897</v>
      </c>
      <c r="I377" s="113">
        <f t="shared" si="191"/>
        <v>0.95874641824638329</v>
      </c>
      <c r="J377" s="113">
        <f t="shared" si="191"/>
        <v>0.96163097311551315</v>
      </c>
      <c r="K377" s="113">
        <f t="shared" si="191"/>
        <v>0.96454268456701497</v>
      </c>
      <c r="L377" s="113">
        <f t="shared" si="191"/>
        <v>0.96523050002960131</v>
      </c>
      <c r="M377" s="113">
        <f t="shared" si="191"/>
        <v>0.9494295528990061</v>
      </c>
      <c r="N377" s="113">
        <f t="shared" si="191"/>
        <v>0.96738049220836297</v>
      </c>
      <c r="O377" s="113">
        <f t="shared" si="191"/>
        <v>0.98157315806295686</v>
      </c>
      <c r="P377" s="113">
        <f t="shared" si="191"/>
        <v>0.96250904209019728</v>
      </c>
      <c r="Q377" s="113">
        <f t="shared" si="191"/>
        <v>0.99453132708869429</v>
      </c>
      <c r="R377" s="113">
        <f t="shared" ref="R377:V377" si="192">IF(R356=0,"",R356/R335)</f>
        <v>0.98993744191275401</v>
      </c>
      <c r="S377" s="113">
        <f t="shared" si="192"/>
        <v>0.97973487940854664</v>
      </c>
      <c r="T377" s="113">
        <f t="shared" si="192"/>
        <v>0.97733635249711726</v>
      </c>
      <c r="U377" s="113">
        <f t="shared" si="192"/>
        <v>0.97204579690094128</v>
      </c>
      <c r="V377" s="113" t="str">
        <f t="shared" si="192"/>
        <v/>
      </c>
      <c r="W377" s="113" t="str">
        <f t="shared" ref="W377:Y377" si="193">IF(W356=0,"",W356/W335)</f>
        <v/>
      </c>
      <c r="X377" s="113" t="str">
        <f t="shared" si="193"/>
        <v/>
      </c>
      <c r="Y377" s="113">
        <f t="shared" si="193"/>
        <v>0.9827507063702291</v>
      </c>
      <c r="DA377" s="132" t="s">
        <v>3601</v>
      </c>
    </row>
    <row r="378" spans="1:105" ht="12" customHeight="1" x14ac:dyDescent="0.25">
      <c r="A378" s="108" t="s">
        <v>53</v>
      </c>
      <c r="B378" s="111"/>
      <c r="C378" s="111">
        <f t="shared" ref="C378:Q378" si="194">IF(C357=0,"",C357/C336)</f>
        <v>0.62534716131138379</v>
      </c>
      <c r="D378" s="111">
        <f t="shared" si="194"/>
        <v>0.62670832292646306</v>
      </c>
      <c r="E378" s="111">
        <f t="shared" si="194"/>
        <v>0.62819845777776251</v>
      </c>
      <c r="F378" s="111">
        <f t="shared" si="194"/>
        <v>0.62970657181846712</v>
      </c>
      <c r="G378" s="111">
        <f t="shared" si="194"/>
        <v>0.63133446900150703</v>
      </c>
      <c r="H378" s="111">
        <f t="shared" si="194"/>
        <v>0.63307065784538941</v>
      </c>
      <c r="I378" s="111">
        <f t="shared" si="194"/>
        <v>0.6349415409887994</v>
      </c>
      <c r="J378" s="111">
        <f t="shared" si="194"/>
        <v>0.63705298501344965</v>
      </c>
      <c r="K378" s="111">
        <f t="shared" si="194"/>
        <v>0.63949851400060742</v>
      </c>
      <c r="L378" s="111">
        <f t="shared" si="194"/>
        <v>0.64231028323811223</v>
      </c>
      <c r="M378" s="111">
        <f t="shared" si="194"/>
        <v>0.64765579522067107</v>
      </c>
      <c r="N378" s="111">
        <f t="shared" si="194"/>
        <v>0.65647006305231659</v>
      </c>
      <c r="O378" s="111">
        <f t="shared" si="194"/>
        <v>0.6699106757183183</v>
      </c>
      <c r="P378" s="111">
        <f t="shared" si="194"/>
        <v>0.68734040994224455</v>
      </c>
      <c r="Q378" s="111">
        <f t="shared" si="194"/>
        <v>0.7041563951272678</v>
      </c>
      <c r="R378" s="111">
        <f t="shared" ref="R378:V378" si="195">IF(R357=0,"",R357/R336)</f>
        <v>0.71553643409503476</v>
      </c>
      <c r="S378" s="111">
        <f t="shared" si="195"/>
        <v>0.72656173029286086</v>
      </c>
      <c r="T378" s="111">
        <f t="shared" si="195"/>
        <v>0.73750146429473729</v>
      </c>
      <c r="U378" s="111">
        <f t="shared" si="195"/>
        <v>0.74846561022222202</v>
      </c>
      <c r="V378" s="111" t="str">
        <f t="shared" si="195"/>
        <v/>
      </c>
      <c r="W378" s="111" t="str">
        <f t="shared" ref="W378:Y378" si="196">IF(W357=0,"",W357/W336)</f>
        <v/>
      </c>
      <c r="X378" s="111" t="str">
        <f t="shared" si="196"/>
        <v/>
      </c>
      <c r="Y378" s="111">
        <f t="shared" si="196"/>
        <v>0.79174410362103376</v>
      </c>
      <c r="DA378" s="63" t="s">
        <v>3602</v>
      </c>
    </row>
    <row r="379" spans="1:105" ht="12" customHeight="1" x14ac:dyDescent="0.25">
      <c r="A379" s="108" t="s">
        <v>52</v>
      </c>
      <c r="B379" s="111"/>
      <c r="C379" s="111">
        <f t="shared" ref="C379:Q379" si="197">IF(C358=0,"",C358/C337)</f>
        <v>1</v>
      </c>
      <c r="D379" s="111">
        <f t="shared" si="197"/>
        <v>1</v>
      </c>
      <c r="E379" s="111">
        <f t="shared" si="197"/>
        <v>1</v>
      </c>
      <c r="F379" s="111">
        <f t="shared" si="197"/>
        <v>1</v>
      </c>
      <c r="G379" s="111">
        <f t="shared" si="197"/>
        <v>1</v>
      </c>
      <c r="H379" s="111">
        <f t="shared" si="197"/>
        <v>1</v>
      </c>
      <c r="I379" s="111">
        <f t="shared" si="197"/>
        <v>1</v>
      </c>
      <c r="J379" s="111">
        <f t="shared" si="197"/>
        <v>1</v>
      </c>
      <c r="K379" s="111">
        <f t="shared" si="197"/>
        <v>1</v>
      </c>
      <c r="L379" s="111">
        <f t="shared" si="197"/>
        <v>1</v>
      </c>
      <c r="M379" s="111">
        <f t="shared" si="197"/>
        <v>1</v>
      </c>
      <c r="N379" s="111">
        <f t="shared" si="197"/>
        <v>1</v>
      </c>
      <c r="O379" s="111">
        <f t="shared" si="197"/>
        <v>1</v>
      </c>
      <c r="P379" s="111">
        <f t="shared" si="197"/>
        <v>1</v>
      </c>
      <c r="Q379" s="111">
        <f t="shared" si="197"/>
        <v>1</v>
      </c>
      <c r="R379" s="111">
        <f t="shared" ref="R379:V379" si="198">IF(R358=0,"",R358/R337)</f>
        <v>1</v>
      </c>
      <c r="S379" s="111">
        <f t="shared" si="198"/>
        <v>1</v>
      </c>
      <c r="T379" s="111">
        <f t="shared" si="198"/>
        <v>1</v>
      </c>
      <c r="U379" s="111">
        <f t="shared" si="198"/>
        <v>1</v>
      </c>
      <c r="V379" s="111" t="str">
        <f t="shared" si="198"/>
        <v/>
      </c>
      <c r="W379" s="111" t="str">
        <f t="shared" ref="W379:Y379" si="199">IF(W358=0,"",W358/W337)</f>
        <v/>
      </c>
      <c r="X379" s="111" t="str">
        <f t="shared" si="199"/>
        <v/>
      </c>
      <c r="Y379" s="111">
        <f t="shared" si="199"/>
        <v>1</v>
      </c>
      <c r="DA379" s="63" t="s">
        <v>3603</v>
      </c>
    </row>
    <row r="380" spans="1:105" ht="12" customHeight="1" x14ac:dyDescent="0.25">
      <c r="A380" s="121" t="s">
        <v>54</v>
      </c>
      <c r="B380" s="124"/>
      <c r="C380" s="124">
        <f t="shared" ref="C380:Q380" si="200">IF(C359=0,"",C359/C338)</f>
        <v>0.68837917242251656</v>
      </c>
      <c r="D380" s="124">
        <f t="shared" si="200"/>
        <v>0.66274244412095329</v>
      </c>
      <c r="E380" s="124">
        <f t="shared" si="200"/>
        <v>0.6559412699255156</v>
      </c>
      <c r="F380" s="124">
        <f t="shared" si="200"/>
        <v>0.66213998541821029</v>
      </c>
      <c r="G380" s="124">
        <f t="shared" si="200"/>
        <v>0.66466696605711006</v>
      </c>
      <c r="H380" s="124">
        <f t="shared" si="200"/>
        <v>0.67925354306792107</v>
      </c>
      <c r="I380" s="124">
        <f t="shared" si="200"/>
        <v>0.67344079382505007</v>
      </c>
      <c r="J380" s="124">
        <f t="shared" si="200"/>
        <v>0.66034177141065564</v>
      </c>
      <c r="K380" s="124">
        <f t="shared" si="200"/>
        <v>0.64536543756260933</v>
      </c>
      <c r="L380" s="124">
        <f t="shared" si="200"/>
        <v>0.61802655538774387</v>
      </c>
      <c r="M380" s="124">
        <f t="shared" si="200"/>
        <v>0.61757129080837514</v>
      </c>
      <c r="N380" s="124">
        <f t="shared" si="200"/>
        <v>0.64712009607944454</v>
      </c>
      <c r="O380" s="124">
        <f t="shared" si="200"/>
        <v>0.64612622845698053</v>
      </c>
      <c r="P380" s="124">
        <f t="shared" si="200"/>
        <v>0.70975821569646547</v>
      </c>
      <c r="Q380" s="124">
        <f t="shared" si="200"/>
        <v>0.71043340322661286</v>
      </c>
      <c r="R380" s="124">
        <f t="shared" ref="R380:V380" si="201">IF(R359=0,"",R359/R338)</f>
        <v>0.71782595014990724</v>
      </c>
      <c r="S380" s="124">
        <f t="shared" si="201"/>
        <v>0.71774599768239289</v>
      </c>
      <c r="T380" s="124">
        <f t="shared" si="201"/>
        <v>0.72817975758942444</v>
      </c>
      <c r="U380" s="124">
        <f t="shared" si="201"/>
        <v>0.74293631006319749</v>
      </c>
      <c r="V380" s="124">
        <f t="shared" si="201"/>
        <v>0.59629322139590157</v>
      </c>
      <c r="W380" s="124" t="str">
        <f t="shared" ref="W380:Y380" si="202">IF(W359=0,"",W359/W338)</f>
        <v/>
      </c>
      <c r="X380" s="124" t="str">
        <f t="shared" si="202"/>
        <v/>
      </c>
      <c r="Y380" s="124">
        <f t="shared" si="202"/>
        <v>0.82480303245219744</v>
      </c>
      <c r="DA380" s="130" t="s">
        <v>3604</v>
      </c>
    </row>
    <row r="381" spans="1:105" ht="12" customHeight="1" x14ac:dyDescent="0.25">
      <c r="A381" s="97" t="s">
        <v>51</v>
      </c>
      <c r="B381" s="111"/>
      <c r="C381" s="111">
        <f t="shared" ref="C381:Q381" si="203">IF(C360=0,"",C360/C339)</f>
        <v>0.57585185338848122</v>
      </c>
      <c r="D381" s="111">
        <f t="shared" si="203"/>
        <v>0.57617994500258174</v>
      </c>
      <c r="E381" s="111">
        <f t="shared" si="203"/>
        <v>0.57650806617071615</v>
      </c>
      <c r="F381" s="111">
        <f t="shared" si="203"/>
        <v>0.57683619136894582</v>
      </c>
      <c r="G381" s="111">
        <f t="shared" si="203"/>
        <v>0.57716434378470216</v>
      </c>
      <c r="H381" s="111">
        <f t="shared" si="203"/>
        <v>0.57749252058013878</v>
      </c>
      <c r="I381" s="111">
        <f t="shared" si="203"/>
        <v>0.57782072746863911</v>
      </c>
      <c r="J381" s="111">
        <f t="shared" si="203"/>
        <v>0.57814898785592006</v>
      </c>
      <c r="K381" s="111">
        <f t="shared" si="203"/>
        <v>0.57847732164299659</v>
      </c>
      <c r="L381" s="111">
        <f t="shared" si="203"/>
        <v>0.57880573415420633</v>
      </c>
      <c r="M381" s="111">
        <f t="shared" si="203"/>
        <v>0.57905514471273511</v>
      </c>
      <c r="N381" s="111">
        <f t="shared" si="203"/>
        <v>0.57919455348308668</v>
      </c>
      <c r="O381" s="111">
        <f t="shared" si="203"/>
        <v>0.57927787444303269</v>
      </c>
      <c r="P381" s="111">
        <f t="shared" si="203"/>
        <v>0.57951036780777987</v>
      </c>
      <c r="Q381" s="111">
        <f t="shared" si="203"/>
        <v>0.58045667011379631</v>
      </c>
      <c r="R381" s="111">
        <f t="shared" ref="R381:V381" si="204">IF(R360=0,"",R360/R339)</f>
        <v>0.58294237063539667</v>
      </c>
      <c r="S381" s="111">
        <f t="shared" si="204"/>
        <v>0.58644873526088204</v>
      </c>
      <c r="T381" s="111">
        <f t="shared" si="204"/>
        <v>0.59029590475377447</v>
      </c>
      <c r="U381" s="111">
        <f t="shared" si="204"/>
        <v>0.59380401987760534</v>
      </c>
      <c r="V381" s="111">
        <f t="shared" si="204"/>
        <v>0.59629322139590157</v>
      </c>
      <c r="W381" s="111" t="str">
        <f t="shared" ref="W381:Y381" si="205">IF(W360=0,"",W360/W339)</f>
        <v/>
      </c>
      <c r="X381" s="111" t="str">
        <f t="shared" si="205"/>
        <v/>
      </c>
      <c r="Y381" s="111" t="str">
        <f t="shared" si="205"/>
        <v/>
      </c>
      <c r="DA381" s="63" t="s">
        <v>3605</v>
      </c>
    </row>
    <row r="382" spans="1:105" ht="12" customHeight="1" x14ac:dyDescent="0.25">
      <c r="A382" s="97" t="s">
        <v>50</v>
      </c>
      <c r="B382" s="111"/>
      <c r="C382" s="111">
        <f t="shared" ref="C382:Q382" si="206">IF(C361=0,"",C361/C340)</f>
        <v>0.57052402274354863</v>
      </c>
      <c r="D382" s="111">
        <f t="shared" si="206"/>
        <v>0.57118525269003906</v>
      </c>
      <c r="E382" s="111">
        <f t="shared" si="206"/>
        <v>0.5718465421991985</v>
      </c>
      <c r="F382" s="111">
        <f t="shared" si="206"/>
        <v>0.57250783983053966</v>
      </c>
      <c r="G382" s="111">
        <f t="shared" si="206"/>
        <v>0.57316919231559527</v>
      </c>
      <c r="H382" s="111">
        <f t="shared" si="206"/>
        <v>0.57383059393502067</v>
      </c>
      <c r="I382" s="111">
        <f t="shared" si="206"/>
        <v>0.57449205620346633</v>
      </c>
      <c r="J382" s="111">
        <f t="shared" si="206"/>
        <v>0.57515362629239353</v>
      </c>
      <c r="K382" s="111">
        <f t="shared" si="206"/>
        <v>0.57581534430995052</v>
      </c>
      <c r="L382" s="111">
        <f t="shared" si="206"/>
        <v>0.57647722098671128</v>
      </c>
      <c r="M382" s="111">
        <f t="shared" si="206"/>
        <v>0.57697987854692467</v>
      </c>
      <c r="N382" s="111">
        <f t="shared" si="206"/>
        <v>0.57726084047889148</v>
      </c>
      <c r="O382" s="111">
        <f t="shared" si="206"/>
        <v>0.5774287640451119</v>
      </c>
      <c r="P382" s="111">
        <f t="shared" si="206"/>
        <v>0.57789732699681251</v>
      </c>
      <c r="Q382" s="111">
        <f t="shared" si="206"/>
        <v>0.57980448766864656</v>
      </c>
      <c r="R382" s="111">
        <f t="shared" ref="R382:V382" si="207">IF(R361=0,"",R361/R340)</f>
        <v>0.58481412385637777</v>
      </c>
      <c r="S382" s="111">
        <f t="shared" si="207"/>
        <v>0.59188078814782019</v>
      </c>
      <c r="T382" s="111">
        <f t="shared" si="207"/>
        <v>0.59963430444813526</v>
      </c>
      <c r="U382" s="111">
        <f t="shared" si="207"/>
        <v>0.60670449666250437</v>
      </c>
      <c r="V382" s="111" t="str">
        <f t="shared" si="207"/>
        <v/>
      </c>
      <c r="W382" s="111" t="str">
        <f t="shared" ref="W382:Y382" si="208">IF(W361=0,"",W361/W340)</f>
        <v/>
      </c>
      <c r="X382" s="111" t="str">
        <f t="shared" si="208"/>
        <v/>
      </c>
      <c r="Y382" s="111">
        <f t="shared" si="208"/>
        <v>0.61456927679703366</v>
      </c>
      <c r="DA382" s="63" t="s">
        <v>3606</v>
      </c>
    </row>
    <row r="383" spans="1:105" ht="12" customHeight="1" x14ac:dyDescent="0.25">
      <c r="A383" s="109" t="s">
        <v>120</v>
      </c>
      <c r="B383" s="45"/>
      <c r="C383" s="45">
        <f t="shared" ref="C383:Q383" si="209">IF(C362=0,"",C362/C341)</f>
        <v>0.74082437666678591</v>
      </c>
      <c r="D383" s="45">
        <f t="shared" si="209"/>
        <v>0.74220613794717116</v>
      </c>
      <c r="E383" s="45">
        <f t="shared" si="209"/>
        <v>0.74365304959157019</v>
      </c>
      <c r="F383" s="45">
        <f t="shared" si="209"/>
        <v>0.74510884537651667</v>
      </c>
      <c r="G383" s="45">
        <f t="shared" si="209"/>
        <v>0.74662464081463764</v>
      </c>
      <c r="H383" s="45">
        <f t="shared" si="209"/>
        <v>0.74819418001792459</v>
      </c>
      <c r="I383" s="45">
        <f t="shared" si="209"/>
        <v>0.74983005785018264</v>
      </c>
      <c r="J383" s="45">
        <f t="shared" si="209"/>
        <v>0.75158387102283342</v>
      </c>
      <c r="K383" s="45">
        <f t="shared" si="209"/>
        <v>0.75349949031213515</v>
      </c>
      <c r="L383" s="45">
        <f t="shared" si="209"/>
        <v>0.75558865294934718</v>
      </c>
      <c r="M383" s="45">
        <f t="shared" si="209"/>
        <v>0.75857569386228418</v>
      </c>
      <c r="N383" s="45">
        <f t="shared" si="209"/>
        <v>0.76266682432050648</v>
      </c>
      <c r="O383" s="45">
        <f t="shared" si="209"/>
        <v>0.76835104067198634</v>
      </c>
      <c r="P383" s="45">
        <f t="shared" si="209"/>
        <v>0.77586818058908402</v>
      </c>
      <c r="Q383" s="45">
        <f t="shared" si="209"/>
        <v>0.78559543296147938</v>
      </c>
      <c r="R383" s="45">
        <f t="shared" ref="R383:V383" si="210">IF(R362=0,"",R362/R341)</f>
        <v>0.79883189781301212</v>
      </c>
      <c r="S383" s="45">
        <f t="shared" si="210"/>
        <v>0.81539503626162224</v>
      </c>
      <c r="T383" s="45">
        <f t="shared" si="210"/>
        <v>0.83322616435072605</v>
      </c>
      <c r="U383" s="45">
        <f t="shared" si="210"/>
        <v>0.85026659812378913</v>
      </c>
      <c r="V383" s="45" t="str">
        <f t="shared" si="210"/>
        <v/>
      </c>
      <c r="W383" s="45" t="str">
        <f t="shared" ref="W383:Y383" si="211">IF(W362=0,"",W362/W341)</f>
        <v/>
      </c>
      <c r="X383" s="45" t="str">
        <f t="shared" si="211"/>
        <v/>
      </c>
      <c r="Y383" s="45">
        <f t="shared" si="211"/>
        <v>0.88957056796518907</v>
      </c>
      <c r="DA383" s="60" t="s">
        <v>3607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26.400125394939039</v>
      </c>
      <c r="D385" s="117">
        <f t="shared" si="212"/>
        <v>25.632654701053585</v>
      </c>
      <c r="E385" s="117">
        <f t="shared" si="212"/>
        <v>23.899881184935492</v>
      </c>
      <c r="F385" s="117">
        <f t="shared" si="212"/>
        <v>55.531326286473409</v>
      </c>
      <c r="G385" s="117">
        <f t="shared" si="212"/>
        <v>33.71544425588241</v>
      </c>
      <c r="H385" s="117">
        <f t="shared" si="212"/>
        <v>33.364076671066186</v>
      </c>
      <c r="I385" s="117">
        <f t="shared" si="212"/>
        <v>12.74459278192276</v>
      </c>
      <c r="J385" s="117">
        <f t="shared" si="212"/>
        <v>33.15087292021942</v>
      </c>
      <c r="K385" s="117">
        <f t="shared" si="212"/>
        <v>32.041864111950616</v>
      </c>
      <c r="L385" s="117">
        <f t="shared" si="212"/>
        <v>8.1258958054094332</v>
      </c>
      <c r="M385" s="117">
        <f t="shared" si="212"/>
        <v>12.71462766124446</v>
      </c>
      <c r="N385" s="117">
        <f t="shared" si="212"/>
        <v>6.1704926433768899</v>
      </c>
      <c r="O385" s="117">
        <f t="shared" si="212"/>
        <v>4.6715047251676038</v>
      </c>
      <c r="P385" s="117">
        <f t="shared" si="212"/>
        <v>0.97916954975122406</v>
      </c>
      <c r="Q385" s="117">
        <f t="shared" si="212"/>
        <v>16.726054022196308</v>
      </c>
      <c r="R385" s="117">
        <f t="shared" ref="R385:V385" si="213">R386+R389+R391+R401</f>
        <v>20.254027203892534</v>
      </c>
      <c r="S385" s="117">
        <f t="shared" si="213"/>
        <v>47.311811602038901</v>
      </c>
      <c r="T385" s="117">
        <f t="shared" si="213"/>
        <v>21.749009324475953</v>
      </c>
      <c r="U385" s="117">
        <f t="shared" si="213"/>
        <v>3.4100068289370253</v>
      </c>
      <c r="V385" s="117">
        <f t="shared" si="213"/>
        <v>2.1489631487722986E-3</v>
      </c>
      <c r="W385" s="117">
        <f t="shared" ref="W385:Y385" si="214">W386+W389+W391+W401</f>
        <v>0</v>
      </c>
      <c r="X385" s="117">
        <f t="shared" si="214"/>
        <v>0</v>
      </c>
      <c r="Y385" s="117">
        <f t="shared" si="214"/>
        <v>6.9867261716187343</v>
      </c>
      <c r="DA385" s="129" t="s">
        <v>3756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23.055483438441204</v>
      </c>
      <c r="D386" s="122">
        <f t="shared" si="215"/>
        <v>21.800259155099386</v>
      </c>
      <c r="E386" s="122">
        <f t="shared" si="215"/>
        <v>19.580283165243266</v>
      </c>
      <c r="F386" s="122">
        <f t="shared" si="215"/>
        <v>48.123659090391506</v>
      </c>
      <c r="G386" s="122">
        <f t="shared" si="215"/>
        <v>30.010131473286879</v>
      </c>
      <c r="H386" s="122">
        <f t="shared" si="215"/>
        <v>29.840530494348268</v>
      </c>
      <c r="I386" s="122">
        <f t="shared" si="215"/>
        <v>11.319394063157583</v>
      </c>
      <c r="J386" s="122">
        <f t="shared" si="215"/>
        <v>28.844882061373298</v>
      </c>
      <c r="K386" s="122">
        <f t="shared" si="215"/>
        <v>27.848393734630619</v>
      </c>
      <c r="L386" s="122">
        <f t="shared" si="215"/>
        <v>6.6883913306655343</v>
      </c>
      <c r="M386" s="122">
        <f t="shared" si="215"/>
        <v>10.458737822353715</v>
      </c>
      <c r="N386" s="122">
        <f t="shared" si="215"/>
        <v>5.261153352269063</v>
      </c>
      <c r="O386" s="122">
        <f t="shared" si="215"/>
        <v>3.814998099694467</v>
      </c>
      <c r="P386" s="122">
        <f t="shared" si="215"/>
        <v>0.8426623020784817</v>
      </c>
      <c r="Q386" s="122">
        <f t="shared" si="215"/>
        <v>14.382529537764153</v>
      </c>
      <c r="R386" s="122">
        <f t="shared" ref="R386:V386" si="216">SUM(R387:R388)</f>
        <v>16.827925821125511</v>
      </c>
      <c r="S386" s="122">
        <f t="shared" si="216"/>
        <v>41.919395025953939</v>
      </c>
      <c r="T386" s="122">
        <f t="shared" si="216"/>
        <v>19.466760863238729</v>
      </c>
      <c r="U386" s="122">
        <f t="shared" si="216"/>
        <v>2.8945328348594708</v>
      </c>
      <c r="V386" s="122">
        <f t="shared" si="216"/>
        <v>1.2511152423716517E-3</v>
      </c>
      <c r="W386" s="122">
        <f t="shared" ref="W386:Y386" si="217">SUM(W387:W388)</f>
        <v>0</v>
      </c>
      <c r="X386" s="122">
        <f t="shared" si="217"/>
        <v>0</v>
      </c>
      <c r="Y386" s="122">
        <f t="shared" si="217"/>
        <v>6.2872595886423248</v>
      </c>
      <c r="DA386" s="130" t="s">
        <v>3757</v>
      </c>
    </row>
    <row r="387" spans="1:105" ht="12" customHeight="1" x14ac:dyDescent="0.25">
      <c r="A387" s="97" t="s">
        <v>51</v>
      </c>
      <c r="B387" s="98"/>
      <c r="C387" s="98">
        <v>23.055483438441204</v>
      </c>
      <c r="D387" s="98">
        <v>21.800259155099386</v>
      </c>
      <c r="E387" s="98">
        <v>19.580283165243266</v>
      </c>
      <c r="F387" s="98">
        <v>48.123659090391506</v>
      </c>
      <c r="G387" s="98">
        <v>30.010131473286879</v>
      </c>
      <c r="H387" s="98">
        <v>29.840530494348268</v>
      </c>
      <c r="I387" s="98">
        <v>11.319394063157583</v>
      </c>
      <c r="J387" s="98">
        <v>28.844882061373298</v>
      </c>
      <c r="K387" s="98">
        <v>27.848393734630619</v>
      </c>
      <c r="L387" s="98">
        <v>6.6883913306655343</v>
      </c>
      <c r="M387" s="98">
        <v>10.458737822353715</v>
      </c>
      <c r="N387" s="98">
        <v>5.261153352269063</v>
      </c>
      <c r="O387" s="98">
        <v>3.814998099694467</v>
      </c>
      <c r="P387" s="98">
        <v>0.8426623020784817</v>
      </c>
      <c r="Q387" s="98">
        <v>14.382529537764153</v>
      </c>
      <c r="R387" s="98">
        <v>16.827925821125511</v>
      </c>
      <c r="S387" s="98">
        <v>41.919395025953939</v>
      </c>
      <c r="T387" s="98">
        <v>19.466760863238729</v>
      </c>
      <c r="U387" s="98">
        <v>2.8945328348594708</v>
      </c>
      <c r="V387" s="98">
        <v>1.2511152423716517E-3</v>
      </c>
      <c r="W387" s="98">
        <v>0</v>
      </c>
      <c r="X387" s="98">
        <v>0</v>
      </c>
      <c r="Y387" s="98">
        <v>6.2872595886423248</v>
      </c>
      <c r="DA387" s="63" t="s">
        <v>3758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3759</v>
      </c>
    </row>
    <row r="389" spans="1:105" ht="12" customHeight="1" x14ac:dyDescent="0.25">
      <c r="A389" s="121" t="s">
        <v>92</v>
      </c>
      <c r="B389" s="122"/>
      <c r="C389" s="122">
        <f t="shared" ref="C389:Y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X389" s="122">
        <f t="shared" si="218"/>
        <v>0</v>
      </c>
      <c r="Y389" s="122">
        <f t="shared" si="218"/>
        <v>0</v>
      </c>
      <c r="DA389" s="130" t="s">
        <v>3760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X390" s="98">
        <v>0</v>
      </c>
      <c r="Y390" s="98">
        <v>0</v>
      </c>
      <c r="DA390" s="63" t="s">
        <v>3761</v>
      </c>
    </row>
    <row r="391" spans="1:105" ht="12" customHeight="1" x14ac:dyDescent="0.25">
      <c r="A391" s="121" t="s">
        <v>55</v>
      </c>
      <c r="B391" s="122"/>
      <c r="C391" s="122">
        <v>2.5850084199594878</v>
      </c>
      <c r="D391" s="122">
        <v>2.7251971714065411</v>
      </c>
      <c r="E391" s="122">
        <v>3.0047362162776081</v>
      </c>
      <c r="F391" s="122">
        <v>5.0479480135189458</v>
      </c>
      <c r="G391" s="122">
        <v>2.2242017407989887</v>
      </c>
      <c r="H391" s="122">
        <v>2.178568414682597</v>
      </c>
      <c r="I391" s="122">
        <v>0.75054636613852543</v>
      </c>
      <c r="J391" s="122">
        <v>2.2325350504975452</v>
      </c>
      <c r="K391" s="122">
        <v>2.0203157623561148</v>
      </c>
      <c r="L391" s="122">
        <v>0.65845040951870848</v>
      </c>
      <c r="M391" s="122">
        <v>1.0211302120409556</v>
      </c>
      <c r="N391" s="122">
        <v>0.48102347828278863</v>
      </c>
      <c r="O391" s="122">
        <v>0.4916839567777051</v>
      </c>
      <c r="P391" s="122">
        <v>0.10088628126407602</v>
      </c>
      <c r="Q391" s="122">
        <v>1.5374108786529002</v>
      </c>
      <c r="R391" s="122">
        <v>2.2992281093479252</v>
      </c>
      <c r="S391" s="122">
        <v>3.2756206383904685</v>
      </c>
      <c r="T391" s="122">
        <v>1.2577583862077202</v>
      </c>
      <c r="U391" s="122">
        <v>0.28167707254105057</v>
      </c>
      <c r="V391" s="122">
        <v>5.3531484383786531E-4</v>
      </c>
      <c r="W391" s="122">
        <v>0</v>
      </c>
      <c r="X391" s="122">
        <v>0</v>
      </c>
      <c r="Y391" s="122">
        <v>0.51837947228620129</v>
      </c>
      <c r="DA391" s="130" t="s">
        <v>3762</v>
      </c>
    </row>
    <row r="392" spans="1:105" ht="12" customHeight="1" x14ac:dyDescent="0.25">
      <c r="A392" s="97" t="s">
        <v>143</v>
      </c>
      <c r="B392" s="98"/>
      <c r="C392" s="98">
        <v>0.14741829768928053</v>
      </c>
      <c r="D392" s="98">
        <v>0.21705495384090853</v>
      </c>
      <c r="E392" s="98">
        <v>0.29564472427020561</v>
      </c>
      <c r="F392" s="98">
        <v>0.37727799800523987</v>
      </c>
      <c r="G392" s="98">
        <v>0.16774804394775797</v>
      </c>
      <c r="H392" s="98">
        <v>2.9244876082739988E-2</v>
      </c>
      <c r="I392" s="98">
        <v>3.7907638090605014E-4</v>
      </c>
      <c r="J392" s="98">
        <v>0.69613694205979504</v>
      </c>
      <c r="K392" s="98">
        <v>0.41721926983734164</v>
      </c>
      <c r="L392" s="98">
        <v>0.19834096718064348</v>
      </c>
      <c r="M392" s="98">
        <v>0.28430528304748154</v>
      </c>
      <c r="N392" s="98">
        <v>0.17073240183380031</v>
      </c>
      <c r="O392" s="98">
        <v>0.18265745278418138</v>
      </c>
      <c r="P392" s="98">
        <v>1.5487991344050909E-2</v>
      </c>
      <c r="Q392" s="98">
        <v>0.1330001152102451</v>
      </c>
      <c r="R392" s="98">
        <v>0.18352430824195931</v>
      </c>
      <c r="S392" s="98">
        <v>0.3064092366617629</v>
      </c>
      <c r="T392" s="98">
        <v>0.22234038874788742</v>
      </c>
      <c r="U392" s="98">
        <v>9.2964647010374227E-2</v>
      </c>
      <c r="V392" s="98">
        <v>5.3531484383786531E-4</v>
      </c>
      <c r="W392" s="98">
        <v>0</v>
      </c>
      <c r="X392" s="98">
        <v>0</v>
      </c>
      <c r="Y392" s="98">
        <v>0</v>
      </c>
      <c r="DA392" s="63" t="s">
        <v>3763</v>
      </c>
    </row>
    <row r="393" spans="1:105" ht="12" customHeight="1" x14ac:dyDescent="0.25">
      <c r="A393" s="97" t="s">
        <v>124</v>
      </c>
      <c r="B393" s="98"/>
      <c r="C393" s="98">
        <v>2.4375901222702074</v>
      </c>
      <c r="D393" s="98">
        <v>2.507890037588234</v>
      </c>
      <c r="E393" s="98">
        <v>2.7086260803861695</v>
      </c>
      <c r="F393" s="98">
        <v>4.6698518263503708</v>
      </c>
      <c r="G393" s="98">
        <v>2.0561715785690473</v>
      </c>
      <c r="H393" s="98">
        <v>2.1490248516099473</v>
      </c>
      <c r="I393" s="98">
        <v>0.74975515611121357</v>
      </c>
      <c r="J393" s="98">
        <v>1.5352096068557088</v>
      </c>
      <c r="K393" s="98">
        <v>1.6021525491823965</v>
      </c>
      <c r="L393" s="98">
        <v>0.45996178287874045</v>
      </c>
      <c r="M393" s="98">
        <v>0.73682492899347396</v>
      </c>
      <c r="N393" s="98">
        <v>0.31018465454734928</v>
      </c>
      <c r="O393" s="98">
        <v>0.30890267138414979</v>
      </c>
      <c r="P393" s="98">
        <v>8.5330478413366842E-2</v>
      </c>
      <c r="Q393" s="98">
        <v>1.404023591648599</v>
      </c>
      <c r="R393" s="98">
        <v>2.1149938216548123</v>
      </c>
      <c r="S393" s="98">
        <v>2.9677512714396319</v>
      </c>
      <c r="T393" s="98">
        <v>1.035089662721395</v>
      </c>
      <c r="U393" s="98">
        <v>0.18867142743436763</v>
      </c>
      <c r="V393" s="98">
        <v>0</v>
      </c>
      <c r="W393" s="98">
        <v>0</v>
      </c>
      <c r="X393" s="98">
        <v>0</v>
      </c>
      <c r="Y393" s="98">
        <v>0.51828973288272673</v>
      </c>
      <c r="DA393" s="63" t="s">
        <v>3764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2.5217997739851038E-4</v>
      </c>
      <c r="E394" s="98">
        <v>4.6541162123271083E-4</v>
      </c>
      <c r="F394" s="98">
        <v>8.1818916333510855E-4</v>
      </c>
      <c r="G394" s="98">
        <v>2.8211828218339811E-4</v>
      </c>
      <c r="H394" s="98">
        <v>2.9868698990964231E-4</v>
      </c>
      <c r="I394" s="98">
        <v>4.121336464058199E-4</v>
      </c>
      <c r="J394" s="98">
        <v>1.1885015820411692E-3</v>
      </c>
      <c r="K394" s="98">
        <v>9.4394333637632701E-4</v>
      </c>
      <c r="L394" s="98">
        <v>1.4765945932461533E-4</v>
      </c>
      <c r="M394" s="98">
        <v>0</v>
      </c>
      <c r="N394" s="98">
        <v>1.0642190163904956E-4</v>
      </c>
      <c r="O394" s="98">
        <v>1.2383260937395824E-4</v>
      </c>
      <c r="P394" s="98">
        <v>6.7811506658265329E-5</v>
      </c>
      <c r="Q394" s="98">
        <v>3.8717179405607687E-4</v>
      </c>
      <c r="R394" s="98">
        <v>7.0997945115362326E-4</v>
      </c>
      <c r="S394" s="98">
        <v>1.4601302890735993E-3</v>
      </c>
      <c r="T394" s="98">
        <v>3.2833473843768286E-4</v>
      </c>
      <c r="U394" s="98">
        <v>4.0998096308686411E-5</v>
      </c>
      <c r="V394" s="98">
        <v>0</v>
      </c>
      <c r="W394" s="98">
        <v>0</v>
      </c>
      <c r="X394" s="98">
        <v>0</v>
      </c>
      <c r="Y394" s="98">
        <v>8.9739403474581845E-5</v>
      </c>
      <c r="DA394" s="63" t="s">
        <v>3765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2.5217997739851038E-4</v>
      </c>
      <c r="E395" s="101">
        <v>4.6541162123271083E-4</v>
      </c>
      <c r="F395" s="101">
        <v>8.1818916333510855E-4</v>
      </c>
      <c r="G395" s="101">
        <v>2.8211828218339811E-4</v>
      </c>
      <c r="H395" s="101">
        <v>2.9868698990964231E-4</v>
      </c>
      <c r="I395" s="101">
        <v>4.121336464058199E-4</v>
      </c>
      <c r="J395" s="101">
        <v>1.1885015820411692E-3</v>
      </c>
      <c r="K395" s="101">
        <v>9.4394333637632701E-4</v>
      </c>
      <c r="L395" s="101">
        <v>1.4765945932461533E-4</v>
      </c>
      <c r="M395" s="101">
        <v>0</v>
      </c>
      <c r="N395" s="101">
        <v>1.0642190163904956E-4</v>
      </c>
      <c r="O395" s="101">
        <v>1.2383260937395824E-4</v>
      </c>
      <c r="P395" s="101">
        <v>6.7811506658265329E-5</v>
      </c>
      <c r="Q395" s="101">
        <v>3.8717179405607687E-4</v>
      </c>
      <c r="R395" s="101">
        <v>7.0997945115362326E-4</v>
      </c>
      <c r="S395" s="101">
        <v>1.4601302890735993E-3</v>
      </c>
      <c r="T395" s="101">
        <v>3.2833473843768286E-4</v>
      </c>
      <c r="U395" s="101">
        <v>4.0998096308686411E-5</v>
      </c>
      <c r="V395" s="101">
        <v>0</v>
      </c>
      <c r="W395" s="101">
        <v>0</v>
      </c>
      <c r="X395" s="101">
        <v>0</v>
      </c>
      <c r="Y395" s="101">
        <v>8.9739403474581845E-5</v>
      </c>
      <c r="DA395" s="131" t="s">
        <v>3766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3767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3768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3769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3770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3771</v>
      </c>
    </row>
    <row r="401" spans="1:105" ht="12" customHeight="1" x14ac:dyDescent="0.25">
      <c r="A401" s="121" t="s">
        <v>54</v>
      </c>
      <c r="B401" s="122"/>
      <c r="C401" s="122">
        <v>0.75963353653834487</v>
      </c>
      <c r="D401" s="122">
        <v>1.1071983745476588</v>
      </c>
      <c r="E401" s="122">
        <v>1.3148618034146184</v>
      </c>
      <c r="F401" s="122">
        <v>2.3597191825629569</v>
      </c>
      <c r="G401" s="122">
        <v>1.481111041796543</v>
      </c>
      <c r="H401" s="122">
        <v>1.3449777620353234</v>
      </c>
      <c r="I401" s="122">
        <v>0.6746523526266508</v>
      </c>
      <c r="J401" s="122">
        <v>2.0734558083485757</v>
      </c>
      <c r="K401" s="122">
        <v>2.1731546149638805</v>
      </c>
      <c r="L401" s="122">
        <v>0.77905406522519072</v>
      </c>
      <c r="M401" s="122">
        <v>1.2347596268497907</v>
      </c>
      <c r="N401" s="122">
        <v>0.42831581282503806</v>
      </c>
      <c r="O401" s="122">
        <v>0.3648226686954319</v>
      </c>
      <c r="P401" s="122">
        <v>3.5620966408666258E-2</v>
      </c>
      <c r="Q401" s="122">
        <v>0.80611360577925739</v>
      </c>
      <c r="R401" s="122">
        <v>1.1268732734190969</v>
      </c>
      <c r="S401" s="122">
        <v>2.1167959376944925</v>
      </c>
      <c r="T401" s="122">
        <v>1.0244900750295034</v>
      </c>
      <c r="U401" s="122">
        <v>0.23379692153650408</v>
      </c>
      <c r="V401" s="122">
        <v>3.6253306256278168E-4</v>
      </c>
      <c r="W401" s="122">
        <v>0</v>
      </c>
      <c r="X401" s="122">
        <v>0</v>
      </c>
      <c r="Y401" s="122">
        <v>0.18108711069020822</v>
      </c>
      <c r="DA401" s="130" t="s">
        <v>3772</v>
      </c>
    </row>
    <row r="402" spans="1:105" ht="12" customHeight="1" x14ac:dyDescent="0.25">
      <c r="A402" s="97" t="s">
        <v>51</v>
      </c>
      <c r="B402" s="98"/>
      <c r="C402" s="98">
        <v>0.27415847719187675</v>
      </c>
      <c r="D402" s="98">
        <v>0.60085475625623563</v>
      </c>
      <c r="E402" s="98">
        <v>0.86026498237904825</v>
      </c>
      <c r="F402" s="98">
        <v>1.3810454431543744</v>
      </c>
      <c r="G402" s="98">
        <v>0.96534972019292897</v>
      </c>
      <c r="H402" s="98">
        <v>0.88113590909377981</v>
      </c>
      <c r="I402" s="98">
        <v>0.46493665451799704</v>
      </c>
      <c r="J402" s="98">
        <v>1.6325840009148209</v>
      </c>
      <c r="K402" s="98">
        <v>1.7795573061769447</v>
      </c>
      <c r="L402" s="98">
        <v>0.71433140968423636</v>
      </c>
      <c r="M402" s="98">
        <v>1.1267442385724262</v>
      </c>
      <c r="N402" s="98">
        <v>0.35839648136506636</v>
      </c>
      <c r="O402" s="98">
        <v>0.30701576781291556</v>
      </c>
      <c r="P402" s="98">
        <v>1.4120863754783216E-2</v>
      </c>
      <c r="Q402" s="98">
        <v>0.46193382736622729</v>
      </c>
      <c r="R402" s="98">
        <v>0.55555251788092053</v>
      </c>
      <c r="S402" s="98">
        <v>1.2440481242845203</v>
      </c>
      <c r="T402" s="98">
        <v>0.72567167217123085</v>
      </c>
      <c r="U402" s="98">
        <v>0.17915730273483546</v>
      </c>
      <c r="V402" s="98">
        <v>3.6253306256278168E-4</v>
      </c>
      <c r="W402" s="98">
        <v>0</v>
      </c>
      <c r="X402" s="98">
        <v>0</v>
      </c>
      <c r="Y402" s="98">
        <v>0</v>
      </c>
      <c r="DA402" s="63" t="s">
        <v>3773</v>
      </c>
    </row>
    <row r="403" spans="1:105" ht="12" customHeight="1" x14ac:dyDescent="0.25">
      <c r="A403" s="97" t="s">
        <v>50</v>
      </c>
      <c r="B403" s="98"/>
      <c r="C403" s="98">
        <v>0.48547505934646806</v>
      </c>
      <c r="D403" s="98">
        <v>0.50634361829142316</v>
      </c>
      <c r="E403" s="98">
        <v>0.45459682103557031</v>
      </c>
      <c r="F403" s="98">
        <v>0.97867373940858238</v>
      </c>
      <c r="G403" s="98">
        <v>0.51576132160361388</v>
      </c>
      <c r="H403" s="98">
        <v>0.46384185294154345</v>
      </c>
      <c r="I403" s="98">
        <v>0.20971569810865376</v>
      </c>
      <c r="J403" s="98">
        <v>0.44087180743375476</v>
      </c>
      <c r="K403" s="98">
        <v>0.39359730878693583</v>
      </c>
      <c r="L403" s="98">
        <v>6.4722655540954299E-2</v>
      </c>
      <c r="M403" s="98">
        <v>0.10801538827736445</v>
      </c>
      <c r="N403" s="98">
        <v>6.9919331459971701E-2</v>
      </c>
      <c r="O403" s="98">
        <v>5.7806900882516332E-2</v>
      </c>
      <c r="P403" s="98">
        <v>2.1500102653883042E-2</v>
      </c>
      <c r="Q403" s="98">
        <v>0.3441797784130301</v>
      </c>
      <c r="R403" s="98">
        <v>0.57132075553817641</v>
      </c>
      <c r="S403" s="98">
        <v>0.87274781340997221</v>
      </c>
      <c r="T403" s="98">
        <v>0.2988184028582726</v>
      </c>
      <c r="U403" s="98">
        <v>5.4639618801668628E-2</v>
      </c>
      <c r="V403" s="98">
        <v>0</v>
      </c>
      <c r="W403" s="98">
        <v>0</v>
      </c>
      <c r="X403" s="98">
        <v>0</v>
      </c>
      <c r="Y403" s="98">
        <v>0.18108711069020822</v>
      </c>
      <c r="DA403" s="63" t="s">
        <v>3774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X404" s="33">
        <v>0</v>
      </c>
      <c r="Y404" s="33">
        <v>0</v>
      </c>
      <c r="DA404" s="60" t="s">
        <v>3775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6300.0427669845349</v>
      </c>
      <c r="D406" s="117">
        <f t="shared" si="219"/>
        <v>6663.0030205780004</v>
      </c>
      <c r="E406" s="117">
        <f t="shared" si="219"/>
        <v>6204.2106967804466</v>
      </c>
      <c r="F406" s="117">
        <f t="shared" si="219"/>
        <v>7191.4022531246173</v>
      </c>
      <c r="G406" s="117">
        <f t="shared" si="219"/>
        <v>7457.9583895931437</v>
      </c>
      <c r="H406" s="117">
        <f t="shared" si="219"/>
        <v>7536.1356517898494</v>
      </c>
      <c r="I406" s="117">
        <f t="shared" si="219"/>
        <v>6573.8920118233636</v>
      </c>
      <c r="J406" s="117">
        <f t="shared" si="219"/>
        <v>6777.0686393316082</v>
      </c>
      <c r="K406" s="117">
        <f t="shared" si="219"/>
        <v>7369.6132750866054</v>
      </c>
      <c r="L406" s="117">
        <f t="shared" si="219"/>
        <v>7027.9884254864464</v>
      </c>
      <c r="M406" s="117">
        <f t="shared" si="219"/>
        <v>6979.4240521090596</v>
      </c>
      <c r="N406" s="117">
        <f t="shared" si="219"/>
        <v>6909.5211721834748</v>
      </c>
      <c r="O406" s="117">
        <f t="shared" si="219"/>
        <v>5643.1698605364309</v>
      </c>
      <c r="P406" s="117">
        <f t="shared" si="219"/>
        <v>5472.6028414855136</v>
      </c>
      <c r="Q406" s="117">
        <f t="shared" si="219"/>
        <v>4963.5306867412282</v>
      </c>
      <c r="R406" s="117">
        <f t="shared" ref="R406:V406" si="220">R407+R410+R412+R422</f>
        <v>4442.203859496949</v>
      </c>
      <c r="S406" s="117">
        <f t="shared" si="220"/>
        <v>6204.3431242857951</v>
      </c>
      <c r="T406" s="117">
        <f t="shared" si="220"/>
        <v>6662.0032907227715</v>
      </c>
      <c r="U406" s="117">
        <f t="shared" si="220"/>
        <v>4827.6405780042114</v>
      </c>
      <c r="V406" s="117">
        <f t="shared" si="220"/>
        <v>5746.6086587162399</v>
      </c>
      <c r="W406" s="117">
        <f t="shared" ref="W406:Y406" si="221">W407+W410+W412+W422</f>
        <v>0</v>
      </c>
      <c r="X406" s="117">
        <f t="shared" si="221"/>
        <v>0</v>
      </c>
      <c r="Y406" s="117">
        <f t="shared" si="221"/>
        <v>4359.503846806414</v>
      </c>
      <c r="DA406" s="129" t="s">
        <v>3924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4395.5360335787254</v>
      </c>
      <c r="D407" s="122">
        <f t="shared" si="222"/>
        <v>4788.8529625598512</v>
      </c>
      <c r="E407" s="122">
        <f t="shared" si="222"/>
        <v>4321.6360078416728</v>
      </c>
      <c r="F407" s="122">
        <f t="shared" si="222"/>
        <v>5321.0771414227738</v>
      </c>
      <c r="G407" s="122">
        <f t="shared" si="222"/>
        <v>5510.872143244741</v>
      </c>
      <c r="H407" s="122">
        <f t="shared" si="222"/>
        <v>5606.9533257145176</v>
      </c>
      <c r="I407" s="122">
        <f t="shared" si="222"/>
        <v>4711.0877917323205</v>
      </c>
      <c r="J407" s="122">
        <f t="shared" si="222"/>
        <v>4938.7204893516518</v>
      </c>
      <c r="K407" s="122">
        <f t="shared" si="222"/>
        <v>5510.4354293811721</v>
      </c>
      <c r="L407" s="122">
        <f t="shared" si="222"/>
        <v>5046.0951424588857</v>
      </c>
      <c r="M407" s="122">
        <f t="shared" si="222"/>
        <v>4977.7166810906638</v>
      </c>
      <c r="N407" s="122">
        <f t="shared" si="222"/>
        <v>5022.1877408990631</v>
      </c>
      <c r="O407" s="122">
        <f t="shared" si="222"/>
        <v>3913.3823567441914</v>
      </c>
      <c r="P407" s="122">
        <f t="shared" si="222"/>
        <v>3765.7817292484956</v>
      </c>
      <c r="Q407" s="122">
        <f t="shared" si="222"/>
        <v>3329.3937422821</v>
      </c>
      <c r="R407" s="122">
        <f t="shared" ref="R407:V407" si="223">SUM(R408:R409)</f>
        <v>2772.5705724017207</v>
      </c>
      <c r="S407" s="122">
        <f t="shared" si="223"/>
        <v>4458.9771575699097</v>
      </c>
      <c r="T407" s="122">
        <f t="shared" si="223"/>
        <v>4853.6076583593804</v>
      </c>
      <c r="U407" s="122">
        <f t="shared" si="223"/>
        <v>3068.2751898728261</v>
      </c>
      <c r="V407" s="122">
        <f t="shared" si="223"/>
        <v>3352.8133768249113</v>
      </c>
      <c r="W407" s="122">
        <f t="shared" ref="W407:Y407" si="224">SUM(W408:W409)</f>
        <v>0</v>
      </c>
      <c r="X407" s="122">
        <f t="shared" si="224"/>
        <v>0</v>
      </c>
      <c r="Y407" s="122">
        <f t="shared" si="224"/>
        <v>2790.8830051703881</v>
      </c>
      <c r="DA407" s="130" t="s">
        <v>3925</v>
      </c>
    </row>
    <row r="408" spans="1:105" ht="12" customHeight="1" x14ac:dyDescent="0.25">
      <c r="A408" s="97" t="s">
        <v>51</v>
      </c>
      <c r="B408" s="98"/>
      <c r="C408" s="98">
        <v>4372.1655453659478</v>
      </c>
      <c r="D408" s="98">
        <v>4764.0133965170644</v>
      </c>
      <c r="E408" s="98">
        <v>4300.5034590984405</v>
      </c>
      <c r="F408" s="98">
        <v>5294.8983851307175</v>
      </c>
      <c r="G408" s="98">
        <v>5484.4457286949364</v>
      </c>
      <c r="H408" s="98">
        <v>5580.9162126261863</v>
      </c>
      <c r="I408" s="98">
        <v>4689.1897170152652</v>
      </c>
      <c r="J408" s="98">
        <v>4916.1155728259773</v>
      </c>
      <c r="K408" s="98">
        <v>5485.9237010364423</v>
      </c>
      <c r="L408" s="98">
        <v>5023.5689277829215</v>
      </c>
      <c r="M408" s="98">
        <v>4955.1143977503025</v>
      </c>
      <c r="N408" s="98">
        <v>4999.4747527531072</v>
      </c>
      <c r="O408" s="98">
        <v>3895.2814238940227</v>
      </c>
      <c r="P408" s="98">
        <v>3748.0003679153942</v>
      </c>
      <c r="Q408" s="98">
        <v>3314.1565621994464</v>
      </c>
      <c r="R408" s="98">
        <v>2759.5826356796083</v>
      </c>
      <c r="S408" s="98">
        <v>4437.8116211275947</v>
      </c>
      <c r="T408" s="98">
        <v>4829.654548630745</v>
      </c>
      <c r="U408" s="98">
        <v>3052.8977827918811</v>
      </c>
      <c r="V408" s="98">
        <v>3335.6582367026922</v>
      </c>
      <c r="W408" s="98">
        <v>0</v>
      </c>
      <c r="X408" s="98">
        <v>0</v>
      </c>
      <c r="Y408" s="98">
        <v>2775.8969056049768</v>
      </c>
      <c r="DA408" s="63" t="s">
        <v>3926</v>
      </c>
    </row>
    <row r="409" spans="1:105" ht="12" customHeight="1" x14ac:dyDescent="0.25">
      <c r="A409" s="97" t="s">
        <v>53</v>
      </c>
      <c r="B409" s="98"/>
      <c r="C409" s="98">
        <v>23.370488212777232</v>
      </c>
      <c r="D409" s="98">
        <v>24.839566042787283</v>
      </c>
      <c r="E409" s="98">
        <v>21.132548743232551</v>
      </c>
      <c r="F409" s="98">
        <v>26.178756292056015</v>
      </c>
      <c r="G409" s="98">
        <v>26.426414549804402</v>
      </c>
      <c r="H409" s="98">
        <v>26.037113088331427</v>
      </c>
      <c r="I409" s="98">
        <v>21.898074717055156</v>
      </c>
      <c r="J409" s="98">
        <v>22.604916525674231</v>
      </c>
      <c r="K409" s="98">
        <v>24.511728344730034</v>
      </c>
      <c r="L409" s="98">
        <v>22.52621467596456</v>
      </c>
      <c r="M409" s="98">
        <v>22.60228334036093</v>
      </c>
      <c r="N409" s="98">
        <v>22.71298814595615</v>
      </c>
      <c r="O409" s="98">
        <v>18.100932850168508</v>
      </c>
      <c r="P409" s="98">
        <v>17.78136133310139</v>
      </c>
      <c r="Q409" s="98">
        <v>15.23718008265376</v>
      </c>
      <c r="R409" s="98">
        <v>12.987936722112398</v>
      </c>
      <c r="S409" s="98">
        <v>21.16553644231541</v>
      </c>
      <c r="T409" s="98">
        <v>23.953109728635535</v>
      </c>
      <c r="U409" s="98">
        <v>15.377407080944796</v>
      </c>
      <c r="V409" s="98">
        <v>17.155140122218995</v>
      </c>
      <c r="W409" s="98">
        <v>0</v>
      </c>
      <c r="X409" s="98">
        <v>0</v>
      </c>
      <c r="Y409" s="98">
        <v>14.986099565411333</v>
      </c>
      <c r="DA409" s="63" t="s">
        <v>3927</v>
      </c>
    </row>
    <row r="410" spans="1:105" ht="12" customHeight="1" x14ac:dyDescent="0.25">
      <c r="A410" s="121" t="s">
        <v>92</v>
      </c>
      <c r="B410" s="122"/>
      <c r="C410" s="122">
        <f t="shared" ref="C410:Y410" si="225">C411</f>
        <v>69.314310367158626</v>
      </c>
      <c r="D410" s="122">
        <f t="shared" si="225"/>
        <v>43.595874696669583</v>
      </c>
      <c r="E410" s="122">
        <f t="shared" si="225"/>
        <v>85.607983023138743</v>
      </c>
      <c r="F410" s="122">
        <f t="shared" si="225"/>
        <v>97.433501874484932</v>
      </c>
      <c r="G410" s="122">
        <f t="shared" si="225"/>
        <v>155.14390942400135</v>
      </c>
      <c r="H410" s="122">
        <f t="shared" si="225"/>
        <v>48.850587081784163</v>
      </c>
      <c r="I410" s="122">
        <f t="shared" si="225"/>
        <v>53.782381975339334</v>
      </c>
      <c r="J410" s="122">
        <f t="shared" si="225"/>
        <v>41.59896882569528</v>
      </c>
      <c r="K410" s="122">
        <f t="shared" si="225"/>
        <v>62.812013148379734</v>
      </c>
      <c r="L410" s="122">
        <f t="shared" si="225"/>
        <v>74.590336753681811</v>
      </c>
      <c r="M410" s="122">
        <f t="shared" si="225"/>
        <v>51.352278806176905</v>
      </c>
      <c r="N410" s="122">
        <f t="shared" si="225"/>
        <v>77.637470444808869</v>
      </c>
      <c r="O410" s="122">
        <f t="shared" si="225"/>
        <v>14.792597283538623</v>
      </c>
      <c r="P410" s="122">
        <f t="shared" si="225"/>
        <v>4.0962661426124347</v>
      </c>
      <c r="Q410" s="122">
        <f t="shared" si="225"/>
        <v>4.5108964529254205</v>
      </c>
      <c r="R410" s="122">
        <f t="shared" si="225"/>
        <v>21.622174619259532</v>
      </c>
      <c r="S410" s="122">
        <f t="shared" si="225"/>
        <v>26.534350550776495</v>
      </c>
      <c r="T410" s="122">
        <f t="shared" si="225"/>
        <v>34.806597122113445</v>
      </c>
      <c r="U410" s="122">
        <f t="shared" si="225"/>
        <v>18.809224379597605</v>
      </c>
      <c r="V410" s="122">
        <f t="shared" si="225"/>
        <v>0</v>
      </c>
      <c r="W410" s="122">
        <f t="shared" si="225"/>
        <v>0</v>
      </c>
      <c r="X410" s="122">
        <f t="shared" si="225"/>
        <v>0</v>
      </c>
      <c r="Y410" s="122">
        <f t="shared" si="225"/>
        <v>8.8245631008098488</v>
      </c>
      <c r="DA410" s="130" t="s">
        <v>3928</v>
      </c>
    </row>
    <row r="411" spans="1:105" ht="12" customHeight="1" x14ac:dyDescent="0.25">
      <c r="A411" s="97" t="s">
        <v>53</v>
      </c>
      <c r="B411" s="98"/>
      <c r="C411" s="98">
        <f>RES_hhdet_in_fech!C8</f>
        <v>69.314310367158626</v>
      </c>
      <c r="D411" s="98">
        <f>RES_hhdet_in_fech!D8</f>
        <v>43.595874696669583</v>
      </c>
      <c r="E411" s="98">
        <f>RES_hhdet_in_fech!E8</f>
        <v>85.607983023138743</v>
      </c>
      <c r="F411" s="98">
        <f>RES_hhdet_in_fech!F8</f>
        <v>97.433501874484932</v>
      </c>
      <c r="G411" s="98">
        <f>RES_hhdet_in_fech!G8</f>
        <v>155.14390942400135</v>
      </c>
      <c r="H411" s="98">
        <f>RES_hhdet_in_fech!H8</f>
        <v>48.850587081784163</v>
      </c>
      <c r="I411" s="98">
        <f>RES_hhdet_in_fech!I8</f>
        <v>53.782381975339334</v>
      </c>
      <c r="J411" s="98">
        <f>RES_hhdet_in_fech!J8</f>
        <v>41.59896882569528</v>
      </c>
      <c r="K411" s="98">
        <f>RES_hhdet_in_fech!K8</f>
        <v>62.812013148379734</v>
      </c>
      <c r="L411" s="98">
        <f>RES_hhdet_in_fech!L8</f>
        <v>74.590336753681811</v>
      </c>
      <c r="M411" s="98">
        <f>RES_hhdet_in_fech!M8</f>
        <v>51.352278806176905</v>
      </c>
      <c r="N411" s="98">
        <f>RES_hhdet_in_fech!N8</f>
        <v>77.637470444808869</v>
      </c>
      <c r="O411" s="98">
        <f>RES_hhdet_in_fech!O8</f>
        <v>14.792597283538623</v>
      </c>
      <c r="P411" s="98">
        <f>RES_hhdet_in_fech!P8</f>
        <v>4.0962661426124347</v>
      </c>
      <c r="Q411" s="98">
        <f>RES_hhdet_in_fech!Q8</f>
        <v>4.5108964529254205</v>
      </c>
      <c r="R411" s="98">
        <f>RES_hhdet_in_fech!R8</f>
        <v>21.622174619259532</v>
      </c>
      <c r="S411" s="98">
        <f>RES_hhdet_in_fech!S8</f>
        <v>26.534350550776495</v>
      </c>
      <c r="T411" s="98">
        <f>RES_hhdet_in_fech!T8</f>
        <v>34.806597122113445</v>
      </c>
      <c r="U411" s="98">
        <f>RES_hhdet_in_fech!U8</f>
        <v>18.809224379597605</v>
      </c>
      <c r="V411" s="98">
        <f>RES_hhdet_in_fech!V8</f>
        <v>0</v>
      </c>
      <c r="W411" s="98">
        <f>RES_hhdet_in_fech!W8</f>
        <v>0</v>
      </c>
      <c r="X411" s="98">
        <f>RES_hhdet_in_fech!X8</f>
        <v>0</v>
      </c>
      <c r="Y411" s="98">
        <f>RES_hhdet_in_fech!Y8</f>
        <v>8.8245631008098488</v>
      </c>
      <c r="DA411" s="63" t="s">
        <v>3929</v>
      </c>
    </row>
    <row r="412" spans="1:105" ht="12" customHeight="1" x14ac:dyDescent="0.25">
      <c r="A412" s="121" t="s">
        <v>55</v>
      </c>
      <c r="B412" s="122"/>
      <c r="C412" s="122">
        <v>1213.9423779487076</v>
      </c>
      <c r="D412" s="122">
        <v>1190.0108891250161</v>
      </c>
      <c r="E412" s="122">
        <v>1137.933599880339</v>
      </c>
      <c r="F412" s="122">
        <v>1117.8474748186013</v>
      </c>
      <c r="G412" s="122">
        <v>1118.0667313746169</v>
      </c>
      <c r="H412" s="122">
        <v>1131.4067893095155</v>
      </c>
      <c r="I412" s="122">
        <v>1066.016815624889</v>
      </c>
      <c r="J412" s="122">
        <v>1042.3773769225916</v>
      </c>
      <c r="K412" s="122">
        <v>1031.4508840019591</v>
      </c>
      <c r="L412" s="122">
        <v>1119.8196534345018</v>
      </c>
      <c r="M412" s="122">
        <v>1166.9695765598572</v>
      </c>
      <c r="N412" s="122">
        <v>1103.3481066963154</v>
      </c>
      <c r="O412" s="122">
        <v>1087.0289634277024</v>
      </c>
      <c r="P412" s="122">
        <v>1069.8341475549059</v>
      </c>
      <c r="Q412" s="122">
        <v>1000.6878870952543</v>
      </c>
      <c r="R412" s="122">
        <v>1020.4722404756484</v>
      </c>
      <c r="S412" s="122">
        <v>1065.7444937157707</v>
      </c>
      <c r="T412" s="122">
        <v>1083.3932373329985</v>
      </c>
      <c r="U412" s="122">
        <v>1076.0752980103309</v>
      </c>
      <c r="V412" s="122">
        <v>1427.2285298771533</v>
      </c>
      <c r="W412" s="122">
        <v>0</v>
      </c>
      <c r="X412" s="122">
        <v>0</v>
      </c>
      <c r="Y412" s="122">
        <v>983.56198858350763</v>
      </c>
      <c r="DA412" s="130" t="s">
        <v>3930</v>
      </c>
    </row>
    <row r="413" spans="1:105" ht="12" customHeight="1" x14ac:dyDescent="0.25">
      <c r="A413" s="97" t="s">
        <v>143</v>
      </c>
      <c r="B413" s="98"/>
      <c r="C413" s="98">
        <v>1239.3790264456209</v>
      </c>
      <c r="D413" s="98">
        <v>1170.1938044238686</v>
      </c>
      <c r="E413" s="98">
        <v>1123.1482335536757</v>
      </c>
      <c r="F413" s="98">
        <v>1135.0222121424665</v>
      </c>
      <c r="G413" s="98">
        <v>1185.5364747535655</v>
      </c>
      <c r="H413" s="98">
        <v>1183.7591287002815</v>
      </c>
      <c r="I413" s="98">
        <v>1075.858902356305</v>
      </c>
      <c r="J413" s="98">
        <v>1146.7600575074355</v>
      </c>
      <c r="K413" s="98">
        <v>1163.8066646971131</v>
      </c>
      <c r="L413" s="98">
        <v>1194.9279728336714</v>
      </c>
      <c r="M413" s="98">
        <v>1132.6481243405615</v>
      </c>
      <c r="N413" s="98">
        <v>1155.0441878025597</v>
      </c>
      <c r="O413" s="98">
        <v>1156.8910028615594</v>
      </c>
      <c r="P413" s="98">
        <v>1215.1010080555818</v>
      </c>
      <c r="Q413" s="98">
        <v>1207.9500924005708</v>
      </c>
      <c r="R413" s="98">
        <v>1147.4286579112886</v>
      </c>
      <c r="S413" s="98">
        <v>1253.4561650199287</v>
      </c>
      <c r="T413" s="98">
        <v>1169.1299119499561</v>
      </c>
      <c r="U413" s="98">
        <v>1358.4025413928737</v>
      </c>
      <c r="V413" s="98">
        <v>1427.2285298771533</v>
      </c>
      <c r="W413" s="98">
        <v>0</v>
      </c>
      <c r="X413" s="98">
        <v>0</v>
      </c>
      <c r="Y413" s="98">
        <v>0</v>
      </c>
      <c r="DA413" s="63" t="s">
        <v>3931</v>
      </c>
    </row>
    <row r="414" spans="1:105" ht="12" customHeight="1" x14ac:dyDescent="0.25">
      <c r="A414" s="97" t="s">
        <v>124</v>
      </c>
      <c r="B414" s="98"/>
      <c r="C414" s="98">
        <v>1248.1934366174612</v>
      </c>
      <c r="D414" s="98">
        <v>1244.8068666896111</v>
      </c>
      <c r="E414" s="98">
        <v>1181.0488304991611</v>
      </c>
      <c r="F414" s="98">
        <v>1183.031856940343</v>
      </c>
      <c r="G414" s="98">
        <v>1235.8881159757325</v>
      </c>
      <c r="H414" s="98">
        <v>1198.277606881584</v>
      </c>
      <c r="I414" s="98">
        <v>1214.3339825358894</v>
      </c>
      <c r="J414" s="98">
        <v>1220.1253609414603</v>
      </c>
      <c r="K414" s="98">
        <v>1189.9729187226624</v>
      </c>
      <c r="L414" s="98">
        <v>1233.1523528644982</v>
      </c>
      <c r="M414" s="98">
        <v>1233.7917581906797</v>
      </c>
      <c r="N414" s="98">
        <v>1199.9031308706064</v>
      </c>
      <c r="O414" s="98">
        <v>1207.6787192044578</v>
      </c>
      <c r="P414" s="98">
        <v>1166.5851635666384</v>
      </c>
      <c r="Q414" s="98">
        <v>1100.172564063444</v>
      </c>
      <c r="R414" s="98">
        <v>1121.8931037898392</v>
      </c>
      <c r="S414" s="98">
        <v>1157.4896455042319</v>
      </c>
      <c r="T414" s="98">
        <v>1150.6703577434348</v>
      </c>
      <c r="U414" s="98">
        <v>1085.7075053163849</v>
      </c>
      <c r="V414" s="98">
        <v>0</v>
      </c>
      <c r="W414" s="98">
        <v>0</v>
      </c>
      <c r="X414" s="98">
        <v>0</v>
      </c>
      <c r="Y414" s="98">
        <v>1021.3099827702533</v>
      </c>
      <c r="DA414" s="63" t="s">
        <v>3932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746.55286373939873</v>
      </c>
      <c r="E415" s="98">
        <v>692.06236947286095</v>
      </c>
      <c r="F415" s="98">
        <v>704.51711907431434</v>
      </c>
      <c r="G415" s="98">
        <v>737.89008108965209</v>
      </c>
      <c r="H415" s="98">
        <v>731.1719033612394</v>
      </c>
      <c r="I415" s="98">
        <v>736.34842411924433</v>
      </c>
      <c r="J415" s="98">
        <v>742.31758097577233</v>
      </c>
      <c r="K415" s="98">
        <v>726.63299367541049</v>
      </c>
      <c r="L415" s="98">
        <v>758.68478877732787</v>
      </c>
      <c r="M415" s="98">
        <v>0</v>
      </c>
      <c r="N415" s="98">
        <v>768.47237069344021</v>
      </c>
      <c r="O415" s="98">
        <v>791.73866074923706</v>
      </c>
      <c r="P415" s="98">
        <v>816.33573912476811</v>
      </c>
      <c r="Q415" s="98">
        <v>775.87106037933825</v>
      </c>
      <c r="R415" s="98">
        <v>815.25840554248089</v>
      </c>
      <c r="S415" s="98">
        <v>868.0618412726277</v>
      </c>
      <c r="T415" s="98">
        <v>881.54888793214002</v>
      </c>
      <c r="U415" s="98">
        <v>848.30637577055597</v>
      </c>
      <c r="V415" s="98">
        <v>0</v>
      </c>
      <c r="W415" s="98">
        <v>0</v>
      </c>
      <c r="X415" s="98">
        <v>0</v>
      </c>
      <c r="Y415" s="98">
        <v>814.78659110780893</v>
      </c>
      <c r="DA415" s="63" t="s">
        <v>3933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111.01425312489451</v>
      </c>
      <c r="E416" s="101">
        <v>62.085677326982285</v>
      </c>
      <c r="F416" s="101">
        <v>81.859518654763605</v>
      </c>
      <c r="G416" s="101">
        <v>82.79576280548163</v>
      </c>
      <c r="H416" s="101">
        <v>109.57291113078971</v>
      </c>
      <c r="I416" s="101">
        <v>90.714396549969166</v>
      </c>
      <c r="J416" s="101">
        <v>85.770525147377086</v>
      </c>
      <c r="K416" s="101">
        <v>78.403995552658998</v>
      </c>
      <c r="L416" s="101">
        <v>81.253004118581231</v>
      </c>
      <c r="M416" s="101">
        <v>0</v>
      </c>
      <c r="N416" s="101">
        <v>78.081456270946717</v>
      </c>
      <c r="O416" s="101">
        <v>49.557624331251596</v>
      </c>
      <c r="P416" s="101">
        <v>99.506231522957862</v>
      </c>
      <c r="Q416" s="101">
        <v>19.590819274483568</v>
      </c>
      <c r="R416" s="101">
        <v>33.972389273296315</v>
      </c>
      <c r="S416" s="101">
        <v>65.589402465294583</v>
      </c>
      <c r="T416" s="101">
        <v>76.073145391998864</v>
      </c>
      <c r="U416" s="101">
        <v>90.24057120242648</v>
      </c>
      <c r="V416" s="101">
        <v>0</v>
      </c>
      <c r="W416" s="101">
        <v>0</v>
      </c>
      <c r="X416" s="101">
        <v>0</v>
      </c>
      <c r="Y416" s="101">
        <v>65.841553291792749</v>
      </c>
      <c r="DA416" s="131" t="s">
        <v>3934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635.53861061450425</v>
      </c>
      <c r="E417" s="104">
        <v>629.97669214587859</v>
      </c>
      <c r="F417" s="104">
        <v>622.6576004195507</v>
      </c>
      <c r="G417" s="104">
        <v>655.09431828417053</v>
      </c>
      <c r="H417" s="104">
        <v>621.59899223044965</v>
      </c>
      <c r="I417" s="104">
        <v>645.6340275692753</v>
      </c>
      <c r="J417" s="104">
        <v>656.54705582839529</v>
      </c>
      <c r="K417" s="104">
        <v>648.22899812275148</v>
      </c>
      <c r="L417" s="104">
        <v>677.43178465874666</v>
      </c>
      <c r="M417" s="104">
        <v>0</v>
      </c>
      <c r="N417" s="104">
        <v>690.39091442249355</v>
      </c>
      <c r="O417" s="104">
        <v>742.18103641798541</v>
      </c>
      <c r="P417" s="104">
        <v>716.82950760181018</v>
      </c>
      <c r="Q417" s="104">
        <v>756.28024110485467</v>
      </c>
      <c r="R417" s="104">
        <v>781.28601626918442</v>
      </c>
      <c r="S417" s="104">
        <v>802.47243880733311</v>
      </c>
      <c r="T417" s="104">
        <v>805.47574254014114</v>
      </c>
      <c r="U417" s="104">
        <v>758.06580456812958</v>
      </c>
      <c r="V417" s="104">
        <v>0</v>
      </c>
      <c r="W417" s="104">
        <v>0</v>
      </c>
      <c r="X417" s="104">
        <v>0</v>
      </c>
      <c r="Y417" s="104">
        <v>748.94503781601622</v>
      </c>
      <c r="DA417" s="132" t="s">
        <v>3935</v>
      </c>
    </row>
    <row r="418" spans="1:105" ht="12" customHeight="1" x14ac:dyDescent="0.25">
      <c r="A418" s="106" t="s">
        <v>122</v>
      </c>
      <c r="B418" s="101"/>
      <c r="C418" s="101">
        <v>1207.4496544769106</v>
      </c>
      <c r="D418" s="101">
        <v>1111.4402503045958</v>
      </c>
      <c r="E418" s="101">
        <v>1030.1341693622658</v>
      </c>
      <c r="F418" s="101">
        <v>1034.5752225485573</v>
      </c>
      <c r="G418" s="101">
        <v>1061.2809902528156</v>
      </c>
      <c r="H418" s="101">
        <v>1132.323600663666</v>
      </c>
      <c r="I418" s="101">
        <v>1114.6641260259223</v>
      </c>
      <c r="J418" s="101">
        <v>1105.5754004346463</v>
      </c>
      <c r="K418" s="101">
        <v>1068.5821343322491</v>
      </c>
      <c r="L418" s="101">
        <v>1127.2724460785712</v>
      </c>
      <c r="M418" s="101">
        <v>1169.8712643352205</v>
      </c>
      <c r="N418" s="101">
        <v>1134.4442172884026</v>
      </c>
      <c r="O418" s="101">
        <v>1100.5672996664975</v>
      </c>
      <c r="P418" s="101">
        <v>1136.7633604269165</v>
      </c>
      <c r="Q418" s="101">
        <v>1051.9639854827044</v>
      </c>
      <c r="R418" s="101">
        <v>1086.1915579492709</v>
      </c>
      <c r="S418" s="101">
        <v>1130.1870580574887</v>
      </c>
      <c r="T418" s="101">
        <v>1146.4007033168218</v>
      </c>
      <c r="U418" s="101">
        <v>1153.5401634677396</v>
      </c>
      <c r="V418" s="101">
        <v>0</v>
      </c>
      <c r="W418" s="101">
        <v>0</v>
      </c>
      <c r="X418" s="101">
        <v>0</v>
      </c>
      <c r="Y418" s="101">
        <v>1056.5786012034187</v>
      </c>
      <c r="DA418" s="131" t="s">
        <v>3936</v>
      </c>
    </row>
    <row r="419" spans="1:105" ht="12" customHeight="1" x14ac:dyDescent="0.25">
      <c r="A419" s="107" t="s">
        <v>121</v>
      </c>
      <c r="B419" s="104"/>
      <c r="C419" s="104">
        <v>854.76312159607266</v>
      </c>
      <c r="D419" s="104">
        <v>733.35587547604575</v>
      </c>
      <c r="E419" s="104">
        <v>666.91280624368142</v>
      </c>
      <c r="F419" s="104">
        <v>678.01206824717542</v>
      </c>
      <c r="G419" s="104">
        <v>696.10607431989001</v>
      </c>
      <c r="H419" s="104">
        <v>755.37431606947871</v>
      </c>
      <c r="I419" s="104">
        <v>738.98385254370123</v>
      </c>
      <c r="J419" s="104">
        <v>734.02906487271173</v>
      </c>
      <c r="K419" s="104">
        <v>710.19852238660803</v>
      </c>
      <c r="L419" s="104">
        <v>751.57197898436607</v>
      </c>
      <c r="M419" s="104">
        <v>798.27080403680657</v>
      </c>
      <c r="N419" s="104">
        <v>769.55451535855673</v>
      </c>
      <c r="O419" s="104">
        <v>750.92380683027761</v>
      </c>
      <c r="P419" s="104">
        <v>813.64034704103301</v>
      </c>
      <c r="Q419" s="104">
        <v>748.25925068078971</v>
      </c>
      <c r="R419" s="104">
        <v>791.04028870062325</v>
      </c>
      <c r="S419" s="104">
        <v>844.76404025220518</v>
      </c>
      <c r="T419" s="104">
        <v>868.73845458182336</v>
      </c>
      <c r="U419" s="104">
        <v>888.11514323352958</v>
      </c>
      <c r="V419" s="104">
        <v>0</v>
      </c>
      <c r="W419" s="104">
        <v>0</v>
      </c>
      <c r="X419" s="104">
        <v>0</v>
      </c>
      <c r="Y419" s="104">
        <v>851.96666640935041</v>
      </c>
      <c r="DA419" s="132" t="s">
        <v>3937</v>
      </c>
    </row>
    <row r="420" spans="1:105" ht="12" customHeight="1" x14ac:dyDescent="0.25">
      <c r="A420" s="108" t="s">
        <v>53</v>
      </c>
      <c r="B420" s="98"/>
      <c r="C420" s="98">
        <v>266.31292089920464</v>
      </c>
      <c r="D420" s="98">
        <v>98.961911375376559</v>
      </c>
      <c r="E420" s="98">
        <v>52.87184478640053</v>
      </c>
      <c r="F420" s="98">
        <v>71.02596752579511</v>
      </c>
      <c r="G420" s="98">
        <v>70.296427874325573</v>
      </c>
      <c r="H420" s="98">
        <v>104.48957042987387</v>
      </c>
      <c r="I420" s="98">
        <v>83.509175100579995</v>
      </c>
      <c r="J420" s="98">
        <v>77.598050848109239</v>
      </c>
      <c r="K420" s="98">
        <v>69.851953476675334</v>
      </c>
      <c r="L420" s="98">
        <v>73.05712374852861</v>
      </c>
      <c r="M420" s="98">
        <v>114.57237247053345</v>
      </c>
      <c r="N420" s="98">
        <v>73.072203642184505</v>
      </c>
      <c r="O420" s="98">
        <v>41.919423856968876</v>
      </c>
      <c r="P420" s="98">
        <v>97.56347470102483</v>
      </c>
      <c r="Q420" s="98">
        <v>13.831582050226238</v>
      </c>
      <c r="R420" s="98">
        <v>27.982103188079797</v>
      </c>
      <c r="S420" s="98">
        <v>62.607348873913779</v>
      </c>
      <c r="T420" s="98">
        <v>75.005302616043352</v>
      </c>
      <c r="U420" s="98">
        <v>98.700424666516469</v>
      </c>
      <c r="V420" s="98">
        <v>0</v>
      </c>
      <c r="W420" s="98">
        <v>0</v>
      </c>
      <c r="X420" s="98">
        <v>0</v>
      </c>
      <c r="Y420" s="98">
        <v>70.566180584533029</v>
      </c>
      <c r="DA420" s="63" t="s">
        <v>3938</v>
      </c>
    </row>
    <row r="421" spans="1:105" ht="12" customHeight="1" x14ac:dyDescent="0.25">
      <c r="A421" s="108" t="s">
        <v>52</v>
      </c>
      <c r="B421" s="98"/>
      <c r="C421" s="98">
        <v>588.45020069686791</v>
      </c>
      <c r="D421" s="98">
        <v>634.39396410066922</v>
      </c>
      <c r="E421" s="98">
        <v>614.04096145728079</v>
      </c>
      <c r="F421" s="98">
        <v>606.98610072138035</v>
      </c>
      <c r="G421" s="98">
        <v>625.80964644556457</v>
      </c>
      <c r="H421" s="98">
        <v>650.88474563960472</v>
      </c>
      <c r="I421" s="98">
        <v>655.4746774431211</v>
      </c>
      <c r="J421" s="98">
        <v>656.4310140246024</v>
      </c>
      <c r="K421" s="98">
        <v>640.34656890993278</v>
      </c>
      <c r="L421" s="98">
        <v>678.51485523583744</v>
      </c>
      <c r="M421" s="98">
        <v>683.69843156627303</v>
      </c>
      <c r="N421" s="98">
        <v>696.48231171637224</v>
      </c>
      <c r="O421" s="98">
        <v>709.00438297330868</v>
      </c>
      <c r="P421" s="98">
        <v>716.07687234000821</v>
      </c>
      <c r="Q421" s="98">
        <v>734.42766863056352</v>
      </c>
      <c r="R421" s="98">
        <v>763.05818551254333</v>
      </c>
      <c r="S421" s="98">
        <v>782.15669137829138</v>
      </c>
      <c r="T421" s="98">
        <v>793.73315196577994</v>
      </c>
      <c r="U421" s="98">
        <v>789.41471856701287</v>
      </c>
      <c r="V421" s="98">
        <v>0</v>
      </c>
      <c r="W421" s="98">
        <v>0</v>
      </c>
      <c r="X421" s="98">
        <v>0</v>
      </c>
      <c r="Y421" s="98">
        <v>781.40048582481734</v>
      </c>
      <c r="DA421" s="63" t="s">
        <v>3939</v>
      </c>
    </row>
    <row r="422" spans="1:105" ht="12" customHeight="1" x14ac:dyDescent="0.25">
      <c r="A422" s="121" t="s">
        <v>54</v>
      </c>
      <c r="B422" s="122"/>
      <c r="C422" s="122">
        <v>621.250045089943</v>
      </c>
      <c r="D422" s="122">
        <v>640.54329419646297</v>
      </c>
      <c r="E422" s="122">
        <v>659.0331060352969</v>
      </c>
      <c r="F422" s="122">
        <v>655.04413500875683</v>
      </c>
      <c r="G422" s="122">
        <v>673.87560554978404</v>
      </c>
      <c r="H422" s="122">
        <v>748.92494968403184</v>
      </c>
      <c r="I422" s="122">
        <v>743.00502249081501</v>
      </c>
      <c r="J422" s="122">
        <v>754.37180423167001</v>
      </c>
      <c r="K422" s="122">
        <v>764.91494855509427</v>
      </c>
      <c r="L422" s="122">
        <v>787.48329283937665</v>
      </c>
      <c r="M422" s="122">
        <v>783.38551565236173</v>
      </c>
      <c r="N422" s="122">
        <v>706.34785414328735</v>
      </c>
      <c r="O422" s="122">
        <v>627.9659430809985</v>
      </c>
      <c r="P422" s="122">
        <v>632.89069853949957</v>
      </c>
      <c r="Q422" s="122">
        <v>628.93816091094891</v>
      </c>
      <c r="R422" s="122">
        <v>627.53887200032045</v>
      </c>
      <c r="S422" s="122">
        <v>653.08712244933861</v>
      </c>
      <c r="T422" s="122">
        <v>690.19579790827925</v>
      </c>
      <c r="U422" s="122">
        <v>664.48086574145725</v>
      </c>
      <c r="V422" s="122">
        <v>966.56675201417522</v>
      </c>
      <c r="W422" s="122">
        <v>0</v>
      </c>
      <c r="X422" s="122">
        <v>0</v>
      </c>
      <c r="Y422" s="122">
        <v>576.23428995170877</v>
      </c>
      <c r="DA422" s="130" t="s">
        <v>3940</v>
      </c>
    </row>
    <row r="423" spans="1:105" ht="12" customHeight="1" x14ac:dyDescent="0.25">
      <c r="A423" s="97" t="s">
        <v>51</v>
      </c>
      <c r="B423" s="98"/>
      <c r="C423" s="98">
        <v>717.92354334880383</v>
      </c>
      <c r="D423" s="98">
        <v>737.60452196612732</v>
      </c>
      <c r="E423" s="98">
        <v>744.13991515338762</v>
      </c>
      <c r="F423" s="98">
        <v>765.95641478498089</v>
      </c>
      <c r="G423" s="98">
        <v>802.4096172198681</v>
      </c>
      <c r="H423" s="98">
        <v>859.72169075130319</v>
      </c>
      <c r="I423" s="98">
        <v>827.81646738637346</v>
      </c>
      <c r="J423" s="98">
        <v>853.97853637947708</v>
      </c>
      <c r="K423" s="98">
        <v>882.82904312986466</v>
      </c>
      <c r="L423" s="98">
        <v>826.06175932828751</v>
      </c>
      <c r="M423" s="98">
        <v>850.51959956624614</v>
      </c>
      <c r="N423" s="98">
        <v>795.55372224536063</v>
      </c>
      <c r="O423" s="98">
        <v>709.98500844684349</v>
      </c>
      <c r="P423" s="98">
        <v>752.49770170177931</v>
      </c>
      <c r="Q423" s="98">
        <v>783.18098193402352</v>
      </c>
      <c r="R423" s="98">
        <v>750.69606728538929</v>
      </c>
      <c r="S423" s="98">
        <v>826.71962691969225</v>
      </c>
      <c r="T423" s="98">
        <v>827.52094353322809</v>
      </c>
      <c r="U423" s="98">
        <v>926.00901719919216</v>
      </c>
      <c r="V423" s="98">
        <v>966.56675201417522</v>
      </c>
      <c r="W423" s="98">
        <v>0</v>
      </c>
      <c r="X423" s="98">
        <v>0</v>
      </c>
      <c r="Y423" s="98">
        <v>0</v>
      </c>
      <c r="DA423" s="63" t="s">
        <v>3941</v>
      </c>
    </row>
    <row r="424" spans="1:105" ht="12" customHeight="1" x14ac:dyDescent="0.25">
      <c r="A424" s="97" t="s">
        <v>50</v>
      </c>
      <c r="B424" s="98"/>
      <c r="C424" s="98">
        <v>717.16452606279938</v>
      </c>
      <c r="D424" s="98">
        <v>739.55458300225382</v>
      </c>
      <c r="E424" s="98">
        <v>754.0386650303451</v>
      </c>
      <c r="F424" s="98">
        <v>774.31728448557089</v>
      </c>
      <c r="G424" s="98">
        <v>803.99290762662349</v>
      </c>
      <c r="H424" s="98">
        <v>834.11639858941555</v>
      </c>
      <c r="I424" s="98">
        <v>866.04782583613292</v>
      </c>
      <c r="J424" s="98">
        <v>874.23359856241871</v>
      </c>
      <c r="K424" s="98">
        <v>855.22584980161866</v>
      </c>
      <c r="L424" s="98">
        <v>847.97918213921866</v>
      </c>
      <c r="M424" s="98">
        <v>805.93823421231093</v>
      </c>
      <c r="N424" s="98">
        <v>779.23474961017496</v>
      </c>
      <c r="O424" s="98">
        <v>759.63159483244533</v>
      </c>
      <c r="P424" s="98">
        <v>757.1791742871294</v>
      </c>
      <c r="Q424" s="98">
        <v>767.54941018999341</v>
      </c>
      <c r="R424" s="98">
        <v>784.72973277053563</v>
      </c>
      <c r="S424" s="98">
        <v>809.35243501671653</v>
      </c>
      <c r="T424" s="98">
        <v>852.52977153686982</v>
      </c>
      <c r="U424" s="98">
        <v>763.59881716360485</v>
      </c>
      <c r="V424" s="98">
        <v>0</v>
      </c>
      <c r="W424" s="98">
        <v>0</v>
      </c>
      <c r="X424" s="98">
        <v>0</v>
      </c>
      <c r="Y424" s="98">
        <v>742.94379092823704</v>
      </c>
      <c r="DA424" s="63" t="s">
        <v>3942</v>
      </c>
    </row>
    <row r="425" spans="1:105" ht="12" customHeight="1" x14ac:dyDescent="0.25">
      <c r="A425" s="109" t="s">
        <v>120</v>
      </c>
      <c r="B425" s="33"/>
      <c r="C425" s="33">
        <v>585.88621845810053</v>
      </c>
      <c r="D425" s="33">
        <v>572.86637807323461</v>
      </c>
      <c r="E425" s="33">
        <v>583.91170857079305</v>
      </c>
      <c r="F425" s="33">
        <v>573.70727120111815</v>
      </c>
      <c r="G425" s="33">
        <v>587.16230880071464</v>
      </c>
      <c r="H425" s="33">
        <v>694.80141396452416</v>
      </c>
      <c r="I425" s="33">
        <v>679.45143825563741</v>
      </c>
      <c r="J425" s="33">
        <v>664.79725786439747</v>
      </c>
      <c r="K425" s="33">
        <v>636.19624438833591</v>
      </c>
      <c r="L425" s="33">
        <v>671.24609011386781</v>
      </c>
      <c r="M425" s="33">
        <v>620.42663203836139</v>
      </c>
      <c r="N425" s="33">
        <v>597.49490427618741</v>
      </c>
      <c r="O425" s="33">
        <v>509.02971749297325</v>
      </c>
      <c r="P425" s="33">
        <v>585.02367307767361</v>
      </c>
      <c r="Q425" s="33">
        <v>567.37084298320735</v>
      </c>
      <c r="R425" s="33">
        <v>563.88522203490322</v>
      </c>
      <c r="S425" s="33">
        <v>566.49725640562167</v>
      </c>
      <c r="T425" s="33">
        <v>606.61179794624013</v>
      </c>
      <c r="U425" s="33">
        <v>567.08876260500983</v>
      </c>
      <c r="V425" s="33">
        <v>0</v>
      </c>
      <c r="W425" s="33">
        <v>0</v>
      </c>
      <c r="X425" s="33">
        <v>0</v>
      </c>
      <c r="Y425" s="33">
        <v>538.97553249538407</v>
      </c>
      <c r="DA425" s="60" t="s">
        <v>3943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3976.5028170890378</v>
      </c>
      <c r="D427" s="117">
        <f t="shared" si="226"/>
        <v>4158.9849057012261</v>
      </c>
      <c r="E427" s="117">
        <f t="shared" si="226"/>
        <v>3968.6649805832426</v>
      </c>
      <c r="F427" s="117">
        <f t="shared" si="226"/>
        <v>4654.8385610567166</v>
      </c>
      <c r="G427" s="117">
        <f t="shared" si="226"/>
        <v>4993.913579858</v>
      </c>
      <c r="H427" s="117">
        <f t="shared" si="226"/>
        <v>4894.9763160703278</v>
      </c>
      <c r="I427" s="117">
        <f t="shared" si="226"/>
        <v>4366.9836892429266</v>
      </c>
      <c r="J427" s="117">
        <f t="shared" si="226"/>
        <v>4511.6633917938243</v>
      </c>
      <c r="K427" s="117">
        <f t="shared" si="226"/>
        <v>4961.0045156312644</v>
      </c>
      <c r="L427" s="117">
        <f t="shared" si="226"/>
        <v>4760.9503637504295</v>
      </c>
      <c r="M427" s="117">
        <f t="shared" si="226"/>
        <v>4696.2474444703985</v>
      </c>
      <c r="N427" s="117">
        <f t="shared" si="226"/>
        <v>4817.4841996119067</v>
      </c>
      <c r="O427" s="117">
        <f t="shared" si="226"/>
        <v>3852.6551049166414</v>
      </c>
      <c r="P427" s="117">
        <f t="shared" si="226"/>
        <v>3810.5573239802598</v>
      </c>
      <c r="Q427" s="117">
        <f t="shared" si="226"/>
        <v>3513.9838868994443</v>
      </c>
      <c r="R427" s="117">
        <f t="shared" ref="R427:V427" si="227">R428+R431+R433+R443</f>
        <v>3278.5200158129906</v>
      </c>
      <c r="S427" s="117">
        <f t="shared" si="227"/>
        <v>4644.2447779946669</v>
      </c>
      <c r="T427" s="117">
        <f t="shared" si="227"/>
        <v>5119.7246019052609</v>
      </c>
      <c r="U427" s="117">
        <f t="shared" si="227"/>
        <v>3786.5119138291793</v>
      </c>
      <c r="V427" s="117">
        <f t="shared" si="227"/>
        <v>4257.4967016601786</v>
      </c>
      <c r="W427" s="117">
        <f t="shared" ref="W427:Y427" si="228">W428+W431+W433+W443</f>
        <v>0</v>
      </c>
      <c r="X427" s="117">
        <f t="shared" si="228"/>
        <v>0</v>
      </c>
      <c r="Y427" s="117">
        <f t="shared" si="228"/>
        <v>3597.7043424659005</v>
      </c>
      <c r="DA427" s="129" t="s">
        <v>4092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2676.6359265251963</v>
      </c>
      <c r="D428" s="122">
        <f t="shared" si="229"/>
        <v>2938.8656907437371</v>
      </c>
      <c r="E428" s="122">
        <f t="shared" si="229"/>
        <v>2673.3301274285259</v>
      </c>
      <c r="F428" s="122">
        <f t="shared" si="229"/>
        <v>3319.226792284077</v>
      </c>
      <c r="G428" s="122">
        <f t="shared" si="229"/>
        <v>3467.016550089988</v>
      </c>
      <c r="H428" s="122">
        <f t="shared" si="229"/>
        <v>3558.3257570949668</v>
      </c>
      <c r="I428" s="122">
        <f t="shared" si="229"/>
        <v>3016.7979927572219</v>
      </c>
      <c r="J428" s="122">
        <f t="shared" si="229"/>
        <v>3191.6186451124145</v>
      </c>
      <c r="K428" s="122">
        <f t="shared" si="229"/>
        <v>3594.2889587060013</v>
      </c>
      <c r="L428" s="122">
        <f t="shared" si="229"/>
        <v>3322.7220383079307</v>
      </c>
      <c r="M428" s="122">
        <f t="shared" si="229"/>
        <v>3308.6123870261981</v>
      </c>
      <c r="N428" s="122">
        <f t="shared" si="229"/>
        <v>3367.1550201566943</v>
      </c>
      <c r="O428" s="122">
        <f t="shared" si="229"/>
        <v>2644.0798682007135</v>
      </c>
      <c r="P428" s="122">
        <f t="shared" si="229"/>
        <v>2563.8214057527516</v>
      </c>
      <c r="Q428" s="122">
        <f t="shared" si="229"/>
        <v>2294.4398134420726</v>
      </c>
      <c r="R428" s="122">
        <f t="shared" ref="R428:V428" si="230">SUM(R429:R430)</f>
        <v>1956.0605989570438</v>
      </c>
      <c r="S428" s="122">
        <f t="shared" si="230"/>
        <v>3240.5409652434519</v>
      </c>
      <c r="T428" s="122">
        <f t="shared" si="230"/>
        <v>3636.7453859681955</v>
      </c>
      <c r="U428" s="122">
        <f t="shared" si="230"/>
        <v>2362.3056812133423</v>
      </c>
      <c r="V428" s="122">
        <f t="shared" si="230"/>
        <v>2636.2496048342928</v>
      </c>
      <c r="W428" s="122">
        <f t="shared" ref="W428:Y428" si="231">SUM(W429:W430)</f>
        <v>0</v>
      </c>
      <c r="X428" s="122">
        <f t="shared" si="231"/>
        <v>0</v>
      </c>
      <c r="Y428" s="122">
        <f t="shared" si="231"/>
        <v>2265.5945009284692</v>
      </c>
      <c r="DA428" s="130" t="s">
        <v>4093</v>
      </c>
    </row>
    <row r="429" spans="1:105" ht="12" customHeight="1" x14ac:dyDescent="0.25">
      <c r="A429" s="97" t="s">
        <v>51</v>
      </c>
      <c r="B429" s="98"/>
      <c r="C429" s="98">
        <v>2653.2654383124191</v>
      </c>
      <c r="D429" s="98">
        <v>2914.0261247009498</v>
      </c>
      <c r="E429" s="98">
        <v>2652.1975786852931</v>
      </c>
      <c r="F429" s="98">
        <v>3293.0480359920211</v>
      </c>
      <c r="G429" s="98">
        <v>3440.5901355401834</v>
      </c>
      <c r="H429" s="98">
        <v>3532.2886440066354</v>
      </c>
      <c r="I429" s="98">
        <v>2994.8999180401665</v>
      </c>
      <c r="J429" s="98">
        <v>3169.0137285867404</v>
      </c>
      <c r="K429" s="98">
        <v>3569.7772303612714</v>
      </c>
      <c r="L429" s="98">
        <v>3300.1958236319661</v>
      </c>
      <c r="M429" s="98">
        <v>3286.0101036858373</v>
      </c>
      <c r="N429" s="98">
        <v>3344.4420320107383</v>
      </c>
      <c r="O429" s="98">
        <v>2625.9789353505448</v>
      </c>
      <c r="P429" s="98">
        <v>2546.0400444196503</v>
      </c>
      <c r="Q429" s="98">
        <v>2279.202633359419</v>
      </c>
      <c r="R429" s="98">
        <v>1943.0726622349314</v>
      </c>
      <c r="S429" s="98">
        <v>3219.3754288011364</v>
      </c>
      <c r="T429" s="98">
        <v>3612.7922762395601</v>
      </c>
      <c r="U429" s="98">
        <v>2346.9282741323973</v>
      </c>
      <c r="V429" s="98">
        <v>2619.0944647120737</v>
      </c>
      <c r="W429" s="98">
        <v>0</v>
      </c>
      <c r="X429" s="98">
        <v>0</v>
      </c>
      <c r="Y429" s="98">
        <v>2250.608401363058</v>
      </c>
      <c r="DA429" s="63" t="s">
        <v>4094</v>
      </c>
    </row>
    <row r="430" spans="1:105" ht="12" customHeight="1" x14ac:dyDescent="0.25">
      <c r="A430" s="97" t="s">
        <v>53</v>
      </c>
      <c r="B430" s="98"/>
      <c r="C430" s="98">
        <v>23.370488212777232</v>
      </c>
      <c r="D430" s="98">
        <v>24.839566042787283</v>
      </c>
      <c r="E430" s="98">
        <v>21.132548743232551</v>
      </c>
      <c r="F430" s="98">
        <v>26.178756292056015</v>
      </c>
      <c r="G430" s="98">
        <v>26.426414549804402</v>
      </c>
      <c r="H430" s="98">
        <v>26.037113088331427</v>
      </c>
      <c r="I430" s="98">
        <v>21.898074717055156</v>
      </c>
      <c r="J430" s="98">
        <v>22.604916525674231</v>
      </c>
      <c r="K430" s="98">
        <v>24.511728344730034</v>
      </c>
      <c r="L430" s="98">
        <v>22.52621467596456</v>
      </c>
      <c r="M430" s="98">
        <v>22.60228334036093</v>
      </c>
      <c r="N430" s="98">
        <v>22.71298814595615</v>
      </c>
      <c r="O430" s="98">
        <v>18.100932850168508</v>
      </c>
      <c r="P430" s="98">
        <v>17.78136133310139</v>
      </c>
      <c r="Q430" s="98">
        <v>15.23718008265376</v>
      </c>
      <c r="R430" s="98">
        <v>12.987936722112398</v>
      </c>
      <c r="S430" s="98">
        <v>21.16553644231541</v>
      </c>
      <c r="T430" s="98">
        <v>23.953109728635535</v>
      </c>
      <c r="U430" s="98">
        <v>15.377407080944796</v>
      </c>
      <c r="V430" s="98">
        <v>17.155140122218995</v>
      </c>
      <c r="W430" s="98">
        <v>0</v>
      </c>
      <c r="X430" s="98">
        <v>0</v>
      </c>
      <c r="Y430" s="98">
        <v>14.986099565411333</v>
      </c>
      <c r="DA430" s="63" t="s">
        <v>4095</v>
      </c>
    </row>
    <row r="431" spans="1:105" ht="12" customHeight="1" x14ac:dyDescent="0.25">
      <c r="A431" s="121" t="s">
        <v>92</v>
      </c>
      <c r="B431" s="122"/>
      <c r="C431" s="122">
        <f t="shared" ref="C431:Y431" si="232">C432</f>
        <v>150.75233790999664</v>
      </c>
      <c r="D431" s="122">
        <f t="shared" si="232"/>
        <v>98.637712562899438</v>
      </c>
      <c r="E431" s="122">
        <f t="shared" si="232"/>
        <v>201.30703736552468</v>
      </c>
      <c r="F431" s="122">
        <f t="shared" si="232"/>
        <v>237.85119024722562</v>
      </c>
      <c r="G431" s="122">
        <f t="shared" si="232"/>
        <v>392.83432889156865</v>
      </c>
      <c r="H431" s="122">
        <f t="shared" si="232"/>
        <v>128.18961570154275</v>
      </c>
      <c r="I431" s="122">
        <f t="shared" si="232"/>
        <v>146.14982309890362</v>
      </c>
      <c r="J431" s="122">
        <f t="shared" si="232"/>
        <v>116.99675393597454</v>
      </c>
      <c r="K431" s="122">
        <f t="shared" si="232"/>
        <v>182.76347115294044</v>
      </c>
      <c r="L431" s="122">
        <f t="shared" si="232"/>
        <v>224.44790402744025</v>
      </c>
      <c r="M431" s="122">
        <f t="shared" si="232"/>
        <v>160.37125514848134</v>
      </c>
      <c r="N431" s="122">
        <f t="shared" si="232"/>
        <v>252.71071560849163</v>
      </c>
      <c r="O431" s="122">
        <f t="shared" si="232"/>
        <v>50.368496236484994</v>
      </c>
      <c r="P431" s="122">
        <f t="shared" si="232"/>
        <v>14.575655255415493</v>
      </c>
      <c r="Q431" s="122">
        <f t="shared" si="232"/>
        <v>16.581751430722079</v>
      </c>
      <c r="R431" s="122">
        <f t="shared" si="232"/>
        <v>80.032873325091785</v>
      </c>
      <c r="S431" s="122">
        <f t="shared" si="232"/>
        <v>98.290087991303039</v>
      </c>
      <c r="T431" s="122">
        <f t="shared" si="232"/>
        <v>129.04217260239832</v>
      </c>
      <c r="U431" s="122">
        <f t="shared" si="232"/>
        <v>69.799199314708048</v>
      </c>
      <c r="V431" s="122">
        <f t="shared" si="232"/>
        <v>0</v>
      </c>
      <c r="W431" s="122">
        <f t="shared" si="232"/>
        <v>0</v>
      </c>
      <c r="X431" s="122">
        <f t="shared" si="232"/>
        <v>0</v>
      </c>
      <c r="Y431" s="122">
        <f t="shared" si="232"/>
        <v>33.890517363835727</v>
      </c>
      <c r="DA431" s="130" t="s">
        <v>4096</v>
      </c>
    </row>
    <row r="432" spans="1:105" ht="12" customHeight="1" x14ac:dyDescent="0.25">
      <c r="A432" s="97" t="s">
        <v>53</v>
      </c>
      <c r="B432" s="98"/>
      <c r="C432" s="98">
        <f>RES_hhdet_in_tesh!C8</f>
        <v>150.75233790999664</v>
      </c>
      <c r="D432" s="98">
        <f>RES_hhdet_in_tesh!D8</f>
        <v>98.637712562899438</v>
      </c>
      <c r="E432" s="98">
        <f>RES_hhdet_in_tesh!E8</f>
        <v>201.30703736552468</v>
      </c>
      <c r="F432" s="98">
        <f>RES_hhdet_in_tesh!F8</f>
        <v>237.85119024722562</v>
      </c>
      <c r="G432" s="98">
        <f>RES_hhdet_in_tesh!G8</f>
        <v>392.83432889156865</v>
      </c>
      <c r="H432" s="98">
        <f>RES_hhdet_in_tesh!H8</f>
        <v>128.18961570154275</v>
      </c>
      <c r="I432" s="98">
        <f>RES_hhdet_in_tesh!I8</f>
        <v>146.14982309890362</v>
      </c>
      <c r="J432" s="98">
        <f>RES_hhdet_in_tesh!J8</f>
        <v>116.99675393597454</v>
      </c>
      <c r="K432" s="98">
        <f>RES_hhdet_in_tesh!K8</f>
        <v>182.76347115294044</v>
      </c>
      <c r="L432" s="98">
        <f>RES_hhdet_in_tesh!L8</f>
        <v>224.44790402744025</v>
      </c>
      <c r="M432" s="98">
        <f>RES_hhdet_in_tesh!M8</f>
        <v>160.37125514848134</v>
      </c>
      <c r="N432" s="98">
        <f>RES_hhdet_in_tesh!N8</f>
        <v>252.71071560849163</v>
      </c>
      <c r="O432" s="98">
        <f>RES_hhdet_in_tesh!O8</f>
        <v>50.368496236484994</v>
      </c>
      <c r="P432" s="98">
        <f>RES_hhdet_in_tesh!P8</f>
        <v>14.575655255415493</v>
      </c>
      <c r="Q432" s="98">
        <f>RES_hhdet_in_tesh!Q8</f>
        <v>16.581751430722079</v>
      </c>
      <c r="R432" s="98">
        <f>RES_hhdet_in_tesh!R8</f>
        <v>80.032873325091785</v>
      </c>
      <c r="S432" s="98">
        <f>RES_hhdet_in_tesh!S8</f>
        <v>98.290087991303039</v>
      </c>
      <c r="T432" s="98">
        <f>RES_hhdet_in_tesh!T8</f>
        <v>129.04217260239832</v>
      </c>
      <c r="U432" s="98">
        <f>RES_hhdet_in_tesh!U8</f>
        <v>69.799199314708048</v>
      </c>
      <c r="V432" s="98">
        <f>RES_hhdet_in_tesh!V8</f>
        <v>0</v>
      </c>
      <c r="W432" s="98">
        <f>RES_hhdet_in_tesh!W8</f>
        <v>0</v>
      </c>
      <c r="X432" s="98">
        <f>RES_hhdet_in_tesh!X8</f>
        <v>0</v>
      </c>
      <c r="Y432" s="98">
        <f>RES_hhdet_in_tesh!Y8</f>
        <v>33.890517363835727</v>
      </c>
      <c r="DA432" s="63" t="s">
        <v>4097</v>
      </c>
    </row>
    <row r="433" spans="1:105" ht="12" customHeight="1" x14ac:dyDescent="0.25">
      <c r="A433" s="121" t="s">
        <v>55</v>
      </c>
      <c r="B433" s="122"/>
      <c r="C433" s="122">
        <v>721.45896074737834</v>
      </c>
      <c r="D433" s="122">
        <v>696.96627403353898</v>
      </c>
      <c r="E433" s="122">
        <v>661.74080329344258</v>
      </c>
      <c r="F433" s="122">
        <v>664.02966452243231</v>
      </c>
      <c r="G433" s="122">
        <v>686.15984663577046</v>
      </c>
      <c r="H433" s="122">
        <v>699.75101770897618</v>
      </c>
      <c r="I433" s="122">
        <v>703.66598122458777</v>
      </c>
      <c r="J433" s="122">
        <v>704.90477923684193</v>
      </c>
      <c r="K433" s="122">
        <v>690.30241529988325</v>
      </c>
      <c r="L433" s="122">
        <v>727.09483451614039</v>
      </c>
      <c r="M433" s="122">
        <v>743.46739819370555</v>
      </c>
      <c r="N433" s="122">
        <v>740.52657260800709</v>
      </c>
      <c r="O433" s="122">
        <v>752.46147407708679</v>
      </c>
      <c r="P433" s="122">
        <v>782.96089004580767</v>
      </c>
      <c r="Q433" s="122">
        <v>756.14364395159748</v>
      </c>
      <c r="R433" s="122">
        <v>791.96285648122421</v>
      </c>
      <c r="S433" s="122">
        <v>836.66305648398782</v>
      </c>
      <c r="T433" s="122">
        <v>851.35043452457717</v>
      </c>
      <c r="U433" s="122">
        <v>860.74007079957198</v>
      </c>
      <c r="V433" s="122">
        <v>1044.8898945731801</v>
      </c>
      <c r="W433" s="122">
        <v>0</v>
      </c>
      <c r="X433" s="122">
        <v>0</v>
      </c>
      <c r="Y433" s="122">
        <v>822.93953441848726</v>
      </c>
      <c r="DA433" s="130" t="s">
        <v>4098</v>
      </c>
    </row>
    <row r="434" spans="1:105" ht="12" customHeight="1" x14ac:dyDescent="0.25">
      <c r="A434" s="97" t="s">
        <v>143</v>
      </c>
      <c r="B434" s="98"/>
      <c r="C434" s="98">
        <v>721.06555915655701</v>
      </c>
      <c r="D434" s="98">
        <v>685.56901641468426</v>
      </c>
      <c r="E434" s="98">
        <v>662.78154026566619</v>
      </c>
      <c r="F434" s="98">
        <v>674.77359513614942</v>
      </c>
      <c r="G434" s="98">
        <v>710.20824812464434</v>
      </c>
      <c r="H434" s="98">
        <v>714.7180349368972</v>
      </c>
      <c r="I434" s="98">
        <v>654.79379516991867</v>
      </c>
      <c r="J434" s="98">
        <v>703.68352900522757</v>
      </c>
      <c r="K434" s="98">
        <v>720.12628454727712</v>
      </c>
      <c r="L434" s="98">
        <v>745.65484317840901</v>
      </c>
      <c r="M434" s="98">
        <v>712.72271246091964</v>
      </c>
      <c r="N434" s="98">
        <v>732.46579407908814</v>
      </c>
      <c r="O434" s="98">
        <v>738.69307738461725</v>
      </c>
      <c r="P434" s="98">
        <v>781.14885654257205</v>
      </c>
      <c r="Q434" s="98">
        <v>785.11589859402932</v>
      </c>
      <c r="R434" s="98">
        <v>761.64250796555052</v>
      </c>
      <c r="S434" s="98">
        <v>854.55160710933876</v>
      </c>
      <c r="T434" s="98">
        <v>819.33506109232451</v>
      </c>
      <c r="U434" s="98">
        <v>975.6929795970683</v>
      </c>
      <c r="V434" s="98">
        <v>1044.8898945731801</v>
      </c>
      <c r="W434" s="98">
        <v>0</v>
      </c>
      <c r="X434" s="98">
        <v>0</v>
      </c>
      <c r="Y434" s="98">
        <v>0</v>
      </c>
      <c r="DA434" s="63" t="s">
        <v>4099</v>
      </c>
    </row>
    <row r="435" spans="1:105" ht="12" customHeight="1" x14ac:dyDescent="0.25">
      <c r="A435" s="97" t="s">
        <v>124</v>
      </c>
      <c r="B435" s="98"/>
      <c r="C435" s="98">
        <v>697.14878317182604</v>
      </c>
      <c r="D435" s="98">
        <v>697.82867679221886</v>
      </c>
      <c r="E435" s="98">
        <v>664.86524019063836</v>
      </c>
      <c r="F435" s="98">
        <v>668.81136593116059</v>
      </c>
      <c r="G435" s="98">
        <v>701.97599014793832</v>
      </c>
      <c r="H435" s="98">
        <v>684.08044080603418</v>
      </c>
      <c r="I435" s="98">
        <v>697.11526913535135</v>
      </c>
      <c r="J435" s="98">
        <v>704.9610463622771</v>
      </c>
      <c r="K435" s="98">
        <v>692.79763269541252</v>
      </c>
      <c r="L435" s="98">
        <v>724.32850884447816</v>
      </c>
      <c r="M435" s="98">
        <v>737.74128838927265</v>
      </c>
      <c r="N435" s="98">
        <v>738.37779941100359</v>
      </c>
      <c r="O435" s="98">
        <v>773.91532142269341</v>
      </c>
      <c r="P435" s="98">
        <v>783.60345849598752</v>
      </c>
      <c r="Q435" s="98">
        <v>769.58016373054477</v>
      </c>
      <c r="R435" s="98">
        <v>805.00949840331111</v>
      </c>
      <c r="S435" s="98">
        <v>849.99075756068862</v>
      </c>
      <c r="T435" s="98">
        <v>862.30777861791807</v>
      </c>
      <c r="U435" s="98">
        <v>827.54685938047589</v>
      </c>
      <c r="V435" s="98">
        <v>0</v>
      </c>
      <c r="W435" s="98">
        <v>0</v>
      </c>
      <c r="X435" s="98">
        <v>0</v>
      </c>
      <c r="Y435" s="98">
        <v>800.31875828937393</v>
      </c>
      <c r="DA435" s="63" t="s">
        <v>4100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697.77230439966081</v>
      </c>
      <c r="E436" s="98">
        <v>664.92749832969787</v>
      </c>
      <c r="F436" s="98">
        <v>668.93579332261845</v>
      </c>
      <c r="G436" s="98">
        <v>702.12174481585578</v>
      </c>
      <c r="H436" s="98">
        <v>684.15268172300341</v>
      </c>
      <c r="I436" s="98">
        <v>697.7106324200447</v>
      </c>
      <c r="J436" s="98">
        <v>706.10334003535729</v>
      </c>
      <c r="K436" s="98">
        <v>693.87550121380491</v>
      </c>
      <c r="L436" s="98">
        <v>725.15813994293683</v>
      </c>
      <c r="M436" s="98">
        <v>0</v>
      </c>
      <c r="N436" s="98">
        <v>738.43947132084634</v>
      </c>
      <c r="O436" s="98">
        <v>773.93899004701882</v>
      </c>
      <c r="P436" s="98">
        <v>783.66854310342887</v>
      </c>
      <c r="Q436" s="98">
        <v>769.98418755593423</v>
      </c>
      <c r="R436" s="98">
        <v>805.6627558677028</v>
      </c>
      <c r="S436" s="98">
        <v>850.63734991990066</v>
      </c>
      <c r="T436" s="98">
        <v>862.48465440965083</v>
      </c>
      <c r="U436" s="98">
        <v>826.84888004802713</v>
      </c>
      <c r="V436" s="98">
        <v>0</v>
      </c>
      <c r="W436" s="98">
        <v>0</v>
      </c>
      <c r="X436" s="98">
        <v>0</v>
      </c>
      <c r="Y436" s="98">
        <v>800.53978482064315</v>
      </c>
      <c r="DA436" s="63" t="s">
        <v>4101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62.233693785156632</v>
      </c>
      <c r="E437" s="101">
        <v>34.950806183819225</v>
      </c>
      <c r="F437" s="101">
        <v>46.278192903067861</v>
      </c>
      <c r="G437" s="101">
        <v>47.027426531685357</v>
      </c>
      <c r="H437" s="101">
        <v>62.553689492553787</v>
      </c>
      <c r="I437" s="101">
        <v>52.076604850769499</v>
      </c>
      <c r="J437" s="101">
        <v>49.556284206961877</v>
      </c>
      <c r="K437" s="101">
        <v>45.646503091053354</v>
      </c>
      <c r="L437" s="101">
        <v>47.726355284190255</v>
      </c>
      <c r="M437" s="101">
        <v>0</v>
      </c>
      <c r="N437" s="101">
        <v>48.048556898352906</v>
      </c>
      <c r="O437" s="101">
        <v>31.75795362903343</v>
      </c>
      <c r="P437" s="101">
        <v>66.839035501618724</v>
      </c>
      <c r="Q437" s="101">
        <v>13.703946451079783</v>
      </c>
      <c r="R437" s="101">
        <v>24.376739598518224</v>
      </c>
      <c r="S437" s="101">
        <v>48.16491111256753</v>
      </c>
      <c r="T437" s="101">
        <v>57.008911869509518</v>
      </c>
      <c r="U437" s="101">
        <v>68.783075479897619</v>
      </c>
      <c r="V437" s="101">
        <v>0</v>
      </c>
      <c r="W437" s="101">
        <v>0</v>
      </c>
      <c r="X437" s="101">
        <v>0</v>
      </c>
      <c r="Y437" s="101">
        <v>51.594747004627038</v>
      </c>
      <c r="DA437" s="131" t="s">
        <v>4102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635.53861061450425</v>
      </c>
      <c r="E438" s="104">
        <v>629.97669214587859</v>
      </c>
      <c r="F438" s="104">
        <v>622.6576004195507</v>
      </c>
      <c r="G438" s="104">
        <v>655.09431828417053</v>
      </c>
      <c r="H438" s="104">
        <v>621.59899223044965</v>
      </c>
      <c r="I438" s="104">
        <v>645.6340275692753</v>
      </c>
      <c r="J438" s="104">
        <v>656.54705582839529</v>
      </c>
      <c r="K438" s="104">
        <v>648.22899812275148</v>
      </c>
      <c r="L438" s="104">
        <v>677.43178465874666</v>
      </c>
      <c r="M438" s="104">
        <v>0</v>
      </c>
      <c r="N438" s="104">
        <v>690.39091442249355</v>
      </c>
      <c r="O438" s="104">
        <v>742.18103641798541</v>
      </c>
      <c r="P438" s="104">
        <v>716.82950760181018</v>
      </c>
      <c r="Q438" s="104">
        <v>756.28024110485467</v>
      </c>
      <c r="R438" s="104">
        <v>781.28601626918442</v>
      </c>
      <c r="S438" s="104">
        <v>802.47243880733311</v>
      </c>
      <c r="T438" s="104">
        <v>805.47574254014114</v>
      </c>
      <c r="U438" s="104">
        <v>758.06580456812958</v>
      </c>
      <c r="V438" s="104">
        <v>0</v>
      </c>
      <c r="W438" s="104">
        <v>0</v>
      </c>
      <c r="X438" s="104">
        <v>0</v>
      </c>
      <c r="Y438" s="104">
        <v>748.94503781601622</v>
      </c>
      <c r="DA438" s="132" t="s">
        <v>4103</v>
      </c>
    </row>
    <row r="439" spans="1:105" ht="12" customHeight="1" x14ac:dyDescent="0.25">
      <c r="A439" s="106" t="s">
        <v>122</v>
      </c>
      <c r="B439" s="101"/>
      <c r="C439" s="101">
        <v>755.07521385354721</v>
      </c>
      <c r="D439" s="101">
        <v>696.54885530136153</v>
      </c>
      <c r="E439" s="101">
        <v>647.12869649755157</v>
      </c>
      <c r="F439" s="101">
        <v>651.47881667937963</v>
      </c>
      <c r="G439" s="101">
        <v>670.02327044265485</v>
      </c>
      <c r="H439" s="101">
        <v>716.84084676600708</v>
      </c>
      <c r="I439" s="101">
        <v>707.74655786383244</v>
      </c>
      <c r="J439" s="101">
        <v>704.31010900433125</v>
      </c>
      <c r="K439" s="101">
        <v>683.35668699307087</v>
      </c>
      <c r="L439" s="101">
        <v>724.05868412724681</v>
      </c>
      <c r="M439" s="101">
        <v>757.67390400883903</v>
      </c>
      <c r="N439" s="101">
        <v>744.7286668526533</v>
      </c>
      <c r="O439" s="101">
        <v>737.28178339306817</v>
      </c>
      <c r="P439" s="101">
        <v>781.34339416316027</v>
      </c>
      <c r="Q439" s="101">
        <v>740.7471678212147</v>
      </c>
      <c r="R439" s="101">
        <v>777.20963411915159</v>
      </c>
      <c r="S439" s="101">
        <v>821.15066445684704</v>
      </c>
      <c r="T439" s="101">
        <v>845.47219736467275</v>
      </c>
      <c r="U439" s="101">
        <v>863.3851423657236</v>
      </c>
      <c r="V439" s="101">
        <v>0</v>
      </c>
      <c r="W439" s="101">
        <v>0</v>
      </c>
      <c r="X439" s="101">
        <v>0</v>
      </c>
      <c r="Y439" s="101">
        <v>836.53987751496652</v>
      </c>
      <c r="DA439" s="131" t="s">
        <v>4104</v>
      </c>
    </row>
    <row r="440" spans="1:105" ht="12" customHeight="1" x14ac:dyDescent="0.25">
      <c r="A440" s="107" t="s">
        <v>121</v>
      </c>
      <c r="B440" s="104"/>
      <c r="C440" s="104">
        <v>754.98822980172849</v>
      </c>
      <c r="D440" s="104">
        <v>696.41421761232857</v>
      </c>
      <c r="E440" s="104">
        <v>647.25497281196294</v>
      </c>
      <c r="F440" s="104">
        <v>651.71161924213857</v>
      </c>
      <c r="G440" s="104">
        <v>670.19020441030466</v>
      </c>
      <c r="H440" s="104">
        <v>717.03402672962704</v>
      </c>
      <c r="I440" s="104">
        <v>708.49812176818705</v>
      </c>
      <c r="J440" s="104">
        <v>705.86508394861596</v>
      </c>
      <c r="K440" s="104">
        <v>685.01678935830626</v>
      </c>
      <c r="L440" s="104">
        <v>725.44019708331666</v>
      </c>
      <c r="M440" s="104">
        <v>757.90189256899532</v>
      </c>
      <c r="N440" s="104">
        <v>744.45202584872879</v>
      </c>
      <c r="O440" s="104">
        <v>737.08665253505342</v>
      </c>
      <c r="P440" s="104">
        <v>783.13619103640031</v>
      </c>
      <c r="Q440" s="104">
        <v>744.16726558595781</v>
      </c>
      <c r="R440" s="104">
        <v>783.08039984622144</v>
      </c>
      <c r="S440" s="104">
        <v>827.64479510517094</v>
      </c>
      <c r="T440" s="104">
        <v>849.04967247498178</v>
      </c>
      <c r="U440" s="104">
        <v>863.28859214422971</v>
      </c>
      <c r="V440" s="104">
        <v>0</v>
      </c>
      <c r="W440" s="104">
        <v>0</v>
      </c>
      <c r="X440" s="104">
        <v>0</v>
      </c>
      <c r="Y440" s="104">
        <v>837.27084321767825</v>
      </c>
      <c r="DA440" s="132" t="s">
        <v>4105</v>
      </c>
    </row>
    <row r="441" spans="1:105" ht="12" customHeight="1" x14ac:dyDescent="0.25">
      <c r="A441" s="108" t="s">
        <v>53</v>
      </c>
      <c r="B441" s="98"/>
      <c r="C441" s="98">
        <v>166.53802910486073</v>
      </c>
      <c r="D441" s="98">
        <v>62.020253511659512</v>
      </c>
      <c r="E441" s="98">
        <v>33.21401135468205</v>
      </c>
      <c r="F441" s="98">
        <v>44.725518520758207</v>
      </c>
      <c r="G441" s="98">
        <v>44.380557964740071</v>
      </c>
      <c r="H441" s="98">
        <v>66.149281090022399</v>
      </c>
      <c r="I441" s="98">
        <v>53.023444325065739</v>
      </c>
      <c r="J441" s="98">
        <v>49.434069924013436</v>
      </c>
      <c r="K441" s="98">
        <v>44.670220448373449</v>
      </c>
      <c r="L441" s="98">
        <v>46.925341847479224</v>
      </c>
      <c r="M441" s="98">
        <v>74.203461002722264</v>
      </c>
      <c r="N441" s="98">
        <v>47.969714132356579</v>
      </c>
      <c r="O441" s="98">
        <v>28.082269561744617</v>
      </c>
      <c r="P441" s="98">
        <v>67.059318696392211</v>
      </c>
      <c r="Q441" s="98">
        <v>9.7395969553943296</v>
      </c>
      <c r="R441" s="98">
        <v>20.022214333677926</v>
      </c>
      <c r="S441" s="98">
        <v>45.488103726879586</v>
      </c>
      <c r="T441" s="98">
        <v>55.316520509201858</v>
      </c>
      <c r="U441" s="98">
        <v>73.873873577216685</v>
      </c>
      <c r="V441" s="98">
        <v>0</v>
      </c>
      <c r="W441" s="98">
        <v>0</v>
      </c>
      <c r="X441" s="98">
        <v>0</v>
      </c>
      <c r="Y441" s="98">
        <v>55.870357392861095</v>
      </c>
      <c r="DA441" s="63" t="s">
        <v>4106</v>
      </c>
    </row>
    <row r="442" spans="1:105" ht="12" customHeight="1" x14ac:dyDescent="0.25">
      <c r="A442" s="108" t="s">
        <v>52</v>
      </c>
      <c r="B442" s="98"/>
      <c r="C442" s="98">
        <v>588.45020069686791</v>
      </c>
      <c r="D442" s="98">
        <v>634.39396410066922</v>
      </c>
      <c r="E442" s="98">
        <v>614.04096145728079</v>
      </c>
      <c r="F442" s="98">
        <v>606.98610072138035</v>
      </c>
      <c r="G442" s="98">
        <v>625.80964644556457</v>
      </c>
      <c r="H442" s="98">
        <v>650.88474563960472</v>
      </c>
      <c r="I442" s="98">
        <v>655.4746774431211</v>
      </c>
      <c r="J442" s="98">
        <v>656.4310140246024</v>
      </c>
      <c r="K442" s="98">
        <v>640.34656890993278</v>
      </c>
      <c r="L442" s="98">
        <v>678.51485523583744</v>
      </c>
      <c r="M442" s="98">
        <v>683.69843156627303</v>
      </c>
      <c r="N442" s="98">
        <v>696.48231171637224</v>
      </c>
      <c r="O442" s="98">
        <v>709.00438297330868</v>
      </c>
      <c r="P442" s="98">
        <v>716.07687234000821</v>
      </c>
      <c r="Q442" s="98">
        <v>734.42766863056352</v>
      </c>
      <c r="R442" s="98">
        <v>763.05818551254333</v>
      </c>
      <c r="S442" s="98">
        <v>782.15669137829138</v>
      </c>
      <c r="T442" s="98">
        <v>793.73315196577994</v>
      </c>
      <c r="U442" s="98">
        <v>789.41471856701287</v>
      </c>
      <c r="V442" s="98">
        <v>0</v>
      </c>
      <c r="W442" s="98">
        <v>0</v>
      </c>
      <c r="X442" s="98">
        <v>0</v>
      </c>
      <c r="Y442" s="98">
        <v>781.40048582481734</v>
      </c>
      <c r="DA442" s="63" t="s">
        <v>4107</v>
      </c>
    </row>
    <row r="443" spans="1:105" ht="12" customHeight="1" x14ac:dyDescent="0.25">
      <c r="A443" s="121" t="s">
        <v>54</v>
      </c>
      <c r="B443" s="122"/>
      <c r="C443" s="122">
        <v>427.6555919064661</v>
      </c>
      <c r="D443" s="122">
        <v>424.51522836105073</v>
      </c>
      <c r="E443" s="122">
        <v>432.28701249574954</v>
      </c>
      <c r="F443" s="122">
        <v>433.73091400298244</v>
      </c>
      <c r="G443" s="122">
        <v>447.90285424067281</v>
      </c>
      <c r="H443" s="122">
        <v>508.7099255648431</v>
      </c>
      <c r="I443" s="122">
        <v>500.3698921622136</v>
      </c>
      <c r="J443" s="122">
        <v>498.14321350859336</v>
      </c>
      <c r="K443" s="122">
        <v>493.64967047243914</v>
      </c>
      <c r="L443" s="122">
        <v>486.6855868989179</v>
      </c>
      <c r="M443" s="122">
        <v>483.79640410201358</v>
      </c>
      <c r="N443" s="122">
        <v>457.09189123871357</v>
      </c>
      <c r="O443" s="122">
        <v>405.74526640235644</v>
      </c>
      <c r="P443" s="122">
        <v>449.19937292628492</v>
      </c>
      <c r="Q443" s="122">
        <v>446.81867807505245</v>
      </c>
      <c r="R443" s="122">
        <v>450.46368704963101</v>
      </c>
      <c r="S443" s="122">
        <v>468.75066827592354</v>
      </c>
      <c r="T443" s="122">
        <v>502.58660881009024</v>
      </c>
      <c r="U443" s="122">
        <v>493.66696250155724</v>
      </c>
      <c r="V443" s="122">
        <v>576.3572022527062</v>
      </c>
      <c r="W443" s="122">
        <v>0</v>
      </c>
      <c r="X443" s="122">
        <v>0</v>
      </c>
      <c r="Y443" s="122">
        <v>475.2797897551082</v>
      </c>
      <c r="DA443" s="130" t="s">
        <v>4108</v>
      </c>
    </row>
    <row r="444" spans="1:105" ht="12" customHeight="1" x14ac:dyDescent="0.25">
      <c r="A444" s="97" t="s">
        <v>51</v>
      </c>
      <c r="B444" s="98"/>
      <c r="C444" s="98">
        <v>413.41760302863435</v>
      </c>
      <c r="D444" s="98">
        <v>424.99293290009882</v>
      </c>
      <c r="E444" s="98">
        <v>429.00266344552028</v>
      </c>
      <c r="F444" s="98">
        <v>441.83138105918096</v>
      </c>
      <c r="G444" s="98">
        <v>463.12222016923914</v>
      </c>
      <c r="H444" s="98">
        <v>496.48284618938868</v>
      </c>
      <c r="I444" s="98">
        <v>478.32951339571321</v>
      </c>
      <c r="J444" s="98">
        <v>493.72682645847465</v>
      </c>
      <c r="K444" s="98">
        <v>510.69658033841358</v>
      </c>
      <c r="L444" s="98">
        <v>478.12928306472469</v>
      </c>
      <c r="M444" s="98">
        <v>492.4977498078502</v>
      </c>
      <c r="N444" s="98">
        <v>460.78038292770918</v>
      </c>
      <c r="O444" s="98">
        <v>411.27860657950606</v>
      </c>
      <c r="P444" s="98">
        <v>436.08021988770713</v>
      </c>
      <c r="Q444" s="98">
        <v>454.60262486987665</v>
      </c>
      <c r="R444" s="98">
        <v>437.61254509001407</v>
      </c>
      <c r="S444" s="98">
        <v>484.82867962240175</v>
      </c>
      <c r="T444" s="98">
        <v>488.48222406564406</v>
      </c>
      <c r="U444" s="98">
        <v>549.86787685579088</v>
      </c>
      <c r="V444" s="98">
        <v>576.3572022527062</v>
      </c>
      <c r="W444" s="98">
        <v>0</v>
      </c>
      <c r="X444" s="98">
        <v>0</v>
      </c>
      <c r="Y444" s="98">
        <v>0</v>
      </c>
      <c r="DA444" s="63" t="s">
        <v>4109</v>
      </c>
    </row>
    <row r="445" spans="1:105" ht="12" customHeight="1" x14ac:dyDescent="0.25">
      <c r="A445" s="97" t="s">
        <v>50</v>
      </c>
      <c r="B445" s="98"/>
      <c r="C445" s="98">
        <v>409.15959037831891</v>
      </c>
      <c r="D445" s="98">
        <v>422.42267137021884</v>
      </c>
      <c r="E445" s="98">
        <v>431.19440328210254</v>
      </c>
      <c r="F445" s="98">
        <v>443.30271588428366</v>
      </c>
      <c r="G445" s="98">
        <v>460.82396549181874</v>
      </c>
      <c r="H445" s="98">
        <v>478.64150841350477</v>
      </c>
      <c r="I445" s="98">
        <v>497.53759623514151</v>
      </c>
      <c r="J445" s="98">
        <v>502.81862443982368</v>
      </c>
      <c r="K445" s="98">
        <v>492.45216716628914</v>
      </c>
      <c r="L445" s="98">
        <v>488.84068237420104</v>
      </c>
      <c r="M445" s="98">
        <v>465.0101444921421</v>
      </c>
      <c r="N445" s="98">
        <v>449.82170649032804</v>
      </c>
      <c r="O445" s="98">
        <v>438.63313293371607</v>
      </c>
      <c r="P445" s="98">
        <v>437.57182087818569</v>
      </c>
      <c r="Q445" s="98">
        <v>445.02859253558091</v>
      </c>
      <c r="R445" s="98">
        <v>458.9210311342502</v>
      </c>
      <c r="S445" s="98">
        <v>479.0401571270516</v>
      </c>
      <c r="T445" s="98">
        <v>511.20609657683866</v>
      </c>
      <c r="U445" s="98">
        <v>463.27883601932859</v>
      </c>
      <c r="V445" s="98">
        <v>0</v>
      </c>
      <c r="W445" s="98">
        <v>0</v>
      </c>
      <c r="X445" s="98">
        <v>0</v>
      </c>
      <c r="Y445" s="98">
        <v>456.59042829161319</v>
      </c>
      <c r="DA445" s="63" t="s">
        <v>4110</v>
      </c>
    </row>
    <row r="446" spans="1:105" ht="12" customHeight="1" x14ac:dyDescent="0.25">
      <c r="A446" s="109" t="s">
        <v>120</v>
      </c>
      <c r="B446" s="33"/>
      <c r="C446" s="33">
        <v>434.03879258688261</v>
      </c>
      <c r="D446" s="33">
        <v>425.1849420295195</v>
      </c>
      <c r="E446" s="33">
        <v>434.22772277089439</v>
      </c>
      <c r="F446" s="33">
        <v>427.47436242877728</v>
      </c>
      <c r="G446" s="33">
        <v>438.3898479082269</v>
      </c>
      <c r="H446" s="33">
        <v>519.84637419648175</v>
      </c>
      <c r="I446" s="33">
        <v>509.47311125361432</v>
      </c>
      <c r="J446" s="33">
        <v>499.65089651108872</v>
      </c>
      <c r="K446" s="33">
        <v>479.37354588510578</v>
      </c>
      <c r="L446" s="33">
        <v>507.18592902665358</v>
      </c>
      <c r="M446" s="33">
        <v>470.64056288914003</v>
      </c>
      <c r="N446" s="33">
        <v>455.68954119200487</v>
      </c>
      <c r="O446" s="33">
        <v>391.1135131686932</v>
      </c>
      <c r="P446" s="33">
        <v>453.90125283231771</v>
      </c>
      <c r="Q446" s="33">
        <v>445.72394304311229</v>
      </c>
      <c r="R446" s="33">
        <v>450.44950206685348</v>
      </c>
      <c r="S446" s="33">
        <v>461.91905092897127</v>
      </c>
      <c r="T446" s="33">
        <v>505.44482165264338</v>
      </c>
      <c r="U446" s="33">
        <v>482.17663301439075</v>
      </c>
      <c r="V446" s="33">
        <v>0</v>
      </c>
      <c r="W446" s="33">
        <v>0</v>
      </c>
      <c r="X446" s="33">
        <v>0</v>
      </c>
      <c r="Y446" s="33">
        <v>479.45677056125896</v>
      </c>
      <c r="DA446" s="60" t="s">
        <v>4111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1741.2033633385465</v>
      </c>
      <c r="D448" s="117">
        <f t="shared" si="233"/>
        <v>1956.6911985537088</v>
      </c>
      <c r="E448" s="117">
        <f t="shared" si="233"/>
        <v>1822.8877419674691</v>
      </c>
      <c r="F448" s="117">
        <f t="shared" si="233"/>
        <v>2149.1283055255008</v>
      </c>
      <c r="G448" s="117">
        <f t="shared" si="233"/>
        <v>2168.7536508350963</v>
      </c>
      <c r="H448" s="117">
        <f t="shared" si="233"/>
        <v>2202.2492852188902</v>
      </c>
      <c r="I448" s="117">
        <f t="shared" si="233"/>
        <v>1860.2529239414334</v>
      </c>
      <c r="J448" s="117">
        <f t="shared" si="233"/>
        <v>1991.7611704049159</v>
      </c>
      <c r="K448" s="117">
        <f t="shared" si="233"/>
        <v>2222.814020946973</v>
      </c>
      <c r="L448" s="117">
        <f t="shared" si="233"/>
        <v>2146.301057952835</v>
      </c>
      <c r="M448" s="117">
        <f t="shared" si="233"/>
        <v>2153.9264206749895</v>
      </c>
      <c r="N448" s="117">
        <f t="shared" si="233"/>
        <v>2068.5526796436106</v>
      </c>
      <c r="O448" s="117">
        <f t="shared" si="233"/>
        <v>1681.0020601538697</v>
      </c>
      <c r="P448" s="117">
        <f t="shared" si="233"/>
        <v>1541.9992909468092</v>
      </c>
      <c r="Q448" s="117">
        <f t="shared" si="233"/>
        <v>1364.5010623426588</v>
      </c>
      <c r="R448" s="117">
        <f t="shared" ref="R448:V448" si="234">R449+R452+R454+R464</f>
        <v>1172.7188468468839</v>
      </c>
      <c r="S448" s="117">
        <f t="shared" si="234"/>
        <v>1852.3142902685345</v>
      </c>
      <c r="T448" s="117">
        <f t="shared" si="234"/>
        <v>2036.0428126264699</v>
      </c>
      <c r="U448" s="117">
        <f t="shared" si="234"/>
        <v>1330.4747674354373</v>
      </c>
      <c r="V448" s="117">
        <f t="shared" si="234"/>
        <v>2148.9631487722986</v>
      </c>
      <c r="W448" s="117">
        <f t="shared" ref="W448:Y448" si="235">W449+W452+W454+W464</f>
        <v>0</v>
      </c>
      <c r="X448" s="117">
        <f t="shared" si="235"/>
        <v>0</v>
      </c>
      <c r="Y448" s="117">
        <f t="shared" si="235"/>
        <v>1189.4324432445924</v>
      </c>
      <c r="DA448" s="129" t="s">
        <v>4259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1520.6096450627363</v>
      </c>
      <c r="D449" s="122">
        <f t="shared" si="236"/>
        <v>1664.1419202365942</v>
      </c>
      <c r="E449" s="122">
        <f t="shared" si="236"/>
        <v>1493.424083993842</v>
      </c>
      <c r="F449" s="122">
        <f t="shared" si="236"/>
        <v>1862.4427837916139</v>
      </c>
      <c r="G449" s="122">
        <f t="shared" si="236"/>
        <v>1930.4085599695663</v>
      </c>
      <c r="H449" s="122">
        <f t="shared" si="236"/>
        <v>1969.6719798249683</v>
      </c>
      <c r="I449" s="122">
        <f t="shared" si="236"/>
        <v>1652.225085849888</v>
      </c>
      <c r="J449" s="122">
        <f t="shared" si="236"/>
        <v>1733.0498715076483</v>
      </c>
      <c r="K449" s="122">
        <f t="shared" si="236"/>
        <v>1931.9038317468344</v>
      </c>
      <c r="L449" s="122">
        <f t="shared" si="236"/>
        <v>1766.6115506248109</v>
      </c>
      <c r="M449" s="122">
        <f t="shared" si="236"/>
        <v>1771.7665292823506</v>
      </c>
      <c r="N449" s="122">
        <f t="shared" si="236"/>
        <v>1763.7121529564408</v>
      </c>
      <c r="O449" s="122">
        <f t="shared" si="236"/>
        <v>1372.7952859641839</v>
      </c>
      <c r="P449" s="122">
        <f t="shared" si="236"/>
        <v>1327.0272473676876</v>
      </c>
      <c r="Q449" s="122">
        <f t="shared" si="236"/>
        <v>1173.3177955428416</v>
      </c>
      <c r="R449" s="122">
        <f t="shared" ref="R449:V449" si="237">SUM(R450:R451)</f>
        <v>974.34577158968852</v>
      </c>
      <c r="S449" s="122">
        <f t="shared" si="237"/>
        <v>1641.1946999433851</v>
      </c>
      <c r="T449" s="122">
        <f t="shared" si="237"/>
        <v>1822.3891465304932</v>
      </c>
      <c r="U449" s="122">
        <f t="shared" si="237"/>
        <v>1129.3534275690483</v>
      </c>
      <c r="V449" s="122">
        <f t="shared" si="237"/>
        <v>1251.1152423716517</v>
      </c>
      <c r="W449" s="122">
        <f t="shared" ref="W449:Y449" si="238">SUM(W450:W451)</f>
        <v>0</v>
      </c>
      <c r="X449" s="122">
        <f t="shared" si="238"/>
        <v>0</v>
      </c>
      <c r="Y449" s="122">
        <f t="shared" si="238"/>
        <v>1070.3540327957653</v>
      </c>
      <c r="DA449" s="130" t="s">
        <v>4260</v>
      </c>
    </row>
    <row r="450" spans="1:105" ht="12" customHeight="1" x14ac:dyDescent="0.25">
      <c r="A450" s="97" t="s">
        <v>51</v>
      </c>
      <c r="B450" s="98"/>
      <c r="C450" s="98">
        <v>1520.6096450627363</v>
      </c>
      <c r="D450" s="98">
        <v>1664.1419202365942</v>
      </c>
      <c r="E450" s="98">
        <v>1493.424083993842</v>
      </c>
      <c r="F450" s="98">
        <v>1862.4427837916139</v>
      </c>
      <c r="G450" s="98">
        <v>1930.4085599695663</v>
      </c>
      <c r="H450" s="98">
        <v>1969.6719798249683</v>
      </c>
      <c r="I450" s="98">
        <v>1652.225085849888</v>
      </c>
      <c r="J450" s="98">
        <v>1733.0498715076483</v>
      </c>
      <c r="K450" s="98">
        <v>1931.9038317468344</v>
      </c>
      <c r="L450" s="98">
        <v>1766.6115506248109</v>
      </c>
      <c r="M450" s="98">
        <v>1771.7665292823506</v>
      </c>
      <c r="N450" s="98">
        <v>1763.7121529564408</v>
      </c>
      <c r="O450" s="98">
        <v>1372.7952859641839</v>
      </c>
      <c r="P450" s="98">
        <v>1327.0272473676876</v>
      </c>
      <c r="Q450" s="98">
        <v>1173.3177955428416</v>
      </c>
      <c r="R450" s="98">
        <v>974.34577158968852</v>
      </c>
      <c r="S450" s="98">
        <v>1641.1946999433851</v>
      </c>
      <c r="T450" s="98">
        <v>1822.3891465304932</v>
      </c>
      <c r="U450" s="98">
        <v>1129.3534275690483</v>
      </c>
      <c r="V450" s="98">
        <v>1251.1152423716517</v>
      </c>
      <c r="W450" s="98">
        <v>0</v>
      </c>
      <c r="X450" s="98">
        <v>0</v>
      </c>
      <c r="Y450" s="98">
        <v>1070.3540327957653</v>
      </c>
      <c r="DA450" s="63" t="s">
        <v>4261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X451" s="98">
        <v>0</v>
      </c>
      <c r="Y451" s="98">
        <v>0</v>
      </c>
      <c r="DA451" s="63" t="s">
        <v>4262</v>
      </c>
    </row>
    <row r="452" spans="1:105" ht="12" customHeight="1" x14ac:dyDescent="0.25">
      <c r="A452" s="121" t="s">
        <v>92</v>
      </c>
      <c r="B452" s="122"/>
      <c r="C452" s="122">
        <f t="shared" ref="C452:Y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X452" s="122">
        <f t="shared" si="239"/>
        <v>0</v>
      </c>
      <c r="Y452" s="122">
        <f t="shared" si="239"/>
        <v>0</v>
      </c>
      <c r="DA452" s="130" t="s">
        <v>4263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X453" s="98">
        <v>0</v>
      </c>
      <c r="Y453" s="98">
        <v>0</v>
      </c>
      <c r="DA453" s="63" t="s">
        <v>4264</v>
      </c>
    </row>
    <row r="454" spans="1:105" ht="12" customHeight="1" x14ac:dyDescent="0.25">
      <c r="A454" s="121" t="s">
        <v>55</v>
      </c>
      <c r="B454" s="122"/>
      <c r="C454" s="122">
        <v>170.49257485552619</v>
      </c>
      <c r="D454" s="122">
        <v>208.03031842798023</v>
      </c>
      <c r="E454" s="122">
        <v>229.1767383325153</v>
      </c>
      <c r="F454" s="122">
        <v>195.36158572386495</v>
      </c>
      <c r="G454" s="122">
        <v>143.07228488350628</v>
      </c>
      <c r="H454" s="122">
        <v>143.79989535858726</v>
      </c>
      <c r="I454" s="122">
        <v>109.5528194626369</v>
      </c>
      <c r="J454" s="122">
        <v>134.1345259851926</v>
      </c>
      <c r="K454" s="122">
        <v>140.15371226889454</v>
      </c>
      <c r="L454" s="122">
        <v>173.9171710297698</v>
      </c>
      <c r="M454" s="122">
        <v>172.98495884142903</v>
      </c>
      <c r="N454" s="122">
        <v>161.25493740623153</v>
      </c>
      <c r="O454" s="122">
        <v>176.92837595455384</v>
      </c>
      <c r="P454" s="122">
        <v>158.87603348673389</v>
      </c>
      <c r="Q454" s="122">
        <v>125.42102126390114</v>
      </c>
      <c r="R454" s="122">
        <v>133.1265189825676</v>
      </c>
      <c r="S454" s="122">
        <v>128.24448509867938</v>
      </c>
      <c r="T454" s="122">
        <v>117.74558942217939</v>
      </c>
      <c r="U454" s="122">
        <v>109.90131585682815</v>
      </c>
      <c r="V454" s="122">
        <v>535.31484383786528</v>
      </c>
      <c r="W454" s="122">
        <v>0</v>
      </c>
      <c r="X454" s="122">
        <v>0</v>
      </c>
      <c r="Y454" s="122">
        <v>88.24982504021132</v>
      </c>
      <c r="DA454" s="130" t="s">
        <v>4265</v>
      </c>
    </row>
    <row r="455" spans="1:105" ht="12" customHeight="1" x14ac:dyDescent="0.25">
      <c r="A455" s="97" t="s">
        <v>143</v>
      </c>
      <c r="B455" s="98"/>
      <c r="C455" s="98">
        <v>431.04765406222378</v>
      </c>
      <c r="D455" s="98">
        <v>408.76639141414034</v>
      </c>
      <c r="E455" s="98">
        <v>390.03261777071981</v>
      </c>
      <c r="F455" s="98">
        <v>399.23597672512159</v>
      </c>
      <c r="G455" s="98">
        <v>417.28369141233327</v>
      </c>
      <c r="H455" s="98">
        <v>417.78394403914268</v>
      </c>
      <c r="I455" s="98">
        <v>379.07638090605013</v>
      </c>
      <c r="J455" s="98">
        <v>404.26070967467774</v>
      </c>
      <c r="K455" s="98">
        <v>409.84211182450059</v>
      </c>
      <c r="L455" s="98">
        <v>420.21391351831249</v>
      </c>
      <c r="M455" s="98">
        <v>404.99328069441816</v>
      </c>
      <c r="N455" s="98">
        <v>407.47589936467853</v>
      </c>
      <c r="O455" s="98">
        <v>407.71752853611918</v>
      </c>
      <c r="P455" s="98">
        <v>430.22198177919188</v>
      </c>
      <c r="Q455" s="98">
        <v>427.65310356991995</v>
      </c>
      <c r="R455" s="98">
        <v>405.13092327143335</v>
      </c>
      <c r="S455" s="98">
        <v>463.55406454124488</v>
      </c>
      <c r="T455" s="98">
        <v>441.15156497596712</v>
      </c>
      <c r="U455" s="98">
        <v>502.51160546148236</v>
      </c>
      <c r="V455" s="98">
        <v>535.31484383786528</v>
      </c>
      <c r="W455" s="98">
        <v>0</v>
      </c>
      <c r="X455" s="98">
        <v>0</v>
      </c>
      <c r="Y455" s="98">
        <v>0</v>
      </c>
      <c r="DA455" s="63" t="s">
        <v>4266</v>
      </c>
    </row>
    <row r="456" spans="1:105" ht="12" customHeight="1" x14ac:dyDescent="0.25">
      <c r="A456" s="97" t="s">
        <v>124</v>
      </c>
      <c r="B456" s="98"/>
      <c r="C456" s="98">
        <v>283.53962106202249</v>
      </c>
      <c r="D456" s="98">
        <v>282.77032783721211</v>
      </c>
      <c r="E456" s="98">
        <v>268.2870523361895</v>
      </c>
      <c r="F456" s="98">
        <v>268.73751662256836</v>
      </c>
      <c r="G456" s="98">
        <v>280.74434442504742</v>
      </c>
      <c r="H456" s="98">
        <v>272.20074117922064</v>
      </c>
      <c r="I456" s="98">
        <v>275.84810747285269</v>
      </c>
      <c r="J456" s="98">
        <v>277.16367699146218</v>
      </c>
      <c r="K456" s="98">
        <v>270.31424821704007</v>
      </c>
      <c r="L456" s="98">
        <v>280.12288847669942</v>
      </c>
      <c r="M456" s="98">
        <v>280.2681357905949</v>
      </c>
      <c r="N456" s="98">
        <v>272.56999520856704</v>
      </c>
      <c r="O456" s="98">
        <v>274.33629785448471</v>
      </c>
      <c r="P456" s="98">
        <v>265.00148575579766</v>
      </c>
      <c r="Q456" s="98">
        <v>249.91519965265203</v>
      </c>
      <c r="R456" s="98">
        <v>254.84923745689991</v>
      </c>
      <c r="S456" s="98">
        <v>262.93534787274137</v>
      </c>
      <c r="T456" s="98">
        <v>261.38627846499872</v>
      </c>
      <c r="U456" s="98">
        <v>246.6293169076701</v>
      </c>
      <c r="V456" s="98">
        <v>0</v>
      </c>
      <c r="W456" s="98">
        <v>0</v>
      </c>
      <c r="X456" s="98">
        <v>0</v>
      </c>
      <c r="Y456" s="98">
        <v>232.00077568609075</v>
      </c>
      <c r="DA456" s="63" t="s">
        <v>4267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25.217997739851036</v>
      </c>
      <c r="E457" s="98">
        <v>14.103382461597299</v>
      </c>
      <c r="F457" s="98">
        <v>18.595208257616104</v>
      </c>
      <c r="G457" s="98">
        <v>18.807885478893205</v>
      </c>
      <c r="H457" s="98">
        <v>24.890582492470191</v>
      </c>
      <c r="I457" s="98">
        <v>20.606682320290993</v>
      </c>
      <c r="J457" s="98">
        <v>19.483632492478186</v>
      </c>
      <c r="K457" s="98">
        <v>17.810251629742019</v>
      </c>
      <c r="L457" s="98">
        <v>18.457432415576918</v>
      </c>
      <c r="M457" s="98">
        <v>0</v>
      </c>
      <c r="N457" s="98">
        <v>17.736983606508257</v>
      </c>
      <c r="O457" s="98">
        <v>11.257509943087113</v>
      </c>
      <c r="P457" s="98">
        <v>22.603835552755111</v>
      </c>
      <c r="Q457" s="98">
        <v>4.4502505063916882</v>
      </c>
      <c r="R457" s="98">
        <v>7.7171679473219914</v>
      </c>
      <c r="S457" s="98">
        <v>14.899288664016318</v>
      </c>
      <c r="T457" s="98">
        <v>17.280775707246466</v>
      </c>
      <c r="U457" s="98">
        <v>20.499048154343207</v>
      </c>
      <c r="V457" s="98">
        <v>0</v>
      </c>
      <c r="W457" s="98">
        <v>0</v>
      </c>
      <c r="X457" s="98">
        <v>0</v>
      </c>
      <c r="Y457" s="98">
        <v>14.956567245763642</v>
      </c>
      <c r="DA457" s="63" t="s">
        <v>4268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25.217997739851036</v>
      </c>
      <c r="E458" s="101">
        <v>14.103382461597299</v>
      </c>
      <c r="F458" s="101">
        <v>18.595208257616104</v>
      </c>
      <c r="G458" s="101">
        <v>18.807885478893205</v>
      </c>
      <c r="H458" s="101">
        <v>24.890582492470191</v>
      </c>
      <c r="I458" s="101">
        <v>20.606682320290993</v>
      </c>
      <c r="J458" s="101">
        <v>19.483632492478186</v>
      </c>
      <c r="K458" s="101">
        <v>17.810251629742019</v>
      </c>
      <c r="L458" s="101">
        <v>18.457432415576918</v>
      </c>
      <c r="M458" s="101">
        <v>0</v>
      </c>
      <c r="N458" s="101">
        <v>17.736983606508257</v>
      </c>
      <c r="O458" s="101">
        <v>11.257509943087113</v>
      </c>
      <c r="P458" s="101">
        <v>22.603835552755111</v>
      </c>
      <c r="Q458" s="101">
        <v>4.4502505063916882</v>
      </c>
      <c r="R458" s="101">
        <v>7.7171679473219914</v>
      </c>
      <c r="S458" s="101">
        <v>14.899288664016318</v>
      </c>
      <c r="T458" s="101">
        <v>17.280775707246466</v>
      </c>
      <c r="U458" s="101">
        <v>20.499048154343207</v>
      </c>
      <c r="V458" s="101">
        <v>0</v>
      </c>
      <c r="W458" s="101">
        <v>0</v>
      </c>
      <c r="X458" s="101">
        <v>0</v>
      </c>
      <c r="Y458" s="101">
        <v>14.956567245763642</v>
      </c>
      <c r="DA458" s="131" t="s">
        <v>4269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X459" s="104">
        <v>0</v>
      </c>
      <c r="Y459" s="104">
        <v>0</v>
      </c>
      <c r="DA459" s="132" t="s">
        <v>4270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X460" s="101">
        <v>0</v>
      </c>
      <c r="Y460" s="101">
        <v>0</v>
      </c>
      <c r="DA460" s="131" t="s">
        <v>4271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X461" s="104">
        <v>0</v>
      </c>
      <c r="Y461" s="104">
        <v>0</v>
      </c>
      <c r="DA461" s="132" t="s">
        <v>4272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X462" s="98">
        <v>0</v>
      </c>
      <c r="Y462" s="98">
        <v>0</v>
      </c>
      <c r="DA462" s="63" t="s">
        <v>4273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X463" s="98">
        <v>0</v>
      </c>
      <c r="Y463" s="98">
        <v>0</v>
      </c>
      <c r="DA463" s="63" t="s">
        <v>4274</v>
      </c>
    </row>
    <row r="464" spans="1:105" ht="12" customHeight="1" x14ac:dyDescent="0.25">
      <c r="A464" s="121" t="s">
        <v>54</v>
      </c>
      <c r="B464" s="122"/>
      <c r="C464" s="122">
        <v>50.101143420283925</v>
      </c>
      <c r="D464" s="122">
        <v>84.518959889134251</v>
      </c>
      <c r="E464" s="122">
        <v>100.28691964111192</v>
      </c>
      <c r="F464" s="122">
        <v>91.323936010021939</v>
      </c>
      <c r="G464" s="122">
        <v>95.272805982023854</v>
      </c>
      <c r="H464" s="122">
        <v>88.777410035334867</v>
      </c>
      <c r="I464" s="122">
        <v>98.475018628908316</v>
      </c>
      <c r="J464" s="122">
        <v>124.57677291207496</v>
      </c>
      <c r="K464" s="122">
        <v>150.7564769312439</v>
      </c>
      <c r="L464" s="122">
        <v>205.77233629825429</v>
      </c>
      <c r="M464" s="122">
        <v>209.17493255120965</v>
      </c>
      <c r="N464" s="122">
        <v>143.585589280938</v>
      </c>
      <c r="O464" s="122">
        <v>131.27839823513202</v>
      </c>
      <c r="P464" s="122">
        <v>56.096010092387807</v>
      </c>
      <c r="Q464" s="122">
        <v>65.762245535915923</v>
      </c>
      <c r="R464" s="122">
        <v>65.246556274627807</v>
      </c>
      <c r="S464" s="122">
        <v>82.875105226469827</v>
      </c>
      <c r="T464" s="122">
        <v>95.908076673797368</v>
      </c>
      <c r="U464" s="122">
        <v>91.220024009560703</v>
      </c>
      <c r="V464" s="122">
        <v>362.53306256278165</v>
      </c>
      <c r="W464" s="122">
        <v>0</v>
      </c>
      <c r="X464" s="122">
        <v>0</v>
      </c>
      <c r="Y464" s="122">
        <v>30.828585408615631</v>
      </c>
      <c r="DA464" s="130" t="s">
        <v>4275</v>
      </c>
    </row>
    <row r="465" spans="1:105" ht="12" customHeight="1" x14ac:dyDescent="0.25">
      <c r="A465" s="97" t="s">
        <v>51</v>
      </c>
      <c r="B465" s="98"/>
      <c r="C465" s="98">
        <v>249.68895919114456</v>
      </c>
      <c r="D465" s="98">
        <v>257.65641348895184</v>
      </c>
      <c r="E465" s="98">
        <v>258.41543477892708</v>
      </c>
      <c r="F465" s="98">
        <v>269.41971189121625</v>
      </c>
      <c r="G465" s="98">
        <v>282.43116448008453</v>
      </c>
      <c r="H465" s="98">
        <v>303.42145629951096</v>
      </c>
      <c r="I465" s="98">
        <v>291.67920609661047</v>
      </c>
      <c r="J465" s="98">
        <v>301.0481285109388</v>
      </c>
      <c r="K465" s="98">
        <v>310.894008766063</v>
      </c>
      <c r="L465" s="98">
        <v>290.49670991632223</v>
      </c>
      <c r="M465" s="98">
        <v>304.11450433803674</v>
      </c>
      <c r="N465" s="98">
        <v>280.65503630780449</v>
      </c>
      <c r="O465" s="98">
        <v>250.21659968452775</v>
      </c>
      <c r="P465" s="98">
        <v>266.43139159968331</v>
      </c>
      <c r="Q465" s="98">
        <v>277.27120490169705</v>
      </c>
      <c r="R465" s="98">
        <v>265.05368219509569</v>
      </c>
      <c r="S465" s="98">
        <v>305.73804971357094</v>
      </c>
      <c r="T465" s="98">
        <v>312.25114981550382</v>
      </c>
      <c r="U465" s="98">
        <v>342.5569841966261</v>
      </c>
      <c r="V465" s="98">
        <v>362.53306256278165</v>
      </c>
      <c r="W465" s="98">
        <v>0</v>
      </c>
      <c r="X465" s="98">
        <v>0</v>
      </c>
      <c r="Y465" s="98">
        <v>0</v>
      </c>
      <c r="DA465" s="63" t="s">
        <v>4276</v>
      </c>
    </row>
    <row r="466" spans="1:105" ht="12" customHeight="1" x14ac:dyDescent="0.25">
      <c r="A466" s="97" t="s">
        <v>50</v>
      </c>
      <c r="B466" s="98"/>
      <c r="C466" s="98">
        <v>162.91109374042551</v>
      </c>
      <c r="D466" s="98">
        <v>167.99721907479201</v>
      </c>
      <c r="E466" s="98">
        <v>171.28742314829324</v>
      </c>
      <c r="F466" s="98">
        <v>175.89391434374232</v>
      </c>
      <c r="G466" s="98">
        <v>182.63502889646384</v>
      </c>
      <c r="H466" s="98">
        <v>189.47788110357166</v>
      </c>
      <c r="I466" s="98">
        <v>196.73142411693598</v>
      </c>
      <c r="J466" s="98">
        <v>198.59090424943909</v>
      </c>
      <c r="K466" s="98">
        <v>194.27310404093575</v>
      </c>
      <c r="L466" s="98">
        <v>192.62695101474495</v>
      </c>
      <c r="M466" s="98">
        <v>183.07692928366856</v>
      </c>
      <c r="N466" s="98">
        <v>177.01096572144735</v>
      </c>
      <c r="O466" s="98">
        <v>172.5579130821383</v>
      </c>
      <c r="P466" s="98">
        <v>172.00082123106432</v>
      </c>
      <c r="Q466" s="98">
        <v>174.3565240187589</v>
      </c>
      <c r="R466" s="98">
        <v>178.25920609615488</v>
      </c>
      <c r="S466" s="98">
        <v>183.85249913839735</v>
      </c>
      <c r="T466" s="98">
        <v>193.66066290231535</v>
      </c>
      <c r="U466" s="98">
        <v>173.45910730688453</v>
      </c>
      <c r="V466" s="98">
        <v>0</v>
      </c>
      <c r="W466" s="98">
        <v>0</v>
      </c>
      <c r="X466" s="98">
        <v>0</v>
      </c>
      <c r="Y466" s="98">
        <v>168.76711154725834</v>
      </c>
      <c r="DA466" s="63" t="s">
        <v>4277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X467" s="33">
        <v>0</v>
      </c>
      <c r="Y467" s="33">
        <v>0</v>
      </c>
      <c r="DA467" s="60" t="s">
        <v>4278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65.80201592066301</v>
      </c>
      <c r="D469" s="118">
        <f t="shared" si="240"/>
        <v>68.681138667713128</v>
      </c>
      <c r="E469" s="118">
        <f t="shared" si="240"/>
        <v>62.896341766620623</v>
      </c>
      <c r="F469" s="118">
        <f t="shared" si="240"/>
        <v>72.488226901426472</v>
      </c>
      <c r="G469" s="118">
        <f t="shared" si="240"/>
        <v>73.424879085935842</v>
      </c>
      <c r="H469" s="118">
        <f t="shared" si="240"/>
        <v>73.157597828113182</v>
      </c>
      <c r="I469" s="118">
        <f t="shared" si="240"/>
        <v>62.627210807752846</v>
      </c>
      <c r="J469" s="118">
        <f t="shared" si="240"/>
        <v>64.109565260453792</v>
      </c>
      <c r="K469" s="118">
        <f t="shared" si="240"/>
        <v>69.387351779018388</v>
      </c>
      <c r="L469" s="118">
        <f t="shared" si="240"/>
        <v>64.935017924214179</v>
      </c>
      <c r="M469" s="118">
        <f t="shared" si="240"/>
        <v>62.122661056978679</v>
      </c>
      <c r="N469" s="118">
        <f t="shared" si="240"/>
        <v>60.691256532681926</v>
      </c>
      <c r="O469" s="118">
        <f t="shared" si="240"/>
        <v>48.867411894077755</v>
      </c>
      <c r="P469" s="118">
        <f t="shared" si="240"/>
        <v>46.876239844187843</v>
      </c>
      <c r="Q469" s="118">
        <f t="shared" si="240"/>
        <v>42.189477073650153</v>
      </c>
      <c r="R469" s="118">
        <f t="shared" ref="R469:V469" si="241">R470+R473+R475+R485</f>
        <v>37.479679085341452</v>
      </c>
      <c r="S469" s="118">
        <f t="shared" si="241"/>
        <v>51.944757866429022</v>
      </c>
      <c r="T469" s="118">
        <f t="shared" si="241"/>
        <v>55.417913514179929</v>
      </c>
      <c r="U469" s="118">
        <f t="shared" si="241"/>
        <v>39.939745484199904</v>
      </c>
      <c r="V469" s="118">
        <f t="shared" si="241"/>
        <v>47.30691784198023</v>
      </c>
      <c r="W469" s="118">
        <f t="shared" ref="W469:Y469" si="242">W470+W473+W475+W485</f>
        <v>0</v>
      </c>
      <c r="X469" s="118">
        <f t="shared" si="242"/>
        <v>0</v>
      </c>
      <c r="Y469" s="118">
        <f t="shared" si="242"/>
        <v>34.958424562687391</v>
      </c>
      <c r="DA469" s="129" t="s">
        <v>4427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45.910026766347706</v>
      </c>
      <c r="D470" s="123">
        <f t="shared" si="243"/>
        <v>49.362708281097298</v>
      </c>
      <c r="E470" s="123">
        <f t="shared" si="243"/>
        <v>43.811390138828926</v>
      </c>
      <c r="F470" s="123">
        <f t="shared" si="243"/>
        <v>53.635637892437039</v>
      </c>
      <c r="G470" s="123">
        <f t="shared" si="243"/>
        <v>54.255481143529337</v>
      </c>
      <c r="H470" s="123">
        <f t="shared" si="243"/>
        <v>54.429916789807656</v>
      </c>
      <c r="I470" s="123">
        <f t="shared" si="243"/>
        <v>44.880914949014603</v>
      </c>
      <c r="J470" s="123">
        <f t="shared" si="243"/>
        <v>46.719199755140259</v>
      </c>
      <c r="K470" s="123">
        <f t="shared" si="243"/>
        <v>51.882576102956271</v>
      </c>
      <c r="L470" s="123">
        <f t="shared" si="243"/>
        <v>46.623337815212487</v>
      </c>
      <c r="M470" s="123">
        <f t="shared" si="243"/>
        <v>44.305805738171266</v>
      </c>
      <c r="N470" s="123">
        <f t="shared" si="243"/>
        <v>44.113459810395909</v>
      </c>
      <c r="O470" s="123">
        <f t="shared" si="243"/>
        <v>33.88819976222662</v>
      </c>
      <c r="P470" s="123">
        <f t="shared" si="243"/>
        <v>32.256257699342903</v>
      </c>
      <c r="Q470" s="123">
        <f t="shared" si="243"/>
        <v>28.299488776080583</v>
      </c>
      <c r="R470" s="123">
        <f t="shared" ref="R470:V470" si="244">SUM(R471:R472)</f>
        <v>23.392680431115032</v>
      </c>
      <c r="S470" s="123">
        <f t="shared" si="244"/>
        <v>37.331992145190966</v>
      </c>
      <c r="T470" s="123">
        <f t="shared" si="244"/>
        <v>40.374763821760254</v>
      </c>
      <c r="U470" s="123">
        <f t="shared" si="244"/>
        <v>25.384269640402152</v>
      </c>
      <c r="V470" s="123">
        <f t="shared" si="244"/>
        <v>27.600847104208629</v>
      </c>
      <c r="W470" s="123">
        <f t="shared" ref="W470:Y470" si="245">SUM(W471:W472)</f>
        <v>0</v>
      </c>
      <c r="X470" s="123">
        <f t="shared" si="245"/>
        <v>0</v>
      </c>
      <c r="Y470" s="123">
        <f t="shared" si="245"/>
        <v>22.37981119594771</v>
      </c>
      <c r="DA470" s="130" t="s">
        <v>4428</v>
      </c>
    </row>
    <row r="471" spans="1:105" ht="12" customHeight="1" x14ac:dyDescent="0.25">
      <c r="A471" s="97" t="s">
        <v>51</v>
      </c>
      <c r="B471" s="99"/>
      <c r="C471" s="99">
        <v>45.665929179342449</v>
      </c>
      <c r="D471" s="99">
        <v>49.106666121944485</v>
      </c>
      <c r="E471" s="99">
        <v>43.597154989006583</v>
      </c>
      <c r="F471" s="99">
        <v>53.371760061757882</v>
      </c>
      <c r="G471" s="99">
        <v>53.995308561217563</v>
      </c>
      <c r="H471" s="99">
        <v>54.177159576305421</v>
      </c>
      <c r="I471" s="99">
        <v>44.672299514029909</v>
      </c>
      <c r="J471" s="99">
        <v>46.505362261625841</v>
      </c>
      <c r="K471" s="99">
        <v>51.651790055726742</v>
      </c>
      <c r="L471" s="99">
        <v>46.41520711476285</v>
      </c>
      <c r="M471" s="99">
        <v>44.104626675746658</v>
      </c>
      <c r="N471" s="99">
        <v>43.913955422777924</v>
      </c>
      <c r="O471" s="99">
        <v>33.73145350735274</v>
      </c>
      <c r="P471" s="99">
        <v>32.103949303731213</v>
      </c>
      <c r="Q471" s="99">
        <v>28.169974383940044</v>
      </c>
      <c r="R471" s="99">
        <v>23.283098855005058</v>
      </c>
      <c r="S471" s="99">
        <v>37.15478746073282</v>
      </c>
      <c r="T471" s="99">
        <v>40.175509737754368</v>
      </c>
      <c r="U471" s="99">
        <v>25.257050201610838</v>
      </c>
      <c r="V471" s="99">
        <v>27.459623496942712</v>
      </c>
      <c r="W471" s="99">
        <v>0</v>
      </c>
      <c r="X471" s="99">
        <v>0</v>
      </c>
      <c r="Y471" s="99">
        <v>22.259639165011176</v>
      </c>
      <c r="DA471" s="63" t="s">
        <v>4429</v>
      </c>
    </row>
    <row r="472" spans="1:105" ht="12" customHeight="1" x14ac:dyDescent="0.25">
      <c r="A472" s="97" t="s">
        <v>53</v>
      </c>
      <c r="B472" s="99"/>
      <c r="C472" s="99">
        <v>0.244097587005255</v>
      </c>
      <c r="D472" s="99">
        <v>0.25604215915281076</v>
      </c>
      <c r="E472" s="99">
        <v>0.21423514982233999</v>
      </c>
      <c r="F472" s="99">
        <v>0.26387783067915371</v>
      </c>
      <c r="G472" s="99">
        <v>0.26017258231177354</v>
      </c>
      <c r="H472" s="99">
        <v>0.25275721350223507</v>
      </c>
      <c r="I472" s="99">
        <v>0.20861543498469398</v>
      </c>
      <c r="J472" s="99">
        <v>0.21383749351441564</v>
      </c>
      <c r="K472" s="99">
        <v>0.23078604722953142</v>
      </c>
      <c r="L472" s="99">
        <v>0.20813070044963983</v>
      </c>
      <c r="M472" s="99">
        <v>0.20117906242460495</v>
      </c>
      <c r="N472" s="99">
        <v>0.19950438761798822</v>
      </c>
      <c r="O472" s="99">
        <v>0.15674625487387753</v>
      </c>
      <c r="P472" s="99">
        <v>0.15230839561168891</v>
      </c>
      <c r="Q472" s="99">
        <v>0.12951439214053842</v>
      </c>
      <c r="R472" s="99">
        <v>0.10958157610997606</v>
      </c>
      <c r="S472" s="99">
        <v>0.17720468445814946</v>
      </c>
      <c r="T472" s="99">
        <v>0.19925408400588931</v>
      </c>
      <c r="U472" s="99">
        <v>0.12721943879131359</v>
      </c>
      <c r="V472" s="99">
        <v>0.14122360726591915</v>
      </c>
      <c r="W472" s="99">
        <v>0</v>
      </c>
      <c r="X472" s="99">
        <v>0</v>
      </c>
      <c r="Y472" s="99">
        <v>0.12017203093653285</v>
      </c>
      <c r="DA472" s="63" t="s">
        <v>4430</v>
      </c>
    </row>
    <row r="473" spans="1:105" ht="12" customHeight="1" x14ac:dyDescent="0.25">
      <c r="A473" s="121" t="s">
        <v>92</v>
      </c>
      <c r="B473" s="123"/>
      <c r="C473" s="123">
        <f t="shared" ref="C473:Y473" si="246">C474</f>
        <v>0.72396672895803948</v>
      </c>
      <c r="D473" s="123">
        <f t="shared" si="246"/>
        <v>0.44937910220585009</v>
      </c>
      <c r="E473" s="123">
        <f t="shared" si="246"/>
        <v>0.86786687643740612</v>
      </c>
      <c r="F473" s="123">
        <f t="shared" si="246"/>
        <v>0.98211468960862158</v>
      </c>
      <c r="G473" s="123">
        <f t="shared" si="246"/>
        <v>1.5274183892299944</v>
      </c>
      <c r="H473" s="123">
        <f t="shared" si="246"/>
        <v>0.47422071052391462</v>
      </c>
      <c r="I473" s="123">
        <f t="shared" si="246"/>
        <v>0.51236627672842372</v>
      </c>
      <c r="J473" s="123">
        <f t="shared" si="246"/>
        <v>0.39351701283071527</v>
      </c>
      <c r="K473" s="123">
        <f t="shared" si="246"/>
        <v>0.59139592399083318</v>
      </c>
      <c r="L473" s="123">
        <f t="shared" si="246"/>
        <v>0.68917655534389322</v>
      </c>
      <c r="M473" s="123">
        <f t="shared" si="246"/>
        <v>0.45707786014457635</v>
      </c>
      <c r="N473" s="123">
        <f t="shared" si="246"/>
        <v>0.68194532123061657</v>
      </c>
      <c r="O473" s="123">
        <f t="shared" si="246"/>
        <v>0.12809749879993548</v>
      </c>
      <c r="P473" s="123">
        <f t="shared" si="246"/>
        <v>3.5087061811085923E-2</v>
      </c>
      <c r="Q473" s="123">
        <f t="shared" si="246"/>
        <v>3.8342134761184497E-2</v>
      </c>
      <c r="R473" s="123">
        <f t="shared" si="246"/>
        <v>0.18243020615196034</v>
      </c>
      <c r="S473" s="123">
        <f t="shared" si="246"/>
        <v>0.22215412444032034</v>
      </c>
      <c r="T473" s="123">
        <f t="shared" si="246"/>
        <v>0.28953888265445704</v>
      </c>
      <c r="U473" s="123">
        <f t="shared" si="246"/>
        <v>0.1556113431267295</v>
      </c>
      <c r="V473" s="123">
        <f t="shared" si="246"/>
        <v>0</v>
      </c>
      <c r="W473" s="123">
        <f t="shared" si="246"/>
        <v>0</v>
      </c>
      <c r="X473" s="123">
        <f t="shared" si="246"/>
        <v>0</v>
      </c>
      <c r="Y473" s="123">
        <f t="shared" si="246"/>
        <v>7.0763287359942223E-2</v>
      </c>
      <c r="DA473" s="130" t="s">
        <v>4431</v>
      </c>
    </row>
    <row r="474" spans="1:105" ht="12" customHeight="1" x14ac:dyDescent="0.25">
      <c r="A474" s="97" t="s">
        <v>53</v>
      </c>
      <c r="B474" s="99"/>
      <c r="C474" s="99">
        <f>RES_hhdet_in_fecs!C8</f>
        <v>0.72396672895803948</v>
      </c>
      <c r="D474" s="99">
        <f>RES_hhdet_in_fecs!D8</f>
        <v>0.44937910220585009</v>
      </c>
      <c r="E474" s="99">
        <f>RES_hhdet_in_fecs!E8</f>
        <v>0.86786687643740612</v>
      </c>
      <c r="F474" s="99">
        <f>RES_hhdet_in_fecs!F8</f>
        <v>0.98211468960862158</v>
      </c>
      <c r="G474" s="99">
        <f>RES_hhdet_in_fecs!G8</f>
        <v>1.5274183892299944</v>
      </c>
      <c r="H474" s="99">
        <f>RES_hhdet_in_fecs!H8</f>
        <v>0.47422071052391462</v>
      </c>
      <c r="I474" s="99">
        <f>RES_hhdet_in_fecs!I8</f>
        <v>0.51236627672842372</v>
      </c>
      <c r="J474" s="99">
        <f>RES_hhdet_in_fecs!J8</f>
        <v>0.39351701283071527</v>
      </c>
      <c r="K474" s="99">
        <f>RES_hhdet_in_fecs!K8</f>
        <v>0.59139592399083318</v>
      </c>
      <c r="L474" s="99">
        <f>RES_hhdet_in_fecs!L8</f>
        <v>0.68917655534389322</v>
      </c>
      <c r="M474" s="99">
        <f>RES_hhdet_in_fecs!M8</f>
        <v>0.45707786014457635</v>
      </c>
      <c r="N474" s="99">
        <f>RES_hhdet_in_fecs!N8</f>
        <v>0.68194532123061657</v>
      </c>
      <c r="O474" s="99">
        <f>RES_hhdet_in_fecs!O8</f>
        <v>0.12809749879993548</v>
      </c>
      <c r="P474" s="99">
        <f>RES_hhdet_in_fecs!P8</f>
        <v>3.5087061811085923E-2</v>
      </c>
      <c r="Q474" s="99">
        <f>RES_hhdet_in_fecs!Q8</f>
        <v>3.8342134761184497E-2</v>
      </c>
      <c r="R474" s="99">
        <f>RES_hhdet_in_fecs!R8</f>
        <v>0.18243020615196034</v>
      </c>
      <c r="S474" s="99">
        <f>RES_hhdet_in_fecs!S8</f>
        <v>0.22215412444032034</v>
      </c>
      <c r="T474" s="99">
        <f>RES_hhdet_in_fecs!T8</f>
        <v>0.28953888265445704</v>
      </c>
      <c r="U474" s="99">
        <f>RES_hhdet_in_fecs!U8</f>
        <v>0.1556113431267295</v>
      </c>
      <c r="V474" s="99">
        <f>RES_hhdet_in_fecs!V8</f>
        <v>0</v>
      </c>
      <c r="W474" s="99">
        <f>RES_hhdet_in_fecs!W8</f>
        <v>0</v>
      </c>
      <c r="X474" s="99">
        <f>RES_hhdet_in_fecs!X8</f>
        <v>0</v>
      </c>
      <c r="Y474" s="99">
        <f>RES_hhdet_in_fecs!Y8</f>
        <v>7.0763287359942223E-2</v>
      </c>
      <c r="DA474" s="63" t="s">
        <v>4432</v>
      </c>
    </row>
    <row r="475" spans="1:105" ht="12" customHeight="1" x14ac:dyDescent="0.25">
      <c r="A475" s="121" t="s">
        <v>55</v>
      </c>
      <c r="B475" s="123"/>
      <c r="C475" s="123">
        <v>12.679256099523629</v>
      </c>
      <c r="D475" s="123">
        <v>12.26643641608222</v>
      </c>
      <c r="E475" s="123">
        <v>11.536013862800553</v>
      </c>
      <c r="F475" s="123">
        <v>11.26773034572361</v>
      </c>
      <c r="G475" s="123">
        <v>11.007558673931843</v>
      </c>
      <c r="H475" s="123">
        <v>10.983215628907105</v>
      </c>
      <c r="I475" s="123">
        <v>10.15557598401012</v>
      </c>
      <c r="J475" s="123">
        <v>9.8606586458345671</v>
      </c>
      <c r="K475" s="123">
        <v>9.7114519662746304</v>
      </c>
      <c r="L475" s="123">
        <v>10.346560760396194</v>
      </c>
      <c r="M475" s="123">
        <v>10.386996824835014</v>
      </c>
      <c r="N475" s="123">
        <v>9.6914940007621198</v>
      </c>
      <c r="O475" s="123">
        <v>9.4132009862209571</v>
      </c>
      <c r="P475" s="123">
        <v>9.1637934538427199</v>
      </c>
      <c r="Q475" s="123">
        <v>8.5057394292454553</v>
      </c>
      <c r="R475" s="123">
        <v>8.6099092473567662</v>
      </c>
      <c r="S475" s="123">
        <v>8.9227559734485773</v>
      </c>
      <c r="T475" s="123">
        <v>9.0122130098578435</v>
      </c>
      <c r="U475" s="123">
        <v>8.9025213932008853</v>
      </c>
      <c r="V475" s="123">
        <v>11.749152728926527</v>
      </c>
      <c r="W475" s="123">
        <v>0</v>
      </c>
      <c r="X475" s="123">
        <v>0</v>
      </c>
      <c r="Y475" s="123">
        <v>7.8870850419850944</v>
      </c>
      <c r="DA475" s="130" t="s">
        <v>4433</v>
      </c>
    </row>
    <row r="476" spans="1:105" ht="12" customHeight="1" x14ac:dyDescent="0.25">
      <c r="A476" s="97" t="s">
        <v>143</v>
      </c>
      <c r="B476" s="99"/>
      <c r="C476" s="99">
        <v>12.944934097478448</v>
      </c>
      <c r="D476" s="99">
        <v>12.062165168096014</v>
      </c>
      <c r="E476" s="99">
        <v>11.386124457189446</v>
      </c>
      <c r="F476" s="99">
        <v>11.440849052240662</v>
      </c>
      <c r="G476" s="99">
        <v>11.671809865849349</v>
      </c>
      <c r="H476" s="99">
        <v>11.491429860640173</v>
      </c>
      <c r="I476" s="99">
        <v>10.249338163158788</v>
      </c>
      <c r="J476" s="99">
        <v>10.848095638013998</v>
      </c>
      <c r="K476" s="99">
        <v>10.957625513281183</v>
      </c>
      <c r="L476" s="99">
        <v>11.040523210413335</v>
      </c>
      <c r="M476" s="99">
        <v>10.081507442432709</v>
      </c>
      <c r="N476" s="99">
        <v>10.14557758223871</v>
      </c>
      <c r="O476" s="99">
        <v>10.018176051857218</v>
      </c>
      <c r="P476" s="99">
        <v>10.408094272206771</v>
      </c>
      <c r="Q476" s="99">
        <v>10.267445885966048</v>
      </c>
      <c r="R476" s="99">
        <v>9.6810635513493093</v>
      </c>
      <c r="S476" s="99">
        <v>10.494338511562898</v>
      </c>
      <c r="T476" s="99">
        <v>9.7254140413752648</v>
      </c>
      <c r="U476" s="99">
        <v>11.238254151627601</v>
      </c>
      <c r="V476" s="99">
        <v>11.749152728926527</v>
      </c>
      <c r="W476" s="99">
        <v>0</v>
      </c>
      <c r="X476" s="99">
        <v>0</v>
      </c>
      <c r="Y476" s="99">
        <v>0</v>
      </c>
      <c r="DA476" s="63" t="s">
        <v>4434</v>
      </c>
    </row>
    <row r="477" spans="1:105" ht="12" customHeight="1" x14ac:dyDescent="0.25">
      <c r="A477" s="97" t="s">
        <v>124</v>
      </c>
      <c r="B477" s="99"/>
      <c r="C477" s="99">
        <v>13.036997910362105</v>
      </c>
      <c r="D477" s="99">
        <v>12.831264335553938</v>
      </c>
      <c r="E477" s="99">
        <v>11.973102545452052</v>
      </c>
      <c r="F477" s="99">
        <v>11.924778876087361</v>
      </c>
      <c r="G477" s="99">
        <v>12.167530406966197</v>
      </c>
      <c r="H477" s="99">
        <v>11.632369068337649</v>
      </c>
      <c r="I477" s="99">
        <v>11.56854268042647</v>
      </c>
      <c r="J477" s="99">
        <v>11.542115126183219</v>
      </c>
      <c r="K477" s="99">
        <v>11.203989468218644</v>
      </c>
      <c r="L477" s="99">
        <v>11.393696928435205</v>
      </c>
      <c r="M477" s="99">
        <v>10.981769646997188</v>
      </c>
      <c r="N477" s="99">
        <v>10.539605699916139</v>
      </c>
      <c r="O477" s="99">
        <v>10.457975723854345</v>
      </c>
      <c r="P477" s="99">
        <v>9.9925259533682542</v>
      </c>
      <c r="Q477" s="99">
        <v>9.3513484851823243</v>
      </c>
      <c r="R477" s="99">
        <v>9.4656154530608454</v>
      </c>
      <c r="S477" s="99">
        <v>9.6908759177527539</v>
      </c>
      <c r="T477" s="99">
        <v>9.5718581312555742</v>
      </c>
      <c r="U477" s="99">
        <v>8.982209990982513</v>
      </c>
      <c r="V477" s="99">
        <v>0</v>
      </c>
      <c r="W477" s="99">
        <v>0</v>
      </c>
      <c r="X477" s="99">
        <v>0</v>
      </c>
      <c r="Y477" s="99">
        <v>8.1897824253437079</v>
      </c>
      <c r="DA477" s="63" t="s">
        <v>4435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7.6953440661679409</v>
      </c>
      <c r="E478" s="99">
        <v>7.0159111999162809</v>
      </c>
      <c r="F478" s="99">
        <v>7.1014240318998931</v>
      </c>
      <c r="G478" s="99">
        <v>7.2646543668467389</v>
      </c>
      <c r="H478" s="99">
        <v>7.0979056801629365</v>
      </c>
      <c r="I478" s="99">
        <v>7.0149384721155057</v>
      </c>
      <c r="J478" s="99">
        <v>7.022159569899534</v>
      </c>
      <c r="K478" s="99">
        <v>6.8414904913452794</v>
      </c>
      <c r="L478" s="99">
        <v>7.0098593474383142</v>
      </c>
      <c r="M478" s="99">
        <v>0</v>
      </c>
      <c r="N478" s="99">
        <v>6.7500413741832812</v>
      </c>
      <c r="O478" s="99">
        <v>6.856114595781567</v>
      </c>
      <c r="P478" s="99">
        <v>6.9924222548200943</v>
      </c>
      <c r="Q478" s="99">
        <v>6.594820578307683</v>
      </c>
      <c r="R478" s="99">
        <v>6.8784829282507465</v>
      </c>
      <c r="S478" s="99">
        <v>7.2676931714965081</v>
      </c>
      <c r="T478" s="99">
        <v>7.333169603499945</v>
      </c>
      <c r="U478" s="99">
        <v>7.0181572537255468</v>
      </c>
      <c r="V478" s="99">
        <v>0</v>
      </c>
      <c r="W478" s="99">
        <v>0</v>
      </c>
      <c r="X478" s="99">
        <v>0</v>
      </c>
      <c r="Y478" s="99">
        <v>6.5336920394731299</v>
      </c>
      <c r="DA478" s="63" t="s">
        <v>4436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1.1443166526288124</v>
      </c>
      <c r="E479" s="102">
        <v>0.62940512029941365</v>
      </c>
      <c r="F479" s="102">
        <v>0.8251313378708357</v>
      </c>
      <c r="G479" s="102">
        <v>0.8151384809686445</v>
      </c>
      <c r="H479" s="102">
        <v>1.0636871913867501</v>
      </c>
      <c r="I479" s="102">
        <v>0.86420489199019368</v>
      </c>
      <c r="J479" s="102">
        <v>0.81137013242667666</v>
      </c>
      <c r="K479" s="102">
        <v>0.73819960657691508</v>
      </c>
      <c r="L479" s="102">
        <v>0.75073619354618226</v>
      </c>
      <c r="M479" s="102">
        <v>0</v>
      </c>
      <c r="N479" s="102">
        <v>0.68584516566259934</v>
      </c>
      <c r="O479" s="102">
        <v>0.42914760684822501</v>
      </c>
      <c r="P479" s="102">
        <v>0.85233263037142049</v>
      </c>
      <c r="Q479" s="102">
        <v>0.16651985709339859</v>
      </c>
      <c r="R479" s="102">
        <v>0.28663120559028832</v>
      </c>
      <c r="S479" s="102">
        <v>0.54913559121630384</v>
      </c>
      <c r="T479" s="102">
        <v>0.63281490688487008</v>
      </c>
      <c r="U479" s="102">
        <v>0.74657286265162148</v>
      </c>
      <c r="V479" s="102">
        <v>0</v>
      </c>
      <c r="W479" s="102">
        <v>0</v>
      </c>
      <c r="X479" s="102">
        <v>0</v>
      </c>
      <c r="Y479" s="102">
        <v>0.52797681908858451</v>
      </c>
      <c r="DA479" s="131" t="s">
        <v>4437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6.5510274135391287</v>
      </c>
      <c r="E480" s="105">
        <v>6.3865060796168667</v>
      </c>
      <c r="F480" s="105">
        <v>6.2762926940290571</v>
      </c>
      <c r="G480" s="105">
        <v>6.4495158858780952</v>
      </c>
      <c r="H480" s="105">
        <v>6.0342184887761858</v>
      </c>
      <c r="I480" s="105">
        <v>6.1507335801253138</v>
      </c>
      <c r="J480" s="105">
        <v>6.2107894374728581</v>
      </c>
      <c r="K480" s="105">
        <v>6.1032908847683638</v>
      </c>
      <c r="L480" s="105">
        <v>6.2591231538921317</v>
      </c>
      <c r="M480" s="105">
        <v>0</v>
      </c>
      <c r="N480" s="105">
        <v>6.0641962085206824</v>
      </c>
      <c r="O480" s="105">
        <v>6.4269669889333416</v>
      </c>
      <c r="P480" s="105">
        <v>6.1400896244486729</v>
      </c>
      <c r="Q480" s="105">
        <v>6.4283007212142849</v>
      </c>
      <c r="R480" s="105">
        <v>6.5918517226604569</v>
      </c>
      <c r="S480" s="105">
        <v>6.7185575802802049</v>
      </c>
      <c r="T480" s="105">
        <v>6.7003546966150749</v>
      </c>
      <c r="U480" s="105">
        <v>6.271584391073926</v>
      </c>
      <c r="V480" s="105">
        <v>0</v>
      </c>
      <c r="W480" s="105">
        <v>0</v>
      </c>
      <c r="X480" s="105">
        <v>0</v>
      </c>
      <c r="Y480" s="105">
        <v>6.0057152203845456</v>
      </c>
      <c r="DA480" s="132" t="s">
        <v>4438</v>
      </c>
    </row>
    <row r="481" spans="1:105" ht="12" customHeight="1" x14ac:dyDescent="0.25">
      <c r="A481" s="106" t="s">
        <v>122</v>
      </c>
      <c r="B481" s="102"/>
      <c r="C481" s="102">
        <v>12.61144159269225</v>
      </c>
      <c r="D481" s="102">
        <v>11.456543200760223</v>
      </c>
      <c r="E481" s="102">
        <v>10.443177053175397</v>
      </c>
      <c r="F481" s="102">
        <v>10.428358870637362</v>
      </c>
      <c r="G481" s="102">
        <v>10.448493316113323</v>
      </c>
      <c r="H481" s="102">
        <v>10.992115643374767</v>
      </c>
      <c r="I481" s="102">
        <v>10.619022197947952</v>
      </c>
      <c r="J481" s="102">
        <v>10.458497922415564</v>
      </c>
      <c r="K481" s="102">
        <v>10.061054995971238</v>
      </c>
      <c r="L481" s="102">
        <v>10.415420751993947</v>
      </c>
      <c r="M481" s="102">
        <v>10.412824251971728</v>
      </c>
      <c r="N481" s="102">
        <v>9.9646333367715076</v>
      </c>
      <c r="O481" s="102">
        <v>9.5304371264917425</v>
      </c>
      <c r="P481" s="102">
        <v>9.737083700923657</v>
      </c>
      <c r="Q481" s="102">
        <v>8.9415807514563319</v>
      </c>
      <c r="R481" s="102">
        <v>9.1643950401132415</v>
      </c>
      <c r="S481" s="102">
        <v>9.462289866717521</v>
      </c>
      <c r="T481" s="102">
        <v>9.5363409858229122</v>
      </c>
      <c r="U481" s="102">
        <v>9.5433990559733175</v>
      </c>
      <c r="V481" s="102">
        <v>0</v>
      </c>
      <c r="W481" s="102">
        <v>0</v>
      </c>
      <c r="X481" s="102">
        <v>0</v>
      </c>
      <c r="Y481" s="102">
        <v>8.472597942946523</v>
      </c>
      <c r="DA481" s="131" t="s">
        <v>4439</v>
      </c>
    </row>
    <row r="482" spans="1:105" ht="12" customHeight="1" x14ac:dyDescent="0.25">
      <c r="A482" s="107" t="s">
        <v>121</v>
      </c>
      <c r="B482" s="105"/>
      <c r="C482" s="105">
        <v>8.9277388449509978</v>
      </c>
      <c r="D482" s="105">
        <v>7.5593116828548528</v>
      </c>
      <c r="E482" s="105">
        <v>6.7609528173835018</v>
      </c>
      <c r="F482" s="105">
        <v>6.8342572025716217</v>
      </c>
      <c r="G482" s="105">
        <v>6.8532836559190971</v>
      </c>
      <c r="H482" s="105">
        <v>7.3328524031507145</v>
      </c>
      <c r="I482" s="105">
        <v>7.0400452933426205</v>
      </c>
      <c r="J482" s="105">
        <v>6.9437520470750504</v>
      </c>
      <c r="K482" s="105">
        <v>6.6867544966529504</v>
      </c>
      <c r="L482" s="105">
        <v>6.9441406234685124</v>
      </c>
      <c r="M482" s="105">
        <v>7.1052720425942502</v>
      </c>
      <c r="N482" s="105">
        <v>6.7595466232214436</v>
      </c>
      <c r="O482" s="105">
        <v>6.5026756018922693</v>
      </c>
      <c r="P482" s="105">
        <v>6.9693345487593712</v>
      </c>
      <c r="Q482" s="105">
        <v>6.3601231651637082</v>
      </c>
      <c r="R482" s="105">
        <v>6.6741502870677918</v>
      </c>
      <c r="S482" s="105">
        <v>7.0726364815966569</v>
      </c>
      <c r="T482" s="105">
        <v>7.2266059384120531</v>
      </c>
      <c r="U482" s="105">
        <v>7.3475007528574068</v>
      </c>
      <c r="V482" s="105">
        <v>0</v>
      </c>
      <c r="W482" s="105">
        <v>0</v>
      </c>
      <c r="X482" s="105">
        <v>0</v>
      </c>
      <c r="Y482" s="105">
        <v>6.8318353381918868</v>
      </c>
      <c r="DA482" s="132" t="s">
        <v>4440</v>
      </c>
    </row>
    <row r="483" spans="1:105" ht="12" customHeight="1" x14ac:dyDescent="0.25">
      <c r="A483" s="108" t="s">
        <v>53</v>
      </c>
      <c r="B483" s="99"/>
      <c r="C483" s="99">
        <v>2.7815568416014775</v>
      </c>
      <c r="D483" s="99">
        <v>1.0200830972165107</v>
      </c>
      <c r="E483" s="99">
        <v>0.53599817640668468</v>
      </c>
      <c r="F483" s="99">
        <v>0.71593081136104919</v>
      </c>
      <c r="G483" s="99">
        <v>0.69208038543738015</v>
      </c>
      <c r="H483" s="99">
        <v>1.0143402831297899</v>
      </c>
      <c r="I483" s="99">
        <v>0.79556322251709266</v>
      </c>
      <c r="J483" s="99">
        <v>0.73406033931235359</v>
      </c>
      <c r="K483" s="99">
        <v>0.65767929569964301</v>
      </c>
      <c r="L483" s="99">
        <v>0.67501045148262084</v>
      </c>
      <c r="M483" s="99">
        <v>1.0197891127320267</v>
      </c>
      <c r="N483" s="99">
        <v>0.64184532417529905</v>
      </c>
      <c r="O483" s="99">
        <v>0.36300409213381374</v>
      </c>
      <c r="P483" s="99">
        <v>0.83569171244229401</v>
      </c>
      <c r="Q483" s="99">
        <v>0.11756696001882778</v>
      </c>
      <c r="R483" s="99">
        <v>0.23609007618594663</v>
      </c>
      <c r="S483" s="99">
        <v>0.52416887860128836</v>
      </c>
      <c r="T483" s="99">
        <v>0.62393205047934219</v>
      </c>
      <c r="U483" s="99">
        <v>0.81656241318462019</v>
      </c>
      <c r="V483" s="99">
        <v>0</v>
      </c>
      <c r="W483" s="99">
        <v>0</v>
      </c>
      <c r="X483" s="99">
        <v>0</v>
      </c>
      <c r="Y483" s="99">
        <v>0.56586313198198135</v>
      </c>
      <c r="DA483" s="63" t="s">
        <v>4441</v>
      </c>
    </row>
    <row r="484" spans="1:105" ht="12" customHeight="1" x14ac:dyDescent="0.25">
      <c r="A484" s="108" t="s">
        <v>52</v>
      </c>
      <c r="B484" s="99"/>
      <c r="C484" s="99">
        <v>6.1461820033495185</v>
      </c>
      <c r="D484" s="99">
        <v>6.5392285856383419</v>
      </c>
      <c r="E484" s="99">
        <v>6.2249546409768159</v>
      </c>
      <c r="F484" s="99">
        <v>6.118326391210573</v>
      </c>
      <c r="G484" s="99">
        <v>6.1612032704817175</v>
      </c>
      <c r="H484" s="99">
        <v>6.3185121200209231</v>
      </c>
      <c r="I484" s="99">
        <v>6.2444820708255264</v>
      </c>
      <c r="J484" s="99">
        <v>6.2096917077626959</v>
      </c>
      <c r="K484" s="99">
        <v>6.0290752009533088</v>
      </c>
      <c r="L484" s="99">
        <v>6.2691301719858918</v>
      </c>
      <c r="M484" s="99">
        <v>6.0854829298622226</v>
      </c>
      <c r="N484" s="99">
        <v>6.1177012990461455</v>
      </c>
      <c r="O484" s="99">
        <v>6.1396715097584558</v>
      </c>
      <c r="P484" s="99">
        <v>6.1336428363170779</v>
      </c>
      <c r="Q484" s="99">
        <v>6.2425562051448811</v>
      </c>
      <c r="R484" s="99">
        <v>6.4380602108818445</v>
      </c>
      <c r="S484" s="99">
        <v>6.5484676029953688</v>
      </c>
      <c r="T484" s="99">
        <v>6.6026738879327098</v>
      </c>
      <c r="U484" s="99">
        <v>6.5309383396727849</v>
      </c>
      <c r="V484" s="99">
        <v>0</v>
      </c>
      <c r="W484" s="99">
        <v>0</v>
      </c>
      <c r="X484" s="99">
        <v>0</v>
      </c>
      <c r="Y484" s="99">
        <v>6.2659722062099048</v>
      </c>
      <c r="DA484" s="63" t="s">
        <v>4442</v>
      </c>
    </row>
    <row r="485" spans="1:105" ht="12" customHeight="1" x14ac:dyDescent="0.25">
      <c r="A485" s="121" t="s">
        <v>54</v>
      </c>
      <c r="B485" s="123"/>
      <c r="C485" s="123">
        <v>6.4887663258336419</v>
      </c>
      <c r="D485" s="123">
        <v>6.6026148683277528</v>
      </c>
      <c r="E485" s="123">
        <v>6.6810708885537391</v>
      </c>
      <c r="F485" s="123">
        <v>6.602743973657204</v>
      </c>
      <c r="G485" s="123">
        <v>6.6344208792446686</v>
      </c>
      <c r="H485" s="123">
        <v>7.2702446988745031</v>
      </c>
      <c r="I485" s="123">
        <v>7.0783535979997039</v>
      </c>
      <c r="J485" s="123">
        <v>7.1361898466482536</v>
      </c>
      <c r="K485" s="123">
        <v>7.2019277857966504</v>
      </c>
      <c r="L485" s="123">
        <v>7.2759427932616125</v>
      </c>
      <c r="M485" s="123">
        <v>6.972780633827818</v>
      </c>
      <c r="N485" s="123">
        <v>6.2043574002932811</v>
      </c>
      <c r="O485" s="123">
        <v>5.4379136468302365</v>
      </c>
      <c r="P485" s="123">
        <v>5.4211016291911376</v>
      </c>
      <c r="Q485" s="123">
        <v>5.3459067335629298</v>
      </c>
      <c r="R485" s="123">
        <v>5.294659200717696</v>
      </c>
      <c r="S485" s="123">
        <v>5.4678556233491591</v>
      </c>
      <c r="T485" s="123">
        <v>5.7413977999073778</v>
      </c>
      <c r="U485" s="123">
        <v>5.4973431074701384</v>
      </c>
      <c r="V485" s="123">
        <v>7.9569180088450713</v>
      </c>
      <c r="W485" s="123">
        <v>0</v>
      </c>
      <c r="X485" s="123">
        <v>0</v>
      </c>
      <c r="Y485" s="123">
        <v>4.6207650373946461</v>
      </c>
      <c r="DA485" s="130" t="s">
        <v>4443</v>
      </c>
    </row>
    <row r="486" spans="1:105" ht="12" customHeight="1" x14ac:dyDescent="0.25">
      <c r="A486" s="97" t="s">
        <v>51</v>
      </c>
      <c r="B486" s="99"/>
      <c r="C486" s="99">
        <v>7.498491387522475</v>
      </c>
      <c r="D486" s="99">
        <v>7.6031060317143959</v>
      </c>
      <c r="E486" s="99">
        <v>7.5438570211613509</v>
      </c>
      <c r="F486" s="99">
        <v>7.7207226681573156</v>
      </c>
      <c r="G486" s="99">
        <v>7.8998602625583958</v>
      </c>
      <c r="H486" s="99">
        <v>8.3458123104712936</v>
      </c>
      <c r="I486" s="99">
        <v>7.8863230974729746</v>
      </c>
      <c r="J486" s="99">
        <v>8.0784474265626542</v>
      </c>
      <c r="K486" s="99">
        <v>8.3121280710168932</v>
      </c>
      <c r="L486" s="99">
        <v>7.6323880890252767</v>
      </c>
      <c r="M486" s="99">
        <v>7.5703296449231878</v>
      </c>
      <c r="N486" s="99">
        <v>6.9879162157723336</v>
      </c>
      <c r="O486" s="99">
        <v>6.1481633025120574</v>
      </c>
      <c r="P486" s="99">
        <v>6.4456098439618694</v>
      </c>
      <c r="Q486" s="99">
        <v>6.6569541254348099</v>
      </c>
      <c r="R486" s="99">
        <v>6.333758778839675</v>
      </c>
      <c r="S486" s="99">
        <v>6.9215628445293893</v>
      </c>
      <c r="T486" s="99">
        <v>6.8837378305950434</v>
      </c>
      <c r="U486" s="99">
        <v>7.6610020703528772</v>
      </c>
      <c r="V486" s="99">
        <v>7.9569180088450713</v>
      </c>
      <c r="W486" s="99">
        <v>0</v>
      </c>
      <c r="X486" s="99">
        <v>0</v>
      </c>
      <c r="Y486" s="99">
        <v>0</v>
      </c>
      <c r="DA486" s="63" t="s">
        <v>4444</v>
      </c>
    </row>
    <row r="487" spans="1:105" ht="12" customHeight="1" x14ac:dyDescent="0.25">
      <c r="A487" s="97" t="s">
        <v>50</v>
      </c>
      <c r="B487" s="99"/>
      <c r="C487" s="99">
        <v>7.4905636845869559</v>
      </c>
      <c r="D487" s="99">
        <v>7.6232069399713893</v>
      </c>
      <c r="E487" s="99">
        <v>7.6442074421498738</v>
      </c>
      <c r="F487" s="99">
        <v>7.8049989467768714</v>
      </c>
      <c r="G487" s="99">
        <v>7.915448028083631</v>
      </c>
      <c r="H487" s="99">
        <v>8.0972470307571704</v>
      </c>
      <c r="I487" s="99">
        <v>8.2505401154576905</v>
      </c>
      <c r="J487" s="99">
        <v>8.2700558195093592</v>
      </c>
      <c r="K487" s="99">
        <v>8.0522348562445423</v>
      </c>
      <c r="L487" s="99">
        <v>7.8348938640660037</v>
      </c>
      <c r="M487" s="99">
        <v>7.1735185286100949</v>
      </c>
      <c r="N487" s="99">
        <v>6.844575030490331</v>
      </c>
      <c r="O487" s="99">
        <v>6.5780812822996619</v>
      </c>
      <c r="P487" s="99">
        <v>6.4857095621565293</v>
      </c>
      <c r="Q487" s="99">
        <v>6.5240874465843044</v>
      </c>
      <c r="R487" s="99">
        <v>6.6209069829352876</v>
      </c>
      <c r="S487" s="99">
        <v>6.7761591232734464</v>
      </c>
      <c r="T487" s="99">
        <v>7.0917739132740802</v>
      </c>
      <c r="U487" s="99">
        <v>6.3173597778811006</v>
      </c>
      <c r="V487" s="99">
        <v>0</v>
      </c>
      <c r="W487" s="99">
        <v>0</v>
      </c>
      <c r="X487" s="99">
        <v>0</v>
      </c>
      <c r="Y487" s="99">
        <v>5.9575918228648534</v>
      </c>
      <c r="DA487" s="63" t="s">
        <v>4445</v>
      </c>
    </row>
    <row r="488" spans="1:105" ht="12" customHeight="1" x14ac:dyDescent="0.25">
      <c r="A488" s="109" t="s">
        <v>120</v>
      </c>
      <c r="B488" s="110"/>
      <c r="C488" s="110">
        <v>6.1194019946518283</v>
      </c>
      <c r="D488" s="110">
        <v>5.9050123538898376</v>
      </c>
      <c r="E488" s="110">
        <v>5.9195137268400897</v>
      </c>
      <c r="F488" s="110">
        <v>5.7828809161322576</v>
      </c>
      <c r="G488" s="110">
        <v>5.7807136049016385</v>
      </c>
      <c r="H488" s="110">
        <v>6.744836446932692</v>
      </c>
      <c r="I488" s="110">
        <v>6.4729004341317466</v>
      </c>
      <c r="J488" s="110">
        <v>6.2888345177261957</v>
      </c>
      <c r="K488" s="110">
        <v>5.9899985198809569</v>
      </c>
      <c r="L488" s="110">
        <v>6.2019705005541148</v>
      </c>
      <c r="M488" s="110">
        <v>5.5223114522171874</v>
      </c>
      <c r="N488" s="110">
        <v>5.2482242414110667</v>
      </c>
      <c r="O488" s="110">
        <v>4.4079773400070188</v>
      </c>
      <c r="P488" s="110">
        <v>5.0110908480018121</v>
      </c>
      <c r="Q488" s="110">
        <v>4.8225911519473863</v>
      </c>
      <c r="R488" s="110">
        <v>4.7576018191177747</v>
      </c>
      <c r="S488" s="110">
        <v>4.7428973908295529</v>
      </c>
      <c r="T488" s="110">
        <v>5.0461038051541927</v>
      </c>
      <c r="U488" s="110">
        <v>4.6916046212283273</v>
      </c>
      <c r="V488" s="110">
        <v>0</v>
      </c>
      <c r="W488" s="110">
        <v>0</v>
      </c>
      <c r="X488" s="110">
        <v>0</v>
      </c>
      <c r="Y488" s="110">
        <v>4.3219907943599587</v>
      </c>
      <c r="DA488" s="60" t="s">
        <v>4446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41.533353241647369</v>
      </c>
      <c r="D490" s="118">
        <f t="shared" si="247"/>
        <v>42.870132002523498</v>
      </c>
      <c r="E490" s="118">
        <f t="shared" si="247"/>
        <v>40.233080592429737</v>
      </c>
      <c r="F490" s="118">
        <f t="shared" si="247"/>
        <v>46.920055634042953</v>
      </c>
      <c r="G490" s="118">
        <f t="shared" si="247"/>
        <v>49.165935449351593</v>
      </c>
      <c r="H490" s="118">
        <f t="shared" si="247"/>
        <v>47.518346969266865</v>
      </c>
      <c r="I490" s="118">
        <f t="shared" si="247"/>
        <v>41.602753377808838</v>
      </c>
      <c r="J490" s="118">
        <f t="shared" si="247"/>
        <v>42.679334391090514</v>
      </c>
      <c r="K490" s="118">
        <f t="shared" si="247"/>
        <v>46.709501931003288</v>
      </c>
      <c r="L490" s="118">
        <f t="shared" si="247"/>
        <v>43.988745924126938</v>
      </c>
      <c r="M490" s="118">
        <f t="shared" si="247"/>
        <v>41.800496151881916</v>
      </c>
      <c r="N490" s="118">
        <f t="shared" si="247"/>
        <v>42.315402488070461</v>
      </c>
      <c r="O490" s="118">
        <f t="shared" si="247"/>
        <v>33.362328009011279</v>
      </c>
      <c r="P490" s="118">
        <f t="shared" si="247"/>
        <v>32.639788457668971</v>
      </c>
      <c r="Q490" s="118">
        <f t="shared" si="247"/>
        <v>29.868485155040865</v>
      </c>
      <c r="R490" s="118">
        <f t="shared" ref="R490:V490" si="248">R491+R494+R496+R506</f>
        <v>27.661467585473353</v>
      </c>
      <c r="S490" s="118">
        <f t="shared" si="248"/>
        <v>38.883112302582532</v>
      </c>
      <c r="T490" s="118">
        <f t="shared" si="248"/>
        <v>42.588459180124985</v>
      </c>
      <c r="U490" s="118">
        <f t="shared" si="248"/>
        <v>31.326342478824063</v>
      </c>
      <c r="V490" s="118">
        <f t="shared" si="248"/>
        <v>35.048331744750051</v>
      </c>
      <c r="W490" s="118">
        <f t="shared" ref="W490:Y490" si="249">W491+W494+W496+W506</f>
        <v>0</v>
      </c>
      <c r="X490" s="118">
        <f t="shared" si="249"/>
        <v>0</v>
      </c>
      <c r="Y490" s="118">
        <f t="shared" si="249"/>
        <v>28.849630663150073</v>
      </c>
      <c r="DA490" s="129" t="s">
        <v>4595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27.956641941231116</v>
      </c>
      <c r="D491" s="123">
        <f t="shared" si="250"/>
        <v>30.293343918407157</v>
      </c>
      <c r="E491" s="123">
        <f t="shared" si="250"/>
        <v>27.101382201123879</v>
      </c>
      <c r="F491" s="123">
        <f t="shared" si="250"/>
        <v>33.457294751081534</v>
      </c>
      <c r="G491" s="123">
        <f t="shared" si="250"/>
        <v>34.133372389757085</v>
      </c>
      <c r="H491" s="123">
        <f t="shared" si="250"/>
        <v>34.542712168025226</v>
      </c>
      <c r="I491" s="123">
        <f t="shared" si="250"/>
        <v>28.739998088956849</v>
      </c>
      <c r="J491" s="123">
        <f t="shared" si="250"/>
        <v>30.192004051399948</v>
      </c>
      <c r="K491" s="123">
        <f t="shared" si="250"/>
        <v>33.841421939503896</v>
      </c>
      <c r="L491" s="123">
        <f t="shared" si="250"/>
        <v>30.700251914511792</v>
      </c>
      <c r="M491" s="123">
        <f t="shared" si="250"/>
        <v>29.449393582274045</v>
      </c>
      <c r="N491" s="123">
        <f t="shared" si="250"/>
        <v>29.576126047104797</v>
      </c>
      <c r="O491" s="123">
        <f t="shared" si="250"/>
        <v>22.896588831001559</v>
      </c>
      <c r="P491" s="123">
        <f t="shared" si="250"/>
        <v>21.960721546003125</v>
      </c>
      <c r="Q491" s="123">
        <f t="shared" si="250"/>
        <v>19.502491676875</v>
      </c>
      <c r="R491" s="123">
        <f t="shared" ref="R491:V491" si="251">SUM(R492:R493)</f>
        <v>16.503637797634294</v>
      </c>
      <c r="S491" s="123">
        <f t="shared" si="251"/>
        <v>27.130852118239716</v>
      </c>
      <c r="T491" s="123">
        <f t="shared" si="251"/>
        <v>30.25228785961961</v>
      </c>
      <c r="U491" s="123">
        <f t="shared" si="251"/>
        <v>19.543685189286691</v>
      </c>
      <c r="V491" s="123">
        <f t="shared" si="251"/>
        <v>21.701989968933933</v>
      </c>
      <c r="W491" s="123">
        <f t="shared" ref="W491:Y491" si="252">SUM(W492:W493)</f>
        <v>0</v>
      </c>
      <c r="X491" s="123">
        <f t="shared" si="252"/>
        <v>0</v>
      </c>
      <c r="Y491" s="123">
        <f t="shared" si="252"/>
        <v>18.16757530982958</v>
      </c>
      <c r="DA491" s="130" t="s">
        <v>4596</v>
      </c>
    </row>
    <row r="492" spans="1:105" ht="12" customHeight="1" x14ac:dyDescent="0.25">
      <c r="A492" s="97" t="s">
        <v>51</v>
      </c>
      <c r="B492" s="99"/>
      <c r="C492" s="99">
        <v>27.712544354225862</v>
      </c>
      <c r="D492" s="99">
        <v>30.037301759254348</v>
      </c>
      <c r="E492" s="99">
        <v>26.88714705130154</v>
      </c>
      <c r="F492" s="99">
        <v>33.193416920402377</v>
      </c>
      <c r="G492" s="99">
        <v>33.87319980744531</v>
      </c>
      <c r="H492" s="99">
        <v>34.28995495452299</v>
      </c>
      <c r="I492" s="99">
        <v>28.531382653972155</v>
      </c>
      <c r="J492" s="99">
        <v>29.978166557885533</v>
      </c>
      <c r="K492" s="99">
        <v>33.610635892274367</v>
      </c>
      <c r="L492" s="99">
        <v>30.492121214062152</v>
      </c>
      <c r="M492" s="99">
        <v>29.248214519849441</v>
      </c>
      <c r="N492" s="99">
        <v>29.376621659486808</v>
      </c>
      <c r="O492" s="99">
        <v>22.739842576127682</v>
      </c>
      <c r="P492" s="99">
        <v>21.808413150391434</v>
      </c>
      <c r="Q492" s="99">
        <v>19.372977284734461</v>
      </c>
      <c r="R492" s="99">
        <v>16.39405622152432</v>
      </c>
      <c r="S492" s="99">
        <v>26.953647433781565</v>
      </c>
      <c r="T492" s="99">
        <v>30.05303377561372</v>
      </c>
      <c r="U492" s="99">
        <v>19.416465750495377</v>
      </c>
      <c r="V492" s="99">
        <v>21.560766361668016</v>
      </c>
      <c r="W492" s="99">
        <v>0</v>
      </c>
      <c r="X492" s="99">
        <v>0</v>
      </c>
      <c r="Y492" s="99">
        <v>18.047403278893047</v>
      </c>
      <c r="DA492" s="63" t="s">
        <v>4597</v>
      </c>
    </row>
    <row r="493" spans="1:105" ht="12" customHeight="1" x14ac:dyDescent="0.25">
      <c r="A493" s="97" t="s">
        <v>53</v>
      </c>
      <c r="B493" s="99"/>
      <c r="C493" s="99">
        <v>0.244097587005255</v>
      </c>
      <c r="D493" s="99">
        <v>0.25604215915281076</v>
      </c>
      <c r="E493" s="99">
        <v>0.21423514982233999</v>
      </c>
      <c r="F493" s="99">
        <v>0.26387783067915371</v>
      </c>
      <c r="G493" s="99">
        <v>0.26017258231177354</v>
      </c>
      <c r="H493" s="99">
        <v>0.25275721350223507</v>
      </c>
      <c r="I493" s="99">
        <v>0.20861543498469398</v>
      </c>
      <c r="J493" s="99">
        <v>0.21383749351441564</v>
      </c>
      <c r="K493" s="99">
        <v>0.23078604722953142</v>
      </c>
      <c r="L493" s="99">
        <v>0.20813070044963983</v>
      </c>
      <c r="M493" s="99">
        <v>0.20117906242460495</v>
      </c>
      <c r="N493" s="99">
        <v>0.19950438761798822</v>
      </c>
      <c r="O493" s="99">
        <v>0.15674625487387753</v>
      </c>
      <c r="P493" s="99">
        <v>0.15230839561168891</v>
      </c>
      <c r="Q493" s="99">
        <v>0.12951439214053842</v>
      </c>
      <c r="R493" s="99">
        <v>0.10958157610997606</v>
      </c>
      <c r="S493" s="99">
        <v>0.17720468445814946</v>
      </c>
      <c r="T493" s="99">
        <v>0.19925408400588931</v>
      </c>
      <c r="U493" s="99">
        <v>0.12721943879131359</v>
      </c>
      <c r="V493" s="99">
        <v>0.14122360726591915</v>
      </c>
      <c r="W493" s="99">
        <v>0</v>
      </c>
      <c r="X493" s="99">
        <v>0</v>
      </c>
      <c r="Y493" s="99">
        <v>0.12017203093653285</v>
      </c>
      <c r="DA493" s="63" t="s">
        <v>4598</v>
      </c>
    </row>
    <row r="494" spans="1:105" ht="12" customHeight="1" x14ac:dyDescent="0.25">
      <c r="A494" s="121" t="s">
        <v>92</v>
      </c>
      <c r="B494" s="123"/>
      <c r="C494" s="123">
        <f t="shared" ref="C494:Y494" si="253">C495</f>
        <v>1.5745619682481629</v>
      </c>
      <c r="D494" s="123">
        <f t="shared" si="253"/>
        <v>1.0167413092078783</v>
      </c>
      <c r="E494" s="123">
        <f t="shared" si="253"/>
        <v>2.0407875942605123</v>
      </c>
      <c r="F494" s="123">
        <f t="shared" si="253"/>
        <v>2.3975033575578344</v>
      </c>
      <c r="G494" s="123">
        <f t="shared" si="253"/>
        <v>3.8675213232507333</v>
      </c>
      <c r="H494" s="123">
        <f t="shared" si="253"/>
        <v>1.2444102368309333</v>
      </c>
      <c r="I494" s="123">
        <f t="shared" si="253"/>
        <v>1.3923191564858273</v>
      </c>
      <c r="J494" s="123">
        <f t="shared" si="253"/>
        <v>1.106763326578815</v>
      </c>
      <c r="K494" s="123">
        <f t="shared" si="253"/>
        <v>1.7207786612241915</v>
      </c>
      <c r="L494" s="123">
        <f t="shared" si="253"/>
        <v>2.0737838181720334</v>
      </c>
      <c r="M494" s="123">
        <f t="shared" si="253"/>
        <v>1.4274371427339771</v>
      </c>
      <c r="N494" s="123">
        <f t="shared" si="253"/>
        <v>2.2197386023358616</v>
      </c>
      <c r="O494" s="123">
        <f t="shared" si="253"/>
        <v>0.4361694070714438</v>
      </c>
      <c r="P494" s="123">
        <f t="shared" si="253"/>
        <v>0.12484953347237381</v>
      </c>
      <c r="Q494" s="123">
        <f t="shared" si="253"/>
        <v>0.14094310400782795</v>
      </c>
      <c r="R494" s="123">
        <f t="shared" si="253"/>
        <v>0.67525185772134078</v>
      </c>
      <c r="S494" s="123">
        <f t="shared" si="253"/>
        <v>0.8229162570640336</v>
      </c>
      <c r="T494" s="123">
        <f t="shared" si="253"/>
        <v>1.073438070935828</v>
      </c>
      <c r="U494" s="123">
        <f t="shared" si="253"/>
        <v>0.57745853498954236</v>
      </c>
      <c r="V494" s="123">
        <f t="shared" si="253"/>
        <v>0</v>
      </c>
      <c r="W494" s="123">
        <f t="shared" si="253"/>
        <v>0</v>
      </c>
      <c r="X494" s="123">
        <f t="shared" si="253"/>
        <v>0</v>
      </c>
      <c r="Y494" s="123">
        <f t="shared" si="253"/>
        <v>0.27176466320175452</v>
      </c>
      <c r="DA494" s="130" t="s">
        <v>4599</v>
      </c>
    </row>
    <row r="495" spans="1:105" ht="12" customHeight="1" x14ac:dyDescent="0.25">
      <c r="A495" s="97" t="s">
        <v>53</v>
      </c>
      <c r="B495" s="99"/>
      <c r="C495" s="99">
        <f>RES_hhdet_in_tess!C8</f>
        <v>1.5745619682481629</v>
      </c>
      <c r="D495" s="99">
        <f>RES_hhdet_in_tess!D8</f>
        <v>1.0167413092078783</v>
      </c>
      <c r="E495" s="99">
        <f>RES_hhdet_in_tess!E8</f>
        <v>2.0407875942605123</v>
      </c>
      <c r="F495" s="99">
        <f>RES_hhdet_in_tess!F8</f>
        <v>2.3975033575578344</v>
      </c>
      <c r="G495" s="99">
        <f>RES_hhdet_in_tess!G8</f>
        <v>3.8675213232507333</v>
      </c>
      <c r="H495" s="99">
        <f>RES_hhdet_in_tess!H8</f>
        <v>1.2444102368309333</v>
      </c>
      <c r="I495" s="99">
        <f>RES_hhdet_in_tess!I8</f>
        <v>1.3923191564858273</v>
      </c>
      <c r="J495" s="99">
        <f>RES_hhdet_in_tess!J8</f>
        <v>1.106763326578815</v>
      </c>
      <c r="K495" s="99">
        <f>RES_hhdet_in_tess!K8</f>
        <v>1.7207786612241915</v>
      </c>
      <c r="L495" s="99">
        <f>RES_hhdet_in_tess!L8</f>
        <v>2.0737838181720334</v>
      </c>
      <c r="M495" s="99">
        <f>RES_hhdet_in_tess!M8</f>
        <v>1.4274371427339771</v>
      </c>
      <c r="N495" s="99">
        <f>RES_hhdet_in_tess!N8</f>
        <v>2.2197386023358616</v>
      </c>
      <c r="O495" s="99">
        <f>RES_hhdet_in_tess!O8</f>
        <v>0.4361694070714438</v>
      </c>
      <c r="P495" s="99">
        <f>RES_hhdet_in_tess!P8</f>
        <v>0.12484953347237381</v>
      </c>
      <c r="Q495" s="99">
        <f>RES_hhdet_in_tess!Q8</f>
        <v>0.14094310400782795</v>
      </c>
      <c r="R495" s="99">
        <f>RES_hhdet_in_tess!R8</f>
        <v>0.67525185772134078</v>
      </c>
      <c r="S495" s="99">
        <f>RES_hhdet_in_tess!S8</f>
        <v>0.8229162570640336</v>
      </c>
      <c r="T495" s="99">
        <f>RES_hhdet_in_tess!T8</f>
        <v>1.073438070935828</v>
      </c>
      <c r="U495" s="99">
        <f>RES_hhdet_in_tess!U8</f>
        <v>0.57745853498954236</v>
      </c>
      <c r="V495" s="99">
        <f>RES_hhdet_in_tess!V8</f>
        <v>0</v>
      </c>
      <c r="W495" s="99">
        <f>RES_hhdet_in_tess!W8</f>
        <v>0</v>
      </c>
      <c r="X495" s="99">
        <f>RES_hhdet_in_tess!X8</f>
        <v>0</v>
      </c>
      <c r="Y495" s="99">
        <f>RES_hhdet_in_tess!Y8</f>
        <v>0.27176466320175452</v>
      </c>
      <c r="DA495" s="63" t="s">
        <v>4600</v>
      </c>
    </row>
    <row r="496" spans="1:105" ht="12" customHeight="1" x14ac:dyDescent="0.25">
      <c r="A496" s="121" t="s">
        <v>55</v>
      </c>
      <c r="B496" s="123"/>
      <c r="C496" s="123">
        <v>7.5354177387476335</v>
      </c>
      <c r="D496" s="123">
        <v>7.1842136594835813</v>
      </c>
      <c r="E496" s="123">
        <v>6.7085206739450136</v>
      </c>
      <c r="F496" s="123">
        <v>6.6933167269660272</v>
      </c>
      <c r="G496" s="123">
        <v>6.75536133899028</v>
      </c>
      <c r="H496" s="123">
        <v>6.7928850937294287</v>
      </c>
      <c r="I496" s="123">
        <v>6.703584066354848</v>
      </c>
      <c r="J496" s="123">
        <v>6.6682427686533048</v>
      </c>
      <c r="K496" s="123">
        <v>6.4994260535002306</v>
      </c>
      <c r="L496" s="123">
        <v>6.7179843297253568</v>
      </c>
      <c r="M496" s="123">
        <v>6.6174762903172102</v>
      </c>
      <c r="N496" s="123">
        <v>6.5045734816407972</v>
      </c>
      <c r="O496" s="123">
        <v>6.5159911356371127</v>
      </c>
      <c r="P496" s="123">
        <v>6.706545958749567</v>
      </c>
      <c r="Q496" s="123">
        <v>6.4271396601008588</v>
      </c>
      <c r="R496" s="123">
        <v>6.6819341586425907</v>
      </c>
      <c r="S496" s="123">
        <v>7.0048124377147571</v>
      </c>
      <c r="T496" s="123">
        <v>7.0819635914085364</v>
      </c>
      <c r="U496" s="123">
        <v>7.1210229511326144</v>
      </c>
      <c r="V496" s="123">
        <v>8.6016855039388247</v>
      </c>
      <c r="W496" s="123">
        <v>0</v>
      </c>
      <c r="X496" s="123">
        <v>0</v>
      </c>
      <c r="Y496" s="123">
        <v>6.5990696750265441</v>
      </c>
      <c r="DA496" s="130" t="s">
        <v>4601</v>
      </c>
    </row>
    <row r="497" spans="1:105" ht="12" customHeight="1" x14ac:dyDescent="0.25">
      <c r="A497" s="97" t="s">
        <v>143</v>
      </c>
      <c r="B497" s="99"/>
      <c r="C497" s="99">
        <v>7.5313087796976887</v>
      </c>
      <c r="D497" s="99">
        <v>7.0667326034890561</v>
      </c>
      <c r="E497" s="99">
        <v>6.7190713388874705</v>
      </c>
      <c r="F497" s="99">
        <v>6.8016138924878033</v>
      </c>
      <c r="G497" s="99">
        <v>6.9921219749834416</v>
      </c>
      <c r="H497" s="99">
        <v>6.9381785276111074</v>
      </c>
      <c r="I497" s="99">
        <v>6.2379955393184048</v>
      </c>
      <c r="J497" s="99">
        <v>6.6566900125002046</v>
      </c>
      <c r="K497" s="99">
        <v>6.7802276681353009</v>
      </c>
      <c r="L497" s="99">
        <v>6.8894693154984461</v>
      </c>
      <c r="M497" s="99">
        <v>6.3438230953226977</v>
      </c>
      <c r="N497" s="99">
        <v>6.4337699099662125</v>
      </c>
      <c r="O497" s="99">
        <v>6.396762771274533</v>
      </c>
      <c r="P497" s="99">
        <v>6.6910247671769802</v>
      </c>
      <c r="Q497" s="99">
        <v>6.6734007089695506</v>
      </c>
      <c r="R497" s="99">
        <v>6.4261158828348144</v>
      </c>
      <c r="S497" s="99">
        <v>7.1545811420241563</v>
      </c>
      <c r="T497" s="99">
        <v>6.8156435194170584</v>
      </c>
      <c r="U497" s="99">
        <v>8.0720444378934371</v>
      </c>
      <c r="V497" s="99">
        <v>8.6016855039388247</v>
      </c>
      <c r="W497" s="99">
        <v>0</v>
      </c>
      <c r="X497" s="99">
        <v>0</v>
      </c>
      <c r="Y497" s="99">
        <v>0</v>
      </c>
      <c r="DA497" s="63" t="s">
        <v>4602</v>
      </c>
    </row>
    <row r="498" spans="1:105" ht="12" customHeight="1" x14ac:dyDescent="0.25">
      <c r="A498" s="97" t="s">
        <v>124</v>
      </c>
      <c r="B498" s="99"/>
      <c r="C498" s="99">
        <v>7.2815053843357438</v>
      </c>
      <c r="D498" s="99">
        <v>7.193103165202456</v>
      </c>
      <c r="E498" s="99">
        <v>6.7401952350646486</v>
      </c>
      <c r="F498" s="99">
        <v>6.741515540561827</v>
      </c>
      <c r="G498" s="99">
        <v>6.9110739837010922</v>
      </c>
      <c r="H498" s="99">
        <v>6.6407618019296493</v>
      </c>
      <c r="I498" s="99">
        <v>6.6411776827063713</v>
      </c>
      <c r="J498" s="99">
        <v>6.6687750431722863</v>
      </c>
      <c r="K498" s="99">
        <v>6.5229193523649096</v>
      </c>
      <c r="L498" s="99">
        <v>6.6924248956172718</v>
      </c>
      <c r="M498" s="99">
        <v>6.5665091652507321</v>
      </c>
      <c r="N498" s="99">
        <v>6.4856992728381808</v>
      </c>
      <c r="O498" s="99">
        <v>6.7017721808404493</v>
      </c>
      <c r="P498" s="99">
        <v>6.7120499563279408</v>
      </c>
      <c r="Q498" s="99">
        <v>6.5413486332976634</v>
      </c>
      <c r="R498" s="99">
        <v>6.7920110411647165</v>
      </c>
      <c r="S498" s="99">
        <v>7.1163962414272675</v>
      </c>
      <c r="T498" s="99">
        <v>7.1731123226250881</v>
      </c>
      <c r="U498" s="99">
        <v>6.8464108721136734</v>
      </c>
      <c r="V498" s="99">
        <v>0</v>
      </c>
      <c r="W498" s="99">
        <v>0</v>
      </c>
      <c r="X498" s="99">
        <v>0</v>
      </c>
      <c r="Y498" s="99">
        <v>6.4176759376547219</v>
      </c>
      <c r="DA498" s="63" t="s">
        <v>4603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7.1925220878566476</v>
      </c>
      <c r="E499" s="99">
        <v>6.740826388547891</v>
      </c>
      <c r="F499" s="99">
        <v>6.7427697495001224</v>
      </c>
      <c r="G499" s="99">
        <v>6.9125089633978121</v>
      </c>
      <c r="H499" s="99">
        <v>6.6414630860087271</v>
      </c>
      <c r="I499" s="99">
        <v>6.6468495041890829</v>
      </c>
      <c r="J499" s="99">
        <v>6.6795808878048648</v>
      </c>
      <c r="K499" s="99">
        <v>6.5330678417449501</v>
      </c>
      <c r="L499" s="99">
        <v>6.7000902625739869</v>
      </c>
      <c r="M499" s="99">
        <v>0</v>
      </c>
      <c r="N499" s="99">
        <v>6.4862409812442854</v>
      </c>
      <c r="O499" s="99">
        <v>6.7019771408970241</v>
      </c>
      <c r="P499" s="99">
        <v>6.7126074463846752</v>
      </c>
      <c r="Q499" s="99">
        <v>6.5447827923659263</v>
      </c>
      <c r="R499" s="99">
        <v>6.797522692790781</v>
      </c>
      <c r="S499" s="99">
        <v>7.1218097208020756</v>
      </c>
      <c r="T499" s="99">
        <v>7.1745836649377903</v>
      </c>
      <c r="U499" s="99">
        <v>6.8406363915075055</v>
      </c>
      <c r="V499" s="99">
        <v>0</v>
      </c>
      <c r="W499" s="99">
        <v>0</v>
      </c>
      <c r="X499" s="99">
        <v>0</v>
      </c>
      <c r="Y499" s="99">
        <v>6.4194483272640097</v>
      </c>
      <c r="DA499" s="63" t="s">
        <v>4604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0.64149467431752039</v>
      </c>
      <c r="E500" s="102">
        <v>0.3543203089310239</v>
      </c>
      <c r="F500" s="102">
        <v>0.46647705547106688</v>
      </c>
      <c r="G500" s="102">
        <v>0.46299307751971791</v>
      </c>
      <c r="H500" s="102">
        <v>0.60724459723254087</v>
      </c>
      <c r="I500" s="102">
        <v>0.49611592406377031</v>
      </c>
      <c r="J500" s="102">
        <v>0.46879145033200587</v>
      </c>
      <c r="K500" s="102">
        <v>0.42977695697658552</v>
      </c>
      <c r="L500" s="102">
        <v>0.44096710868185618</v>
      </c>
      <c r="M500" s="102">
        <v>0</v>
      </c>
      <c r="N500" s="102">
        <v>0.42204477272360336</v>
      </c>
      <c r="O500" s="102">
        <v>0.27501015196368267</v>
      </c>
      <c r="P500" s="102">
        <v>0.57251782193600265</v>
      </c>
      <c r="Q500" s="102">
        <v>0.11648207115164393</v>
      </c>
      <c r="R500" s="102">
        <v>0.20567097013032204</v>
      </c>
      <c r="S500" s="102">
        <v>0.40325214052187053</v>
      </c>
      <c r="T500" s="102">
        <v>0.47422896832271383</v>
      </c>
      <c r="U500" s="102">
        <v>0.56905200043358017</v>
      </c>
      <c r="V500" s="102">
        <v>0</v>
      </c>
      <c r="W500" s="102">
        <v>0</v>
      </c>
      <c r="X500" s="102">
        <v>0</v>
      </c>
      <c r="Y500" s="102">
        <v>0.41373310687946468</v>
      </c>
      <c r="DA500" s="131" t="s">
        <v>4605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6.5510274135391287</v>
      </c>
      <c r="E501" s="105">
        <v>6.3865060796168667</v>
      </c>
      <c r="F501" s="105">
        <v>6.2762926940290571</v>
      </c>
      <c r="G501" s="105">
        <v>6.4495158858780952</v>
      </c>
      <c r="H501" s="105">
        <v>6.0342184887761858</v>
      </c>
      <c r="I501" s="105">
        <v>6.1507335801253138</v>
      </c>
      <c r="J501" s="105">
        <v>6.2107894374728581</v>
      </c>
      <c r="K501" s="105">
        <v>6.1032908847683638</v>
      </c>
      <c r="L501" s="105">
        <v>6.2591231538921317</v>
      </c>
      <c r="M501" s="105">
        <v>0</v>
      </c>
      <c r="N501" s="105">
        <v>6.0641962085206824</v>
      </c>
      <c r="O501" s="105">
        <v>6.4269669889333416</v>
      </c>
      <c r="P501" s="105">
        <v>6.1400896244486729</v>
      </c>
      <c r="Q501" s="105">
        <v>6.4283007212142849</v>
      </c>
      <c r="R501" s="105">
        <v>6.5918517226604569</v>
      </c>
      <c r="S501" s="105">
        <v>6.7185575802802049</v>
      </c>
      <c r="T501" s="105">
        <v>6.7003546966150749</v>
      </c>
      <c r="U501" s="105">
        <v>6.271584391073926</v>
      </c>
      <c r="V501" s="105">
        <v>0</v>
      </c>
      <c r="W501" s="105">
        <v>0</v>
      </c>
      <c r="X501" s="105">
        <v>0</v>
      </c>
      <c r="Y501" s="105">
        <v>6.0057152203845456</v>
      </c>
      <c r="DA501" s="132" t="s">
        <v>4606</v>
      </c>
    </row>
    <row r="502" spans="1:105" ht="12" customHeight="1" x14ac:dyDescent="0.25">
      <c r="A502" s="106" t="s">
        <v>122</v>
      </c>
      <c r="B502" s="102"/>
      <c r="C502" s="102">
        <v>7.8865292000344152</v>
      </c>
      <c r="D502" s="102">
        <v>7.1799109758830122</v>
      </c>
      <c r="E502" s="102">
        <v>6.5603877191049014</v>
      </c>
      <c r="F502" s="102">
        <v>6.5668061141217544</v>
      </c>
      <c r="G502" s="102">
        <v>6.5964939795942001</v>
      </c>
      <c r="H502" s="102">
        <v>6.9587858814638599</v>
      </c>
      <c r="I502" s="102">
        <v>6.7424583181593407</v>
      </c>
      <c r="J502" s="102">
        <v>6.6626173202317949</v>
      </c>
      <c r="K502" s="102">
        <v>6.4340297192019955</v>
      </c>
      <c r="L502" s="102">
        <v>6.6899318532573453</v>
      </c>
      <c r="M502" s="102">
        <v>6.7439259714038382</v>
      </c>
      <c r="N502" s="102">
        <v>6.5414834748836048</v>
      </c>
      <c r="O502" s="102">
        <v>6.3845415752990302</v>
      </c>
      <c r="P502" s="102">
        <v>6.6926911026348144</v>
      </c>
      <c r="Q502" s="102">
        <v>6.2962712686848574</v>
      </c>
      <c r="R502" s="102">
        <v>6.5574585476408522</v>
      </c>
      <c r="S502" s="102">
        <v>6.8749376980948869</v>
      </c>
      <c r="T502" s="102">
        <v>7.0330654410583158</v>
      </c>
      <c r="U502" s="102">
        <v>7.142905998023247</v>
      </c>
      <c r="V502" s="102">
        <v>0</v>
      </c>
      <c r="W502" s="102">
        <v>0</v>
      </c>
      <c r="X502" s="102">
        <v>0</v>
      </c>
      <c r="Y502" s="102">
        <v>6.7081294636796098</v>
      </c>
      <c r="DA502" s="131" t="s">
        <v>4607</v>
      </c>
    </row>
    <row r="503" spans="1:105" ht="12" customHeight="1" x14ac:dyDescent="0.25">
      <c r="A503" s="107" t="s">
        <v>121</v>
      </c>
      <c r="B503" s="105"/>
      <c r="C503" s="105">
        <v>7.8856206782712599</v>
      </c>
      <c r="D503" s="105">
        <v>7.1785231527405324</v>
      </c>
      <c r="E503" s="105">
        <v>6.5616678687671897</v>
      </c>
      <c r="F503" s="105">
        <v>6.5691527280919528</v>
      </c>
      <c r="G503" s="105">
        <v>6.598137473128185</v>
      </c>
      <c r="H503" s="105">
        <v>6.9606611903409776</v>
      </c>
      <c r="I503" s="105">
        <v>6.7496182092845469</v>
      </c>
      <c r="J503" s="105">
        <v>6.6773270381016179</v>
      </c>
      <c r="K503" s="105">
        <v>6.4496601332421966</v>
      </c>
      <c r="L503" s="105">
        <v>6.7026963262663797</v>
      </c>
      <c r="M503" s="105">
        <v>6.7459552586260667</v>
      </c>
      <c r="N503" s="105">
        <v>6.5390535394773384</v>
      </c>
      <c r="O503" s="105">
        <v>6.3828518264083343</v>
      </c>
      <c r="P503" s="105">
        <v>6.7080475205324994</v>
      </c>
      <c r="Q503" s="105">
        <v>6.3253417318978098</v>
      </c>
      <c r="R503" s="105">
        <v>6.6069912621211628</v>
      </c>
      <c r="S503" s="105">
        <v>6.9293086503975889</v>
      </c>
      <c r="T503" s="105">
        <v>7.0628246887816433</v>
      </c>
      <c r="U503" s="105">
        <v>7.1421072245415429</v>
      </c>
      <c r="V503" s="105">
        <v>0</v>
      </c>
      <c r="W503" s="105">
        <v>0</v>
      </c>
      <c r="X503" s="105">
        <v>0</v>
      </c>
      <c r="Y503" s="105">
        <v>6.7139910044131685</v>
      </c>
      <c r="DA503" s="132" t="s">
        <v>4608</v>
      </c>
    </row>
    <row r="504" spans="1:105" ht="12" customHeight="1" x14ac:dyDescent="0.25">
      <c r="A504" s="108" t="s">
        <v>53</v>
      </c>
      <c r="B504" s="99"/>
      <c r="C504" s="99">
        <v>1.7394386749217425</v>
      </c>
      <c r="D504" s="99">
        <v>0.63929456710219168</v>
      </c>
      <c r="E504" s="99">
        <v>0.33671322779037244</v>
      </c>
      <c r="F504" s="99">
        <v>0.45082633688137991</v>
      </c>
      <c r="G504" s="99">
        <v>0.43693420264646665</v>
      </c>
      <c r="H504" s="99">
        <v>0.64214907032005464</v>
      </c>
      <c r="I504" s="99">
        <v>0.50513613845901795</v>
      </c>
      <c r="J504" s="99">
        <v>0.46763533033892052</v>
      </c>
      <c r="K504" s="99">
        <v>0.42058493228888788</v>
      </c>
      <c r="L504" s="99">
        <v>0.43356615428048817</v>
      </c>
      <c r="M504" s="99">
        <v>0.66047232876384332</v>
      </c>
      <c r="N504" s="99">
        <v>0.42135224043119313</v>
      </c>
      <c r="O504" s="99">
        <v>0.24318031664987788</v>
      </c>
      <c r="P504" s="99">
        <v>0.57440468421542268</v>
      </c>
      <c r="Q504" s="99">
        <v>8.278552675292937E-2</v>
      </c>
      <c r="R504" s="99">
        <v>0.16893105123931737</v>
      </c>
      <c r="S504" s="99">
        <v>0.38084104740222052</v>
      </c>
      <c r="T504" s="99">
        <v>0.46015080084893284</v>
      </c>
      <c r="U504" s="99">
        <v>0.61116888486875676</v>
      </c>
      <c r="V504" s="99">
        <v>0</v>
      </c>
      <c r="W504" s="99">
        <v>0</v>
      </c>
      <c r="X504" s="99">
        <v>0</v>
      </c>
      <c r="Y504" s="99">
        <v>0.44801879820326457</v>
      </c>
      <c r="DA504" s="63" t="s">
        <v>4609</v>
      </c>
    </row>
    <row r="505" spans="1:105" ht="12" customHeight="1" x14ac:dyDescent="0.25">
      <c r="A505" s="108" t="s">
        <v>52</v>
      </c>
      <c r="B505" s="99"/>
      <c r="C505" s="99">
        <v>6.1461820033495185</v>
      </c>
      <c r="D505" s="99">
        <v>6.5392285856383419</v>
      </c>
      <c r="E505" s="99">
        <v>6.2249546409768159</v>
      </c>
      <c r="F505" s="99">
        <v>6.118326391210573</v>
      </c>
      <c r="G505" s="99">
        <v>6.1612032704817175</v>
      </c>
      <c r="H505" s="99">
        <v>6.3185121200209231</v>
      </c>
      <c r="I505" s="99">
        <v>6.2444820708255264</v>
      </c>
      <c r="J505" s="99">
        <v>6.2096917077626959</v>
      </c>
      <c r="K505" s="99">
        <v>6.0290752009533088</v>
      </c>
      <c r="L505" s="99">
        <v>6.2691301719858918</v>
      </c>
      <c r="M505" s="99">
        <v>6.0854829298622226</v>
      </c>
      <c r="N505" s="99">
        <v>6.1177012990461455</v>
      </c>
      <c r="O505" s="99">
        <v>6.1396715097584558</v>
      </c>
      <c r="P505" s="99">
        <v>6.1336428363170779</v>
      </c>
      <c r="Q505" s="99">
        <v>6.2425562051448811</v>
      </c>
      <c r="R505" s="99">
        <v>6.4380602108818445</v>
      </c>
      <c r="S505" s="99">
        <v>6.5484676029953688</v>
      </c>
      <c r="T505" s="99">
        <v>6.6026738879327098</v>
      </c>
      <c r="U505" s="99">
        <v>6.5309383396727849</v>
      </c>
      <c r="V505" s="99">
        <v>0</v>
      </c>
      <c r="W505" s="99">
        <v>0</v>
      </c>
      <c r="X505" s="99">
        <v>0</v>
      </c>
      <c r="Y505" s="99">
        <v>6.2659722062099048</v>
      </c>
      <c r="DA505" s="63" t="s">
        <v>4610</v>
      </c>
    </row>
    <row r="506" spans="1:105" ht="12" customHeight="1" x14ac:dyDescent="0.25">
      <c r="A506" s="121" t="s">
        <v>54</v>
      </c>
      <c r="B506" s="123"/>
      <c r="C506" s="123">
        <v>4.4667315934204561</v>
      </c>
      <c r="D506" s="123">
        <v>4.3758331154248813</v>
      </c>
      <c r="E506" s="123">
        <v>4.3823901231003317</v>
      </c>
      <c r="F506" s="123">
        <v>4.3719407984375573</v>
      </c>
      <c r="G506" s="123">
        <v>4.4096803973534984</v>
      </c>
      <c r="H506" s="123">
        <v>4.9383394706812762</v>
      </c>
      <c r="I506" s="123">
        <v>4.7668520660113192</v>
      </c>
      <c r="J506" s="123">
        <v>4.7123242444584434</v>
      </c>
      <c r="K506" s="123">
        <v>4.6478752767749691</v>
      </c>
      <c r="L506" s="123">
        <v>4.4967258617177537</v>
      </c>
      <c r="M506" s="123">
        <v>4.3061891365566858</v>
      </c>
      <c r="N506" s="123">
        <v>4.014964356989001</v>
      </c>
      <c r="O506" s="123">
        <v>3.5135786353011649</v>
      </c>
      <c r="P506" s="123">
        <v>3.8476714194439046</v>
      </c>
      <c r="Q506" s="123">
        <v>3.7979107140571773</v>
      </c>
      <c r="R506" s="123">
        <v>3.8006437714751278</v>
      </c>
      <c r="S506" s="123">
        <v>3.9245314895640235</v>
      </c>
      <c r="T506" s="123">
        <v>4.1807696581610099</v>
      </c>
      <c r="U506" s="123">
        <v>4.0841758034152171</v>
      </c>
      <c r="V506" s="123">
        <v>4.7446562718772913</v>
      </c>
      <c r="W506" s="123">
        <v>0</v>
      </c>
      <c r="X506" s="123">
        <v>0</v>
      </c>
      <c r="Y506" s="123">
        <v>3.8112210150921957</v>
      </c>
      <c r="DA506" s="130" t="s">
        <v>4611</v>
      </c>
    </row>
    <row r="507" spans="1:105" ht="12" customHeight="1" x14ac:dyDescent="0.25">
      <c r="A507" s="97" t="s">
        <v>51</v>
      </c>
      <c r="B507" s="99"/>
      <c r="C507" s="99">
        <v>4.318020163122382</v>
      </c>
      <c r="D507" s="99">
        <v>4.3807572152019985</v>
      </c>
      <c r="E507" s="99">
        <v>4.3490944227381094</v>
      </c>
      <c r="F507" s="99">
        <v>4.4535922585157524</v>
      </c>
      <c r="G507" s="99">
        <v>4.559517664430361</v>
      </c>
      <c r="H507" s="99">
        <v>4.8196441874628189</v>
      </c>
      <c r="I507" s="99">
        <v>4.5568809492345643</v>
      </c>
      <c r="J507" s="99">
        <v>4.6705462031144602</v>
      </c>
      <c r="K507" s="99">
        <v>4.8083775836754201</v>
      </c>
      <c r="L507" s="99">
        <v>4.4176699912180943</v>
      </c>
      <c r="M507" s="99">
        <v>4.3836383280641051</v>
      </c>
      <c r="N507" s="99">
        <v>4.047363012371477</v>
      </c>
      <c r="O507" s="99">
        <v>3.5614949696078404</v>
      </c>
      <c r="P507" s="99">
        <v>3.7352977314197897</v>
      </c>
      <c r="Q507" s="99">
        <v>3.8640734247501896</v>
      </c>
      <c r="R507" s="99">
        <v>3.692216357569555</v>
      </c>
      <c r="S507" s="99">
        <v>4.0591417762029733</v>
      </c>
      <c r="T507" s="99">
        <v>4.0634422507988868</v>
      </c>
      <c r="U507" s="99">
        <v>4.5491338256661953</v>
      </c>
      <c r="V507" s="99">
        <v>4.7446562718772913</v>
      </c>
      <c r="W507" s="99">
        <v>0</v>
      </c>
      <c r="X507" s="99">
        <v>0</v>
      </c>
      <c r="Y507" s="99">
        <v>0</v>
      </c>
      <c r="DA507" s="63" t="s">
        <v>4612</v>
      </c>
    </row>
    <row r="508" spans="1:105" ht="12" customHeight="1" x14ac:dyDescent="0.25">
      <c r="A508" s="97" t="s">
        <v>50</v>
      </c>
      <c r="B508" s="99"/>
      <c r="C508" s="99">
        <v>4.2735465259472889</v>
      </c>
      <c r="D508" s="99">
        <v>4.3542633823160175</v>
      </c>
      <c r="E508" s="99">
        <v>4.3713135936467848</v>
      </c>
      <c r="F508" s="99">
        <v>4.4684230868988637</v>
      </c>
      <c r="G508" s="99">
        <v>4.5368909530727652</v>
      </c>
      <c r="H508" s="99">
        <v>4.6464480728979698</v>
      </c>
      <c r="I508" s="99">
        <v>4.7398697557184732</v>
      </c>
      <c r="J508" s="99">
        <v>4.7565525942313203</v>
      </c>
      <c r="K508" s="99">
        <v>4.6366003862130363</v>
      </c>
      <c r="L508" s="99">
        <v>4.5166378414826056</v>
      </c>
      <c r="M508" s="99">
        <v>4.1389758493915663</v>
      </c>
      <c r="N508" s="99">
        <v>3.9511051348216819</v>
      </c>
      <c r="O508" s="99">
        <v>3.7983733446265782</v>
      </c>
      <c r="P508" s="99">
        <v>3.7480742196479251</v>
      </c>
      <c r="Q508" s="99">
        <v>3.7826951794722605</v>
      </c>
      <c r="R508" s="99">
        <v>3.8719999163598731</v>
      </c>
      <c r="S508" s="99">
        <v>4.0106784024981295</v>
      </c>
      <c r="T508" s="99">
        <v>4.2524709177895339</v>
      </c>
      <c r="U508" s="99">
        <v>3.8327705842753037</v>
      </c>
      <c r="V508" s="99">
        <v>0</v>
      </c>
      <c r="W508" s="99">
        <v>0</v>
      </c>
      <c r="X508" s="99">
        <v>0</v>
      </c>
      <c r="Y508" s="99">
        <v>3.6613528980299743</v>
      </c>
      <c r="DA508" s="63" t="s">
        <v>4613</v>
      </c>
    </row>
    <row r="509" spans="1:105" ht="12" customHeight="1" x14ac:dyDescent="0.25">
      <c r="A509" s="109" t="s">
        <v>120</v>
      </c>
      <c r="B509" s="110"/>
      <c r="C509" s="110">
        <v>4.5334021682614258</v>
      </c>
      <c r="D509" s="110">
        <v>4.3827364137109113</v>
      </c>
      <c r="E509" s="110">
        <v>4.4020644350637932</v>
      </c>
      <c r="F509" s="110">
        <v>4.3088757223691996</v>
      </c>
      <c r="G509" s="110">
        <v>4.3160232189119743</v>
      </c>
      <c r="H509" s="110">
        <v>5.0464473747678182</v>
      </c>
      <c r="I509" s="110">
        <v>4.8535753069834788</v>
      </c>
      <c r="J509" s="110">
        <v>4.7265865910546685</v>
      </c>
      <c r="K509" s="110">
        <v>4.5134608317007459</v>
      </c>
      <c r="L509" s="110">
        <v>4.6861385361452728</v>
      </c>
      <c r="M509" s="110">
        <v>4.1890912415892911</v>
      </c>
      <c r="N509" s="110">
        <v>4.0026465155188777</v>
      </c>
      <c r="O509" s="110">
        <v>3.3868739764529274</v>
      </c>
      <c r="P509" s="110">
        <v>3.887945939005776</v>
      </c>
      <c r="Q509" s="110">
        <v>3.7886055840103068</v>
      </c>
      <c r="R509" s="110">
        <v>3.8005240902044912</v>
      </c>
      <c r="S509" s="110">
        <v>3.8673349899806158</v>
      </c>
      <c r="T509" s="110">
        <v>4.2045457184842316</v>
      </c>
      <c r="U509" s="110">
        <v>3.9891147010336581</v>
      </c>
      <c r="V509" s="110">
        <v>0</v>
      </c>
      <c r="W509" s="110">
        <v>0</v>
      </c>
      <c r="X509" s="110">
        <v>0</v>
      </c>
      <c r="Y509" s="110">
        <v>3.8447158056791069</v>
      </c>
      <c r="DA509" s="60" t="s">
        <v>4614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18.186335501712044</v>
      </c>
      <c r="D511" s="118">
        <f t="shared" si="254"/>
        <v>20.169250880228962</v>
      </c>
      <c r="E511" s="118">
        <f t="shared" si="254"/>
        <v>18.479864083350066</v>
      </c>
      <c r="F511" s="118">
        <f t="shared" si="254"/>
        <v>21.662882254086469</v>
      </c>
      <c r="G511" s="118">
        <f t="shared" si="254"/>
        <v>21.35175154663688</v>
      </c>
      <c r="H511" s="118">
        <f t="shared" si="254"/>
        <v>21.378498871239003</v>
      </c>
      <c r="I511" s="118">
        <f t="shared" si="254"/>
        <v>17.721990536790873</v>
      </c>
      <c r="J511" s="118">
        <f t="shared" si="254"/>
        <v>18.841618630839982</v>
      </c>
      <c r="K511" s="118">
        <f t="shared" si="254"/>
        <v>20.928530799870149</v>
      </c>
      <c r="L511" s="118">
        <f t="shared" si="254"/>
        <v>19.830723847454347</v>
      </c>
      <c r="M511" s="118">
        <f t="shared" si="254"/>
        <v>19.171731073258016</v>
      </c>
      <c r="N511" s="118">
        <f t="shared" si="254"/>
        <v>18.169574736528979</v>
      </c>
      <c r="O511" s="118">
        <f t="shared" si="254"/>
        <v>14.556751276050324</v>
      </c>
      <c r="P511" s="118">
        <f t="shared" si="254"/>
        <v>13.208180950761136</v>
      </c>
      <c r="Q511" s="118">
        <f t="shared" si="254"/>
        <v>11.598112295437922</v>
      </c>
      <c r="R511" s="118">
        <f t="shared" ref="R511:V511" si="255">R512+R515+R517+R527</f>
        <v>9.8944414590937555</v>
      </c>
      <c r="S511" s="118">
        <f t="shared" si="255"/>
        <v>15.508171513580068</v>
      </c>
      <c r="T511" s="118">
        <f t="shared" si="255"/>
        <v>16.93683409890059</v>
      </c>
      <c r="U511" s="118">
        <f t="shared" si="255"/>
        <v>11.007203772922436</v>
      </c>
      <c r="V511" s="118">
        <f t="shared" si="255"/>
        <v>17.69057702758634</v>
      </c>
      <c r="W511" s="118">
        <f t="shared" ref="W511:Y511" si="256">W512+W515+W517+W527</f>
        <v>0</v>
      </c>
      <c r="X511" s="118">
        <f t="shared" si="256"/>
        <v>0</v>
      </c>
      <c r="Y511" s="118">
        <f t="shared" si="256"/>
        <v>9.5379395914604501</v>
      </c>
      <c r="DA511" s="129" t="s">
        <v>4763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15.882301719901569</v>
      </c>
      <c r="D512" s="123">
        <f t="shared" si="257"/>
        <v>17.153701061448576</v>
      </c>
      <c r="E512" s="123">
        <f t="shared" si="257"/>
        <v>15.139864872436169</v>
      </c>
      <c r="F512" s="123">
        <f t="shared" si="257"/>
        <v>18.773136357899048</v>
      </c>
      <c r="G512" s="123">
        <f t="shared" si="257"/>
        <v>19.005203260453339</v>
      </c>
      <c r="H512" s="123">
        <f t="shared" si="257"/>
        <v>19.120737366121489</v>
      </c>
      <c r="I512" s="123">
        <f t="shared" si="257"/>
        <v>15.740180788987194</v>
      </c>
      <c r="J512" s="123">
        <f t="shared" si="257"/>
        <v>16.394267160321757</v>
      </c>
      <c r="K512" s="123">
        <f t="shared" si="257"/>
        <v>18.189514941009687</v>
      </c>
      <c r="L512" s="123">
        <f t="shared" si="257"/>
        <v>16.322587027739143</v>
      </c>
      <c r="M512" s="123">
        <f t="shared" si="257"/>
        <v>15.770191171783964</v>
      </c>
      <c r="N512" s="123">
        <f t="shared" si="257"/>
        <v>15.491942792768349</v>
      </c>
      <c r="O512" s="123">
        <f t="shared" si="257"/>
        <v>11.887813825097767</v>
      </c>
      <c r="P512" s="123">
        <f t="shared" si="257"/>
        <v>11.366811977624629</v>
      </c>
      <c r="Q512" s="123">
        <f t="shared" si="257"/>
        <v>9.9730750869318037</v>
      </c>
      <c r="R512" s="123">
        <f t="shared" ref="R512:V512" si="258">SUM(R513:R514)</f>
        <v>8.2207318692205131</v>
      </c>
      <c r="S512" s="123">
        <f t="shared" si="258"/>
        <v>13.740610342217231</v>
      </c>
      <c r="T512" s="123">
        <f t="shared" si="258"/>
        <v>15.159554822232783</v>
      </c>
      <c r="U512" s="123">
        <f t="shared" si="258"/>
        <v>9.343298808185887</v>
      </c>
      <c r="V512" s="123">
        <f t="shared" si="258"/>
        <v>10.299362545238433</v>
      </c>
      <c r="W512" s="123">
        <f t="shared" ref="W512:Y512" si="259">SUM(W513:W514)</f>
        <v>0</v>
      </c>
      <c r="X512" s="123">
        <f t="shared" si="259"/>
        <v>0</v>
      </c>
      <c r="Y512" s="123">
        <f t="shared" si="259"/>
        <v>8.5830617487055854</v>
      </c>
      <c r="DA512" s="130" t="s">
        <v>4764</v>
      </c>
    </row>
    <row r="513" spans="1:105" ht="12" customHeight="1" x14ac:dyDescent="0.25">
      <c r="A513" s="97" t="s">
        <v>51</v>
      </c>
      <c r="B513" s="99"/>
      <c r="C513" s="99">
        <v>15.882301719901569</v>
      </c>
      <c r="D513" s="99">
        <v>17.153701061448576</v>
      </c>
      <c r="E513" s="99">
        <v>15.139864872436169</v>
      </c>
      <c r="F513" s="99">
        <v>18.773136357899048</v>
      </c>
      <c r="G513" s="99">
        <v>19.005203260453339</v>
      </c>
      <c r="H513" s="99">
        <v>19.120737366121489</v>
      </c>
      <c r="I513" s="99">
        <v>15.740180788987194</v>
      </c>
      <c r="J513" s="99">
        <v>16.394267160321757</v>
      </c>
      <c r="K513" s="99">
        <v>18.189514941009687</v>
      </c>
      <c r="L513" s="99">
        <v>16.322587027739143</v>
      </c>
      <c r="M513" s="99">
        <v>15.770191171783964</v>
      </c>
      <c r="N513" s="99">
        <v>15.491942792768349</v>
      </c>
      <c r="O513" s="99">
        <v>11.887813825097767</v>
      </c>
      <c r="P513" s="99">
        <v>11.366811977624629</v>
      </c>
      <c r="Q513" s="99">
        <v>9.9730750869318037</v>
      </c>
      <c r="R513" s="99">
        <v>8.2207318692205131</v>
      </c>
      <c r="S513" s="99">
        <v>13.740610342217231</v>
      </c>
      <c r="T513" s="99">
        <v>15.159554822232783</v>
      </c>
      <c r="U513" s="99">
        <v>9.343298808185887</v>
      </c>
      <c r="V513" s="99">
        <v>10.299362545238433</v>
      </c>
      <c r="W513" s="99">
        <v>0</v>
      </c>
      <c r="X513" s="99">
        <v>0</v>
      </c>
      <c r="Y513" s="99">
        <v>8.5830617487055854</v>
      </c>
      <c r="DA513" s="63" t="s">
        <v>4765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X514" s="99">
        <v>0</v>
      </c>
      <c r="Y514" s="99">
        <v>0</v>
      </c>
      <c r="DA514" s="63" t="s">
        <v>4766</v>
      </c>
    </row>
    <row r="515" spans="1:105" ht="12" customHeight="1" x14ac:dyDescent="0.25">
      <c r="A515" s="121" t="s">
        <v>92</v>
      </c>
      <c r="B515" s="123"/>
      <c r="C515" s="123">
        <f t="shared" ref="C515:Y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X515" s="123">
        <f t="shared" si="260"/>
        <v>0</v>
      </c>
      <c r="Y515" s="123">
        <f t="shared" si="260"/>
        <v>0</v>
      </c>
      <c r="DA515" s="130" t="s">
        <v>4767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X516" s="99">
        <v>0</v>
      </c>
      <c r="Y516" s="99">
        <v>0</v>
      </c>
      <c r="DA516" s="63" t="s">
        <v>4768</v>
      </c>
    </row>
    <row r="517" spans="1:105" ht="12" customHeight="1" x14ac:dyDescent="0.25">
      <c r="A517" s="121" t="s">
        <v>55</v>
      </c>
      <c r="B517" s="123"/>
      <c r="C517" s="123">
        <v>1.7807426933338</v>
      </c>
      <c r="D517" s="123">
        <v>2.1443422887419303</v>
      </c>
      <c r="E517" s="123">
        <v>2.3233218798648028</v>
      </c>
      <c r="F517" s="123">
        <v>1.9692146893355826</v>
      </c>
      <c r="G517" s="123">
        <v>1.4085711758299448</v>
      </c>
      <c r="H517" s="123">
        <v>1.3959481886276488</v>
      </c>
      <c r="I517" s="123">
        <v>1.0436720753444895</v>
      </c>
      <c r="J517" s="123">
        <v>1.2688828466957729</v>
      </c>
      <c r="K517" s="123">
        <v>1.3195936575413894</v>
      </c>
      <c r="L517" s="123">
        <v>1.6069056939809991</v>
      </c>
      <c r="M517" s="123">
        <v>1.5397095642604153</v>
      </c>
      <c r="N517" s="123">
        <v>1.4164172204411167</v>
      </c>
      <c r="O517" s="123">
        <v>1.5321232635552009</v>
      </c>
      <c r="P517" s="123">
        <v>1.3608718313634767</v>
      </c>
      <c r="Q517" s="123">
        <v>1.066065193331404</v>
      </c>
      <c r="R517" s="123">
        <v>1.1232125690378119</v>
      </c>
      <c r="S517" s="123">
        <v>1.0737041122177795</v>
      </c>
      <c r="T517" s="123">
        <v>0.97946737738199863</v>
      </c>
      <c r="U517" s="123">
        <v>0.90922895206813592</v>
      </c>
      <c r="V517" s="123">
        <v>4.4067896112291782</v>
      </c>
      <c r="W517" s="123">
        <v>0</v>
      </c>
      <c r="X517" s="123">
        <v>0</v>
      </c>
      <c r="Y517" s="123">
        <v>0.70766650512272899</v>
      </c>
      <c r="DA517" s="130" t="s">
        <v>4769</v>
      </c>
    </row>
    <row r="518" spans="1:105" ht="12" customHeight="1" x14ac:dyDescent="0.25">
      <c r="A518" s="97" t="s">
        <v>143</v>
      </c>
      <c r="B518" s="99"/>
      <c r="C518" s="99">
        <v>4.5021606430686187</v>
      </c>
      <c r="D518" s="99">
        <v>4.2134966958156754</v>
      </c>
      <c r="E518" s="99">
        <v>3.9540283246935992</v>
      </c>
      <c r="F518" s="99">
        <v>4.024237144499744</v>
      </c>
      <c r="G518" s="99">
        <v>4.1082294893515749</v>
      </c>
      <c r="H518" s="99">
        <v>4.0556687365094746</v>
      </c>
      <c r="I518" s="99">
        <v>3.6113304533364929</v>
      </c>
      <c r="J518" s="99">
        <v>3.8242165939877792</v>
      </c>
      <c r="K518" s="99">
        <v>3.8587993325454684</v>
      </c>
      <c r="L518" s="99">
        <v>3.8825616028852745</v>
      </c>
      <c r="M518" s="99">
        <v>3.6047759985769137</v>
      </c>
      <c r="N518" s="99">
        <v>3.5791516840250166</v>
      </c>
      <c r="O518" s="99">
        <v>3.5306575729258629</v>
      </c>
      <c r="P518" s="99">
        <v>3.6851182861734797</v>
      </c>
      <c r="Q518" s="99">
        <v>3.6350053917736775</v>
      </c>
      <c r="R518" s="99">
        <v>3.4181630271873487</v>
      </c>
      <c r="S518" s="99">
        <v>3.8810238502671179</v>
      </c>
      <c r="T518" s="99">
        <v>3.6697218850864459</v>
      </c>
      <c r="U518" s="99">
        <v>4.157348771247066</v>
      </c>
      <c r="V518" s="99">
        <v>4.4067896112291782</v>
      </c>
      <c r="W518" s="99">
        <v>0</v>
      </c>
      <c r="X518" s="99">
        <v>0</v>
      </c>
      <c r="Y518" s="99">
        <v>0</v>
      </c>
      <c r="DA518" s="63" t="s">
        <v>4770</v>
      </c>
    </row>
    <row r="519" spans="1:105" ht="12" customHeight="1" x14ac:dyDescent="0.25">
      <c r="A519" s="97" t="s">
        <v>124</v>
      </c>
      <c r="B519" s="99"/>
      <c r="C519" s="99">
        <v>2.9614844453178559</v>
      </c>
      <c r="D519" s="99">
        <v>2.9147500064644332</v>
      </c>
      <c r="E519" s="99">
        <v>2.7198099742248885</v>
      </c>
      <c r="F519" s="99">
        <v>2.7088327694920054</v>
      </c>
      <c r="G519" s="99">
        <v>2.7639762072464413</v>
      </c>
      <c r="H519" s="99">
        <v>2.6424089575635805</v>
      </c>
      <c r="I519" s="99">
        <v>2.6279101552856772</v>
      </c>
      <c r="J519" s="99">
        <v>2.6219068720637808</v>
      </c>
      <c r="K519" s="99">
        <v>2.5450982476005479</v>
      </c>
      <c r="L519" s="99">
        <v>2.5881921942633412</v>
      </c>
      <c r="M519" s="99">
        <v>2.4946187930118819</v>
      </c>
      <c r="N519" s="99">
        <v>2.3941768307929507</v>
      </c>
      <c r="O519" s="99">
        <v>2.3756337654307536</v>
      </c>
      <c r="P519" s="99">
        <v>2.2699021955671332</v>
      </c>
      <c r="Q519" s="99">
        <v>2.1242523218940175</v>
      </c>
      <c r="R519" s="99">
        <v>2.1502092063173017</v>
      </c>
      <c r="S519" s="99">
        <v>2.201379373476716</v>
      </c>
      <c r="T519" s="99">
        <v>2.1743432930960167</v>
      </c>
      <c r="U519" s="99">
        <v>2.0403988215515887</v>
      </c>
      <c r="V519" s="99">
        <v>0</v>
      </c>
      <c r="W519" s="99">
        <v>0</v>
      </c>
      <c r="X519" s="99">
        <v>0</v>
      </c>
      <c r="Y519" s="99">
        <v>1.8603909757410768</v>
      </c>
      <c r="DA519" s="63" t="s">
        <v>4771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0.25994297081116102</v>
      </c>
      <c r="E520" s="99">
        <v>0.14297566712721485</v>
      </c>
      <c r="F520" s="99">
        <v>0.18743683471073908</v>
      </c>
      <c r="G520" s="99">
        <v>0.18516685733683727</v>
      </c>
      <c r="H520" s="99">
        <v>0.24162718239541414</v>
      </c>
      <c r="I520" s="99">
        <v>0.19631278326449236</v>
      </c>
      <c r="J520" s="99">
        <v>0.18431083928204395</v>
      </c>
      <c r="K520" s="99">
        <v>0.16768942263001205</v>
      </c>
      <c r="L520" s="99">
        <v>0.17053723372595081</v>
      </c>
      <c r="M520" s="99">
        <v>0</v>
      </c>
      <c r="N520" s="99">
        <v>0.15579658783191608</v>
      </c>
      <c r="O520" s="99">
        <v>9.748517037164281E-2</v>
      </c>
      <c r="P520" s="99">
        <v>0.19361588031517191</v>
      </c>
      <c r="Q520" s="99">
        <v>3.7826650737336431E-2</v>
      </c>
      <c r="R520" s="99">
        <v>6.51111446618899E-2</v>
      </c>
      <c r="S520" s="99">
        <v>0.12474164090069557</v>
      </c>
      <c r="T520" s="99">
        <v>0.14375023424796712</v>
      </c>
      <c r="U520" s="99">
        <v>0.1695914914799424</v>
      </c>
      <c r="V520" s="99">
        <v>0</v>
      </c>
      <c r="W520" s="99">
        <v>0</v>
      </c>
      <c r="X520" s="99">
        <v>0</v>
      </c>
      <c r="Y520" s="99">
        <v>0.11993521422416287</v>
      </c>
      <c r="DA520" s="63" t="s">
        <v>4772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0.25994297081116102</v>
      </c>
      <c r="E521" s="102">
        <v>0.14297566712721485</v>
      </c>
      <c r="F521" s="102">
        <v>0.18743683471073908</v>
      </c>
      <c r="G521" s="102">
        <v>0.18516685733683727</v>
      </c>
      <c r="H521" s="102">
        <v>0.24162718239541414</v>
      </c>
      <c r="I521" s="102">
        <v>0.19631278326449236</v>
      </c>
      <c r="J521" s="102">
        <v>0.18431083928204395</v>
      </c>
      <c r="K521" s="102">
        <v>0.16768942263001205</v>
      </c>
      <c r="L521" s="102">
        <v>0.17053723372595081</v>
      </c>
      <c r="M521" s="102">
        <v>0</v>
      </c>
      <c r="N521" s="102">
        <v>0.15579658783191608</v>
      </c>
      <c r="O521" s="102">
        <v>9.748517037164281E-2</v>
      </c>
      <c r="P521" s="102">
        <v>0.19361588031517191</v>
      </c>
      <c r="Q521" s="102">
        <v>3.7826650737336431E-2</v>
      </c>
      <c r="R521" s="102">
        <v>6.51111446618899E-2</v>
      </c>
      <c r="S521" s="102">
        <v>0.12474164090069557</v>
      </c>
      <c r="T521" s="102">
        <v>0.14375023424796712</v>
      </c>
      <c r="U521" s="102">
        <v>0.1695914914799424</v>
      </c>
      <c r="V521" s="102">
        <v>0</v>
      </c>
      <c r="W521" s="102">
        <v>0</v>
      </c>
      <c r="X521" s="102">
        <v>0</v>
      </c>
      <c r="Y521" s="102">
        <v>0.11993521422416287</v>
      </c>
      <c r="DA521" s="131" t="s">
        <v>4773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X522" s="105">
        <v>0</v>
      </c>
      <c r="Y522" s="105">
        <v>0</v>
      </c>
      <c r="DA522" s="132" t="s">
        <v>4774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X523" s="102">
        <v>0</v>
      </c>
      <c r="Y523" s="102">
        <v>0</v>
      </c>
      <c r="DA523" s="131" t="s">
        <v>4775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X524" s="105">
        <v>0</v>
      </c>
      <c r="Y524" s="105">
        <v>0</v>
      </c>
      <c r="DA524" s="132" t="s">
        <v>4776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X525" s="99">
        <v>0</v>
      </c>
      <c r="Y525" s="99">
        <v>0</v>
      </c>
      <c r="DA525" s="63" t="s">
        <v>4777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X526" s="99">
        <v>0</v>
      </c>
      <c r="Y526" s="99">
        <v>0</v>
      </c>
      <c r="DA526" s="63" t="s">
        <v>4778</v>
      </c>
    </row>
    <row r="527" spans="1:105" ht="12" customHeight="1" x14ac:dyDescent="0.25">
      <c r="A527" s="121" t="s">
        <v>54</v>
      </c>
      <c r="B527" s="123"/>
      <c r="C527" s="123">
        <v>0.5232910884766756</v>
      </c>
      <c r="D527" s="123">
        <v>0.87120753003845319</v>
      </c>
      <c r="E527" s="123">
        <v>1.0166773310490953</v>
      </c>
      <c r="F527" s="123">
        <v>0.92053120685183676</v>
      </c>
      <c r="G527" s="123">
        <v>0.93797711035359488</v>
      </c>
      <c r="H527" s="123">
        <v>0.86181331648986592</v>
      </c>
      <c r="I527" s="123">
        <v>0.93813767245918966</v>
      </c>
      <c r="J527" s="123">
        <v>1.1784686238224495</v>
      </c>
      <c r="K527" s="123">
        <v>1.4194222013190727</v>
      </c>
      <c r="L527" s="123">
        <v>1.9012311257342069</v>
      </c>
      <c r="M527" s="123">
        <v>1.861830337213636</v>
      </c>
      <c r="N527" s="123">
        <v>1.261214723319515</v>
      </c>
      <c r="O527" s="123">
        <v>1.1368141873973547</v>
      </c>
      <c r="P527" s="123">
        <v>0.48049714177303021</v>
      </c>
      <c r="Q527" s="123">
        <v>0.55897201517471407</v>
      </c>
      <c r="R527" s="123">
        <v>0.55049702083543062</v>
      </c>
      <c r="S527" s="123">
        <v>0.69385705914505769</v>
      </c>
      <c r="T527" s="123">
        <v>0.79781189928580842</v>
      </c>
      <c r="U527" s="123">
        <v>0.75467601266841455</v>
      </c>
      <c r="V527" s="123">
        <v>2.9844248711187298</v>
      </c>
      <c r="W527" s="123">
        <v>0</v>
      </c>
      <c r="X527" s="123">
        <v>0</v>
      </c>
      <c r="Y527" s="123">
        <v>0.24721133763213568</v>
      </c>
      <c r="DA527" s="130" t="s">
        <v>4779</v>
      </c>
    </row>
    <row r="528" spans="1:105" ht="12" customHeight="1" x14ac:dyDescent="0.25">
      <c r="A528" s="97" t="s">
        <v>51</v>
      </c>
      <c r="B528" s="99"/>
      <c r="C528" s="99">
        <v>2.607924656323179</v>
      </c>
      <c r="D528" s="99">
        <v>2.6558799101257544</v>
      </c>
      <c r="E528" s="99">
        <v>2.6197346121819542</v>
      </c>
      <c r="F528" s="99">
        <v>2.7157091927102091</v>
      </c>
      <c r="G528" s="99">
        <v>2.7805832399101873</v>
      </c>
      <c r="H528" s="99">
        <v>2.9454863736573085</v>
      </c>
      <c r="I528" s="99">
        <v>2.7787275932729814</v>
      </c>
      <c r="J528" s="99">
        <v>2.8478484826461767</v>
      </c>
      <c r="K528" s="99">
        <v>2.9271701440787652</v>
      </c>
      <c r="L528" s="99">
        <v>2.6840409976964343</v>
      </c>
      <c r="M528" s="99">
        <v>2.7068712453134256</v>
      </c>
      <c r="N528" s="99">
        <v>2.4651935179414806</v>
      </c>
      <c r="O528" s="99">
        <v>2.1667676043260307</v>
      </c>
      <c r="P528" s="99">
        <v>2.2821502265743305</v>
      </c>
      <c r="Q528" s="99">
        <v>2.3567754247256789</v>
      </c>
      <c r="R528" s="99">
        <v>2.2363059560677714</v>
      </c>
      <c r="S528" s="99">
        <v>2.5597373718356136</v>
      </c>
      <c r="T528" s="99">
        <v>2.5974630242642016</v>
      </c>
      <c r="U528" s="99">
        <v>2.8340218252752449</v>
      </c>
      <c r="V528" s="99">
        <v>2.9844248711187298</v>
      </c>
      <c r="W528" s="99">
        <v>0</v>
      </c>
      <c r="X528" s="99">
        <v>0</v>
      </c>
      <c r="Y528" s="99">
        <v>0</v>
      </c>
      <c r="DA528" s="63" t="s">
        <v>4780</v>
      </c>
    </row>
    <row r="529" spans="1:105" ht="12" customHeight="1" x14ac:dyDescent="0.25">
      <c r="A529" s="97" t="s">
        <v>50</v>
      </c>
      <c r="B529" s="99"/>
      <c r="C529" s="99">
        <v>1.7015564465907729</v>
      </c>
      <c r="D529" s="99">
        <v>1.7316876884839012</v>
      </c>
      <c r="E529" s="99">
        <v>1.7364581625587658</v>
      </c>
      <c r="F529" s="99">
        <v>1.7729835607498345</v>
      </c>
      <c r="G529" s="99">
        <v>1.798073174059478</v>
      </c>
      <c r="H529" s="99">
        <v>1.8393706355067991</v>
      </c>
      <c r="I529" s="99">
        <v>1.8741926926273691</v>
      </c>
      <c r="J529" s="99">
        <v>1.8786258799597466</v>
      </c>
      <c r="K529" s="99">
        <v>1.8291456699445106</v>
      </c>
      <c r="L529" s="99">
        <v>1.7797744901612338</v>
      </c>
      <c r="M529" s="99">
        <v>1.6295364689590692</v>
      </c>
      <c r="N529" s="99">
        <v>1.5548136639261838</v>
      </c>
      <c r="O529" s="99">
        <v>1.4942769440871913</v>
      </c>
      <c r="P529" s="99">
        <v>1.4732937841394771</v>
      </c>
      <c r="Q529" s="99">
        <v>1.4820117043660905</v>
      </c>
      <c r="R529" s="99">
        <v>1.50400523024358</v>
      </c>
      <c r="S529" s="99">
        <v>1.5392723064427962</v>
      </c>
      <c r="T529" s="99">
        <v>1.6109673621393401</v>
      </c>
      <c r="U529" s="99">
        <v>1.4350514471434712</v>
      </c>
      <c r="V529" s="99">
        <v>0</v>
      </c>
      <c r="W529" s="99">
        <v>0</v>
      </c>
      <c r="X529" s="99">
        <v>0</v>
      </c>
      <c r="Y529" s="99">
        <v>1.3533265584819802</v>
      </c>
      <c r="DA529" s="63" t="s">
        <v>4781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X530" s="110">
        <v>0</v>
      </c>
      <c r="Y530" s="110">
        <v>0</v>
      </c>
      <c r="DA530" s="60" t="s">
        <v>4782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2026182</v>
      </c>
      <c r="C5" s="120">
        <v>1863783</v>
      </c>
      <c r="D5" s="120">
        <v>1773845</v>
      </c>
      <c r="E5" s="120">
        <v>1686970</v>
      </c>
      <c r="F5" s="120">
        <v>1633350</v>
      </c>
      <c r="G5" s="120">
        <v>1566396</v>
      </c>
      <c r="H5" s="120">
        <v>1493550</v>
      </c>
      <c r="I5" s="120">
        <v>1448837</v>
      </c>
      <c r="J5" s="120">
        <v>1398657</v>
      </c>
      <c r="K5" s="120">
        <v>1295634</v>
      </c>
      <c r="L5" s="120">
        <v>1187510</v>
      </c>
      <c r="M5" s="120">
        <v>1086600</v>
      </c>
      <c r="N5" s="120">
        <v>1023667</v>
      </c>
      <c r="O5" s="120">
        <v>963354</v>
      </c>
      <c r="P5" s="120">
        <v>921393</v>
      </c>
      <c r="Q5" s="120">
        <v>912303</v>
      </c>
      <c r="R5" s="120">
        <v>895858</v>
      </c>
      <c r="S5" s="120">
        <v>901043</v>
      </c>
      <c r="T5" s="120">
        <v>870927</v>
      </c>
      <c r="U5" s="120">
        <v>806226</v>
      </c>
      <c r="V5" s="120">
        <v>796040</v>
      </c>
      <c r="W5" s="120">
        <v>821200</v>
      </c>
      <c r="X5" s="120">
        <v>869956</v>
      </c>
      <c r="Y5" s="120">
        <v>871003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74</v>
      </c>
      <c r="B7" s="52">
        <v>2026182</v>
      </c>
      <c r="C7" s="52">
        <v>1863783</v>
      </c>
      <c r="D7" s="52">
        <v>1773845</v>
      </c>
      <c r="E7" s="52">
        <v>1686970</v>
      </c>
      <c r="F7" s="52">
        <v>1633350</v>
      </c>
      <c r="G7" s="52">
        <v>1566396</v>
      </c>
      <c r="H7" s="52">
        <v>1493550</v>
      </c>
      <c r="I7" s="52">
        <v>1448837</v>
      </c>
      <c r="J7" s="52">
        <v>1398657</v>
      </c>
      <c r="K7" s="52">
        <v>1295634</v>
      </c>
      <c r="L7" s="52">
        <v>1187510</v>
      </c>
      <c r="M7" s="52">
        <v>1086600</v>
      </c>
      <c r="N7" s="52">
        <v>1023667</v>
      </c>
      <c r="O7" s="52">
        <v>963354</v>
      </c>
      <c r="P7" s="52">
        <v>921393</v>
      </c>
      <c r="Q7" s="52">
        <v>912303</v>
      </c>
      <c r="R7" s="52">
        <v>895858</v>
      </c>
      <c r="S7" s="52">
        <v>901043</v>
      </c>
      <c r="T7" s="52">
        <v>870927</v>
      </c>
      <c r="U7" s="52">
        <v>806226</v>
      </c>
      <c r="V7" s="52">
        <v>796040</v>
      </c>
      <c r="W7" s="52">
        <v>821200</v>
      </c>
      <c r="X7" s="52">
        <v>869956</v>
      </c>
      <c r="Y7" s="52">
        <v>871003</v>
      </c>
      <c r="DA7" s="63" t="s">
        <v>1069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119497</v>
      </c>
      <c r="C9" s="52">
        <v>135219</v>
      </c>
      <c r="D9" s="52">
        <v>147486</v>
      </c>
      <c r="E9" s="52">
        <v>141675</v>
      </c>
      <c r="F9" s="52">
        <v>164281</v>
      </c>
      <c r="G9" s="52">
        <v>218901</v>
      </c>
      <c r="H9" s="52">
        <v>227828</v>
      </c>
      <c r="I9" s="52">
        <v>249917</v>
      </c>
      <c r="J9" s="52">
        <v>280173</v>
      </c>
      <c r="K9" s="52">
        <v>300025</v>
      </c>
      <c r="L9" s="52">
        <v>309058</v>
      </c>
      <c r="M9" s="52">
        <v>305544</v>
      </c>
      <c r="N9" s="52">
        <v>304829</v>
      </c>
      <c r="O9" s="52">
        <v>288393</v>
      </c>
      <c r="P9" s="52">
        <v>279461</v>
      </c>
      <c r="Q9" s="52">
        <v>249933</v>
      </c>
      <c r="R9" s="52">
        <v>233745</v>
      </c>
      <c r="S9" s="52">
        <v>226847</v>
      </c>
      <c r="T9" s="52">
        <v>228217</v>
      </c>
      <c r="U9" s="52">
        <v>222448</v>
      </c>
      <c r="V9" s="52">
        <v>205438</v>
      </c>
      <c r="W9" s="52">
        <v>209266</v>
      </c>
      <c r="X9" s="52">
        <v>230429</v>
      </c>
      <c r="Y9" s="52">
        <v>253086</v>
      </c>
      <c r="DA9" s="63" t="s">
        <v>1070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141</v>
      </c>
      <c r="B11" s="52">
        <v>1742929</v>
      </c>
      <c r="C11" s="52">
        <v>1560045</v>
      </c>
      <c r="D11" s="52">
        <v>1447679</v>
      </c>
      <c r="E11" s="52">
        <v>1363638</v>
      </c>
      <c r="F11" s="52">
        <v>1275463</v>
      </c>
      <c r="G11" s="52">
        <v>1119732</v>
      </c>
      <c r="H11" s="52">
        <v>967829</v>
      </c>
      <c r="I11" s="52">
        <v>867536</v>
      </c>
      <c r="J11" s="52">
        <v>794836</v>
      </c>
      <c r="K11" s="52">
        <v>703667</v>
      </c>
      <c r="L11" s="52">
        <v>607988</v>
      </c>
      <c r="M11" s="52">
        <v>524304</v>
      </c>
      <c r="N11" s="52">
        <v>468864</v>
      </c>
      <c r="O11" s="52">
        <v>441258</v>
      </c>
      <c r="P11" s="52">
        <v>430254</v>
      </c>
      <c r="Q11" s="52">
        <v>432511</v>
      </c>
      <c r="R11" s="52">
        <v>431860</v>
      </c>
      <c r="S11" s="52">
        <v>431349</v>
      </c>
      <c r="T11" s="52">
        <v>404652</v>
      </c>
      <c r="U11" s="52">
        <v>358318</v>
      </c>
      <c r="V11" s="52">
        <v>339469</v>
      </c>
      <c r="W11" s="52">
        <v>340501</v>
      </c>
      <c r="X11" s="52">
        <v>359863</v>
      </c>
      <c r="Y11" s="52">
        <v>351899</v>
      </c>
      <c r="DA11" s="63" t="s">
        <v>1071</v>
      </c>
    </row>
    <row r="12" spans="1:105" ht="12" customHeight="1" x14ac:dyDescent="0.25">
      <c r="A12" s="97" t="s">
        <v>140</v>
      </c>
      <c r="B12" s="52">
        <v>3359</v>
      </c>
      <c r="C12" s="52">
        <v>2834</v>
      </c>
      <c r="D12" s="52">
        <v>2486</v>
      </c>
      <c r="E12" s="52">
        <v>2579</v>
      </c>
      <c r="F12" s="52">
        <v>2537</v>
      </c>
      <c r="G12" s="52">
        <v>2271</v>
      </c>
      <c r="H12" s="52">
        <v>1934</v>
      </c>
      <c r="I12" s="52">
        <v>2128</v>
      </c>
      <c r="J12" s="52">
        <v>2483</v>
      </c>
      <c r="K12" s="52">
        <v>2672</v>
      </c>
      <c r="L12" s="52">
        <v>2633</v>
      </c>
      <c r="M12" s="52">
        <v>2167</v>
      </c>
      <c r="N12" s="52">
        <v>2265</v>
      </c>
      <c r="O12" s="52">
        <v>2693</v>
      </c>
      <c r="P12" s="52">
        <v>2715</v>
      </c>
      <c r="Q12" s="52">
        <v>3192</v>
      </c>
      <c r="R12" s="52">
        <v>3426</v>
      </c>
      <c r="S12" s="52">
        <v>3615</v>
      </c>
      <c r="T12" s="52">
        <v>3448</v>
      </c>
      <c r="U12" s="52">
        <v>3101</v>
      </c>
      <c r="V12" s="52">
        <v>2910</v>
      </c>
      <c r="W12" s="52">
        <v>3126</v>
      </c>
      <c r="X12" s="52">
        <v>3719</v>
      </c>
      <c r="Y12" s="52">
        <v>3203</v>
      </c>
      <c r="DA12" s="63" t="s">
        <v>1072</v>
      </c>
    </row>
    <row r="13" spans="1:105" ht="12" customHeight="1" x14ac:dyDescent="0.25">
      <c r="A13" s="97" t="s">
        <v>122</v>
      </c>
      <c r="B13" s="52">
        <v>238513</v>
      </c>
      <c r="C13" s="52">
        <v>258240</v>
      </c>
      <c r="D13" s="52">
        <v>278840</v>
      </c>
      <c r="E13" s="52">
        <v>273719</v>
      </c>
      <c r="F13" s="52">
        <v>299605</v>
      </c>
      <c r="G13" s="52">
        <v>374382</v>
      </c>
      <c r="H13" s="52">
        <v>435025</v>
      </c>
      <c r="I13" s="52">
        <v>458118</v>
      </c>
      <c r="J13" s="52">
        <v>446803</v>
      </c>
      <c r="K13" s="52">
        <v>416262</v>
      </c>
      <c r="L13" s="52">
        <v>393952</v>
      </c>
      <c r="M13" s="52">
        <v>384715</v>
      </c>
      <c r="N13" s="52">
        <v>366947</v>
      </c>
      <c r="O13" s="52">
        <v>326908</v>
      </c>
      <c r="P13" s="52">
        <v>298633</v>
      </c>
      <c r="Q13" s="52">
        <v>287242</v>
      </c>
      <c r="R13" s="52">
        <v>268668</v>
      </c>
      <c r="S13" s="52">
        <v>260688</v>
      </c>
      <c r="T13" s="52">
        <v>253684</v>
      </c>
      <c r="U13" s="52">
        <v>235892</v>
      </c>
      <c r="V13" s="52">
        <v>238620</v>
      </c>
      <c r="W13" s="52">
        <v>247067</v>
      </c>
      <c r="X13" s="52">
        <v>255954</v>
      </c>
      <c r="Y13" s="52">
        <v>263003</v>
      </c>
      <c r="DA13" s="63" t="s">
        <v>1073</v>
      </c>
    </row>
    <row r="14" spans="1:105" ht="12" customHeight="1" x14ac:dyDescent="0.25">
      <c r="A14" s="97" t="s">
        <v>121</v>
      </c>
      <c r="B14" s="52">
        <v>41381</v>
      </c>
      <c r="C14" s="52">
        <v>42664</v>
      </c>
      <c r="D14" s="52">
        <v>44840</v>
      </c>
      <c r="E14" s="52">
        <v>47034</v>
      </c>
      <c r="F14" s="52">
        <v>55745</v>
      </c>
      <c r="G14" s="52">
        <v>70011</v>
      </c>
      <c r="H14" s="52">
        <v>88762</v>
      </c>
      <c r="I14" s="52">
        <v>121055</v>
      </c>
      <c r="J14" s="52">
        <v>154535</v>
      </c>
      <c r="K14" s="52">
        <v>173033</v>
      </c>
      <c r="L14" s="52">
        <v>182937</v>
      </c>
      <c r="M14" s="52">
        <v>175414</v>
      </c>
      <c r="N14" s="52">
        <v>185591</v>
      </c>
      <c r="O14" s="52">
        <v>192495</v>
      </c>
      <c r="P14" s="52">
        <v>189791</v>
      </c>
      <c r="Q14" s="52">
        <v>189358</v>
      </c>
      <c r="R14" s="52">
        <v>191904</v>
      </c>
      <c r="S14" s="52">
        <v>205391</v>
      </c>
      <c r="T14" s="52">
        <v>209143</v>
      </c>
      <c r="U14" s="52">
        <v>208915</v>
      </c>
      <c r="V14" s="52">
        <v>215041</v>
      </c>
      <c r="W14" s="52">
        <v>230506</v>
      </c>
      <c r="X14" s="52">
        <v>250420</v>
      </c>
      <c r="Y14" s="52">
        <v>252898</v>
      </c>
      <c r="DA14" s="63" t="s">
        <v>1074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653479</v>
      </c>
      <c r="C16" s="52">
        <v>584045</v>
      </c>
      <c r="D16" s="52">
        <v>545405</v>
      </c>
      <c r="E16" s="52">
        <v>505751</v>
      </c>
      <c r="F16" s="52">
        <v>474573</v>
      </c>
      <c r="G16" s="52">
        <v>430282</v>
      </c>
      <c r="H16" s="52">
        <v>374476</v>
      </c>
      <c r="I16" s="52">
        <v>345973</v>
      </c>
      <c r="J16" s="52">
        <v>326275</v>
      </c>
      <c r="K16" s="52">
        <v>298752</v>
      </c>
      <c r="L16" s="52">
        <v>270010</v>
      </c>
      <c r="M16" s="52">
        <v>248685</v>
      </c>
      <c r="N16" s="52">
        <v>234232</v>
      </c>
      <c r="O16" s="52">
        <v>221918</v>
      </c>
      <c r="P16" s="52">
        <v>213248</v>
      </c>
      <c r="Q16" s="52">
        <v>207306</v>
      </c>
      <c r="R16" s="52">
        <v>201554</v>
      </c>
      <c r="S16" s="52">
        <v>199893</v>
      </c>
      <c r="T16" s="52">
        <v>185461</v>
      </c>
      <c r="U16" s="52">
        <v>162326</v>
      </c>
      <c r="V16" s="52">
        <v>151830</v>
      </c>
      <c r="W16" s="52">
        <v>152530</v>
      </c>
      <c r="X16" s="52">
        <v>158000</v>
      </c>
      <c r="Y16" s="52">
        <v>156673</v>
      </c>
      <c r="DA16" s="63" t="s">
        <v>1075</v>
      </c>
    </row>
    <row r="17" spans="1:105" ht="12" customHeight="1" x14ac:dyDescent="0.25">
      <c r="A17" s="109" t="s">
        <v>120</v>
      </c>
      <c r="B17" s="36">
        <v>1372703</v>
      </c>
      <c r="C17" s="36">
        <v>1279738</v>
      </c>
      <c r="D17" s="36">
        <v>1228440</v>
      </c>
      <c r="E17" s="36">
        <v>1181219</v>
      </c>
      <c r="F17" s="36">
        <v>1158777</v>
      </c>
      <c r="G17" s="36">
        <v>1136114</v>
      </c>
      <c r="H17" s="36">
        <v>1119074</v>
      </c>
      <c r="I17" s="36">
        <v>1102864</v>
      </c>
      <c r="J17" s="36">
        <v>1072382</v>
      </c>
      <c r="K17" s="36">
        <v>996882</v>
      </c>
      <c r="L17" s="36">
        <v>917500</v>
      </c>
      <c r="M17" s="36">
        <v>837915</v>
      </c>
      <c r="N17" s="36">
        <v>789435</v>
      </c>
      <c r="O17" s="36">
        <v>741436</v>
      </c>
      <c r="P17" s="36">
        <v>708145</v>
      </c>
      <c r="Q17" s="36">
        <v>704997</v>
      </c>
      <c r="R17" s="36">
        <v>694304</v>
      </c>
      <c r="S17" s="36">
        <v>701150</v>
      </c>
      <c r="T17" s="36">
        <v>685466</v>
      </c>
      <c r="U17" s="36">
        <v>643900</v>
      </c>
      <c r="V17" s="36">
        <v>644210</v>
      </c>
      <c r="W17" s="36">
        <v>668670</v>
      </c>
      <c r="X17" s="36">
        <v>711956</v>
      </c>
      <c r="Y17" s="36">
        <v>714330</v>
      </c>
      <c r="DA17" s="60" t="s">
        <v>1076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1148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74</v>
      </c>
      <c r="B21" s="52"/>
      <c r="C21" s="52">
        <v>162399</v>
      </c>
      <c r="D21" s="52">
        <v>154192</v>
      </c>
      <c r="E21" s="52">
        <v>158310</v>
      </c>
      <c r="F21" s="52">
        <v>158424</v>
      </c>
      <c r="G21" s="52">
        <v>158740</v>
      </c>
      <c r="H21" s="52">
        <v>159409</v>
      </c>
      <c r="I21" s="52">
        <v>160562</v>
      </c>
      <c r="J21" s="52">
        <v>162337</v>
      </c>
      <c r="K21" s="52">
        <v>164886</v>
      </c>
      <c r="L21" s="52">
        <v>168388</v>
      </c>
      <c r="M21" s="52">
        <v>172910</v>
      </c>
      <c r="N21" s="52">
        <v>178572</v>
      </c>
      <c r="O21" s="52">
        <v>153816</v>
      </c>
      <c r="P21" s="52">
        <v>41961</v>
      </c>
      <c r="Q21" s="52">
        <v>39564</v>
      </c>
      <c r="R21" s="52">
        <v>55927</v>
      </c>
      <c r="S21" s="52">
        <v>69532</v>
      </c>
      <c r="T21" s="52">
        <v>84173</v>
      </c>
      <c r="U21" s="52">
        <v>87703</v>
      </c>
      <c r="V21" s="52">
        <v>90005</v>
      </c>
      <c r="W21" s="52">
        <v>85675</v>
      </c>
      <c r="X21" s="52">
        <v>83094</v>
      </c>
      <c r="Y21" s="52">
        <v>81085</v>
      </c>
      <c r="DA21" s="63" t="s">
        <v>1149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18671</v>
      </c>
      <c r="D23" s="52">
        <v>18739</v>
      </c>
      <c r="E23" s="52">
        <v>19201</v>
      </c>
      <c r="F23" s="52">
        <v>20401</v>
      </c>
      <c r="G23" s="52">
        <v>22571</v>
      </c>
      <c r="H23" s="52">
        <v>34513</v>
      </c>
      <c r="I23" s="52">
        <v>28601</v>
      </c>
      <c r="J23" s="52">
        <v>18384</v>
      </c>
      <c r="K23" s="52">
        <v>29254</v>
      </c>
      <c r="L23" s="52">
        <v>32239</v>
      </c>
      <c r="M23" s="52">
        <v>38830</v>
      </c>
      <c r="N23" s="52">
        <v>54552</v>
      </c>
      <c r="O23" s="52">
        <v>70088</v>
      </c>
      <c r="P23" s="52">
        <v>48293</v>
      </c>
      <c r="Q23" s="52">
        <v>42793</v>
      </c>
      <c r="R23" s="52">
        <v>43133</v>
      </c>
      <c r="S23" s="52">
        <v>40313</v>
      </c>
      <c r="T23" s="52">
        <v>43447</v>
      </c>
      <c r="U23" s="52">
        <v>42915</v>
      </c>
      <c r="V23" s="52">
        <v>46730</v>
      </c>
      <c r="W23" s="52">
        <v>38979</v>
      </c>
      <c r="X23" s="52">
        <v>31693</v>
      </c>
      <c r="Y23" s="52">
        <v>30819</v>
      </c>
      <c r="DA23" s="63" t="s">
        <v>1150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141</v>
      </c>
      <c r="B25" s="52"/>
      <c r="C25" s="52">
        <v>272333</v>
      </c>
      <c r="D25" s="52">
        <v>272507</v>
      </c>
      <c r="E25" s="52">
        <v>273868</v>
      </c>
      <c r="F25" s="52">
        <v>278214</v>
      </c>
      <c r="G25" s="52">
        <v>287702</v>
      </c>
      <c r="H25" s="52">
        <v>304464</v>
      </c>
      <c r="I25" s="52">
        <v>166785</v>
      </c>
      <c r="J25" s="52">
        <v>124949</v>
      </c>
      <c r="K25" s="52">
        <v>139370</v>
      </c>
      <c r="L25" s="52">
        <v>161589</v>
      </c>
      <c r="M25" s="52">
        <v>161044</v>
      </c>
      <c r="N25" s="52">
        <v>146136</v>
      </c>
      <c r="O25" s="52">
        <v>113721</v>
      </c>
      <c r="P25" s="52">
        <v>54606</v>
      </c>
      <c r="Q25" s="52">
        <v>55777</v>
      </c>
      <c r="R25" s="52">
        <v>60788</v>
      </c>
      <c r="S25" s="52">
        <v>65980</v>
      </c>
      <c r="T25" s="52">
        <v>75907</v>
      </c>
      <c r="U25" s="52">
        <v>77637</v>
      </c>
      <c r="V25" s="52">
        <v>75984</v>
      </c>
      <c r="W25" s="52">
        <v>65775</v>
      </c>
      <c r="X25" s="52">
        <v>53972</v>
      </c>
      <c r="Y25" s="52">
        <v>56962</v>
      </c>
      <c r="DA25" s="63" t="s">
        <v>1151</v>
      </c>
    </row>
    <row r="26" spans="1:105" ht="12" customHeight="1" x14ac:dyDescent="0.25">
      <c r="A26" s="97" t="s">
        <v>140</v>
      </c>
      <c r="B26" s="52"/>
      <c r="C26" s="52">
        <v>525</v>
      </c>
      <c r="D26" s="52">
        <v>525</v>
      </c>
      <c r="E26" s="52">
        <v>525</v>
      </c>
      <c r="F26" s="52">
        <v>527</v>
      </c>
      <c r="G26" s="52">
        <v>543</v>
      </c>
      <c r="H26" s="52">
        <v>567</v>
      </c>
      <c r="I26" s="52">
        <v>297</v>
      </c>
      <c r="J26" s="52">
        <v>224</v>
      </c>
      <c r="K26" s="52">
        <v>246</v>
      </c>
      <c r="L26" s="52">
        <v>367</v>
      </c>
      <c r="M26" s="52">
        <v>475</v>
      </c>
      <c r="N26" s="52">
        <v>406</v>
      </c>
      <c r="O26" s="52">
        <v>376</v>
      </c>
      <c r="P26" s="52">
        <v>313</v>
      </c>
      <c r="Q26" s="52">
        <v>416</v>
      </c>
      <c r="R26" s="52">
        <v>433</v>
      </c>
      <c r="S26" s="52">
        <v>378</v>
      </c>
      <c r="T26" s="52">
        <v>402</v>
      </c>
      <c r="U26" s="52">
        <v>416</v>
      </c>
      <c r="V26" s="52">
        <v>615</v>
      </c>
      <c r="W26" s="52">
        <v>633</v>
      </c>
      <c r="X26" s="52">
        <v>544</v>
      </c>
      <c r="Y26" s="52">
        <v>634</v>
      </c>
      <c r="DA26" s="63" t="s">
        <v>1152</v>
      </c>
    </row>
    <row r="27" spans="1:105" ht="12" customHeight="1" x14ac:dyDescent="0.25">
      <c r="A27" s="97" t="s">
        <v>122</v>
      </c>
      <c r="B27" s="52"/>
      <c r="C27" s="52">
        <v>37268</v>
      </c>
      <c r="D27" s="52">
        <v>37378</v>
      </c>
      <c r="E27" s="52">
        <v>38161</v>
      </c>
      <c r="F27" s="52">
        <v>40240</v>
      </c>
      <c r="G27" s="52">
        <v>44116</v>
      </c>
      <c r="H27" s="52">
        <v>50609</v>
      </c>
      <c r="I27" s="52">
        <v>38635</v>
      </c>
      <c r="J27" s="52">
        <v>55192</v>
      </c>
      <c r="K27" s="52">
        <v>60598</v>
      </c>
      <c r="L27" s="52">
        <v>64455</v>
      </c>
      <c r="M27" s="52">
        <v>72334</v>
      </c>
      <c r="N27" s="52">
        <v>92996</v>
      </c>
      <c r="O27" s="52">
        <v>92009</v>
      </c>
      <c r="P27" s="52">
        <v>42724</v>
      </c>
      <c r="Q27" s="52">
        <v>44449</v>
      </c>
      <c r="R27" s="52">
        <v>44434</v>
      </c>
      <c r="S27" s="52">
        <v>45414</v>
      </c>
      <c r="T27" s="52">
        <v>52879</v>
      </c>
      <c r="U27" s="52">
        <v>55339</v>
      </c>
      <c r="V27" s="52">
        <v>50298</v>
      </c>
      <c r="W27" s="52">
        <v>37214</v>
      </c>
      <c r="X27" s="52">
        <v>29487</v>
      </c>
      <c r="Y27" s="52">
        <v>35270</v>
      </c>
      <c r="DA27" s="63" t="s">
        <v>1153</v>
      </c>
    </row>
    <row r="28" spans="1:105" ht="12" customHeight="1" x14ac:dyDescent="0.25">
      <c r="A28" s="97" t="s">
        <v>121</v>
      </c>
      <c r="B28" s="52"/>
      <c r="C28" s="52">
        <v>6466</v>
      </c>
      <c r="D28" s="52">
        <v>6481</v>
      </c>
      <c r="E28" s="52">
        <v>6588</v>
      </c>
      <c r="F28" s="52">
        <v>6889</v>
      </c>
      <c r="G28" s="52">
        <v>7497</v>
      </c>
      <c r="H28" s="52">
        <v>8596</v>
      </c>
      <c r="I28" s="52">
        <v>6556</v>
      </c>
      <c r="J28" s="52">
        <v>10573</v>
      </c>
      <c r="K28" s="52">
        <v>11767</v>
      </c>
      <c r="L28" s="52">
        <v>14771</v>
      </c>
      <c r="M28" s="52">
        <v>20103</v>
      </c>
      <c r="N28" s="52">
        <v>27732</v>
      </c>
      <c r="O28" s="52">
        <v>32477</v>
      </c>
      <c r="P28" s="52">
        <v>25234</v>
      </c>
      <c r="Q28" s="52">
        <v>31850</v>
      </c>
      <c r="R28" s="52">
        <v>32687</v>
      </c>
      <c r="S28" s="52">
        <v>27373</v>
      </c>
      <c r="T28" s="52">
        <v>27412</v>
      </c>
      <c r="U28" s="52">
        <v>28576</v>
      </c>
      <c r="V28" s="52">
        <v>36287</v>
      </c>
      <c r="W28" s="52">
        <v>34620</v>
      </c>
      <c r="X28" s="52">
        <v>31543</v>
      </c>
      <c r="Y28" s="52">
        <v>34876</v>
      </c>
      <c r="DA28" s="63" t="s">
        <v>1154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102106</v>
      </c>
      <c r="D30" s="52">
        <v>102170</v>
      </c>
      <c r="E30" s="52">
        <v>102676</v>
      </c>
      <c r="F30" s="52">
        <v>104310</v>
      </c>
      <c r="G30" s="52">
        <v>107828</v>
      </c>
      <c r="H30" s="52">
        <v>114055</v>
      </c>
      <c r="I30" s="52">
        <v>62466</v>
      </c>
      <c r="J30" s="52">
        <v>47546</v>
      </c>
      <c r="K30" s="52">
        <v>52920</v>
      </c>
      <c r="L30" s="52">
        <v>62414</v>
      </c>
      <c r="M30" s="52">
        <v>62397</v>
      </c>
      <c r="N30" s="52">
        <v>61822</v>
      </c>
      <c r="O30" s="52">
        <v>50803</v>
      </c>
      <c r="P30" s="52">
        <v>26118</v>
      </c>
      <c r="Q30" s="52">
        <v>28935</v>
      </c>
      <c r="R30" s="52">
        <v>31494</v>
      </c>
      <c r="S30" s="52">
        <v>33571</v>
      </c>
      <c r="T30" s="52">
        <v>37781</v>
      </c>
      <c r="U30" s="52">
        <v>38139</v>
      </c>
      <c r="V30" s="52">
        <v>35666</v>
      </c>
      <c r="W30" s="52">
        <v>28602</v>
      </c>
      <c r="X30" s="52">
        <v>23008</v>
      </c>
      <c r="Y30" s="52">
        <v>24860</v>
      </c>
      <c r="DA30" s="63" t="s">
        <v>1155</v>
      </c>
    </row>
    <row r="31" spans="1:105" ht="12" customHeight="1" x14ac:dyDescent="0.25">
      <c r="A31" s="109" t="s">
        <v>120</v>
      </c>
      <c r="B31" s="36"/>
      <c r="C31" s="36">
        <v>214485</v>
      </c>
      <c r="D31" s="36">
        <v>214722</v>
      </c>
      <c r="E31" s="36">
        <v>216466</v>
      </c>
      <c r="F31" s="36">
        <v>221559</v>
      </c>
      <c r="G31" s="36">
        <v>232032</v>
      </c>
      <c r="H31" s="36">
        <v>250186</v>
      </c>
      <c r="I31" s="36">
        <v>149799</v>
      </c>
      <c r="J31" s="36">
        <v>143403</v>
      </c>
      <c r="K31" s="36">
        <v>159061</v>
      </c>
      <c r="L31" s="36">
        <v>178772</v>
      </c>
      <c r="M31" s="36">
        <v>191547</v>
      </c>
      <c r="N31" s="36">
        <v>205470</v>
      </c>
      <c r="O31" s="36">
        <v>187789</v>
      </c>
      <c r="P31" s="36">
        <v>96776</v>
      </c>
      <c r="Q31" s="36">
        <v>103546</v>
      </c>
      <c r="R31" s="36">
        <v>106859</v>
      </c>
      <c r="S31" s="36">
        <v>105571</v>
      </c>
      <c r="T31" s="36">
        <v>118816</v>
      </c>
      <c r="U31" s="36">
        <v>123839</v>
      </c>
      <c r="V31" s="36">
        <v>127533</v>
      </c>
      <c r="W31" s="36">
        <v>109666</v>
      </c>
      <c r="X31" s="36">
        <v>92549</v>
      </c>
      <c r="Y31" s="36">
        <v>102890</v>
      </c>
      <c r="DA31" s="60" t="s">
        <v>1156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1235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74</v>
      </c>
      <c r="B35" s="52"/>
      <c r="C35" s="52">
        <v>0</v>
      </c>
      <c r="D35" s="52">
        <v>64254</v>
      </c>
      <c r="E35" s="52">
        <v>71435</v>
      </c>
      <c r="F35" s="52">
        <v>104804</v>
      </c>
      <c r="G35" s="52">
        <v>91786</v>
      </c>
      <c r="H35" s="52">
        <v>86563</v>
      </c>
      <c r="I35" s="52">
        <v>115849</v>
      </c>
      <c r="J35" s="52">
        <v>112157</v>
      </c>
      <c r="K35" s="52">
        <v>61863</v>
      </c>
      <c r="L35" s="52">
        <v>60264</v>
      </c>
      <c r="M35" s="52">
        <v>72000</v>
      </c>
      <c r="N35" s="52">
        <v>115639</v>
      </c>
      <c r="O35" s="52">
        <v>93503</v>
      </c>
      <c r="P35" s="52">
        <v>0</v>
      </c>
      <c r="Q35" s="52">
        <v>30474</v>
      </c>
      <c r="R35" s="52">
        <v>39482</v>
      </c>
      <c r="S35" s="52">
        <v>74717</v>
      </c>
      <c r="T35" s="52">
        <v>54057</v>
      </c>
      <c r="U35" s="52">
        <v>23002</v>
      </c>
      <c r="V35" s="52">
        <v>79819</v>
      </c>
      <c r="W35" s="52">
        <v>110835</v>
      </c>
      <c r="X35" s="52">
        <v>131850</v>
      </c>
      <c r="Y35" s="52">
        <v>82132</v>
      </c>
      <c r="DA35" s="63" t="s">
        <v>1236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34393</v>
      </c>
      <c r="D37" s="52">
        <v>31006</v>
      </c>
      <c r="E37" s="52">
        <v>13390</v>
      </c>
      <c r="F37" s="52">
        <v>43007</v>
      </c>
      <c r="G37" s="52">
        <v>77191</v>
      </c>
      <c r="H37" s="52">
        <v>43440</v>
      </c>
      <c r="I37" s="52">
        <v>50690</v>
      </c>
      <c r="J37" s="52">
        <v>48640</v>
      </c>
      <c r="K37" s="52">
        <v>49106</v>
      </c>
      <c r="L37" s="52">
        <v>41272</v>
      </c>
      <c r="M37" s="52">
        <v>35316</v>
      </c>
      <c r="N37" s="52">
        <v>53837</v>
      </c>
      <c r="O37" s="52">
        <v>53652</v>
      </c>
      <c r="P37" s="52">
        <v>39361</v>
      </c>
      <c r="Q37" s="52">
        <v>13265</v>
      </c>
      <c r="R37" s="52">
        <v>26945</v>
      </c>
      <c r="S37" s="52">
        <v>33415</v>
      </c>
      <c r="T37" s="52">
        <v>44817</v>
      </c>
      <c r="U37" s="52">
        <v>37146</v>
      </c>
      <c r="V37" s="52">
        <v>29720</v>
      </c>
      <c r="W37" s="52">
        <v>42807</v>
      </c>
      <c r="X37" s="52">
        <v>52856</v>
      </c>
      <c r="Y37" s="52">
        <v>53476</v>
      </c>
      <c r="DA37" s="63" t="s">
        <v>1237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141</v>
      </c>
      <c r="B39" s="52"/>
      <c r="C39" s="52">
        <v>89449</v>
      </c>
      <c r="D39" s="52">
        <v>160141</v>
      </c>
      <c r="E39" s="52">
        <v>189827</v>
      </c>
      <c r="F39" s="52">
        <v>190039</v>
      </c>
      <c r="G39" s="52">
        <v>131971</v>
      </c>
      <c r="H39" s="52">
        <v>152561</v>
      </c>
      <c r="I39" s="52">
        <v>66492</v>
      </c>
      <c r="J39" s="52">
        <v>52249</v>
      </c>
      <c r="K39" s="52">
        <v>48201</v>
      </c>
      <c r="L39" s="52">
        <v>65910</v>
      </c>
      <c r="M39" s="52">
        <v>77360</v>
      </c>
      <c r="N39" s="52">
        <v>90696</v>
      </c>
      <c r="O39" s="52">
        <v>86115</v>
      </c>
      <c r="P39" s="52">
        <v>43602</v>
      </c>
      <c r="Q39" s="52">
        <v>58034</v>
      </c>
      <c r="R39" s="52">
        <v>60137</v>
      </c>
      <c r="S39" s="52">
        <v>65469</v>
      </c>
      <c r="T39" s="52">
        <v>49210</v>
      </c>
      <c r="U39" s="52">
        <v>31303</v>
      </c>
      <c r="V39" s="52">
        <v>57135</v>
      </c>
      <c r="W39" s="52">
        <v>66807</v>
      </c>
      <c r="X39" s="52">
        <v>73334</v>
      </c>
      <c r="Y39" s="52">
        <v>48998</v>
      </c>
      <c r="DA39" s="63" t="s">
        <v>1238</v>
      </c>
    </row>
    <row r="40" spans="1:105" ht="12" customHeight="1" x14ac:dyDescent="0.25">
      <c r="A40" s="97" t="s">
        <v>140</v>
      </c>
      <c r="B40" s="52"/>
      <c r="C40" s="52">
        <v>0</v>
      </c>
      <c r="D40" s="52">
        <v>177</v>
      </c>
      <c r="E40" s="52">
        <v>618</v>
      </c>
      <c r="F40" s="52">
        <v>485</v>
      </c>
      <c r="G40" s="52">
        <v>277</v>
      </c>
      <c r="H40" s="52">
        <v>230</v>
      </c>
      <c r="I40" s="52">
        <v>491</v>
      </c>
      <c r="J40" s="52">
        <v>579</v>
      </c>
      <c r="K40" s="52">
        <v>435</v>
      </c>
      <c r="L40" s="52">
        <v>328</v>
      </c>
      <c r="M40" s="52">
        <v>9</v>
      </c>
      <c r="N40" s="52">
        <v>504</v>
      </c>
      <c r="O40" s="52">
        <v>804</v>
      </c>
      <c r="P40" s="52">
        <v>335</v>
      </c>
      <c r="Q40" s="52">
        <v>893</v>
      </c>
      <c r="R40" s="52">
        <v>667</v>
      </c>
      <c r="S40" s="52">
        <v>567</v>
      </c>
      <c r="T40" s="52">
        <v>235</v>
      </c>
      <c r="U40" s="52">
        <v>69</v>
      </c>
      <c r="V40" s="52">
        <v>424</v>
      </c>
      <c r="W40" s="52">
        <v>849</v>
      </c>
      <c r="X40" s="52">
        <v>1137</v>
      </c>
      <c r="Y40" s="52">
        <v>118</v>
      </c>
      <c r="DA40" s="63" t="s">
        <v>1239</v>
      </c>
    </row>
    <row r="41" spans="1:105" ht="12" customHeight="1" x14ac:dyDescent="0.25">
      <c r="A41" s="97" t="s">
        <v>122</v>
      </c>
      <c r="B41" s="52"/>
      <c r="C41" s="52">
        <v>56995</v>
      </c>
      <c r="D41" s="52">
        <v>57978</v>
      </c>
      <c r="E41" s="52">
        <v>33040</v>
      </c>
      <c r="F41" s="52">
        <v>66126</v>
      </c>
      <c r="G41" s="52">
        <v>118893</v>
      </c>
      <c r="H41" s="52">
        <v>111252</v>
      </c>
      <c r="I41" s="52">
        <v>61728</v>
      </c>
      <c r="J41" s="52">
        <v>43877</v>
      </c>
      <c r="K41" s="52">
        <v>30057</v>
      </c>
      <c r="L41" s="52">
        <v>42145</v>
      </c>
      <c r="M41" s="52">
        <v>63097</v>
      </c>
      <c r="N41" s="52">
        <v>75228</v>
      </c>
      <c r="O41" s="52">
        <v>51970</v>
      </c>
      <c r="P41" s="52">
        <v>14449</v>
      </c>
      <c r="Q41" s="52">
        <v>33058</v>
      </c>
      <c r="R41" s="52">
        <v>25860</v>
      </c>
      <c r="S41" s="52">
        <v>37434</v>
      </c>
      <c r="T41" s="52">
        <v>45875</v>
      </c>
      <c r="U41" s="52">
        <v>37547</v>
      </c>
      <c r="V41" s="52">
        <v>53026</v>
      </c>
      <c r="W41" s="52">
        <v>45661</v>
      </c>
      <c r="X41" s="52">
        <v>38374</v>
      </c>
      <c r="Y41" s="52">
        <v>42319</v>
      </c>
      <c r="DA41" s="63" t="s">
        <v>1240</v>
      </c>
    </row>
    <row r="42" spans="1:105" ht="12" customHeight="1" x14ac:dyDescent="0.25">
      <c r="A42" s="97" t="s">
        <v>121</v>
      </c>
      <c r="B42" s="52"/>
      <c r="C42" s="52">
        <v>7749</v>
      </c>
      <c r="D42" s="52">
        <v>8657</v>
      </c>
      <c r="E42" s="52">
        <v>8782</v>
      </c>
      <c r="F42" s="52">
        <v>15600</v>
      </c>
      <c r="G42" s="52">
        <v>21763</v>
      </c>
      <c r="H42" s="52">
        <v>27347</v>
      </c>
      <c r="I42" s="52">
        <v>38849</v>
      </c>
      <c r="J42" s="52">
        <v>44053</v>
      </c>
      <c r="K42" s="52">
        <v>30265</v>
      </c>
      <c r="L42" s="52">
        <v>24675</v>
      </c>
      <c r="M42" s="52">
        <v>12580</v>
      </c>
      <c r="N42" s="52">
        <v>37909</v>
      </c>
      <c r="O42" s="52">
        <v>39381</v>
      </c>
      <c r="P42" s="52">
        <v>22530</v>
      </c>
      <c r="Q42" s="52">
        <v>31417</v>
      </c>
      <c r="R42" s="52">
        <v>35233</v>
      </c>
      <c r="S42" s="52">
        <v>40860</v>
      </c>
      <c r="T42" s="52">
        <v>31164</v>
      </c>
      <c r="U42" s="52">
        <v>28348</v>
      </c>
      <c r="V42" s="52">
        <v>42413</v>
      </c>
      <c r="W42" s="52">
        <v>50085</v>
      </c>
      <c r="X42" s="52">
        <v>51457</v>
      </c>
      <c r="Y42" s="52">
        <v>37354</v>
      </c>
      <c r="DA42" s="63" t="s">
        <v>1241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32672</v>
      </c>
      <c r="D44" s="52">
        <v>63530</v>
      </c>
      <c r="E44" s="52">
        <v>63022</v>
      </c>
      <c r="F44" s="52">
        <v>73132</v>
      </c>
      <c r="G44" s="52">
        <v>63537</v>
      </c>
      <c r="H44" s="52">
        <v>58249</v>
      </c>
      <c r="I44" s="52">
        <v>33963</v>
      </c>
      <c r="J44" s="52">
        <v>27848</v>
      </c>
      <c r="K44" s="52">
        <v>25397</v>
      </c>
      <c r="L44" s="52">
        <v>33672</v>
      </c>
      <c r="M44" s="52">
        <v>41072</v>
      </c>
      <c r="N44" s="52">
        <v>47369</v>
      </c>
      <c r="O44" s="52">
        <v>38489</v>
      </c>
      <c r="P44" s="52">
        <v>17448</v>
      </c>
      <c r="Q44" s="52">
        <v>22993</v>
      </c>
      <c r="R44" s="52">
        <v>25742</v>
      </c>
      <c r="S44" s="52">
        <v>31910</v>
      </c>
      <c r="T44" s="52">
        <v>23349</v>
      </c>
      <c r="U44" s="52">
        <v>15004</v>
      </c>
      <c r="V44" s="52">
        <v>25170</v>
      </c>
      <c r="W44" s="52">
        <v>29302</v>
      </c>
      <c r="X44" s="52">
        <v>28478</v>
      </c>
      <c r="Y44" s="52">
        <v>23533</v>
      </c>
      <c r="DA44" s="63" t="s">
        <v>1242</v>
      </c>
    </row>
    <row r="45" spans="1:105" ht="12" customHeight="1" x14ac:dyDescent="0.25">
      <c r="A45" s="109" t="s">
        <v>120</v>
      </c>
      <c r="B45" s="36"/>
      <c r="C45" s="36">
        <v>121520</v>
      </c>
      <c r="D45" s="36">
        <v>163424</v>
      </c>
      <c r="E45" s="36">
        <v>169245</v>
      </c>
      <c r="F45" s="36">
        <v>199117</v>
      </c>
      <c r="G45" s="36">
        <v>209369</v>
      </c>
      <c r="H45" s="36">
        <v>233146</v>
      </c>
      <c r="I45" s="36">
        <v>133589</v>
      </c>
      <c r="J45" s="36">
        <v>112921</v>
      </c>
      <c r="K45" s="36">
        <v>83561</v>
      </c>
      <c r="L45" s="36">
        <v>99390</v>
      </c>
      <c r="M45" s="36">
        <v>111962</v>
      </c>
      <c r="N45" s="36">
        <v>156990</v>
      </c>
      <c r="O45" s="36">
        <v>139790</v>
      </c>
      <c r="P45" s="36">
        <v>63485</v>
      </c>
      <c r="Q45" s="36">
        <v>100398</v>
      </c>
      <c r="R45" s="36">
        <v>96166</v>
      </c>
      <c r="S45" s="36">
        <v>112417</v>
      </c>
      <c r="T45" s="36">
        <v>103132</v>
      </c>
      <c r="U45" s="36">
        <v>82273</v>
      </c>
      <c r="V45" s="36">
        <v>127843</v>
      </c>
      <c r="W45" s="36">
        <v>134126</v>
      </c>
      <c r="X45" s="36">
        <v>135835</v>
      </c>
      <c r="Y45" s="36">
        <v>105264</v>
      </c>
      <c r="DA45" s="60" t="s">
        <v>1243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1322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74</v>
      </c>
      <c r="B49" s="52"/>
      <c r="C49" s="52">
        <v>0</v>
      </c>
      <c r="D49" s="52">
        <v>25560</v>
      </c>
      <c r="E49" s="52">
        <v>32984</v>
      </c>
      <c r="F49" s="52">
        <v>47914</v>
      </c>
      <c r="G49" s="52">
        <v>37445</v>
      </c>
      <c r="H49" s="52">
        <v>41827</v>
      </c>
      <c r="I49" s="52">
        <v>54236</v>
      </c>
      <c r="J49" s="52">
        <v>55924</v>
      </c>
      <c r="K49" s="52">
        <v>26915</v>
      </c>
      <c r="L49" s="52">
        <v>24138</v>
      </c>
      <c r="M49" s="52">
        <v>26492</v>
      </c>
      <c r="N49" s="52">
        <v>41051</v>
      </c>
      <c r="O49" s="52">
        <v>29922</v>
      </c>
      <c r="P49" s="52">
        <v>0</v>
      </c>
      <c r="Q49" s="52">
        <v>13740</v>
      </c>
      <c r="R49" s="52">
        <v>13272</v>
      </c>
      <c r="S49" s="52">
        <v>22052</v>
      </c>
      <c r="T49" s="52">
        <v>16096</v>
      </c>
      <c r="U49" s="52">
        <v>8077</v>
      </c>
      <c r="V49" s="52">
        <v>27333</v>
      </c>
      <c r="W49" s="52">
        <v>33058</v>
      </c>
      <c r="X49" s="52">
        <v>40506</v>
      </c>
      <c r="Y49" s="52">
        <v>31652</v>
      </c>
      <c r="DA49" s="63" t="s">
        <v>1323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4712</v>
      </c>
      <c r="E51" s="52">
        <v>6572</v>
      </c>
      <c r="F51" s="52">
        <v>15654</v>
      </c>
      <c r="G51" s="52">
        <v>18561</v>
      </c>
      <c r="H51" s="52">
        <v>6130</v>
      </c>
      <c r="I51" s="52">
        <v>14837</v>
      </c>
      <c r="J51" s="52">
        <v>10871</v>
      </c>
      <c r="K51" s="52">
        <v>5502</v>
      </c>
      <c r="L51" s="52">
        <v>6321</v>
      </c>
      <c r="M51" s="52">
        <v>4900</v>
      </c>
      <c r="N51" s="52">
        <v>12488</v>
      </c>
      <c r="O51" s="52">
        <v>1866</v>
      </c>
      <c r="P51" s="52">
        <v>0</v>
      </c>
      <c r="Q51" s="52">
        <v>216</v>
      </c>
      <c r="R51" s="52">
        <v>1052</v>
      </c>
      <c r="S51" s="52">
        <v>1928</v>
      </c>
      <c r="T51" s="52">
        <v>2324</v>
      </c>
      <c r="U51" s="52">
        <v>656</v>
      </c>
      <c r="V51" s="52">
        <v>2436</v>
      </c>
      <c r="W51" s="52">
        <v>2978</v>
      </c>
      <c r="X51" s="52">
        <v>4945</v>
      </c>
      <c r="Y51" s="52">
        <v>1378</v>
      </c>
      <c r="DA51" s="63" t="s">
        <v>1324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141</v>
      </c>
      <c r="B53" s="52"/>
      <c r="C53" s="52">
        <v>0</v>
      </c>
      <c r="D53" s="52">
        <v>18035</v>
      </c>
      <c r="E53" s="52">
        <v>26957</v>
      </c>
      <c r="F53" s="52">
        <v>33446</v>
      </c>
      <c r="G53" s="52">
        <v>18108</v>
      </c>
      <c r="H53" s="52">
        <v>21899</v>
      </c>
      <c r="I53" s="52">
        <v>21522</v>
      </c>
      <c r="J53" s="52">
        <v>20759</v>
      </c>
      <c r="K53" s="52">
        <v>11907</v>
      </c>
      <c r="L53" s="52">
        <v>11958</v>
      </c>
      <c r="M53" s="52">
        <v>13389</v>
      </c>
      <c r="N53" s="52">
        <v>18222</v>
      </c>
      <c r="O53" s="52">
        <v>14454</v>
      </c>
      <c r="P53" s="52">
        <v>0</v>
      </c>
      <c r="Q53" s="52">
        <v>6461</v>
      </c>
      <c r="R53" s="52">
        <v>6549</v>
      </c>
      <c r="S53" s="52">
        <v>10004</v>
      </c>
      <c r="T53" s="52">
        <v>6263</v>
      </c>
      <c r="U53" s="52">
        <v>2599</v>
      </c>
      <c r="V53" s="52">
        <v>10206</v>
      </c>
      <c r="W53" s="52">
        <v>13515</v>
      </c>
      <c r="X53" s="52">
        <v>18078</v>
      </c>
      <c r="Y53" s="52">
        <v>12040</v>
      </c>
      <c r="DA53" s="63" t="s">
        <v>1325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20</v>
      </c>
      <c r="E54" s="52">
        <v>88</v>
      </c>
      <c r="F54" s="52">
        <v>85</v>
      </c>
      <c r="G54" s="52">
        <v>38</v>
      </c>
      <c r="H54" s="52">
        <v>33</v>
      </c>
      <c r="I54" s="52">
        <v>159</v>
      </c>
      <c r="J54" s="52">
        <v>230</v>
      </c>
      <c r="K54" s="52">
        <v>107</v>
      </c>
      <c r="L54" s="52">
        <v>60</v>
      </c>
      <c r="M54" s="52">
        <v>2</v>
      </c>
      <c r="N54" s="52">
        <v>101</v>
      </c>
      <c r="O54" s="52">
        <v>136</v>
      </c>
      <c r="P54" s="52">
        <v>0</v>
      </c>
      <c r="Q54" s="52">
        <v>100</v>
      </c>
      <c r="R54" s="52">
        <v>73</v>
      </c>
      <c r="S54" s="52">
        <v>87</v>
      </c>
      <c r="T54" s="52">
        <v>30</v>
      </c>
      <c r="U54" s="52">
        <v>6</v>
      </c>
      <c r="V54" s="52">
        <v>77</v>
      </c>
      <c r="W54" s="52">
        <v>173</v>
      </c>
      <c r="X54" s="52">
        <v>283</v>
      </c>
      <c r="Y54" s="52">
        <v>32</v>
      </c>
      <c r="DA54" s="63" t="s">
        <v>1326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6530</v>
      </c>
      <c r="E55" s="52">
        <v>4692</v>
      </c>
      <c r="F55" s="52">
        <v>11638</v>
      </c>
      <c r="G55" s="52">
        <v>16313</v>
      </c>
      <c r="H55" s="52">
        <v>15969</v>
      </c>
      <c r="I55" s="52">
        <v>19980</v>
      </c>
      <c r="J55" s="52">
        <v>17434</v>
      </c>
      <c r="K55" s="52">
        <v>7426</v>
      </c>
      <c r="L55" s="52">
        <v>7644</v>
      </c>
      <c r="M55" s="52">
        <v>10922</v>
      </c>
      <c r="N55" s="52">
        <v>15112</v>
      </c>
      <c r="O55" s="52">
        <v>8722</v>
      </c>
      <c r="P55" s="52">
        <v>0</v>
      </c>
      <c r="Q55" s="52">
        <v>3680</v>
      </c>
      <c r="R55" s="52">
        <v>2816</v>
      </c>
      <c r="S55" s="52">
        <v>5720</v>
      </c>
      <c r="T55" s="52">
        <v>5837</v>
      </c>
      <c r="U55" s="52">
        <v>3118</v>
      </c>
      <c r="V55" s="52">
        <v>9471</v>
      </c>
      <c r="W55" s="52">
        <v>9239</v>
      </c>
      <c r="X55" s="52">
        <v>9462</v>
      </c>
      <c r="Y55" s="52">
        <v>10399</v>
      </c>
      <c r="DA55" s="63" t="s">
        <v>1327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975</v>
      </c>
      <c r="E56" s="52">
        <v>1247</v>
      </c>
      <c r="F56" s="52">
        <v>2745</v>
      </c>
      <c r="G56" s="52">
        <v>2986</v>
      </c>
      <c r="H56" s="52">
        <v>3926</v>
      </c>
      <c r="I56" s="52">
        <v>12575</v>
      </c>
      <c r="J56" s="52">
        <v>17501</v>
      </c>
      <c r="K56" s="52">
        <v>7475</v>
      </c>
      <c r="L56" s="52">
        <v>4476</v>
      </c>
      <c r="M56" s="52">
        <v>2179</v>
      </c>
      <c r="N56" s="52">
        <v>7616</v>
      </c>
      <c r="O56" s="52">
        <v>6610</v>
      </c>
      <c r="P56" s="52">
        <v>0</v>
      </c>
      <c r="Q56" s="52">
        <v>3499</v>
      </c>
      <c r="R56" s="52">
        <v>3834</v>
      </c>
      <c r="S56" s="52">
        <v>6241</v>
      </c>
      <c r="T56" s="52">
        <v>3966</v>
      </c>
      <c r="U56" s="52">
        <v>2354</v>
      </c>
      <c r="V56" s="52">
        <v>7579</v>
      </c>
      <c r="W56" s="52">
        <v>10131</v>
      </c>
      <c r="X56" s="52">
        <v>12683</v>
      </c>
      <c r="Y56" s="52">
        <v>9181</v>
      </c>
      <c r="DA56" s="63" t="s">
        <v>1328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7155</v>
      </c>
      <c r="E58" s="52">
        <v>8950</v>
      </c>
      <c r="F58" s="52">
        <v>12871</v>
      </c>
      <c r="G58" s="52">
        <v>8718</v>
      </c>
      <c r="H58" s="52">
        <v>8361</v>
      </c>
      <c r="I58" s="52">
        <v>10994</v>
      </c>
      <c r="J58" s="52">
        <v>11064</v>
      </c>
      <c r="K58" s="52">
        <v>6275</v>
      </c>
      <c r="L58" s="52">
        <v>6108</v>
      </c>
      <c r="M58" s="52">
        <v>7109</v>
      </c>
      <c r="N58" s="52">
        <v>9516</v>
      </c>
      <c r="O58" s="52">
        <v>6461</v>
      </c>
      <c r="P58" s="52">
        <v>0</v>
      </c>
      <c r="Q58" s="52">
        <v>2560</v>
      </c>
      <c r="R58" s="52">
        <v>2803</v>
      </c>
      <c r="S58" s="52">
        <v>4875</v>
      </c>
      <c r="T58" s="52">
        <v>2971</v>
      </c>
      <c r="U58" s="52">
        <v>1246</v>
      </c>
      <c r="V58" s="52">
        <v>4497</v>
      </c>
      <c r="W58" s="52">
        <v>5929</v>
      </c>
      <c r="X58" s="52">
        <v>7021</v>
      </c>
      <c r="Y58" s="52">
        <v>5784</v>
      </c>
      <c r="DA58" s="63" t="s">
        <v>1329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18405</v>
      </c>
      <c r="E59" s="36">
        <v>24034</v>
      </c>
      <c r="F59" s="36">
        <v>35043</v>
      </c>
      <c r="G59" s="36">
        <v>28727</v>
      </c>
      <c r="H59" s="36">
        <v>33466</v>
      </c>
      <c r="I59" s="36">
        <v>43242</v>
      </c>
      <c r="J59" s="36">
        <v>44860</v>
      </c>
      <c r="K59" s="36">
        <v>20640</v>
      </c>
      <c r="L59" s="36">
        <v>18030</v>
      </c>
      <c r="M59" s="36">
        <v>19383</v>
      </c>
      <c r="N59" s="36">
        <v>31535</v>
      </c>
      <c r="O59" s="36">
        <v>23461</v>
      </c>
      <c r="P59" s="36">
        <v>0</v>
      </c>
      <c r="Q59" s="36">
        <v>11180</v>
      </c>
      <c r="R59" s="36">
        <v>10469</v>
      </c>
      <c r="S59" s="36">
        <v>17177</v>
      </c>
      <c r="T59" s="36">
        <v>13125</v>
      </c>
      <c r="U59" s="36">
        <v>6831</v>
      </c>
      <c r="V59" s="36">
        <v>22836</v>
      </c>
      <c r="W59" s="36">
        <v>27129</v>
      </c>
      <c r="X59" s="36">
        <v>33485</v>
      </c>
      <c r="Y59" s="36">
        <v>25868</v>
      </c>
      <c r="DA59" s="60" t="s">
        <v>1330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1409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74</v>
      </c>
      <c r="B63" s="52"/>
      <c r="C63" s="52">
        <v>0</v>
      </c>
      <c r="D63" s="52">
        <v>38694</v>
      </c>
      <c r="E63" s="52">
        <v>38451</v>
      </c>
      <c r="F63" s="52">
        <v>56890</v>
      </c>
      <c r="G63" s="52">
        <v>54341</v>
      </c>
      <c r="H63" s="52">
        <v>44736</v>
      </c>
      <c r="I63" s="52">
        <v>61613</v>
      </c>
      <c r="J63" s="52">
        <v>56233</v>
      </c>
      <c r="K63" s="52">
        <v>34948</v>
      </c>
      <c r="L63" s="52">
        <v>36126</v>
      </c>
      <c r="M63" s="52">
        <v>45508</v>
      </c>
      <c r="N63" s="52">
        <v>74588</v>
      </c>
      <c r="O63" s="52">
        <v>63581</v>
      </c>
      <c r="P63" s="52">
        <v>0</v>
      </c>
      <c r="Q63" s="52">
        <v>16734</v>
      </c>
      <c r="R63" s="52">
        <v>26210</v>
      </c>
      <c r="S63" s="52">
        <v>52665</v>
      </c>
      <c r="T63" s="52">
        <v>37961</v>
      </c>
      <c r="U63" s="52">
        <v>14925</v>
      </c>
      <c r="V63" s="52">
        <v>52486</v>
      </c>
      <c r="W63" s="52">
        <v>77777</v>
      </c>
      <c r="X63" s="52">
        <v>91344</v>
      </c>
      <c r="Y63" s="52">
        <v>50480</v>
      </c>
      <c r="DA63" s="63" t="s">
        <v>1410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34393</v>
      </c>
      <c r="D65" s="52">
        <v>26294</v>
      </c>
      <c r="E65" s="52">
        <v>6818</v>
      </c>
      <c r="F65" s="52">
        <v>27353</v>
      </c>
      <c r="G65" s="52">
        <v>58630</v>
      </c>
      <c r="H65" s="52">
        <v>37310</v>
      </c>
      <c r="I65" s="52">
        <v>35853</v>
      </c>
      <c r="J65" s="52">
        <v>37769</v>
      </c>
      <c r="K65" s="52">
        <v>43604</v>
      </c>
      <c r="L65" s="52">
        <v>34951</v>
      </c>
      <c r="M65" s="52">
        <v>30416</v>
      </c>
      <c r="N65" s="52">
        <v>41349</v>
      </c>
      <c r="O65" s="52">
        <v>51786</v>
      </c>
      <c r="P65" s="52">
        <v>39361</v>
      </c>
      <c r="Q65" s="52">
        <v>13049</v>
      </c>
      <c r="R65" s="52">
        <v>25893</v>
      </c>
      <c r="S65" s="52">
        <v>31487</v>
      </c>
      <c r="T65" s="52">
        <v>42493</v>
      </c>
      <c r="U65" s="52">
        <v>36490</v>
      </c>
      <c r="V65" s="52">
        <v>27284</v>
      </c>
      <c r="W65" s="52">
        <v>39829</v>
      </c>
      <c r="X65" s="52">
        <v>47911</v>
      </c>
      <c r="Y65" s="52">
        <v>52098</v>
      </c>
      <c r="DA65" s="63" t="s">
        <v>1411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89449</v>
      </c>
      <c r="D67" s="52">
        <f t="shared" si="0"/>
        <v>142106</v>
      </c>
      <c r="E67" s="52">
        <f t="shared" si="0"/>
        <v>162870</v>
      </c>
      <c r="F67" s="52">
        <f t="shared" si="0"/>
        <v>156593</v>
      </c>
      <c r="G67" s="52">
        <f t="shared" si="0"/>
        <v>113863</v>
      </c>
      <c r="H67" s="52">
        <f t="shared" si="0"/>
        <v>130662</v>
      </c>
      <c r="I67" s="52">
        <f t="shared" si="0"/>
        <v>44970</v>
      </c>
      <c r="J67" s="52">
        <f t="shared" si="0"/>
        <v>31490</v>
      </c>
      <c r="K67" s="52">
        <f t="shared" si="0"/>
        <v>36294</v>
      </c>
      <c r="L67" s="52">
        <f t="shared" si="0"/>
        <v>53952</v>
      </c>
      <c r="M67" s="52">
        <f t="shared" si="0"/>
        <v>63971</v>
      </c>
      <c r="N67" s="52">
        <f t="shared" si="0"/>
        <v>72474</v>
      </c>
      <c r="O67" s="52">
        <f t="shared" si="0"/>
        <v>71661</v>
      </c>
      <c r="P67" s="52">
        <f t="shared" si="0"/>
        <v>43602</v>
      </c>
      <c r="Q67" s="52">
        <f t="shared" si="0"/>
        <v>51573</v>
      </c>
      <c r="R67" s="52">
        <f t="shared" ref="R67:V67" si="1">R39-R53</f>
        <v>53588</v>
      </c>
      <c r="S67" s="52">
        <f t="shared" si="1"/>
        <v>55465</v>
      </c>
      <c r="T67" s="52">
        <f t="shared" si="1"/>
        <v>42947</v>
      </c>
      <c r="U67" s="52">
        <f t="shared" si="1"/>
        <v>28704</v>
      </c>
      <c r="V67" s="52">
        <f t="shared" si="1"/>
        <v>46929</v>
      </c>
      <c r="W67" s="52">
        <f t="shared" ref="W67:Y67" si="2">W39-W53</f>
        <v>53292</v>
      </c>
      <c r="X67" s="52">
        <f t="shared" si="2"/>
        <v>55256</v>
      </c>
      <c r="Y67" s="52">
        <f t="shared" si="2"/>
        <v>36958</v>
      </c>
      <c r="DA67" s="63" t="s">
        <v>1412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0</v>
      </c>
      <c r="D68" s="52">
        <f t="shared" si="3"/>
        <v>157</v>
      </c>
      <c r="E68" s="52">
        <f t="shared" si="3"/>
        <v>530</v>
      </c>
      <c r="F68" s="52">
        <f t="shared" si="3"/>
        <v>400</v>
      </c>
      <c r="G68" s="52">
        <f t="shared" si="3"/>
        <v>239</v>
      </c>
      <c r="H68" s="52">
        <f t="shared" si="3"/>
        <v>197</v>
      </c>
      <c r="I68" s="52">
        <f t="shared" si="3"/>
        <v>332</v>
      </c>
      <c r="J68" s="52">
        <f t="shared" si="3"/>
        <v>349</v>
      </c>
      <c r="K68" s="52">
        <f t="shared" si="3"/>
        <v>328</v>
      </c>
      <c r="L68" s="52">
        <f t="shared" si="3"/>
        <v>268</v>
      </c>
      <c r="M68" s="52">
        <f t="shared" si="3"/>
        <v>7</v>
      </c>
      <c r="N68" s="52">
        <f t="shared" si="3"/>
        <v>403</v>
      </c>
      <c r="O68" s="52">
        <f t="shared" si="3"/>
        <v>668</v>
      </c>
      <c r="P68" s="52">
        <f t="shared" si="3"/>
        <v>335</v>
      </c>
      <c r="Q68" s="52">
        <f t="shared" si="3"/>
        <v>793</v>
      </c>
      <c r="R68" s="52">
        <f t="shared" ref="R68:V68" si="4">R40-R54</f>
        <v>594</v>
      </c>
      <c r="S68" s="52">
        <f t="shared" si="4"/>
        <v>480</v>
      </c>
      <c r="T68" s="52">
        <f t="shared" si="4"/>
        <v>205</v>
      </c>
      <c r="U68" s="52">
        <f t="shared" si="4"/>
        <v>63</v>
      </c>
      <c r="V68" s="52">
        <f t="shared" si="4"/>
        <v>347</v>
      </c>
      <c r="W68" s="52">
        <f t="shared" ref="W68:Y68" si="5">W40-W54</f>
        <v>676</v>
      </c>
      <c r="X68" s="52">
        <f t="shared" si="5"/>
        <v>854</v>
      </c>
      <c r="Y68" s="52">
        <f t="shared" si="5"/>
        <v>86</v>
      </c>
      <c r="DA68" s="63" t="s">
        <v>1413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56995</v>
      </c>
      <c r="D69" s="52">
        <f t="shared" si="6"/>
        <v>51448</v>
      </c>
      <c r="E69" s="52">
        <f t="shared" si="6"/>
        <v>28348</v>
      </c>
      <c r="F69" s="52">
        <f t="shared" si="6"/>
        <v>54488</v>
      </c>
      <c r="G69" s="52">
        <f t="shared" si="6"/>
        <v>102580</v>
      </c>
      <c r="H69" s="52">
        <f t="shared" si="6"/>
        <v>95283</v>
      </c>
      <c r="I69" s="52">
        <f t="shared" si="6"/>
        <v>41748</v>
      </c>
      <c r="J69" s="52">
        <f t="shared" si="6"/>
        <v>26443</v>
      </c>
      <c r="K69" s="52">
        <f t="shared" si="6"/>
        <v>22631</v>
      </c>
      <c r="L69" s="52">
        <f t="shared" si="6"/>
        <v>34501</v>
      </c>
      <c r="M69" s="52">
        <f t="shared" si="6"/>
        <v>52175</v>
      </c>
      <c r="N69" s="52">
        <f t="shared" si="6"/>
        <v>60116</v>
      </c>
      <c r="O69" s="52">
        <f t="shared" si="6"/>
        <v>43248</v>
      </c>
      <c r="P69" s="52">
        <f t="shared" si="6"/>
        <v>14449</v>
      </c>
      <c r="Q69" s="52">
        <f t="shared" si="6"/>
        <v>29378</v>
      </c>
      <c r="R69" s="52">
        <f t="shared" ref="R69:V69" si="7">R41-R55</f>
        <v>23044</v>
      </c>
      <c r="S69" s="52">
        <f t="shared" si="7"/>
        <v>31714</v>
      </c>
      <c r="T69" s="52">
        <f t="shared" si="7"/>
        <v>40038</v>
      </c>
      <c r="U69" s="52">
        <f t="shared" si="7"/>
        <v>34429</v>
      </c>
      <c r="V69" s="52">
        <f t="shared" si="7"/>
        <v>43555</v>
      </c>
      <c r="W69" s="52">
        <f t="shared" ref="W69:Y69" si="8">W41-W55</f>
        <v>36422</v>
      </c>
      <c r="X69" s="52">
        <f t="shared" si="8"/>
        <v>28912</v>
      </c>
      <c r="Y69" s="52">
        <f t="shared" si="8"/>
        <v>31920</v>
      </c>
      <c r="DA69" s="63" t="s">
        <v>1414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7749</v>
      </c>
      <c r="D70" s="52">
        <f t="shared" si="9"/>
        <v>7682</v>
      </c>
      <c r="E70" s="52">
        <f t="shared" si="9"/>
        <v>7535</v>
      </c>
      <c r="F70" s="52">
        <f t="shared" si="9"/>
        <v>12855</v>
      </c>
      <c r="G70" s="52">
        <f t="shared" si="9"/>
        <v>18777</v>
      </c>
      <c r="H70" s="52">
        <f t="shared" si="9"/>
        <v>23421</v>
      </c>
      <c r="I70" s="52">
        <f t="shared" si="9"/>
        <v>26274</v>
      </c>
      <c r="J70" s="52">
        <f t="shared" si="9"/>
        <v>26552</v>
      </c>
      <c r="K70" s="52">
        <f t="shared" si="9"/>
        <v>22790</v>
      </c>
      <c r="L70" s="52">
        <f t="shared" si="9"/>
        <v>20199</v>
      </c>
      <c r="M70" s="52">
        <f t="shared" si="9"/>
        <v>10401</v>
      </c>
      <c r="N70" s="52">
        <f t="shared" si="9"/>
        <v>30293</v>
      </c>
      <c r="O70" s="52">
        <f t="shared" si="9"/>
        <v>32771</v>
      </c>
      <c r="P70" s="52">
        <f t="shared" si="9"/>
        <v>22530</v>
      </c>
      <c r="Q70" s="52">
        <f t="shared" si="9"/>
        <v>27918</v>
      </c>
      <c r="R70" s="52">
        <f t="shared" ref="R70:V70" si="10">R42-R56</f>
        <v>31399</v>
      </c>
      <c r="S70" s="52">
        <f t="shared" si="10"/>
        <v>34619</v>
      </c>
      <c r="T70" s="52">
        <f t="shared" si="10"/>
        <v>27198</v>
      </c>
      <c r="U70" s="52">
        <f t="shared" si="10"/>
        <v>25994</v>
      </c>
      <c r="V70" s="52">
        <f t="shared" si="10"/>
        <v>34834</v>
      </c>
      <c r="W70" s="52">
        <f t="shared" ref="W70:Y70" si="11">W42-W56</f>
        <v>39954</v>
      </c>
      <c r="X70" s="52">
        <f t="shared" si="11"/>
        <v>38774</v>
      </c>
      <c r="Y70" s="52">
        <f t="shared" si="11"/>
        <v>28173</v>
      </c>
      <c r="DA70" s="63" t="s">
        <v>1415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32672</v>
      </c>
      <c r="D72" s="52">
        <v>56375</v>
      </c>
      <c r="E72" s="52">
        <v>54072</v>
      </c>
      <c r="F72" s="52">
        <v>60261</v>
      </c>
      <c r="G72" s="52">
        <v>54819</v>
      </c>
      <c r="H72" s="52">
        <v>49888</v>
      </c>
      <c r="I72" s="52">
        <v>22969</v>
      </c>
      <c r="J72" s="52">
        <v>16784</v>
      </c>
      <c r="K72" s="52">
        <v>19122</v>
      </c>
      <c r="L72" s="52">
        <v>27564</v>
      </c>
      <c r="M72" s="52">
        <v>33963</v>
      </c>
      <c r="N72" s="52">
        <v>37853</v>
      </c>
      <c r="O72" s="52">
        <v>32028</v>
      </c>
      <c r="P72" s="52">
        <v>17448</v>
      </c>
      <c r="Q72" s="52">
        <v>20433</v>
      </c>
      <c r="R72" s="52">
        <v>22939</v>
      </c>
      <c r="S72" s="52">
        <v>27035</v>
      </c>
      <c r="T72" s="52">
        <v>20378</v>
      </c>
      <c r="U72" s="52">
        <v>13758</v>
      </c>
      <c r="V72" s="52">
        <v>20673</v>
      </c>
      <c r="W72" s="52">
        <v>23373</v>
      </c>
      <c r="X72" s="52">
        <v>21457</v>
      </c>
      <c r="Y72" s="52">
        <v>17749</v>
      </c>
      <c r="DA72" s="63" t="s">
        <v>1416</v>
      </c>
    </row>
    <row r="73" spans="1:105" ht="12" customHeight="1" x14ac:dyDescent="0.25">
      <c r="A73" s="115" t="s">
        <v>120</v>
      </c>
      <c r="B73" s="36"/>
      <c r="C73" s="36">
        <v>121520</v>
      </c>
      <c r="D73" s="36">
        <v>145019</v>
      </c>
      <c r="E73" s="36">
        <v>145211</v>
      </c>
      <c r="F73" s="36">
        <v>164074</v>
      </c>
      <c r="G73" s="36">
        <v>180642</v>
      </c>
      <c r="H73" s="36">
        <v>199680</v>
      </c>
      <c r="I73" s="36">
        <v>90347</v>
      </c>
      <c r="J73" s="36">
        <v>68061</v>
      </c>
      <c r="K73" s="36">
        <v>62921</v>
      </c>
      <c r="L73" s="36">
        <v>81360</v>
      </c>
      <c r="M73" s="36">
        <v>92579</v>
      </c>
      <c r="N73" s="36">
        <v>125455</v>
      </c>
      <c r="O73" s="36">
        <v>116329</v>
      </c>
      <c r="P73" s="36">
        <v>63485</v>
      </c>
      <c r="Q73" s="36">
        <v>89218</v>
      </c>
      <c r="R73" s="36">
        <v>85697</v>
      </c>
      <c r="S73" s="36">
        <v>95240</v>
      </c>
      <c r="T73" s="36">
        <v>90007</v>
      </c>
      <c r="U73" s="36">
        <v>75442</v>
      </c>
      <c r="V73" s="36">
        <v>105007</v>
      </c>
      <c r="W73" s="36">
        <v>106997</v>
      </c>
      <c r="X73" s="36">
        <v>102350</v>
      </c>
      <c r="Y73" s="36">
        <v>79396</v>
      </c>
      <c r="DA73" s="60" t="s">
        <v>1417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1496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X78" s="128">
        <f>RES_hhdet_numvin!X25</f>
        <v>0</v>
      </c>
      <c r="Y78" s="128">
        <f>RES_hhdet_numvin!Y25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0</v>
      </c>
      <c r="I79" s="52">
        <f>RES_hhdet_numvin!I26</f>
        <v>0</v>
      </c>
      <c r="J79" s="52">
        <f>RES_hhdet_numvin!J26</f>
        <v>19742</v>
      </c>
      <c r="K79" s="52">
        <f>RES_hhdet_numvin!K26</f>
        <v>20420</v>
      </c>
      <c r="L79" s="52">
        <f>RES_hhdet_numvin!L26</f>
        <v>27942</v>
      </c>
      <c r="M79" s="52">
        <f>RES_hhdet_numvin!M26</f>
        <v>41624</v>
      </c>
      <c r="N79" s="52">
        <f>RES_hhdet_numvin!N26</f>
        <v>78061</v>
      </c>
      <c r="O79" s="52">
        <f>RES_hhdet_numvin!O26</f>
        <v>70676</v>
      </c>
      <c r="P79" s="52">
        <f>RES_hhdet_numvin!P26</f>
        <v>0</v>
      </c>
      <c r="Q79" s="52">
        <f>RES_hhdet_numvin!Q26</f>
        <v>26667</v>
      </c>
      <c r="R79" s="52">
        <f>RES_hhdet_numvin!R26</f>
        <v>36177</v>
      </c>
      <c r="S79" s="52">
        <f>RES_hhdet_numvin!S26</f>
        <v>70776</v>
      </c>
      <c r="T79" s="52">
        <f>RES_hhdet_numvin!T26</f>
        <v>52408</v>
      </c>
      <c r="U79" s="52">
        <f>RES_hhdet_numvin!U26</f>
        <v>22645</v>
      </c>
      <c r="V79" s="52">
        <f>RES_hhdet_numvin!V26</f>
        <v>79294</v>
      </c>
      <c r="W79" s="52">
        <f>RES_hhdet_numvin!W26</f>
        <v>110618</v>
      </c>
      <c r="X79" s="52">
        <f>RES_hhdet_numvin!X26</f>
        <v>131821</v>
      </c>
      <c r="Y79" s="52">
        <f>RES_hhdet_numvin!Y26</f>
        <v>82132</v>
      </c>
      <c r="DA79" s="63" t="s">
        <v>1497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X80" s="138">
        <f>RES_hhdet_numvin!X27</f>
        <v>0</v>
      </c>
      <c r="Y80" s="138">
        <f>RES_hhdet_numvin!Y27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X81" s="150">
        <f>RES_hhdet_numvin!X28</f>
        <v>0</v>
      </c>
      <c r="Y81" s="150">
        <f>RES_hhdet_numvin!Y28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0</v>
      </c>
      <c r="Q82" s="138">
        <f>RES_hhdet_numvin!Q29</f>
        <v>0</v>
      </c>
      <c r="R82" s="138">
        <f>RES_hhdet_numvin!R29</f>
        <v>6785</v>
      </c>
      <c r="S82" s="138">
        <f>RES_hhdet_numvin!S29</f>
        <v>15633</v>
      </c>
      <c r="T82" s="138">
        <f>RES_hhdet_numvin!T29</f>
        <v>29231</v>
      </c>
      <c r="U82" s="138">
        <f>RES_hhdet_numvin!U29</f>
        <v>28823</v>
      </c>
      <c r="V82" s="138">
        <f>RES_hhdet_numvin!V29</f>
        <v>25689</v>
      </c>
      <c r="W82" s="138">
        <f>RES_hhdet_numvin!W29</f>
        <v>41017</v>
      </c>
      <c r="X82" s="138">
        <f>RES_hhdet_numvin!X29</f>
        <v>52432</v>
      </c>
      <c r="Y82" s="138">
        <f>RES_hhdet_numvin!Y29</f>
        <v>53476</v>
      </c>
      <c r="DA82" s="63" t="s">
        <v>1498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X83" s="150">
        <f>RES_hhdet_numvin!X30</f>
        <v>0</v>
      </c>
      <c r="Y83" s="150">
        <f>RES_hhdet_numvin!Y30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0</v>
      </c>
      <c r="Q84" s="138">
        <f>RES_hhdet_numvin!Q31</f>
        <v>0</v>
      </c>
      <c r="R84" s="138">
        <f>RES_hhdet_numvin!R31</f>
        <v>18841</v>
      </c>
      <c r="S84" s="138">
        <f>RES_hhdet_numvin!S31</f>
        <v>35879</v>
      </c>
      <c r="T84" s="138">
        <f>RES_hhdet_numvin!T31</f>
        <v>34663</v>
      </c>
      <c r="U84" s="138">
        <f>RES_hhdet_numvin!U31</f>
        <v>25106</v>
      </c>
      <c r="V84" s="138">
        <f>RES_hhdet_numvin!V31</f>
        <v>51278</v>
      </c>
      <c r="W84" s="138">
        <f>RES_hhdet_numvin!W31</f>
        <v>63937</v>
      </c>
      <c r="X84" s="138">
        <f>RES_hhdet_numvin!X31</f>
        <v>73197</v>
      </c>
      <c r="Y84" s="138">
        <f>RES_hhdet_numvin!Y31</f>
        <v>48998</v>
      </c>
      <c r="DA84" s="63" t="s">
        <v>1499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201</v>
      </c>
      <c r="S85" s="138">
        <f>RES_hhdet_numvin!S32</f>
        <v>321</v>
      </c>
      <c r="T85" s="138">
        <f>RES_hhdet_numvin!T32</f>
        <v>171</v>
      </c>
      <c r="U85" s="138">
        <f>RES_hhdet_numvin!U32</f>
        <v>57</v>
      </c>
      <c r="V85" s="138">
        <f>RES_hhdet_numvin!V32</f>
        <v>382</v>
      </c>
      <c r="W85" s="138">
        <f>RES_hhdet_numvin!W32</f>
        <v>817</v>
      </c>
      <c r="X85" s="138">
        <f>RES_hhdet_numvin!X32</f>
        <v>1136</v>
      </c>
      <c r="Y85" s="138">
        <f>RES_hhdet_numvin!Y32</f>
        <v>118</v>
      </c>
      <c r="DA85" s="63" t="s">
        <v>1500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X86" s="138">
        <f>RES_hhdet_numvin!X33</f>
        <v>0</v>
      </c>
      <c r="Y86" s="138">
        <f>RES_hhdet_numvin!Y33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X87" s="138">
        <f>RES_hhdet_numvin!X34</f>
        <v>0</v>
      </c>
      <c r="Y87" s="138">
        <f>RES_hhdet_numvin!Y34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0</v>
      </c>
      <c r="Q88" s="138">
        <f>RES_hhdet_numvin!Q35</f>
        <v>0</v>
      </c>
      <c r="R88" s="138">
        <f>RES_hhdet_numvin!R35</f>
        <v>8100</v>
      </c>
      <c r="S88" s="138">
        <f>RES_hhdet_numvin!S35</f>
        <v>20518</v>
      </c>
      <c r="T88" s="138">
        <f>RES_hhdet_numvin!T35</f>
        <v>32311</v>
      </c>
      <c r="U88" s="138">
        <f>RES_hhdet_numvin!U35</f>
        <v>30113</v>
      </c>
      <c r="V88" s="138">
        <f>RES_hhdet_numvin!V35</f>
        <v>47616</v>
      </c>
      <c r="W88" s="138">
        <f>RES_hhdet_numvin!W35</f>
        <v>43722</v>
      </c>
      <c r="X88" s="138">
        <f>RES_hhdet_numvin!X35</f>
        <v>38304</v>
      </c>
      <c r="Y88" s="138">
        <f>RES_hhdet_numvin!Y35</f>
        <v>42319</v>
      </c>
      <c r="DA88" s="63" t="s">
        <v>1501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0</v>
      </c>
      <c r="Q89" s="138">
        <f>RES_hhdet_numvin!Q36</f>
        <v>0</v>
      </c>
      <c r="R89" s="138">
        <f>RES_hhdet_numvin!R36</f>
        <v>11037</v>
      </c>
      <c r="S89" s="138">
        <f>RES_hhdet_numvin!S36</f>
        <v>22394</v>
      </c>
      <c r="T89" s="138">
        <f>RES_hhdet_numvin!T36</f>
        <v>21955</v>
      </c>
      <c r="U89" s="138">
        <f>RES_hhdet_numvin!U36</f>
        <v>22742</v>
      </c>
      <c r="V89" s="138">
        <f>RES_hhdet_numvin!V36</f>
        <v>38090</v>
      </c>
      <c r="W89" s="138">
        <f>RES_hhdet_numvin!W36</f>
        <v>47967</v>
      </c>
      <c r="X89" s="138">
        <f>RES_hhdet_numvin!X36</f>
        <v>51359</v>
      </c>
      <c r="Y89" s="138">
        <f>RES_hhdet_numvin!Y36</f>
        <v>37354</v>
      </c>
      <c r="DA89" s="63" t="s">
        <v>1502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X90" s="138">
        <f>RES_hhdet_numvin!X37</f>
        <v>0</v>
      </c>
      <c r="Y90" s="138">
        <f>RES_hhdet_numvin!Y37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X91" s="148">
        <f>RES_hhdet_numvin!X38</f>
        <v>0</v>
      </c>
      <c r="Y91" s="148">
        <f>RES_hhdet_numvin!Y38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X92" s="150">
        <f>RES_hhdet_numvin!X39</f>
        <v>0</v>
      </c>
      <c r="Y92" s="150">
        <f>RES_hhdet_numvin!Y39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0</v>
      </c>
      <c r="Q93" s="138">
        <f>RES_hhdet_numvin!Q40</f>
        <v>0</v>
      </c>
      <c r="R93" s="138">
        <f>RES_hhdet_numvin!R40</f>
        <v>8064</v>
      </c>
      <c r="S93" s="138">
        <f>RES_hhdet_numvin!S40</f>
        <v>17491</v>
      </c>
      <c r="T93" s="138">
        <f>RES_hhdet_numvin!T40</f>
        <v>16451</v>
      </c>
      <c r="U93" s="138">
        <f>RES_hhdet_numvin!U40</f>
        <v>12040</v>
      </c>
      <c r="V93" s="138">
        <f>RES_hhdet_numvin!V40</f>
        <v>22602</v>
      </c>
      <c r="W93" s="138">
        <f>RES_hhdet_numvin!W40</f>
        <v>28066</v>
      </c>
      <c r="X93" s="138">
        <f>RES_hhdet_numvin!X40</f>
        <v>28426</v>
      </c>
      <c r="Y93" s="138">
        <f>RES_hhdet_numvin!Y40</f>
        <v>23533</v>
      </c>
      <c r="DA93" s="63" t="s">
        <v>1503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0</v>
      </c>
      <c r="Q94" s="39">
        <f>RES_hhdet_numvin!Q41</f>
        <v>0</v>
      </c>
      <c r="R94" s="39">
        <f>RES_hhdet_numvin!R41</f>
        <v>30112</v>
      </c>
      <c r="S94" s="39">
        <f>RES_hhdet_numvin!S41</f>
        <v>61608</v>
      </c>
      <c r="T94" s="39">
        <f>RES_hhdet_numvin!T41</f>
        <v>72627</v>
      </c>
      <c r="U94" s="39">
        <f>RES_hhdet_numvin!U41</f>
        <v>65974</v>
      </c>
      <c r="V94" s="39">
        <f>RES_hhdet_numvin!V41</f>
        <v>114776</v>
      </c>
      <c r="W94" s="39">
        <f>RES_hhdet_numvin!W41</f>
        <v>128399</v>
      </c>
      <c r="X94" s="39">
        <f>RES_hhdet_numvin!X41</f>
        <v>135570</v>
      </c>
      <c r="Y94" s="39">
        <f>RES_hhdet_numvin!Y41</f>
        <v>105264</v>
      </c>
      <c r="DA94" s="60" t="s">
        <v>1504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1376.1401869975159</v>
      </c>
      <c r="C98" s="117">
        <f t="shared" si="12"/>
        <v>1228.6993609497822</v>
      </c>
      <c r="D98" s="117">
        <f t="shared" si="12"/>
        <v>1232.178810384705</v>
      </c>
      <c r="E98" s="117">
        <f t="shared" si="12"/>
        <v>1226.2952733566417</v>
      </c>
      <c r="F98" s="117">
        <f t="shared" si="12"/>
        <v>1263.1973107034592</v>
      </c>
      <c r="G98" s="117">
        <f t="shared" si="12"/>
        <v>1245.1576534478543</v>
      </c>
      <c r="H98" s="117">
        <f t="shared" si="12"/>
        <v>1152.3071413960249</v>
      </c>
      <c r="I98" s="117">
        <f t="shared" si="12"/>
        <v>1128.7673753406152</v>
      </c>
      <c r="J98" s="117">
        <f t="shared" si="12"/>
        <v>1081.3862291033113</v>
      </c>
      <c r="K98" s="117">
        <f t="shared" si="12"/>
        <v>969.78526403726153</v>
      </c>
      <c r="L98" s="117">
        <f t="shared" si="12"/>
        <v>953.95276954625047</v>
      </c>
      <c r="M98" s="117">
        <f t="shared" si="12"/>
        <v>763.8826733492715</v>
      </c>
      <c r="N98" s="117">
        <f t="shared" si="12"/>
        <v>719.60217346655998</v>
      </c>
      <c r="O98" s="117">
        <f t="shared" si="12"/>
        <v>622.06167097807213</v>
      </c>
      <c r="P98" s="117">
        <f t="shared" si="12"/>
        <v>550.87257781453491</v>
      </c>
      <c r="Q98" s="117">
        <f t="shared" si="12"/>
        <v>552.61119793946739</v>
      </c>
      <c r="R98" s="117">
        <f t="shared" ref="R98:V98" si="13">R99+R102+R104+R113</f>
        <v>586.82026171403925</v>
      </c>
      <c r="S98" s="117">
        <f t="shared" si="13"/>
        <v>511.1848836261496</v>
      </c>
      <c r="T98" s="117">
        <f t="shared" si="13"/>
        <v>579.37585609865766</v>
      </c>
      <c r="U98" s="117">
        <f t="shared" si="13"/>
        <v>472.56415539639011</v>
      </c>
      <c r="V98" s="117">
        <f t="shared" si="13"/>
        <v>444.91604865051232</v>
      </c>
      <c r="W98" s="117">
        <f t="shared" ref="W98:Y98" si="14">W99+W102+W104+W113</f>
        <v>471.31381273830567</v>
      </c>
      <c r="X98" s="117">
        <f t="shared" si="14"/>
        <v>526.27829804032967</v>
      </c>
      <c r="Y98" s="117">
        <f t="shared" si="14"/>
        <v>456.60965927752738</v>
      </c>
      <c r="DA98" s="129" t="s">
        <v>1592</v>
      </c>
    </row>
    <row r="99" spans="1:105" ht="12" customHeight="1" x14ac:dyDescent="0.25">
      <c r="A99" s="121" t="s">
        <v>57</v>
      </c>
      <c r="B99" s="122">
        <f t="shared" ref="B99:Q99" si="15">SUM(B100:B101)</f>
        <v>1051.6645296825302</v>
      </c>
      <c r="C99" s="122">
        <f t="shared" si="15"/>
        <v>917.26256789357637</v>
      </c>
      <c r="D99" s="122">
        <f t="shared" si="15"/>
        <v>940.68009668880359</v>
      </c>
      <c r="E99" s="122">
        <f t="shared" si="15"/>
        <v>955.13263850186684</v>
      </c>
      <c r="F99" s="122">
        <f t="shared" si="15"/>
        <v>1003.2886611798835</v>
      </c>
      <c r="G99" s="122">
        <f t="shared" si="15"/>
        <v>988.40110487422851</v>
      </c>
      <c r="H99" s="122">
        <f t="shared" si="15"/>
        <v>899.2081045279001</v>
      </c>
      <c r="I99" s="122">
        <f t="shared" si="15"/>
        <v>887.47857616251929</v>
      </c>
      <c r="J99" s="122">
        <f t="shared" si="15"/>
        <v>849.3123442859428</v>
      </c>
      <c r="K99" s="122">
        <f t="shared" si="15"/>
        <v>758.45700971200654</v>
      </c>
      <c r="L99" s="122">
        <f t="shared" si="15"/>
        <v>752.86637533405076</v>
      </c>
      <c r="M99" s="122">
        <f t="shared" si="15"/>
        <v>581.49512965178735</v>
      </c>
      <c r="N99" s="122">
        <f t="shared" si="15"/>
        <v>552.98636710924472</v>
      </c>
      <c r="O99" s="122">
        <f t="shared" si="15"/>
        <v>471.93024174403695</v>
      </c>
      <c r="P99" s="122">
        <f t="shared" si="15"/>
        <v>400.72820149698066</v>
      </c>
      <c r="Q99" s="122">
        <f t="shared" si="15"/>
        <v>407.30811714646734</v>
      </c>
      <c r="R99" s="122">
        <f t="shared" ref="R99:V99" si="16">SUM(R100:R101)</f>
        <v>441.55892228300161</v>
      </c>
      <c r="S99" s="122">
        <f t="shared" si="16"/>
        <v>360.54690323777498</v>
      </c>
      <c r="T99" s="122">
        <f t="shared" si="16"/>
        <v>431.65616059242973</v>
      </c>
      <c r="U99" s="122">
        <f t="shared" si="16"/>
        <v>341.92683337626102</v>
      </c>
      <c r="V99" s="122">
        <f t="shared" si="16"/>
        <v>319.7043920880887</v>
      </c>
      <c r="W99" s="122">
        <f t="shared" ref="W99:Y99" si="17">SUM(W100:W101)</f>
        <v>340.45987382475971</v>
      </c>
      <c r="X99" s="122">
        <f t="shared" si="17"/>
        <v>383.99608549195062</v>
      </c>
      <c r="Y99" s="122">
        <f t="shared" si="17"/>
        <v>326.98613984755252</v>
      </c>
      <c r="DA99" s="130" t="s">
        <v>1593</v>
      </c>
    </row>
    <row r="100" spans="1:105" ht="12" customHeight="1" x14ac:dyDescent="0.25">
      <c r="A100" s="97" t="s">
        <v>74</v>
      </c>
      <c r="B100" s="98">
        <v>1041.475903101199</v>
      </c>
      <c r="C100" s="98">
        <v>908.36807073384341</v>
      </c>
      <c r="D100" s="98">
        <v>931.81434970878138</v>
      </c>
      <c r="E100" s="98">
        <v>946.66789908589988</v>
      </c>
      <c r="F100" s="98">
        <v>994.340035865902</v>
      </c>
      <c r="G100" s="98">
        <v>979.80358020830806</v>
      </c>
      <c r="H100" s="98">
        <v>891.62297650722951</v>
      </c>
      <c r="I100" s="98">
        <v>879.94667108842839</v>
      </c>
      <c r="J100" s="98">
        <v>842.16763240562375</v>
      </c>
      <c r="K100" s="98">
        <v>752.2265621743361</v>
      </c>
      <c r="L100" s="98">
        <v>746.61218936918351</v>
      </c>
      <c r="M100" s="98">
        <v>576.51260855158284</v>
      </c>
      <c r="N100" s="98">
        <v>548.13415252305458</v>
      </c>
      <c r="O100" s="98">
        <v>467.56135329134423</v>
      </c>
      <c r="P100" s="98">
        <v>396.9626881555223</v>
      </c>
      <c r="Q100" s="98">
        <v>403.60961154249173</v>
      </c>
      <c r="R100" s="98">
        <v>437.49879083979567</v>
      </c>
      <c r="S100" s="98">
        <v>357.213110166094</v>
      </c>
      <c r="T100" s="98">
        <v>427.54979984713799</v>
      </c>
      <c r="U100" s="98">
        <v>338.66131890704139</v>
      </c>
      <c r="V100" s="98">
        <v>316.56586175599494</v>
      </c>
      <c r="W100" s="98">
        <v>336.997212668386</v>
      </c>
      <c r="X100" s="98">
        <v>379.90817091812397</v>
      </c>
      <c r="Y100" s="98">
        <v>323.43017817903899</v>
      </c>
      <c r="DA100" s="63" t="s">
        <v>1594</v>
      </c>
    </row>
    <row r="101" spans="1:105" ht="12" customHeight="1" x14ac:dyDescent="0.25">
      <c r="A101" s="97" t="s">
        <v>53</v>
      </c>
      <c r="B101" s="98">
        <v>10.18862658133124</v>
      </c>
      <c r="C101" s="98">
        <v>8.8944971597329818</v>
      </c>
      <c r="D101" s="98">
        <v>8.8657469800222088</v>
      </c>
      <c r="E101" s="98">
        <v>8.4647394159669727</v>
      </c>
      <c r="F101" s="98">
        <v>8.9486253139815268</v>
      </c>
      <c r="G101" s="98">
        <v>8.5975246659204174</v>
      </c>
      <c r="H101" s="98">
        <v>7.5851280206705907</v>
      </c>
      <c r="I101" s="98">
        <v>7.5319050740909166</v>
      </c>
      <c r="J101" s="98">
        <v>7.1447118803190763</v>
      </c>
      <c r="K101" s="98">
        <v>6.2304475376704671</v>
      </c>
      <c r="L101" s="98">
        <v>6.254185964867232</v>
      </c>
      <c r="M101" s="98">
        <v>4.9825211002045462</v>
      </c>
      <c r="N101" s="98">
        <v>4.8522145861901862</v>
      </c>
      <c r="O101" s="98">
        <v>4.3688884526927234</v>
      </c>
      <c r="P101" s="98">
        <v>3.7655133414583801</v>
      </c>
      <c r="Q101" s="98">
        <v>3.6985056039756068</v>
      </c>
      <c r="R101" s="98">
        <v>4.060131443205945</v>
      </c>
      <c r="S101" s="98">
        <v>3.333793071680994</v>
      </c>
      <c r="T101" s="98">
        <v>4.1063607452917248</v>
      </c>
      <c r="U101" s="98">
        <v>3.2655144692196361</v>
      </c>
      <c r="V101" s="98">
        <v>3.138530332093755</v>
      </c>
      <c r="W101" s="98">
        <v>3.4626611563737129</v>
      </c>
      <c r="X101" s="98">
        <v>4.0879145738266658</v>
      </c>
      <c r="Y101" s="98">
        <v>3.5559616685135427</v>
      </c>
      <c r="DA101" s="63" t="s">
        <v>1595</v>
      </c>
    </row>
    <row r="102" spans="1:105" ht="12" customHeight="1" x14ac:dyDescent="0.25">
      <c r="A102" s="121" t="s">
        <v>92</v>
      </c>
      <c r="B102" s="122">
        <f t="shared" ref="B102:Y102" si="18">B103</f>
        <v>4.0877647348523345</v>
      </c>
      <c r="C102" s="122">
        <f t="shared" si="18"/>
        <v>4.7110279952598928</v>
      </c>
      <c r="D102" s="122">
        <f t="shared" si="18"/>
        <v>3.5850302913473238</v>
      </c>
      <c r="E102" s="122">
        <f t="shared" si="18"/>
        <v>6.261752122374582</v>
      </c>
      <c r="F102" s="122">
        <f t="shared" si="18"/>
        <v>4.9015994836813199</v>
      </c>
      <c r="G102" s="122">
        <f t="shared" si="18"/>
        <v>6.491298286834466</v>
      </c>
      <c r="H102" s="122">
        <f t="shared" si="18"/>
        <v>7.0847822279174988</v>
      </c>
      <c r="I102" s="122">
        <f t="shared" si="18"/>
        <v>4.5623734054979384</v>
      </c>
      <c r="J102" s="122">
        <f t="shared" si="18"/>
        <v>5.6553571778390825</v>
      </c>
      <c r="K102" s="122">
        <f t="shared" si="18"/>
        <v>8.8055202244787356</v>
      </c>
      <c r="L102" s="122">
        <f t="shared" si="18"/>
        <v>8.4504359477096145</v>
      </c>
      <c r="M102" s="122">
        <f t="shared" si="18"/>
        <v>8.1241114742779388</v>
      </c>
      <c r="N102" s="122">
        <f t="shared" si="18"/>
        <v>7.5020264510699297</v>
      </c>
      <c r="O102" s="122">
        <f t="shared" si="18"/>
        <v>6.6396724204163187</v>
      </c>
      <c r="P102" s="122">
        <f t="shared" si="18"/>
        <v>5.1266095474368267</v>
      </c>
      <c r="Q102" s="122">
        <f t="shared" si="18"/>
        <v>7.203265715412984</v>
      </c>
      <c r="R102" s="122">
        <f t="shared" si="18"/>
        <v>6.3315624616655155</v>
      </c>
      <c r="S102" s="122">
        <f t="shared" si="18"/>
        <v>6.7181810538434794</v>
      </c>
      <c r="T102" s="122">
        <f t="shared" si="18"/>
        <v>5.2987584379085808</v>
      </c>
      <c r="U102" s="122">
        <f t="shared" si="18"/>
        <v>4.948058968367814</v>
      </c>
      <c r="V102" s="122">
        <f t="shared" si="18"/>
        <v>4.5042693191608683</v>
      </c>
      <c r="W102" s="122">
        <f t="shared" si="18"/>
        <v>4.4607454319663784</v>
      </c>
      <c r="X102" s="122">
        <f t="shared" si="18"/>
        <v>4.7305710265693151</v>
      </c>
      <c r="Y102" s="122">
        <f t="shared" si="18"/>
        <v>5.1205728951903904</v>
      </c>
      <c r="DA102" s="130" t="s">
        <v>1596</v>
      </c>
    </row>
    <row r="103" spans="1:105" ht="12" customHeight="1" x14ac:dyDescent="0.25">
      <c r="A103" s="97" t="s">
        <v>53</v>
      </c>
      <c r="B103" s="98">
        <v>4.0877647348523345</v>
      </c>
      <c r="C103" s="98">
        <v>4.7110279952598928</v>
      </c>
      <c r="D103" s="98">
        <v>3.5850302913473238</v>
      </c>
      <c r="E103" s="98">
        <v>6.261752122374582</v>
      </c>
      <c r="F103" s="98">
        <v>4.9015994836813199</v>
      </c>
      <c r="G103" s="98">
        <v>6.491298286834466</v>
      </c>
      <c r="H103" s="98">
        <v>7.0847822279174988</v>
      </c>
      <c r="I103" s="98">
        <v>4.5623734054979384</v>
      </c>
      <c r="J103" s="98">
        <v>5.6553571778390825</v>
      </c>
      <c r="K103" s="98">
        <v>8.8055202244787356</v>
      </c>
      <c r="L103" s="98">
        <v>8.4504359477096145</v>
      </c>
      <c r="M103" s="98">
        <v>8.1241114742779388</v>
      </c>
      <c r="N103" s="98">
        <v>7.5020264510699297</v>
      </c>
      <c r="O103" s="98">
        <v>6.6396724204163187</v>
      </c>
      <c r="P103" s="98">
        <v>5.1266095474368267</v>
      </c>
      <c r="Q103" s="98">
        <v>7.203265715412984</v>
      </c>
      <c r="R103" s="98">
        <v>6.3315624616655155</v>
      </c>
      <c r="S103" s="98">
        <v>6.7181810538434794</v>
      </c>
      <c r="T103" s="98">
        <v>5.2987584379085808</v>
      </c>
      <c r="U103" s="98">
        <v>4.948058968367814</v>
      </c>
      <c r="V103" s="98">
        <v>4.5042693191608683</v>
      </c>
      <c r="W103" s="98">
        <v>4.4607454319663784</v>
      </c>
      <c r="X103" s="98">
        <v>4.7305710265693151</v>
      </c>
      <c r="Y103" s="98">
        <v>5.1205728951903904</v>
      </c>
      <c r="DA103" s="63" t="s">
        <v>1597</v>
      </c>
    </row>
    <row r="104" spans="1:105" ht="12" customHeight="1" x14ac:dyDescent="0.25">
      <c r="A104" s="121" t="s">
        <v>55</v>
      </c>
      <c r="B104" s="122">
        <v>219.87836523630551</v>
      </c>
      <c r="C104" s="122">
        <v>204.84493185540683</v>
      </c>
      <c r="D104" s="122">
        <v>191.45695656380241</v>
      </c>
      <c r="E104" s="122">
        <v>171.67150711591566</v>
      </c>
      <c r="F104" s="122">
        <v>165.31456961235594</v>
      </c>
      <c r="G104" s="122">
        <v>162.43701426356918</v>
      </c>
      <c r="H104" s="122">
        <v>151.79198777753575</v>
      </c>
      <c r="I104" s="122">
        <v>146.1008671500762</v>
      </c>
      <c r="J104" s="122">
        <v>140.09831461641909</v>
      </c>
      <c r="K104" s="122">
        <v>125.51143755743827</v>
      </c>
      <c r="L104" s="122">
        <v>119.46116378471228</v>
      </c>
      <c r="M104" s="122">
        <v>111.82732213054969</v>
      </c>
      <c r="N104" s="122">
        <v>102.38046642032907</v>
      </c>
      <c r="O104" s="122">
        <v>96.099764410668428</v>
      </c>
      <c r="P104" s="122">
        <v>94.787961005024997</v>
      </c>
      <c r="Q104" s="122">
        <v>89.064402268017602</v>
      </c>
      <c r="R104" s="122">
        <v>90.323220625217743</v>
      </c>
      <c r="S104" s="122">
        <v>94.045413244214416</v>
      </c>
      <c r="T104" s="122">
        <v>90.781596240534213</v>
      </c>
      <c r="U104" s="122">
        <v>81.411772189179288</v>
      </c>
      <c r="V104" s="122">
        <v>78.081575037515819</v>
      </c>
      <c r="W104" s="122">
        <v>82.162503183373957</v>
      </c>
      <c r="X104" s="122">
        <v>89.795782850028118</v>
      </c>
      <c r="Y104" s="122">
        <v>80.187855838781417</v>
      </c>
      <c r="DA104" s="130" t="s">
        <v>1598</v>
      </c>
    </row>
    <row r="105" spans="1:105" ht="12" customHeight="1" x14ac:dyDescent="0.25">
      <c r="A105" s="97" t="s">
        <v>141</v>
      </c>
      <c r="B105" s="98">
        <v>196.24968055300238</v>
      </c>
      <c r="C105" s="98">
        <v>173.95529435694354</v>
      </c>
      <c r="D105" s="98">
        <v>161.15333747280215</v>
      </c>
      <c r="E105" s="98">
        <v>143.96224209414305</v>
      </c>
      <c r="F105" s="98">
        <v>134.63121796991061</v>
      </c>
      <c r="G105" s="98">
        <v>123.22265990902734</v>
      </c>
      <c r="H105" s="98">
        <v>102.6724985593726</v>
      </c>
      <c r="I105" s="98">
        <v>93.313372387795638</v>
      </c>
      <c r="J105" s="98">
        <v>86.47128771010901</v>
      </c>
      <c r="K105" s="98">
        <v>75.17299681173138</v>
      </c>
      <c r="L105" s="98">
        <v>67.683792650122413</v>
      </c>
      <c r="M105" s="98">
        <v>59.006652016507033</v>
      </c>
      <c r="N105" s="98">
        <v>52.024918028273589</v>
      </c>
      <c r="O105" s="98">
        <v>50.233679814605573</v>
      </c>
      <c r="P105" s="98">
        <v>49.017736186354099</v>
      </c>
      <c r="Q105" s="98">
        <v>47.456075214493794</v>
      </c>
      <c r="R105" s="98">
        <v>48.473903909675364</v>
      </c>
      <c r="S105" s="98">
        <v>49.805025498027945</v>
      </c>
      <c r="T105" s="98">
        <v>46.212275363785729</v>
      </c>
      <c r="U105" s="98">
        <v>38.355964469140275</v>
      </c>
      <c r="V105" s="98">
        <v>34.62372631538372</v>
      </c>
      <c r="W105" s="98">
        <v>36.272947769716396</v>
      </c>
      <c r="X105" s="98">
        <v>41.6112051593595</v>
      </c>
      <c r="Y105" s="98">
        <v>33.650870293864209</v>
      </c>
      <c r="DA105" s="63" t="s">
        <v>1599</v>
      </c>
    </row>
    <row r="106" spans="1:105" ht="12" customHeight="1" x14ac:dyDescent="0.25">
      <c r="A106" s="97" t="s">
        <v>140</v>
      </c>
      <c r="B106" s="98">
        <v>0.22334929323193942</v>
      </c>
      <c r="C106" s="98">
        <v>0.20266303264432198</v>
      </c>
      <c r="D106" s="98">
        <v>0.16118727915194658</v>
      </c>
      <c r="E106" s="98">
        <v>0.1548702317659757</v>
      </c>
      <c r="F106" s="98">
        <v>0.15544786417785084</v>
      </c>
      <c r="G106" s="98">
        <v>0.14598255625754381</v>
      </c>
      <c r="H106" s="98">
        <v>0.12344744532774053</v>
      </c>
      <c r="I106" s="98">
        <v>0.13689753902855339</v>
      </c>
      <c r="J106" s="98">
        <v>0.16127210997907865</v>
      </c>
      <c r="K106" s="98">
        <v>0.17032414306365903</v>
      </c>
      <c r="L106" s="98">
        <v>0.17576387719017558</v>
      </c>
      <c r="M106" s="98">
        <v>0.15101309864631551</v>
      </c>
      <c r="N106" s="98">
        <v>0.15434460866663988</v>
      </c>
      <c r="O106" s="98">
        <v>0.18933944834425914</v>
      </c>
      <c r="P106" s="98">
        <v>0.19908376524417032</v>
      </c>
      <c r="Q106" s="98">
        <v>0.22112677384074914</v>
      </c>
      <c r="R106" s="98">
        <v>0.25056463719418165</v>
      </c>
      <c r="S106" s="98">
        <v>0.28329172657265828</v>
      </c>
      <c r="T106" s="98">
        <v>0.27594779670007685</v>
      </c>
      <c r="U106" s="98">
        <v>0.24057005672746079</v>
      </c>
      <c r="V106" s="98">
        <v>0.22041181201052226</v>
      </c>
      <c r="W106" s="98">
        <v>0.25445188649779549</v>
      </c>
      <c r="X106" s="98">
        <v>0.33467547260696473</v>
      </c>
      <c r="Y106" s="98">
        <v>0.23921755021222535</v>
      </c>
      <c r="DA106" s="63" t="s">
        <v>1600</v>
      </c>
    </row>
    <row r="107" spans="1:105" ht="12" customHeight="1" x14ac:dyDescent="0.25">
      <c r="A107" s="100" t="s">
        <v>50</v>
      </c>
      <c r="B107" s="101">
        <v>4.3371813705402149E-2</v>
      </c>
      <c r="C107" s="101">
        <v>7.0157809775425184E-2</v>
      </c>
      <c r="D107" s="101">
        <v>2.4778482879518209E-2</v>
      </c>
      <c r="E107" s="101">
        <v>1.4310287771080191E-2</v>
      </c>
      <c r="F107" s="101">
        <v>1.8497145666408824E-2</v>
      </c>
      <c r="G107" s="101">
        <v>1.6710122986001733E-2</v>
      </c>
      <c r="H107" s="101">
        <v>1.8745205796274769E-2</v>
      </c>
      <c r="I107" s="101">
        <v>1.7040271964063887E-2</v>
      </c>
      <c r="J107" s="101">
        <v>1.8858632875669218E-2</v>
      </c>
      <c r="K107" s="101">
        <v>1.8655860773824716E-2</v>
      </c>
      <c r="L107" s="101">
        <v>1.9173453715549682E-2</v>
      </c>
      <c r="M107" s="101">
        <v>2.4204085185840385E-2</v>
      </c>
      <c r="N107" s="101">
        <v>1.6365154806026568E-2</v>
      </c>
      <c r="O107" s="101">
        <v>1.2529710449233919E-2</v>
      </c>
      <c r="P107" s="101">
        <v>2.6230503074749126E-2</v>
      </c>
      <c r="Q107" s="101">
        <v>6.0801843308336727E-3</v>
      </c>
      <c r="R107" s="101">
        <v>1.1278926117222128E-2</v>
      </c>
      <c r="S107" s="101">
        <v>2.3005107167242342E-2</v>
      </c>
      <c r="T107" s="101">
        <v>2.5685239567837307E-2</v>
      </c>
      <c r="U107" s="101">
        <v>2.7728804553222672E-2</v>
      </c>
      <c r="V107" s="101">
        <v>1.9897001590363717E-2</v>
      </c>
      <c r="W107" s="101">
        <v>2.5585630226565469E-2</v>
      </c>
      <c r="X107" s="101">
        <v>3.7279473985484833E-2</v>
      </c>
      <c r="Y107" s="101">
        <v>1.9681978716349316E-2</v>
      </c>
      <c r="DA107" s="131" t="s">
        <v>1601</v>
      </c>
    </row>
    <row r="108" spans="1:105" ht="12" customHeight="1" x14ac:dyDescent="0.25">
      <c r="A108" s="103" t="s">
        <v>52</v>
      </c>
      <c r="B108" s="104">
        <v>0.17997747952653725</v>
      </c>
      <c r="C108" s="104">
        <v>0.13250522286889679</v>
      </c>
      <c r="D108" s="104">
        <v>0.13640879627242838</v>
      </c>
      <c r="E108" s="104">
        <v>0.14055994399489549</v>
      </c>
      <c r="F108" s="104">
        <v>0.136950718511442</v>
      </c>
      <c r="G108" s="104">
        <v>0.12927243327154206</v>
      </c>
      <c r="H108" s="104">
        <v>0.10470223953146576</v>
      </c>
      <c r="I108" s="104">
        <v>0.1198572670644895</v>
      </c>
      <c r="J108" s="104">
        <v>0.14241347710340943</v>
      </c>
      <c r="K108" s="104">
        <v>0.15166828228983431</v>
      </c>
      <c r="L108" s="104">
        <v>0.1565904234746259</v>
      </c>
      <c r="M108" s="104">
        <v>0.12680901346047513</v>
      </c>
      <c r="N108" s="104">
        <v>0.1379794538606133</v>
      </c>
      <c r="O108" s="104">
        <v>0.17680973789502522</v>
      </c>
      <c r="P108" s="104">
        <v>0.17285326216942121</v>
      </c>
      <c r="Q108" s="104">
        <v>0.21504658950991545</v>
      </c>
      <c r="R108" s="104">
        <v>0.23928571107695951</v>
      </c>
      <c r="S108" s="104">
        <v>0.26028661940541592</v>
      </c>
      <c r="T108" s="104">
        <v>0.25026255713223955</v>
      </c>
      <c r="U108" s="104">
        <v>0.2128412521742381</v>
      </c>
      <c r="V108" s="104">
        <v>0.20051481042015853</v>
      </c>
      <c r="W108" s="104">
        <v>0.22886625627123</v>
      </c>
      <c r="X108" s="104">
        <v>0.29739599862147992</v>
      </c>
      <c r="Y108" s="104">
        <v>0.21953557149587602</v>
      </c>
      <c r="DA108" s="132" t="s">
        <v>1602</v>
      </c>
    </row>
    <row r="109" spans="1:105" ht="12" customHeight="1" x14ac:dyDescent="0.25">
      <c r="A109" s="106" t="s">
        <v>122</v>
      </c>
      <c r="B109" s="101">
        <v>21.03253618631993</v>
      </c>
      <c r="C109" s="101">
        <v>27.519966654923959</v>
      </c>
      <c r="D109" s="101">
        <v>27.295201111547716</v>
      </c>
      <c r="E109" s="101">
        <v>24.836803868253099</v>
      </c>
      <c r="F109" s="101">
        <v>27.247141525879034</v>
      </c>
      <c r="G109" s="101">
        <v>34.830934448869698</v>
      </c>
      <c r="H109" s="101">
        <v>43.153729803785836</v>
      </c>
      <c r="I109" s="101">
        <v>44.84645422263111</v>
      </c>
      <c r="J109" s="101">
        <v>43.557693493133179</v>
      </c>
      <c r="K109" s="101">
        <v>39.406483121996828</v>
      </c>
      <c r="L109" s="101">
        <v>39.524570007647988</v>
      </c>
      <c r="M109" s="101">
        <v>40.316328573201467</v>
      </c>
      <c r="N109" s="101">
        <v>37.570896616641647</v>
      </c>
      <c r="O109" s="101">
        <v>32.863242985011013</v>
      </c>
      <c r="P109" s="101">
        <v>31.770779290410264</v>
      </c>
      <c r="Q109" s="101">
        <v>28.743532836385192</v>
      </c>
      <c r="R109" s="101">
        <v>27.993587598657012</v>
      </c>
      <c r="S109" s="101">
        <v>28.326321237011868</v>
      </c>
      <c r="T109" s="101">
        <v>27.852756810042287</v>
      </c>
      <c r="U109" s="101">
        <v>25.931890570357361</v>
      </c>
      <c r="V109" s="101">
        <v>25.833431652166968</v>
      </c>
      <c r="W109" s="101">
        <v>26.688634673509767</v>
      </c>
      <c r="X109" s="101">
        <v>27.273143806782123</v>
      </c>
      <c r="Y109" s="101">
        <v>26.502632311377297</v>
      </c>
      <c r="DA109" s="131" t="s">
        <v>1603</v>
      </c>
    </row>
    <row r="110" spans="1:105" ht="12" customHeight="1" x14ac:dyDescent="0.25">
      <c r="A110" s="107" t="s">
        <v>121</v>
      </c>
      <c r="B110" s="104">
        <v>2.3727992037512582</v>
      </c>
      <c r="C110" s="104">
        <v>3.1670078108950044</v>
      </c>
      <c r="D110" s="104">
        <v>2.8472307003005706</v>
      </c>
      <c r="E110" s="104">
        <v>2.7175909217535352</v>
      </c>
      <c r="F110" s="104">
        <v>3.2807622523884392</v>
      </c>
      <c r="G110" s="104">
        <v>4.2374373494146047</v>
      </c>
      <c r="H110" s="104">
        <v>5.8423119690495779</v>
      </c>
      <c r="I110" s="104">
        <v>7.8041430006208863</v>
      </c>
      <c r="J110" s="104">
        <v>9.9080613031978277</v>
      </c>
      <c r="K110" s="104">
        <v>10.761633480646406</v>
      </c>
      <c r="L110" s="104">
        <v>12.077037249751701</v>
      </c>
      <c r="M110" s="104">
        <v>12.35332844219486</v>
      </c>
      <c r="N110" s="104">
        <v>12.630307166747198</v>
      </c>
      <c r="O110" s="104">
        <v>12.813502162707573</v>
      </c>
      <c r="P110" s="104">
        <v>13.800361763016465</v>
      </c>
      <c r="Q110" s="104">
        <v>12.643667443297854</v>
      </c>
      <c r="R110" s="104">
        <v>13.605164479691188</v>
      </c>
      <c r="S110" s="104">
        <v>15.630774782601945</v>
      </c>
      <c r="T110" s="104">
        <v>16.440616270006132</v>
      </c>
      <c r="U110" s="104">
        <v>16.883347092954178</v>
      </c>
      <c r="V110" s="104">
        <v>17.404005257954605</v>
      </c>
      <c r="W110" s="104">
        <v>18.946468853649996</v>
      </c>
      <c r="X110" s="104">
        <v>20.576758411279528</v>
      </c>
      <c r="Y110" s="104">
        <v>19.79513568332769</v>
      </c>
      <c r="DA110" s="132" t="s">
        <v>1604</v>
      </c>
    </row>
    <row r="111" spans="1:105" ht="12" customHeight="1" x14ac:dyDescent="0.25">
      <c r="A111" s="108" t="s">
        <v>53</v>
      </c>
      <c r="B111" s="98">
        <v>0.40679020825961493</v>
      </c>
      <c r="C111" s="98">
        <v>1.003985346143389</v>
      </c>
      <c r="D111" s="98">
        <v>0.39139425927412519</v>
      </c>
      <c r="E111" s="98">
        <v>0.21901352380170461</v>
      </c>
      <c r="F111" s="98">
        <v>0.34759732720993369</v>
      </c>
      <c r="G111" s="98">
        <v>0.43111394405322645</v>
      </c>
      <c r="H111" s="98">
        <v>0.81183923770831989</v>
      </c>
      <c r="I111" s="98">
        <v>0.88555342822142813</v>
      </c>
      <c r="J111" s="98">
        <v>1.0525047705963915</v>
      </c>
      <c r="K111" s="98">
        <v>1.0653045894753144</v>
      </c>
      <c r="L111" s="98">
        <v>1.1839915578933353</v>
      </c>
      <c r="M111" s="98">
        <v>1.7970331565137947</v>
      </c>
      <c r="N111" s="98">
        <v>1.2237986101701432</v>
      </c>
      <c r="O111" s="98">
        <v>0.7373390241994161</v>
      </c>
      <c r="P111" s="98">
        <v>1.727327499584973</v>
      </c>
      <c r="Q111" s="98">
        <v>0.24720830187433721</v>
      </c>
      <c r="R111" s="98">
        <v>0.5071147796216583</v>
      </c>
      <c r="S111" s="98">
        <v>1.2136859449495945</v>
      </c>
      <c r="T111" s="98">
        <v>1.4855160325911219</v>
      </c>
      <c r="U111" s="98">
        <v>1.96128143447509</v>
      </c>
      <c r="V111" s="98">
        <v>1.6424091450898375</v>
      </c>
      <c r="W111" s="98">
        <v>1.859549009260772</v>
      </c>
      <c r="X111" s="98">
        <v>2.1607896955084556</v>
      </c>
      <c r="Y111" s="98">
        <v>1.6984432595920513</v>
      </c>
      <c r="DA111" s="63" t="s">
        <v>1605</v>
      </c>
    </row>
    <row r="112" spans="1:105" ht="12" customHeight="1" x14ac:dyDescent="0.25">
      <c r="A112" s="108" t="s">
        <v>52</v>
      </c>
      <c r="B112" s="98">
        <v>1.9660089954916431</v>
      </c>
      <c r="C112" s="98">
        <v>2.1630224647516156</v>
      </c>
      <c r="D112" s="98">
        <v>2.4558364410264453</v>
      </c>
      <c r="E112" s="98">
        <v>2.4985773979518306</v>
      </c>
      <c r="F112" s="98">
        <v>2.9331649251785055</v>
      </c>
      <c r="G112" s="98">
        <v>3.8063234053613781</v>
      </c>
      <c r="H112" s="98">
        <v>5.0304727313412583</v>
      </c>
      <c r="I112" s="98">
        <v>6.9185895723994584</v>
      </c>
      <c r="J112" s="98">
        <v>8.8555565326014367</v>
      </c>
      <c r="K112" s="98">
        <v>9.6963288911710919</v>
      </c>
      <c r="L112" s="98">
        <v>10.893045691858365</v>
      </c>
      <c r="M112" s="98">
        <v>10.556295285681065</v>
      </c>
      <c r="N112" s="98">
        <v>11.406508556577053</v>
      </c>
      <c r="O112" s="98">
        <v>12.076163138508157</v>
      </c>
      <c r="P112" s="98">
        <v>12.073034263431492</v>
      </c>
      <c r="Q112" s="98">
        <v>12.396459141423517</v>
      </c>
      <c r="R112" s="98">
        <v>13.098049700069531</v>
      </c>
      <c r="S112" s="98">
        <v>14.417088837652351</v>
      </c>
      <c r="T112" s="98">
        <v>14.955100237415008</v>
      </c>
      <c r="U112" s="98">
        <v>14.922065658479088</v>
      </c>
      <c r="V112" s="98">
        <v>15.761596112864769</v>
      </c>
      <c r="W112" s="98">
        <v>17.086919844389225</v>
      </c>
      <c r="X112" s="98">
        <v>18.415968715771072</v>
      </c>
      <c r="Y112" s="98">
        <v>18.096692423735639</v>
      </c>
      <c r="DA112" s="63" t="s">
        <v>1606</v>
      </c>
    </row>
    <row r="113" spans="1:105" ht="12" customHeight="1" x14ac:dyDescent="0.25">
      <c r="A113" s="121" t="s">
        <v>54</v>
      </c>
      <c r="B113" s="122">
        <v>100.50952734382797</v>
      </c>
      <c r="C113" s="122">
        <v>101.8808332055392</v>
      </c>
      <c r="D113" s="122">
        <v>96.456726840751614</v>
      </c>
      <c r="E113" s="122">
        <v>93.229375616484759</v>
      </c>
      <c r="F113" s="122">
        <v>89.6924804275383</v>
      </c>
      <c r="G113" s="122">
        <v>87.828236023222104</v>
      </c>
      <c r="H113" s="122">
        <v>94.222266862671631</v>
      </c>
      <c r="I113" s="122">
        <v>90.625558622521709</v>
      </c>
      <c r="J113" s="122">
        <v>86.320213023110441</v>
      </c>
      <c r="K113" s="122">
        <v>77.01129654333792</v>
      </c>
      <c r="L113" s="122">
        <v>73.174794479777802</v>
      </c>
      <c r="M113" s="122">
        <v>62.436110092656619</v>
      </c>
      <c r="N113" s="122">
        <v>56.733313485916213</v>
      </c>
      <c r="O113" s="122">
        <v>47.39199240295045</v>
      </c>
      <c r="P113" s="122">
        <v>50.229805765092379</v>
      </c>
      <c r="Q113" s="122">
        <v>49.035412809569436</v>
      </c>
      <c r="R113" s="122">
        <v>48.606556344154441</v>
      </c>
      <c r="S113" s="122">
        <v>49.874386090316754</v>
      </c>
      <c r="T113" s="122">
        <v>51.639340827785119</v>
      </c>
      <c r="U113" s="122">
        <v>44.277490862581978</v>
      </c>
      <c r="V113" s="122">
        <v>42.625812205746946</v>
      </c>
      <c r="W113" s="122">
        <v>44.230690298205602</v>
      </c>
      <c r="X113" s="122">
        <v>47.755858671781709</v>
      </c>
      <c r="Y113" s="122">
        <v>44.315090696003026</v>
      </c>
      <c r="DA113" s="130" t="s">
        <v>1607</v>
      </c>
    </row>
    <row r="114" spans="1:105" ht="12" customHeight="1" x14ac:dyDescent="0.25">
      <c r="A114" s="97" t="s">
        <v>50</v>
      </c>
      <c r="B114" s="98">
        <v>39.630169184198749</v>
      </c>
      <c r="C114" s="98">
        <v>36.398452976192168</v>
      </c>
      <c r="D114" s="98">
        <v>35.040386855547133</v>
      </c>
      <c r="E114" s="98">
        <v>33.10679364054652</v>
      </c>
      <c r="F114" s="98">
        <v>31.859686625775609</v>
      </c>
      <c r="G114" s="98">
        <v>29.942900552844456</v>
      </c>
      <c r="H114" s="98">
        <v>26.968782773416855</v>
      </c>
      <c r="I114" s="98">
        <v>25.846572330782532</v>
      </c>
      <c r="J114" s="98">
        <v>24.619401275684115</v>
      </c>
      <c r="K114" s="98">
        <v>22.060436319943044</v>
      </c>
      <c r="L114" s="98">
        <v>19.7686781010141</v>
      </c>
      <c r="M114" s="98">
        <v>17.295385578281497</v>
      </c>
      <c r="N114" s="98">
        <v>15.733801476270203</v>
      </c>
      <c r="O114" s="98">
        <v>14.518402298628123</v>
      </c>
      <c r="P114" s="98">
        <v>13.910506602530443</v>
      </c>
      <c r="Q114" s="98">
        <v>13.741360887108206</v>
      </c>
      <c r="R114" s="98">
        <v>13.750438494264673</v>
      </c>
      <c r="S114" s="98">
        <v>14.176413607457773</v>
      </c>
      <c r="T114" s="98">
        <v>13.963344616409955</v>
      </c>
      <c r="U114" s="98">
        <v>11.011174285063696</v>
      </c>
      <c r="V114" s="98">
        <v>9.9656444254907797</v>
      </c>
      <c r="W114" s="98">
        <v>10.591757457981</v>
      </c>
      <c r="X114" s="98">
        <v>12.314779813959703</v>
      </c>
      <c r="Y114" s="98">
        <v>10.121835122254204</v>
      </c>
      <c r="DA114" s="63" t="s">
        <v>1608</v>
      </c>
    </row>
    <row r="115" spans="1:105" ht="12" customHeight="1" x14ac:dyDescent="0.25">
      <c r="A115" s="109" t="s">
        <v>120</v>
      </c>
      <c r="B115" s="33">
        <v>60.87935815962922</v>
      </c>
      <c r="C115" s="33">
        <v>65.482380229347044</v>
      </c>
      <c r="D115" s="33">
        <v>61.41633998520448</v>
      </c>
      <c r="E115" s="33">
        <v>60.122581975938232</v>
      </c>
      <c r="F115" s="33">
        <v>57.832793801762698</v>
      </c>
      <c r="G115" s="33">
        <v>57.88533547037764</v>
      </c>
      <c r="H115" s="33">
        <v>67.253484089254783</v>
      </c>
      <c r="I115" s="33">
        <v>64.778986291739173</v>
      </c>
      <c r="J115" s="33">
        <v>61.700811747426322</v>
      </c>
      <c r="K115" s="33">
        <v>54.950860223394869</v>
      </c>
      <c r="L115" s="33">
        <v>53.406116378763706</v>
      </c>
      <c r="M115" s="33">
        <v>45.140724514375123</v>
      </c>
      <c r="N115" s="33">
        <v>40.999512009646011</v>
      </c>
      <c r="O115" s="33">
        <v>32.873590104322325</v>
      </c>
      <c r="P115" s="33">
        <v>36.319299162561933</v>
      </c>
      <c r="Q115" s="33">
        <v>35.294051922461229</v>
      </c>
      <c r="R115" s="33">
        <v>34.85611784988977</v>
      </c>
      <c r="S115" s="33">
        <v>35.69797248285898</v>
      </c>
      <c r="T115" s="33">
        <v>37.675996211375164</v>
      </c>
      <c r="U115" s="33">
        <v>33.266316577518282</v>
      </c>
      <c r="V115" s="33">
        <v>32.660167780256167</v>
      </c>
      <c r="W115" s="33">
        <v>33.638932840224598</v>
      </c>
      <c r="X115" s="33">
        <v>35.441078857822006</v>
      </c>
      <c r="Y115" s="33">
        <v>34.193255573748822</v>
      </c>
      <c r="DA115" s="60" t="s">
        <v>1609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667.57649557688478</v>
      </c>
      <c r="C117" s="117">
        <f t="shared" si="19"/>
        <v>603.03862623314046</v>
      </c>
      <c r="D117" s="117">
        <f t="shared" si="19"/>
        <v>603.23808233218608</v>
      </c>
      <c r="E117" s="117">
        <f t="shared" si="19"/>
        <v>605.0715170451225</v>
      </c>
      <c r="F117" s="117">
        <f t="shared" si="19"/>
        <v>624.37627983445361</v>
      </c>
      <c r="G117" s="117">
        <f t="shared" si="19"/>
        <v>625.35206576482528</v>
      </c>
      <c r="H117" s="117">
        <f t="shared" si="19"/>
        <v>592.14712337654521</v>
      </c>
      <c r="I117" s="117">
        <f t="shared" si="19"/>
        <v>582.77693123757672</v>
      </c>
      <c r="J117" s="117">
        <f t="shared" si="19"/>
        <v>568.70500331657945</v>
      </c>
      <c r="K117" s="117">
        <f t="shared" si="19"/>
        <v>524.4632095866051</v>
      </c>
      <c r="L117" s="117">
        <f t="shared" si="19"/>
        <v>522.69078300976639</v>
      </c>
      <c r="M117" s="117">
        <f t="shared" si="19"/>
        <v>432.81178204480199</v>
      </c>
      <c r="N117" s="117">
        <f t="shared" si="19"/>
        <v>419.40034507200608</v>
      </c>
      <c r="O117" s="117">
        <f t="shared" si="19"/>
        <v>375.63114372564331</v>
      </c>
      <c r="P117" s="117">
        <f t="shared" si="19"/>
        <v>335.25570796034015</v>
      </c>
      <c r="Q117" s="117">
        <f t="shared" si="19"/>
        <v>344.58434145597653</v>
      </c>
      <c r="R117" s="117">
        <f t="shared" ref="R117:V117" si="20">R118+R121+R123+R132</f>
        <v>366.45135828852517</v>
      </c>
      <c r="S117" s="117">
        <f t="shared" si="20"/>
        <v>333.03337577397161</v>
      </c>
      <c r="T117" s="117">
        <f t="shared" si="20"/>
        <v>375.56945651523188</v>
      </c>
      <c r="U117" s="117">
        <f t="shared" si="20"/>
        <v>315.44418085301629</v>
      </c>
      <c r="V117" s="117">
        <f t="shared" si="20"/>
        <v>305.08268389645286</v>
      </c>
      <c r="W117" s="117">
        <f t="shared" ref="W117:Y117" si="21">W118+W121+W123+W132</f>
        <v>330.66709024862053</v>
      </c>
      <c r="X117" s="117">
        <f t="shared" si="21"/>
        <v>376.73626516622716</v>
      </c>
      <c r="Y117" s="117">
        <f t="shared" si="21"/>
        <v>337.60431054356417</v>
      </c>
      <c r="DA117" s="129" t="s">
        <v>1760</v>
      </c>
    </row>
    <row r="118" spans="1:105" ht="12" customHeight="1" x14ac:dyDescent="0.25">
      <c r="A118" s="121" t="s">
        <v>57</v>
      </c>
      <c r="B118" s="122">
        <f t="shared" ref="B118:Q118" si="22">SUM(B119:B120)</f>
        <v>473.29597550531838</v>
      </c>
      <c r="C118" s="122">
        <f t="shared" si="22"/>
        <v>412.81351999272772</v>
      </c>
      <c r="D118" s="122">
        <f t="shared" si="22"/>
        <v>424.8958542737048</v>
      </c>
      <c r="E118" s="122">
        <f t="shared" si="22"/>
        <v>433.40470583471642</v>
      </c>
      <c r="F118" s="122">
        <f t="shared" si="22"/>
        <v>459.21070325658479</v>
      </c>
      <c r="G118" s="122">
        <f t="shared" si="22"/>
        <v>456.33981675598579</v>
      </c>
      <c r="H118" s="122">
        <f t="shared" si="22"/>
        <v>419.19545486229748</v>
      </c>
      <c r="I118" s="122">
        <f t="shared" si="22"/>
        <v>419.57364263401666</v>
      </c>
      <c r="J118" s="122">
        <f t="shared" si="22"/>
        <v>407.79542890131648</v>
      </c>
      <c r="K118" s="122">
        <f t="shared" si="22"/>
        <v>369.18012521257521</v>
      </c>
      <c r="L118" s="122">
        <f t="shared" si="22"/>
        <v>372.7611858914085</v>
      </c>
      <c r="M118" s="122">
        <f t="shared" si="22"/>
        <v>294.73403745011984</v>
      </c>
      <c r="N118" s="122">
        <f t="shared" si="22"/>
        <v>290.6437679671451</v>
      </c>
      <c r="O118" s="122">
        <f t="shared" si="22"/>
        <v>257.89414359025926</v>
      </c>
      <c r="P118" s="122">
        <f t="shared" si="22"/>
        <v>219.4328646887875</v>
      </c>
      <c r="Q118" s="122">
        <f t="shared" si="22"/>
        <v>224.98994316261442</v>
      </c>
      <c r="R118" s="122">
        <f t="shared" ref="R118:V118" si="23">SUM(R119:R120)</f>
        <v>247.02806641758642</v>
      </c>
      <c r="S118" s="122">
        <f t="shared" si="23"/>
        <v>206.16789612270924</v>
      </c>
      <c r="T118" s="122">
        <f t="shared" si="23"/>
        <v>251.84752758523268</v>
      </c>
      <c r="U118" s="122">
        <f t="shared" si="23"/>
        <v>202.62105463429478</v>
      </c>
      <c r="V118" s="122">
        <f t="shared" si="23"/>
        <v>194.80370733571786</v>
      </c>
      <c r="W118" s="122">
        <f t="shared" ref="W118:Y118" si="24">SUM(W119:W120)</f>
        <v>214.11995540975761</v>
      </c>
      <c r="X118" s="122">
        <f t="shared" si="24"/>
        <v>249.1492656891682</v>
      </c>
      <c r="Y118" s="122">
        <f t="shared" si="24"/>
        <v>217.1693083875777</v>
      </c>
      <c r="DA118" s="130" t="s">
        <v>1761</v>
      </c>
    </row>
    <row r="119" spans="1:105" ht="12" customHeight="1" x14ac:dyDescent="0.25">
      <c r="A119" s="97" t="s">
        <v>74</v>
      </c>
      <c r="B119" s="98">
        <v>463.10734892398716</v>
      </c>
      <c r="C119" s="98">
        <v>403.91902283299476</v>
      </c>
      <c r="D119" s="98">
        <v>416.03010729368259</v>
      </c>
      <c r="E119" s="98">
        <v>424.93996641874946</v>
      </c>
      <c r="F119" s="98">
        <v>450.26207794260324</v>
      </c>
      <c r="G119" s="98">
        <v>447.74229209006535</v>
      </c>
      <c r="H119" s="98">
        <v>411.61032684162689</v>
      </c>
      <c r="I119" s="98">
        <v>412.04173755992576</v>
      </c>
      <c r="J119" s="98">
        <v>400.65071702099743</v>
      </c>
      <c r="K119" s="98">
        <v>362.94967767490476</v>
      </c>
      <c r="L119" s="98">
        <v>366.50699992654125</v>
      </c>
      <c r="M119" s="98">
        <v>289.75151634991528</v>
      </c>
      <c r="N119" s="98">
        <v>285.79155338095489</v>
      </c>
      <c r="O119" s="98">
        <v>253.52525513756655</v>
      </c>
      <c r="P119" s="98">
        <v>215.66735134732912</v>
      </c>
      <c r="Q119" s="98">
        <v>221.29143755863882</v>
      </c>
      <c r="R119" s="98">
        <v>242.96793497438048</v>
      </c>
      <c r="S119" s="98">
        <v>202.83410305102825</v>
      </c>
      <c r="T119" s="98">
        <v>247.74116683994095</v>
      </c>
      <c r="U119" s="98">
        <v>199.35554016507515</v>
      </c>
      <c r="V119" s="98">
        <v>191.66517700362411</v>
      </c>
      <c r="W119" s="98">
        <v>210.6572942533839</v>
      </c>
      <c r="X119" s="98">
        <v>245.06135111534155</v>
      </c>
      <c r="Y119" s="98">
        <v>213.61334671906417</v>
      </c>
      <c r="DA119" s="63" t="s">
        <v>1762</v>
      </c>
    </row>
    <row r="120" spans="1:105" ht="12" customHeight="1" x14ac:dyDescent="0.25">
      <c r="A120" s="97" t="s">
        <v>53</v>
      </c>
      <c r="B120" s="98">
        <v>10.18862658133124</v>
      </c>
      <c r="C120" s="98">
        <v>8.8944971597329818</v>
      </c>
      <c r="D120" s="98">
        <v>8.8657469800222088</v>
      </c>
      <c r="E120" s="98">
        <v>8.4647394159669727</v>
      </c>
      <c r="F120" s="98">
        <v>8.9486253139815268</v>
      </c>
      <c r="G120" s="98">
        <v>8.5975246659204174</v>
      </c>
      <c r="H120" s="98">
        <v>7.5851280206705907</v>
      </c>
      <c r="I120" s="98">
        <v>7.5319050740909166</v>
      </c>
      <c r="J120" s="98">
        <v>7.1447118803190763</v>
      </c>
      <c r="K120" s="98">
        <v>6.2304475376704671</v>
      </c>
      <c r="L120" s="98">
        <v>6.254185964867232</v>
      </c>
      <c r="M120" s="98">
        <v>4.9825211002045462</v>
      </c>
      <c r="N120" s="98">
        <v>4.8522145861901862</v>
      </c>
      <c r="O120" s="98">
        <v>4.3688884526927234</v>
      </c>
      <c r="P120" s="98">
        <v>3.7655133414583801</v>
      </c>
      <c r="Q120" s="98">
        <v>3.6985056039756068</v>
      </c>
      <c r="R120" s="98">
        <v>4.060131443205945</v>
      </c>
      <c r="S120" s="98">
        <v>3.333793071680994</v>
      </c>
      <c r="T120" s="98">
        <v>4.1063607452917248</v>
      </c>
      <c r="U120" s="98">
        <v>3.2655144692196361</v>
      </c>
      <c r="V120" s="98">
        <v>3.138530332093755</v>
      </c>
      <c r="W120" s="98">
        <v>3.4626611563737129</v>
      </c>
      <c r="X120" s="98">
        <v>4.0879145738266658</v>
      </c>
      <c r="Y120" s="98">
        <v>3.5559616685135427</v>
      </c>
      <c r="DA120" s="63" t="s">
        <v>1763</v>
      </c>
    </row>
    <row r="121" spans="1:105" ht="12" customHeight="1" x14ac:dyDescent="0.25">
      <c r="A121" s="121" t="s">
        <v>92</v>
      </c>
      <c r="B121" s="122">
        <f t="shared" ref="B121:Y121" si="25">B122</f>
        <v>6.9381454297465588</v>
      </c>
      <c r="C121" s="122">
        <f t="shared" si="25"/>
        <v>8.4690527642926448</v>
      </c>
      <c r="D121" s="122">
        <f t="shared" si="25"/>
        <v>6.7883296300003861</v>
      </c>
      <c r="E121" s="122">
        <f t="shared" si="25"/>
        <v>12.263556947026576</v>
      </c>
      <c r="F121" s="122">
        <f t="shared" si="25"/>
        <v>10.301513722043545</v>
      </c>
      <c r="G121" s="122">
        <f t="shared" si="25"/>
        <v>14.819165887725161</v>
      </c>
      <c r="H121" s="122">
        <f t="shared" si="25"/>
        <v>17.038463224794466</v>
      </c>
      <c r="I121" s="122">
        <f t="shared" si="25"/>
        <v>11.388644798056461</v>
      </c>
      <c r="J121" s="122">
        <f t="shared" si="25"/>
        <v>14.501045875577562</v>
      </c>
      <c r="K121" s="122">
        <f t="shared" si="25"/>
        <v>23.29929893505566</v>
      </c>
      <c r="L121" s="122">
        <f t="shared" si="25"/>
        <v>22.951129338478388</v>
      </c>
      <c r="M121" s="122">
        <f t="shared" si="25"/>
        <v>22.605600308092413</v>
      </c>
      <c r="N121" s="122">
        <f t="shared" si="25"/>
        <v>21.726399714882607</v>
      </c>
      <c r="O121" s="122">
        <f t="shared" si="25"/>
        <v>20.147081563695782</v>
      </c>
      <c r="P121" s="122">
        <f t="shared" si="25"/>
        <v>16.089187224407862</v>
      </c>
      <c r="Q121" s="122">
        <f t="shared" si="25"/>
        <v>23.215904021269143</v>
      </c>
      <c r="R121" s="122">
        <f t="shared" si="25"/>
        <v>21.090558133607139</v>
      </c>
      <c r="S121" s="122">
        <f t="shared" si="25"/>
        <v>23.099560354275379</v>
      </c>
      <c r="T121" s="122">
        <f t="shared" si="25"/>
        <v>18.728757681885089</v>
      </c>
      <c r="U121" s="122">
        <f t="shared" si="25"/>
        <v>17.841080540719723</v>
      </c>
      <c r="V121" s="122">
        <f t="shared" si="25"/>
        <v>16.509040214116478</v>
      </c>
      <c r="W121" s="122">
        <f t="shared" si="25"/>
        <v>16.541491043401294</v>
      </c>
      <c r="X121" s="122">
        <f t="shared" si="25"/>
        <v>17.671754854365673</v>
      </c>
      <c r="Y121" s="122">
        <f t="shared" si="25"/>
        <v>19.253513127838854</v>
      </c>
      <c r="DA121" s="130" t="s">
        <v>1764</v>
      </c>
    </row>
    <row r="122" spans="1:105" ht="12" customHeight="1" x14ac:dyDescent="0.25">
      <c r="A122" s="97" t="s">
        <v>53</v>
      </c>
      <c r="B122" s="98">
        <v>6.9381454297465588</v>
      </c>
      <c r="C122" s="98">
        <v>8.4690527642926448</v>
      </c>
      <c r="D122" s="98">
        <v>6.7883296300003861</v>
      </c>
      <c r="E122" s="98">
        <v>12.263556947026576</v>
      </c>
      <c r="F122" s="98">
        <v>10.301513722043545</v>
      </c>
      <c r="G122" s="98">
        <v>14.819165887725161</v>
      </c>
      <c r="H122" s="98">
        <v>17.038463224794466</v>
      </c>
      <c r="I122" s="98">
        <v>11.388644798056461</v>
      </c>
      <c r="J122" s="98">
        <v>14.501045875577562</v>
      </c>
      <c r="K122" s="98">
        <v>23.29929893505566</v>
      </c>
      <c r="L122" s="98">
        <v>22.951129338478388</v>
      </c>
      <c r="M122" s="98">
        <v>22.605600308092413</v>
      </c>
      <c r="N122" s="98">
        <v>21.726399714882607</v>
      </c>
      <c r="O122" s="98">
        <v>20.147081563695782</v>
      </c>
      <c r="P122" s="98">
        <v>16.089187224407862</v>
      </c>
      <c r="Q122" s="98">
        <v>23.215904021269143</v>
      </c>
      <c r="R122" s="98">
        <v>21.090558133607139</v>
      </c>
      <c r="S122" s="98">
        <v>23.099560354275379</v>
      </c>
      <c r="T122" s="98">
        <v>18.728757681885089</v>
      </c>
      <c r="U122" s="98">
        <v>17.841080540719723</v>
      </c>
      <c r="V122" s="98">
        <v>16.509040214116478</v>
      </c>
      <c r="W122" s="98">
        <v>16.541491043401294</v>
      </c>
      <c r="X122" s="98">
        <v>17.671754854365673</v>
      </c>
      <c r="Y122" s="98">
        <v>19.253513127838854</v>
      </c>
      <c r="DA122" s="63" t="s">
        <v>1765</v>
      </c>
    </row>
    <row r="123" spans="1:105" ht="12" customHeight="1" x14ac:dyDescent="0.25">
      <c r="A123" s="121" t="s">
        <v>55</v>
      </c>
      <c r="B123" s="122">
        <v>120.65306874533063</v>
      </c>
      <c r="C123" s="122">
        <v>113.44792369881512</v>
      </c>
      <c r="D123" s="122">
        <v>106.83286426980361</v>
      </c>
      <c r="E123" s="122">
        <v>96.54899483792461</v>
      </c>
      <c r="F123" s="122">
        <v>94.182467064124253</v>
      </c>
      <c r="G123" s="122">
        <v>94.318181901324365</v>
      </c>
      <c r="H123" s="122">
        <v>90.480159815488634</v>
      </c>
      <c r="I123" s="122">
        <v>88.700789278257957</v>
      </c>
      <c r="J123" s="122">
        <v>86.230216038270328</v>
      </c>
      <c r="K123" s="122">
        <v>78.243464801459325</v>
      </c>
      <c r="L123" s="122">
        <v>75.616906083420901</v>
      </c>
      <c r="M123" s="122">
        <v>71.620223819153566</v>
      </c>
      <c r="N123" s="122">
        <v>67.038783503000289</v>
      </c>
      <c r="O123" s="122">
        <v>64.285857837025546</v>
      </c>
      <c r="P123" s="122">
        <v>64.072502277104093</v>
      </c>
      <c r="Q123" s="122">
        <v>61.426547575812016</v>
      </c>
      <c r="R123" s="122">
        <v>63.487827409536521</v>
      </c>
      <c r="S123" s="122">
        <v>67.684120785598651</v>
      </c>
      <c r="T123" s="122">
        <v>67.050434017143573</v>
      </c>
      <c r="U123" s="122">
        <v>61.819901711222862</v>
      </c>
      <c r="V123" s="122">
        <v>61.078921371561883</v>
      </c>
      <c r="W123" s="122">
        <v>65.520004271472672</v>
      </c>
      <c r="X123" s="122">
        <v>72.361119599862462</v>
      </c>
      <c r="Y123" s="122">
        <v>65.581682743817879</v>
      </c>
      <c r="DA123" s="130" t="s">
        <v>1766</v>
      </c>
    </row>
    <row r="124" spans="1:105" ht="12" customHeight="1" x14ac:dyDescent="0.25">
      <c r="A124" s="97" t="s">
        <v>141</v>
      </c>
      <c r="B124" s="98">
        <v>105.48363169963771</v>
      </c>
      <c r="C124" s="98">
        <v>93.702751456764901</v>
      </c>
      <c r="D124" s="98">
        <v>87.219280286074977</v>
      </c>
      <c r="E124" s="98">
        <v>78.441943540351446</v>
      </c>
      <c r="F124" s="98">
        <v>73.96403556640216</v>
      </c>
      <c r="G124" s="98">
        <v>68.309380516963401</v>
      </c>
      <c r="H124" s="98">
        <v>57.66753380306848</v>
      </c>
      <c r="I124" s="98">
        <v>52.797975006827741</v>
      </c>
      <c r="J124" s="98">
        <v>49.03333320606859</v>
      </c>
      <c r="K124" s="98">
        <v>42.767942560736536</v>
      </c>
      <c r="L124" s="98">
        <v>38.728040054782717</v>
      </c>
      <c r="M124" s="98">
        <v>34.090951139784146</v>
      </c>
      <c r="N124" s="98">
        <v>30.569300112745115</v>
      </c>
      <c r="O124" s="98">
        <v>30.218668931563407</v>
      </c>
      <c r="P124" s="98">
        <v>29.951209247503897</v>
      </c>
      <c r="Q124" s="98">
        <v>29.675603492708419</v>
      </c>
      <c r="R124" s="98">
        <v>31.109365868574066</v>
      </c>
      <c r="S124" s="98">
        <v>32.924552581815881</v>
      </c>
      <c r="T124" s="98">
        <v>31.453152930398076</v>
      </c>
      <c r="U124" s="98">
        <v>26.841487512997716</v>
      </c>
      <c r="V124" s="98">
        <v>25.062497447812525</v>
      </c>
      <c r="W124" s="98">
        <v>26.99563086243257</v>
      </c>
      <c r="X124" s="98">
        <v>31.516550672313659</v>
      </c>
      <c r="Y124" s="98">
        <v>25.796281973093794</v>
      </c>
      <c r="DA124" s="63" t="s">
        <v>1767</v>
      </c>
    </row>
    <row r="125" spans="1:105" ht="12" customHeight="1" x14ac:dyDescent="0.25">
      <c r="A125" s="97" t="s">
        <v>140</v>
      </c>
      <c r="B125" s="98">
        <v>0.2032897030682736</v>
      </c>
      <c r="C125" s="98">
        <v>0.17021484128127171</v>
      </c>
      <c r="D125" s="98">
        <v>0.14976632186573871</v>
      </c>
      <c r="E125" s="98">
        <v>0.14835814259656135</v>
      </c>
      <c r="F125" s="98">
        <v>0.14712939739565667</v>
      </c>
      <c r="G125" s="98">
        <v>0.1385525471247239</v>
      </c>
      <c r="H125" s="98">
        <v>0.11523879358430462</v>
      </c>
      <c r="I125" s="98">
        <v>0.12952491044894671</v>
      </c>
      <c r="J125" s="98">
        <v>0.15316287074334201</v>
      </c>
      <c r="K125" s="98">
        <v>0.16234834556439748</v>
      </c>
      <c r="L125" s="98">
        <v>0.16762251608394529</v>
      </c>
      <c r="M125" s="98">
        <v>0.14078490915992029</v>
      </c>
      <c r="N125" s="98">
        <v>0.14758229407929005</v>
      </c>
      <c r="O125" s="98">
        <v>0.18437543303098852</v>
      </c>
      <c r="P125" s="98">
        <v>0.18897054696893351</v>
      </c>
      <c r="Q125" s="98">
        <v>0.21894327593243251</v>
      </c>
      <c r="R125" s="98">
        <v>0.24675161389245237</v>
      </c>
      <c r="S125" s="98">
        <v>0.2759091894541581</v>
      </c>
      <c r="T125" s="98">
        <v>0.26797531409099912</v>
      </c>
      <c r="U125" s="98">
        <v>0.2321533960874923</v>
      </c>
      <c r="V125" s="98">
        <v>0.21475683255322642</v>
      </c>
      <c r="W125" s="98">
        <v>0.2478255820731271</v>
      </c>
      <c r="X125" s="98">
        <v>0.32568227461229415</v>
      </c>
      <c r="Y125" s="98">
        <v>0.23465935454793554</v>
      </c>
      <c r="DA125" s="63" t="s">
        <v>1768</v>
      </c>
    </row>
    <row r="126" spans="1:105" ht="12" customHeight="1" x14ac:dyDescent="0.25">
      <c r="A126" s="100" t="s">
        <v>50</v>
      </c>
      <c r="B126" s="101">
        <v>2.3312223541736343E-2</v>
      </c>
      <c r="C126" s="101">
        <v>3.7709618412374905E-2</v>
      </c>
      <c r="D126" s="101">
        <v>1.3357525593310327E-2</v>
      </c>
      <c r="E126" s="101">
        <v>7.7981986016658605E-3</v>
      </c>
      <c r="F126" s="101">
        <v>1.0178678884214674E-2</v>
      </c>
      <c r="G126" s="101">
        <v>9.2801138531818372E-3</v>
      </c>
      <c r="H126" s="101">
        <v>1.0536554052838867E-2</v>
      </c>
      <c r="I126" s="101">
        <v>9.6676433844572127E-3</v>
      </c>
      <c r="J126" s="101">
        <v>1.0749393639932584E-2</v>
      </c>
      <c r="K126" s="101">
        <v>1.0680063274563167E-2</v>
      </c>
      <c r="L126" s="101">
        <v>1.1032092609319389E-2</v>
      </c>
      <c r="M126" s="101">
        <v>1.3975895699445165E-2</v>
      </c>
      <c r="N126" s="101">
        <v>9.6028402186767482E-3</v>
      </c>
      <c r="O126" s="101">
        <v>7.5656951359633151E-3</v>
      </c>
      <c r="P126" s="101">
        <v>1.6117284799512313E-2</v>
      </c>
      <c r="Q126" s="101">
        <v>3.8966864225170616E-3</v>
      </c>
      <c r="R126" s="101">
        <v>7.4659028154928633E-3</v>
      </c>
      <c r="S126" s="101">
        <v>1.5622570048742186E-2</v>
      </c>
      <c r="T126" s="101">
        <v>1.7712756958759585E-2</v>
      </c>
      <c r="U126" s="101">
        <v>1.9312143913254191E-2</v>
      </c>
      <c r="V126" s="101">
        <v>1.4242022133067895E-2</v>
      </c>
      <c r="W126" s="101">
        <v>1.8959325801897103E-2</v>
      </c>
      <c r="X126" s="101">
        <v>2.8286275990814264E-2</v>
      </c>
      <c r="Y126" s="101">
        <v>1.5123783052059522E-2</v>
      </c>
      <c r="DA126" s="131" t="s">
        <v>1769</v>
      </c>
    </row>
    <row r="127" spans="1:105" ht="12" customHeight="1" x14ac:dyDescent="0.25">
      <c r="A127" s="103" t="s">
        <v>52</v>
      </c>
      <c r="B127" s="104">
        <v>0.17997747952653725</v>
      </c>
      <c r="C127" s="104">
        <v>0.13250522286889679</v>
      </c>
      <c r="D127" s="104">
        <v>0.13640879627242838</v>
      </c>
      <c r="E127" s="104">
        <v>0.14055994399489549</v>
      </c>
      <c r="F127" s="104">
        <v>0.136950718511442</v>
      </c>
      <c r="G127" s="104">
        <v>0.12927243327154206</v>
      </c>
      <c r="H127" s="104">
        <v>0.10470223953146576</v>
      </c>
      <c r="I127" s="104">
        <v>0.1198572670644895</v>
      </c>
      <c r="J127" s="104">
        <v>0.14241347710340943</v>
      </c>
      <c r="K127" s="104">
        <v>0.15166828228983431</v>
      </c>
      <c r="L127" s="104">
        <v>0.1565904234746259</v>
      </c>
      <c r="M127" s="104">
        <v>0.12680901346047513</v>
      </c>
      <c r="N127" s="104">
        <v>0.1379794538606133</v>
      </c>
      <c r="O127" s="104">
        <v>0.17680973789502522</v>
      </c>
      <c r="P127" s="104">
        <v>0.17285326216942121</v>
      </c>
      <c r="Q127" s="104">
        <v>0.21504658950991545</v>
      </c>
      <c r="R127" s="104">
        <v>0.23928571107695951</v>
      </c>
      <c r="S127" s="104">
        <v>0.26028661940541592</v>
      </c>
      <c r="T127" s="104">
        <v>0.25026255713223955</v>
      </c>
      <c r="U127" s="104">
        <v>0.2128412521742381</v>
      </c>
      <c r="V127" s="104">
        <v>0.20051481042015853</v>
      </c>
      <c r="W127" s="104">
        <v>0.22886625627123</v>
      </c>
      <c r="X127" s="104">
        <v>0.29739599862147992</v>
      </c>
      <c r="Y127" s="104">
        <v>0.21953557149587602</v>
      </c>
      <c r="DA127" s="132" t="s">
        <v>1770</v>
      </c>
    </row>
    <row r="128" spans="1:105" ht="12" customHeight="1" x14ac:dyDescent="0.25">
      <c r="A128" s="106" t="s">
        <v>122</v>
      </c>
      <c r="B128" s="101">
        <v>12.75347346185138</v>
      </c>
      <c r="C128" s="101">
        <v>16.799775236245495</v>
      </c>
      <c r="D128" s="101">
        <v>16.767891296791294</v>
      </c>
      <c r="E128" s="101">
        <v>15.324965525565986</v>
      </c>
      <c r="F128" s="101">
        <v>16.922008136888898</v>
      </c>
      <c r="G128" s="101">
        <v>21.793992302074702</v>
      </c>
      <c r="H128" s="101">
        <v>27.155668591888016</v>
      </c>
      <c r="I128" s="101">
        <v>28.295032937024544</v>
      </c>
      <c r="J128" s="101">
        <v>27.521275071214152</v>
      </c>
      <c r="K128" s="101">
        <v>24.940434494213065</v>
      </c>
      <c r="L128" s="101">
        <v>25.074846749741063</v>
      </c>
      <c r="M128" s="101">
        <v>25.686491968922788</v>
      </c>
      <c r="N128" s="101">
        <v>24.129777534734068</v>
      </c>
      <c r="O128" s="101">
        <v>21.328337256216731</v>
      </c>
      <c r="P128" s="101">
        <v>20.728670147904911</v>
      </c>
      <c r="Q128" s="101">
        <v>18.971146285687134</v>
      </c>
      <c r="R128" s="101">
        <v>18.689974826034874</v>
      </c>
      <c r="S128" s="101">
        <v>19.228111540809923</v>
      </c>
      <c r="T128" s="101">
        <v>19.331960913163023</v>
      </c>
      <c r="U128" s="101">
        <v>18.427779842501703</v>
      </c>
      <c r="V128" s="101">
        <v>18.846483669512789</v>
      </c>
      <c r="W128" s="101">
        <v>19.812420714183958</v>
      </c>
      <c r="X128" s="101">
        <v>20.47773189924035</v>
      </c>
      <c r="Y128" s="101">
        <v>20.160130327576166</v>
      </c>
      <c r="DA128" s="131" t="s">
        <v>1771</v>
      </c>
    </row>
    <row r="129" spans="1:105" ht="12" customHeight="1" x14ac:dyDescent="0.25">
      <c r="A129" s="107" t="s">
        <v>121</v>
      </c>
      <c r="B129" s="104">
        <v>2.2126738807732567</v>
      </c>
      <c r="C129" s="104">
        <v>2.7751821645234531</v>
      </c>
      <c r="D129" s="104">
        <v>2.6959263650715961</v>
      </c>
      <c r="E129" s="104">
        <v>2.6337276294106116</v>
      </c>
      <c r="F129" s="104">
        <v>3.1492939634375339</v>
      </c>
      <c r="G129" s="104">
        <v>4.0762565351615452</v>
      </c>
      <c r="H129" s="104">
        <v>5.541718626947846</v>
      </c>
      <c r="I129" s="104">
        <v>7.4782564239567195</v>
      </c>
      <c r="J129" s="104">
        <v>9.52244489024425</v>
      </c>
      <c r="K129" s="104">
        <v>10.372739400945319</v>
      </c>
      <c r="L129" s="104">
        <v>11.646396762813175</v>
      </c>
      <c r="M129" s="104">
        <v>11.701995801286719</v>
      </c>
      <c r="N129" s="104">
        <v>12.192123561441818</v>
      </c>
      <c r="O129" s="104">
        <v>12.554476216214415</v>
      </c>
      <c r="P129" s="104">
        <v>13.203652334726351</v>
      </c>
      <c r="Q129" s="104">
        <v>12.56085452148403</v>
      </c>
      <c r="R129" s="104">
        <v>13.441735101035126</v>
      </c>
      <c r="S129" s="104">
        <v>15.255547473518686</v>
      </c>
      <c r="T129" s="104">
        <v>15.997344859491474</v>
      </c>
      <c r="U129" s="104">
        <v>16.318480959635949</v>
      </c>
      <c r="V129" s="104">
        <v>16.955183421683337</v>
      </c>
      <c r="W129" s="104">
        <v>18.464127112783018</v>
      </c>
      <c r="X129" s="104">
        <v>20.041154753696162</v>
      </c>
      <c r="Y129" s="104">
        <v>19.390611088599975</v>
      </c>
      <c r="DA129" s="132" t="s">
        <v>1772</v>
      </c>
    </row>
    <row r="130" spans="1:105" ht="12" customHeight="1" x14ac:dyDescent="0.25">
      <c r="A130" s="108" t="s">
        <v>53</v>
      </c>
      <c r="B130" s="98">
        <v>0.2466648852816137</v>
      </c>
      <c r="C130" s="98">
        <v>0.61215969977183748</v>
      </c>
      <c r="D130" s="98">
        <v>0.2400899240451507</v>
      </c>
      <c r="E130" s="98">
        <v>0.13515023145878111</v>
      </c>
      <c r="F130" s="98">
        <v>0.21612903825902841</v>
      </c>
      <c r="G130" s="98">
        <v>0.26993312980016732</v>
      </c>
      <c r="H130" s="98">
        <v>0.5112458956065874</v>
      </c>
      <c r="I130" s="98">
        <v>0.55966685155726104</v>
      </c>
      <c r="J130" s="98">
        <v>0.66688835764281318</v>
      </c>
      <c r="K130" s="98">
        <v>0.67641050977422723</v>
      </c>
      <c r="L130" s="98">
        <v>0.7533510709548098</v>
      </c>
      <c r="M130" s="98">
        <v>1.1457005156056537</v>
      </c>
      <c r="N130" s="98">
        <v>0.78561500486476477</v>
      </c>
      <c r="O130" s="98">
        <v>0.47831307770625825</v>
      </c>
      <c r="P130" s="98">
        <v>1.1306180712948595</v>
      </c>
      <c r="Q130" s="98">
        <v>0.16439538006051396</v>
      </c>
      <c r="R130" s="98">
        <v>0.34368540096559552</v>
      </c>
      <c r="S130" s="98">
        <v>0.83845863586633496</v>
      </c>
      <c r="T130" s="98">
        <v>1.042244622076465</v>
      </c>
      <c r="U130" s="98">
        <v>1.3964153011568599</v>
      </c>
      <c r="V130" s="98">
        <v>1.1935873088185667</v>
      </c>
      <c r="W130" s="98">
        <v>1.3772072683937917</v>
      </c>
      <c r="X130" s="98">
        <v>1.6251860379250893</v>
      </c>
      <c r="Y130" s="98">
        <v>1.2939186648643359</v>
      </c>
      <c r="DA130" s="63" t="s">
        <v>1773</v>
      </c>
    </row>
    <row r="131" spans="1:105" ht="12" customHeight="1" x14ac:dyDescent="0.25">
      <c r="A131" s="108" t="s">
        <v>52</v>
      </c>
      <c r="B131" s="98">
        <v>1.9660089954916431</v>
      </c>
      <c r="C131" s="98">
        <v>2.1630224647516156</v>
      </c>
      <c r="D131" s="98">
        <v>2.4558364410264453</v>
      </c>
      <c r="E131" s="98">
        <v>2.4985773979518306</v>
      </c>
      <c r="F131" s="98">
        <v>2.9331649251785055</v>
      </c>
      <c r="G131" s="98">
        <v>3.8063234053613781</v>
      </c>
      <c r="H131" s="98">
        <v>5.0304727313412583</v>
      </c>
      <c r="I131" s="98">
        <v>6.9185895723994584</v>
      </c>
      <c r="J131" s="98">
        <v>8.8555565326014367</v>
      </c>
      <c r="K131" s="98">
        <v>9.6963288911710919</v>
      </c>
      <c r="L131" s="98">
        <v>10.893045691858365</v>
      </c>
      <c r="M131" s="98">
        <v>10.556295285681065</v>
      </c>
      <c r="N131" s="98">
        <v>11.406508556577053</v>
      </c>
      <c r="O131" s="98">
        <v>12.076163138508157</v>
      </c>
      <c r="P131" s="98">
        <v>12.073034263431492</v>
      </c>
      <c r="Q131" s="98">
        <v>12.396459141423517</v>
      </c>
      <c r="R131" s="98">
        <v>13.098049700069531</v>
      </c>
      <c r="S131" s="98">
        <v>14.417088837652351</v>
      </c>
      <c r="T131" s="98">
        <v>14.955100237415008</v>
      </c>
      <c r="U131" s="98">
        <v>14.922065658479088</v>
      </c>
      <c r="V131" s="98">
        <v>15.761596112864769</v>
      </c>
      <c r="W131" s="98">
        <v>17.086919844389225</v>
      </c>
      <c r="X131" s="98">
        <v>18.415968715771072</v>
      </c>
      <c r="Y131" s="98">
        <v>18.096692423735639</v>
      </c>
      <c r="DA131" s="63" t="s">
        <v>1774</v>
      </c>
    </row>
    <row r="132" spans="1:105" ht="12" customHeight="1" x14ac:dyDescent="0.25">
      <c r="A132" s="121" t="s">
        <v>54</v>
      </c>
      <c r="B132" s="122">
        <v>66.689305896489245</v>
      </c>
      <c r="C132" s="122">
        <v>68.308129777305012</v>
      </c>
      <c r="D132" s="122">
        <v>64.721034158677313</v>
      </c>
      <c r="E132" s="122">
        <v>62.854259425454849</v>
      </c>
      <c r="F132" s="122">
        <v>60.681595791701071</v>
      </c>
      <c r="G132" s="122">
        <v>59.874901219790047</v>
      </c>
      <c r="H132" s="122">
        <v>65.433045473964654</v>
      </c>
      <c r="I132" s="122">
        <v>63.113854527245607</v>
      </c>
      <c r="J132" s="122">
        <v>60.178312501415085</v>
      </c>
      <c r="K132" s="122">
        <v>53.740320637514955</v>
      </c>
      <c r="L132" s="122">
        <v>51.36156169645858</v>
      </c>
      <c r="M132" s="122">
        <v>43.851920467436159</v>
      </c>
      <c r="N132" s="122">
        <v>39.991393886978095</v>
      </c>
      <c r="O132" s="122">
        <v>33.304060734662677</v>
      </c>
      <c r="P132" s="122">
        <v>35.661153770040684</v>
      </c>
      <c r="Q132" s="122">
        <v>34.95194669628092</v>
      </c>
      <c r="R132" s="122">
        <v>34.844906327795123</v>
      </c>
      <c r="S132" s="122">
        <v>36.081798511388342</v>
      </c>
      <c r="T132" s="122">
        <v>37.942737230970536</v>
      </c>
      <c r="U132" s="122">
        <v>33.162143966778899</v>
      </c>
      <c r="V132" s="122">
        <v>32.691014975056675</v>
      </c>
      <c r="W132" s="122">
        <v>34.485639523988958</v>
      </c>
      <c r="X132" s="122">
        <v>37.554125022830775</v>
      </c>
      <c r="Y132" s="122">
        <v>35.59980628432978</v>
      </c>
      <c r="DA132" s="130" t="s">
        <v>1775</v>
      </c>
    </row>
    <row r="133" spans="1:105" ht="12" customHeight="1" x14ac:dyDescent="0.25">
      <c r="A133" s="97" t="s">
        <v>50</v>
      </c>
      <c r="B133" s="98">
        <v>22.357921301424124</v>
      </c>
      <c r="C133" s="98">
        <v>20.547516161866312</v>
      </c>
      <c r="D133" s="98">
        <v>19.810097771167172</v>
      </c>
      <c r="E133" s="98">
        <v>18.751246831842373</v>
      </c>
      <c r="F133" s="98">
        <v>18.089380892979552</v>
      </c>
      <c r="G133" s="98">
        <v>17.049377258791981</v>
      </c>
      <c r="H133" s="98">
        <v>15.411845013297986</v>
      </c>
      <c r="I133" s="98">
        <v>14.800909267606231</v>
      </c>
      <c r="J133" s="98">
        <v>14.106375467678712</v>
      </c>
      <c r="K133" s="98">
        <v>12.650134982395819</v>
      </c>
      <c r="L133" s="98">
        <v>11.349258181243187</v>
      </c>
      <c r="M133" s="98">
        <v>9.9433403080849647</v>
      </c>
      <c r="N133" s="98">
        <v>9.0595561439933494</v>
      </c>
      <c r="O133" s="98">
        <v>8.3697839720020824</v>
      </c>
      <c r="P133" s="98">
        <v>8.0233289474317768</v>
      </c>
      <c r="Q133" s="98">
        <v>7.9326824939106997</v>
      </c>
      <c r="R133" s="98">
        <v>7.9533421762022689</v>
      </c>
      <c r="S133" s="98">
        <v>8.2336005269645529</v>
      </c>
      <c r="T133" s="98">
        <v>8.1520888974408248</v>
      </c>
      <c r="U133" s="98">
        <v>6.4662253083124153</v>
      </c>
      <c r="V133" s="98">
        <v>5.9102102760027879</v>
      </c>
      <c r="W133" s="98">
        <v>6.3463563725713836</v>
      </c>
      <c r="X133" s="98">
        <v>7.4361151160159871</v>
      </c>
      <c r="Y133" s="98">
        <v>6.1509365581884854</v>
      </c>
      <c r="DA133" s="63" t="s">
        <v>1776</v>
      </c>
    </row>
    <row r="134" spans="1:105" ht="12" customHeight="1" x14ac:dyDescent="0.25">
      <c r="A134" s="109" t="s">
        <v>120</v>
      </c>
      <c r="B134" s="33">
        <v>44.331384595065124</v>
      </c>
      <c r="C134" s="33">
        <v>47.7606136154387</v>
      </c>
      <c r="D134" s="33">
        <v>44.910936387510141</v>
      </c>
      <c r="E134" s="33">
        <v>44.103012593612476</v>
      </c>
      <c r="F134" s="33">
        <v>42.592214898721515</v>
      </c>
      <c r="G134" s="33">
        <v>42.825523960998069</v>
      </c>
      <c r="H134" s="33">
        <v>50.021200460666662</v>
      </c>
      <c r="I134" s="33">
        <v>48.312945259639378</v>
      </c>
      <c r="J134" s="33">
        <v>46.071937033736376</v>
      </c>
      <c r="K134" s="33">
        <v>41.090185655119136</v>
      </c>
      <c r="L134" s="33">
        <v>40.012303515215393</v>
      </c>
      <c r="M134" s="33">
        <v>33.908580159351196</v>
      </c>
      <c r="N134" s="33">
        <v>30.931837742984747</v>
      </c>
      <c r="O134" s="33">
        <v>24.934276762660595</v>
      </c>
      <c r="P134" s="33">
        <v>27.637824822608906</v>
      </c>
      <c r="Q134" s="33">
        <v>27.019264202370223</v>
      </c>
      <c r="R134" s="33">
        <v>26.891564151592853</v>
      </c>
      <c r="S134" s="33">
        <v>27.848197984423791</v>
      </c>
      <c r="T134" s="33">
        <v>29.790648333529713</v>
      </c>
      <c r="U134" s="33">
        <v>26.695918658466486</v>
      </c>
      <c r="V134" s="33">
        <v>26.780804699053888</v>
      </c>
      <c r="W134" s="33">
        <v>28.139283151417576</v>
      </c>
      <c r="X134" s="33">
        <v>30.118009906814784</v>
      </c>
      <c r="Y134" s="33">
        <v>29.448869726141297</v>
      </c>
      <c r="DA134" s="60" t="s">
        <v>1777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0.48510791406609061</v>
      </c>
      <c r="C136" s="119">
        <f t="shared" si="26"/>
        <v>0.49079428654296098</v>
      </c>
      <c r="D136" s="119">
        <f t="shared" si="26"/>
        <v>0.48957024520154341</v>
      </c>
      <c r="E136" s="119">
        <f t="shared" si="26"/>
        <v>0.4934142128664557</v>
      </c>
      <c r="F136" s="119">
        <f t="shared" si="26"/>
        <v>0.4942824644605569</v>
      </c>
      <c r="G136" s="119">
        <f t="shared" si="26"/>
        <v>0.50222721920651492</v>
      </c>
      <c r="H136" s="119">
        <f t="shared" si="26"/>
        <v>0.51387959173728326</v>
      </c>
      <c r="I136" s="119">
        <f t="shared" si="26"/>
        <v>0.5162949815604998</v>
      </c>
      <c r="J136" s="119">
        <f t="shared" si="26"/>
        <v>0.52590368548354027</v>
      </c>
      <c r="K136" s="119">
        <f t="shared" si="26"/>
        <v>0.54080344281912485</v>
      </c>
      <c r="L136" s="119">
        <f t="shared" si="26"/>
        <v>0.54792102889788274</v>
      </c>
      <c r="M136" s="119">
        <f t="shared" si="26"/>
        <v>0.56659457943603164</v>
      </c>
      <c r="N136" s="119">
        <f t="shared" si="26"/>
        <v>0.58282251018172571</v>
      </c>
      <c r="O136" s="119">
        <f t="shared" si="26"/>
        <v>0.60384871991073763</v>
      </c>
      <c r="P136" s="119">
        <f t="shared" si="26"/>
        <v>0.60859030102822143</v>
      </c>
      <c r="Q136" s="119">
        <f t="shared" si="26"/>
        <v>0.62355656696939032</v>
      </c>
      <c r="R136" s="119">
        <f t="shared" ref="R136:V136" si="27">IF(R117=0,"",R117/R98)</f>
        <v>0.62446950488410191</v>
      </c>
      <c r="S136" s="119">
        <f t="shared" si="27"/>
        <v>0.65149300466704041</v>
      </c>
      <c r="T136" s="119">
        <f t="shared" si="27"/>
        <v>0.64823111381306664</v>
      </c>
      <c r="U136" s="119">
        <f t="shared" si="27"/>
        <v>0.66751609755170604</v>
      </c>
      <c r="V136" s="119">
        <f t="shared" si="27"/>
        <v>0.68570842706575308</v>
      </c>
      <c r="W136" s="119">
        <f t="shared" ref="W136:Y136" si="28">IF(W117=0,"",W117/W98)</f>
        <v>0.70158582522218915</v>
      </c>
      <c r="X136" s="119">
        <f t="shared" si="28"/>
        <v>0.71584989646933372</v>
      </c>
      <c r="Y136" s="119">
        <f t="shared" si="28"/>
        <v>0.73937181065713775</v>
      </c>
      <c r="DA136" s="129" t="s">
        <v>1928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0.45004463129339728</v>
      </c>
      <c r="C137" s="124">
        <f t="shared" si="29"/>
        <v>0.45004945633039678</v>
      </c>
      <c r="D137" s="124">
        <f t="shared" si="29"/>
        <v>0.45169006527228472</v>
      </c>
      <c r="E137" s="124">
        <f t="shared" si="29"/>
        <v>0.45376389452517835</v>
      </c>
      <c r="F137" s="124">
        <f t="shared" si="29"/>
        <v>0.45770546506181548</v>
      </c>
      <c r="G137" s="124">
        <f t="shared" si="29"/>
        <v>0.46169496827308165</v>
      </c>
      <c r="H137" s="124">
        <f t="shared" si="29"/>
        <v>0.46618291444601956</v>
      </c>
      <c r="I137" s="124">
        <f t="shared" si="29"/>
        <v>0.47277044641264937</v>
      </c>
      <c r="J137" s="124">
        <f t="shared" si="29"/>
        <v>0.48014777089360389</v>
      </c>
      <c r="K137" s="124">
        <f t="shared" si="29"/>
        <v>0.48675155016730148</v>
      </c>
      <c r="L137" s="124">
        <f t="shared" si="29"/>
        <v>0.49512263809897528</v>
      </c>
      <c r="M137" s="124">
        <f t="shared" si="29"/>
        <v>0.50685555634251545</v>
      </c>
      <c r="N137" s="124">
        <f t="shared" si="29"/>
        <v>0.52558939108480274</v>
      </c>
      <c r="O137" s="124">
        <f t="shared" si="29"/>
        <v>0.54646666133791555</v>
      </c>
      <c r="P137" s="124">
        <f t="shared" si="29"/>
        <v>0.54758528066919909</v>
      </c>
      <c r="Q137" s="124">
        <f t="shared" si="29"/>
        <v>0.55238266484561216</v>
      </c>
      <c r="R137" s="124">
        <f t="shared" ref="R137:V137" si="30">IF(R118=0,"",R118/R99)</f>
        <v>0.55944530605422238</v>
      </c>
      <c r="S137" s="124">
        <f t="shared" si="30"/>
        <v>0.5718199054583053</v>
      </c>
      <c r="T137" s="124">
        <f t="shared" si="30"/>
        <v>0.58344476594422434</v>
      </c>
      <c r="U137" s="124">
        <f t="shared" si="30"/>
        <v>0.59258600044216991</v>
      </c>
      <c r="V137" s="124">
        <f t="shared" si="30"/>
        <v>0.60932446396308271</v>
      </c>
      <c r="W137" s="124">
        <f t="shared" ref="W137:Y137" si="31">IF(W118=0,"",W118/W99)</f>
        <v>0.62891392458181039</v>
      </c>
      <c r="X137" s="124">
        <f t="shared" si="31"/>
        <v>0.64883282695440625</v>
      </c>
      <c r="Y137" s="124">
        <f t="shared" si="31"/>
        <v>0.66415447605463152</v>
      </c>
      <c r="DA137" s="130" t="s">
        <v>1929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0.44466448771881717</v>
      </c>
      <c r="C138" s="111">
        <f t="shared" si="32"/>
        <v>0.44466448771881717</v>
      </c>
      <c r="D138" s="111">
        <f t="shared" si="32"/>
        <v>0.44647317078096499</v>
      </c>
      <c r="E138" s="111">
        <f t="shared" si="32"/>
        <v>0.44887966184241634</v>
      </c>
      <c r="F138" s="111">
        <f t="shared" si="32"/>
        <v>0.45282505149307511</v>
      </c>
      <c r="G138" s="111">
        <f t="shared" si="32"/>
        <v>0.45697147993159454</v>
      </c>
      <c r="H138" s="111">
        <f t="shared" si="32"/>
        <v>0.4616416778020182</v>
      </c>
      <c r="I138" s="111">
        <f t="shared" si="32"/>
        <v>0.46825762412426752</v>
      </c>
      <c r="J138" s="111">
        <f t="shared" si="32"/>
        <v>0.47573749168743523</v>
      </c>
      <c r="K138" s="111">
        <f t="shared" si="32"/>
        <v>0.48250048047464122</v>
      </c>
      <c r="L138" s="111">
        <f t="shared" si="32"/>
        <v>0.4908934050972365</v>
      </c>
      <c r="M138" s="111">
        <f t="shared" si="32"/>
        <v>0.50259354618085528</v>
      </c>
      <c r="N138" s="111">
        <f t="shared" si="32"/>
        <v>0.52138979493516324</v>
      </c>
      <c r="O138" s="111">
        <f t="shared" si="32"/>
        <v>0.54222885050893266</v>
      </c>
      <c r="P138" s="111">
        <f t="shared" si="32"/>
        <v>0.54329375979748207</v>
      </c>
      <c r="Q138" s="111">
        <f t="shared" si="32"/>
        <v>0.54828089131207769</v>
      </c>
      <c r="R138" s="111">
        <f t="shared" ref="R138:V138" si="33">IF(R119=0,"",R119/R100)</f>
        <v>0.55535681483369181</v>
      </c>
      <c r="S138" s="111">
        <f t="shared" si="33"/>
        <v>0.56782379279617179</v>
      </c>
      <c r="T138" s="111">
        <f t="shared" si="33"/>
        <v>0.57944400144384567</v>
      </c>
      <c r="U138" s="111">
        <f t="shared" si="33"/>
        <v>0.58865754379169577</v>
      </c>
      <c r="V138" s="111">
        <f t="shared" si="33"/>
        <v>0.60545118775743811</v>
      </c>
      <c r="W138" s="111">
        <f t="shared" ref="W138:Y138" si="34">IF(W119=0,"",W119/W100)</f>
        <v>0.62510099886397619</v>
      </c>
      <c r="X138" s="111">
        <f t="shared" si="34"/>
        <v>0.64505417328377501</v>
      </c>
      <c r="Y138" s="111">
        <f t="shared" si="34"/>
        <v>0.6604620135379442</v>
      </c>
      <c r="DA138" s="63" t="s">
        <v>1930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1931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1.6972956810825834</v>
      </c>
      <c r="C140" s="124">
        <f t="shared" si="38"/>
        <v>1.7977080103989986</v>
      </c>
      <c r="D140" s="124">
        <f t="shared" si="38"/>
        <v>1.893520857099704</v>
      </c>
      <c r="E140" s="124">
        <f t="shared" si="38"/>
        <v>1.9584864918568494</v>
      </c>
      <c r="F140" s="124">
        <f t="shared" si="38"/>
        <v>2.101663703111591</v>
      </c>
      <c r="G140" s="124">
        <f t="shared" si="38"/>
        <v>2.2829278879051245</v>
      </c>
      <c r="H140" s="124">
        <f t="shared" si="38"/>
        <v>2.4049381726448282</v>
      </c>
      <c r="I140" s="124">
        <f t="shared" si="38"/>
        <v>2.4962105873080116</v>
      </c>
      <c r="J140" s="124">
        <f t="shared" si="38"/>
        <v>2.5641255573389663</v>
      </c>
      <c r="K140" s="124">
        <f t="shared" si="38"/>
        <v>2.645987782787123</v>
      </c>
      <c r="L140" s="124">
        <f t="shared" si="38"/>
        <v>2.7159698600755631</v>
      </c>
      <c r="M140" s="124">
        <f t="shared" si="38"/>
        <v>2.7825320196140675</v>
      </c>
      <c r="N140" s="124">
        <f t="shared" si="38"/>
        <v>2.8960707958826264</v>
      </c>
      <c r="O140" s="124">
        <f t="shared" si="38"/>
        <v>3.0343487280706123</v>
      </c>
      <c r="P140" s="124">
        <f t="shared" si="38"/>
        <v>3.1383679750785864</v>
      </c>
      <c r="Q140" s="124">
        <f t="shared" si="38"/>
        <v>3.222969266785976</v>
      </c>
      <c r="R140" s="124">
        <f t="shared" ref="R140:V140" si="39">IF(R121=0,"",R121/R102)</f>
        <v>3.331019517109727</v>
      </c>
      <c r="S140" s="124">
        <f t="shared" si="39"/>
        <v>3.4383652612428617</v>
      </c>
      <c r="T140" s="124">
        <f t="shared" si="39"/>
        <v>3.5345558589527486</v>
      </c>
      <c r="U140" s="124">
        <f t="shared" si="39"/>
        <v>3.605672578838496</v>
      </c>
      <c r="V140" s="124">
        <f t="shared" si="39"/>
        <v>3.6651982917380397</v>
      </c>
      <c r="W140" s="124">
        <f t="shared" ref="W140:Y140" si="40">IF(W121=0,"",W121/W102)</f>
        <v>3.7082347100245756</v>
      </c>
      <c r="X140" s="124">
        <f t="shared" si="40"/>
        <v>3.7356494078858615</v>
      </c>
      <c r="Y140" s="124">
        <f t="shared" si="40"/>
        <v>3.7600310594002355</v>
      </c>
      <c r="DA140" s="130" t="s">
        <v>1932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1.6972956810825834</v>
      </c>
      <c r="C141" s="111">
        <f t="shared" si="41"/>
        <v>1.7977080103989986</v>
      </c>
      <c r="D141" s="111">
        <f t="shared" si="41"/>
        <v>1.893520857099704</v>
      </c>
      <c r="E141" s="111">
        <f t="shared" si="41"/>
        <v>1.9584864918568494</v>
      </c>
      <c r="F141" s="111">
        <f t="shared" si="41"/>
        <v>2.101663703111591</v>
      </c>
      <c r="G141" s="111">
        <f t="shared" si="41"/>
        <v>2.2829278879051245</v>
      </c>
      <c r="H141" s="111">
        <f t="shared" si="41"/>
        <v>2.4049381726448282</v>
      </c>
      <c r="I141" s="111">
        <f t="shared" si="41"/>
        <v>2.4962105873080116</v>
      </c>
      <c r="J141" s="111">
        <f t="shared" si="41"/>
        <v>2.5641255573389663</v>
      </c>
      <c r="K141" s="111">
        <f t="shared" si="41"/>
        <v>2.645987782787123</v>
      </c>
      <c r="L141" s="111">
        <f t="shared" si="41"/>
        <v>2.7159698600755631</v>
      </c>
      <c r="M141" s="111">
        <f t="shared" si="41"/>
        <v>2.7825320196140675</v>
      </c>
      <c r="N141" s="111">
        <f t="shared" si="41"/>
        <v>2.8960707958826264</v>
      </c>
      <c r="O141" s="111">
        <f t="shared" si="41"/>
        <v>3.0343487280706123</v>
      </c>
      <c r="P141" s="111">
        <f t="shared" si="41"/>
        <v>3.1383679750785864</v>
      </c>
      <c r="Q141" s="111">
        <f t="shared" si="41"/>
        <v>3.222969266785976</v>
      </c>
      <c r="R141" s="111">
        <f t="shared" ref="R141:V141" si="42">IF(R122=0,"",R122/R103)</f>
        <v>3.331019517109727</v>
      </c>
      <c r="S141" s="111">
        <f t="shared" si="42"/>
        <v>3.4383652612428617</v>
      </c>
      <c r="T141" s="111">
        <f t="shared" si="42"/>
        <v>3.5345558589527486</v>
      </c>
      <c r="U141" s="111">
        <f t="shared" si="42"/>
        <v>3.605672578838496</v>
      </c>
      <c r="V141" s="111">
        <f t="shared" si="42"/>
        <v>3.6651982917380397</v>
      </c>
      <c r="W141" s="111">
        <f t="shared" ref="W141:Y141" si="43">IF(W122=0,"",W122/W103)</f>
        <v>3.7082347100245756</v>
      </c>
      <c r="X141" s="111">
        <f t="shared" si="43"/>
        <v>3.7356494078858615</v>
      </c>
      <c r="Y141" s="111">
        <f t="shared" si="43"/>
        <v>3.7600310594002355</v>
      </c>
      <c r="DA141" s="63" t="s">
        <v>1933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0.54872642251848447</v>
      </c>
      <c r="C142" s="124">
        <f t="shared" si="44"/>
        <v>0.55382343449382587</v>
      </c>
      <c r="D142" s="124">
        <f t="shared" si="44"/>
        <v>0.55799938632264801</v>
      </c>
      <c r="E142" s="124">
        <f t="shared" si="44"/>
        <v>0.5624054711230152</v>
      </c>
      <c r="F142" s="124">
        <f t="shared" si="44"/>
        <v>0.56971667581975105</v>
      </c>
      <c r="G142" s="124">
        <f t="shared" si="44"/>
        <v>0.58064464142565642</v>
      </c>
      <c r="H142" s="124">
        <f t="shared" si="44"/>
        <v>0.59607994559037669</v>
      </c>
      <c r="I142" s="124">
        <f t="shared" si="44"/>
        <v>0.60712021090979329</v>
      </c>
      <c r="J142" s="124">
        <f t="shared" si="44"/>
        <v>0.61549788285721752</v>
      </c>
      <c r="K142" s="124">
        <f t="shared" si="44"/>
        <v>0.62339708893583878</v>
      </c>
      <c r="L142" s="124">
        <f t="shared" si="44"/>
        <v>0.63298316949008138</v>
      </c>
      <c r="M142" s="124">
        <f t="shared" si="44"/>
        <v>0.64045371430375964</v>
      </c>
      <c r="N142" s="124">
        <f t="shared" si="44"/>
        <v>0.65480052833290081</v>
      </c>
      <c r="O142" s="124">
        <f t="shared" si="44"/>
        <v>0.6689491720532138</v>
      </c>
      <c r="P142" s="124">
        <f t="shared" si="44"/>
        <v>0.67595611929775989</v>
      </c>
      <c r="Q142" s="124">
        <f t="shared" si="44"/>
        <v>0.68968685593334811</v>
      </c>
      <c r="R142" s="124">
        <f t="shared" ref="R142:V142" si="45">IF(R123=0,"",R123/R104)</f>
        <v>0.70289596595508319</v>
      </c>
      <c r="S142" s="124">
        <f t="shared" si="45"/>
        <v>0.71969613882006644</v>
      </c>
      <c r="T142" s="124">
        <f t="shared" si="45"/>
        <v>0.73859060419567046</v>
      </c>
      <c r="U142" s="124">
        <f t="shared" si="45"/>
        <v>0.75934843387968343</v>
      </c>
      <c r="V142" s="124">
        <f t="shared" si="45"/>
        <v>0.78224499623906563</v>
      </c>
      <c r="W142" s="124">
        <f t="shared" ref="W142:Y142" si="46">IF(W123=0,"",W123/W104)</f>
        <v>0.79744411054811937</v>
      </c>
      <c r="X142" s="124">
        <f t="shared" si="46"/>
        <v>0.8058409571495796</v>
      </c>
      <c r="Y142" s="124">
        <f t="shared" si="46"/>
        <v>0.81785055926262185</v>
      </c>
      <c r="DA142" s="130" t="s">
        <v>1934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0.53749708739601787</v>
      </c>
      <c r="C143" s="111">
        <f t="shared" si="47"/>
        <v>0.53865995745144557</v>
      </c>
      <c r="D143" s="111">
        <f t="shared" si="47"/>
        <v>0.54121919939011487</v>
      </c>
      <c r="E143" s="111">
        <f t="shared" si="47"/>
        <v>0.54487859038104525</v>
      </c>
      <c r="F143" s="111">
        <f t="shared" si="47"/>
        <v>0.5493825034170956</v>
      </c>
      <c r="G143" s="111">
        <f t="shared" si="47"/>
        <v>0.55435729570676984</v>
      </c>
      <c r="H143" s="111">
        <f t="shared" si="47"/>
        <v>0.56166485292769008</v>
      </c>
      <c r="I143" s="111">
        <f t="shared" si="47"/>
        <v>0.56581359837052825</v>
      </c>
      <c r="J143" s="111">
        <f t="shared" si="47"/>
        <v>0.56704756578218851</v>
      </c>
      <c r="K143" s="111">
        <f t="shared" si="47"/>
        <v>0.56892693353502488</v>
      </c>
      <c r="L143" s="111">
        <f t="shared" si="47"/>
        <v>0.57219074963750094</v>
      </c>
      <c r="M143" s="111">
        <f t="shared" si="47"/>
        <v>0.57774759242817653</v>
      </c>
      <c r="N143" s="111">
        <f t="shared" si="47"/>
        <v>0.58758958728453636</v>
      </c>
      <c r="O143" s="111">
        <f t="shared" si="47"/>
        <v>0.60156192106749162</v>
      </c>
      <c r="P143" s="111">
        <f t="shared" si="47"/>
        <v>0.61102799879693193</v>
      </c>
      <c r="Q143" s="111">
        <f t="shared" si="47"/>
        <v>0.62532780805364718</v>
      </c>
      <c r="R143" s="111">
        <f t="shared" ref="R143:V143" si="48">IF(R124=0,"",R124/R105)</f>
        <v>0.64177554022762862</v>
      </c>
      <c r="S143" s="111">
        <f t="shared" si="48"/>
        <v>0.66106888316159074</v>
      </c>
      <c r="T143" s="111">
        <f t="shared" si="48"/>
        <v>0.6806233340123814</v>
      </c>
      <c r="U143" s="111">
        <f t="shared" si="48"/>
        <v>0.69979957183955932</v>
      </c>
      <c r="V143" s="111">
        <f t="shared" si="48"/>
        <v>0.72385326811796591</v>
      </c>
      <c r="W143" s="111">
        <f t="shared" ref="W143:Y143" si="49">IF(W124=0,"",W124/W105)</f>
        <v>0.74423592573225372</v>
      </c>
      <c r="X143" s="111">
        <f t="shared" si="49"/>
        <v>0.75740538039246685</v>
      </c>
      <c r="Y143" s="111">
        <f t="shared" si="49"/>
        <v>0.76658587869560701</v>
      </c>
      <c r="DA143" s="63" t="s">
        <v>1935</v>
      </c>
    </row>
    <row r="144" spans="1:105" ht="12" customHeight="1" x14ac:dyDescent="0.25">
      <c r="A144" s="97" t="s">
        <v>140</v>
      </c>
      <c r="B144" s="111">
        <f t="shared" ref="B144:Q144" si="50">IF(B125=0,"",B125/B106)</f>
        <v>0.91018735777760118</v>
      </c>
      <c r="C144" s="111">
        <f t="shared" si="50"/>
        <v>0.83989092169563284</v>
      </c>
      <c r="D144" s="111">
        <f t="shared" si="50"/>
        <v>0.92914479761494284</v>
      </c>
      <c r="E144" s="111">
        <f t="shared" si="50"/>
        <v>0.95795131772479847</v>
      </c>
      <c r="F144" s="111">
        <f t="shared" si="50"/>
        <v>0.94648709503865003</v>
      </c>
      <c r="G144" s="111">
        <f t="shared" si="50"/>
        <v>0.94910344548487136</v>
      </c>
      <c r="H144" s="111">
        <f t="shared" si="50"/>
        <v>0.93350488767391848</v>
      </c>
      <c r="I144" s="111">
        <f t="shared" si="50"/>
        <v>0.94614491515388788</v>
      </c>
      <c r="J144" s="111">
        <f t="shared" si="50"/>
        <v>0.94971703888050685</v>
      </c>
      <c r="K144" s="111">
        <f t="shared" si="50"/>
        <v>0.95317283060522673</v>
      </c>
      <c r="L144" s="111">
        <f t="shared" si="50"/>
        <v>0.95368012337699304</v>
      </c>
      <c r="M144" s="111">
        <f t="shared" si="50"/>
        <v>0.9322695211337233</v>
      </c>
      <c r="N144" s="111">
        <f t="shared" si="50"/>
        <v>0.95618690768813719</v>
      </c>
      <c r="O144" s="111">
        <f t="shared" si="50"/>
        <v>0.97378245602445723</v>
      </c>
      <c r="P144" s="111">
        <f t="shared" si="50"/>
        <v>0.94920119044949114</v>
      </c>
      <c r="Q144" s="111">
        <f t="shared" si="50"/>
        <v>0.9901255833005137</v>
      </c>
      <c r="R144" s="111">
        <f t="shared" ref="R144:V144" si="51">IF(R125=0,"",R125/R106)</f>
        <v>0.98478227676328378</v>
      </c>
      <c r="S144" s="111">
        <f t="shared" si="51"/>
        <v>0.97394015982105742</v>
      </c>
      <c r="T144" s="111">
        <f t="shared" si="51"/>
        <v>0.97110872888127131</v>
      </c>
      <c r="U144" s="111">
        <f t="shared" si="51"/>
        <v>0.96501368144289201</v>
      </c>
      <c r="V144" s="111">
        <f t="shared" si="51"/>
        <v>0.97434357348767731</v>
      </c>
      <c r="W144" s="111">
        <f t="shared" ref="W144:Y144" si="52">IF(W125=0,"",W125/W106)</f>
        <v>0.9739585172038967</v>
      </c>
      <c r="X144" s="111">
        <f t="shared" si="52"/>
        <v>0.97312860149380598</v>
      </c>
      <c r="Y144" s="111">
        <f t="shared" si="52"/>
        <v>0.98094539610389819</v>
      </c>
      <c r="DA144" s="63" t="s">
        <v>1936</v>
      </c>
    </row>
    <row r="145" spans="1:105" ht="12" customHeight="1" x14ac:dyDescent="0.25">
      <c r="A145" s="100" t="s">
        <v>50</v>
      </c>
      <c r="B145" s="112">
        <f t="shared" ref="B145:Q145" si="53">IF(B126=0,"",B126/B107)</f>
        <v>0.53749708739601787</v>
      </c>
      <c r="C145" s="112">
        <f t="shared" si="53"/>
        <v>0.53749708739601787</v>
      </c>
      <c r="D145" s="112">
        <f t="shared" si="53"/>
        <v>0.53907762062186626</v>
      </c>
      <c r="E145" s="112">
        <f t="shared" si="53"/>
        <v>0.54493653282258381</v>
      </c>
      <c r="F145" s="112">
        <f t="shared" si="53"/>
        <v>0.55028376095341847</v>
      </c>
      <c r="G145" s="112">
        <f t="shared" si="53"/>
        <v>0.55535880022881334</v>
      </c>
      <c r="H145" s="112">
        <f t="shared" si="53"/>
        <v>0.56209327159975986</v>
      </c>
      <c r="I145" s="112">
        <f t="shared" si="53"/>
        <v>0.56734090892711331</v>
      </c>
      <c r="J145" s="112">
        <f t="shared" si="53"/>
        <v>0.56999856303481544</v>
      </c>
      <c r="K145" s="112">
        <f t="shared" si="53"/>
        <v>0.57247764678582569</v>
      </c>
      <c r="L145" s="112">
        <f t="shared" si="53"/>
        <v>0.57538369315134685</v>
      </c>
      <c r="M145" s="112">
        <f t="shared" si="53"/>
        <v>0.57741887752160093</v>
      </c>
      <c r="N145" s="112">
        <f t="shared" si="53"/>
        <v>0.58678578556069894</v>
      </c>
      <c r="O145" s="112">
        <f t="shared" si="53"/>
        <v>0.60382042878140818</v>
      </c>
      <c r="P145" s="112">
        <f t="shared" si="53"/>
        <v>0.61444817713113808</v>
      </c>
      <c r="Q145" s="112">
        <f t="shared" si="53"/>
        <v>0.64088294211020658</v>
      </c>
      <c r="R145" s="112">
        <f t="shared" ref="R145:V145" si="54">IF(R126=0,"",R126/R107)</f>
        <v>0.66193383464875744</v>
      </c>
      <c r="S145" s="112">
        <f t="shared" si="54"/>
        <v>0.67909138328151886</v>
      </c>
      <c r="T145" s="112">
        <f t="shared" si="54"/>
        <v>0.68960839987411482</v>
      </c>
      <c r="U145" s="112">
        <f t="shared" si="54"/>
        <v>0.69646507393373047</v>
      </c>
      <c r="V145" s="112">
        <f t="shared" si="54"/>
        <v>0.7157873546115322</v>
      </c>
      <c r="W145" s="112">
        <f t="shared" ref="W145:Y145" si="55">IF(W126=0,"",W126/W107)</f>
        <v>0.74101460992005197</v>
      </c>
      <c r="X145" s="112">
        <f t="shared" si="55"/>
        <v>0.75876274439461866</v>
      </c>
      <c r="Y145" s="112">
        <f t="shared" si="55"/>
        <v>0.76840765199571026</v>
      </c>
      <c r="DA145" s="131" t="s">
        <v>1937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1938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0.60636878733371902</v>
      </c>
      <c r="C147" s="112">
        <f t="shared" si="59"/>
        <v>0.6104576886629195</v>
      </c>
      <c r="D147" s="112">
        <f t="shared" si="59"/>
        <v>0.61431645908252142</v>
      </c>
      <c r="E147" s="112">
        <f t="shared" si="59"/>
        <v>0.61702647437477509</v>
      </c>
      <c r="F147" s="112">
        <f t="shared" si="59"/>
        <v>0.62105627193283974</v>
      </c>
      <c r="G147" s="112">
        <f t="shared" si="59"/>
        <v>0.62570794171679023</v>
      </c>
      <c r="H147" s="112">
        <f t="shared" si="59"/>
        <v>0.62927743940932024</v>
      </c>
      <c r="I147" s="112">
        <f t="shared" si="59"/>
        <v>0.6309313284069149</v>
      </c>
      <c r="J147" s="112">
        <f t="shared" si="59"/>
        <v>0.63183499547681166</v>
      </c>
      <c r="K147" s="112">
        <f t="shared" si="59"/>
        <v>0.63290181001438395</v>
      </c>
      <c r="L147" s="112">
        <f t="shared" si="59"/>
        <v>0.63441162661324568</v>
      </c>
      <c r="M147" s="112">
        <f t="shared" si="59"/>
        <v>0.63712378775474043</v>
      </c>
      <c r="N147" s="112">
        <f t="shared" si="59"/>
        <v>0.64224651812131706</v>
      </c>
      <c r="O147" s="112">
        <f t="shared" si="59"/>
        <v>0.6490028164884587</v>
      </c>
      <c r="P147" s="112">
        <f t="shared" si="59"/>
        <v>0.65244449808512195</v>
      </c>
      <c r="Q147" s="112">
        <f t="shared" si="59"/>
        <v>0.66001442458988135</v>
      </c>
      <c r="R147" s="112">
        <f t="shared" ref="R147:V147" si="60">IF(R128=0,"",R128/R109)</f>
        <v>0.66765200280836901</v>
      </c>
      <c r="S147" s="112">
        <f t="shared" si="60"/>
        <v>0.67880722596925147</v>
      </c>
      <c r="T147" s="112">
        <f t="shared" si="60"/>
        <v>0.69407710859676564</v>
      </c>
      <c r="U147" s="112">
        <f t="shared" si="60"/>
        <v>0.71062230470640753</v>
      </c>
      <c r="V147" s="112">
        <f t="shared" si="60"/>
        <v>0.72953852679235132</v>
      </c>
      <c r="W147" s="112">
        <f t="shared" ref="W147:Y147" si="61">IF(W128=0,"",W128/W109)</f>
        <v>0.74235422518069438</v>
      </c>
      <c r="X147" s="112">
        <f t="shared" si="61"/>
        <v>0.75083870214287762</v>
      </c>
      <c r="Y147" s="112">
        <f t="shared" si="61"/>
        <v>0.7606840743484049</v>
      </c>
      <c r="DA147" s="131" t="s">
        <v>1939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0.93251627751524335</v>
      </c>
      <c r="C148" s="113">
        <f t="shared" si="62"/>
        <v>0.87627891379881995</v>
      </c>
      <c r="D148" s="113">
        <f t="shared" si="62"/>
        <v>0.94685912342368261</v>
      </c>
      <c r="E148" s="113">
        <f t="shared" si="62"/>
        <v>0.96914057532661668</v>
      </c>
      <c r="F148" s="113">
        <f t="shared" si="62"/>
        <v>0.95992751719354408</v>
      </c>
      <c r="G148" s="113">
        <f t="shared" si="62"/>
        <v>0.96196266730047908</v>
      </c>
      <c r="H148" s="113">
        <f t="shared" si="62"/>
        <v>0.94854890603340514</v>
      </c>
      <c r="I148" s="113">
        <f t="shared" si="62"/>
        <v>0.95824184966392345</v>
      </c>
      <c r="J148" s="113">
        <f t="shared" si="62"/>
        <v>0.96108053824524486</v>
      </c>
      <c r="K148" s="113">
        <f t="shared" si="62"/>
        <v>0.96386291352511966</v>
      </c>
      <c r="L148" s="113">
        <f t="shared" si="62"/>
        <v>0.96434220760995171</v>
      </c>
      <c r="M148" s="113">
        <f t="shared" si="62"/>
        <v>0.94727472486820596</v>
      </c>
      <c r="N148" s="113">
        <f t="shared" si="62"/>
        <v>0.96530697159456103</v>
      </c>
      <c r="O148" s="113">
        <f t="shared" si="62"/>
        <v>0.97978492193593814</v>
      </c>
      <c r="P148" s="113">
        <f t="shared" si="62"/>
        <v>0.95676131984530777</v>
      </c>
      <c r="Q148" s="113">
        <f t="shared" si="62"/>
        <v>0.99345024517726288</v>
      </c>
      <c r="R148" s="113">
        <f t="shared" ref="R148:V148" si="63">IF(R129=0,"",R129/R110)</f>
        <v>0.98798769548872289</v>
      </c>
      <c r="S148" s="113">
        <f t="shared" si="63"/>
        <v>0.97599432438237732</v>
      </c>
      <c r="T148" s="113">
        <f t="shared" si="63"/>
        <v>0.97303802952184026</v>
      </c>
      <c r="U148" s="113">
        <f t="shared" si="63"/>
        <v>0.96654300061425846</v>
      </c>
      <c r="V148" s="113">
        <f t="shared" si="63"/>
        <v>0.97421157775931311</v>
      </c>
      <c r="W148" s="113">
        <f t="shared" ref="W148:Y148" si="64">IF(W129=0,"",W129/W110)</f>
        <v>0.97454186610746429</v>
      </c>
      <c r="X148" s="113">
        <f t="shared" si="64"/>
        <v>0.97397045506984403</v>
      </c>
      <c r="Y148" s="113">
        <f t="shared" si="64"/>
        <v>0.97956444445751278</v>
      </c>
      <c r="DA148" s="132" t="s">
        <v>1940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0.60636878733371902</v>
      </c>
      <c r="C149" s="111">
        <f t="shared" si="65"/>
        <v>0.60972971580046242</v>
      </c>
      <c r="D149" s="111">
        <f t="shared" si="65"/>
        <v>0.6134221909396893</v>
      </c>
      <c r="E149" s="111">
        <f t="shared" si="65"/>
        <v>0.61708623793088901</v>
      </c>
      <c r="F149" s="111">
        <f t="shared" si="65"/>
        <v>0.62177991986830161</v>
      </c>
      <c r="G149" s="111">
        <f t="shared" si="65"/>
        <v>0.62612943404781329</v>
      </c>
      <c r="H149" s="111">
        <f t="shared" si="65"/>
        <v>0.62973784939213473</v>
      </c>
      <c r="I149" s="111">
        <f t="shared" si="65"/>
        <v>0.63199670818429621</v>
      </c>
      <c r="J149" s="111">
        <f t="shared" si="65"/>
        <v>0.63362027068526017</v>
      </c>
      <c r="K149" s="111">
        <f t="shared" si="65"/>
        <v>0.63494564508294671</v>
      </c>
      <c r="L149" s="111">
        <f t="shared" si="65"/>
        <v>0.63628077914275005</v>
      </c>
      <c r="M149" s="111">
        <f t="shared" si="65"/>
        <v>0.637551127786806</v>
      </c>
      <c r="N149" s="111">
        <f t="shared" si="65"/>
        <v>0.64194794661152754</v>
      </c>
      <c r="O149" s="111">
        <f t="shared" si="65"/>
        <v>0.6487016989580856</v>
      </c>
      <c r="P149" s="111">
        <f t="shared" si="65"/>
        <v>0.65454760117378685</v>
      </c>
      <c r="Q149" s="111">
        <f t="shared" si="65"/>
        <v>0.66500752124449558</v>
      </c>
      <c r="R149" s="111">
        <f t="shared" ref="R149:V149" si="66">IF(R130=0,"",R130/R111)</f>
        <v>0.67772704479646195</v>
      </c>
      <c r="S149" s="111">
        <f t="shared" si="66"/>
        <v>0.69083657049448399</v>
      </c>
      <c r="T149" s="111">
        <f t="shared" si="66"/>
        <v>0.70160442513604004</v>
      </c>
      <c r="U149" s="111">
        <f t="shared" si="66"/>
        <v>0.71199129131133143</v>
      </c>
      <c r="V149" s="111">
        <f t="shared" si="66"/>
        <v>0.72672958037704982</v>
      </c>
      <c r="W149" s="111">
        <f t="shared" ref="W149:Y149" si="67">IF(W130=0,"",W130/W111)</f>
        <v>0.74061359046475139</v>
      </c>
      <c r="X149" s="111">
        <f t="shared" si="67"/>
        <v>0.75212596640168017</v>
      </c>
      <c r="Y149" s="111">
        <f t="shared" si="67"/>
        <v>0.76182625328038445</v>
      </c>
      <c r="DA149" s="63" t="s">
        <v>1941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1942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0.66351228245612148</v>
      </c>
      <c r="C151" s="124">
        <f t="shared" si="71"/>
        <v>0.67047085921938787</v>
      </c>
      <c r="D151" s="124">
        <f t="shared" si="71"/>
        <v>0.67098517934918755</v>
      </c>
      <c r="E151" s="124">
        <f t="shared" si="71"/>
        <v>0.67418942806199589</v>
      </c>
      <c r="F151" s="124">
        <f t="shared" si="71"/>
        <v>0.67655165184917765</v>
      </c>
      <c r="G151" s="124">
        <f t="shared" si="71"/>
        <v>0.68172724320637512</v>
      </c>
      <c r="H151" s="124">
        <f t="shared" si="71"/>
        <v>0.69445416304123642</v>
      </c>
      <c r="I151" s="124">
        <f t="shared" si="71"/>
        <v>0.69642444677368243</v>
      </c>
      <c r="J151" s="124">
        <f t="shared" si="71"/>
        <v>0.69715203883131749</v>
      </c>
      <c r="K151" s="124">
        <f t="shared" si="71"/>
        <v>0.6978238654542418</v>
      </c>
      <c r="L151" s="124">
        <f t="shared" si="71"/>
        <v>0.70190237036678782</v>
      </c>
      <c r="M151" s="124">
        <f t="shared" si="71"/>
        <v>0.70234869536809552</v>
      </c>
      <c r="N151" s="124">
        <f t="shared" si="71"/>
        <v>0.70490143144742945</v>
      </c>
      <c r="O151" s="124">
        <f t="shared" si="71"/>
        <v>0.70273603294613307</v>
      </c>
      <c r="P151" s="124">
        <f t="shared" si="71"/>
        <v>0.70996001730159386</v>
      </c>
      <c r="Q151" s="124">
        <f t="shared" si="71"/>
        <v>0.71278989394905068</v>
      </c>
      <c r="R151" s="124">
        <f t="shared" ref="R151:V151" si="72">IF(R132=0,"",R132/R113)</f>
        <v>0.71687667155596935</v>
      </c>
      <c r="S151" s="124">
        <f t="shared" si="72"/>
        <v>0.72345348664639941</v>
      </c>
      <c r="T151" s="124">
        <f t="shared" si="72"/>
        <v>0.73476416667493605</v>
      </c>
      <c r="U151" s="124">
        <f t="shared" si="72"/>
        <v>0.74896168054553347</v>
      </c>
      <c r="V151" s="124">
        <f t="shared" si="72"/>
        <v>0.76693001923959048</v>
      </c>
      <c r="W151" s="124">
        <f t="shared" ref="W151:Y151" si="73">IF(W132=0,"",W132/W113)</f>
        <v>0.77967671975013264</v>
      </c>
      <c r="X151" s="124">
        <f t="shared" si="73"/>
        <v>0.78637733813843036</v>
      </c>
      <c r="Y151" s="124">
        <f t="shared" si="73"/>
        <v>0.80333371150114075</v>
      </c>
      <c r="DA151" s="130" t="s">
        <v>1943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0.56416416486908727</v>
      </c>
      <c r="C152" s="111">
        <f t="shared" si="74"/>
        <v>0.56451619455657143</v>
      </c>
      <c r="D152" s="111">
        <f t="shared" si="74"/>
        <v>0.56535042985779982</v>
      </c>
      <c r="E152" s="111">
        <f t="shared" si="74"/>
        <v>0.56638667686856159</v>
      </c>
      <c r="F152" s="111">
        <f t="shared" si="74"/>
        <v>0.56778276275776696</v>
      </c>
      <c r="G152" s="111">
        <f t="shared" si="74"/>
        <v>0.56939631578786243</v>
      </c>
      <c r="H152" s="111">
        <f t="shared" si="74"/>
        <v>0.5714698042838422</v>
      </c>
      <c r="I152" s="111">
        <f t="shared" si="74"/>
        <v>0.57264495570961138</v>
      </c>
      <c r="J152" s="111">
        <f t="shared" si="74"/>
        <v>0.57297800664271958</v>
      </c>
      <c r="K152" s="111">
        <f t="shared" si="74"/>
        <v>0.57343086052019121</v>
      </c>
      <c r="L152" s="111">
        <f t="shared" si="74"/>
        <v>0.57410303932567897</v>
      </c>
      <c r="M152" s="111">
        <f t="shared" si="74"/>
        <v>0.57491290165691433</v>
      </c>
      <c r="N152" s="111">
        <f t="shared" si="74"/>
        <v>0.5758021135360718</v>
      </c>
      <c r="O152" s="111">
        <f t="shared" si="74"/>
        <v>0.57649483736877594</v>
      </c>
      <c r="P152" s="111">
        <f t="shared" si="74"/>
        <v>0.57678193732874283</v>
      </c>
      <c r="Q152" s="111">
        <f t="shared" si="74"/>
        <v>0.57728507089519354</v>
      </c>
      <c r="R152" s="111">
        <f t="shared" ref="R152:V152" si="75">IF(R133=0,"",R133/R114)</f>
        <v>0.57840643987605334</v>
      </c>
      <c r="S152" s="111">
        <f t="shared" si="75"/>
        <v>0.58079573261273287</v>
      </c>
      <c r="T152" s="111">
        <f t="shared" si="75"/>
        <v>0.58382064765918285</v>
      </c>
      <c r="U152" s="111">
        <f t="shared" si="75"/>
        <v>0.5872421179531816</v>
      </c>
      <c r="V152" s="111">
        <f t="shared" si="75"/>
        <v>0.59305851419756295</v>
      </c>
      <c r="W152" s="111">
        <f t="shared" ref="W152:Y152" si="76">IF(W133=0,"",W133/W114)</f>
        <v>0.59917878574431838</v>
      </c>
      <c r="X152" s="111">
        <f t="shared" si="76"/>
        <v>0.60383662788567338</v>
      </c>
      <c r="Y152" s="111">
        <f t="shared" si="76"/>
        <v>0.60768985899254879</v>
      </c>
      <c r="DA152" s="63" t="s">
        <v>1944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0.728184165129101</v>
      </c>
      <c r="C153" s="45">
        <f t="shared" si="77"/>
        <v>0.72936587595259661</v>
      </c>
      <c r="D153" s="45">
        <f t="shared" si="77"/>
        <v>0.73125387149949705</v>
      </c>
      <c r="E153" s="45">
        <f t="shared" si="77"/>
        <v>0.73355153993990185</v>
      </c>
      <c r="F153" s="45">
        <f t="shared" si="77"/>
        <v>0.73647168152930109</v>
      </c>
      <c r="G153" s="45">
        <f t="shared" si="77"/>
        <v>0.73983373531477048</v>
      </c>
      <c r="H153" s="45">
        <f t="shared" si="77"/>
        <v>0.74377113896852587</v>
      </c>
      <c r="I153" s="45">
        <f t="shared" si="77"/>
        <v>0.74581199900314588</v>
      </c>
      <c r="J153" s="45">
        <f t="shared" si="77"/>
        <v>0.74669904218331684</v>
      </c>
      <c r="K153" s="45">
        <f t="shared" si="77"/>
        <v>0.74776237329266293</v>
      </c>
      <c r="L153" s="45">
        <f t="shared" si="77"/>
        <v>0.74920825980759387</v>
      </c>
      <c r="M153" s="45">
        <f t="shared" si="77"/>
        <v>0.75117492074264258</v>
      </c>
      <c r="N153" s="45">
        <f t="shared" si="77"/>
        <v>0.75444404644883023</v>
      </c>
      <c r="O153" s="45">
        <f t="shared" si="77"/>
        <v>0.75848961684845473</v>
      </c>
      <c r="P153" s="45">
        <f t="shared" si="77"/>
        <v>0.7609680103931652</v>
      </c>
      <c r="Q153" s="45">
        <f t="shared" si="77"/>
        <v>0.76554724466688651</v>
      </c>
      <c r="R153" s="45">
        <f t="shared" ref="R153:V153" si="78">IF(R134=0,"",R134/R115)</f>
        <v>0.77150198617652122</v>
      </c>
      <c r="S153" s="45">
        <f t="shared" si="78"/>
        <v>0.78010587289784039</v>
      </c>
      <c r="T153" s="45">
        <f t="shared" si="78"/>
        <v>0.79070632044854328</v>
      </c>
      <c r="U153" s="45">
        <f t="shared" si="78"/>
        <v>0.80249096999539349</v>
      </c>
      <c r="V153" s="45">
        <f t="shared" si="78"/>
        <v>0.81998368407781141</v>
      </c>
      <c r="W153" s="45">
        <f t="shared" ref="W153:Y153" si="79">IF(W134=0,"",W134/W115)</f>
        <v>0.83650938884034165</v>
      </c>
      <c r="X153" s="45">
        <f t="shared" si="79"/>
        <v>0.84980510970443002</v>
      </c>
      <c r="Y153" s="45">
        <f t="shared" si="79"/>
        <v>0.86124790494503456</v>
      </c>
      <c r="DA153" s="60" t="s">
        <v>1945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3374.7234473639587</v>
      </c>
      <c r="C155" s="117">
        <f t="shared" si="80"/>
        <v>2955.7038523431024</v>
      </c>
      <c r="D155" s="117">
        <f t="shared" si="80"/>
        <v>2980.1170545133214</v>
      </c>
      <c r="E155" s="117">
        <f t="shared" si="80"/>
        <v>2968.8056009154211</v>
      </c>
      <c r="F155" s="117">
        <f t="shared" si="80"/>
        <v>3066.8142324110281</v>
      </c>
      <c r="G155" s="117">
        <f t="shared" si="80"/>
        <v>2993.2022360236219</v>
      </c>
      <c r="H155" s="117">
        <f t="shared" si="80"/>
        <v>2698.0977442830508</v>
      </c>
      <c r="I155" s="117">
        <f t="shared" si="80"/>
        <v>2639.5556125842754</v>
      </c>
      <c r="J155" s="117">
        <f t="shared" si="80"/>
        <v>2518.4351462125219</v>
      </c>
      <c r="K155" s="117">
        <f t="shared" si="80"/>
        <v>2244.2128437409137</v>
      </c>
      <c r="L155" s="117">
        <f t="shared" si="80"/>
        <v>2203.5417246713046</v>
      </c>
      <c r="M155" s="117">
        <f t="shared" si="80"/>
        <v>1724.7158955323246</v>
      </c>
      <c r="N155" s="117">
        <f t="shared" si="80"/>
        <v>1627.1526291624687</v>
      </c>
      <c r="O155" s="117">
        <f t="shared" si="80"/>
        <v>1406.336423319209</v>
      </c>
      <c r="P155" s="117">
        <f t="shared" si="80"/>
        <v>1215.0417192469874</v>
      </c>
      <c r="Q155" s="117">
        <f t="shared" si="80"/>
        <v>1227.9762298665826</v>
      </c>
      <c r="R155" s="117">
        <f t="shared" ref="R155:V155" si="81">R156+R159+R161+R170</f>
        <v>1320.2337512666995</v>
      </c>
      <c r="S155" s="117">
        <f t="shared" si="81"/>
        <v>1112.802357360624</v>
      </c>
      <c r="T155" s="117">
        <f t="shared" si="81"/>
        <v>1288.5754021439793</v>
      </c>
      <c r="U155" s="117">
        <f t="shared" si="81"/>
        <v>1025.1943077833489</v>
      </c>
      <c r="V155" s="117">
        <f t="shared" si="81"/>
        <v>954.17802830819971</v>
      </c>
      <c r="W155" s="117">
        <f t="shared" ref="W155:Y155" si="82">W156+W159+W161+W170</f>
        <v>1014.1811860510554</v>
      </c>
      <c r="X155" s="117">
        <f t="shared" si="82"/>
        <v>1146.2322760460133</v>
      </c>
      <c r="Y155" s="117">
        <f t="shared" si="82"/>
        <v>970.15457309070257</v>
      </c>
      <c r="DA155" s="129" t="s">
        <v>2096</v>
      </c>
    </row>
    <row r="156" spans="1:105" ht="12" customHeight="1" x14ac:dyDescent="0.25">
      <c r="A156" s="121" t="s">
        <v>57</v>
      </c>
      <c r="B156" s="122">
        <f t="shared" ref="B156:Q156" si="83">SUM(B157:B158)</f>
        <v>2751.4447773066877</v>
      </c>
      <c r="C156" s="122">
        <f t="shared" si="83"/>
        <v>2399.7910817240759</v>
      </c>
      <c r="D156" s="122">
        <f t="shared" si="83"/>
        <v>2461.7331215166182</v>
      </c>
      <c r="E156" s="122">
        <f t="shared" si="83"/>
        <v>2500.9742798923862</v>
      </c>
      <c r="F156" s="122">
        <f t="shared" si="83"/>
        <v>2626.9179060250794</v>
      </c>
      <c r="G156" s="122">
        <f t="shared" si="83"/>
        <v>2588.5144682877872</v>
      </c>
      <c r="H156" s="122">
        <f t="shared" si="83"/>
        <v>2355.5527062435358</v>
      </c>
      <c r="I156" s="122">
        <f t="shared" si="83"/>
        <v>2324.7054159057234</v>
      </c>
      <c r="J156" s="122">
        <f t="shared" si="83"/>
        <v>2224.8980767575513</v>
      </c>
      <c r="K156" s="122">
        <f t="shared" si="83"/>
        <v>1987.2853895927633</v>
      </c>
      <c r="L156" s="122">
        <f t="shared" si="83"/>
        <v>1972.4529420185168</v>
      </c>
      <c r="M156" s="122">
        <f t="shared" si="83"/>
        <v>1523.0718263642573</v>
      </c>
      <c r="N156" s="122">
        <f t="shared" si="83"/>
        <v>1448.0996120334044</v>
      </c>
      <c r="O156" s="122">
        <f t="shared" si="83"/>
        <v>1235.2366864688863</v>
      </c>
      <c r="P156" s="122">
        <f t="shared" si="83"/>
        <v>1048.7241345275804</v>
      </c>
      <c r="Q156" s="122">
        <f t="shared" si="83"/>
        <v>1066.2844473334521</v>
      </c>
      <c r="R156" s="122">
        <f t="shared" ref="R156:V156" si="84">SUM(R157:R158)</f>
        <v>1155.8152805549639</v>
      </c>
      <c r="S156" s="122">
        <f t="shared" si="84"/>
        <v>943.71088512498704</v>
      </c>
      <c r="T156" s="122">
        <f t="shared" si="84"/>
        <v>1129.5313317619984</v>
      </c>
      <c r="U156" s="122">
        <f t="shared" si="84"/>
        <v>894.69944951000082</v>
      </c>
      <c r="V156" s="122">
        <f t="shared" si="84"/>
        <v>836.32610644999988</v>
      </c>
      <c r="W156" s="122">
        <f t="shared" ref="W156:Y156" si="85">SUM(W157:W158)</f>
        <v>890.30309582999917</v>
      </c>
      <c r="X156" s="122">
        <f t="shared" si="85"/>
        <v>1003.6683034300011</v>
      </c>
      <c r="Y156" s="122">
        <f t="shared" si="85"/>
        <v>854.46074357000043</v>
      </c>
      <c r="DA156" s="130" t="s">
        <v>2097</v>
      </c>
    </row>
    <row r="157" spans="1:105" ht="12" customHeight="1" x14ac:dyDescent="0.25">
      <c r="A157" s="97" t="s">
        <v>74</v>
      </c>
      <c r="B157" s="98">
        <v>2751.4447773066877</v>
      </c>
      <c r="C157" s="98">
        <v>2399.7910817240759</v>
      </c>
      <c r="D157" s="98">
        <v>2461.7331215166182</v>
      </c>
      <c r="E157" s="98">
        <v>2500.9742798923862</v>
      </c>
      <c r="F157" s="98">
        <v>2626.9179060250794</v>
      </c>
      <c r="G157" s="98">
        <v>2588.5144682877872</v>
      </c>
      <c r="H157" s="98">
        <v>2355.5527062435358</v>
      </c>
      <c r="I157" s="98">
        <v>2324.7054159057234</v>
      </c>
      <c r="J157" s="98">
        <v>2224.8980767575513</v>
      </c>
      <c r="K157" s="98">
        <v>1987.2853895927633</v>
      </c>
      <c r="L157" s="98">
        <v>1972.4529420185168</v>
      </c>
      <c r="M157" s="98">
        <v>1523.0718263642573</v>
      </c>
      <c r="N157" s="98">
        <v>1448.0996120334044</v>
      </c>
      <c r="O157" s="98">
        <v>1235.2366864688863</v>
      </c>
      <c r="P157" s="98">
        <v>1048.7241345275804</v>
      </c>
      <c r="Q157" s="98">
        <v>1066.2844473334521</v>
      </c>
      <c r="R157" s="98">
        <v>1155.8152805549639</v>
      </c>
      <c r="S157" s="98">
        <v>943.71088512498704</v>
      </c>
      <c r="T157" s="98">
        <v>1129.5313317619984</v>
      </c>
      <c r="U157" s="98">
        <v>894.69944951000082</v>
      </c>
      <c r="V157" s="98">
        <v>836.32610644999988</v>
      </c>
      <c r="W157" s="98">
        <v>890.30309582999917</v>
      </c>
      <c r="X157" s="98">
        <v>1003.6683034300011</v>
      </c>
      <c r="Y157" s="98">
        <v>854.46074357000043</v>
      </c>
      <c r="DA157" s="63" t="s">
        <v>2098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2099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2100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2101</v>
      </c>
    </row>
    <row r="161" spans="1:105" ht="12" customHeight="1" x14ac:dyDescent="0.25">
      <c r="A161" s="121" t="s">
        <v>55</v>
      </c>
      <c r="B161" s="122">
        <v>518.58088329047621</v>
      </c>
      <c r="C161" s="122">
        <v>459.7527605360516</v>
      </c>
      <c r="D161" s="122">
        <v>425.81175814232955</v>
      </c>
      <c r="E161" s="122">
        <v>380.36744962244956</v>
      </c>
      <c r="F161" s="122">
        <v>355.72715059216159</v>
      </c>
      <c r="G161" s="122">
        <v>325.58249309797117</v>
      </c>
      <c r="H161" s="122">
        <v>271.29699831888172</v>
      </c>
      <c r="I161" s="122">
        <v>246.56689195776954</v>
      </c>
      <c r="J161" s="122">
        <v>228.49579211125806</v>
      </c>
      <c r="K161" s="122">
        <v>198.6466315992335</v>
      </c>
      <c r="L161" s="122">
        <v>178.8624892231193</v>
      </c>
      <c r="M161" s="122">
        <v>155.95189503406428</v>
      </c>
      <c r="N161" s="122">
        <v>137.4863464359091</v>
      </c>
      <c r="O161" s="122">
        <v>132.74399375492416</v>
      </c>
      <c r="P161" s="122">
        <v>129.56782351297474</v>
      </c>
      <c r="Q161" s="122">
        <v>125.38888245321716</v>
      </c>
      <c r="R161" s="122">
        <v>128.09158876654166</v>
      </c>
      <c r="S161" s="122">
        <v>131.63921907737151</v>
      </c>
      <c r="T161" s="122">
        <v>122.15471796955019</v>
      </c>
      <c r="U161" s="122">
        <v>101.40475845592729</v>
      </c>
      <c r="V161" s="122">
        <v>91.523976847312994</v>
      </c>
      <c r="W161" s="122">
        <v>95.896035472134045</v>
      </c>
      <c r="X161" s="122">
        <v>110.02991541708285</v>
      </c>
      <c r="Y161" s="122">
        <v>88.953248868804238</v>
      </c>
      <c r="DA161" s="130" t="s">
        <v>2102</v>
      </c>
    </row>
    <row r="162" spans="1:105" ht="12" customHeight="1" x14ac:dyDescent="0.25">
      <c r="A162" s="97" t="s">
        <v>141</v>
      </c>
      <c r="B162" s="98">
        <v>518.46630056230492</v>
      </c>
      <c r="C162" s="98">
        <v>459.56741266701397</v>
      </c>
      <c r="D162" s="98">
        <v>425.74629659194187</v>
      </c>
      <c r="E162" s="98">
        <v>380.32964369104752</v>
      </c>
      <c r="F162" s="98">
        <v>355.67828352314217</v>
      </c>
      <c r="G162" s="98">
        <v>325.53834711199005</v>
      </c>
      <c r="H162" s="98">
        <v>271.24747590704857</v>
      </c>
      <c r="I162" s="98">
        <v>246.52187376084362</v>
      </c>
      <c r="J162" s="98">
        <v>228.4459700397359</v>
      </c>
      <c r="K162" s="98">
        <v>198.59734522540626</v>
      </c>
      <c r="L162" s="98">
        <v>178.81183543561303</v>
      </c>
      <c r="M162" s="98">
        <v>155.88795096817108</v>
      </c>
      <c r="N162" s="98">
        <v>137.44311181128958</v>
      </c>
      <c r="O162" s="98">
        <v>132.71089187875589</v>
      </c>
      <c r="P162" s="98">
        <v>129.49852591283226</v>
      </c>
      <c r="Q162" s="98">
        <v>125.37281939177491</v>
      </c>
      <c r="R162" s="98">
        <v>128.06179130097721</v>
      </c>
      <c r="S162" s="98">
        <v>131.5784425564955</v>
      </c>
      <c r="T162" s="98">
        <v>122.08686088514492</v>
      </c>
      <c r="U162" s="98">
        <v>101.33150253685923</v>
      </c>
      <c r="V162" s="98">
        <v>91.471411539803853</v>
      </c>
      <c r="W162" s="98">
        <v>95.828441542738886</v>
      </c>
      <c r="X162" s="98">
        <v>109.93142786332123</v>
      </c>
      <c r="Y162" s="98">
        <v>88.901251623947289</v>
      </c>
      <c r="DA162" s="63" t="s">
        <v>2103</v>
      </c>
    </row>
    <row r="163" spans="1:105" ht="12" customHeight="1" x14ac:dyDescent="0.25">
      <c r="A163" s="97" t="s">
        <v>140</v>
      </c>
      <c r="B163" s="98">
        <v>0.11458272817134176</v>
      </c>
      <c r="C163" s="98">
        <v>0.18534786903765038</v>
      </c>
      <c r="D163" s="98">
        <v>6.5461550387699088E-2</v>
      </c>
      <c r="E163" s="98">
        <v>3.7805931402013854E-2</v>
      </c>
      <c r="F163" s="98">
        <v>4.8867069019432018E-2</v>
      </c>
      <c r="G163" s="98">
        <v>4.414598598112679E-2</v>
      </c>
      <c r="H163" s="98">
        <v>4.9522411833169071E-2</v>
      </c>
      <c r="I163" s="98">
        <v>4.5018196925919039E-2</v>
      </c>
      <c r="J163" s="98">
        <v>4.9822071522150548E-2</v>
      </c>
      <c r="K163" s="98">
        <v>4.9286373827232929E-2</v>
      </c>
      <c r="L163" s="98">
        <v>5.0653787506262218E-2</v>
      </c>
      <c r="M163" s="98">
        <v>6.3944065893184299E-2</v>
      </c>
      <c r="N163" s="98">
        <v>4.323462461952126E-2</v>
      </c>
      <c r="O163" s="98">
        <v>3.3101876168285978E-2</v>
      </c>
      <c r="P163" s="98">
        <v>6.9297600142489937E-2</v>
      </c>
      <c r="Q163" s="98">
        <v>1.6063061442247024E-2</v>
      </c>
      <c r="R163" s="98">
        <v>2.9797465564446519E-2</v>
      </c>
      <c r="S163" s="98">
        <v>6.0776520876008266E-2</v>
      </c>
      <c r="T163" s="98">
        <v>6.7857084405274007E-2</v>
      </c>
      <c r="U163" s="98">
        <v>7.3255919068066042E-2</v>
      </c>
      <c r="V163" s="98">
        <v>5.2565307509135475E-2</v>
      </c>
      <c r="W163" s="98">
        <v>6.7593929395160707E-2</v>
      </c>
      <c r="X163" s="98">
        <v>9.8487553761612015E-2</v>
      </c>
      <c r="Y163" s="98">
        <v>5.1997244856944749E-2</v>
      </c>
      <c r="DA163" s="63" t="s">
        <v>2104</v>
      </c>
    </row>
    <row r="164" spans="1:105" ht="12" customHeight="1" x14ac:dyDescent="0.25">
      <c r="A164" s="100" t="s">
        <v>50</v>
      </c>
      <c r="B164" s="101">
        <v>0.11458272817134176</v>
      </c>
      <c r="C164" s="101">
        <v>0.18534786903765038</v>
      </c>
      <c r="D164" s="101">
        <v>6.5461550387699088E-2</v>
      </c>
      <c r="E164" s="101">
        <v>3.7805931402013854E-2</v>
      </c>
      <c r="F164" s="101">
        <v>4.8867069019432018E-2</v>
      </c>
      <c r="G164" s="101">
        <v>4.414598598112679E-2</v>
      </c>
      <c r="H164" s="101">
        <v>4.9522411833169071E-2</v>
      </c>
      <c r="I164" s="101">
        <v>4.5018196925919039E-2</v>
      </c>
      <c r="J164" s="101">
        <v>4.9822071522150548E-2</v>
      </c>
      <c r="K164" s="101">
        <v>4.9286373827232929E-2</v>
      </c>
      <c r="L164" s="101">
        <v>5.0653787506262218E-2</v>
      </c>
      <c r="M164" s="101">
        <v>6.3944065893184299E-2</v>
      </c>
      <c r="N164" s="101">
        <v>4.323462461952126E-2</v>
      </c>
      <c r="O164" s="101">
        <v>3.3101876168285978E-2</v>
      </c>
      <c r="P164" s="101">
        <v>6.9297600142489937E-2</v>
      </c>
      <c r="Q164" s="101">
        <v>1.6063061442247024E-2</v>
      </c>
      <c r="R164" s="101">
        <v>2.9797465564446519E-2</v>
      </c>
      <c r="S164" s="101">
        <v>6.0776520876008266E-2</v>
      </c>
      <c r="T164" s="101">
        <v>6.7857084405274007E-2</v>
      </c>
      <c r="U164" s="101">
        <v>7.3255919068066042E-2</v>
      </c>
      <c r="V164" s="101">
        <v>5.2565307509135475E-2</v>
      </c>
      <c r="W164" s="101">
        <v>6.7593929395160707E-2</v>
      </c>
      <c r="X164" s="101">
        <v>9.8487553761612015E-2</v>
      </c>
      <c r="Y164" s="101">
        <v>5.1997244856944749E-2</v>
      </c>
      <c r="DA164" s="131" t="s">
        <v>2105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2106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2107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2108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2109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2110</v>
      </c>
    </row>
    <row r="170" spans="1:105" ht="12" customHeight="1" x14ac:dyDescent="0.25">
      <c r="A170" s="121" t="s">
        <v>54</v>
      </c>
      <c r="B170" s="122">
        <v>104.69778676679451</v>
      </c>
      <c r="C170" s="122">
        <v>96.160010082975205</v>
      </c>
      <c r="D170" s="122">
        <v>92.572174854373799</v>
      </c>
      <c r="E170" s="122">
        <v>87.463871400585575</v>
      </c>
      <c r="F170" s="122">
        <v>84.169175793787119</v>
      </c>
      <c r="G170" s="122">
        <v>79.105274637863644</v>
      </c>
      <c r="H170" s="122">
        <v>71.248039720633017</v>
      </c>
      <c r="I170" s="122">
        <v>68.283304720782326</v>
      </c>
      <c r="J170" s="122">
        <v>65.041277343712622</v>
      </c>
      <c r="K170" s="122">
        <v>58.280822548916994</v>
      </c>
      <c r="L170" s="122">
        <v>52.226293429668608</v>
      </c>
      <c r="M170" s="122">
        <v>45.692174134003011</v>
      </c>
      <c r="N170" s="122">
        <v>41.566670693155153</v>
      </c>
      <c r="O170" s="122">
        <v>38.355743095398523</v>
      </c>
      <c r="P170" s="122">
        <v>36.749761206432389</v>
      </c>
      <c r="Q170" s="122">
        <v>36.302900079913272</v>
      </c>
      <c r="R170" s="122">
        <v>36.326881945193811</v>
      </c>
      <c r="S170" s="122">
        <v>37.452253158265357</v>
      </c>
      <c r="T170" s="122">
        <v>36.889352412430668</v>
      </c>
      <c r="U170" s="122">
        <v>29.090099817420665</v>
      </c>
      <c r="V170" s="122">
        <v>26.327945010886872</v>
      </c>
      <c r="W170" s="122">
        <v>27.982054748922234</v>
      </c>
      <c r="X170" s="122">
        <v>32.534057198929574</v>
      </c>
      <c r="Y170" s="122">
        <v>26.740580651897815</v>
      </c>
      <c r="DA170" s="130" t="s">
        <v>2111</v>
      </c>
    </row>
    <row r="171" spans="1:105" ht="12" customHeight="1" x14ac:dyDescent="0.25">
      <c r="A171" s="97" t="s">
        <v>50</v>
      </c>
      <c r="B171" s="98">
        <v>104.69778676679451</v>
      </c>
      <c r="C171" s="98">
        <v>96.160010082975205</v>
      </c>
      <c r="D171" s="98">
        <v>92.572174854373799</v>
      </c>
      <c r="E171" s="98">
        <v>87.463871400585575</v>
      </c>
      <c r="F171" s="98">
        <v>84.169175793787119</v>
      </c>
      <c r="G171" s="98">
        <v>79.105274637863644</v>
      </c>
      <c r="H171" s="98">
        <v>71.248039720633017</v>
      </c>
      <c r="I171" s="98">
        <v>68.283304720782326</v>
      </c>
      <c r="J171" s="98">
        <v>65.041277343712622</v>
      </c>
      <c r="K171" s="98">
        <v>58.280822548916994</v>
      </c>
      <c r="L171" s="98">
        <v>52.226293429668608</v>
      </c>
      <c r="M171" s="98">
        <v>45.692174134003011</v>
      </c>
      <c r="N171" s="98">
        <v>41.566670693155153</v>
      </c>
      <c r="O171" s="98">
        <v>38.355743095398523</v>
      </c>
      <c r="P171" s="98">
        <v>36.749761206432389</v>
      </c>
      <c r="Q171" s="98">
        <v>36.302900079913272</v>
      </c>
      <c r="R171" s="98">
        <v>36.326881945193811</v>
      </c>
      <c r="S171" s="98">
        <v>37.452253158265357</v>
      </c>
      <c r="T171" s="98">
        <v>36.889352412430668</v>
      </c>
      <c r="U171" s="98">
        <v>29.090099817420665</v>
      </c>
      <c r="V171" s="98">
        <v>26.327945010886872</v>
      </c>
      <c r="W171" s="98">
        <v>27.982054748922234</v>
      </c>
      <c r="X171" s="98">
        <v>32.534057198929574</v>
      </c>
      <c r="Y171" s="98">
        <v>26.740580651897815</v>
      </c>
      <c r="DA171" s="63" t="s">
        <v>2112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2113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7898.8513246989214</v>
      </c>
      <c r="C174" s="117">
        <f t="shared" si="87"/>
        <v>7667.0801095653123</v>
      </c>
      <c r="D174" s="117">
        <f t="shared" si="87"/>
        <v>8078.6312021479444</v>
      </c>
      <c r="E174" s="117">
        <f t="shared" si="87"/>
        <v>8454.1005644070392</v>
      </c>
      <c r="F174" s="117">
        <f t="shared" si="87"/>
        <v>8994.3886634715345</v>
      </c>
      <c r="G174" s="117">
        <f t="shared" si="87"/>
        <v>9244.9058281549151</v>
      </c>
      <c r="H174" s="117">
        <f t="shared" si="87"/>
        <v>8972.8044286671156</v>
      </c>
      <c r="I174" s="117">
        <f t="shared" si="87"/>
        <v>9060.7601650229499</v>
      </c>
      <c r="J174" s="117">
        <f t="shared" si="87"/>
        <v>8991.8556475758614</v>
      </c>
      <c r="K174" s="117">
        <f t="shared" si="87"/>
        <v>8705.0838591402753</v>
      </c>
      <c r="L174" s="117">
        <f t="shared" si="87"/>
        <v>9342.6335018845239</v>
      </c>
      <c r="M174" s="117">
        <f t="shared" si="87"/>
        <v>8175.9207537751045</v>
      </c>
      <c r="N174" s="117">
        <f t="shared" si="87"/>
        <v>8175.4840953318735</v>
      </c>
      <c r="O174" s="117">
        <f t="shared" si="87"/>
        <v>7509.780655371731</v>
      </c>
      <c r="P174" s="117">
        <f t="shared" si="87"/>
        <v>6953.2198312588025</v>
      </c>
      <c r="Q174" s="117">
        <f t="shared" si="87"/>
        <v>7044.6641434216535</v>
      </c>
      <c r="R174" s="117">
        <f t="shared" ref="R174:V174" si="88">R175+R178+R180+R189</f>
        <v>7618.0819323311025</v>
      </c>
      <c r="S174" s="117">
        <f t="shared" si="88"/>
        <v>6597.9983159206831</v>
      </c>
      <c r="T174" s="117">
        <f t="shared" si="88"/>
        <v>7736.7462559174164</v>
      </c>
      <c r="U174" s="117">
        <f t="shared" si="88"/>
        <v>6816.8492795568691</v>
      </c>
      <c r="V174" s="117">
        <f t="shared" si="88"/>
        <v>6500.1427639383164</v>
      </c>
      <c r="W174" s="117">
        <f t="shared" ref="W174:Y174" si="89">W175+W178+W180+W189</f>
        <v>6674.8412593113662</v>
      </c>
      <c r="X174" s="117">
        <f t="shared" si="89"/>
        <v>7035.5473221738048</v>
      </c>
      <c r="Y174" s="117">
        <f t="shared" si="89"/>
        <v>6096.845059543587</v>
      </c>
      <c r="DA174" s="129" t="s">
        <v>2264</v>
      </c>
    </row>
    <row r="175" spans="1:105" ht="12" customHeight="1" x14ac:dyDescent="0.25">
      <c r="A175" s="121" t="s">
        <v>57</v>
      </c>
      <c r="B175" s="122">
        <f t="shared" ref="B175:Q175" si="90">SUM(B176:B177)</f>
        <v>6036.4066407695982</v>
      </c>
      <c r="C175" s="122">
        <f t="shared" si="90"/>
        <v>5723.7155101223116</v>
      </c>
      <c r="D175" s="122">
        <f t="shared" si="90"/>
        <v>6167.4551747705054</v>
      </c>
      <c r="E175" s="122">
        <f t="shared" si="90"/>
        <v>6584.7007272071878</v>
      </c>
      <c r="F175" s="122">
        <f t="shared" si="90"/>
        <v>7143.7518777494397</v>
      </c>
      <c r="G175" s="122">
        <f t="shared" si="90"/>
        <v>7338.5688227544479</v>
      </c>
      <c r="H175" s="122">
        <f t="shared" si="90"/>
        <v>7001.9686355726153</v>
      </c>
      <c r="I175" s="122">
        <f t="shared" si="90"/>
        <v>7123.9040974037107</v>
      </c>
      <c r="J175" s="122">
        <f t="shared" si="90"/>
        <v>7062.1335781721427</v>
      </c>
      <c r="K175" s="122">
        <f t="shared" si="90"/>
        <v>6808.1379640783098</v>
      </c>
      <c r="L175" s="122">
        <f t="shared" si="90"/>
        <v>7373.2734420215484</v>
      </c>
      <c r="M175" s="122">
        <f t="shared" si="90"/>
        <v>6223.8066978191482</v>
      </c>
      <c r="N175" s="122">
        <f t="shared" si="90"/>
        <v>6282.5425157600239</v>
      </c>
      <c r="O175" s="122">
        <f t="shared" si="90"/>
        <v>5697.3331833190596</v>
      </c>
      <c r="P175" s="122">
        <f t="shared" si="90"/>
        <v>5058.0685803016586</v>
      </c>
      <c r="Q175" s="122">
        <f t="shared" si="90"/>
        <v>5192.3466243270213</v>
      </c>
      <c r="R175" s="122">
        <f t="shared" ref="R175:V175" si="91">SUM(R176:R177)</f>
        <v>5732.3038541278956</v>
      </c>
      <c r="S175" s="122">
        <f t="shared" si="91"/>
        <v>4653.6741139494152</v>
      </c>
      <c r="T175" s="122">
        <f t="shared" si="91"/>
        <v>5764.1583596443297</v>
      </c>
      <c r="U175" s="122">
        <f t="shared" si="91"/>
        <v>4932.3751307523144</v>
      </c>
      <c r="V175" s="122">
        <f t="shared" si="91"/>
        <v>4670.8231746953306</v>
      </c>
      <c r="W175" s="122">
        <f t="shared" ref="W175:Y175" si="92">SUM(W176:W177)</f>
        <v>4821.6613889210366</v>
      </c>
      <c r="X175" s="122">
        <f t="shared" si="92"/>
        <v>5133.4486735781875</v>
      </c>
      <c r="Y175" s="122">
        <f t="shared" si="92"/>
        <v>4366.0570703281564</v>
      </c>
      <c r="DA175" s="130" t="s">
        <v>2265</v>
      </c>
    </row>
    <row r="176" spans="1:105" ht="12" customHeight="1" x14ac:dyDescent="0.25">
      <c r="A176" s="97" t="s">
        <v>74</v>
      </c>
      <c r="B176" s="98">
        <v>5977.9253557019774</v>
      </c>
      <c r="C176" s="98">
        <v>5668.213876097484</v>
      </c>
      <c r="D176" s="98">
        <v>6109.3279779874392</v>
      </c>
      <c r="E176" s="98">
        <v>6526.3446690628843</v>
      </c>
      <c r="F176" s="98">
        <v>7080.0346631894217</v>
      </c>
      <c r="G176" s="98">
        <v>7274.734893234292</v>
      </c>
      <c r="H176" s="98">
        <v>6942.9046344475109</v>
      </c>
      <c r="I176" s="98">
        <v>7063.4445315507701</v>
      </c>
      <c r="J176" s="98">
        <v>7002.7244455770096</v>
      </c>
      <c r="K176" s="98">
        <v>6752.2115953174498</v>
      </c>
      <c r="L176" s="98">
        <v>7312.0224354856828</v>
      </c>
      <c r="M176" s="98">
        <v>6170.478223315763</v>
      </c>
      <c r="N176" s="98">
        <v>6227.415940772853</v>
      </c>
      <c r="O176" s="98">
        <v>5644.5901909145887</v>
      </c>
      <c r="P176" s="98">
        <v>5010.539545284938</v>
      </c>
      <c r="Q176" s="98">
        <v>5145.1982315515552</v>
      </c>
      <c r="R176" s="98">
        <v>5679.5953571512709</v>
      </c>
      <c r="S176" s="98">
        <v>4610.6439661943696</v>
      </c>
      <c r="T176" s="98">
        <v>5709.3237116569062</v>
      </c>
      <c r="U176" s="98">
        <v>4885.2693151658359</v>
      </c>
      <c r="V176" s="98">
        <v>4624.9698158663141</v>
      </c>
      <c r="W176" s="98">
        <v>4772.6224833576825</v>
      </c>
      <c r="X176" s="98">
        <v>5078.7994194853318</v>
      </c>
      <c r="Y176" s="98">
        <v>4318.5763679599531</v>
      </c>
      <c r="DA176" s="63" t="s">
        <v>2266</v>
      </c>
    </row>
    <row r="177" spans="1:105" ht="12" customHeight="1" x14ac:dyDescent="0.25">
      <c r="A177" s="97" t="s">
        <v>53</v>
      </c>
      <c r="B177" s="98">
        <v>58.481285067620938</v>
      </c>
      <c r="C177" s="98">
        <v>55.501634024827233</v>
      </c>
      <c r="D177" s="98">
        <v>58.127196783066331</v>
      </c>
      <c r="E177" s="98">
        <v>58.356058144303624</v>
      </c>
      <c r="F177" s="98">
        <v>63.717214560017851</v>
      </c>
      <c r="G177" s="98">
        <v>63.833929520156111</v>
      </c>
      <c r="H177" s="98">
        <v>59.064001125103921</v>
      </c>
      <c r="I177" s="98">
        <v>60.459565852940912</v>
      </c>
      <c r="J177" s="98">
        <v>59.409132595132938</v>
      </c>
      <c r="K177" s="98">
        <v>55.926368760859575</v>
      </c>
      <c r="L177" s="98">
        <v>61.251006535865727</v>
      </c>
      <c r="M177" s="98">
        <v>53.328474503385671</v>
      </c>
      <c r="N177" s="98">
        <v>55.1265749871705</v>
      </c>
      <c r="O177" s="98">
        <v>52.742992404470598</v>
      </c>
      <c r="P177" s="98">
        <v>47.529035016720293</v>
      </c>
      <c r="Q177" s="98">
        <v>47.148392775466377</v>
      </c>
      <c r="R177" s="98">
        <v>52.708496976624794</v>
      </c>
      <c r="S177" s="98">
        <v>43.030147755046052</v>
      </c>
      <c r="T177" s="98">
        <v>54.834647987423473</v>
      </c>
      <c r="U177" s="98">
        <v>47.105815586478698</v>
      </c>
      <c r="V177" s="98">
        <v>45.853358829016599</v>
      </c>
      <c r="W177" s="98">
        <v>49.038905563353964</v>
      </c>
      <c r="X177" s="98">
        <v>54.649254092855415</v>
      </c>
      <c r="Y177" s="98">
        <v>47.480702368203666</v>
      </c>
      <c r="DA177" s="63" t="s">
        <v>2267</v>
      </c>
    </row>
    <row r="178" spans="1:105" ht="12" customHeight="1" x14ac:dyDescent="0.25">
      <c r="A178" s="121" t="s">
        <v>92</v>
      </c>
      <c r="B178" s="122">
        <f t="shared" ref="B178:Y178" si="93">B179</f>
        <v>23.463195244224185</v>
      </c>
      <c r="C178" s="122">
        <f t="shared" si="93"/>
        <v>29.396799726616543</v>
      </c>
      <c r="D178" s="122">
        <f t="shared" si="93"/>
        <v>23.504817099785704</v>
      </c>
      <c r="E178" s="122">
        <f t="shared" si="93"/>
        <v>43.168626106698028</v>
      </c>
      <c r="F178" s="122">
        <f t="shared" si="93"/>
        <v>34.901032843673278</v>
      </c>
      <c r="G178" s="122">
        <f t="shared" si="93"/>
        <v>48.19585792857287</v>
      </c>
      <c r="H178" s="122">
        <f t="shared" si="93"/>
        <v>55.167900177885244</v>
      </c>
      <c r="I178" s="122">
        <f t="shared" si="93"/>
        <v>36.622755151850093</v>
      </c>
      <c r="J178" s="122">
        <f t="shared" si="93"/>
        <v>47.024970366765068</v>
      </c>
      <c r="K178" s="122">
        <f t="shared" si="93"/>
        <v>79.040994764484182</v>
      </c>
      <c r="L178" s="122">
        <f t="shared" si="93"/>
        <v>82.760204185112386</v>
      </c>
      <c r="M178" s="122">
        <f t="shared" si="93"/>
        <v>86.953263800710872</v>
      </c>
      <c r="N178" s="122">
        <f t="shared" si="93"/>
        <v>85.231396172723436</v>
      </c>
      <c r="O178" s="122">
        <f t="shared" si="93"/>
        <v>80.156816963900894</v>
      </c>
      <c r="P178" s="122">
        <f t="shared" si="93"/>
        <v>64.709053614136735</v>
      </c>
      <c r="Q178" s="122">
        <f t="shared" si="93"/>
        <v>91.826926218869176</v>
      </c>
      <c r="R178" s="122">
        <f t="shared" si="93"/>
        <v>82.196142055068947</v>
      </c>
      <c r="S178" s="122">
        <f t="shared" si="93"/>
        <v>86.713337383676105</v>
      </c>
      <c r="T178" s="122">
        <f t="shared" si="93"/>
        <v>70.757435046653512</v>
      </c>
      <c r="U178" s="122">
        <f t="shared" si="93"/>
        <v>71.376916400758191</v>
      </c>
      <c r="V178" s="122">
        <f t="shared" si="93"/>
        <v>65.806557687856014</v>
      </c>
      <c r="W178" s="122">
        <f t="shared" si="93"/>
        <v>63.173976344092765</v>
      </c>
      <c r="X178" s="122">
        <f t="shared" si="93"/>
        <v>63.240601868371662</v>
      </c>
      <c r="Y178" s="122">
        <f t="shared" si="93"/>
        <v>68.372052416655549</v>
      </c>
      <c r="DA178" s="130" t="s">
        <v>2268</v>
      </c>
    </row>
    <row r="179" spans="1:105" ht="12" customHeight="1" x14ac:dyDescent="0.25">
      <c r="A179" s="97" t="s">
        <v>53</v>
      </c>
      <c r="B179" s="98">
        <f>RES_hhdet_fech!B29</f>
        <v>23.463195244224185</v>
      </c>
      <c r="C179" s="98">
        <f>RES_hhdet_fech!C29</f>
        <v>29.396799726616543</v>
      </c>
      <c r="D179" s="98">
        <f>RES_hhdet_fech!D29</f>
        <v>23.504817099785704</v>
      </c>
      <c r="E179" s="98">
        <f>RES_hhdet_fech!E29</f>
        <v>43.168626106698028</v>
      </c>
      <c r="F179" s="98">
        <f>RES_hhdet_fech!F29</f>
        <v>34.901032843673278</v>
      </c>
      <c r="G179" s="98">
        <f>RES_hhdet_fech!G29</f>
        <v>48.19585792857287</v>
      </c>
      <c r="H179" s="98">
        <f>RES_hhdet_fech!H29</f>
        <v>55.167900177885244</v>
      </c>
      <c r="I179" s="98">
        <f>RES_hhdet_fech!I29</f>
        <v>36.622755151850093</v>
      </c>
      <c r="J179" s="98">
        <f>RES_hhdet_fech!J29</f>
        <v>47.024970366765068</v>
      </c>
      <c r="K179" s="98">
        <f>RES_hhdet_fech!K29</f>
        <v>79.040994764484182</v>
      </c>
      <c r="L179" s="98">
        <f>RES_hhdet_fech!L29</f>
        <v>82.760204185112386</v>
      </c>
      <c r="M179" s="98">
        <f>RES_hhdet_fech!M29</f>
        <v>86.953263800710872</v>
      </c>
      <c r="N179" s="98">
        <f>RES_hhdet_fech!N29</f>
        <v>85.231396172723436</v>
      </c>
      <c r="O179" s="98">
        <f>RES_hhdet_fech!O29</f>
        <v>80.156816963900894</v>
      </c>
      <c r="P179" s="98">
        <f>RES_hhdet_fech!P29</f>
        <v>64.709053614136735</v>
      </c>
      <c r="Q179" s="98">
        <f>RES_hhdet_fech!Q29</f>
        <v>91.826926218869176</v>
      </c>
      <c r="R179" s="98">
        <f>RES_hhdet_fech!R29</f>
        <v>82.196142055068947</v>
      </c>
      <c r="S179" s="98">
        <f>RES_hhdet_fech!S29</f>
        <v>86.713337383676105</v>
      </c>
      <c r="T179" s="98">
        <f>RES_hhdet_fech!T29</f>
        <v>70.757435046653512</v>
      </c>
      <c r="U179" s="98">
        <f>RES_hhdet_fech!U29</f>
        <v>71.376916400758191</v>
      </c>
      <c r="V179" s="98">
        <f>RES_hhdet_fech!V29</f>
        <v>65.806557687856014</v>
      </c>
      <c r="W179" s="98">
        <f>RES_hhdet_fech!W29</f>
        <v>63.173976344092765</v>
      </c>
      <c r="X179" s="98">
        <f>RES_hhdet_fech!X29</f>
        <v>63.240601868371662</v>
      </c>
      <c r="Y179" s="98">
        <f>RES_hhdet_fech!Y29</f>
        <v>68.372052416655549</v>
      </c>
      <c r="DA179" s="63" t="s">
        <v>2269</v>
      </c>
    </row>
    <row r="180" spans="1:105" ht="12" customHeight="1" x14ac:dyDescent="0.25">
      <c r="A180" s="121" t="s">
        <v>55</v>
      </c>
      <c r="B180" s="122">
        <v>1262.070923391005</v>
      </c>
      <c r="C180" s="122">
        <v>1278.2317241215212</v>
      </c>
      <c r="D180" s="122">
        <v>1255.2643578424397</v>
      </c>
      <c r="E180" s="122">
        <v>1183.5063028732575</v>
      </c>
      <c r="F180" s="122">
        <v>1177.0951997990019</v>
      </c>
      <c r="G180" s="122">
        <v>1206.0439862495241</v>
      </c>
      <c r="H180" s="122">
        <v>1181.976376989549</v>
      </c>
      <c r="I180" s="122">
        <v>1172.7703564689375</v>
      </c>
      <c r="J180" s="122">
        <v>1164.934218317253</v>
      </c>
      <c r="K180" s="122">
        <v>1126.6283678824477</v>
      </c>
      <c r="L180" s="122">
        <v>1169.9550612762873</v>
      </c>
      <c r="M180" s="122">
        <v>1196.900199133345</v>
      </c>
      <c r="N180" s="122">
        <v>1163.1564019045522</v>
      </c>
      <c r="O180" s="122">
        <v>1160.155311646678</v>
      </c>
      <c r="P180" s="122">
        <v>1196.4319096069112</v>
      </c>
      <c r="Q180" s="122">
        <v>1135.3892274573741</v>
      </c>
      <c r="R180" s="122">
        <v>1172.5731710508612</v>
      </c>
      <c r="S180" s="122">
        <v>1213.8689896378016</v>
      </c>
      <c r="T180" s="122">
        <v>1212.2599991473603</v>
      </c>
      <c r="U180" s="122">
        <v>1174.3839947609667</v>
      </c>
      <c r="V180" s="122">
        <v>1140.7576474628272</v>
      </c>
      <c r="W180" s="122">
        <v>1163.6019386539685</v>
      </c>
      <c r="X180" s="122">
        <v>1200.43422258807</v>
      </c>
      <c r="Y180" s="122">
        <v>1070.7021254863967</v>
      </c>
      <c r="DA180" s="130" t="s">
        <v>2270</v>
      </c>
    </row>
    <row r="181" spans="1:105" ht="12" customHeight="1" x14ac:dyDescent="0.25">
      <c r="A181" s="97" t="s">
        <v>141</v>
      </c>
      <c r="B181" s="98">
        <v>1309.5104762336375</v>
      </c>
      <c r="C181" s="98">
        <v>1296.8216130760673</v>
      </c>
      <c r="D181" s="98">
        <v>1294.6332127555136</v>
      </c>
      <c r="E181" s="98">
        <v>1227.8045020415123</v>
      </c>
      <c r="F181" s="98">
        <v>1227.6021060509481</v>
      </c>
      <c r="G181" s="98">
        <v>1279.8415466754436</v>
      </c>
      <c r="H181" s="98">
        <v>1233.7728650882577</v>
      </c>
      <c r="I181" s="98">
        <v>1250.9388899942635</v>
      </c>
      <c r="J181" s="98">
        <v>1265.243491825443</v>
      </c>
      <c r="K181" s="98">
        <v>1242.4370517878995</v>
      </c>
      <c r="L181" s="98">
        <v>1294.7007317922782</v>
      </c>
      <c r="M181" s="98">
        <v>1308.8730258628138</v>
      </c>
      <c r="N181" s="98">
        <v>1290.4590599167814</v>
      </c>
      <c r="O181" s="98">
        <v>1323.982106259519</v>
      </c>
      <c r="P181" s="98">
        <v>1324.9761114302207</v>
      </c>
      <c r="Q181" s="98">
        <v>1276.0696369446393</v>
      </c>
      <c r="R181" s="98">
        <v>1305.4033771813192</v>
      </c>
      <c r="S181" s="98">
        <v>1342.8394329001922</v>
      </c>
      <c r="T181" s="98">
        <v>1328.175228296976</v>
      </c>
      <c r="U181" s="98">
        <v>1244.9273181255237</v>
      </c>
      <c r="V181" s="98">
        <v>1186.1876549785479</v>
      </c>
      <c r="W181" s="98">
        <v>1238.9225951224862</v>
      </c>
      <c r="X181" s="98">
        <v>1344.7848653608485</v>
      </c>
      <c r="Y181" s="98">
        <v>1112.1362138501127</v>
      </c>
      <c r="DA181" s="63" t="s">
        <v>2271</v>
      </c>
    </row>
    <row r="182" spans="1:105" ht="12" customHeight="1" x14ac:dyDescent="0.25">
      <c r="A182" s="97" t="s">
        <v>140</v>
      </c>
      <c r="B182" s="98">
        <v>773.31118793910548</v>
      </c>
      <c r="C182" s="98">
        <v>831.67645365330429</v>
      </c>
      <c r="D182" s="98">
        <v>754.06599217101314</v>
      </c>
      <c r="E182" s="98">
        <v>698.38728012341892</v>
      </c>
      <c r="F182" s="98">
        <v>712.59702813890624</v>
      </c>
      <c r="G182" s="98">
        <v>747.59010536117762</v>
      </c>
      <c r="H182" s="98">
        <v>742.34425499566817</v>
      </c>
      <c r="I182" s="98">
        <v>748.1759299351861</v>
      </c>
      <c r="J182" s="98">
        <v>755.37440155323588</v>
      </c>
      <c r="K182" s="98">
        <v>741.3434819724381</v>
      </c>
      <c r="L182" s="98">
        <v>776.3516489638215</v>
      </c>
      <c r="M182" s="98">
        <v>810.46716070911373</v>
      </c>
      <c r="N182" s="98">
        <v>792.50675443400507</v>
      </c>
      <c r="O182" s="98">
        <v>817.68205876113393</v>
      </c>
      <c r="P182" s="98">
        <v>852.79712331112364</v>
      </c>
      <c r="Q182" s="98">
        <v>805.67179817290491</v>
      </c>
      <c r="R182" s="98">
        <v>850.57406029431775</v>
      </c>
      <c r="S182" s="98">
        <v>911.3921936486903</v>
      </c>
      <c r="T182" s="98">
        <v>930.76359501795071</v>
      </c>
      <c r="U182" s="98">
        <v>902.23468550157008</v>
      </c>
      <c r="V182" s="98">
        <v>880.88981913483633</v>
      </c>
      <c r="W182" s="98">
        <v>946.6652079236602</v>
      </c>
      <c r="X182" s="98">
        <v>1046.5920264638344</v>
      </c>
      <c r="Y182" s="98">
        <v>868.5919790721764</v>
      </c>
      <c r="DA182" s="63" t="s">
        <v>2272</v>
      </c>
    </row>
    <row r="183" spans="1:105" ht="12" customHeight="1" x14ac:dyDescent="0.25">
      <c r="A183" s="100" t="s">
        <v>50</v>
      </c>
      <c r="B183" s="101">
        <v>150.16796469003481</v>
      </c>
      <c r="C183" s="101">
        <v>287.90943108263758</v>
      </c>
      <c r="D183" s="101">
        <v>115.91864677747257</v>
      </c>
      <c r="E183" s="101">
        <v>64.53223992929918</v>
      </c>
      <c r="F183" s="101">
        <v>84.793773788070411</v>
      </c>
      <c r="G183" s="101">
        <v>85.574077642976732</v>
      </c>
      <c r="H183" s="101">
        <v>112.72323857842585</v>
      </c>
      <c r="I183" s="101">
        <v>93.128929953976979</v>
      </c>
      <c r="J183" s="101">
        <v>88.331011012498195</v>
      </c>
      <c r="K183" s="101">
        <v>81.200471856130775</v>
      </c>
      <c r="L183" s="101">
        <v>84.6894290588085</v>
      </c>
      <c r="M183" s="101">
        <v>129.90009723642069</v>
      </c>
      <c r="N183" s="101">
        <v>84.029470372666211</v>
      </c>
      <c r="O183" s="101">
        <v>54.110855003561255</v>
      </c>
      <c r="P183" s="101">
        <v>112.36123416549994</v>
      </c>
      <c r="Q183" s="101">
        <v>22.153052558770558</v>
      </c>
      <c r="R183" s="101">
        <v>38.287773129974703</v>
      </c>
      <c r="S183" s="101">
        <v>74.010898023521008</v>
      </c>
      <c r="T183" s="101">
        <v>86.635538333511576</v>
      </c>
      <c r="U183" s="101">
        <v>103.99419443856165</v>
      </c>
      <c r="V183" s="101">
        <v>79.51963178554297</v>
      </c>
      <c r="W183" s="101">
        <v>95.189020964477422</v>
      </c>
      <c r="X183" s="101">
        <v>116.57980168087889</v>
      </c>
      <c r="Y183" s="101">
        <v>71.464693247312681</v>
      </c>
      <c r="DA183" s="131" t="s">
        <v>2273</v>
      </c>
    </row>
    <row r="184" spans="1:105" ht="12" customHeight="1" x14ac:dyDescent="0.25">
      <c r="A184" s="103" t="s">
        <v>52</v>
      </c>
      <c r="B184" s="104">
        <v>623.14322324907062</v>
      </c>
      <c r="C184" s="104">
        <v>543.76702257066677</v>
      </c>
      <c r="D184" s="104">
        <v>638.14734539354072</v>
      </c>
      <c r="E184" s="104">
        <v>633.85504019411962</v>
      </c>
      <c r="F184" s="104">
        <v>627.8032543508358</v>
      </c>
      <c r="G184" s="104">
        <v>662.0160277182008</v>
      </c>
      <c r="H184" s="104">
        <v>629.62101641724234</v>
      </c>
      <c r="I184" s="104">
        <v>655.04699998120918</v>
      </c>
      <c r="J184" s="104">
        <v>667.04339054073773</v>
      </c>
      <c r="K184" s="104">
        <v>660.14301011630732</v>
      </c>
      <c r="L184" s="104">
        <v>691.66221990501299</v>
      </c>
      <c r="M184" s="104">
        <v>680.56706347269301</v>
      </c>
      <c r="N184" s="104">
        <v>708.47728406133888</v>
      </c>
      <c r="O184" s="104">
        <v>763.57120375757268</v>
      </c>
      <c r="P184" s="104">
        <v>740.43588914562383</v>
      </c>
      <c r="Q184" s="104">
        <v>783.51874561413433</v>
      </c>
      <c r="R184" s="104">
        <v>812.28628716434309</v>
      </c>
      <c r="S184" s="104">
        <v>837.3812956251694</v>
      </c>
      <c r="T184" s="104">
        <v>844.12805668443912</v>
      </c>
      <c r="U184" s="104">
        <v>798.24049106300845</v>
      </c>
      <c r="V184" s="104">
        <v>801.37018734929347</v>
      </c>
      <c r="W184" s="104">
        <v>851.47618695918277</v>
      </c>
      <c r="X184" s="104">
        <v>930.0122247829554</v>
      </c>
      <c r="Y184" s="104">
        <v>797.12728582486375</v>
      </c>
      <c r="DA184" s="132" t="s">
        <v>2274</v>
      </c>
    </row>
    <row r="185" spans="1:105" ht="12" customHeight="1" x14ac:dyDescent="0.25">
      <c r="A185" s="106" t="s">
        <v>122</v>
      </c>
      <c r="B185" s="101">
        <v>1025.5558223111561</v>
      </c>
      <c r="C185" s="101">
        <v>1239.3789195971408</v>
      </c>
      <c r="D185" s="101">
        <v>1138.4420776334096</v>
      </c>
      <c r="E185" s="101">
        <v>1055.2867319688569</v>
      </c>
      <c r="F185" s="101">
        <v>1057.6734565376851</v>
      </c>
      <c r="G185" s="101">
        <v>1082.0065271309907</v>
      </c>
      <c r="H185" s="101">
        <v>1153.6759441825855</v>
      </c>
      <c r="I185" s="101">
        <v>1138.493275988282</v>
      </c>
      <c r="J185" s="101">
        <v>1133.7792613862011</v>
      </c>
      <c r="K185" s="101">
        <v>1100.9830316214864</v>
      </c>
      <c r="L185" s="101">
        <v>1166.8191789582133</v>
      </c>
      <c r="M185" s="101">
        <v>1218.7694821006019</v>
      </c>
      <c r="N185" s="101">
        <v>1190.7701320668716</v>
      </c>
      <c r="O185" s="101">
        <v>1169.1347899582699</v>
      </c>
      <c r="P185" s="101">
        <v>1237.2851062925777</v>
      </c>
      <c r="Q185" s="101">
        <v>1163.7827576996394</v>
      </c>
      <c r="R185" s="101">
        <v>1211.7759605624078</v>
      </c>
      <c r="S185" s="101">
        <v>1263.7141563341925</v>
      </c>
      <c r="T185" s="101">
        <v>1276.8939377366796</v>
      </c>
      <c r="U185" s="101">
        <v>1278.4998530397643</v>
      </c>
      <c r="V185" s="101">
        <v>1259.0847796274491</v>
      </c>
      <c r="W185" s="101">
        <v>1256.2941277180626</v>
      </c>
      <c r="X185" s="101">
        <v>1239.2330749778323</v>
      </c>
      <c r="Y185" s="101">
        <v>1171.9471404558806</v>
      </c>
      <c r="DA185" s="131" t="s">
        <v>2275</v>
      </c>
    </row>
    <row r="186" spans="1:105" ht="12" customHeight="1" x14ac:dyDescent="0.25">
      <c r="A186" s="107" t="s">
        <v>121</v>
      </c>
      <c r="B186" s="104">
        <v>666.86775910749213</v>
      </c>
      <c r="C186" s="104">
        <v>863.31100789210802</v>
      </c>
      <c r="D186" s="104">
        <v>738.47665130454141</v>
      </c>
      <c r="E186" s="104">
        <v>671.97309223101615</v>
      </c>
      <c r="F186" s="104">
        <v>684.46075872773429</v>
      </c>
      <c r="G186" s="104">
        <v>703.90933387170378</v>
      </c>
      <c r="H186" s="104">
        <v>765.4862238350488</v>
      </c>
      <c r="I186" s="104">
        <v>749.75988680534397</v>
      </c>
      <c r="J186" s="104">
        <v>745.66119620921313</v>
      </c>
      <c r="K186" s="104">
        <v>723.31750232567026</v>
      </c>
      <c r="L186" s="104">
        <v>767.78313416428762</v>
      </c>
      <c r="M186" s="104">
        <v>819.02932367271842</v>
      </c>
      <c r="N186" s="104">
        <v>791.47411431195428</v>
      </c>
      <c r="O186" s="104">
        <v>774.15532950096929</v>
      </c>
      <c r="P186" s="104">
        <v>845.65763025581555</v>
      </c>
      <c r="Q186" s="104">
        <v>776.5494585153732</v>
      </c>
      <c r="R186" s="104">
        <v>824.51675264094808</v>
      </c>
      <c r="S186" s="104">
        <v>885.07242635588034</v>
      </c>
      <c r="T186" s="104">
        <v>914.22790731782243</v>
      </c>
      <c r="U186" s="104">
        <v>939.87184592325627</v>
      </c>
      <c r="V186" s="104">
        <v>941.25576587726096</v>
      </c>
      <c r="W186" s="104">
        <v>955.92927198402401</v>
      </c>
      <c r="X186" s="104">
        <v>955.6253507035417</v>
      </c>
      <c r="Y186" s="104">
        <v>910.31731368813132</v>
      </c>
      <c r="DA186" s="132" t="s">
        <v>2276</v>
      </c>
    </row>
    <row r="187" spans="1:105" ht="12" customHeight="1" x14ac:dyDescent="0.25">
      <c r="A187" s="108" t="s">
        <v>53</v>
      </c>
      <c r="B187" s="98">
        <v>114.32710959279191</v>
      </c>
      <c r="C187" s="98">
        <v>273.68154827600819</v>
      </c>
      <c r="D187" s="98">
        <v>101.51461274215157</v>
      </c>
      <c r="E187" s="98">
        <v>54.155021512391556</v>
      </c>
      <c r="F187" s="98">
        <v>72.518735589766422</v>
      </c>
      <c r="G187" s="98">
        <v>71.615248594349794</v>
      </c>
      <c r="H187" s="98">
        <v>106.37086066726482</v>
      </c>
      <c r="I187" s="98">
        <v>85.076918509893929</v>
      </c>
      <c r="J187" s="98">
        <v>79.20943787514824</v>
      </c>
      <c r="K187" s="98">
        <v>71.60190469793568</v>
      </c>
      <c r="L187" s="98">
        <v>75.270840881284201</v>
      </c>
      <c r="M187" s="98">
        <v>119.1438289432738</v>
      </c>
      <c r="N187" s="98">
        <v>76.688944163665084</v>
      </c>
      <c r="O187" s="98">
        <v>44.547925148389361</v>
      </c>
      <c r="P187" s="98">
        <v>105.84705713217822</v>
      </c>
      <c r="Q187" s="98">
        <v>15.183053004354408</v>
      </c>
      <c r="R187" s="98">
        <v>30.732787680297893</v>
      </c>
      <c r="S187" s="98">
        <v>68.723398492454805</v>
      </c>
      <c r="T187" s="98">
        <v>82.606405469151483</v>
      </c>
      <c r="U187" s="98">
        <v>109.18173938178347</v>
      </c>
      <c r="V187" s="98">
        <v>88.825937181257572</v>
      </c>
      <c r="W187" s="98">
        <v>93.822091302190742</v>
      </c>
      <c r="X187" s="98">
        <v>100.35134637314647</v>
      </c>
      <c r="Y187" s="98">
        <v>78.106173671027676</v>
      </c>
      <c r="DA187" s="63" t="s">
        <v>2277</v>
      </c>
    </row>
    <row r="188" spans="1:105" ht="12" customHeight="1" x14ac:dyDescent="0.25">
      <c r="A188" s="108" t="s">
        <v>52</v>
      </c>
      <c r="B188" s="98">
        <v>552.54064951470014</v>
      </c>
      <c r="C188" s="98">
        <v>589.62945961610001</v>
      </c>
      <c r="D188" s="98">
        <v>636.96203856238981</v>
      </c>
      <c r="E188" s="98">
        <v>617.81807071862465</v>
      </c>
      <c r="F188" s="98">
        <v>611.94202313796791</v>
      </c>
      <c r="G188" s="98">
        <v>632.29408527735393</v>
      </c>
      <c r="H188" s="98">
        <v>659.11536316778393</v>
      </c>
      <c r="I188" s="98">
        <v>664.68296829545</v>
      </c>
      <c r="J188" s="98">
        <v>666.45175833406483</v>
      </c>
      <c r="K188" s="98">
        <v>651.71559762773461</v>
      </c>
      <c r="L188" s="98">
        <v>692.51229328300337</v>
      </c>
      <c r="M188" s="98">
        <v>699.88549472944464</v>
      </c>
      <c r="N188" s="98">
        <v>714.78517014828901</v>
      </c>
      <c r="O188" s="98">
        <v>729.60740435258003</v>
      </c>
      <c r="P188" s="98">
        <v>739.81057312363737</v>
      </c>
      <c r="Q188" s="98">
        <v>761.3664055110188</v>
      </c>
      <c r="R188" s="98">
        <v>793.78396496065034</v>
      </c>
      <c r="S188" s="98">
        <v>816.34902786342559</v>
      </c>
      <c r="T188" s="98">
        <v>831.62150184867085</v>
      </c>
      <c r="U188" s="98">
        <v>830.69010654147269</v>
      </c>
      <c r="V188" s="98">
        <v>852.42982869600337</v>
      </c>
      <c r="W188" s="98">
        <v>862.10718068183337</v>
      </c>
      <c r="X188" s="98">
        <v>855.2740043303952</v>
      </c>
      <c r="Y188" s="98">
        <v>832.21114001710373</v>
      </c>
      <c r="DA188" s="63" t="s">
        <v>2278</v>
      </c>
    </row>
    <row r="189" spans="1:105" ht="12" customHeight="1" x14ac:dyDescent="0.25">
      <c r="A189" s="121" t="s">
        <v>54</v>
      </c>
      <c r="B189" s="122">
        <v>576.91056529409468</v>
      </c>
      <c r="C189" s="122">
        <v>635.73607559486334</v>
      </c>
      <c r="D189" s="122">
        <v>632.40685243521352</v>
      </c>
      <c r="E189" s="122">
        <v>642.72490821989595</v>
      </c>
      <c r="F189" s="122">
        <v>638.64055307941976</v>
      </c>
      <c r="G189" s="122">
        <v>652.09716122236853</v>
      </c>
      <c r="H189" s="122">
        <v>733.69151592706703</v>
      </c>
      <c r="I189" s="122">
        <v>727.46295599845087</v>
      </c>
      <c r="J189" s="122">
        <v>717.76288071970077</v>
      </c>
      <c r="K189" s="122">
        <v>691.27653241503378</v>
      </c>
      <c r="L189" s="122">
        <v>716.64479440157618</v>
      </c>
      <c r="M189" s="122">
        <v>668.26059302189981</v>
      </c>
      <c r="N189" s="122">
        <v>644.5537814945734</v>
      </c>
      <c r="O189" s="122">
        <v>572.13534344209256</v>
      </c>
      <c r="P189" s="122">
        <v>634.01028773609573</v>
      </c>
      <c r="Q189" s="122">
        <v>625.10136541838892</v>
      </c>
      <c r="R189" s="122">
        <v>631.00876509727675</v>
      </c>
      <c r="S189" s="122">
        <v>643.74187494979014</v>
      </c>
      <c r="T189" s="122">
        <v>689.57046207907308</v>
      </c>
      <c r="U189" s="122">
        <v>638.71323764283011</v>
      </c>
      <c r="V189" s="122">
        <v>622.75538409230319</v>
      </c>
      <c r="W189" s="122">
        <v>626.40395539226881</v>
      </c>
      <c r="X189" s="122">
        <v>638.4238241391763</v>
      </c>
      <c r="Y189" s="122">
        <v>591.71381131237797</v>
      </c>
      <c r="DA189" s="130" t="s">
        <v>2279</v>
      </c>
    </row>
    <row r="190" spans="1:105" ht="12" customHeight="1" x14ac:dyDescent="0.25">
      <c r="A190" s="97" t="s">
        <v>50</v>
      </c>
      <c r="B190" s="98">
        <v>705.30019727065678</v>
      </c>
      <c r="C190" s="98">
        <v>724.79690454179877</v>
      </c>
      <c r="D190" s="98">
        <v>747.18731791973516</v>
      </c>
      <c r="E190" s="98">
        <v>761.3074616551545</v>
      </c>
      <c r="F190" s="98">
        <v>780.76113781814468</v>
      </c>
      <c r="G190" s="98">
        <v>809.32024446660807</v>
      </c>
      <c r="H190" s="98">
        <v>837.56220333169017</v>
      </c>
      <c r="I190" s="98">
        <v>868.84131480491499</v>
      </c>
      <c r="J190" s="98">
        <v>877.55309734489697</v>
      </c>
      <c r="K190" s="98">
        <v>858.78211493458662</v>
      </c>
      <c r="L190" s="98">
        <v>851.4859683522609</v>
      </c>
      <c r="M190" s="98">
        <v>808.83581348056305</v>
      </c>
      <c r="N190" s="98">
        <v>781.20884921369611</v>
      </c>
      <c r="O190" s="98">
        <v>760.86220465687825</v>
      </c>
      <c r="P190" s="98">
        <v>758.64341887112221</v>
      </c>
      <c r="Q190" s="98">
        <v>770.89918823897256</v>
      </c>
      <c r="R190" s="98">
        <v>793.42310094713162</v>
      </c>
      <c r="S190" s="98">
        <v>824.79971912340045</v>
      </c>
      <c r="T190" s="98">
        <v>875.621817464846</v>
      </c>
      <c r="U190" s="98">
        <v>788.90600972913012</v>
      </c>
      <c r="V190" s="98">
        <v>763.35667963154697</v>
      </c>
      <c r="W190" s="98">
        <v>807.59286197022891</v>
      </c>
      <c r="X190" s="98">
        <v>906.46132428070484</v>
      </c>
      <c r="Y190" s="98">
        <v>751.35436528193361</v>
      </c>
      <c r="DA190" s="63" t="s">
        <v>2280</v>
      </c>
    </row>
    <row r="191" spans="1:105" ht="12" customHeight="1" x14ac:dyDescent="0.25">
      <c r="A191" s="109" t="s">
        <v>120</v>
      </c>
      <c r="B191" s="33">
        <v>515.79033148211067</v>
      </c>
      <c r="C191" s="33">
        <v>595.09062172671759</v>
      </c>
      <c r="D191" s="33">
        <v>581.44641498805652</v>
      </c>
      <c r="E191" s="33">
        <v>591.95257473860613</v>
      </c>
      <c r="F191" s="33">
        <v>580.4355729484621</v>
      </c>
      <c r="G191" s="33">
        <v>592.55184912824939</v>
      </c>
      <c r="H191" s="33">
        <v>698.93324298306732</v>
      </c>
      <c r="I191" s="33">
        <v>683.11197987505864</v>
      </c>
      <c r="J191" s="33">
        <v>669.14629359926607</v>
      </c>
      <c r="K191" s="33">
        <v>641.07738368039782</v>
      </c>
      <c r="L191" s="33">
        <v>676.96254330792567</v>
      </c>
      <c r="M191" s="33">
        <v>626.53923858885764</v>
      </c>
      <c r="N191" s="33">
        <v>604.00707426473764</v>
      </c>
      <c r="O191" s="33">
        <v>515.64781439432227</v>
      </c>
      <c r="P191" s="33">
        <v>596.47875683736413</v>
      </c>
      <c r="Q191" s="33">
        <v>582.22917807908982</v>
      </c>
      <c r="R191" s="33">
        <v>583.86045679445613</v>
      </c>
      <c r="S191" s="33">
        <v>592.12353986400899</v>
      </c>
      <c r="T191" s="33">
        <v>639.23204934787896</v>
      </c>
      <c r="U191" s="33">
        <v>600.8499173730977</v>
      </c>
      <c r="V191" s="33">
        <v>589.6179060933224</v>
      </c>
      <c r="W191" s="33">
        <v>585.07303891577624</v>
      </c>
      <c r="X191" s="33">
        <v>578.9399163943699</v>
      </c>
      <c r="Y191" s="33">
        <v>556.70007184732378</v>
      </c>
      <c r="DA191" s="60" t="s">
        <v>2281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3831.7952896428701</v>
      </c>
      <c r="C193" s="117">
        <f t="shared" si="94"/>
        <v>3762.9591122418346</v>
      </c>
      <c r="D193" s="117">
        <f t="shared" si="94"/>
        <v>3955.0574585284085</v>
      </c>
      <c r="E193" s="117">
        <f t="shared" si="94"/>
        <v>4171.3733754807572</v>
      </c>
      <c r="F193" s="117">
        <f t="shared" si="94"/>
        <v>4445.7685948968046</v>
      </c>
      <c r="G193" s="117">
        <f t="shared" si="94"/>
        <v>4643.0433459003461</v>
      </c>
      <c r="H193" s="117">
        <f t="shared" si="94"/>
        <v>4610.9410765419443</v>
      </c>
      <c r="I193" s="117">
        <f t="shared" si="94"/>
        <v>4678.0250023246344</v>
      </c>
      <c r="J193" s="117">
        <f t="shared" si="94"/>
        <v>4728.8500243961307</v>
      </c>
      <c r="K193" s="117">
        <f t="shared" si="94"/>
        <v>4707.7393210522559</v>
      </c>
      <c r="L193" s="117">
        <f t="shared" si="94"/>
        <v>5119.0253609683978</v>
      </c>
      <c r="M193" s="117">
        <f t="shared" si="94"/>
        <v>4632.4323809875268</v>
      </c>
      <c r="N193" s="117">
        <f t="shared" si="94"/>
        <v>4764.8561623920968</v>
      </c>
      <c r="O193" s="117">
        <f t="shared" si="94"/>
        <v>4534.7714355566395</v>
      </c>
      <c r="P193" s="117">
        <f t="shared" si="94"/>
        <v>4231.6621502211929</v>
      </c>
      <c r="Q193" s="117">
        <f t="shared" si="94"/>
        <v>4392.746588724367</v>
      </c>
      <c r="R193" s="117">
        <f t="shared" ref="R193:V193" si="95">R194+R197+R199+R208</f>
        <v>4757.259852449326</v>
      </c>
      <c r="S193" s="117">
        <f t="shared" si="95"/>
        <v>4298.5497476272385</v>
      </c>
      <c r="T193" s="117">
        <f t="shared" si="95"/>
        <v>5015.1996427624208</v>
      </c>
      <c r="U193" s="117">
        <f t="shared" si="95"/>
        <v>4550.3566286879604</v>
      </c>
      <c r="V193" s="117">
        <f t="shared" si="95"/>
        <v>4457.2026703629808</v>
      </c>
      <c r="W193" s="117">
        <f t="shared" ref="W193:Y193" si="96">W194+W197+W199+W208</f>
        <v>4682.9740131410817</v>
      </c>
      <c r="X193" s="117">
        <f t="shared" si="96"/>
        <v>5036.3958221832154</v>
      </c>
      <c r="Y193" s="117">
        <f t="shared" si="96"/>
        <v>4507.8353709707681</v>
      </c>
      <c r="DA193" s="129" t="s">
        <v>2432</v>
      </c>
    </row>
    <row r="194" spans="1:105" ht="12" customHeight="1" x14ac:dyDescent="0.25">
      <c r="A194" s="121" t="s">
        <v>57</v>
      </c>
      <c r="B194" s="122">
        <f t="shared" ref="B194:Q194" si="97">SUM(B195:B196)</f>
        <v>2716.6524009821687</v>
      </c>
      <c r="C194" s="122">
        <f t="shared" si="97"/>
        <v>2575.9550535204062</v>
      </c>
      <c r="D194" s="122">
        <f t="shared" si="97"/>
        <v>2785.7782304559796</v>
      </c>
      <c r="E194" s="122">
        <f t="shared" si="97"/>
        <v>2987.8994462603077</v>
      </c>
      <c r="F194" s="122">
        <f t="shared" si="97"/>
        <v>3269.7342754915244</v>
      </c>
      <c r="G194" s="122">
        <f t="shared" si="97"/>
        <v>3388.180299791441</v>
      </c>
      <c r="H194" s="122">
        <f t="shared" si="97"/>
        <v>3264.1981453908602</v>
      </c>
      <c r="I194" s="122">
        <f t="shared" si="97"/>
        <v>3367.9713203304541</v>
      </c>
      <c r="J194" s="122">
        <f t="shared" si="97"/>
        <v>3390.8676953122249</v>
      </c>
      <c r="K194" s="122">
        <f t="shared" si="97"/>
        <v>3313.871707767973</v>
      </c>
      <c r="L194" s="122">
        <f t="shared" si="97"/>
        <v>3650.6745980388209</v>
      </c>
      <c r="M194" s="122">
        <f t="shared" si="97"/>
        <v>3154.5710063913984</v>
      </c>
      <c r="N194" s="122">
        <f t="shared" si="97"/>
        <v>3302.0376953226951</v>
      </c>
      <c r="O194" s="122">
        <f t="shared" si="97"/>
        <v>3113.4026432180849</v>
      </c>
      <c r="P194" s="122">
        <f t="shared" si="97"/>
        <v>2769.7239031885397</v>
      </c>
      <c r="Q194" s="122">
        <f t="shared" si="97"/>
        <v>2868.1622651478792</v>
      </c>
      <c r="R194" s="122">
        <f t="shared" ref="R194:V194" si="98">SUM(R195:R196)</f>
        <v>3206.9104840683794</v>
      </c>
      <c r="S194" s="122">
        <f t="shared" si="98"/>
        <v>2661.0634918723176</v>
      </c>
      <c r="T194" s="122">
        <f t="shared" si="98"/>
        <v>3363.0680250081305</v>
      </c>
      <c r="U194" s="122">
        <f t="shared" si="98"/>
        <v>2922.8564514129394</v>
      </c>
      <c r="V194" s="122">
        <f t="shared" si="98"/>
        <v>2846.046827187577</v>
      </c>
      <c r="W194" s="122">
        <f t="shared" ref="W194:Y194" si="99">SUM(W195:W196)</f>
        <v>3032.4099871109124</v>
      </c>
      <c r="X194" s="122">
        <f t="shared" si="99"/>
        <v>3330.7500149030825</v>
      </c>
      <c r="Y194" s="122">
        <f t="shared" si="99"/>
        <v>2899.7363459684166</v>
      </c>
      <c r="DA194" s="130" t="s">
        <v>2433</v>
      </c>
    </row>
    <row r="195" spans="1:105" ht="12" customHeight="1" x14ac:dyDescent="0.25">
      <c r="A195" s="97" t="s">
        <v>74</v>
      </c>
      <c r="B195" s="98">
        <v>2658.171115914548</v>
      </c>
      <c r="C195" s="98">
        <v>2520.4534194955791</v>
      </c>
      <c r="D195" s="98">
        <v>2727.6510336729134</v>
      </c>
      <c r="E195" s="98">
        <v>2929.5433881160043</v>
      </c>
      <c r="F195" s="98">
        <v>3206.0170609315064</v>
      </c>
      <c r="G195" s="98">
        <v>3324.3463702712847</v>
      </c>
      <c r="H195" s="98">
        <v>3205.1341442657563</v>
      </c>
      <c r="I195" s="98">
        <v>3307.511754477513</v>
      </c>
      <c r="J195" s="98">
        <v>3331.4585627170918</v>
      </c>
      <c r="K195" s="98">
        <v>3257.9453390071135</v>
      </c>
      <c r="L195" s="98">
        <v>3589.4235915029553</v>
      </c>
      <c r="M195" s="98">
        <v>3101.2425318880128</v>
      </c>
      <c r="N195" s="98">
        <v>3246.9111203355246</v>
      </c>
      <c r="O195" s="98">
        <v>3060.6596508136145</v>
      </c>
      <c r="P195" s="98">
        <v>2722.1948681718195</v>
      </c>
      <c r="Q195" s="98">
        <v>2821.0138723724131</v>
      </c>
      <c r="R195" s="98">
        <v>3154.2019870917547</v>
      </c>
      <c r="S195" s="98">
        <v>2618.0333441172716</v>
      </c>
      <c r="T195" s="98">
        <v>3308.2333770207069</v>
      </c>
      <c r="U195" s="98">
        <v>2875.7506358264604</v>
      </c>
      <c r="V195" s="98">
        <v>2800.1934683585605</v>
      </c>
      <c r="W195" s="98">
        <v>2983.3710815475583</v>
      </c>
      <c r="X195" s="98">
        <v>3276.1007608102273</v>
      </c>
      <c r="Y195" s="98">
        <v>2852.2556436002128</v>
      </c>
      <c r="DA195" s="63" t="s">
        <v>2434</v>
      </c>
    </row>
    <row r="196" spans="1:105" ht="12" customHeight="1" x14ac:dyDescent="0.25">
      <c r="A196" s="97" t="s">
        <v>53</v>
      </c>
      <c r="B196" s="98">
        <v>58.481285067620938</v>
      </c>
      <c r="C196" s="98">
        <v>55.501634024827233</v>
      </c>
      <c r="D196" s="98">
        <v>58.127196783066331</v>
      </c>
      <c r="E196" s="98">
        <v>58.356058144303624</v>
      </c>
      <c r="F196" s="98">
        <v>63.717214560017851</v>
      </c>
      <c r="G196" s="98">
        <v>63.833929520156111</v>
      </c>
      <c r="H196" s="98">
        <v>59.064001125103921</v>
      </c>
      <c r="I196" s="98">
        <v>60.459565852940912</v>
      </c>
      <c r="J196" s="98">
        <v>59.409132595132938</v>
      </c>
      <c r="K196" s="98">
        <v>55.926368760859575</v>
      </c>
      <c r="L196" s="98">
        <v>61.251006535865727</v>
      </c>
      <c r="M196" s="98">
        <v>53.328474503385671</v>
      </c>
      <c r="N196" s="98">
        <v>55.1265749871705</v>
      </c>
      <c r="O196" s="98">
        <v>52.742992404470598</v>
      </c>
      <c r="P196" s="98">
        <v>47.529035016720293</v>
      </c>
      <c r="Q196" s="98">
        <v>47.148392775466377</v>
      </c>
      <c r="R196" s="98">
        <v>52.708496976624794</v>
      </c>
      <c r="S196" s="98">
        <v>43.030147755046052</v>
      </c>
      <c r="T196" s="98">
        <v>54.834647987423473</v>
      </c>
      <c r="U196" s="98">
        <v>47.105815586478698</v>
      </c>
      <c r="V196" s="98">
        <v>45.853358829016599</v>
      </c>
      <c r="W196" s="98">
        <v>49.038905563353964</v>
      </c>
      <c r="X196" s="98">
        <v>54.649254092855415</v>
      </c>
      <c r="Y196" s="98">
        <v>47.480702368203666</v>
      </c>
      <c r="DA196" s="63" t="s">
        <v>2435</v>
      </c>
    </row>
    <row r="197" spans="1:105" ht="12" customHeight="1" x14ac:dyDescent="0.25">
      <c r="A197" s="121" t="s">
        <v>92</v>
      </c>
      <c r="B197" s="122">
        <f t="shared" ref="B197:Y197" si="100">B198</f>
        <v>39.823979952419123</v>
      </c>
      <c r="C197" s="122">
        <f t="shared" si="100"/>
        <v>52.846862348633643</v>
      </c>
      <c r="D197" s="122">
        <f t="shared" si="100"/>
        <v>44.506861420758007</v>
      </c>
      <c r="E197" s="122">
        <f t="shared" si="100"/>
        <v>84.545171101987052</v>
      </c>
      <c r="F197" s="122">
        <f t="shared" si="100"/>
        <v>73.350233928653637</v>
      </c>
      <c r="G197" s="122">
        <f t="shared" si="100"/>
        <v>110.02766814665233</v>
      </c>
      <c r="H197" s="122">
        <f t="shared" si="100"/>
        <v>132.67538904245563</v>
      </c>
      <c r="I197" s="122">
        <f t="shared" si="100"/>
        <v>91.418109146437203</v>
      </c>
      <c r="J197" s="122">
        <f t="shared" si="100"/>
        <v>120.57792835052985</v>
      </c>
      <c r="K197" s="122">
        <f t="shared" si="100"/>
        <v>209.14150648616609</v>
      </c>
      <c r="L197" s="122">
        <f t="shared" si="100"/>
        <v>224.77422018046471</v>
      </c>
      <c r="M197" s="122">
        <f t="shared" si="100"/>
        <v>241.9502407354268</v>
      </c>
      <c r="N197" s="122">
        <f t="shared" si="100"/>
        <v>246.83615734812659</v>
      </c>
      <c r="O197" s="122">
        <f t="shared" si="100"/>
        <v>243.22373560060157</v>
      </c>
      <c r="P197" s="122">
        <f t="shared" si="100"/>
        <v>203.08082156025</v>
      </c>
      <c r="Q197" s="122">
        <f t="shared" si="100"/>
        <v>295.95536106683869</v>
      </c>
      <c r="R197" s="122">
        <f t="shared" si="100"/>
        <v>273.79695341655827</v>
      </c>
      <c r="S197" s="122">
        <f t="shared" si="100"/>
        <v>298.15212694646385</v>
      </c>
      <c r="T197" s="122">
        <f t="shared" si="100"/>
        <v>250.0961066086177</v>
      </c>
      <c r="U197" s="122">
        <f t="shared" si="100"/>
        <v>257.36179022826155</v>
      </c>
      <c r="V197" s="122">
        <f t="shared" si="100"/>
        <v>241.1940828226906</v>
      </c>
      <c r="W197" s="122">
        <f t="shared" si="100"/>
        <v>234.26393184943623</v>
      </c>
      <c r="X197" s="122">
        <f t="shared" si="100"/>
        <v>236.24471692392808</v>
      </c>
      <c r="Y197" s="122">
        <f t="shared" si="100"/>
        <v>257.08104068156581</v>
      </c>
      <c r="DA197" s="130" t="s">
        <v>2436</v>
      </c>
    </row>
    <row r="198" spans="1:105" ht="12" customHeight="1" x14ac:dyDescent="0.25">
      <c r="A198" s="97" t="s">
        <v>53</v>
      </c>
      <c r="B198" s="98">
        <f>RES_hhdet_tesh!B29</f>
        <v>39.823979952419123</v>
      </c>
      <c r="C198" s="98">
        <f>RES_hhdet_tesh!C29</f>
        <v>52.846862348633643</v>
      </c>
      <c r="D198" s="98">
        <f>RES_hhdet_tesh!D29</f>
        <v>44.506861420758007</v>
      </c>
      <c r="E198" s="98">
        <f>RES_hhdet_tesh!E29</f>
        <v>84.545171101987052</v>
      </c>
      <c r="F198" s="98">
        <f>RES_hhdet_tesh!F29</f>
        <v>73.350233928653637</v>
      </c>
      <c r="G198" s="98">
        <f>RES_hhdet_tesh!G29</f>
        <v>110.02766814665233</v>
      </c>
      <c r="H198" s="98">
        <f>RES_hhdet_tesh!H29</f>
        <v>132.67538904245563</v>
      </c>
      <c r="I198" s="98">
        <f>RES_hhdet_tesh!I29</f>
        <v>91.418109146437203</v>
      </c>
      <c r="J198" s="98">
        <f>RES_hhdet_tesh!J29</f>
        <v>120.57792835052985</v>
      </c>
      <c r="K198" s="98">
        <f>RES_hhdet_tesh!K29</f>
        <v>209.14150648616609</v>
      </c>
      <c r="L198" s="98">
        <f>RES_hhdet_tesh!L29</f>
        <v>224.77422018046471</v>
      </c>
      <c r="M198" s="98">
        <f>RES_hhdet_tesh!M29</f>
        <v>241.9502407354268</v>
      </c>
      <c r="N198" s="98">
        <f>RES_hhdet_tesh!N29</f>
        <v>246.83615734812659</v>
      </c>
      <c r="O198" s="98">
        <f>RES_hhdet_tesh!O29</f>
        <v>243.22373560060157</v>
      </c>
      <c r="P198" s="98">
        <f>RES_hhdet_tesh!P29</f>
        <v>203.08082156025</v>
      </c>
      <c r="Q198" s="98">
        <f>RES_hhdet_tesh!Q29</f>
        <v>295.95536106683869</v>
      </c>
      <c r="R198" s="98">
        <f>RES_hhdet_tesh!R29</f>
        <v>273.79695341655827</v>
      </c>
      <c r="S198" s="98">
        <f>RES_hhdet_tesh!S29</f>
        <v>298.15212694646385</v>
      </c>
      <c r="T198" s="98">
        <f>RES_hhdet_tesh!T29</f>
        <v>250.0961066086177</v>
      </c>
      <c r="U198" s="98">
        <f>RES_hhdet_tesh!U29</f>
        <v>257.36179022826155</v>
      </c>
      <c r="V198" s="98">
        <f>RES_hhdet_tesh!V29</f>
        <v>241.1940828226906</v>
      </c>
      <c r="W198" s="98">
        <f>RES_hhdet_tesh!W29</f>
        <v>234.26393184943623</v>
      </c>
      <c r="X198" s="98">
        <f>RES_hhdet_tesh!X29</f>
        <v>236.24471692392808</v>
      </c>
      <c r="Y198" s="98">
        <f>RES_hhdet_tesh!Y29</f>
        <v>257.08104068156581</v>
      </c>
      <c r="DA198" s="63" t="s">
        <v>2437</v>
      </c>
    </row>
    <row r="199" spans="1:105" ht="12" customHeight="1" x14ac:dyDescent="0.25">
      <c r="A199" s="121" t="s">
        <v>55</v>
      </c>
      <c r="B199" s="122">
        <v>692.53166275694639</v>
      </c>
      <c r="C199" s="122">
        <v>707.91468353194534</v>
      </c>
      <c r="D199" s="122">
        <v>700.43674134877392</v>
      </c>
      <c r="E199" s="122">
        <v>665.6104198444923</v>
      </c>
      <c r="F199" s="122">
        <v>670.61076435287305</v>
      </c>
      <c r="G199" s="122">
        <v>700.2829779394242</v>
      </c>
      <c r="H199" s="122">
        <v>704.5524144850408</v>
      </c>
      <c r="I199" s="122">
        <v>712.01258616817495</v>
      </c>
      <c r="J199" s="122">
        <v>717.0145450421968</v>
      </c>
      <c r="K199" s="122">
        <v>702.33684485045308</v>
      </c>
      <c r="L199" s="122">
        <v>740.56186284762668</v>
      </c>
      <c r="M199" s="122">
        <v>766.55917818586045</v>
      </c>
      <c r="N199" s="122">
        <v>761.63542650089664</v>
      </c>
      <c r="O199" s="122">
        <v>776.08493517918339</v>
      </c>
      <c r="P199" s="122">
        <v>808.73547062189596</v>
      </c>
      <c r="Q199" s="122">
        <v>783.06302654566935</v>
      </c>
      <c r="R199" s="122">
        <v>824.19695171881006</v>
      </c>
      <c r="S199" s="122">
        <v>873.61682487574103</v>
      </c>
      <c r="T199" s="122">
        <v>895.3638452124917</v>
      </c>
      <c r="U199" s="122">
        <v>891.76664719510643</v>
      </c>
      <c r="V199" s="122">
        <v>892.35196164924469</v>
      </c>
      <c r="W199" s="122">
        <v>927.90751300198144</v>
      </c>
      <c r="X199" s="122">
        <v>967.35906292548179</v>
      </c>
      <c r="Y199" s="122">
        <v>875.67433213272739</v>
      </c>
      <c r="DA199" s="130" t="s">
        <v>2438</v>
      </c>
    </row>
    <row r="200" spans="1:105" ht="12" customHeight="1" x14ac:dyDescent="0.25">
      <c r="A200" s="97" t="s">
        <v>141</v>
      </c>
      <c r="B200" s="98">
        <v>703.85806689015249</v>
      </c>
      <c r="C200" s="98">
        <v>698.54587492166934</v>
      </c>
      <c r="D200" s="98">
        <v>700.6803509113912</v>
      </c>
      <c r="E200" s="98">
        <v>669.00438633588044</v>
      </c>
      <c r="F200" s="98">
        <v>674.42311822236877</v>
      </c>
      <c r="G200" s="98">
        <v>709.48949874816867</v>
      </c>
      <c r="H200" s="98">
        <v>692.96685481597092</v>
      </c>
      <c r="I200" s="98">
        <v>707.79823468928851</v>
      </c>
      <c r="J200" s="98">
        <v>717.45324216137374</v>
      </c>
      <c r="K200" s="98">
        <v>706.85590198398654</v>
      </c>
      <c r="L200" s="98">
        <v>740.81578228044464</v>
      </c>
      <c r="M200" s="98">
        <v>756.19823948642318</v>
      </c>
      <c r="N200" s="98">
        <v>758.26030642409239</v>
      </c>
      <c r="O200" s="98">
        <v>796.45721930046022</v>
      </c>
      <c r="P200" s="98">
        <v>809.59750182094831</v>
      </c>
      <c r="Q200" s="98">
        <v>797.96182899440453</v>
      </c>
      <c r="R200" s="98">
        <v>837.77595760551196</v>
      </c>
      <c r="S200" s="98">
        <v>887.70936417267387</v>
      </c>
      <c r="T200" s="98">
        <v>903.98705203614372</v>
      </c>
      <c r="U200" s="98">
        <v>871.19960419561244</v>
      </c>
      <c r="V200" s="98">
        <v>858.62581065740812</v>
      </c>
      <c r="W200" s="98">
        <v>922.05070449158973</v>
      </c>
      <c r="X200" s="98">
        <v>1018.5472924946655</v>
      </c>
      <c r="Y200" s="98">
        <v>852.54791672349404</v>
      </c>
      <c r="DA200" s="63" t="s">
        <v>2439</v>
      </c>
    </row>
    <row r="201" spans="1:105" ht="12" customHeight="1" x14ac:dyDescent="0.25">
      <c r="A201" s="97" t="s">
        <v>140</v>
      </c>
      <c r="B201" s="98">
        <v>703.85806689015237</v>
      </c>
      <c r="C201" s="98">
        <v>698.51750321142902</v>
      </c>
      <c r="D201" s="98">
        <v>700.6364936840472</v>
      </c>
      <c r="E201" s="98">
        <v>669.02101527646698</v>
      </c>
      <c r="F201" s="98">
        <v>674.46389109636857</v>
      </c>
      <c r="G201" s="98">
        <v>709.54034480869177</v>
      </c>
      <c r="H201" s="98">
        <v>692.98199037511006</v>
      </c>
      <c r="I201" s="98">
        <v>707.88285174870782</v>
      </c>
      <c r="J201" s="98">
        <v>717.391939889274</v>
      </c>
      <c r="K201" s="98">
        <v>706.6284651624037</v>
      </c>
      <c r="L201" s="98">
        <v>740.39113636774925</v>
      </c>
      <c r="M201" s="98">
        <v>755.57383180889383</v>
      </c>
      <c r="N201" s="98">
        <v>757.78458284421333</v>
      </c>
      <c r="O201" s="98">
        <v>796.24444342755157</v>
      </c>
      <c r="P201" s="98">
        <v>809.47604465882023</v>
      </c>
      <c r="Q201" s="98">
        <v>797.71625911472131</v>
      </c>
      <c r="R201" s="98">
        <v>837.63025965242878</v>
      </c>
      <c r="S201" s="98">
        <v>887.64145874186966</v>
      </c>
      <c r="T201" s="98">
        <v>903.87265164684447</v>
      </c>
      <c r="U201" s="98">
        <v>870.6688153813401</v>
      </c>
      <c r="V201" s="98">
        <v>858.28933422475029</v>
      </c>
      <c r="W201" s="98">
        <v>922.01264219784662</v>
      </c>
      <c r="X201" s="98">
        <v>1018.4686350473194</v>
      </c>
      <c r="Y201" s="98">
        <v>852.04130296362496</v>
      </c>
      <c r="DA201" s="63" t="s">
        <v>2440</v>
      </c>
    </row>
    <row r="202" spans="1:105" ht="12" customHeight="1" x14ac:dyDescent="0.25">
      <c r="A202" s="100" t="s">
        <v>50</v>
      </c>
      <c r="B202" s="101">
        <v>80.714843641081771</v>
      </c>
      <c r="C202" s="101">
        <v>154.75048064076222</v>
      </c>
      <c r="D202" s="101">
        <v>62.489148290506478</v>
      </c>
      <c r="E202" s="101">
        <v>35.165975082347401</v>
      </c>
      <c r="F202" s="101">
        <v>46.660636745532777</v>
      </c>
      <c r="G202" s="101">
        <v>47.524317090490868</v>
      </c>
      <c r="H202" s="101">
        <v>63.36097395786765</v>
      </c>
      <c r="I202" s="101">
        <v>52.835851767498774</v>
      </c>
      <c r="J202" s="101">
        <v>50.34854934853643</v>
      </c>
      <c r="K202" s="101">
        <v>46.485455046096426</v>
      </c>
      <c r="L202" s="101">
        <v>48.72891646273623</v>
      </c>
      <c r="M202" s="101">
        <v>75.006768336200864</v>
      </c>
      <c r="N202" s="101">
        <v>49.307298782874426</v>
      </c>
      <c r="O202" s="101">
        <v>32.673239669978969</v>
      </c>
      <c r="P202" s="101">
        <v>69.040155513196396</v>
      </c>
      <c r="Q202" s="101">
        <v>14.197513500586913</v>
      </c>
      <c r="R202" s="101">
        <v>25.343972488085814</v>
      </c>
      <c r="S202" s="101">
        <v>50.260163116700312</v>
      </c>
      <c r="T202" s="101">
        <v>59.744594962405451</v>
      </c>
      <c r="U202" s="101">
        <v>72.42832431833159</v>
      </c>
      <c r="V202" s="101">
        <v>56.919146875456917</v>
      </c>
      <c r="W202" s="101">
        <v>70.536455238663891</v>
      </c>
      <c r="X202" s="101">
        <v>88.456410264364038</v>
      </c>
      <c r="Y202" s="101">
        <v>54.914017138761238</v>
      </c>
      <c r="DA202" s="131" t="s">
        <v>2441</v>
      </c>
    </row>
    <row r="203" spans="1:105" ht="12" customHeight="1" x14ac:dyDescent="0.25">
      <c r="A203" s="103" t="s">
        <v>52</v>
      </c>
      <c r="B203" s="104">
        <v>623.14322324907062</v>
      </c>
      <c r="C203" s="104">
        <v>543.76702257066677</v>
      </c>
      <c r="D203" s="104">
        <v>638.14734539354072</v>
      </c>
      <c r="E203" s="104">
        <v>633.85504019411962</v>
      </c>
      <c r="F203" s="104">
        <v>627.8032543508358</v>
      </c>
      <c r="G203" s="104">
        <v>662.0160277182008</v>
      </c>
      <c r="H203" s="104">
        <v>629.62101641724234</v>
      </c>
      <c r="I203" s="104">
        <v>655.04699998120918</v>
      </c>
      <c r="J203" s="104">
        <v>667.04339054073773</v>
      </c>
      <c r="K203" s="104">
        <v>660.14301011630732</v>
      </c>
      <c r="L203" s="104">
        <v>691.66221990501299</v>
      </c>
      <c r="M203" s="104">
        <v>680.56706347269301</v>
      </c>
      <c r="N203" s="104">
        <v>708.47728406133888</v>
      </c>
      <c r="O203" s="104">
        <v>763.57120375757268</v>
      </c>
      <c r="P203" s="104">
        <v>740.43588914562383</v>
      </c>
      <c r="Q203" s="104">
        <v>783.51874561413433</v>
      </c>
      <c r="R203" s="104">
        <v>812.28628716434309</v>
      </c>
      <c r="S203" s="104">
        <v>837.3812956251694</v>
      </c>
      <c r="T203" s="104">
        <v>844.12805668443912</v>
      </c>
      <c r="U203" s="104">
        <v>798.24049106300845</v>
      </c>
      <c r="V203" s="104">
        <v>801.37018734929347</v>
      </c>
      <c r="W203" s="104">
        <v>851.47618695918277</v>
      </c>
      <c r="X203" s="104">
        <v>930.0122247829554</v>
      </c>
      <c r="Y203" s="104">
        <v>797.12728582486375</v>
      </c>
      <c r="DA203" s="132" t="s">
        <v>2442</v>
      </c>
    </row>
    <row r="204" spans="1:105" ht="12" customHeight="1" x14ac:dyDescent="0.25">
      <c r="A204" s="106" t="s">
        <v>122</v>
      </c>
      <c r="B204" s="101">
        <v>621.8650403178508</v>
      </c>
      <c r="C204" s="101">
        <v>756.58839063481685</v>
      </c>
      <c r="D204" s="101">
        <v>699.36370600230498</v>
      </c>
      <c r="E204" s="101">
        <v>651.13985168122201</v>
      </c>
      <c r="F204" s="101">
        <v>656.87473383961515</v>
      </c>
      <c r="G204" s="101">
        <v>677.02007701526463</v>
      </c>
      <c r="H204" s="101">
        <v>725.98224406334737</v>
      </c>
      <c r="I204" s="101">
        <v>718.31107500162716</v>
      </c>
      <c r="J204" s="101">
        <v>716.36141448965327</v>
      </c>
      <c r="K204" s="101">
        <v>696.81415350836232</v>
      </c>
      <c r="L204" s="101">
        <v>740.24365328641204</v>
      </c>
      <c r="M204" s="101">
        <v>776.5070288358188</v>
      </c>
      <c r="N204" s="101">
        <v>764.76797120280924</v>
      </c>
      <c r="O204" s="101">
        <v>758.77177153755974</v>
      </c>
      <c r="P204" s="101">
        <v>807.2598601632576</v>
      </c>
      <c r="Q204" s="101">
        <v>768.11340717075279</v>
      </c>
      <c r="R204" s="101">
        <v>809.04464702452685</v>
      </c>
      <c r="S204" s="101">
        <v>857.81830087928631</v>
      </c>
      <c r="T204" s="101">
        <v>886.26285228901293</v>
      </c>
      <c r="U204" s="101">
        <v>908.53051213392075</v>
      </c>
      <c r="V204" s="101">
        <v>918.55085523608147</v>
      </c>
      <c r="W204" s="101">
        <v>932.6152537811987</v>
      </c>
      <c r="X204" s="101">
        <v>930.46415366888289</v>
      </c>
      <c r="Y204" s="101">
        <v>891.48152572294157</v>
      </c>
      <c r="DA204" s="131" t="s">
        <v>2443</v>
      </c>
    </row>
    <row r="205" spans="1:105" ht="12" customHeight="1" x14ac:dyDescent="0.25">
      <c r="A205" s="107" t="s">
        <v>121</v>
      </c>
      <c r="B205" s="104">
        <v>621.86504031785057</v>
      </c>
      <c r="C205" s="104">
        <v>756.50123226626101</v>
      </c>
      <c r="D205" s="104">
        <v>699.23335472307463</v>
      </c>
      <c r="E205" s="104">
        <v>651.23638920877261</v>
      </c>
      <c r="F205" s="104">
        <v>657.03271674192342</v>
      </c>
      <c r="G205" s="104">
        <v>677.13450034892753</v>
      </c>
      <c r="H205" s="104">
        <v>726.10112020237773</v>
      </c>
      <c r="I205" s="104">
        <v>718.45130073616656</v>
      </c>
      <c r="J205" s="104">
        <v>716.64046380134357</v>
      </c>
      <c r="K205" s="104">
        <v>697.17891519533305</v>
      </c>
      <c r="L205" s="104">
        <v>740.4056825656769</v>
      </c>
      <c r="M205" s="104">
        <v>775.84577724106703</v>
      </c>
      <c r="N205" s="104">
        <v>764.01548038195995</v>
      </c>
      <c r="O205" s="104">
        <v>758.50571908139761</v>
      </c>
      <c r="P205" s="104">
        <v>809.09251046080931</v>
      </c>
      <c r="Q205" s="104">
        <v>771.46324995436839</v>
      </c>
      <c r="R205" s="104">
        <v>814.61240633357579</v>
      </c>
      <c r="S205" s="104">
        <v>863.82566479067873</v>
      </c>
      <c r="T205" s="104">
        <v>889.57852147040933</v>
      </c>
      <c r="U205" s="104">
        <v>908.42655415152603</v>
      </c>
      <c r="V205" s="104">
        <v>916.98226475033698</v>
      </c>
      <c r="W205" s="104">
        <v>931.5930965860606</v>
      </c>
      <c r="X205" s="104">
        <v>930.7508577010077</v>
      </c>
      <c r="Y205" s="104">
        <v>891.71447366296968</v>
      </c>
      <c r="DA205" s="132" t="s">
        <v>2444</v>
      </c>
    </row>
    <row r="206" spans="1:105" ht="12" customHeight="1" x14ac:dyDescent="0.25">
      <c r="A206" s="108" t="s">
        <v>53</v>
      </c>
      <c r="B206" s="98">
        <v>69.324390803150422</v>
      </c>
      <c r="C206" s="98">
        <v>166.87177265016103</v>
      </c>
      <c r="D206" s="98">
        <v>62.271316160684712</v>
      </c>
      <c r="E206" s="98">
        <v>33.418318490148067</v>
      </c>
      <c r="F206" s="98">
        <v>45.090693603955522</v>
      </c>
      <c r="G206" s="98">
        <v>44.840415071573702</v>
      </c>
      <c r="H206" s="98">
        <v>66.98575703459376</v>
      </c>
      <c r="I206" s="98">
        <v>53.768332440716584</v>
      </c>
      <c r="J206" s="98">
        <v>50.188705467278723</v>
      </c>
      <c r="K206" s="98">
        <v>45.463317567598452</v>
      </c>
      <c r="L206" s="98">
        <v>47.893389282673468</v>
      </c>
      <c r="M206" s="98">
        <v>75.960282511622509</v>
      </c>
      <c r="N206" s="98">
        <v>49.230310233670892</v>
      </c>
      <c r="O206" s="98">
        <v>28.898314728817805</v>
      </c>
      <c r="P206" s="98">
        <v>69.281937337172025</v>
      </c>
      <c r="Q206" s="98">
        <v>10.096844443349514</v>
      </c>
      <c r="R206" s="98">
        <v>20.828441372925401</v>
      </c>
      <c r="S206" s="98">
        <v>47.476636927253267</v>
      </c>
      <c r="T206" s="98">
        <v>57.95701962173866</v>
      </c>
      <c r="U206" s="98">
        <v>77.736447610053276</v>
      </c>
      <c r="V206" s="98">
        <v>64.552436054333498</v>
      </c>
      <c r="W206" s="98">
        <v>69.485915904227213</v>
      </c>
      <c r="X206" s="98">
        <v>75.476853370612531</v>
      </c>
      <c r="Y206" s="98">
        <v>59.503333645866036</v>
      </c>
      <c r="DA206" s="63" t="s">
        <v>2445</v>
      </c>
    </row>
    <row r="207" spans="1:105" ht="12" customHeight="1" x14ac:dyDescent="0.25">
      <c r="A207" s="108" t="s">
        <v>52</v>
      </c>
      <c r="B207" s="98">
        <v>552.54064951470014</v>
      </c>
      <c r="C207" s="98">
        <v>589.62945961610001</v>
      </c>
      <c r="D207" s="98">
        <v>636.96203856238981</v>
      </c>
      <c r="E207" s="98">
        <v>617.81807071862465</v>
      </c>
      <c r="F207" s="98">
        <v>611.94202313796791</v>
      </c>
      <c r="G207" s="98">
        <v>632.29408527735393</v>
      </c>
      <c r="H207" s="98">
        <v>659.11536316778393</v>
      </c>
      <c r="I207" s="98">
        <v>664.68296829545</v>
      </c>
      <c r="J207" s="98">
        <v>666.45175833406483</v>
      </c>
      <c r="K207" s="98">
        <v>651.71559762773461</v>
      </c>
      <c r="L207" s="98">
        <v>692.51229328300337</v>
      </c>
      <c r="M207" s="98">
        <v>699.88549472944464</v>
      </c>
      <c r="N207" s="98">
        <v>714.78517014828901</v>
      </c>
      <c r="O207" s="98">
        <v>729.60740435258003</v>
      </c>
      <c r="P207" s="98">
        <v>739.81057312363737</v>
      </c>
      <c r="Q207" s="98">
        <v>761.3664055110188</v>
      </c>
      <c r="R207" s="98">
        <v>793.78396496065034</v>
      </c>
      <c r="S207" s="98">
        <v>816.34902786342559</v>
      </c>
      <c r="T207" s="98">
        <v>831.62150184867085</v>
      </c>
      <c r="U207" s="98">
        <v>830.69010654147269</v>
      </c>
      <c r="V207" s="98">
        <v>852.42982869600337</v>
      </c>
      <c r="W207" s="98">
        <v>862.10718068183337</v>
      </c>
      <c r="X207" s="98">
        <v>855.2740043303952</v>
      </c>
      <c r="Y207" s="98">
        <v>832.21114001710373</v>
      </c>
      <c r="DA207" s="63" t="s">
        <v>2446</v>
      </c>
    </row>
    <row r="208" spans="1:105" ht="12" customHeight="1" x14ac:dyDescent="0.25">
      <c r="A208" s="121" t="s">
        <v>54</v>
      </c>
      <c r="B208" s="122">
        <v>382.78724595133599</v>
      </c>
      <c r="C208" s="122">
        <v>426.24251284084966</v>
      </c>
      <c r="D208" s="122">
        <v>424.33562530289686</v>
      </c>
      <c r="E208" s="122">
        <v>433.31833827397048</v>
      </c>
      <c r="F208" s="122">
        <v>432.07332112375389</v>
      </c>
      <c r="G208" s="122">
        <v>444.55240002282841</v>
      </c>
      <c r="H208" s="122">
        <v>509.51512762358738</v>
      </c>
      <c r="I208" s="122">
        <v>506.62298667956873</v>
      </c>
      <c r="J208" s="122">
        <v>500.38985569117909</v>
      </c>
      <c r="K208" s="122">
        <v>482.38926194766339</v>
      </c>
      <c r="L208" s="122">
        <v>503.01467990148569</v>
      </c>
      <c r="M208" s="122">
        <v>469.35195567484129</v>
      </c>
      <c r="N208" s="122">
        <v>454.34688322037857</v>
      </c>
      <c r="O208" s="122">
        <v>402.06012155876959</v>
      </c>
      <c r="P208" s="122">
        <v>450.121954850507</v>
      </c>
      <c r="Q208" s="122">
        <v>445.56593596398028</v>
      </c>
      <c r="R208" s="122">
        <v>452.35546324557828</v>
      </c>
      <c r="S208" s="122">
        <v>465.71730393271622</v>
      </c>
      <c r="T208" s="122">
        <v>506.67166593318075</v>
      </c>
      <c r="U208" s="122">
        <v>478.37173985165271</v>
      </c>
      <c r="V208" s="122">
        <v>477.60979870346858</v>
      </c>
      <c r="W208" s="122">
        <v>488.39258117875249</v>
      </c>
      <c r="X208" s="122">
        <v>502.0420274307229</v>
      </c>
      <c r="Y208" s="122">
        <v>475.34365218805829</v>
      </c>
      <c r="DA208" s="130" t="s">
        <v>2447</v>
      </c>
    </row>
    <row r="209" spans="1:105" ht="12" customHeight="1" x14ac:dyDescent="0.25">
      <c r="A209" s="97" t="s">
        <v>50</v>
      </c>
      <c r="B209" s="98">
        <v>397.90509677520254</v>
      </c>
      <c r="C209" s="98">
        <v>409.1595903783188</v>
      </c>
      <c r="D209" s="98">
        <v>422.42267137021884</v>
      </c>
      <c r="E209" s="98">
        <v>431.19440328210283</v>
      </c>
      <c r="F209" s="98">
        <v>443.30271588428371</v>
      </c>
      <c r="G209" s="98">
        <v>460.82396549181874</v>
      </c>
      <c r="H209" s="98">
        <v>478.64150841350465</v>
      </c>
      <c r="I209" s="98">
        <v>497.53759623514105</v>
      </c>
      <c r="J209" s="98">
        <v>502.81862443982351</v>
      </c>
      <c r="K209" s="98">
        <v>492.45216716628971</v>
      </c>
      <c r="L209" s="98">
        <v>488.84068237420189</v>
      </c>
      <c r="M209" s="98">
        <v>465.01014449214125</v>
      </c>
      <c r="N209" s="98">
        <v>449.82170649032861</v>
      </c>
      <c r="O209" s="98">
        <v>438.63313293371522</v>
      </c>
      <c r="P209" s="98">
        <v>437.57182087818671</v>
      </c>
      <c r="Q209" s="98">
        <v>445.02859253558233</v>
      </c>
      <c r="R209" s="98">
        <v>458.92103113424884</v>
      </c>
      <c r="S209" s="98">
        <v>479.04015712705171</v>
      </c>
      <c r="T209" s="98">
        <v>511.20609657683718</v>
      </c>
      <c r="U209" s="98">
        <v>463.27883601932774</v>
      </c>
      <c r="V209" s="98">
        <v>452.71517822507025</v>
      </c>
      <c r="W209" s="98">
        <v>483.89251041110072</v>
      </c>
      <c r="X209" s="98">
        <v>547.35454936244264</v>
      </c>
      <c r="Y209" s="98">
        <v>456.59042829161439</v>
      </c>
      <c r="DA209" s="63" t="s">
        <v>2448</v>
      </c>
    </row>
    <row r="210" spans="1:105" ht="12" customHeight="1" x14ac:dyDescent="0.25">
      <c r="A210" s="109" t="s">
        <v>120</v>
      </c>
      <c r="B210" s="33">
        <v>375.59035191196301</v>
      </c>
      <c r="C210" s="33">
        <v>434.03879258688266</v>
      </c>
      <c r="D210" s="33">
        <v>425.18494202951945</v>
      </c>
      <c r="E210" s="33">
        <v>434.22772277089439</v>
      </c>
      <c r="F210" s="33">
        <v>427.47436242877723</v>
      </c>
      <c r="G210" s="33">
        <v>438.38984790822718</v>
      </c>
      <c r="H210" s="33">
        <v>519.84637419648141</v>
      </c>
      <c r="I210" s="33">
        <v>509.47311125361415</v>
      </c>
      <c r="J210" s="33">
        <v>499.65089651108855</v>
      </c>
      <c r="K210" s="33">
        <v>479.37354588510533</v>
      </c>
      <c r="L210" s="33">
        <v>507.18592902665398</v>
      </c>
      <c r="M210" s="33">
        <v>470.64056288914082</v>
      </c>
      <c r="N210" s="33">
        <v>455.68954119200771</v>
      </c>
      <c r="O210" s="33">
        <v>391.11351316869252</v>
      </c>
      <c r="P210" s="33">
        <v>453.90125283231765</v>
      </c>
      <c r="Q210" s="33">
        <v>445.7239430431132</v>
      </c>
      <c r="R210" s="33">
        <v>450.44950206685382</v>
      </c>
      <c r="S210" s="33">
        <v>461.91905092897196</v>
      </c>
      <c r="T210" s="33">
        <v>505.44482165264293</v>
      </c>
      <c r="U210" s="33">
        <v>482.17663301438921</v>
      </c>
      <c r="V210" s="33">
        <v>483.47706283664752</v>
      </c>
      <c r="W210" s="33">
        <v>489.41909021039737</v>
      </c>
      <c r="X210" s="33">
        <v>491.98609916379087</v>
      </c>
      <c r="Y210" s="33">
        <v>479.45677056125777</v>
      </c>
      <c r="DA210" s="60" t="s">
        <v>2449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1665.5579051457166</v>
      </c>
      <c r="C212" s="117">
        <f t="shared" si="101"/>
        <v>1585.862652649532</v>
      </c>
      <c r="D212" s="117">
        <f t="shared" si="101"/>
        <v>1680.0323898160896</v>
      </c>
      <c r="E212" s="117">
        <f t="shared" si="101"/>
        <v>1759.8449296166627</v>
      </c>
      <c r="F212" s="117">
        <f t="shared" si="101"/>
        <v>1877.6222073719825</v>
      </c>
      <c r="G212" s="117">
        <f t="shared" si="101"/>
        <v>1910.8847545726762</v>
      </c>
      <c r="H212" s="117">
        <f t="shared" si="101"/>
        <v>1806.4997785698845</v>
      </c>
      <c r="I212" s="117">
        <f t="shared" si="101"/>
        <v>1821.8444259666721</v>
      </c>
      <c r="J212" s="117">
        <f t="shared" si="101"/>
        <v>1800.6095463094396</v>
      </c>
      <c r="K212" s="117">
        <f t="shared" si="101"/>
        <v>1732.1348804839281</v>
      </c>
      <c r="L212" s="117">
        <f t="shared" si="101"/>
        <v>1855.5984578414536</v>
      </c>
      <c r="M212" s="117">
        <f t="shared" si="101"/>
        <v>1587.2592449220731</v>
      </c>
      <c r="N212" s="117">
        <f t="shared" si="101"/>
        <v>1589.5331481453136</v>
      </c>
      <c r="O212" s="117">
        <f t="shared" si="101"/>
        <v>1459.8334810663671</v>
      </c>
      <c r="P212" s="117">
        <f t="shared" si="101"/>
        <v>1318.7008358507035</v>
      </c>
      <c r="Q212" s="117">
        <f t="shared" si="101"/>
        <v>1346.0179675684315</v>
      </c>
      <c r="R212" s="117">
        <f t="shared" ref="R212:V212" si="102">R213+R216+R218+R227</f>
        <v>1473.7087253411805</v>
      </c>
      <c r="S212" s="117">
        <f t="shared" si="102"/>
        <v>1235.0158176253783</v>
      </c>
      <c r="T212" s="117">
        <f t="shared" si="102"/>
        <v>1479.5446715327223</v>
      </c>
      <c r="U212" s="117">
        <f t="shared" si="102"/>
        <v>1271.5966835395393</v>
      </c>
      <c r="V212" s="117">
        <f t="shared" si="102"/>
        <v>1198.6558820011555</v>
      </c>
      <c r="W212" s="117">
        <f t="shared" ref="W212:Y212" si="103">W213+W216+W218+W227</f>
        <v>1234.9990088298289</v>
      </c>
      <c r="X212" s="117">
        <f t="shared" si="103"/>
        <v>1317.5749992482531</v>
      </c>
      <c r="Y212" s="117">
        <f t="shared" si="103"/>
        <v>1113.8360867766269</v>
      </c>
      <c r="DA212" s="129" t="s">
        <v>2600</v>
      </c>
    </row>
    <row r="213" spans="1:105" ht="12" customHeight="1" x14ac:dyDescent="0.25">
      <c r="A213" s="121" t="s">
        <v>57</v>
      </c>
      <c r="B213" s="122">
        <f t="shared" ref="B213:Q213" si="104">SUM(B214:B215)</f>
        <v>1357.9455238012615</v>
      </c>
      <c r="C213" s="122">
        <f t="shared" si="104"/>
        <v>1287.5914640943049</v>
      </c>
      <c r="D213" s="122">
        <f t="shared" si="104"/>
        <v>1387.7949434796267</v>
      </c>
      <c r="E213" s="122">
        <f t="shared" si="104"/>
        <v>1482.5244550243256</v>
      </c>
      <c r="F213" s="122">
        <f t="shared" si="104"/>
        <v>1608.3006740901087</v>
      </c>
      <c r="G213" s="122">
        <f t="shared" si="104"/>
        <v>1652.5287783471019</v>
      </c>
      <c r="H213" s="122">
        <f t="shared" si="104"/>
        <v>1577.1502167610968</v>
      </c>
      <c r="I213" s="122">
        <f t="shared" si="104"/>
        <v>1604.532059787073</v>
      </c>
      <c r="J213" s="122">
        <f t="shared" si="104"/>
        <v>1590.7388850572736</v>
      </c>
      <c r="K213" s="122">
        <f t="shared" si="104"/>
        <v>1533.8323859923121</v>
      </c>
      <c r="L213" s="122">
        <f t="shared" si="104"/>
        <v>1660.9990164449282</v>
      </c>
      <c r="M213" s="122">
        <f t="shared" si="104"/>
        <v>1401.6858332084091</v>
      </c>
      <c r="N213" s="122">
        <f t="shared" si="104"/>
        <v>1414.6198051059616</v>
      </c>
      <c r="O213" s="122">
        <f t="shared" si="104"/>
        <v>1282.2251077681583</v>
      </c>
      <c r="P213" s="122">
        <f t="shared" si="104"/>
        <v>1138.1941631069265</v>
      </c>
      <c r="Q213" s="122">
        <f t="shared" si="104"/>
        <v>1168.7832302792517</v>
      </c>
      <c r="R213" s="122">
        <f t="shared" ref="R213:V213" si="105">SUM(R214:R215)</f>
        <v>1290.176881330483</v>
      </c>
      <c r="S213" s="122">
        <f t="shared" si="105"/>
        <v>1047.3538833607131</v>
      </c>
      <c r="T213" s="122">
        <f t="shared" si="105"/>
        <v>1296.9299743399831</v>
      </c>
      <c r="U213" s="122">
        <f t="shared" si="105"/>
        <v>1109.7377776330716</v>
      </c>
      <c r="V213" s="122">
        <f t="shared" si="105"/>
        <v>1050.6081433721922</v>
      </c>
      <c r="W213" s="122">
        <f t="shared" ref="W213:Y213" si="106">SUM(W214:W215)</f>
        <v>1084.1489233195314</v>
      </c>
      <c r="X213" s="122">
        <f t="shared" si="106"/>
        <v>1153.7000761302882</v>
      </c>
      <c r="Y213" s="122">
        <f t="shared" si="106"/>
        <v>981.00780774578323</v>
      </c>
      <c r="DA213" s="130" t="s">
        <v>2601</v>
      </c>
    </row>
    <row r="214" spans="1:105" ht="12" customHeight="1" x14ac:dyDescent="0.25">
      <c r="A214" s="97" t="s">
        <v>74</v>
      </c>
      <c r="B214" s="98">
        <v>1357.9455238012615</v>
      </c>
      <c r="C214" s="98">
        <v>1287.5914640943049</v>
      </c>
      <c r="D214" s="98">
        <v>1387.7949434796267</v>
      </c>
      <c r="E214" s="98">
        <v>1482.5244550243256</v>
      </c>
      <c r="F214" s="98">
        <v>1608.3006740901087</v>
      </c>
      <c r="G214" s="98">
        <v>1652.5287783471019</v>
      </c>
      <c r="H214" s="98">
        <v>1577.1502167610968</v>
      </c>
      <c r="I214" s="98">
        <v>1604.532059787073</v>
      </c>
      <c r="J214" s="98">
        <v>1590.7388850572736</v>
      </c>
      <c r="K214" s="98">
        <v>1533.8323859923121</v>
      </c>
      <c r="L214" s="98">
        <v>1660.9990164449282</v>
      </c>
      <c r="M214" s="98">
        <v>1401.6858332084091</v>
      </c>
      <c r="N214" s="98">
        <v>1414.6198051059616</v>
      </c>
      <c r="O214" s="98">
        <v>1282.2251077681583</v>
      </c>
      <c r="P214" s="98">
        <v>1138.1941631069265</v>
      </c>
      <c r="Q214" s="98">
        <v>1168.7832302792517</v>
      </c>
      <c r="R214" s="98">
        <v>1290.176881330483</v>
      </c>
      <c r="S214" s="98">
        <v>1047.3538833607131</v>
      </c>
      <c r="T214" s="98">
        <v>1296.9299743399831</v>
      </c>
      <c r="U214" s="98">
        <v>1109.7377776330716</v>
      </c>
      <c r="V214" s="98">
        <v>1050.6081433721922</v>
      </c>
      <c r="W214" s="98">
        <v>1084.1489233195314</v>
      </c>
      <c r="X214" s="98">
        <v>1153.7000761302882</v>
      </c>
      <c r="Y214" s="98">
        <v>981.00780774578323</v>
      </c>
      <c r="DA214" s="63" t="s">
        <v>2602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2603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2604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2605</v>
      </c>
    </row>
    <row r="218" spans="1:105" ht="12" customHeight="1" x14ac:dyDescent="0.25">
      <c r="A218" s="121" t="s">
        <v>55</v>
      </c>
      <c r="B218" s="122">
        <v>255.93993199548521</v>
      </c>
      <c r="C218" s="122">
        <v>246.6771939308662</v>
      </c>
      <c r="D218" s="122">
        <v>240.0501498960335</v>
      </c>
      <c r="E218" s="122">
        <v>225.47374856840938</v>
      </c>
      <c r="F218" s="122">
        <v>217.7899106695819</v>
      </c>
      <c r="G218" s="122">
        <v>207.85452280136769</v>
      </c>
      <c r="H218" s="122">
        <v>181.64574223754255</v>
      </c>
      <c r="I218" s="122">
        <v>170.18263059113588</v>
      </c>
      <c r="J218" s="122">
        <v>163.36799666484211</v>
      </c>
      <c r="K218" s="122">
        <v>153.32002062251647</v>
      </c>
      <c r="L218" s="122">
        <v>150.61977517925683</v>
      </c>
      <c r="M218" s="122">
        <v>143.52281891594359</v>
      </c>
      <c r="N218" s="122">
        <v>134.30768642137443</v>
      </c>
      <c r="O218" s="122">
        <v>137.79357718442458</v>
      </c>
      <c r="P218" s="122">
        <v>140.62167122278413</v>
      </c>
      <c r="Q218" s="122">
        <v>137.44214636279523</v>
      </c>
      <c r="R218" s="122">
        <v>142.98202255998345</v>
      </c>
      <c r="S218" s="122">
        <v>146.09648937661299</v>
      </c>
      <c r="T218" s="122">
        <v>140.25827419468015</v>
      </c>
      <c r="U218" s="122">
        <v>125.77708788345612</v>
      </c>
      <c r="V218" s="122">
        <v>114.97409281859328</v>
      </c>
      <c r="W218" s="122">
        <v>116.77549375564301</v>
      </c>
      <c r="X218" s="122">
        <v>126.47756371251288</v>
      </c>
      <c r="Y218" s="122">
        <v>102.12737369309203</v>
      </c>
      <c r="DA218" s="130" t="s">
        <v>2606</v>
      </c>
    </row>
    <row r="219" spans="1:105" ht="12" customHeight="1" x14ac:dyDescent="0.25">
      <c r="A219" s="97" t="s">
        <v>141</v>
      </c>
      <c r="B219" s="98">
        <v>297.46839978123313</v>
      </c>
      <c r="C219" s="98">
        <v>294.58599762635947</v>
      </c>
      <c r="D219" s="98">
        <v>294.08888060954251</v>
      </c>
      <c r="E219" s="98">
        <v>278.90807068375005</v>
      </c>
      <c r="F219" s="98">
        <v>278.86209441053342</v>
      </c>
      <c r="G219" s="98">
        <v>290.72880574279384</v>
      </c>
      <c r="H219" s="98">
        <v>280.26384403344866</v>
      </c>
      <c r="I219" s="98">
        <v>284.16327825109693</v>
      </c>
      <c r="J219" s="98">
        <v>287.41271160306763</v>
      </c>
      <c r="K219" s="98">
        <v>282.23200068413934</v>
      </c>
      <c r="L219" s="98">
        <v>294.10421823393398</v>
      </c>
      <c r="M219" s="98">
        <v>297.32359655499687</v>
      </c>
      <c r="N219" s="98">
        <v>293.14068005069612</v>
      </c>
      <c r="O219" s="98">
        <v>300.75577525791232</v>
      </c>
      <c r="P219" s="98">
        <v>300.98157347248895</v>
      </c>
      <c r="Q219" s="98">
        <v>289.87197872834429</v>
      </c>
      <c r="R219" s="98">
        <v>296.53543116050849</v>
      </c>
      <c r="S219" s="98">
        <v>305.03940557760768</v>
      </c>
      <c r="T219" s="98">
        <v>301.70828485994116</v>
      </c>
      <c r="U219" s="98">
        <v>282.79768958539404</v>
      </c>
      <c r="V219" s="98">
        <v>269.45438770492694</v>
      </c>
      <c r="W219" s="98">
        <v>281.43365670802399</v>
      </c>
      <c r="X219" s="98">
        <v>305.48133001537036</v>
      </c>
      <c r="Y219" s="98">
        <v>252.63286233819161</v>
      </c>
      <c r="DA219" s="63" t="s">
        <v>2607</v>
      </c>
    </row>
    <row r="220" spans="1:105" ht="12" customHeight="1" x14ac:dyDescent="0.25">
      <c r="A220" s="97" t="s">
        <v>140</v>
      </c>
      <c r="B220" s="98">
        <v>34.112154858988319</v>
      </c>
      <c r="C220" s="98">
        <v>65.401506364731958</v>
      </c>
      <c r="D220" s="98">
        <v>26.332079801970671</v>
      </c>
      <c r="E220" s="98">
        <v>14.659143622339611</v>
      </c>
      <c r="F220" s="98">
        <v>19.261753653698076</v>
      </c>
      <c r="G220" s="98">
        <v>19.439007477378595</v>
      </c>
      <c r="H220" s="98">
        <v>25.606210875475217</v>
      </c>
      <c r="I220" s="98">
        <v>21.155167728345411</v>
      </c>
      <c r="J220" s="98">
        <v>20.065272461599093</v>
      </c>
      <c r="K220" s="98">
        <v>18.445499186838671</v>
      </c>
      <c r="L220" s="98">
        <v>19.238050704998944</v>
      </c>
      <c r="M220" s="98">
        <v>29.508106088225333</v>
      </c>
      <c r="N220" s="98">
        <v>19.088134489854859</v>
      </c>
      <c r="O220" s="98">
        <v>12.291821822608977</v>
      </c>
      <c r="P220" s="98">
        <v>25.523977953034969</v>
      </c>
      <c r="Q220" s="98">
        <v>5.0322874192503209</v>
      </c>
      <c r="R220" s="98">
        <v>8.697450544205056</v>
      </c>
      <c r="S220" s="98">
        <v>16.812315595023033</v>
      </c>
      <c r="T220" s="98">
        <v>19.680128887840493</v>
      </c>
      <c r="U220" s="98">
        <v>23.623321208663668</v>
      </c>
      <c r="V220" s="98">
        <v>18.063679556403944</v>
      </c>
      <c r="W220" s="98">
        <v>21.623138002290695</v>
      </c>
      <c r="X220" s="98">
        <v>26.482267749828452</v>
      </c>
      <c r="Y220" s="98">
        <v>16.233919718059553</v>
      </c>
      <c r="DA220" s="63" t="s">
        <v>2608</v>
      </c>
    </row>
    <row r="221" spans="1:105" ht="12" customHeight="1" x14ac:dyDescent="0.25">
      <c r="A221" s="100" t="s">
        <v>50</v>
      </c>
      <c r="B221" s="101">
        <v>34.112154858988319</v>
      </c>
      <c r="C221" s="101">
        <v>65.401506364731958</v>
      </c>
      <c r="D221" s="101">
        <v>26.332079801970671</v>
      </c>
      <c r="E221" s="101">
        <v>14.659143622339611</v>
      </c>
      <c r="F221" s="101">
        <v>19.261753653698076</v>
      </c>
      <c r="G221" s="101">
        <v>19.439007477378595</v>
      </c>
      <c r="H221" s="101">
        <v>25.606210875475217</v>
      </c>
      <c r="I221" s="101">
        <v>21.155167728345411</v>
      </c>
      <c r="J221" s="101">
        <v>20.065272461599093</v>
      </c>
      <c r="K221" s="101">
        <v>18.445499186838671</v>
      </c>
      <c r="L221" s="101">
        <v>19.238050704998944</v>
      </c>
      <c r="M221" s="101">
        <v>29.508106088225333</v>
      </c>
      <c r="N221" s="101">
        <v>19.088134489854859</v>
      </c>
      <c r="O221" s="101">
        <v>12.291821822608977</v>
      </c>
      <c r="P221" s="101">
        <v>25.523977953034969</v>
      </c>
      <c r="Q221" s="101">
        <v>5.0322874192503209</v>
      </c>
      <c r="R221" s="101">
        <v>8.697450544205056</v>
      </c>
      <c r="S221" s="101">
        <v>16.812315595023033</v>
      </c>
      <c r="T221" s="101">
        <v>19.680128887840493</v>
      </c>
      <c r="U221" s="101">
        <v>23.623321208663668</v>
      </c>
      <c r="V221" s="101">
        <v>18.063679556403944</v>
      </c>
      <c r="W221" s="101">
        <v>21.623138002290695</v>
      </c>
      <c r="X221" s="101">
        <v>26.482267749828452</v>
      </c>
      <c r="Y221" s="101">
        <v>16.233919718059553</v>
      </c>
      <c r="DA221" s="131" t="s">
        <v>2609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2610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2611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2612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2613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2614</v>
      </c>
    </row>
    <row r="227" spans="1:105" ht="12" customHeight="1" x14ac:dyDescent="0.25">
      <c r="A227" s="121" t="s">
        <v>54</v>
      </c>
      <c r="B227" s="122">
        <v>51.672449348969884</v>
      </c>
      <c r="C227" s="122">
        <v>51.593994624360889</v>
      </c>
      <c r="D227" s="122">
        <v>52.187296440429577</v>
      </c>
      <c r="E227" s="122">
        <v>51.846726023927857</v>
      </c>
      <c r="F227" s="122">
        <v>51.53162261229199</v>
      </c>
      <c r="G227" s="122">
        <v>50.50145342420668</v>
      </c>
      <c r="H227" s="122">
        <v>47.703819571245027</v>
      </c>
      <c r="I227" s="122">
        <v>47.129735588463248</v>
      </c>
      <c r="J227" s="122">
        <v>46.502664587323856</v>
      </c>
      <c r="K227" s="122">
        <v>44.9824738690996</v>
      </c>
      <c r="L227" s="122">
        <v>43.979666217268573</v>
      </c>
      <c r="M227" s="122">
        <v>42.050592797720427</v>
      </c>
      <c r="N227" s="122">
        <v>40.60565661797748</v>
      </c>
      <c r="O227" s="122">
        <v>39.814796113784261</v>
      </c>
      <c r="P227" s="122">
        <v>39.885001520993093</v>
      </c>
      <c r="Q227" s="122">
        <v>39.792590926384406</v>
      </c>
      <c r="R227" s="122">
        <v>40.549821450714077</v>
      </c>
      <c r="S227" s="122">
        <v>41.565444888052355</v>
      </c>
      <c r="T227" s="122">
        <v>42.356422998059159</v>
      </c>
      <c r="U227" s="122">
        <v>36.081818023011742</v>
      </c>
      <c r="V227" s="122">
        <v>33.073645810369918</v>
      </c>
      <c r="W227" s="122">
        <v>34.074591754654449</v>
      </c>
      <c r="X227" s="122">
        <v>37.3973594054522</v>
      </c>
      <c r="Y227" s="122">
        <v>30.700905337751781</v>
      </c>
      <c r="DA227" s="130" t="s">
        <v>2615</v>
      </c>
    </row>
    <row r="228" spans="1:105" ht="12" customHeight="1" x14ac:dyDescent="0.25">
      <c r="A228" s="97" t="s">
        <v>50</v>
      </c>
      <c r="B228" s="98">
        <v>160.21599281200238</v>
      </c>
      <c r="C228" s="98">
        <v>164.64486483571508</v>
      </c>
      <c r="D228" s="98">
        <v>169.73107113864705</v>
      </c>
      <c r="E228" s="98">
        <v>172.93860298958495</v>
      </c>
      <c r="F228" s="98">
        <v>177.35770006676975</v>
      </c>
      <c r="G228" s="98">
        <v>183.84518673303472</v>
      </c>
      <c r="H228" s="98">
        <v>190.26063010882677</v>
      </c>
      <c r="I228" s="98">
        <v>197.36599307108452</v>
      </c>
      <c r="J228" s="98">
        <v>199.34496159286681</v>
      </c>
      <c r="K228" s="98">
        <v>195.08094522854071</v>
      </c>
      <c r="L228" s="98">
        <v>193.4235525708996</v>
      </c>
      <c r="M228" s="98">
        <v>183.73514339024473</v>
      </c>
      <c r="N228" s="98">
        <v>177.45940218738326</v>
      </c>
      <c r="O228" s="98">
        <v>172.83745840985645</v>
      </c>
      <c r="P228" s="98">
        <v>172.33343903076411</v>
      </c>
      <c r="Q228" s="98">
        <v>175.11745960036504</v>
      </c>
      <c r="R228" s="98">
        <v>180.23399161115043</v>
      </c>
      <c r="S228" s="98">
        <v>187.36150419607171</v>
      </c>
      <c r="T228" s="98">
        <v>198.90625205531441</v>
      </c>
      <c r="U228" s="98">
        <v>179.20788917006928</v>
      </c>
      <c r="V228" s="98">
        <v>173.40410334510221</v>
      </c>
      <c r="W228" s="98">
        <v>183.45279452515723</v>
      </c>
      <c r="X228" s="98">
        <v>205.91175442360489</v>
      </c>
      <c r="Y228" s="98">
        <v>170.67765761744405</v>
      </c>
      <c r="DA228" s="63" t="s">
        <v>2616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2617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83.059458272453341</v>
      </c>
      <c r="C231" s="118">
        <f t="shared" si="108"/>
        <v>80.604900024490533</v>
      </c>
      <c r="D231" s="118">
        <f t="shared" si="108"/>
        <v>84.870332597241926</v>
      </c>
      <c r="E231" s="118">
        <f t="shared" si="108"/>
        <v>88.666031570833425</v>
      </c>
      <c r="F231" s="118">
        <f t="shared" si="108"/>
        <v>94.160506816434975</v>
      </c>
      <c r="G231" s="118">
        <f t="shared" si="108"/>
        <v>96.5568549020186</v>
      </c>
      <c r="H231" s="118">
        <f t="shared" si="108"/>
        <v>93.36305262220796</v>
      </c>
      <c r="I231" s="118">
        <f t="shared" si="108"/>
        <v>93.867530429403743</v>
      </c>
      <c r="J231" s="118">
        <f t="shared" si="108"/>
        <v>92.671989601833033</v>
      </c>
      <c r="K231" s="118">
        <f t="shared" si="108"/>
        <v>89.331581395439471</v>
      </c>
      <c r="L231" s="118">
        <f t="shared" si="108"/>
        <v>95.427760224112802</v>
      </c>
      <c r="M231" s="118">
        <f t="shared" si="108"/>
        <v>83.028388996263303</v>
      </c>
      <c r="N231" s="118">
        <f t="shared" si="108"/>
        <v>82.497316804559759</v>
      </c>
      <c r="O231" s="118">
        <f t="shared" si="108"/>
        <v>75.337632787561375</v>
      </c>
      <c r="P231" s="118">
        <f t="shared" si="108"/>
        <v>69.384372330053182</v>
      </c>
      <c r="Q231" s="118">
        <f t="shared" si="108"/>
        <v>69.916132186063066</v>
      </c>
      <c r="R231" s="118">
        <f t="shared" ref="R231:V231" si="109">R232+R235+R237+R246</f>
        <v>75.162221159023417</v>
      </c>
      <c r="S231" s="118">
        <f t="shared" si="109"/>
        <v>64.727399205386263</v>
      </c>
      <c r="T231" s="118">
        <f t="shared" si="109"/>
        <v>75.468712655949673</v>
      </c>
      <c r="U231" s="118">
        <f t="shared" si="109"/>
        <v>66.067454404134125</v>
      </c>
      <c r="V231" s="118">
        <f t="shared" si="109"/>
        <v>62.563970785191167</v>
      </c>
      <c r="W231" s="118">
        <f t="shared" ref="W231:Y231" si="110">W232+W235+W237+W246</f>
        <v>63.831886735197763</v>
      </c>
      <c r="X231" s="118">
        <f t="shared" si="110"/>
        <v>66.809002755692219</v>
      </c>
      <c r="Y231" s="118">
        <f t="shared" si="110"/>
        <v>57.372462309320603</v>
      </c>
      <c r="DA231" s="129" t="s">
        <v>2768</v>
      </c>
    </row>
    <row r="232" spans="1:105" ht="12" customHeight="1" x14ac:dyDescent="0.25">
      <c r="A232" s="121" t="s">
        <v>57</v>
      </c>
      <c r="B232" s="123">
        <f t="shared" ref="B232:Q232" si="111">SUM(B233:B234)</f>
        <v>63.475136432406984</v>
      </c>
      <c r="C232" s="123">
        <f t="shared" si="111"/>
        <v>60.174083206258778</v>
      </c>
      <c r="D232" s="123">
        <f t="shared" si="111"/>
        <v>64.792408375094922</v>
      </c>
      <c r="E232" s="123">
        <f t="shared" si="111"/>
        <v>69.059893257135883</v>
      </c>
      <c r="F232" s="123">
        <f t="shared" si="111"/>
        <v>74.786549986613778</v>
      </c>
      <c r="G232" s="123">
        <f t="shared" si="111"/>
        <v>76.646440556398616</v>
      </c>
      <c r="H232" s="123">
        <f t="shared" si="111"/>
        <v>72.856281598363637</v>
      </c>
      <c r="I232" s="123">
        <f t="shared" si="111"/>
        <v>73.802117312471992</v>
      </c>
      <c r="J232" s="123">
        <f t="shared" si="111"/>
        <v>72.78386077067006</v>
      </c>
      <c r="K232" s="123">
        <f t="shared" si="111"/>
        <v>69.865120259680978</v>
      </c>
      <c r="L232" s="123">
        <f t="shared" si="111"/>
        <v>75.312273562922428</v>
      </c>
      <c r="M232" s="123">
        <f t="shared" si="111"/>
        <v>63.204213825760824</v>
      </c>
      <c r="N232" s="123">
        <f t="shared" si="111"/>
        <v>63.395989059132432</v>
      </c>
      <c r="O232" s="123">
        <f t="shared" si="111"/>
        <v>57.15527722187953</v>
      </c>
      <c r="P232" s="123">
        <f t="shared" si="111"/>
        <v>50.473150880238755</v>
      </c>
      <c r="Q232" s="123">
        <f t="shared" si="111"/>
        <v>51.532448609534455</v>
      </c>
      <c r="R232" s="123">
        <f t="shared" ref="R232:V232" si="112">SUM(R233:R234)</f>
        <v>56.556583909415103</v>
      </c>
      <c r="S232" s="123">
        <f t="shared" si="112"/>
        <v>45.653273572159705</v>
      </c>
      <c r="T232" s="123">
        <f t="shared" si="112"/>
        <v>56.226945612268189</v>
      </c>
      <c r="U232" s="123">
        <f t="shared" si="112"/>
        <v>47.80353146904941</v>
      </c>
      <c r="V232" s="123">
        <f t="shared" si="112"/>
        <v>44.956742529663856</v>
      </c>
      <c r="W232" s="123">
        <f t="shared" ref="W232:Y232" si="113">SUM(W233:W234)</f>
        <v>46.109822195956866</v>
      </c>
      <c r="X232" s="123">
        <f t="shared" si="113"/>
        <v>48.746823932004141</v>
      </c>
      <c r="Y232" s="123">
        <f t="shared" si="113"/>
        <v>41.085420780973038</v>
      </c>
      <c r="DA232" s="130" t="s">
        <v>2769</v>
      </c>
    </row>
    <row r="233" spans="1:105" ht="12" customHeight="1" x14ac:dyDescent="0.25">
      <c r="A233" s="97" t="s">
        <v>74</v>
      </c>
      <c r="B233" s="99">
        <v>62.860183237680452</v>
      </c>
      <c r="C233" s="99">
        <v>59.590588108015872</v>
      </c>
      <c r="D233" s="99">
        <v>64.181751148582038</v>
      </c>
      <c r="E233" s="99">
        <v>68.447858889392933</v>
      </c>
      <c r="F233" s="99">
        <v>74.119506851123219</v>
      </c>
      <c r="G233" s="99">
        <v>75.979737878721522</v>
      </c>
      <c r="H233" s="99">
        <v>72.241713935715893</v>
      </c>
      <c r="I233" s="99">
        <v>73.175769187801691</v>
      </c>
      <c r="J233" s="99">
        <v>72.17157752971363</v>
      </c>
      <c r="K233" s="99">
        <v>69.291203793860106</v>
      </c>
      <c r="L233" s="99">
        <v>74.686642003682607</v>
      </c>
      <c r="M233" s="99">
        <v>62.662650684557434</v>
      </c>
      <c r="N233" s="99">
        <v>62.839716859463707</v>
      </c>
      <c r="O233" s="99">
        <v>56.626162940619814</v>
      </c>
      <c r="P233" s="99">
        <v>49.998871000971477</v>
      </c>
      <c r="Q233" s="99">
        <v>51.064515263879052</v>
      </c>
      <c r="R233" s="99">
        <v>56.036546485046721</v>
      </c>
      <c r="S233" s="99">
        <v>45.231141067989917</v>
      </c>
      <c r="T233" s="99">
        <v>55.692056634955811</v>
      </c>
      <c r="U233" s="99">
        <v>47.346991915980176</v>
      </c>
      <c r="V233" s="99">
        <v>44.51540326891763</v>
      </c>
      <c r="W233" s="99">
        <v>45.640860351932275</v>
      </c>
      <c r="X233" s="99">
        <v>48.227878923166074</v>
      </c>
      <c r="Y233" s="99">
        <v>40.638618413447603</v>
      </c>
      <c r="DA233" s="63" t="s">
        <v>2770</v>
      </c>
    </row>
    <row r="234" spans="1:105" ht="12" customHeight="1" x14ac:dyDescent="0.25">
      <c r="A234" s="97" t="s">
        <v>53</v>
      </c>
      <c r="B234" s="99">
        <v>0.61495319472653309</v>
      </c>
      <c r="C234" s="99">
        <v>0.58349509824290846</v>
      </c>
      <c r="D234" s="99">
        <v>0.61065722651289156</v>
      </c>
      <c r="E234" s="99">
        <v>0.61203436774295439</v>
      </c>
      <c r="F234" s="99">
        <v>0.66704313549056127</v>
      </c>
      <c r="G234" s="99">
        <v>0.66670267767708769</v>
      </c>
      <c r="H234" s="99">
        <v>0.61456766264773866</v>
      </c>
      <c r="I234" s="99">
        <v>0.62634812467029866</v>
      </c>
      <c r="J234" s="99">
        <v>0.61228324095642472</v>
      </c>
      <c r="K234" s="99">
        <v>0.57391646582087041</v>
      </c>
      <c r="L234" s="99">
        <v>0.62563155923981628</v>
      </c>
      <c r="M234" s="99">
        <v>0.54156314120338778</v>
      </c>
      <c r="N234" s="99">
        <v>0.55627219966872354</v>
      </c>
      <c r="O234" s="99">
        <v>0.52911428125971771</v>
      </c>
      <c r="P234" s="99">
        <v>0.47427987926727633</v>
      </c>
      <c r="Q234" s="99">
        <v>0.46793334565540018</v>
      </c>
      <c r="R234" s="99">
        <v>0.52003742436838407</v>
      </c>
      <c r="S234" s="99">
        <v>0.42213250416978471</v>
      </c>
      <c r="T234" s="99">
        <v>0.53488897731237472</v>
      </c>
      <c r="U234" s="99">
        <v>0.45653955306923527</v>
      </c>
      <c r="V234" s="99">
        <v>0.44133926074622826</v>
      </c>
      <c r="W234" s="99">
        <v>0.46896184402458918</v>
      </c>
      <c r="X234" s="99">
        <v>0.51894500883806383</v>
      </c>
      <c r="Y234" s="99">
        <v>0.44680236752543623</v>
      </c>
      <c r="DA234" s="63" t="s">
        <v>2771</v>
      </c>
    </row>
    <row r="235" spans="1:105" ht="12" customHeight="1" x14ac:dyDescent="0.25">
      <c r="A235" s="121" t="s">
        <v>92</v>
      </c>
      <c r="B235" s="123">
        <f t="shared" ref="B235:Y235" si="114">B236</f>
        <v>0.2467245180615357</v>
      </c>
      <c r="C235" s="123">
        <f t="shared" si="114"/>
        <v>0.30905195578271299</v>
      </c>
      <c r="D235" s="123">
        <f t="shared" si="114"/>
        <v>0.24693064889083671</v>
      </c>
      <c r="E235" s="123">
        <f t="shared" si="114"/>
        <v>0.45274961376266221</v>
      </c>
      <c r="F235" s="123">
        <f t="shared" si="114"/>
        <v>0.3653721296616636</v>
      </c>
      <c r="G235" s="123">
        <f t="shared" si="114"/>
        <v>0.50337348453188957</v>
      </c>
      <c r="H235" s="123">
        <f t="shared" si="114"/>
        <v>0.5740282882917721</v>
      </c>
      <c r="I235" s="123">
        <f t="shared" si="114"/>
        <v>0.37940388234701544</v>
      </c>
      <c r="J235" s="123">
        <f t="shared" si="114"/>
        <v>0.48464941338668133</v>
      </c>
      <c r="K235" s="123">
        <f t="shared" si="114"/>
        <v>0.81111878663479786</v>
      </c>
      <c r="L235" s="123">
        <f t="shared" si="114"/>
        <v>0.84533134254731002</v>
      </c>
      <c r="M235" s="123">
        <f t="shared" si="114"/>
        <v>0.88303074708822116</v>
      </c>
      <c r="N235" s="123">
        <f t="shared" si="114"/>
        <v>0.86005445179337481</v>
      </c>
      <c r="O235" s="123">
        <f t="shared" si="114"/>
        <v>0.80412799241034794</v>
      </c>
      <c r="P235" s="123">
        <f t="shared" si="114"/>
        <v>0.64571481673919828</v>
      </c>
      <c r="Q235" s="123">
        <f t="shared" si="114"/>
        <v>0.9113540945388463</v>
      </c>
      <c r="R235" s="123">
        <f t="shared" si="114"/>
        <v>0.81097114240029444</v>
      </c>
      <c r="S235" s="123">
        <f t="shared" si="114"/>
        <v>0.85067145163121294</v>
      </c>
      <c r="T235" s="123">
        <f t="shared" si="114"/>
        <v>0.69020908236762479</v>
      </c>
      <c r="U235" s="123">
        <f t="shared" si="114"/>
        <v>0.691769903723224</v>
      </c>
      <c r="V235" s="123">
        <f t="shared" si="114"/>
        <v>0.63338909654386322</v>
      </c>
      <c r="W235" s="123">
        <f t="shared" si="114"/>
        <v>0.60413633013112589</v>
      </c>
      <c r="X235" s="123">
        <f t="shared" si="114"/>
        <v>0.60052777005417779</v>
      </c>
      <c r="Y235" s="123">
        <f t="shared" si="114"/>
        <v>0.64339391307725247</v>
      </c>
      <c r="DA235" s="130" t="s">
        <v>2772</v>
      </c>
    </row>
    <row r="236" spans="1:105" ht="12" customHeight="1" x14ac:dyDescent="0.25">
      <c r="A236" s="97" t="s">
        <v>53</v>
      </c>
      <c r="B236" s="99">
        <f>RES_hhdet_fecs!B29</f>
        <v>0.2467245180615357</v>
      </c>
      <c r="C236" s="99">
        <f>RES_hhdet_fecs!C29</f>
        <v>0.30905195578271299</v>
      </c>
      <c r="D236" s="99">
        <f>RES_hhdet_fecs!D29</f>
        <v>0.24693064889083671</v>
      </c>
      <c r="E236" s="99">
        <f>RES_hhdet_fecs!E29</f>
        <v>0.45274961376266221</v>
      </c>
      <c r="F236" s="99">
        <f>RES_hhdet_fecs!F29</f>
        <v>0.3653721296616636</v>
      </c>
      <c r="G236" s="99">
        <f>RES_hhdet_fecs!G29</f>
        <v>0.50337348453188957</v>
      </c>
      <c r="H236" s="99">
        <f>RES_hhdet_fecs!H29</f>
        <v>0.5740282882917721</v>
      </c>
      <c r="I236" s="99">
        <f>RES_hhdet_fecs!I29</f>
        <v>0.37940388234701544</v>
      </c>
      <c r="J236" s="99">
        <f>RES_hhdet_fecs!J29</f>
        <v>0.48464941338668133</v>
      </c>
      <c r="K236" s="99">
        <f>RES_hhdet_fecs!K29</f>
        <v>0.81111878663479786</v>
      </c>
      <c r="L236" s="99">
        <f>RES_hhdet_fecs!L29</f>
        <v>0.84533134254731002</v>
      </c>
      <c r="M236" s="99">
        <f>RES_hhdet_fecs!M29</f>
        <v>0.88303074708822116</v>
      </c>
      <c r="N236" s="99">
        <f>RES_hhdet_fecs!N29</f>
        <v>0.86005445179337481</v>
      </c>
      <c r="O236" s="99">
        <f>RES_hhdet_fecs!O29</f>
        <v>0.80412799241034794</v>
      </c>
      <c r="P236" s="99">
        <f>RES_hhdet_fecs!P29</f>
        <v>0.64571481673919828</v>
      </c>
      <c r="Q236" s="99">
        <f>RES_hhdet_fecs!Q29</f>
        <v>0.9113540945388463</v>
      </c>
      <c r="R236" s="99">
        <f>RES_hhdet_fecs!R29</f>
        <v>0.81097114240029444</v>
      </c>
      <c r="S236" s="99">
        <f>RES_hhdet_fecs!S29</f>
        <v>0.85067145163121294</v>
      </c>
      <c r="T236" s="99">
        <f>RES_hhdet_fecs!T29</f>
        <v>0.69020908236762479</v>
      </c>
      <c r="U236" s="99">
        <f>RES_hhdet_fecs!U29</f>
        <v>0.691769903723224</v>
      </c>
      <c r="V236" s="99">
        <f>RES_hhdet_fecs!V29</f>
        <v>0.63338909654386322</v>
      </c>
      <c r="W236" s="99">
        <f>RES_hhdet_fecs!W29</f>
        <v>0.60413633013112589</v>
      </c>
      <c r="X236" s="99">
        <f>RES_hhdet_fecs!X29</f>
        <v>0.60052777005417779</v>
      </c>
      <c r="Y236" s="99">
        <f>RES_hhdet_fecs!Y29</f>
        <v>0.64339391307725247</v>
      </c>
      <c r="DA236" s="63" t="s">
        <v>2773</v>
      </c>
    </row>
    <row r="237" spans="1:105" ht="12" customHeight="1" x14ac:dyDescent="0.25">
      <c r="A237" s="121" t="s">
        <v>55</v>
      </c>
      <c r="B237" s="123">
        <v>13.271160943425846</v>
      </c>
      <c r="C237" s="123">
        <v>13.438197965664507</v>
      </c>
      <c r="D237" s="123">
        <v>13.18722205306584</v>
      </c>
      <c r="E237" s="123">
        <v>12.412533588332201</v>
      </c>
      <c r="F237" s="123">
        <v>12.322780872745591</v>
      </c>
      <c r="G237" s="123">
        <v>12.596322380169523</v>
      </c>
      <c r="H237" s="123">
        <v>12.29859890075355</v>
      </c>
      <c r="I237" s="123">
        <v>12.149649159406023</v>
      </c>
      <c r="J237" s="123">
        <v>12.006061484741508</v>
      </c>
      <c r="K237" s="123">
        <v>11.561461713229455</v>
      </c>
      <c r="L237" s="123">
        <v>11.950184178576665</v>
      </c>
      <c r="M237" s="123">
        <v>12.154801681200585</v>
      </c>
      <c r="N237" s="123">
        <v>11.737198808320407</v>
      </c>
      <c r="O237" s="123">
        <v>11.638602890865638</v>
      </c>
      <c r="P237" s="123">
        <v>11.938882862659868</v>
      </c>
      <c r="Q237" s="123">
        <v>11.268390045772327</v>
      </c>
      <c r="R237" s="123">
        <v>11.568949348473836</v>
      </c>
      <c r="S237" s="123">
        <v>11.90824533642839</v>
      </c>
      <c r="T237" s="123">
        <v>11.825087512722801</v>
      </c>
      <c r="U237" s="123">
        <v>11.381880080508207</v>
      </c>
      <c r="V237" s="123">
        <v>10.979809324311786</v>
      </c>
      <c r="W237" s="123">
        <v>11.127591543754479</v>
      </c>
      <c r="X237" s="123">
        <v>11.399228746873657</v>
      </c>
      <c r="Y237" s="123">
        <v>10.075509011471638</v>
      </c>
      <c r="DA237" s="130" t="s">
        <v>2774</v>
      </c>
    </row>
    <row r="238" spans="1:105" ht="12" customHeight="1" x14ac:dyDescent="0.25">
      <c r="A238" s="97" t="s">
        <v>141</v>
      </c>
      <c r="B238" s="99">
        <v>13.770006078980625</v>
      </c>
      <c r="C238" s="99">
        <v>13.633635618491187</v>
      </c>
      <c r="D238" s="99">
        <v>13.600812886319469</v>
      </c>
      <c r="E238" s="99">
        <v>12.87713008751745</v>
      </c>
      <c r="F238" s="99">
        <v>12.851527858044074</v>
      </c>
      <c r="G238" s="99">
        <v>13.367088515230369</v>
      </c>
      <c r="H238" s="99">
        <v>12.837547262154946</v>
      </c>
      <c r="I238" s="99">
        <v>12.959458387955648</v>
      </c>
      <c r="J238" s="99">
        <v>13.039870335312248</v>
      </c>
      <c r="K238" s="99">
        <v>12.749890571583993</v>
      </c>
      <c r="L238" s="99">
        <v>13.224364518905217</v>
      </c>
      <c r="M238" s="99">
        <v>13.291911946171391</v>
      </c>
      <c r="N238" s="99">
        <v>13.021786679281346</v>
      </c>
      <c r="O238" s="99">
        <v>13.282102675972812</v>
      </c>
      <c r="P238" s="99">
        <v>13.221592021384012</v>
      </c>
      <c r="Q238" s="99">
        <v>12.664599986438677</v>
      </c>
      <c r="R238" s="99">
        <v>12.87949095441337</v>
      </c>
      <c r="S238" s="99">
        <v>13.173465630073691</v>
      </c>
      <c r="T238" s="99">
        <v>12.955791924083076</v>
      </c>
      <c r="U238" s="99">
        <v>12.065570977691564</v>
      </c>
      <c r="V238" s="99">
        <v>11.41707382237067</v>
      </c>
      <c r="W238" s="99">
        <v>11.847887267014146</v>
      </c>
      <c r="X238" s="99">
        <v>12.769971071411497</v>
      </c>
      <c r="Y238" s="99">
        <v>10.465411600392983</v>
      </c>
      <c r="DA238" s="63" t="s">
        <v>2775</v>
      </c>
    </row>
    <row r="239" spans="1:105" ht="12" customHeight="1" x14ac:dyDescent="0.25">
      <c r="A239" s="97" t="s">
        <v>140</v>
      </c>
      <c r="B239" s="99">
        <v>8.1316644289032389</v>
      </c>
      <c r="C239" s="99">
        <v>8.7435107552630136</v>
      </c>
      <c r="D239" s="99">
        <v>7.9218657164108919</v>
      </c>
      <c r="E239" s="99">
        <v>7.3246382813089674</v>
      </c>
      <c r="F239" s="99">
        <v>7.4600397910253307</v>
      </c>
      <c r="G239" s="99">
        <v>7.8080783808211702</v>
      </c>
      <c r="H239" s="99">
        <v>7.7241765708750396</v>
      </c>
      <c r="I239" s="99">
        <v>7.7509420391507122</v>
      </c>
      <c r="J239" s="99">
        <v>7.7850503199641965</v>
      </c>
      <c r="K239" s="99">
        <v>7.6076677345575705</v>
      </c>
      <c r="L239" s="99">
        <v>7.9298303836889446</v>
      </c>
      <c r="M239" s="99">
        <v>8.2304837234365813</v>
      </c>
      <c r="N239" s="99">
        <v>7.9970409125530288</v>
      </c>
      <c r="O239" s="99">
        <v>8.2029334153534226</v>
      </c>
      <c r="P239" s="99">
        <v>8.5098407013984882</v>
      </c>
      <c r="Q239" s="99">
        <v>7.9960456301157672</v>
      </c>
      <c r="R239" s="99">
        <v>8.3920120838615588</v>
      </c>
      <c r="S239" s="99">
        <v>8.9409004862317438</v>
      </c>
      <c r="T239" s="99">
        <v>9.0792082329574875</v>
      </c>
      <c r="U239" s="99">
        <v>8.7442668161907964</v>
      </c>
      <c r="V239" s="99">
        <v>8.4785776114143214</v>
      </c>
      <c r="W239" s="99">
        <v>9.0530132449276746</v>
      </c>
      <c r="X239" s="99">
        <v>9.938355379934217</v>
      </c>
      <c r="Y239" s="99">
        <v>8.1736144013518963</v>
      </c>
      <c r="DA239" s="63" t="s">
        <v>2776</v>
      </c>
    </row>
    <row r="240" spans="1:105" ht="12" customHeight="1" x14ac:dyDescent="0.25">
      <c r="A240" s="100" t="s">
        <v>50</v>
      </c>
      <c r="B240" s="102">
        <v>1.5790738785055709</v>
      </c>
      <c r="C240" s="102">
        <v>3.0268251507599904</v>
      </c>
      <c r="D240" s="102">
        <v>1.2177872538123244</v>
      </c>
      <c r="E240" s="102">
        <v>0.67680974212650147</v>
      </c>
      <c r="F240" s="102">
        <v>0.88768953772131132</v>
      </c>
      <c r="G240" s="102">
        <v>0.89376397682528352</v>
      </c>
      <c r="H240" s="102">
        <v>1.1728981433630348</v>
      </c>
      <c r="I240" s="102">
        <v>0.9647957243210622</v>
      </c>
      <c r="J240" s="102">
        <v>0.91035831255548094</v>
      </c>
      <c r="K240" s="102">
        <v>0.83327934323661179</v>
      </c>
      <c r="L240" s="102">
        <v>0.86503687938853702</v>
      </c>
      <c r="M240" s="102">
        <v>1.3191658932136758</v>
      </c>
      <c r="N240" s="102">
        <v>0.84792603806928568</v>
      </c>
      <c r="O240" s="102">
        <v>0.54283659019565433</v>
      </c>
      <c r="P240" s="102">
        <v>1.1212235332694698</v>
      </c>
      <c r="Q240" s="102">
        <v>0.21986225595582654</v>
      </c>
      <c r="R240" s="102">
        <v>0.37775835141235858</v>
      </c>
      <c r="S240" s="102">
        <v>0.72605852753224087</v>
      </c>
      <c r="T240" s="102">
        <v>0.84509331597692361</v>
      </c>
      <c r="U240" s="102">
        <v>1.007889630179847</v>
      </c>
      <c r="V240" s="102">
        <v>0.76537763870059505</v>
      </c>
      <c r="W240" s="102">
        <v>0.91029802336688825</v>
      </c>
      <c r="X240" s="102">
        <v>1.1070326067182812</v>
      </c>
      <c r="Y240" s="102">
        <v>0.67249624678596331</v>
      </c>
      <c r="DA240" s="131" t="s">
        <v>2777</v>
      </c>
    </row>
    <row r="241" spans="1:105" ht="12" customHeight="1" x14ac:dyDescent="0.25">
      <c r="A241" s="103" t="s">
        <v>52</v>
      </c>
      <c r="B241" s="105">
        <v>6.5525905503976682</v>
      </c>
      <c r="C241" s="105">
        <v>5.7166856045030237</v>
      </c>
      <c r="D241" s="105">
        <v>6.7040784625985692</v>
      </c>
      <c r="E241" s="105">
        <v>6.6478285391824654</v>
      </c>
      <c r="F241" s="105">
        <v>6.5723502533040188</v>
      </c>
      <c r="G241" s="105">
        <v>6.9143144039958857</v>
      </c>
      <c r="H241" s="105">
        <v>6.5512784275120053</v>
      </c>
      <c r="I241" s="105">
        <v>6.7861463148296499</v>
      </c>
      <c r="J241" s="105">
        <v>6.8746920074087159</v>
      </c>
      <c r="K241" s="105">
        <v>6.7743883913209588</v>
      </c>
      <c r="L241" s="105">
        <v>7.0647935043004075</v>
      </c>
      <c r="M241" s="105">
        <v>6.911317830222905</v>
      </c>
      <c r="N241" s="105">
        <v>7.1491148744837432</v>
      </c>
      <c r="O241" s="105">
        <v>7.660096825157769</v>
      </c>
      <c r="P241" s="105">
        <v>7.3886171681290191</v>
      </c>
      <c r="Q241" s="105">
        <v>7.77618337415994</v>
      </c>
      <c r="R241" s="105">
        <v>8.0142537324492</v>
      </c>
      <c r="S241" s="105">
        <v>8.2148419586995036</v>
      </c>
      <c r="T241" s="105">
        <v>8.2341149169805643</v>
      </c>
      <c r="U241" s="105">
        <v>7.7363771860109489</v>
      </c>
      <c r="V241" s="105">
        <v>7.7131999727137277</v>
      </c>
      <c r="W241" s="105">
        <v>8.1427152215607848</v>
      </c>
      <c r="X241" s="105">
        <v>8.8313227732159358</v>
      </c>
      <c r="Y241" s="105">
        <v>7.5011181545659342</v>
      </c>
      <c r="DA241" s="132" t="s">
        <v>2778</v>
      </c>
    </row>
    <row r="242" spans="1:105" ht="12" customHeight="1" x14ac:dyDescent="0.25">
      <c r="A242" s="106" t="s">
        <v>122</v>
      </c>
      <c r="B242" s="102">
        <v>10.784113730938202</v>
      </c>
      <c r="C242" s="102">
        <v>13.029733937689677</v>
      </c>
      <c r="D242" s="102">
        <v>11.959941647757518</v>
      </c>
      <c r="E242" s="102">
        <v>11.067775451710048</v>
      </c>
      <c r="F242" s="102">
        <v>11.072577852716474</v>
      </c>
      <c r="G242" s="102">
        <v>11.300834122620275</v>
      </c>
      <c r="H242" s="102">
        <v>12.004129672276196</v>
      </c>
      <c r="I242" s="102">
        <v>11.794545963156606</v>
      </c>
      <c r="J242" s="102">
        <v>11.684971827843118</v>
      </c>
      <c r="K242" s="102">
        <v>11.298289240605424</v>
      </c>
      <c r="L242" s="102">
        <v>11.918153571159619</v>
      </c>
      <c r="M242" s="102">
        <v>12.376889368686591</v>
      </c>
      <c r="N242" s="102">
        <v>12.015843915911924</v>
      </c>
      <c r="O242" s="102">
        <v>11.72868443528181</v>
      </c>
      <c r="P242" s="102">
        <v>12.346546287447348</v>
      </c>
      <c r="Q242" s="102">
        <v>11.550187129810885</v>
      </c>
      <c r="R242" s="102">
        <v>11.955735518731771</v>
      </c>
      <c r="S242" s="102">
        <v>12.397234246205961</v>
      </c>
      <c r="T242" s="102">
        <v>12.455564457147448</v>
      </c>
      <c r="U242" s="102">
        <v>12.390948850769899</v>
      </c>
      <c r="V242" s="102">
        <v>12.11870973137877</v>
      </c>
      <c r="W242" s="102">
        <v>12.014012221598014</v>
      </c>
      <c r="X242" s="102">
        <v>11.767659590634143</v>
      </c>
      <c r="Y242" s="102">
        <v>11.028243704351985</v>
      </c>
      <c r="DA242" s="131" t="s">
        <v>2779</v>
      </c>
    </row>
    <row r="243" spans="1:105" ht="12" customHeight="1" x14ac:dyDescent="0.25">
      <c r="A243" s="107" t="s">
        <v>121</v>
      </c>
      <c r="B243" s="105">
        <v>7.0123708541816967</v>
      </c>
      <c r="C243" s="105">
        <v>9.0760884830680073</v>
      </c>
      <c r="D243" s="105">
        <v>7.7580913700887759</v>
      </c>
      <c r="E243" s="105">
        <v>7.0476080757012847</v>
      </c>
      <c r="F243" s="105">
        <v>7.1654866549751528</v>
      </c>
      <c r="G243" s="105">
        <v>7.3518619527562539</v>
      </c>
      <c r="H243" s="105">
        <v>7.9649713939104894</v>
      </c>
      <c r="I243" s="105">
        <v>7.7673514923312919</v>
      </c>
      <c r="J243" s="105">
        <v>7.6849439459384508</v>
      </c>
      <c r="K243" s="105">
        <v>7.4226851089902146</v>
      </c>
      <c r="L243" s="105">
        <v>7.8423096460295101</v>
      </c>
      <c r="M243" s="105">
        <v>8.3174344924815635</v>
      </c>
      <c r="N243" s="105">
        <v>7.9866207296867238</v>
      </c>
      <c r="O243" s="105">
        <v>7.7662760886044344</v>
      </c>
      <c r="P243" s="105">
        <v>8.4385975570108549</v>
      </c>
      <c r="Q243" s="105">
        <v>7.7070153360364166</v>
      </c>
      <c r="R243" s="105">
        <v>8.1349230766746814</v>
      </c>
      <c r="S243" s="105">
        <v>8.6826994375221922</v>
      </c>
      <c r="T243" s="105">
        <v>8.9179095393813572</v>
      </c>
      <c r="U243" s="105">
        <v>9.1090381758155274</v>
      </c>
      <c r="V243" s="105">
        <v>9.0596007466854633</v>
      </c>
      <c r="W243" s="105">
        <v>9.1416060166260031</v>
      </c>
      <c r="X243" s="105">
        <v>9.0745429978624568</v>
      </c>
      <c r="Y243" s="105">
        <v>8.5662576724565866</v>
      </c>
      <c r="DA243" s="132" t="s">
        <v>2780</v>
      </c>
    </row>
    <row r="244" spans="1:105" ht="12" customHeight="1" x14ac:dyDescent="0.25">
      <c r="A244" s="108" t="s">
        <v>53</v>
      </c>
      <c r="B244" s="99">
        <v>1.2021935086864866</v>
      </c>
      <c r="C244" s="99">
        <v>2.8772457731090704</v>
      </c>
      <c r="D244" s="99">
        <v>1.066465188386853</v>
      </c>
      <c r="E244" s="99">
        <v>0.56797418135203592</v>
      </c>
      <c r="F244" s="99">
        <v>0.75918454853427597</v>
      </c>
      <c r="G244" s="99">
        <v>0.74797334833173734</v>
      </c>
      <c r="H244" s="99">
        <v>1.1068009272796147</v>
      </c>
      <c r="I244" s="99">
        <v>0.88137861411401164</v>
      </c>
      <c r="J244" s="99">
        <v>0.81634942672947841</v>
      </c>
      <c r="K244" s="99">
        <v>0.73477883511438669</v>
      </c>
      <c r="L244" s="99">
        <v>0.76883330102135017</v>
      </c>
      <c r="M244" s="99">
        <v>1.2099334709719107</v>
      </c>
      <c r="N244" s="99">
        <v>0.77385412879581317</v>
      </c>
      <c r="O244" s="99">
        <v>0.446901897710753</v>
      </c>
      <c r="P244" s="99">
        <v>1.056220254835506</v>
      </c>
      <c r="Q244" s="99">
        <v>0.1506871469283198</v>
      </c>
      <c r="R244" s="99">
        <v>0.30321865857814767</v>
      </c>
      <c r="S244" s="99">
        <v>0.67418732712290008</v>
      </c>
      <c r="T244" s="99">
        <v>0.8057908158903444</v>
      </c>
      <c r="U244" s="99">
        <v>1.0581662132390492</v>
      </c>
      <c r="V244" s="99">
        <v>0.85495096655513392</v>
      </c>
      <c r="W244" s="99">
        <v>0.89722599723348062</v>
      </c>
      <c r="X244" s="99">
        <v>0.95292847441320117</v>
      </c>
      <c r="Y244" s="99">
        <v>0.73499383062913937</v>
      </c>
      <c r="DA244" s="63" t="s">
        <v>2781</v>
      </c>
    </row>
    <row r="245" spans="1:105" ht="12" customHeight="1" x14ac:dyDescent="0.25">
      <c r="A245" s="108" t="s">
        <v>52</v>
      </c>
      <c r="B245" s="99">
        <v>5.8101773454952097</v>
      </c>
      <c r="C245" s="99">
        <v>6.1988427099589396</v>
      </c>
      <c r="D245" s="99">
        <v>6.6916261817019222</v>
      </c>
      <c r="E245" s="99">
        <v>6.4796338943492495</v>
      </c>
      <c r="F245" s="99">
        <v>6.4063021064408776</v>
      </c>
      <c r="G245" s="99">
        <v>6.6038886044245162</v>
      </c>
      <c r="H245" s="99">
        <v>6.8581704666308738</v>
      </c>
      <c r="I245" s="99">
        <v>6.88597287821728</v>
      </c>
      <c r="J245" s="99">
        <v>6.8685945192089717</v>
      </c>
      <c r="K245" s="99">
        <v>6.6879062738758286</v>
      </c>
      <c r="L245" s="99">
        <v>7.0734763450081592</v>
      </c>
      <c r="M245" s="99">
        <v>7.1075010215096528</v>
      </c>
      <c r="N245" s="99">
        <v>7.2127666008909088</v>
      </c>
      <c r="O245" s="99">
        <v>7.3193741908936829</v>
      </c>
      <c r="P245" s="99">
        <v>7.3823773021753487</v>
      </c>
      <c r="Q245" s="99">
        <v>7.5563281891080969</v>
      </c>
      <c r="R245" s="99">
        <v>7.8317044180965354</v>
      </c>
      <c r="S245" s="99">
        <v>8.0085121103992929</v>
      </c>
      <c r="T245" s="99">
        <v>8.1121187234910117</v>
      </c>
      <c r="U245" s="99">
        <v>8.050871962576478</v>
      </c>
      <c r="V245" s="99">
        <v>8.2046497801303282</v>
      </c>
      <c r="W245" s="99">
        <v>8.2443800193925227</v>
      </c>
      <c r="X245" s="99">
        <v>8.1216145234492547</v>
      </c>
      <c r="Y245" s="99">
        <v>7.8312638418274485</v>
      </c>
      <c r="DA245" s="63" t="s">
        <v>2782</v>
      </c>
    </row>
    <row r="246" spans="1:105" ht="12" customHeight="1" x14ac:dyDescent="0.25">
      <c r="A246" s="121" t="s">
        <v>54</v>
      </c>
      <c r="B246" s="123">
        <v>6.0664363785589792</v>
      </c>
      <c r="C246" s="123">
        <v>6.6835668967845416</v>
      </c>
      <c r="D246" s="123">
        <v>6.6437715201903282</v>
      </c>
      <c r="E246" s="123">
        <v>6.7408551116026825</v>
      </c>
      <c r="F246" s="123">
        <v>6.6858038274139364</v>
      </c>
      <c r="G246" s="123">
        <v>6.8107184809185686</v>
      </c>
      <c r="H246" s="123">
        <v>7.6341438347990076</v>
      </c>
      <c r="I246" s="123">
        <v>7.5363600751787061</v>
      </c>
      <c r="J246" s="123">
        <v>7.3974179330347907</v>
      </c>
      <c r="K246" s="123">
        <v>7.0938806358942452</v>
      </c>
      <c r="L246" s="123">
        <v>7.3199711400664018</v>
      </c>
      <c r="M246" s="123">
        <v>6.7863427422136819</v>
      </c>
      <c r="N246" s="123">
        <v>6.5040744853135566</v>
      </c>
      <c r="O246" s="123">
        <v>5.7396246824058661</v>
      </c>
      <c r="P246" s="123">
        <v>6.3266237704153605</v>
      </c>
      <c r="Q246" s="123">
        <v>6.2039394362174463</v>
      </c>
      <c r="R246" s="123">
        <v>6.2257167587341744</v>
      </c>
      <c r="S246" s="123">
        <v>6.3152088451669437</v>
      </c>
      <c r="T246" s="123">
        <v>6.7264704485910567</v>
      </c>
      <c r="U246" s="123">
        <v>6.1902729508532799</v>
      </c>
      <c r="V246" s="123">
        <v>5.9940298346716565</v>
      </c>
      <c r="W246" s="123">
        <v>5.9903366653552927</v>
      </c>
      <c r="X246" s="123">
        <v>6.0624223067602463</v>
      </c>
      <c r="Y246" s="123">
        <v>5.56813860379867</v>
      </c>
      <c r="DA246" s="130" t="s">
        <v>2783</v>
      </c>
    </row>
    <row r="247" spans="1:105" ht="12" customHeight="1" x14ac:dyDescent="0.25">
      <c r="A247" s="97" t="s">
        <v>50</v>
      </c>
      <c r="B247" s="99">
        <v>7.4165027162336381</v>
      </c>
      <c r="C247" s="99">
        <v>7.6198736929545623</v>
      </c>
      <c r="D247" s="99">
        <v>7.8496015720371739</v>
      </c>
      <c r="E247" s="99">
        <v>7.984540864633245</v>
      </c>
      <c r="F247" s="99">
        <v>8.1736366072441751</v>
      </c>
      <c r="G247" s="99">
        <v>8.4528083754234036</v>
      </c>
      <c r="H247" s="99">
        <v>8.7149301743607737</v>
      </c>
      <c r="I247" s="99">
        <v>9.0010095257351885</v>
      </c>
      <c r="J247" s="99">
        <v>9.0442501191761444</v>
      </c>
      <c r="K247" s="99">
        <v>8.8128231321603003</v>
      </c>
      <c r="L247" s="99">
        <v>8.6972692234717162</v>
      </c>
      <c r="M247" s="99">
        <v>8.213917010480424</v>
      </c>
      <c r="N247" s="99">
        <v>7.8830358144671662</v>
      </c>
      <c r="O247" s="99">
        <v>7.6329203217636294</v>
      </c>
      <c r="P247" s="99">
        <v>7.5703053719170166</v>
      </c>
      <c r="Q247" s="99">
        <v>7.6509381355497617</v>
      </c>
      <c r="R247" s="99">
        <v>7.8281440283510122</v>
      </c>
      <c r="S247" s="99">
        <v>8.0914147182138461</v>
      </c>
      <c r="T247" s="99">
        <v>8.5413233356325087</v>
      </c>
      <c r="U247" s="99">
        <v>7.6459093768191435</v>
      </c>
      <c r="V247" s="99">
        <v>7.3473193955224083</v>
      </c>
      <c r="W247" s="99">
        <v>7.7230564879015873</v>
      </c>
      <c r="X247" s="99">
        <v>8.6076852785756834</v>
      </c>
      <c r="Y247" s="99">
        <v>7.0703863362255515</v>
      </c>
      <c r="DA247" s="63" t="s">
        <v>2784</v>
      </c>
    </row>
    <row r="248" spans="1:105" ht="12" customHeight="1" x14ac:dyDescent="0.25">
      <c r="A248" s="109" t="s">
        <v>120</v>
      </c>
      <c r="B248" s="110">
        <v>5.4237336232817643</v>
      </c>
      <c r="C248" s="110">
        <v>6.2562565389072882</v>
      </c>
      <c r="D248" s="110">
        <v>6.1084049256252468</v>
      </c>
      <c r="E248" s="110">
        <v>6.2083583321900901</v>
      </c>
      <c r="F248" s="110">
        <v>6.0764672028326983</v>
      </c>
      <c r="G248" s="110">
        <v>6.1888075424147475</v>
      </c>
      <c r="H248" s="110">
        <v>7.2724800437595132</v>
      </c>
      <c r="I248" s="110">
        <v>7.0768934824189653</v>
      </c>
      <c r="J248" s="110">
        <v>6.8963649765945751</v>
      </c>
      <c r="K248" s="110">
        <v>6.5787369091096544</v>
      </c>
      <c r="L248" s="110">
        <v>6.9146477008290521</v>
      </c>
      <c r="M248" s="110">
        <v>6.3626526222087731</v>
      </c>
      <c r="N248" s="110">
        <v>6.0949250682617322</v>
      </c>
      <c r="O248" s="110">
        <v>5.1729454522430549</v>
      </c>
      <c r="P248" s="110">
        <v>5.9521063846299258</v>
      </c>
      <c r="Q248" s="110">
        <v>5.7784461187086</v>
      </c>
      <c r="R248" s="110">
        <v>5.7605377796409361</v>
      </c>
      <c r="S248" s="110">
        <v>5.8088248751448885</v>
      </c>
      <c r="T248" s="110">
        <v>6.2354403591576002</v>
      </c>
      <c r="U248" s="110">
        <v>5.8233096980479777</v>
      </c>
      <c r="V248" s="110">
        <v>5.6750811160488945</v>
      </c>
      <c r="W248" s="110">
        <v>5.5950867595228395</v>
      </c>
      <c r="X248" s="110">
        <v>5.4975678079613912</v>
      </c>
      <c r="Y248" s="110">
        <v>5.2386527093486022</v>
      </c>
      <c r="DA248" s="60" t="s">
        <v>2785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40.292800546009325</v>
      </c>
      <c r="C250" s="118">
        <f t="shared" si="115"/>
        <v>39.560424399386534</v>
      </c>
      <c r="D250" s="118">
        <f t="shared" si="115"/>
        <v>41.549989539968273</v>
      </c>
      <c r="E250" s="118">
        <f t="shared" si="115"/>
        <v>43.749080175515083</v>
      </c>
      <c r="F250" s="118">
        <f t="shared" si="115"/>
        <v>46.541887364082541</v>
      </c>
      <c r="G250" s="118">
        <f t="shared" si="115"/>
        <v>48.49348073276775</v>
      </c>
      <c r="H250" s="118">
        <f t="shared" si="115"/>
        <v>47.977367364846714</v>
      </c>
      <c r="I250" s="118">
        <f t="shared" si="115"/>
        <v>48.463334892178658</v>
      </c>
      <c r="J250" s="118">
        <f t="shared" si="115"/>
        <v>48.73654087269631</v>
      </c>
      <c r="K250" s="118">
        <f t="shared" si="115"/>
        <v>48.310826771130564</v>
      </c>
      <c r="L250" s="118">
        <f t="shared" si="115"/>
        <v>52.286876567416328</v>
      </c>
      <c r="M250" s="118">
        <f t="shared" si="115"/>
        <v>47.043435144589033</v>
      </c>
      <c r="N250" s="118">
        <f t="shared" si="115"/>
        <v>48.08129326329059</v>
      </c>
      <c r="O250" s="118">
        <f t="shared" si="115"/>
        <v>45.49253311987416</v>
      </c>
      <c r="P250" s="118">
        <f t="shared" si="115"/>
        <v>42.226656043001263</v>
      </c>
      <c r="Q250" s="118">
        <f t="shared" si="115"/>
        <v>43.596663361719585</v>
      </c>
      <c r="R250" s="118">
        <f t="shared" ref="R250:V250" si="116">R251+R254+R256+R265</f>
        <v>46.936515033164717</v>
      </c>
      <c r="S250" s="118">
        <f t="shared" si="116"/>
        <v>42.169447792600089</v>
      </c>
      <c r="T250" s="118">
        <f t="shared" si="116"/>
        <v>48.921167663004546</v>
      </c>
      <c r="U250" s="118">
        <f t="shared" si="116"/>
        <v>44.101089339022877</v>
      </c>
      <c r="V250" s="118">
        <f t="shared" si="116"/>
        <v>42.900641998101172</v>
      </c>
      <c r="W250" s="118">
        <f t="shared" ref="W250:Y250" si="117">W251+W254+W256+W265</f>
        <v>44.783546930603045</v>
      </c>
      <c r="X250" s="118">
        <f t="shared" si="117"/>
        <v>47.825217705881691</v>
      </c>
      <c r="Y250" s="118">
        <f t="shared" si="117"/>
        <v>42.419581339500766</v>
      </c>
      <c r="DA250" s="129" t="s">
        <v>2936</v>
      </c>
    </row>
    <row r="251" spans="1:105" ht="12" customHeight="1" x14ac:dyDescent="0.25">
      <c r="A251" s="121" t="s">
        <v>57</v>
      </c>
      <c r="B251" s="123">
        <f t="shared" ref="B251:Q251" si="118">SUM(B252:B253)</f>
        <v>28.56664437202069</v>
      </c>
      <c r="C251" s="123">
        <f t="shared" si="118"/>
        <v>27.081313432156829</v>
      </c>
      <c r="D251" s="123">
        <f t="shared" si="118"/>
        <v>29.266087168095151</v>
      </c>
      <c r="E251" s="123">
        <f t="shared" si="118"/>
        <v>31.336886119851084</v>
      </c>
      <c r="F251" s="123">
        <f t="shared" si="118"/>
        <v>34.230212641991763</v>
      </c>
      <c r="G251" s="123">
        <f t="shared" si="118"/>
        <v>35.38727594093109</v>
      </c>
      <c r="H251" s="123">
        <f t="shared" si="118"/>
        <v>33.964353691225057</v>
      </c>
      <c r="I251" s="123">
        <f t="shared" si="118"/>
        <v>34.891459948016099</v>
      </c>
      <c r="J251" s="123">
        <f t="shared" si="118"/>
        <v>34.947008506067647</v>
      </c>
      <c r="K251" s="123">
        <f t="shared" si="118"/>
        <v>34.006955589024656</v>
      </c>
      <c r="L251" s="123">
        <f t="shared" si="118"/>
        <v>37.288811567705856</v>
      </c>
      <c r="M251" s="123">
        <f t="shared" si="118"/>
        <v>32.035406961847308</v>
      </c>
      <c r="N251" s="123">
        <f t="shared" si="118"/>
        <v>33.320259286808231</v>
      </c>
      <c r="O251" s="123">
        <f t="shared" si="118"/>
        <v>31.233453521283529</v>
      </c>
      <c r="P251" s="123">
        <f t="shared" si="118"/>
        <v>27.638354491014358</v>
      </c>
      <c r="Q251" s="123">
        <f t="shared" si="118"/>
        <v>28.465631288954206</v>
      </c>
      <c r="R251" s="123">
        <f t="shared" ref="R251:V251" si="119">SUM(R252:R253)</f>
        <v>31.640315394584043</v>
      </c>
      <c r="S251" s="123">
        <f t="shared" si="119"/>
        <v>26.105450577894509</v>
      </c>
      <c r="T251" s="123">
        <f t="shared" si="119"/>
        <v>32.805317122508448</v>
      </c>
      <c r="U251" s="123">
        <f t="shared" si="119"/>
        <v>28.327703520255398</v>
      </c>
      <c r="V251" s="123">
        <f t="shared" si="119"/>
        <v>27.393243043413758</v>
      </c>
      <c r="W251" s="123">
        <f t="shared" ref="W251:Y251" si="120">SUM(W252:W253)</f>
        <v>28.999109239028709</v>
      </c>
      <c r="X251" s="123">
        <f t="shared" si="120"/>
        <v>31.628539576850955</v>
      </c>
      <c r="Y251" s="123">
        <f t="shared" si="120"/>
        <v>27.287066112271216</v>
      </c>
      <c r="DA251" s="130" t="s">
        <v>2937</v>
      </c>
    </row>
    <row r="252" spans="1:105" ht="12" customHeight="1" x14ac:dyDescent="0.25">
      <c r="A252" s="97" t="s">
        <v>74</v>
      </c>
      <c r="B252" s="99">
        <v>27.951691177294158</v>
      </c>
      <c r="C252" s="99">
        <v>26.497818333913919</v>
      </c>
      <c r="D252" s="99">
        <v>28.655429941582259</v>
      </c>
      <c r="E252" s="99">
        <v>30.72485175210813</v>
      </c>
      <c r="F252" s="99">
        <v>33.563169506501204</v>
      </c>
      <c r="G252" s="99">
        <v>34.720573263254003</v>
      </c>
      <c r="H252" s="99">
        <v>33.34978602857732</v>
      </c>
      <c r="I252" s="99">
        <v>34.265111823345798</v>
      </c>
      <c r="J252" s="99">
        <v>34.334725265111224</v>
      </c>
      <c r="K252" s="99">
        <v>33.433039123203784</v>
      </c>
      <c r="L252" s="99">
        <v>36.663180008466043</v>
      </c>
      <c r="M252" s="99">
        <v>31.493843820643917</v>
      </c>
      <c r="N252" s="99">
        <v>32.763987087139505</v>
      </c>
      <c r="O252" s="99">
        <v>30.70433924002381</v>
      </c>
      <c r="P252" s="99">
        <v>27.164074611747083</v>
      </c>
      <c r="Q252" s="99">
        <v>27.997697943298807</v>
      </c>
      <c r="R252" s="99">
        <v>31.12027797021566</v>
      </c>
      <c r="S252" s="99">
        <v>25.683318073724724</v>
      </c>
      <c r="T252" s="99">
        <v>32.270428145196071</v>
      </c>
      <c r="U252" s="99">
        <v>27.871163967186163</v>
      </c>
      <c r="V252" s="99">
        <v>26.951903782667529</v>
      </c>
      <c r="W252" s="99">
        <v>28.530147395004118</v>
      </c>
      <c r="X252" s="99">
        <v>31.109594568012891</v>
      </c>
      <c r="Y252" s="99">
        <v>26.84026374474578</v>
      </c>
      <c r="DA252" s="63" t="s">
        <v>2938</v>
      </c>
    </row>
    <row r="253" spans="1:105" ht="12" customHeight="1" x14ac:dyDescent="0.25">
      <c r="A253" s="97" t="s">
        <v>53</v>
      </c>
      <c r="B253" s="99">
        <v>0.61495319472653309</v>
      </c>
      <c r="C253" s="99">
        <v>0.58349509824290846</v>
      </c>
      <c r="D253" s="99">
        <v>0.61065722651289156</v>
      </c>
      <c r="E253" s="99">
        <v>0.61203436774295439</v>
      </c>
      <c r="F253" s="99">
        <v>0.66704313549056127</v>
      </c>
      <c r="G253" s="99">
        <v>0.66670267767708769</v>
      </c>
      <c r="H253" s="99">
        <v>0.61456766264773866</v>
      </c>
      <c r="I253" s="99">
        <v>0.62634812467029866</v>
      </c>
      <c r="J253" s="99">
        <v>0.61228324095642472</v>
      </c>
      <c r="K253" s="99">
        <v>0.57391646582087041</v>
      </c>
      <c r="L253" s="99">
        <v>0.62563155923981628</v>
      </c>
      <c r="M253" s="99">
        <v>0.54156314120338778</v>
      </c>
      <c r="N253" s="99">
        <v>0.55627219966872354</v>
      </c>
      <c r="O253" s="99">
        <v>0.52911428125971771</v>
      </c>
      <c r="P253" s="99">
        <v>0.47427987926727633</v>
      </c>
      <c r="Q253" s="99">
        <v>0.46793334565540018</v>
      </c>
      <c r="R253" s="99">
        <v>0.52003742436838407</v>
      </c>
      <c r="S253" s="99">
        <v>0.42213250416978471</v>
      </c>
      <c r="T253" s="99">
        <v>0.53488897731237472</v>
      </c>
      <c r="U253" s="99">
        <v>0.45653955306923527</v>
      </c>
      <c r="V253" s="99">
        <v>0.44133926074622826</v>
      </c>
      <c r="W253" s="99">
        <v>0.46896184402458918</v>
      </c>
      <c r="X253" s="99">
        <v>0.51894500883806383</v>
      </c>
      <c r="Y253" s="99">
        <v>0.44680236752543623</v>
      </c>
      <c r="DA253" s="63" t="s">
        <v>2939</v>
      </c>
    </row>
    <row r="254" spans="1:105" ht="12" customHeight="1" x14ac:dyDescent="0.25">
      <c r="A254" s="121" t="s">
        <v>92</v>
      </c>
      <c r="B254" s="123">
        <f t="shared" ref="B254:Y254" si="121">B255</f>
        <v>0.41876445892302644</v>
      </c>
      <c r="C254" s="123">
        <f t="shared" si="121"/>
        <v>0.55558517654006023</v>
      </c>
      <c r="D254" s="123">
        <f t="shared" si="121"/>
        <v>0.46756833393196318</v>
      </c>
      <c r="E254" s="123">
        <f t="shared" si="121"/>
        <v>0.8867040027475801</v>
      </c>
      <c r="F254" s="123">
        <f t="shared" si="121"/>
        <v>0.76788934303850021</v>
      </c>
      <c r="G254" s="123">
        <f t="shared" si="121"/>
        <v>1.1491653658698295</v>
      </c>
      <c r="H254" s="123">
        <f t="shared" si="121"/>
        <v>1.380502542690853</v>
      </c>
      <c r="I254" s="123">
        <f t="shared" si="121"/>
        <v>0.94707198798038283</v>
      </c>
      <c r="J254" s="123">
        <f t="shared" si="121"/>
        <v>1.2427019472141274</v>
      </c>
      <c r="K254" s="123">
        <f t="shared" si="121"/>
        <v>2.1462103998247906</v>
      </c>
      <c r="L254" s="123">
        <f t="shared" si="121"/>
        <v>2.2958944481357051</v>
      </c>
      <c r="M254" s="123">
        <f t="shared" si="121"/>
        <v>2.4570613280767071</v>
      </c>
      <c r="N254" s="123">
        <f t="shared" si="121"/>
        <v>2.4907785807076346</v>
      </c>
      <c r="O254" s="123">
        <f t="shared" si="121"/>
        <v>2.4400047509763145</v>
      </c>
      <c r="P254" s="123">
        <f t="shared" si="121"/>
        <v>2.0264907018880383</v>
      </c>
      <c r="Q254" s="123">
        <f t="shared" si="121"/>
        <v>2.9372662378582621</v>
      </c>
      <c r="R254" s="123">
        <f t="shared" si="121"/>
        <v>2.7013607031481524</v>
      </c>
      <c r="S254" s="123">
        <f t="shared" si="121"/>
        <v>2.9249191680197995</v>
      </c>
      <c r="T254" s="123">
        <f t="shared" si="121"/>
        <v>2.439582555984888</v>
      </c>
      <c r="U254" s="123">
        <f t="shared" si="121"/>
        <v>2.4942957727205757</v>
      </c>
      <c r="V254" s="123">
        <f t="shared" si="121"/>
        <v>2.3214966346580677</v>
      </c>
      <c r="W254" s="123">
        <f t="shared" si="121"/>
        <v>2.2402793089791069</v>
      </c>
      <c r="X254" s="123">
        <f t="shared" si="121"/>
        <v>2.2433612086219057</v>
      </c>
      <c r="Y254" s="123">
        <f t="shared" si="121"/>
        <v>2.4191810965995248</v>
      </c>
      <c r="DA254" s="130" t="s">
        <v>2940</v>
      </c>
    </row>
    <row r="255" spans="1:105" ht="12" customHeight="1" x14ac:dyDescent="0.25">
      <c r="A255" s="97" t="s">
        <v>53</v>
      </c>
      <c r="B255" s="99">
        <f>RES_hhdet_tess!B29</f>
        <v>0.41876445892302644</v>
      </c>
      <c r="C255" s="99">
        <f>RES_hhdet_tess!C29</f>
        <v>0.55558517654006023</v>
      </c>
      <c r="D255" s="99">
        <f>RES_hhdet_tess!D29</f>
        <v>0.46756833393196318</v>
      </c>
      <c r="E255" s="99">
        <f>RES_hhdet_tess!E29</f>
        <v>0.8867040027475801</v>
      </c>
      <c r="F255" s="99">
        <f>RES_hhdet_tess!F29</f>
        <v>0.76788934303850021</v>
      </c>
      <c r="G255" s="99">
        <f>RES_hhdet_tess!G29</f>
        <v>1.1491653658698295</v>
      </c>
      <c r="H255" s="99">
        <f>RES_hhdet_tess!H29</f>
        <v>1.380502542690853</v>
      </c>
      <c r="I255" s="99">
        <f>RES_hhdet_tess!I29</f>
        <v>0.94707198798038283</v>
      </c>
      <c r="J255" s="99">
        <f>RES_hhdet_tess!J29</f>
        <v>1.2427019472141274</v>
      </c>
      <c r="K255" s="99">
        <f>RES_hhdet_tess!K29</f>
        <v>2.1462103998247906</v>
      </c>
      <c r="L255" s="99">
        <f>RES_hhdet_tess!L29</f>
        <v>2.2958944481357051</v>
      </c>
      <c r="M255" s="99">
        <f>RES_hhdet_tess!M29</f>
        <v>2.4570613280767071</v>
      </c>
      <c r="N255" s="99">
        <f>RES_hhdet_tess!N29</f>
        <v>2.4907785807076346</v>
      </c>
      <c r="O255" s="99">
        <f>RES_hhdet_tess!O29</f>
        <v>2.4400047509763145</v>
      </c>
      <c r="P255" s="99">
        <f>RES_hhdet_tess!P29</f>
        <v>2.0264907018880383</v>
      </c>
      <c r="Q255" s="99">
        <f>RES_hhdet_tess!Q29</f>
        <v>2.9372662378582621</v>
      </c>
      <c r="R255" s="99">
        <f>RES_hhdet_tess!R29</f>
        <v>2.7013607031481524</v>
      </c>
      <c r="S255" s="99">
        <f>RES_hhdet_tess!S29</f>
        <v>2.9249191680197995</v>
      </c>
      <c r="T255" s="99">
        <f>RES_hhdet_tess!T29</f>
        <v>2.439582555984888</v>
      </c>
      <c r="U255" s="99">
        <f>RES_hhdet_tess!U29</f>
        <v>2.4942957727205757</v>
      </c>
      <c r="V255" s="99">
        <f>RES_hhdet_tess!V29</f>
        <v>2.3214966346580677</v>
      </c>
      <c r="W255" s="99">
        <f>RES_hhdet_tess!W29</f>
        <v>2.2402793089791069</v>
      </c>
      <c r="X255" s="99">
        <f>RES_hhdet_tess!X29</f>
        <v>2.2433612086219057</v>
      </c>
      <c r="Y255" s="99">
        <f>RES_hhdet_tess!Y29</f>
        <v>2.4191810965995248</v>
      </c>
      <c r="DA255" s="63" t="s">
        <v>2941</v>
      </c>
    </row>
    <row r="256" spans="1:105" ht="12" customHeight="1" x14ac:dyDescent="0.25">
      <c r="A256" s="121" t="s">
        <v>55</v>
      </c>
      <c r="B256" s="123">
        <v>7.2822366671530991</v>
      </c>
      <c r="C256" s="123">
        <v>7.4423889507522611</v>
      </c>
      <c r="D256" s="123">
        <v>7.3584618129112256</v>
      </c>
      <c r="E256" s="123">
        <v>6.9808768005762225</v>
      </c>
      <c r="F256" s="123">
        <v>7.0204937556758287</v>
      </c>
      <c r="G256" s="123">
        <v>7.3139870917155037</v>
      </c>
      <c r="H256" s="123">
        <v>7.3309481635990421</v>
      </c>
      <c r="I256" s="123">
        <v>7.3762975601385792</v>
      </c>
      <c r="J256" s="123">
        <v>7.3897054253119796</v>
      </c>
      <c r="K256" s="123">
        <v>7.2073815758703974</v>
      </c>
      <c r="L256" s="123">
        <v>7.5642654573456811</v>
      </c>
      <c r="M256" s="123">
        <v>7.7845878833504969</v>
      </c>
      <c r="N256" s="123">
        <v>7.6855239808364955</v>
      </c>
      <c r="O256" s="123">
        <v>7.7856337677007081</v>
      </c>
      <c r="P256" s="123">
        <v>8.0701609285940954</v>
      </c>
      <c r="Q256" s="123">
        <v>7.7716605020993521</v>
      </c>
      <c r="R256" s="123">
        <v>8.1317678273809477</v>
      </c>
      <c r="S256" s="123">
        <v>8.5703181887495745</v>
      </c>
      <c r="T256" s="123">
        <v>8.7338985306886112</v>
      </c>
      <c r="U256" s="123">
        <v>8.6428128137402727</v>
      </c>
      <c r="V256" s="123">
        <v>8.5889009036019317</v>
      </c>
      <c r="W256" s="123">
        <v>8.8736323411520655</v>
      </c>
      <c r="X256" s="123">
        <v>9.1859654041476695</v>
      </c>
      <c r="Y256" s="123">
        <v>8.2402606798876654</v>
      </c>
      <c r="DA256" s="130" t="s">
        <v>2942</v>
      </c>
    </row>
    <row r="257" spans="1:105" ht="12" customHeight="1" x14ac:dyDescent="0.25">
      <c r="A257" s="97" t="s">
        <v>141</v>
      </c>
      <c r="B257" s="99">
        <v>7.4013381608775468</v>
      </c>
      <c r="C257" s="99">
        <v>7.3438935821649753</v>
      </c>
      <c r="D257" s="99">
        <v>7.3610210613885796</v>
      </c>
      <c r="E257" s="99">
        <v>7.0164724902398543</v>
      </c>
      <c r="F257" s="99">
        <v>7.0604045473867982</v>
      </c>
      <c r="G257" s="99">
        <v>7.4101430407761297</v>
      </c>
      <c r="H257" s="99">
        <v>7.2103990949505254</v>
      </c>
      <c r="I257" s="99">
        <v>7.3326377834223093</v>
      </c>
      <c r="J257" s="99">
        <v>7.3942267317541797</v>
      </c>
      <c r="K257" s="99">
        <v>7.2537561457984063</v>
      </c>
      <c r="L257" s="99">
        <v>7.5668590475519446</v>
      </c>
      <c r="M257" s="99">
        <v>7.6793701256678402</v>
      </c>
      <c r="N257" s="99">
        <v>7.6514662605861998</v>
      </c>
      <c r="O257" s="99">
        <v>7.990007201573877</v>
      </c>
      <c r="P257" s="99">
        <v>8.0787629137357531</v>
      </c>
      <c r="Q257" s="99">
        <v>7.9195265493959468</v>
      </c>
      <c r="R257" s="99">
        <v>8.2657422651254961</v>
      </c>
      <c r="S257" s="99">
        <v>8.708568211440415</v>
      </c>
      <c r="T257" s="99">
        <v>8.8180142941401094</v>
      </c>
      <c r="U257" s="99">
        <v>8.4434814041883701</v>
      </c>
      <c r="V257" s="99">
        <v>8.2642861986670866</v>
      </c>
      <c r="W257" s="99">
        <v>8.8176233481376549</v>
      </c>
      <c r="X257" s="99">
        <v>9.6720447969432204</v>
      </c>
      <c r="Y257" s="99">
        <v>8.0226367475984528</v>
      </c>
      <c r="DA257" s="63" t="s">
        <v>2943</v>
      </c>
    </row>
    <row r="258" spans="1:105" ht="12" customHeight="1" x14ac:dyDescent="0.25">
      <c r="A258" s="97" t="s">
        <v>140</v>
      </c>
      <c r="B258" s="99">
        <v>7.4013381608775459</v>
      </c>
      <c r="C258" s="99">
        <v>7.3435953070935316</v>
      </c>
      <c r="D258" s="99">
        <v>7.3605603178073533</v>
      </c>
      <c r="E258" s="99">
        <v>7.0166468934374278</v>
      </c>
      <c r="F258" s="99">
        <v>7.0608313906803035</v>
      </c>
      <c r="G258" s="99">
        <v>7.4106740938533084</v>
      </c>
      <c r="H258" s="99">
        <v>7.2105565821682189</v>
      </c>
      <c r="I258" s="99">
        <v>7.3335143979949526</v>
      </c>
      <c r="J258" s="99">
        <v>7.3935949374121384</v>
      </c>
      <c r="K258" s="99">
        <v>7.2514221888522918</v>
      </c>
      <c r="L258" s="99">
        <v>7.5625216186751008</v>
      </c>
      <c r="M258" s="99">
        <v>7.6730291195471256</v>
      </c>
      <c r="N258" s="99">
        <v>7.6466658208296003</v>
      </c>
      <c r="O258" s="99">
        <v>7.9878726478079454</v>
      </c>
      <c r="P258" s="99">
        <v>8.0775509243029795</v>
      </c>
      <c r="Q258" s="99">
        <v>7.9170893436158982</v>
      </c>
      <c r="R258" s="99">
        <v>8.2643047665701737</v>
      </c>
      <c r="S258" s="99">
        <v>8.7079020485047156</v>
      </c>
      <c r="T258" s="99">
        <v>8.8168983663557192</v>
      </c>
      <c r="U258" s="99">
        <v>8.4383371118111974</v>
      </c>
      <c r="V258" s="99">
        <v>8.2610476079980479</v>
      </c>
      <c r="W258" s="99">
        <v>8.8172593562569936</v>
      </c>
      <c r="X258" s="99">
        <v>9.6712978720238265</v>
      </c>
      <c r="Y258" s="99">
        <v>8.0178694165346638</v>
      </c>
      <c r="DA258" s="63" t="s">
        <v>2944</v>
      </c>
    </row>
    <row r="259" spans="1:105" ht="12" customHeight="1" x14ac:dyDescent="0.25">
      <c r="A259" s="100" t="s">
        <v>50</v>
      </c>
      <c r="B259" s="102">
        <v>0.84874761047987779</v>
      </c>
      <c r="C259" s="102">
        <v>1.6269097025905075</v>
      </c>
      <c r="D259" s="102">
        <v>0.65648185520878466</v>
      </c>
      <c r="E259" s="102">
        <v>0.36881835425496279</v>
      </c>
      <c r="F259" s="102">
        <v>0.48848113737628457</v>
      </c>
      <c r="G259" s="102">
        <v>0.49635968985742229</v>
      </c>
      <c r="H259" s="102">
        <v>0.65927815465621231</v>
      </c>
      <c r="I259" s="102">
        <v>0.54736808316530416</v>
      </c>
      <c r="J259" s="102">
        <v>0.51890293000342347</v>
      </c>
      <c r="K259" s="102">
        <v>0.47703379753133401</v>
      </c>
      <c r="L259" s="102">
        <v>0.49772811437469261</v>
      </c>
      <c r="M259" s="102">
        <v>0.76171128932422094</v>
      </c>
      <c r="N259" s="102">
        <v>0.497550946345857</v>
      </c>
      <c r="O259" s="102">
        <v>0.32777582265017757</v>
      </c>
      <c r="P259" s="102">
        <v>0.68893375617395969</v>
      </c>
      <c r="Q259" s="102">
        <v>0.14090596945595737</v>
      </c>
      <c r="R259" s="102">
        <v>0.2500510341209754</v>
      </c>
      <c r="S259" s="102">
        <v>0.49306008980521215</v>
      </c>
      <c r="T259" s="102">
        <v>0.58278344937515592</v>
      </c>
      <c r="U259" s="102">
        <v>0.70195992580024746</v>
      </c>
      <c r="V259" s="102">
        <v>0.54784763528432012</v>
      </c>
      <c r="W259" s="102">
        <v>0.67454413469620911</v>
      </c>
      <c r="X259" s="102">
        <v>0.83997509880789156</v>
      </c>
      <c r="Y259" s="102">
        <v>0.51675126196872989</v>
      </c>
      <c r="DA259" s="131" t="s">
        <v>2945</v>
      </c>
    </row>
    <row r="260" spans="1:105" ht="12" customHeight="1" x14ac:dyDescent="0.25">
      <c r="A260" s="103" t="s">
        <v>52</v>
      </c>
      <c r="B260" s="105">
        <v>6.5525905503976682</v>
      </c>
      <c r="C260" s="105">
        <v>5.7166856045030237</v>
      </c>
      <c r="D260" s="105">
        <v>6.7040784625985692</v>
      </c>
      <c r="E260" s="105">
        <v>6.6478285391824654</v>
      </c>
      <c r="F260" s="105">
        <v>6.5723502533040188</v>
      </c>
      <c r="G260" s="105">
        <v>6.9143144039958857</v>
      </c>
      <c r="H260" s="105">
        <v>6.5512784275120053</v>
      </c>
      <c r="I260" s="105">
        <v>6.7861463148296499</v>
      </c>
      <c r="J260" s="105">
        <v>6.8746920074087159</v>
      </c>
      <c r="K260" s="105">
        <v>6.7743883913209588</v>
      </c>
      <c r="L260" s="105">
        <v>7.0647935043004075</v>
      </c>
      <c r="M260" s="105">
        <v>6.911317830222905</v>
      </c>
      <c r="N260" s="105">
        <v>7.1491148744837432</v>
      </c>
      <c r="O260" s="105">
        <v>7.660096825157769</v>
      </c>
      <c r="P260" s="105">
        <v>7.3886171681290191</v>
      </c>
      <c r="Q260" s="105">
        <v>7.77618337415994</v>
      </c>
      <c r="R260" s="105">
        <v>8.0142537324492</v>
      </c>
      <c r="S260" s="105">
        <v>8.2148419586995036</v>
      </c>
      <c r="T260" s="105">
        <v>8.2341149169805643</v>
      </c>
      <c r="U260" s="105">
        <v>7.7363771860109489</v>
      </c>
      <c r="V260" s="105">
        <v>7.7131999727137277</v>
      </c>
      <c r="W260" s="105">
        <v>8.1427152215607848</v>
      </c>
      <c r="X260" s="105">
        <v>8.8313227732159358</v>
      </c>
      <c r="Y260" s="105">
        <v>7.5011181545659342</v>
      </c>
      <c r="DA260" s="132" t="s">
        <v>2946</v>
      </c>
    </row>
    <row r="261" spans="1:105" ht="12" customHeight="1" x14ac:dyDescent="0.25">
      <c r="A261" s="106" t="s">
        <v>122</v>
      </c>
      <c r="B261" s="102">
        <v>6.5391499654979057</v>
      </c>
      <c r="C261" s="102">
        <v>7.9541012634948398</v>
      </c>
      <c r="D261" s="102">
        <v>7.3471890038839733</v>
      </c>
      <c r="E261" s="102">
        <v>6.8291104661403352</v>
      </c>
      <c r="F261" s="102">
        <v>6.8766939218942218</v>
      </c>
      <c r="G261" s="102">
        <v>7.0710216585476022</v>
      </c>
      <c r="H261" s="102">
        <v>7.5539279825074086</v>
      </c>
      <c r="I261" s="102">
        <v>7.4415485524908132</v>
      </c>
      <c r="J261" s="102">
        <v>7.3829741219919276</v>
      </c>
      <c r="K261" s="102">
        <v>7.1507077104452117</v>
      </c>
      <c r="L261" s="102">
        <v>7.5610151933058383</v>
      </c>
      <c r="M261" s="102">
        <v>7.8856106351989785</v>
      </c>
      <c r="N261" s="102">
        <v>7.7171339172836459</v>
      </c>
      <c r="O261" s="102">
        <v>7.6119492322022424</v>
      </c>
      <c r="P261" s="102">
        <v>8.0554361955983111</v>
      </c>
      <c r="Q261" s="102">
        <v>7.6232901123875836</v>
      </c>
      <c r="R261" s="102">
        <v>7.9822707641284216</v>
      </c>
      <c r="S261" s="102">
        <v>8.4153321883580752</v>
      </c>
      <c r="T261" s="102">
        <v>8.6451221643575415</v>
      </c>
      <c r="U261" s="102">
        <v>8.8052846298333183</v>
      </c>
      <c r="V261" s="102">
        <v>8.8410656440541988</v>
      </c>
      <c r="W261" s="102">
        <v>8.9186527340757866</v>
      </c>
      <c r="X261" s="102">
        <v>8.8356142542909257</v>
      </c>
      <c r="Y261" s="102">
        <v>8.3890093539336128</v>
      </c>
      <c r="DA261" s="131" t="s">
        <v>2947</v>
      </c>
    </row>
    <row r="262" spans="1:105" ht="12" customHeight="1" x14ac:dyDescent="0.25">
      <c r="A262" s="107" t="s">
        <v>121</v>
      </c>
      <c r="B262" s="105">
        <v>6.5391499654979031</v>
      </c>
      <c r="C262" s="105">
        <v>7.9531849574848144</v>
      </c>
      <c r="D262" s="105">
        <v>7.3458195941230953</v>
      </c>
      <c r="E262" s="105">
        <v>6.8301229451616523</v>
      </c>
      <c r="F262" s="105">
        <v>6.8783478141937717</v>
      </c>
      <c r="G262" s="105">
        <v>7.0722167336983137</v>
      </c>
      <c r="H262" s="105">
        <v>7.5551649022811596</v>
      </c>
      <c r="I262" s="105">
        <v>7.4430012610013714</v>
      </c>
      <c r="J262" s="105">
        <v>7.3858500639470606</v>
      </c>
      <c r="K262" s="105">
        <v>7.1544508953308288</v>
      </c>
      <c r="L262" s="105">
        <v>7.5626701968129169</v>
      </c>
      <c r="M262" s="105">
        <v>7.8788954704747978</v>
      </c>
      <c r="N262" s="105">
        <v>7.7095406698482343</v>
      </c>
      <c r="O262" s="105">
        <v>7.6092802112062383</v>
      </c>
      <c r="P262" s="105">
        <v>8.0737237362890948</v>
      </c>
      <c r="Q262" s="105">
        <v>7.6565362751703052</v>
      </c>
      <c r="R262" s="105">
        <v>8.037203903501851</v>
      </c>
      <c r="S262" s="105">
        <v>8.4742653713397171</v>
      </c>
      <c r="T262" s="105">
        <v>8.6774651256536561</v>
      </c>
      <c r="U262" s="105">
        <v>8.8042770911625716</v>
      </c>
      <c r="V262" s="105">
        <v>8.8259679372978947</v>
      </c>
      <c r="W262" s="105">
        <v>8.9088777866619289</v>
      </c>
      <c r="X262" s="105">
        <v>8.8383367731789626</v>
      </c>
      <c r="Y262" s="105">
        <v>8.3912014379998432</v>
      </c>
      <c r="DA262" s="132" t="s">
        <v>2948</v>
      </c>
    </row>
    <row r="263" spans="1:105" ht="12" customHeight="1" x14ac:dyDescent="0.25">
      <c r="A263" s="108" t="s">
        <v>53</v>
      </c>
      <c r="B263" s="99">
        <v>0.72897262000269369</v>
      </c>
      <c r="C263" s="99">
        <v>1.7543422475258754</v>
      </c>
      <c r="D263" s="99">
        <v>0.6541934124211719</v>
      </c>
      <c r="E263" s="99">
        <v>0.35048905081240433</v>
      </c>
      <c r="F263" s="99">
        <v>0.47204570775289489</v>
      </c>
      <c r="G263" s="99">
        <v>0.46832812927379869</v>
      </c>
      <c r="H263" s="99">
        <v>0.69699443565028507</v>
      </c>
      <c r="I263" s="99">
        <v>0.55702838278409239</v>
      </c>
      <c r="J263" s="99">
        <v>0.5172555447380891</v>
      </c>
      <c r="K263" s="99">
        <v>0.46654462145500047</v>
      </c>
      <c r="L263" s="99">
        <v>0.48919385180475716</v>
      </c>
      <c r="M263" s="99">
        <v>0.77139444896514631</v>
      </c>
      <c r="N263" s="99">
        <v>0.49677406895732484</v>
      </c>
      <c r="O263" s="99">
        <v>0.28990602031255802</v>
      </c>
      <c r="P263" s="99">
        <v>0.69134643411374619</v>
      </c>
      <c r="Q263" s="99">
        <v>0.10020808606220703</v>
      </c>
      <c r="R263" s="99">
        <v>0.20549948540531537</v>
      </c>
      <c r="S263" s="99">
        <v>0.46575326094042707</v>
      </c>
      <c r="T263" s="99">
        <v>0.56534640216264576</v>
      </c>
      <c r="U263" s="99">
        <v>0.75340512858609254</v>
      </c>
      <c r="V263" s="99">
        <v>0.62131815716756555</v>
      </c>
      <c r="W263" s="99">
        <v>0.66449776726940524</v>
      </c>
      <c r="X263" s="99">
        <v>0.71672224972970766</v>
      </c>
      <c r="Y263" s="99">
        <v>0.5599375961723948</v>
      </c>
      <c r="DA263" s="63" t="s">
        <v>2949</v>
      </c>
    </row>
    <row r="264" spans="1:105" ht="12" customHeight="1" x14ac:dyDescent="0.25">
      <c r="A264" s="108" t="s">
        <v>52</v>
      </c>
      <c r="B264" s="99">
        <v>5.8101773454952097</v>
      </c>
      <c r="C264" s="99">
        <v>6.1988427099589396</v>
      </c>
      <c r="D264" s="99">
        <v>6.6916261817019222</v>
      </c>
      <c r="E264" s="99">
        <v>6.4796338943492495</v>
      </c>
      <c r="F264" s="99">
        <v>6.4063021064408776</v>
      </c>
      <c r="G264" s="99">
        <v>6.6038886044245162</v>
      </c>
      <c r="H264" s="99">
        <v>6.8581704666308738</v>
      </c>
      <c r="I264" s="99">
        <v>6.88597287821728</v>
      </c>
      <c r="J264" s="99">
        <v>6.8685945192089717</v>
      </c>
      <c r="K264" s="99">
        <v>6.6879062738758286</v>
      </c>
      <c r="L264" s="99">
        <v>7.0734763450081592</v>
      </c>
      <c r="M264" s="99">
        <v>7.1075010215096528</v>
      </c>
      <c r="N264" s="99">
        <v>7.2127666008909088</v>
      </c>
      <c r="O264" s="99">
        <v>7.3193741908936829</v>
      </c>
      <c r="P264" s="99">
        <v>7.3823773021753487</v>
      </c>
      <c r="Q264" s="99">
        <v>7.5563281891080969</v>
      </c>
      <c r="R264" s="99">
        <v>7.8317044180965354</v>
      </c>
      <c r="S264" s="99">
        <v>8.0085121103992929</v>
      </c>
      <c r="T264" s="99">
        <v>8.1121187234910117</v>
      </c>
      <c r="U264" s="99">
        <v>8.050871962576478</v>
      </c>
      <c r="V264" s="99">
        <v>8.2046497801303282</v>
      </c>
      <c r="W264" s="99">
        <v>8.2443800193925227</v>
      </c>
      <c r="X264" s="99">
        <v>8.1216145234492547</v>
      </c>
      <c r="Y264" s="99">
        <v>7.8312638418274485</v>
      </c>
      <c r="DA264" s="63" t="s">
        <v>2950</v>
      </c>
    </row>
    <row r="265" spans="1:105" ht="12" customHeight="1" x14ac:dyDescent="0.25">
      <c r="A265" s="121" t="s">
        <v>54</v>
      </c>
      <c r="B265" s="123">
        <v>4.0251550479125155</v>
      </c>
      <c r="C265" s="123">
        <v>4.4811368399373883</v>
      </c>
      <c r="D265" s="123">
        <v>4.4578722250299307</v>
      </c>
      <c r="E265" s="123">
        <v>4.5446132523401941</v>
      </c>
      <c r="F265" s="123">
        <v>4.5232916233764531</v>
      </c>
      <c r="G265" s="123">
        <v>4.643052334251327</v>
      </c>
      <c r="H265" s="123">
        <v>5.3015629673317601</v>
      </c>
      <c r="I265" s="123">
        <v>5.2485053960435968</v>
      </c>
      <c r="J265" s="123">
        <v>5.1571249941025545</v>
      </c>
      <c r="K265" s="123">
        <v>4.9502792064107171</v>
      </c>
      <c r="L265" s="123">
        <v>5.1379050942290867</v>
      </c>
      <c r="M265" s="123">
        <v>4.7663789713145244</v>
      </c>
      <c r="N265" s="123">
        <v>4.5847314149382301</v>
      </c>
      <c r="O265" s="123">
        <v>4.033441079913608</v>
      </c>
      <c r="P265" s="123">
        <v>4.4916499215047638</v>
      </c>
      <c r="Q265" s="123">
        <v>4.4221053328077673</v>
      </c>
      <c r="R265" s="123">
        <v>4.4630711080515724</v>
      </c>
      <c r="S265" s="123">
        <v>4.5687598579362074</v>
      </c>
      <c r="T265" s="123">
        <v>4.9423694538225913</v>
      </c>
      <c r="U265" s="123">
        <v>4.6362772323066306</v>
      </c>
      <c r="V265" s="123">
        <v>4.5970014164274122</v>
      </c>
      <c r="W265" s="123">
        <v>4.6705260414431615</v>
      </c>
      <c r="X265" s="123">
        <v>4.7673515162611659</v>
      </c>
      <c r="Y265" s="123">
        <v>4.4730734507423655</v>
      </c>
      <c r="DA265" s="130" t="s">
        <v>2951</v>
      </c>
    </row>
    <row r="266" spans="1:105" ht="12" customHeight="1" x14ac:dyDescent="0.25">
      <c r="A266" s="97" t="s">
        <v>50</v>
      </c>
      <c r="B266" s="99">
        <v>4.1841250611532672</v>
      </c>
      <c r="C266" s="99">
        <v>4.3015421001484375</v>
      </c>
      <c r="D266" s="99">
        <v>4.4377756229636773</v>
      </c>
      <c r="E266" s="99">
        <v>4.5223375666408554</v>
      </c>
      <c r="F266" s="99">
        <v>4.6408499746391172</v>
      </c>
      <c r="G266" s="99">
        <v>4.8129979470268722</v>
      </c>
      <c r="H266" s="99">
        <v>4.9803194410893026</v>
      </c>
      <c r="I266" s="99">
        <v>5.1543827012064174</v>
      </c>
      <c r="J266" s="99">
        <v>5.1821564048637256</v>
      </c>
      <c r="K266" s="99">
        <v>5.0535447522869275</v>
      </c>
      <c r="L266" s="99">
        <v>4.9931286950287994</v>
      </c>
      <c r="M266" s="99">
        <v>4.7222868624643883</v>
      </c>
      <c r="N266" s="99">
        <v>4.5390686830507434</v>
      </c>
      <c r="O266" s="99">
        <v>4.4003391595439476</v>
      </c>
      <c r="P266" s="99">
        <v>4.3664153985844845</v>
      </c>
      <c r="Q266" s="99">
        <v>4.4167723639955829</v>
      </c>
      <c r="R266" s="99">
        <v>4.5278489182754953</v>
      </c>
      <c r="S266" s="99">
        <v>4.6994591391384608</v>
      </c>
      <c r="T266" s="99">
        <v>4.9866009216754641</v>
      </c>
      <c r="U266" s="99">
        <v>4.4900000161213658</v>
      </c>
      <c r="V266" s="99">
        <v>4.3573903240434557</v>
      </c>
      <c r="W266" s="99">
        <v>4.6274916086556539</v>
      </c>
      <c r="X266" s="99">
        <v>5.1976356525162934</v>
      </c>
      <c r="Y266" s="99">
        <v>4.2966020756837509</v>
      </c>
      <c r="DA266" s="63" t="s">
        <v>2952</v>
      </c>
    </row>
    <row r="267" spans="1:105" ht="12" customHeight="1" x14ac:dyDescent="0.25">
      <c r="A267" s="109" t="s">
        <v>120</v>
      </c>
      <c r="B267" s="110">
        <v>3.9494769403520653</v>
      </c>
      <c r="C267" s="110">
        <v>4.5631000306842742</v>
      </c>
      <c r="D267" s="110">
        <v>4.4667947505500578</v>
      </c>
      <c r="E267" s="110">
        <v>4.5541508150767616</v>
      </c>
      <c r="F267" s="110">
        <v>4.4751460186278464</v>
      </c>
      <c r="G267" s="110">
        <v>4.5786886012489285</v>
      </c>
      <c r="H267" s="110">
        <v>5.4090607652728879</v>
      </c>
      <c r="I267" s="110">
        <v>5.2780320748552221</v>
      </c>
      <c r="J267" s="110">
        <v>5.149509122569742</v>
      </c>
      <c r="K267" s="110">
        <v>4.9193319244238731</v>
      </c>
      <c r="L267" s="110">
        <v>5.180511171120715</v>
      </c>
      <c r="M267" s="110">
        <v>4.7794650792006426</v>
      </c>
      <c r="N267" s="110">
        <v>4.5982799313017937</v>
      </c>
      <c r="O267" s="110">
        <v>3.9236254140497904</v>
      </c>
      <c r="P267" s="110">
        <v>4.5293625531602908</v>
      </c>
      <c r="Q267" s="110">
        <v>4.4236735046334337</v>
      </c>
      <c r="R267" s="110">
        <v>4.4442663384378696</v>
      </c>
      <c r="S267" s="110">
        <v>4.5314983997355922</v>
      </c>
      <c r="T267" s="110">
        <v>4.9304021027658491</v>
      </c>
      <c r="U267" s="110">
        <v>4.6731534481701038</v>
      </c>
      <c r="V267" s="110">
        <v>4.6534739209781897</v>
      </c>
      <c r="W267" s="110">
        <v>4.6803426057171373</v>
      </c>
      <c r="X267" s="110">
        <v>4.6718612141521714</v>
      </c>
      <c r="Y267" s="110">
        <v>4.511778670661112</v>
      </c>
      <c r="DA267" s="60" t="s">
        <v>2953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17.513981671009425</v>
      </c>
      <c r="C269" s="118">
        <f t="shared" si="122"/>
        <v>16.672357500205663</v>
      </c>
      <c r="D269" s="118">
        <f t="shared" si="122"/>
        <v>17.649636940961027</v>
      </c>
      <c r="E269" s="118">
        <f t="shared" si="122"/>
        <v>18.45713389619544</v>
      </c>
      <c r="F269" s="118">
        <f t="shared" si="122"/>
        <v>19.656461964331122</v>
      </c>
      <c r="G269" s="118">
        <f t="shared" si="122"/>
        <v>19.957912542477178</v>
      </c>
      <c r="H269" s="118">
        <f t="shared" si="122"/>
        <v>18.796836064962708</v>
      </c>
      <c r="I269" s="118">
        <f t="shared" si="122"/>
        <v>18.87391719650854</v>
      </c>
      <c r="J269" s="118">
        <f t="shared" si="122"/>
        <v>18.557467523128619</v>
      </c>
      <c r="K269" s="118">
        <f t="shared" si="122"/>
        <v>17.775170299061497</v>
      </c>
      <c r="L269" s="118">
        <f t="shared" si="122"/>
        <v>18.953500067342826</v>
      </c>
      <c r="M269" s="118">
        <f t="shared" si="122"/>
        <v>16.118989162713472</v>
      </c>
      <c r="N269" s="118">
        <f t="shared" si="122"/>
        <v>16.039688679569259</v>
      </c>
      <c r="O269" s="118">
        <f t="shared" si="122"/>
        <v>14.644954862815688</v>
      </c>
      <c r="P269" s="118">
        <f t="shared" si="122"/>
        <v>13.158972678425014</v>
      </c>
      <c r="Q269" s="118">
        <f t="shared" si="122"/>
        <v>13.358815726255639</v>
      </c>
      <c r="R269" s="118">
        <f t="shared" ref="R269:V269" si="123">R270+R273+R275+R284</f>
        <v>14.540040671915163</v>
      </c>
      <c r="S269" s="118">
        <f t="shared" si="123"/>
        <v>12.115699038527209</v>
      </c>
      <c r="T269" s="118">
        <f t="shared" si="123"/>
        <v>14.432337313911816</v>
      </c>
      <c r="U269" s="118">
        <f t="shared" si="123"/>
        <v>12.324044799133047</v>
      </c>
      <c r="V269" s="118">
        <f t="shared" si="123"/>
        <v>11.537080692914067</v>
      </c>
      <c r="W269" s="118">
        <f t="shared" ref="W269:Y269" si="124">W270+W273+W275+W284</f>
        <v>11.810365788060727</v>
      </c>
      <c r="X269" s="118">
        <f t="shared" si="124"/>
        <v>12.511588327773479</v>
      </c>
      <c r="Y269" s="118">
        <f t="shared" si="124"/>
        <v>10.481407725348532</v>
      </c>
      <c r="DA269" s="129" t="s">
        <v>3104</v>
      </c>
    </row>
    <row r="270" spans="1:105" ht="12" customHeight="1" x14ac:dyDescent="0.25">
      <c r="A270" s="121" t="s">
        <v>57</v>
      </c>
      <c r="B270" s="123">
        <f t="shared" ref="B270:Q270" si="125">SUM(B271:B272)</f>
        <v>14.279319224271495</v>
      </c>
      <c r="C270" s="123">
        <f t="shared" si="125"/>
        <v>13.536597994616889</v>
      </c>
      <c r="D270" s="123">
        <f t="shared" si="125"/>
        <v>14.579526590911895</v>
      </c>
      <c r="E270" s="123">
        <f t="shared" si="125"/>
        <v>15.548615625314506</v>
      </c>
      <c r="F270" s="123">
        <f t="shared" si="125"/>
        <v>16.836987176301147</v>
      </c>
      <c r="G270" s="123">
        <f t="shared" si="125"/>
        <v>17.259557256530382</v>
      </c>
      <c r="H270" s="123">
        <f t="shared" si="125"/>
        <v>16.410427737637225</v>
      </c>
      <c r="I270" s="123">
        <f t="shared" si="125"/>
        <v>16.622607728701034</v>
      </c>
      <c r="J270" s="123">
        <f t="shared" si="125"/>
        <v>16.394495551649751</v>
      </c>
      <c r="K270" s="123">
        <f t="shared" si="125"/>
        <v>15.740189853813263</v>
      </c>
      <c r="L270" s="123">
        <f t="shared" si="125"/>
        <v>16.965817597556544</v>
      </c>
      <c r="M270" s="123">
        <f t="shared" si="125"/>
        <v>14.234447729504071</v>
      </c>
      <c r="N270" s="123">
        <f t="shared" si="125"/>
        <v>14.274670081795779</v>
      </c>
      <c r="O270" s="123">
        <f t="shared" si="125"/>
        <v>12.863199173591202</v>
      </c>
      <c r="P270" s="123">
        <f t="shared" si="125"/>
        <v>11.35774353658068</v>
      </c>
      <c r="Q270" s="123">
        <f t="shared" si="125"/>
        <v>11.59981528734277</v>
      </c>
      <c r="R270" s="123">
        <f t="shared" ref="R270:V270" si="126">SUM(R271:R272)</f>
        <v>12.729261899543214</v>
      </c>
      <c r="S270" s="123">
        <f t="shared" si="126"/>
        <v>10.274706005004591</v>
      </c>
      <c r="T270" s="123">
        <f t="shared" si="126"/>
        <v>12.651007585196565</v>
      </c>
      <c r="U270" s="123">
        <f t="shared" si="126"/>
        <v>10.75534268363406</v>
      </c>
      <c r="V270" s="123">
        <f t="shared" si="126"/>
        <v>10.112119006567331</v>
      </c>
      <c r="W270" s="123">
        <f t="shared" ref="W270:Y270" si="127">SUM(W271:W272)</f>
        <v>10.367777837544939</v>
      </c>
      <c r="X270" s="123">
        <f t="shared" si="127"/>
        <v>10.955444976186408</v>
      </c>
      <c r="Y270" s="123">
        <f t="shared" si="127"/>
        <v>9.2314685587987597</v>
      </c>
      <c r="DA270" s="130" t="s">
        <v>3105</v>
      </c>
    </row>
    <row r="271" spans="1:105" ht="12" customHeight="1" x14ac:dyDescent="0.25">
      <c r="A271" s="97" t="s">
        <v>74</v>
      </c>
      <c r="B271" s="99">
        <v>14.279319224271495</v>
      </c>
      <c r="C271" s="99">
        <v>13.536597994616889</v>
      </c>
      <c r="D271" s="99">
        <v>14.579526590911895</v>
      </c>
      <c r="E271" s="99">
        <v>15.548615625314506</v>
      </c>
      <c r="F271" s="99">
        <v>16.836987176301147</v>
      </c>
      <c r="G271" s="99">
        <v>17.259557256530382</v>
      </c>
      <c r="H271" s="99">
        <v>16.410427737637225</v>
      </c>
      <c r="I271" s="99">
        <v>16.622607728701034</v>
      </c>
      <c r="J271" s="99">
        <v>16.394495551649751</v>
      </c>
      <c r="K271" s="99">
        <v>15.740189853813263</v>
      </c>
      <c r="L271" s="99">
        <v>16.965817597556544</v>
      </c>
      <c r="M271" s="99">
        <v>14.234447729504071</v>
      </c>
      <c r="N271" s="99">
        <v>14.274670081795779</v>
      </c>
      <c r="O271" s="99">
        <v>12.863199173591202</v>
      </c>
      <c r="P271" s="99">
        <v>11.35774353658068</v>
      </c>
      <c r="Q271" s="99">
        <v>11.59981528734277</v>
      </c>
      <c r="R271" s="99">
        <v>12.729261899543214</v>
      </c>
      <c r="S271" s="99">
        <v>10.274706005004591</v>
      </c>
      <c r="T271" s="99">
        <v>12.651007585196565</v>
      </c>
      <c r="U271" s="99">
        <v>10.75534268363406</v>
      </c>
      <c r="V271" s="99">
        <v>10.112119006567331</v>
      </c>
      <c r="W271" s="99">
        <v>10.367777837544939</v>
      </c>
      <c r="X271" s="99">
        <v>10.955444976186408</v>
      </c>
      <c r="Y271" s="99">
        <v>9.2314685587987597</v>
      </c>
      <c r="DA271" s="63" t="s">
        <v>3106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3107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3108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3109</v>
      </c>
    </row>
    <row r="275" spans="1:105" ht="12" customHeight="1" x14ac:dyDescent="0.25">
      <c r="A275" s="121" t="s">
        <v>55</v>
      </c>
      <c r="B275" s="123">
        <v>2.6913067771463393</v>
      </c>
      <c r="C275" s="123">
        <v>2.5933458723501754</v>
      </c>
      <c r="D275" s="123">
        <v>2.5218549469466236</v>
      </c>
      <c r="E275" s="123">
        <v>2.3647533355741372</v>
      </c>
      <c r="F275" s="123">
        <v>2.2800002463134423</v>
      </c>
      <c r="G275" s="123">
        <v>2.1709013993131689</v>
      </c>
      <c r="H275" s="123">
        <v>1.890044648353371</v>
      </c>
      <c r="I275" s="123">
        <v>1.7630555234466865</v>
      </c>
      <c r="J275" s="123">
        <v>1.6837055532890008</v>
      </c>
      <c r="K275" s="123">
        <v>1.5733702424256086</v>
      </c>
      <c r="L275" s="123">
        <v>1.5384642657679575</v>
      </c>
      <c r="M275" s="123">
        <v>1.4575078205462031</v>
      </c>
      <c r="N275" s="123">
        <v>1.3552743332126582</v>
      </c>
      <c r="O275" s="123">
        <v>1.3823362352106965</v>
      </c>
      <c r="P275" s="123">
        <v>1.4032270848007395</v>
      </c>
      <c r="Q275" s="123">
        <v>1.3640711717975584</v>
      </c>
      <c r="R275" s="123">
        <v>1.4107023916096761</v>
      </c>
      <c r="S275" s="123">
        <v>1.4332294944009771</v>
      </c>
      <c r="T275" s="123">
        <v>1.3681605991306411</v>
      </c>
      <c r="U275" s="123">
        <v>1.2190048038388177</v>
      </c>
      <c r="V275" s="123">
        <v>1.1066273534887836</v>
      </c>
      <c r="W275" s="123">
        <v>1.1167306908548138</v>
      </c>
      <c r="X275" s="123">
        <v>1.2010209747252081</v>
      </c>
      <c r="Y275" s="123">
        <v>0.96103785494516936</v>
      </c>
      <c r="DA275" s="130" t="s">
        <v>3110</v>
      </c>
    </row>
    <row r="276" spans="1:105" ht="12" customHeight="1" x14ac:dyDescent="0.25">
      <c r="A276" s="97" t="s">
        <v>141</v>
      </c>
      <c r="B276" s="99">
        <v>3.1279945809012393</v>
      </c>
      <c r="C276" s="99">
        <v>3.0970166670964585</v>
      </c>
      <c r="D276" s="99">
        <v>3.0895606552563311</v>
      </c>
      <c r="E276" s="99">
        <v>2.9251688706804653</v>
      </c>
      <c r="F276" s="99">
        <v>2.9193530682332924</v>
      </c>
      <c r="G276" s="99">
        <v>3.0364678271197314</v>
      </c>
      <c r="H276" s="99">
        <v>2.9161772360711176</v>
      </c>
      <c r="I276" s="99">
        <v>2.9438705674080055</v>
      </c>
      <c r="J276" s="99">
        <v>2.9621369453695303</v>
      </c>
      <c r="K276" s="99">
        <v>2.8962651422410208</v>
      </c>
      <c r="L276" s="99">
        <v>3.0040466441145095</v>
      </c>
      <c r="M276" s="99">
        <v>3.0193907176922941</v>
      </c>
      <c r="N276" s="99">
        <v>2.9580290620655512</v>
      </c>
      <c r="O276" s="99">
        <v>3.0171624438739837</v>
      </c>
      <c r="P276" s="99">
        <v>3.0034168435775923</v>
      </c>
      <c r="Q276" s="99">
        <v>2.8768905329194103</v>
      </c>
      <c r="R276" s="99">
        <v>2.9257051652045414</v>
      </c>
      <c r="S276" s="99">
        <v>2.99248445252754</v>
      </c>
      <c r="T276" s="99">
        <v>2.9430376934747122</v>
      </c>
      <c r="U276" s="99">
        <v>2.7408151032924164</v>
      </c>
      <c r="V276" s="99">
        <v>2.5935024894897212</v>
      </c>
      <c r="W276" s="99">
        <v>2.6913660715749339</v>
      </c>
      <c r="X276" s="99">
        <v>2.9008266285818358</v>
      </c>
      <c r="Y276" s="99">
        <v>2.3773228991452702</v>
      </c>
      <c r="DA276" s="63" t="s">
        <v>3111</v>
      </c>
    </row>
    <row r="277" spans="1:105" ht="12" customHeight="1" x14ac:dyDescent="0.25">
      <c r="A277" s="97" t="s">
        <v>140</v>
      </c>
      <c r="B277" s="99">
        <v>0.35870242224132559</v>
      </c>
      <c r="C277" s="99">
        <v>0.68757360124663947</v>
      </c>
      <c r="D277" s="99">
        <v>0.27663255257600766</v>
      </c>
      <c r="E277" s="99">
        <v>0.15374410102145616</v>
      </c>
      <c r="F277" s="99">
        <v>0.20164755538877308</v>
      </c>
      <c r="G277" s="99">
        <v>0.20302742497563142</v>
      </c>
      <c r="H277" s="99">
        <v>0.26643554224634697</v>
      </c>
      <c r="I277" s="99">
        <v>0.21916299673677248</v>
      </c>
      <c r="J277" s="99">
        <v>0.20679699428010306</v>
      </c>
      <c r="K277" s="99">
        <v>0.18928773560962878</v>
      </c>
      <c r="L277" s="99">
        <v>0.19650177752190012</v>
      </c>
      <c r="M277" s="99">
        <v>0.29966172430241866</v>
      </c>
      <c r="N277" s="99">
        <v>0.19261487880781897</v>
      </c>
      <c r="O277" s="99">
        <v>0.12331075982884486</v>
      </c>
      <c r="P277" s="99">
        <v>0.25469713781749276</v>
      </c>
      <c r="Q277" s="99">
        <v>4.9943910062925562E-2</v>
      </c>
      <c r="R277" s="99">
        <v>8.58115871068314E-2</v>
      </c>
      <c r="S277" s="99">
        <v>0.16493145511422383</v>
      </c>
      <c r="T277" s="99">
        <v>0.19197139765731799</v>
      </c>
      <c r="U277" s="99">
        <v>0.22895220839165409</v>
      </c>
      <c r="V277" s="99">
        <v>0.1738631844072272</v>
      </c>
      <c r="W277" s="99">
        <v>0.20678329898802236</v>
      </c>
      <c r="X277" s="99">
        <v>0.25147352694212477</v>
      </c>
      <c r="Y277" s="99">
        <v>0.15276424741989947</v>
      </c>
      <c r="DA277" s="63" t="s">
        <v>3112</v>
      </c>
    </row>
    <row r="278" spans="1:105" ht="12" customHeight="1" x14ac:dyDescent="0.25">
      <c r="A278" s="100" t="s">
        <v>50</v>
      </c>
      <c r="B278" s="102">
        <v>0.35870242224132559</v>
      </c>
      <c r="C278" s="102">
        <v>0.68757360124663947</v>
      </c>
      <c r="D278" s="102">
        <v>0.27663255257600766</v>
      </c>
      <c r="E278" s="102">
        <v>0.15374410102145616</v>
      </c>
      <c r="F278" s="102">
        <v>0.20164755538877308</v>
      </c>
      <c r="G278" s="102">
        <v>0.20302742497563142</v>
      </c>
      <c r="H278" s="102">
        <v>0.26643554224634697</v>
      </c>
      <c r="I278" s="102">
        <v>0.21916299673677248</v>
      </c>
      <c r="J278" s="102">
        <v>0.20679699428010306</v>
      </c>
      <c r="K278" s="102">
        <v>0.18928773560962878</v>
      </c>
      <c r="L278" s="102">
        <v>0.19650177752190012</v>
      </c>
      <c r="M278" s="102">
        <v>0.29966172430241866</v>
      </c>
      <c r="N278" s="102">
        <v>0.19261487880781897</v>
      </c>
      <c r="O278" s="102">
        <v>0.12331075982884486</v>
      </c>
      <c r="P278" s="102">
        <v>0.25469713781749276</v>
      </c>
      <c r="Q278" s="102">
        <v>4.9943910062925562E-2</v>
      </c>
      <c r="R278" s="102">
        <v>8.58115871068314E-2</v>
      </c>
      <c r="S278" s="102">
        <v>0.16493145511422383</v>
      </c>
      <c r="T278" s="102">
        <v>0.19197139765731799</v>
      </c>
      <c r="U278" s="102">
        <v>0.22895220839165409</v>
      </c>
      <c r="V278" s="102">
        <v>0.1738631844072272</v>
      </c>
      <c r="W278" s="102">
        <v>0.20678329898802236</v>
      </c>
      <c r="X278" s="102">
        <v>0.25147352694212477</v>
      </c>
      <c r="Y278" s="102">
        <v>0.15276424741989947</v>
      </c>
      <c r="DA278" s="131" t="s">
        <v>3113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3114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3115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3116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3117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3118</v>
      </c>
    </row>
    <row r="284" spans="1:105" ht="12" customHeight="1" x14ac:dyDescent="0.25">
      <c r="A284" s="121" t="s">
        <v>54</v>
      </c>
      <c r="B284" s="123">
        <v>0.54335566959159287</v>
      </c>
      <c r="C284" s="123">
        <v>0.54241363323859837</v>
      </c>
      <c r="D284" s="123">
        <v>0.54825540310250775</v>
      </c>
      <c r="E284" s="123">
        <v>0.5437649353067957</v>
      </c>
      <c r="F284" s="123">
        <v>0.53947454171653175</v>
      </c>
      <c r="G284" s="123">
        <v>0.52745388663362647</v>
      </c>
      <c r="H284" s="123">
        <v>0.49636367897211142</v>
      </c>
      <c r="I284" s="123">
        <v>0.48825394436081743</v>
      </c>
      <c r="J284" s="123">
        <v>0.47926641818986654</v>
      </c>
      <c r="K284" s="123">
        <v>0.46161020282262483</v>
      </c>
      <c r="L284" s="123">
        <v>0.44921820401832702</v>
      </c>
      <c r="M284" s="123">
        <v>0.427033612663198</v>
      </c>
      <c r="N284" s="123">
        <v>0.40974426456082225</v>
      </c>
      <c r="O284" s="123">
        <v>0.39941945401379081</v>
      </c>
      <c r="P284" s="123">
        <v>0.39800205704359509</v>
      </c>
      <c r="Q284" s="123">
        <v>0.39492926711531134</v>
      </c>
      <c r="R284" s="123">
        <v>0.40007638076227198</v>
      </c>
      <c r="S284" s="123">
        <v>0.40776353912164109</v>
      </c>
      <c r="T284" s="123">
        <v>0.41316912958460944</v>
      </c>
      <c r="U284" s="123">
        <v>0.34969731166016838</v>
      </c>
      <c r="V284" s="123">
        <v>0.31833433285795126</v>
      </c>
      <c r="W284" s="123">
        <v>0.32585725966097395</v>
      </c>
      <c r="X284" s="123">
        <v>0.35512237686186177</v>
      </c>
      <c r="Y284" s="123">
        <v>0.28890131160460258</v>
      </c>
      <c r="DA284" s="130" t="s">
        <v>3119</v>
      </c>
    </row>
    <row r="285" spans="1:105" ht="12" customHeight="1" x14ac:dyDescent="0.25">
      <c r="A285" s="97" t="s">
        <v>50</v>
      </c>
      <c r="B285" s="99">
        <v>1.6847327570196331</v>
      </c>
      <c r="C285" s="99">
        <v>1.7309305080915591</v>
      </c>
      <c r="D285" s="99">
        <v>1.7831154931039646</v>
      </c>
      <c r="E285" s="99">
        <v>1.8137683028100886</v>
      </c>
      <c r="F285" s="99">
        <v>1.8567232917015868</v>
      </c>
      <c r="G285" s="99">
        <v>1.9201399505611805</v>
      </c>
      <c r="H285" s="99">
        <v>1.979683538407794</v>
      </c>
      <c r="I285" s="99">
        <v>2.0446693238660059</v>
      </c>
      <c r="J285" s="99">
        <v>2.054491857072053</v>
      </c>
      <c r="K285" s="99">
        <v>2.0019209027015341</v>
      </c>
      <c r="L285" s="99">
        <v>1.9756716768038349</v>
      </c>
      <c r="M285" s="99">
        <v>1.8658733881007334</v>
      </c>
      <c r="N285" s="99">
        <v>1.7907104156143621</v>
      </c>
      <c r="O285" s="99">
        <v>1.733894180291826</v>
      </c>
      <c r="P285" s="99">
        <v>1.7196705682846694</v>
      </c>
      <c r="Q285" s="99">
        <v>1.7379871068714841</v>
      </c>
      <c r="R285" s="99">
        <v>1.7782411974802161</v>
      </c>
      <c r="S285" s="99">
        <v>1.8380457673894579</v>
      </c>
      <c r="T285" s="99">
        <v>1.9402470089222807</v>
      </c>
      <c r="U285" s="99">
        <v>1.7368447740382376</v>
      </c>
      <c r="V285" s="99">
        <v>1.6690170738868704</v>
      </c>
      <c r="W285" s="99">
        <v>1.7543695117917248</v>
      </c>
      <c r="X285" s="99">
        <v>1.9553217878812519</v>
      </c>
      <c r="Y285" s="99">
        <v>1.6061089601369964</v>
      </c>
      <c r="DA285" s="63" t="s">
        <v>3120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3121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16.117913744234023</v>
      </c>
      <c r="E290" s="117">
        <f t="shared" si="129"/>
        <v>21.800870680063696</v>
      </c>
      <c r="F290" s="117">
        <f t="shared" si="129"/>
        <v>33.426104898977336</v>
      </c>
      <c r="G290" s="117">
        <f t="shared" si="129"/>
        <v>26.982107747767415</v>
      </c>
      <c r="H290" s="117">
        <f t="shared" si="129"/>
        <v>28.977709912693324</v>
      </c>
      <c r="I290" s="117">
        <f t="shared" si="129"/>
        <v>37.869037167522571</v>
      </c>
      <c r="J290" s="117">
        <f t="shared" si="129"/>
        <v>38.323394723396717</v>
      </c>
      <c r="K290" s="117">
        <f t="shared" si="129"/>
        <v>17.750071135860185</v>
      </c>
      <c r="L290" s="117">
        <f t="shared" si="129"/>
        <v>17.207600507273867</v>
      </c>
      <c r="M290" s="117">
        <f t="shared" si="129"/>
        <v>16.717400883336278</v>
      </c>
      <c r="N290" s="117">
        <f t="shared" si="129"/>
        <v>25.584460386036938</v>
      </c>
      <c r="O290" s="117">
        <f t="shared" si="129"/>
        <v>16.652989067843663</v>
      </c>
      <c r="P290" s="117">
        <f t="shared" si="129"/>
        <v>0</v>
      </c>
      <c r="Q290" s="117">
        <f t="shared" si="129"/>
        <v>6.4886837872796912</v>
      </c>
      <c r="R290" s="117">
        <f t="shared" ref="R290:V290" si="130">R291+R294+R296+R305</f>
        <v>6.6669283011525646</v>
      </c>
      <c r="S290" s="117">
        <f t="shared" si="130"/>
        <v>9.6527282828683827</v>
      </c>
      <c r="T290" s="117">
        <f t="shared" si="130"/>
        <v>8.2069556902098046</v>
      </c>
      <c r="U290" s="117">
        <f t="shared" si="130"/>
        <v>3.6020539164943783</v>
      </c>
      <c r="V290" s="117">
        <f t="shared" si="130"/>
        <v>11.686493228630061</v>
      </c>
      <c r="W290" s="117">
        <f t="shared" ref="W290:Y290" si="131">W291+W294+W296+W305</f>
        <v>14.55807046564019</v>
      </c>
      <c r="X290" s="117">
        <f t="shared" si="131"/>
        <v>18.842157795177751</v>
      </c>
      <c r="Y290" s="117">
        <f t="shared" si="131"/>
        <v>12.663028718395873</v>
      </c>
      <c r="DA290" s="129" t="s">
        <v>3272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12.043350082347388</v>
      </c>
      <c r="E291" s="122">
        <f t="shared" si="132"/>
        <v>16.541205314294906</v>
      </c>
      <c r="F291" s="122">
        <f t="shared" si="132"/>
        <v>25.83636560015783</v>
      </c>
      <c r="G291" s="122">
        <f t="shared" si="132"/>
        <v>20.83552998909164</v>
      </c>
      <c r="H291" s="122">
        <f t="shared" si="132"/>
        <v>22.134826993632512</v>
      </c>
      <c r="I291" s="122">
        <f t="shared" si="132"/>
        <v>29.301961985499329</v>
      </c>
      <c r="J291" s="122">
        <f t="shared" si="132"/>
        <v>29.772908150566966</v>
      </c>
      <c r="K291" s="122">
        <f t="shared" si="132"/>
        <v>13.650378869103491</v>
      </c>
      <c r="L291" s="122">
        <f t="shared" si="132"/>
        <v>13.264872457495544</v>
      </c>
      <c r="M291" s="122">
        <f t="shared" si="132"/>
        <v>12.405024898254723</v>
      </c>
      <c r="N291" s="122">
        <f t="shared" si="132"/>
        <v>19.188135234250783</v>
      </c>
      <c r="O291" s="122">
        <f t="shared" si="132"/>
        <v>12.403638436709981</v>
      </c>
      <c r="P291" s="122">
        <f t="shared" si="132"/>
        <v>0</v>
      </c>
      <c r="Q291" s="122">
        <f t="shared" si="132"/>
        <v>4.5931373368318571</v>
      </c>
      <c r="R291" s="122">
        <f t="shared" ref="R291:V291" si="133">SUM(R292:R293)</f>
        <v>4.7848790606373806</v>
      </c>
      <c r="S291" s="122">
        <f t="shared" si="133"/>
        <v>6.4151207060556592</v>
      </c>
      <c r="T291" s="122">
        <f t="shared" si="133"/>
        <v>5.762840751508044</v>
      </c>
      <c r="U291" s="122">
        <f t="shared" si="133"/>
        <v>2.4419960374668062</v>
      </c>
      <c r="V291" s="122">
        <f t="shared" si="133"/>
        <v>7.8128035651408485</v>
      </c>
      <c r="W291" s="122">
        <f t="shared" ref="W291:Y291" si="134">SUM(W292:W293)</f>
        <v>9.7892094625660171</v>
      </c>
      <c r="X291" s="122">
        <f t="shared" si="134"/>
        <v>12.789185865118903</v>
      </c>
      <c r="Y291" s="122">
        <f t="shared" si="134"/>
        <v>8.3937739418570647</v>
      </c>
      <c r="DA291" s="130" t="s">
        <v>3273</v>
      </c>
    </row>
    <row r="292" spans="1:105" ht="12" customHeight="1" x14ac:dyDescent="0.25">
      <c r="A292" s="97" t="s">
        <v>74</v>
      </c>
      <c r="B292" s="98"/>
      <c r="C292" s="98">
        <v>0</v>
      </c>
      <c r="D292" s="98">
        <v>11.916185851545572</v>
      </c>
      <c r="E292" s="98">
        <v>16.376123888659439</v>
      </c>
      <c r="F292" s="98">
        <v>25.576454802860908</v>
      </c>
      <c r="G292" s="98">
        <v>20.630792214459905</v>
      </c>
      <c r="H292" s="98">
        <v>21.923726988578075</v>
      </c>
      <c r="I292" s="98">
        <v>29.021608689740649</v>
      </c>
      <c r="J292" s="98">
        <v>29.491570034985383</v>
      </c>
      <c r="K292" s="98">
        <v>13.524508149547607</v>
      </c>
      <c r="L292" s="98">
        <v>13.141497676462862</v>
      </c>
      <c r="M292" s="98">
        <v>12.285736466454209</v>
      </c>
      <c r="N292" s="98">
        <v>18.998694262728378</v>
      </c>
      <c r="O292" s="98">
        <v>12.272725443170701</v>
      </c>
      <c r="P292" s="98">
        <v>0</v>
      </c>
      <c r="Q292" s="98">
        <v>4.5411691912958467</v>
      </c>
      <c r="R292" s="98">
        <v>4.7298876302977142</v>
      </c>
      <c r="S292" s="98">
        <v>6.3420679067210601</v>
      </c>
      <c r="T292" s="98">
        <v>5.6965164982913308</v>
      </c>
      <c r="U292" s="98">
        <v>2.4141967252986563</v>
      </c>
      <c r="V292" s="98">
        <v>7.7236679400569797</v>
      </c>
      <c r="W292" s="98">
        <v>9.6766706654508656</v>
      </c>
      <c r="X292" s="98">
        <v>12.639575634445499</v>
      </c>
      <c r="Y292" s="98">
        <v>8.2955405648420619</v>
      </c>
      <c r="DA292" s="63" t="s">
        <v>3274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0.12716423080181588</v>
      </c>
      <c r="E293" s="98">
        <v>0.16508142563546555</v>
      </c>
      <c r="F293" s="98">
        <v>0.25991079729692285</v>
      </c>
      <c r="G293" s="98">
        <v>0.20473777463173365</v>
      </c>
      <c r="H293" s="98">
        <v>0.21110000505443632</v>
      </c>
      <c r="I293" s="98">
        <v>0.28035329575867995</v>
      </c>
      <c r="J293" s="98">
        <v>0.28133811558158234</v>
      </c>
      <c r="K293" s="98">
        <v>0.12587071955588391</v>
      </c>
      <c r="L293" s="98">
        <v>0.12337478103268218</v>
      </c>
      <c r="M293" s="98">
        <v>0.11928843180051518</v>
      </c>
      <c r="N293" s="98">
        <v>0.18944097152240524</v>
      </c>
      <c r="O293" s="98">
        <v>0.13091299353927913</v>
      </c>
      <c r="P293" s="98">
        <v>0</v>
      </c>
      <c r="Q293" s="98">
        <v>5.1968145536009987E-2</v>
      </c>
      <c r="R293" s="98">
        <v>5.4991430339666018E-2</v>
      </c>
      <c r="S293" s="98">
        <v>7.3052799334599142E-2</v>
      </c>
      <c r="T293" s="98">
        <v>6.6324253216712981E-2</v>
      </c>
      <c r="U293" s="98">
        <v>2.7799312168150004E-2</v>
      </c>
      <c r="V293" s="98">
        <v>8.913562508386888E-2</v>
      </c>
      <c r="W293" s="98">
        <v>0.11253879711515194</v>
      </c>
      <c r="X293" s="98">
        <v>0.14961023067340265</v>
      </c>
      <c r="Y293" s="98">
        <v>9.8233377015001996E-2</v>
      </c>
      <c r="DA293" s="63" t="s">
        <v>3275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9.5813151059541621E-2</v>
      </c>
      <c r="E294" s="122">
        <f t="shared" si="135"/>
        <v>0.24282575612775997</v>
      </c>
      <c r="F294" s="122">
        <f t="shared" si="135"/>
        <v>0.40145394344365321</v>
      </c>
      <c r="G294" s="122">
        <f t="shared" si="135"/>
        <v>0.49951213763618713</v>
      </c>
      <c r="H294" s="122">
        <f t="shared" si="135"/>
        <v>0.17571555378648551</v>
      </c>
      <c r="I294" s="122">
        <f t="shared" si="135"/>
        <v>0.25083653665780453</v>
      </c>
      <c r="J294" s="122">
        <f t="shared" si="135"/>
        <v>0.20005792887320928</v>
      </c>
      <c r="K294" s="122">
        <f t="shared" si="135"/>
        <v>0.14540036223170646</v>
      </c>
      <c r="L294" s="122">
        <f t="shared" si="135"/>
        <v>0.15472396311466849</v>
      </c>
      <c r="M294" s="122">
        <f t="shared" si="135"/>
        <v>0.1169570029185151</v>
      </c>
      <c r="N294" s="122">
        <f t="shared" si="135"/>
        <v>0.27387472664107032</v>
      </c>
      <c r="O294" s="122">
        <f t="shared" si="135"/>
        <v>3.81257856996704E-2</v>
      </c>
      <c r="P294" s="122">
        <f t="shared" si="135"/>
        <v>0</v>
      </c>
      <c r="Q294" s="122">
        <f t="shared" si="135"/>
        <v>5.3210728210993175E-3</v>
      </c>
      <c r="R294" s="122">
        <f t="shared" si="135"/>
        <v>2.4674560822423516E-2</v>
      </c>
      <c r="S294" s="122">
        <f t="shared" si="135"/>
        <v>5.0315518764247814E-2</v>
      </c>
      <c r="T294" s="122">
        <f t="shared" si="135"/>
        <v>4.8182150000354557E-2</v>
      </c>
      <c r="U294" s="122">
        <f t="shared" si="135"/>
        <v>1.3073151170588368E-2</v>
      </c>
      <c r="V294" s="122">
        <f t="shared" si="135"/>
        <v>4.7644444364989394E-2</v>
      </c>
      <c r="W294" s="122">
        <f t="shared" si="135"/>
        <v>5.642144740018127E-2</v>
      </c>
      <c r="X294" s="122">
        <f t="shared" si="135"/>
        <v>8.924004234647985E-2</v>
      </c>
      <c r="Y294" s="122">
        <f t="shared" si="135"/>
        <v>2.4085544981851673E-2</v>
      </c>
      <c r="DA294" s="130" t="s">
        <v>3276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9.5813151059541621E-2</v>
      </c>
      <c r="E295" s="98">
        <v>0.24282575612775997</v>
      </c>
      <c r="F295" s="98">
        <v>0.40145394344365321</v>
      </c>
      <c r="G295" s="98">
        <v>0.49951213763618713</v>
      </c>
      <c r="H295" s="98">
        <v>0.17571555378648551</v>
      </c>
      <c r="I295" s="98">
        <v>0.25083653665780453</v>
      </c>
      <c r="J295" s="98">
        <v>0.20005792887320928</v>
      </c>
      <c r="K295" s="98">
        <v>0.14540036223170646</v>
      </c>
      <c r="L295" s="98">
        <v>0.15472396311466849</v>
      </c>
      <c r="M295" s="98">
        <v>0.1169570029185151</v>
      </c>
      <c r="N295" s="98">
        <v>0.27387472664107032</v>
      </c>
      <c r="O295" s="98">
        <v>3.81257856996704E-2</v>
      </c>
      <c r="P295" s="98">
        <v>0</v>
      </c>
      <c r="Q295" s="98">
        <v>5.3210728210993175E-3</v>
      </c>
      <c r="R295" s="98">
        <v>2.4674560822423516E-2</v>
      </c>
      <c r="S295" s="98">
        <v>5.0315518764247814E-2</v>
      </c>
      <c r="T295" s="98">
        <v>4.8182150000354557E-2</v>
      </c>
      <c r="U295" s="98">
        <v>1.3073151170588368E-2</v>
      </c>
      <c r="V295" s="98">
        <v>4.7644444364989394E-2</v>
      </c>
      <c r="W295" s="98">
        <v>5.642144740018127E-2</v>
      </c>
      <c r="X295" s="98">
        <v>8.924004234647985E-2</v>
      </c>
      <c r="Y295" s="98">
        <v>2.4085544981851673E-2</v>
      </c>
      <c r="DA295" s="63" t="s">
        <v>3277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2.617175383585562</v>
      </c>
      <c r="E296" s="122">
        <v>3.2298765781868544</v>
      </c>
      <c r="F296" s="122">
        <v>4.6026738615396932</v>
      </c>
      <c r="G296" s="122">
        <v>3.5940456886572094</v>
      </c>
      <c r="H296" s="122">
        <v>4.0681758495096805</v>
      </c>
      <c r="I296" s="122">
        <v>4.9712542179971928</v>
      </c>
      <c r="J296" s="122">
        <v>4.9544419266485935</v>
      </c>
      <c r="K296" s="122">
        <v>2.3637817848620113</v>
      </c>
      <c r="L296" s="122">
        <v>2.3020175132105698</v>
      </c>
      <c r="M296" s="122">
        <v>2.6687513711729371</v>
      </c>
      <c r="N296" s="122">
        <v>3.8647376406532539</v>
      </c>
      <c r="O296" s="122">
        <v>2.7623576110131092</v>
      </c>
      <c r="P296" s="122">
        <v>0</v>
      </c>
      <c r="Q296" s="122">
        <v>1.1758545681135237</v>
      </c>
      <c r="R296" s="122">
        <v>1.1606496727762332</v>
      </c>
      <c r="S296" s="122">
        <v>2.011340510844188</v>
      </c>
      <c r="T296" s="122">
        <v>1.4935556778432417</v>
      </c>
      <c r="U296" s="122">
        <v>0.73208984707102742</v>
      </c>
      <c r="V296" s="122">
        <v>2.4417040906796212</v>
      </c>
      <c r="W296" s="122">
        <v>3.0061281388845877</v>
      </c>
      <c r="X296" s="122">
        <v>3.8213772268238753</v>
      </c>
      <c r="Y296" s="122">
        <v>2.6768626140746257</v>
      </c>
      <c r="DA296" s="130" t="s">
        <v>3278</v>
      </c>
    </row>
    <row r="297" spans="1:105" ht="12" customHeight="1" x14ac:dyDescent="0.25">
      <c r="A297" s="97" t="s">
        <v>141</v>
      </c>
      <c r="B297" s="98"/>
      <c r="C297" s="98">
        <v>0</v>
      </c>
      <c r="D297" s="98">
        <v>1.9303604334262374</v>
      </c>
      <c r="E297" s="98">
        <v>2.7375351095241518</v>
      </c>
      <c r="F297" s="98">
        <v>3.4022083823926663</v>
      </c>
      <c r="G297" s="98">
        <v>1.9242873606267035</v>
      </c>
      <c r="H297" s="98">
        <v>2.2563268540928472</v>
      </c>
      <c r="I297" s="98">
        <v>2.2471965582233375</v>
      </c>
      <c r="J297" s="98">
        <v>2.1778660677372117</v>
      </c>
      <c r="K297" s="98">
        <v>1.218315351954492</v>
      </c>
      <c r="L297" s="98">
        <v>1.2679308543038408</v>
      </c>
      <c r="M297" s="98">
        <v>1.4203987833546872</v>
      </c>
      <c r="N297" s="98">
        <v>1.8800201935274461</v>
      </c>
      <c r="O297" s="98">
        <v>1.5009276188633909</v>
      </c>
      <c r="P297" s="98">
        <v>0</v>
      </c>
      <c r="Q297" s="98">
        <v>0.61119646916714643</v>
      </c>
      <c r="R297" s="98">
        <v>0.6317521871642009</v>
      </c>
      <c r="S297" s="98">
        <v>0.99566005276219582</v>
      </c>
      <c r="T297" s="98">
        <v>0.61966022790603037</v>
      </c>
      <c r="U297" s="98">
        <v>0.24262715445548449</v>
      </c>
      <c r="V297" s="98">
        <v>0.92377286602121378</v>
      </c>
      <c r="W297" s="98">
        <v>1.2993138462851774</v>
      </c>
      <c r="X297" s="98">
        <v>1.9068844812248875</v>
      </c>
      <c r="Y297" s="98">
        <v>1.0573148918790929</v>
      </c>
      <c r="DA297" s="63" t="s">
        <v>3279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1.2838398344615627E-3</v>
      </c>
      <c r="E298" s="98">
        <v>5.2365854267937897E-3</v>
      </c>
      <c r="F298" s="98">
        <v>5.1490933036385843E-3</v>
      </c>
      <c r="G298" s="98">
        <v>2.4109908066557856E-3</v>
      </c>
      <c r="H298" s="98">
        <v>2.0746924171041181E-3</v>
      </c>
      <c r="I298" s="98">
        <v>1.0067016288474621E-2</v>
      </c>
      <c r="J298" s="98">
        <v>1.4680399279830407E-2</v>
      </c>
      <c r="K298" s="98">
        <v>6.6852734585785825E-3</v>
      </c>
      <c r="L298" s="98">
        <v>3.9141089704763264E-3</v>
      </c>
      <c r="M298" s="98">
        <v>1.3538824254238351E-4</v>
      </c>
      <c r="N298" s="98">
        <v>6.6737497368905803E-3</v>
      </c>
      <c r="O298" s="98">
        <v>9.2585088445310583E-3</v>
      </c>
      <c r="P298" s="98">
        <v>0</v>
      </c>
      <c r="Q298" s="98">
        <v>6.6712902870106469E-3</v>
      </c>
      <c r="R298" s="98">
        <v>5.1172711611866817E-3</v>
      </c>
      <c r="S298" s="98">
        <v>6.4936698358313517E-3</v>
      </c>
      <c r="T298" s="98">
        <v>2.2739868132385386E-3</v>
      </c>
      <c r="U298" s="98">
        <v>4.3764731338119832E-4</v>
      </c>
      <c r="V298" s="98">
        <v>5.4822767017362545E-3</v>
      </c>
      <c r="W298" s="98">
        <v>1.3231987451662345E-2</v>
      </c>
      <c r="X298" s="98">
        <v>2.3941536658767887E-2</v>
      </c>
      <c r="Y298" s="98">
        <v>2.2418891586801276E-3</v>
      </c>
      <c r="DA298" s="63" t="s">
        <v>3280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1.9091015154753998E-4</v>
      </c>
      <c r="E299" s="101">
        <v>4.6977984563838698E-4</v>
      </c>
      <c r="F299" s="101">
        <v>5.9828538999612258E-4</v>
      </c>
      <c r="G299" s="101">
        <v>2.7052785783390385E-4</v>
      </c>
      <c r="H299" s="101">
        <v>3.1091195763680653E-4</v>
      </c>
      <c r="I299" s="101">
        <v>1.2402054214484173E-3</v>
      </c>
      <c r="J299" s="101">
        <v>1.6962356649954196E-3</v>
      </c>
      <c r="K299" s="101">
        <v>7.2134372520503095E-4</v>
      </c>
      <c r="L299" s="101">
        <v>4.1919004704341132E-4</v>
      </c>
      <c r="M299" s="101">
        <v>2.1070749904670384E-5</v>
      </c>
      <c r="N299" s="101">
        <v>6.7809347234442112E-4</v>
      </c>
      <c r="O299" s="101">
        <v>5.795216602794683E-4</v>
      </c>
      <c r="P299" s="101">
        <v>0</v>
      </c>
      <c r="Q299" s="101">
        <v>1.684507246301253E-4</v>
      </c>
      <c r="R299" s="101">
        <v>2.1324027660796484E-4</v>
      </c>
      <c r="S299" s="101">
        <v>4.9065159195878141E-4</v>
      </c>
      <c r="T299" s="101">
        <v>1.9623339310059898E-4</v>
      </c>
      <c r="U299" s="101">
        <v>4.6555754704605238E-5</v>
      </c>
      <c r="V299" s="101">
        <v>4.6172462373234203E-4</v>
      </c>
      <c r="W299" s="101">
        <v>1.2725718914535921E-3</v>
      </c>
      <c r="X299" s="101">
        <v>2.5964749760553968E-3</v>
      </c>
      <c r="Y299" s="101">
        <v>1.8116334525686739E-4</v>
      </c>
      <c r="DA299" s="131" t="s">
        <v>3281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1.0929296829140227E-3</v>
      </c>
      <c r="E300" s="104">
        <v>4.7668055811554031E-3</v>
      </c>
      <c r="F300" s="104">
        <v>4.5508079136424616E-3</v>
      </c>
      <c r="G300" s="104">
        <v>2.1404629488218818E-3</v>
      </c>
      <c r="H300" s="104">
        <v>1.7637804594673118E-3</v>
      </c>
      <c r="I300" s="104">
        <v>8.8268108670262035E-3</v>
      </c>
      <c r="J300" s="104">
        <v>1.2984163614834988E-2</v>
      </c>
      <c r="K300" s="104">
        <v>5.9639297333735517E-3</v>
      </c>
      <c r="L300" s="104">
        <v>3.4949189234329148E-3</v>
      </c>
      <c r="M300" s="104">
        <v>1.1431749263771313E-4</v>
      </c>
      <c r="N300" s="104">
        <v>5.9956562645461595E-3</v>
      </c>
      <c r="O300" s="104">
        <v>8.6789871842515905E-3</v>
      </c>
      <c r="P300" s="104">
        <v>0</v>
      </c>
      <c r="Q300" s="104">
        <v>6.5028395623805213E-3</v>
      </c>
      <c r="R300" s="104">
        <v>4.9040308845787169E-3</v>
      </c>
      <c r="S300" s="104">
        <v>6.0030182438725703E-3</v>
      </c>
      <c r="T300" s="104">
        <v>2.0777534201379395E-3</v>
      </c>
      <c r="U300" s="104">
        <v>3.9109155867659309E-4</v>
      </c>
      <c r="V300" s="104">
        <v>5.0205520780039125E-3</v>
      </c>
      <c r="W300" s="104">
        <v>1.1959415560208754E-2</v>
      </c>
      <c r="X300" s="104">
        <v>2.1345061682712489E-2</v>
      </c>
      <c r="Y300" s="104">
        <v>2.06072581342326E-3</v>
      </c>
      <c r="DA300" s="132" t="s">
        <v>3282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0.62405028671444629</v>
      </c>
      <c r="E301" s="101">
        <v>0.41559669154322887</v>
      </c>
      <c r="F301" s="101">
        <v>1.0352868822029331</v>
      </c>
      <c r="G301" s="101">
        <v>1.4886222522780896</v>
      </c>
      <c r="H301" s="101">
        <v>1.5547786396387002</v>
      </c>
      <c r="I301" s="101">
        <v>1.9149603815991341</v>
      </c>
      <c r="J301" s="101">
        <v>1.6573174145466569</v>
      </c>
      <c r="K301" s="101">
        <v>0.68231220374473633</v>
      </c>
      <c r="L301" s="101">
        <v>0.74091750454209782</v>
      </c>
      <c r="M301" s="101">
        <v>1.0986529620867822</v>
      </c>
      <c r="N301" s="101">
        <v>1.474094669962368</v>
      </c>
      <c r="O301" s="101">
        <v>0.82537815887284538</v>
      </c>
      <c r="P301" s="101">
        <v>0</v>
      </c>
      <c r="Q301" s="101">
        <v>0.33286564630923066</v>
      </c>
      <c r="R301" s="101">
        <v>0.26300218634438061</v>
      </c>
      <c r="S301" s="101">
        <v>0.55586156251838659</v>
      </c>
      <c r="T301" s="101">
        <v>0.57536895144112554</v>
      </c>
      <c r="U301" s="101">
        <v>0.30926382026589966</v>
      </c>
      <c r="V301" s="101">
        <v>0.93371687928154712</v>
      </c>
      <c r="W301" s="101">
        <v>0.90993987189138859</v>
      </c>
      <c r="X301" s="101">
        <v>0.91261845684780807</v>
      </c>
      <c r="Y301" s="101">
        <v>0.94474298141997848</v>
      </c>
      <c r="DA301" s="131" t="s">
        <v>3283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6.1480823610416548E-2</v>
      </c>
      <c r="E302" s="104">
        <v>7.1508191692680176E-2</v>
      </c>
      <c r="F302" s="104">
        <v>0.16002950364045537</v>
      </c>
      <c r="G302" s="104">
        <v>0.17872508494576028</v>
      </c>
      <c r="H302" s="104">
        <v>0.25499566336102947</v>
      </c>
      <c r="I302" s="104">
        <v>0.79903026188624615</v>
      </c>
      <c r="J302" s="104">
        <v>1.104578045084895</v>
      </c>
      <c r="K302" s="104">
        <v>0.45646895570420415</v>
      </c>
      <c r="L302" s="104">
        <v>0.28925504539415492</v>
      </c>
      <c r="M302" s="104">
        <v>0.14956423748892533</v>
      </c>
      <c r="N302" s="104">
        <v>0.50394902742654923</v>
      </c>
      <c r="O302" s="104">
        <v>0.4267933244323418</v>
      </c>
      <c r="P302" s="104">
        <v>0</v>
      </c>
      <c r="Q302" s="104">
        <v>0.22512116235013607</v>
      </c>
      <c r="R302" s="104">
        <v>0.26077802810646517</v>
      </c>
      <c r="S302" s="104">
        <v>0.45332522572777412</v>
      </c>
      <c r="T302" s="104">
        <v>0.29625251168284705</v>
      </c>
      <c r="U302" s="104">
        <v>0.17976122503626205</v>
      </c>
      <c r="V302" s="104">
        <v>0.57873206867512417</v>
      </c>
      <c r="W302" s="104">
        <v>0.78364243325635918</v>
      </c>
      <c r="X302" s="104">
        <v>0.97793275209241215</v>
      </c>
      <c r="Y302" s="104">
        <v>0.67256285161687401</v>
      </c>
      <c r="DA302" s="132" t="s">
        <v>3284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8.2964629055023321E-3</v>
      </c>
      <c r="E303" s="98">
        <v>5.6690619474326258E-3</v>
      </c>
      <c r="F303" s="98">
        <v>1.6764082618943042E-2</v>
      </c>
      <c r="G303" s="98">
        <v>1.8048592745721074E-2</v>
      </c>
      <c r="H303" s="98">
        <v>3.5273091445200765E-2</v>
      </c>
      <c r="I303" s="98">
        <v>9.0294744358537696E-2</v>
      </c>
      <c r="J303" s="98">
        <v>0.11677072122895611</v>
      </c>
      <c r="K303" s="98">
        <v>4.4896246968026486E-2</v>
      </c>
      <c r="L303" s="98">
        <v>2.8117255881204992E-2</v>
      </c>
      <c r="M303" s="98">
        <v>2.1466311230721614E-2</v>
      </c>
      <c r="N303" s="98">
        <v>4.7851926306008361E-2</v>
      </c>
      <c r="O303" s="98">
        <v>2.3825227144846455E-2</v>
      </c>
      <c r="P303" s="98">
        <v>0</v>
      </c>
      <c r="Q303" s="98">
        <v>4.1613676348874976E-3</v>
      </c>
      <c r="R303" s="98">
        <v>9.22471054368856E-3</v>
      </c>
      <c r="S303" s="98">
        <v>3.3596944481693529E-2</v>
      </c>
      <c r="T303" s="98">
        <v>2.5577904572246592E-2</v>
      </c>
      <c r="U303" s="98">
        <v>1.997771278288734E-2</v>
      </c>
      <c r="V303" s="98">
        <v>5.2488444429999628E-2</v>
      </c>
      <c r="W303" s="98">
        <v>7.4336316436363556E-2</v>
      </c>
      <c r="X303" s="98">
        <v>9.9305246035272604E-2</v>
      </c>
      <c r="Y303" s="98">
        <v>5.5706629746053109E-2</v>
      </c>
      <c r="DA303" s="63" t="s">
        <v>3285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5.3184360704914217E-2</v>
      </c>
      <c r="E304" s="98">
        <v>6.5839129745247554E-2</v>
      </c>
      <c r="F304" s="98">
        <v>0.14326542102151232</v>
      </c>
      <c r="G304" s="98">
        <v>0.16067649220003921</v>
      </c>
      <c r="H304" s="98">
        <v>0.21972257191582872</v>
      </c>
      <c r="I304" s="98">
        <v>0.70873551752770847</v>
      </c>
      <c r="J304" s="98">
        <v>0.98780732385593883</v>
      </c>
      <c r="K304" s="98">
        <v>0.41157270873617768</v>
      </c>
      <c r="L304" s="98">
        <v>0.26113778951294991</v>
      </c>
      <c r="M304" s="98">
        <v>0.12809792625820371</v>
      </c>
      <c r="N304" s="98">
        <v>0.45609710112054092</v>
      </c>
      <c r="O304" s="98">
        <v>0.40296809728749533</v>
      </c>
      <c r="P304" s="98">
        <v>0</v>
      </c>
      <c r="Q304" s="98">
        <v>0.22095979471524857</v>
      </c>
      <c r="R304" s="98">
        <v>0.2515533175627766</v>
      </c>
      <c r="S304" s="98">
        <v>0.41972828124608058</v>
      </c>
      <c r="T304" s="98">
        <v>0.27067460711060048</v>
      </c>
      <c r="U304" s="98">
        <v>0.1597835122533747</v>
      </c>
      <c r="V304" s="98">
        <v>0.5262436242451245</v>
      </c>
      <c r="W304" s="98">
        <v>0.70930611681999567</v>
      </c>
      <c r="X304" s="98">
        <v>0.87862750605713957</v>
      </c>
      <c r="Y304" s="98">
        <v>0.6168562218708209</v>
      </c>
      <c r="DA304" s="63" t="s">
        <v>3286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1.3615751272415315</v>
      </c>
      <c r="E305" s="122">
        <v>1.7869630314541727</v>
      </c>
      <c r="F305" s="122">
        <v>2.5856114938361623</v>
      </c>
      <c r="G305" s="122">
        <v>2.0530199323823761</v>
      </c>
      <c r="H305" s="122">
        <v>2.5989915157646486</v>
      </c>
      <c r="I305" s="122">
        <v>3.3449844273682476</v>
      </c>
      <c r="J305" s="122">
        <v>3.3959867173079514</v>
      </c>
      <c r="K305" s="122">
        <v>1.5905101196629758</v>
      </c>
      <c r="L305" s="122">
        <v>1.4859865734530857</v>
      </c>
      <c r="M305" s="122">
        <v>1.5266676109901012</v>
      </c>
      <c r="N305" s="122">
        <v>2.2577127844918312</v>
      </c>
      <c r="O305" s="122">
        <v>1.4488672344209006</v>
      </c>
      <c r="P305" s="122">
        <v>0</v>
      </c>
      <c r="Q305" s="122">
        <v>0.71437080951321075</v>
      </c>
      <c r="R305" s="122">
        <v>0.6967250069165275</v>
      </c>
      <c r="S305" s="122">
        <v>1.1759515472042867</v>
      </c>
      <c r="T305" s="122">
        <v>0.90237711085816352</v>
      </c>
      <c r="U305" s="122">
        <v>0.41489488078595638</v>
      </c>
      <c r="V305" s="122">
        <v>1.3843411284446021</v>
      </c>
      <c r="W305" s="122">
        <v>1.7063114167894038</v>
      </c>
      <c r="X305" s="122">
        <v>2.1423546608884942</v>
      </c>
      <c r="Y305" s="122">
        <v>1.5683066174823317</v>
      </c>
      <c r="DA305" s="130" t="s">
        <v>3287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0.45498822367851477</v>
      </c>
      <c r="E306" s="98">
        <v>0.58027911023401468</v>
      </c>
      <c r="F306" s="98">
        <v>0.85694219850505449</v>
      </c>
      <c r="G306" s="98">
        <v>0.60268359146078287</v>
      </c>
      <c r="H306" s="98">
        <v>0.59966012111832367</v>
      </c>
      <c r="I306" s="98">
        <v>0.81868699890304786</v>
      </c>
      <c r="J306" s="98">
        <v>0.83168706229532252</v>
      </c>
      <c r="K306" s="98">
        <v>0.46143957072271347</v>
      </c>
      <c r="L306" s="98">
        <v>0.44535312506503422</v>
      </c>
      <c r="M306" s="98">
        <v>0.49264100662212534</v>
      </c>
      <c r="N306" s="98">
        <v>0.63759225084182491</v>
      </c>
      <c r="O306" s="98">
        <v>0.42201029528911688</v>
      </c>
      <c r="P306" s="98">
        <v>0</v>
      </c>
      <c r="Q306" s="98">
        <v>0.16895326655944828</v>
      </c>
      <c r="R306" s="98">
        <v>0.18913133628166909</v>
      </c>
      <c r="S306" s="98">
        <v>0.33925994159127204</v>
      </c>
      <c r="T306" s="98">
        <v>0.21778727009768187</v>
      </c>
      <c r="U306" s="98">
        <v>8.1809469147536687E-2</v>
      </c>
      <c r="V306" s="98">
        <v>0.28616380672823805</v>
      </c>
      <c r="W306" s="98">
        <v>0.40168788401475941</v>
      </c>
      <c r="X306" s="98">
        <v>0.53770641962005672</v>
      </c>
      <c r="Y306" s="98">
        <v>0.36949156377720749</v>
      </c>
      <c r="DA306" s="63" t="s">
        <v>3288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0.90658690356301674</v>
      </c>
      <c r="E307" s="33">
        <v>1.2066839212201581</v>
      </c>
      <c r="F307" s="33">
        <v>1.7286692953311078</v>
      </c>
      <c r="G307" s="33">
        <v>1.4503363409215932</v>
      </c>
      <c r="H307" s="33">
        <v>1.9993313946463251</v>
      </c>
      <c r="I307" s="33">
        <v>2.5262974284651998</v>
      </c>
      <c r="J307" s="33">
        <v>2.5642996550126287</v>
      </c>
      <c r="K307" s="33">
        <v>1.1290705489402624</v>
      </c>
      <c r="L307" s="33">
        <v>1.0406334483880515</v>
      </c>
      <c r="M307" s="33">
        <v>1.0340266043679758</v>
      </c>
      <c r="N307" s="33">
        <v>1.6201205336500062</v>
      </c>
      <c r="O307" s="33">
        <v>1.0268569391317837</v>
      </c>
      <c r="P307" s="33">
        <v>0</v>
      </c>
      <c r="Q307" s="33">
        <v>0.54541754295376244</v>
      </c>
      <c r="R307" s="33">
        <v>0.50759367063485838</v>
      </c>
      <c r="S307" s="33">
        <v>0.83669160561301481</v>
      </c>
      <c r="T307" s="33">
        <v>0.68458984076048168</v>
      </c>
      <c r="U307" s="33">
        <v>0.3330854116384197</v>
      </c>
      <c r="V307" s="33">
        <v>1.098177321716364</v>
      </c>
      <c r="W307" s="33">
        <v>1.3046235327746445</v>
      </c>
      <c r="X307" s="33">
        <v>1.6046482412684373</v>
      </c>
      <c r="Y307" s="33">
        <v>1.1988150537051243</v>
      </c>
      <c r="DA307" s="60" t="s">
        <v>3289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8.7767809103753418</v>
      </c>
      <c r="E309" s="117">
        <f t="shared" si="136"/>
        <v>12.129144023563867</v>
      </c>
      <c r="F309" s="117">
        <f t="shared" si="136"/>
        <v>18.830370166008397</v>
      </c>
      <c r="G309" s="117">
        <f t="shared" si="136"/>
        <v>15.767340373666181</v>
      </c>
      <c r="H309" s="117">
        <f t="shared" si="136"/>
        <v>16.484009965053492</v>
      </c>
      <c r="I309" s="117">
        <f t="shared" si="136"/>
        <v>21.945210949037552</v>
      </c>
      <c r="J309" s="117">
        <f t="shared" si="136"/>
        <v>22.416383187918804</v>
      </c>
      <c r="K309" s="117">
        <f t="shared" si="136"/>
        <v>10.590199419383158</v>
      </c>
      <c r="L309" s="117">
        <f t="shared" si="136"/>
        <v>10.365565095457963</v>
      </c>
      <c r="M309" s="117">
        <f t="shared" si="136"/>
        <v>10.19322226041381</v>
      </c>
      <c r="N309" s="117">
        <f t="shared" si="136"/>
        <v>16.461016696677547</v>
      </c>
      <c r="O309" s="117">
        <f t="shared" si="136"/>
        <v>10.832985356006338</v>
      </c>
      <c r="P309" s="117">
        <f t="shared" si="136"/>
        <v>0</v>
      </c>
      <c r="Q309" s="117">
        <f t="shared" si="136"/>
        <v>4.5997953334674158</v>
      </c>
      <c r="R309" s="117">
        <f t="shared" ref="R309:V309" si="137">R310+R313+R315+R324</f>
        <v>4.8579389776767545</v>
      </c>
      <c r="S309" s="117">
        <f t="shared" si="137"/>
        <v>7.1726592320325109</v>
      </c>
      <c r="T309" s="117">
        <f t="shared" si="137"/>
        <v>6.1278490546170534</v>
      </c>
      <c r="U309" s="117">
        <f t="shared" si="137"/>
        <v>2.6978420999087911</v>
      </c>
      <c r="V309" s="117">
        <f t="shared" si="137"/>
        <v>8.8279964163361235</v>
      </c>
      <c r="W309" s="117">
        <f t="shared" ref="W309:Y309" si="138">W310+W313+W315+W324</f>
        <v>11.049951951464561</v>
      </c>
      <c r="X309" s="117">
        <f t="shared" si="138"/>
        <v>14.387106250990101</v>
      </c>
      <c r="Y309" s="117">
        <f t="shared" si="138"/>
        <v>9.6249988354619358</v>
      </c>
      <c r="DA309" s="129" t="s">
        <v>3440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6.0944164774100935</v>
      </c>
      <c r="E310" s="122">
        <f t="shared" si="139"/>
        <v>8.4523649459729242</v>
      </c>
      <c r="F310" s="122">
        <f t="shared" si="139"/>
        <v>13.337670963183429</v>
      </c>
      <c r="G310" s="122">
        <f t="shared" si="139"/>
        <v>10.867081187777137</v>
      </c>
      <c r="H310" s="122">
        <f t="shared" si="139"/>
        <v>11.666535146021735</v>
      </c>
      <c r="I310" s="122">
        <f t="shared" si="139"/>
        <v>15.61741051816411</v>
      </c>
      <c r="J310" s="122">
        <f t="shared" si="139"/>
        <v>16.057806029367253</v>
      </c>
      <c r="K310" s="122">
        <f t="shared" si="139"/>
        <v>7.4583675932231142</v>
      </c>
      <c r="L310" s="122">
        <f t="shared" si="139"/>
        <v>7.3533677996112745</v>
      </c>
      <c r="M310" s="122">
        <f t="shared" si="139"/>
        <v>7.056339635815239</v>
      </c>
      <c r="N310" s="122">
        <f t="shared" si="139"/>
        <v>11.347362486262131</v>
      </c>
      <c r="O310" s="122">
        <f t="shared" si="139"/>
        <v>7.7277538026499197</v>
      </c>
      <c r="P310" s="122">
        <f t="shared" si="139"/>
        <v>0</v>
      </c>
      <c r="Q310" s="122">
        <f t="shared" si="139"/>
        <v>3.1613606581655649</v>
      </c>
      <c r="R310" s="122">
        <f t="shared" ref="R310:V310" si="140">SUM(R311:R312)</f>
        <v>3.3458095867996347</v>
      </c>
      <c r="S310" s="122">
        <f t="shared" si="140"/>
        <v>4.5177194927381956</v>
      </c>
      <c r="T310" s="122">
        <f t="shared" si="140"/>
        <v>4.0677378894969465</v>
      </c>
      <c r="U310" s="122">
        <f t="shared" si="140"/>
        <v>1.7249122619764721</v>
      </c>
      <c r="V310" s="122">
        <f t="shared" si="140"/>
        <v>5.5325099281231269</v>
      </c>
      <c r="W310" s="122">
        <f t="shared" ref="W310:Y310" si="141">SUM(W311:W312)</f>
        <v>6.9590413649944178</v>
      </c>
      <c r="X310" s="122">
        <f t="shared" si="141"/>
        <v>9.118409506530428</v>
      </c>
      <c r="Y310" s="122">
        <f t="shared" si="141"/>
        <v>5.9992982308613749</v>
      </c>
      <c r="DA310" s="130" t="s">
        <v>3441</v>
      </c>
    </row>
    <row r="311" spans="1:105" ht="12" customHeight="1" x14ac:dyDescent="0.25">
      <c r="A311" s="97" t="s">
        <v>74</v>
      </c>
      <c r="B311" s="98"/>
      <c r="C311" s="98">
        <v>0</v>
      </c>
      <c r="D311" s="98">
        <v>5.967252246608278</v>
      </c>
      <c r="E311" s="98">
        <v>8.2872835203374589</v>
      </c>
      <c r="F311" s="98">
        <v>13.077760165886506</v>
      </c>
      <c r="G311" s="98">
        <v>10.662343413145402</v>
      </c>
      <c r="H311" s="98">
        <v>11.455435140967298</v>
      </c>
      <c r="I311" s="98">
        <v>15.337057222405431</v>
      </c>
      <c r="J311" s="98">
        <v>15.776467913785671</v>
      </c>
      <c r="K311" s="98">
        <v>7.33249687366723</v>
      </c>
      <c r="L311" s="98">
        <v>7.2299930185785923</v>
      </c>
      <c r="M311" s="98">
        <v>6.9370512040147236</v>
      </c>
      <c r="N311" s="98">
        <v>11.157921514739726</v>
      </c>
      <c r="O311" s="98">
        <v>7.596840809110641</v>
      </c>
      <c r="P311" s="98">
        <v>0</v>
      </c>
      <c r="Q311" s="98">
        <v>3.109392512629555</v>
      </c>
      <c r="R311" s="98">
        <v>3.2908181564599688</v>
      </c>
      <c r="S311" s="98">
        <v>4.4446666934035965</v>
      </c>
      <c r="T311" s="98">
        <v>4.0014136362802333</v>
      </c>
      <c r="U311" s="98">
        <v>1.6971129498083222</v>
      </c>
      <c r="V311" s="98">
        <v>5.4433743030392581</v>
      </c>
      <c r="W311" s="98">
        <v>6.8465025678792655</v>
      </c>
      <c r="X311" s="98">
        <v>8.968799275857025</v>
      </c>
      <c r="Y311" s="98">
        <v>5.901064853846373</v>
      </c>
      <c r="DA311" s="63" t="s">
        <v>3442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0.12716423080181588</v>
      </c>
      <c r="E312" s="98">
        <v>0.16508142563546555</v>
      </c>
      <c r="F312" s="98">
        <v>0.25991079729692285</v>
      </c>
      <c r="G312" s="98">
        <v>0.20473777463173365</v>
      </c>
      <c r="H312" s="98">
        <v>0.21110000505443632</v>
      </c>
      <c r="I312" s="98">
        <v>0.28035329575867995</v>
      </c>
      <c r="J312" s="98">
        <v>0.28133811558158234</v>
      </c>
      <c r="K312" s="98">
        <v>0.12587071955588391</v>
      </c>
      <c r="L312" s="98">
        <v>0.12337478103268218</v>
      </c>
      <c r="M312" s="98">
        <v>0.11928843180051518</v>
      </c>
      <c r="N312" s="98">
        <v>0.18944097152240524</v>
      </c>
      <c r="O312" s="98">
        <v>0.13091299353927913</v>
      </c>
      <c r="P312" s="98">
        <v>0</v>
      </c>
      <c r="Q312" s="98">
        <v>5.1968145536009987E-2</v>
      </c>
      <c r="R312" s="98">
        <v>5.4991430339666018E-2</v>
      </c>
      <c r="S312" s="98">
        <v>7.3052799334599142E-2</v>
      </c>
      <c r="T312" s="98">
        <v>6.6324253216712981E-2</v>
      </c>
      <c r="U312" s="98">
        <v>2.7799312168150004E-2</v>
      </c>
      <c r="V312" s="98">
        <v>8.913562508386888E-2</v>
      </c>
      <c r="W312" s="98">
        <v>0.11253879711515194</v>
      </c>
      <c r="X312" s="98">
        <v>0.14961023067340265</v>
      </c>
      <c r="Y312" s="98">
        <v>9.8233377015001996E-2</v>
      </c>
      <c r="DA312" s="63" t="s">
        <v>3443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0.21678175101917851</v>
      </c>
      <c r="E313" s="122">
        <f t="shared" si="142"/>
        <v>0.57100438342193438</v>
      </c>
      <c r="F313" s="122">
        <f t="shared" si="142"/>
        <v>0.9800150506806371</v>
      </c>
      <c r="G313" s="122">
        <f t="shared" si="142"/>
        <v>1.2647967689484279</v>
      </c>
      <c r="H313" s="122">
        <f t="shared" si="142"/>
        <v>0.46109802682540585</v>
      </c>
      <c r="I313" s="122">
        <f t="shared" si="142"/>
        <v>0.68163056586242776</v>
      </c>
      <c r="J313" s="122">
        <f t="shared" si="142"/>
        <v>0.56266126151814178</v>
      </c>
      <c r="K313" s="122">
        <f t="shared" si="142"/>
        <v>0.42306994436854894</v>
      </c>
      <c r="L313" s="122">
        <f t="shared" si="142"/>
        <v>0.46557598122376292</v>
      </c>
      <c r="M313" s="122">
        <f t="shared" si="142"/>
        <v>0.36525236644786907</v>
      </c>
      <c r="N313" s="122">
        <f t="shared" si="142"/>
        <v>0.89146487849247846</v>
      </c>
      <c r="O313" s="122">
        <f t="shared" si="142"/>
        <v>0.12981753350805117</v>
      </c>
      <c r="P313" s="122">
        <f t="shared" si="142"/>
        <v>0</v>
      </c>
      <c r="Q313" s="122">
        <f t="shared" si="142"/>
        <v>1.9559905172954927E-2</v>
      </c>
      <c r="R313" s="122">
        <f t="shared" si="142"/>
        <v>9.1331054134319176E-2</v>
      </c>
      <c r="S313" s="122">
        <f t="shared" si="142"/>
        <v>0.18638167748640272</v>
      </c>
      <c r="T313" s="122">
        <f t="shared" si="142"/>
        <v>0.17863077205988226</v>
      </c>
      <c r="U313" s="122">
        <f t="shared" si="142"/>
        <v>4.8513190433146808E-2</v>
      </c>
      <c r="V313" s="122">
        <f t="shared" si="142"/>
        <v>0.17727999269511585</v>
      </c>
      <c r="W313" s="122">
        <f t="shared" si="142"/>
        <v>0.21178882943332614</v>
      </c>
      <c r="X313" s="122">
        <f t="shared" si="142"/>
        <v>0.33862047588253114</v>
      </c>
      <c r="Y313" s="122">
        <f t="shared" si="142"/>
        <v>9.2499942614720457E-2</v>
      </c>
      <c r="DA313" s="130" t="s">
        <v>3444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0.21678175101917851</v>
      </c>
      <c r="E314" s="98">
        <v>0.57100438342193438</v>
      </c>
      <c r="F314" s="98">
        <v>0.9800150506806371</v>
      </c>
      <c r="G314" s="98">
        <v>1.2647967689484279</v>
      </c>
      <c r="H314" s="98">
        <v>0.46109802682540585</v>
      </c>
      <c r="I314" s="98">
        <v>0.68163056586242776</v>
      </c>
      <c r="J314" s="98">
        <v>0.56266126151814178</v>
      </c>
      <c r="K314" s="98">
        <v>0.42306994436854894</v>
      </c>
      <c r="L314" s="98">
        <v>0.46557598122376292</v>
      </c>
      <c r="M314" s="98">
        <v>0.36525236644786907</v>
      </c>
      <c r="N314" s="98">
        <v>0.89146487849247846</v>
      </c>
      <c r="O314" s="98">
        <v>0.12981753350805117</v>
      </c>
      <c r="P314" s="98">
        <v>0</v>
      </c>
      <c r="Q314" s="98">
        <v>1.9559905172954927E-2</v>
      </c>
      <c r="R314" s="98">
        <v>9.1331054134319176E-2</v>
      </c>
      <c r="S314" s="98">
        <v>0.18638167748640272</v>
      </c>
      <c r="T314" s="98">
        <v>0.17863077205988226</v>
      </c>
      <c r="U314" s="98">
        <v>4.8513190433146808E-2</v>
      </c>
      <c r="V314" s="98">
        <v>0.17727999269511585</v>
      </c>
      <c r="W314" s="98">
        <v>0.21178882943332614</v>
      </c>
      <c r="X314" s="98">
        <v>0.33862047588253114</v>
      </c>
      <c r="Y314" s="98">
        <v>9.2499942614720457E-2</v>
      </c>
      <c r="DA314" s="63" t="s">
        <v>3445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1.5328257540262744</v>
      </c>
      <c r="E315" s="122">
        <v>1.8765899135627755</v>
      </c>
      <c r="F315" s="122">
        <v>2.7340312425365703</v>
      </c>
      <c r="G315" s="122">
        <v>2.2071659000001778</v>
      </c>
      <c r="H315" s="122">
        <v>2.5163853553443758</v>
      </c>
      <c r="I315" s="122">
        <v>3.281546940691328</v>
      </c>
      <c r="J315" s="122">
        <v>3.3902818060368771</v>
      </c>
      <c r="K315" s="122">
        <v>1.592303813344629</v>
      </c>
      <c r="L315" s="122">
        <v>1.5035945572461258</v>
      </c>
      <c r="M315" s="122">
        <v>1.7029988611021329</v>
      </c>
      <c r="N315" s="122">
        <v>2.6185201109038636</v>
      </c>
      <c r="O315" s="122">
        <v>1.9427465388221021</v>
      </c>
      <c r="P315" s="122">
        <v>0</v>
      </c>
      <c r="Q315" s="122">
        <v>0.89243737716990368</v>
      </c>
      <c r="R315" s="122">
        <v>0.90470964479033278</v>
      </c>
      <c r="S315" s="122">
        <v>1.5855224380932673</v>
      </c>
      <c r="T315" s="122">
        <v>1.1804695076672127</v>
      </c>
      <c r="U315" s="122">
        <v>0.59157107485932825</v>
      </c>
      <c r="V315" s="122">
        <v>1.9938262407099878</v>
      </c>
      <c r="W315" s="122">
        <v>2.490777028529056</v>
      </c>
      <c r="X315" s="122">
        <v>3.1831174705054908</v>
      </c>
      <c r="Y315" s="122">
        <v>2.2396919106429891</v>
      </c>
      <c r="DA315" s="130" t="s">
        <v>3446</v>
      </c>
    </row>
    <row r="316" spans="1:105" ht="12" customHeight="1" x14ac:dyDescent="0.25">
      <c r="A316" s="97" t="s">
        <v>141</v>
      </c>
      <c r="B316" s="98"/>
      <c r="C316" s="98">
        <v>0</v>
      </c>
      <c r="D316" s="98">
        <v>1.0821444699869018</v>
      </c>
      <c r="E316" s="98">
        <v>1.5410810214805706</v>
      </c>
      <c r="F316" s="98">
        <v>1.9233933744568872</v>
      </c>
      <c r="G316" s="98">
        <v>1.0929820489766866</v>
      </c>
      <c r="H316" s="98">
        <v>1.2881064121419903</v>
      </c>
      <c r="I316" s="98">
        <v>1.2900528652047323</v>
      </c>
      <c r="J316" s="98">
        <v>1.2583221291001299</v>
      </c>
      <c r="K316" s="98">
        <v>0.7092984877475732</v>
      </c>
      <c r="L316" s="98">
        <v>0.74475669034929226</v>
      </c>
      <c r="M316" s="98">
        <v>0.84932227947067684</v>
      </c>
      <c r="N316" s="98">
        <v>1.156897700848436</v>
      </c>
      <c r="O316" s="98">
        <v>0.9618376660226664</v>
      </c>
      <c r="P316" s="98">
        <v>0</v>
      </c>
      <c r="Q316" s="98">
        <v>0.42753718296328896</v>
      </c>
      <c r="R316" s="98">
        <v>0.45331102364946552</v>
      </c>
      <c r="S316" s="98">
        <v>0.73115284081144716</v>
      </c>
      <c r="T316" s="98">
        <v>0.46437090434084444</v>
      </c>
      <c r="U316" s="98">
        <v>0.1849350204238914</v>
      </c>
      <c r="V316" s="98">
        <v>0.71344227888873235</v>
      </c>
      <c r="W316" s="98">
        <v>1.0115394412090115</v>
      </c>
      <c r="X316" s="98">
        <v>1.4910022908299285</v>
      </c>
      <c r="Y316" s="98">
        <v>0.82853291915770111</v>
      </c>
      <c r="DA316" s="63" t="s">
        <v>3447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1.1999523721404313E-3</v>
      </c>
      <c r="E317" s="98">
        <v>5.0312656795368383E-3</v>
      </c>
      <c r="F317" s="98">
        <v>4.8890406218764053E-3</v>
      </c>
      <c r="G317" s="98">
        <v>2.294120920292565E-3</v>
      </c>
      <c r="H317" s="98">
        <v>1.9412758810712907E-3</v>
      </c>
      <c r="I317" s="98">
        <v>9.5387782076343155E-3</v>
      </c>
      <c r="J317" s="98">
        <v>1.3964210508007923E-2</v>
      </c>
      <c r="K317" s="98">
        <v>6.3838932613823826E-3</v>
      </c>
      <c r="L317" s="98">
        <v>3.7411425964381955E-3</v>
      </c>
      <c r="M317" s="98">
        <v>1.2691667080437201E-4</v>
      </c>
      <c r="N317" s="98">
        <v>6.4129309203272127E-3</v>
      </c>
      <c r="O317" s="98">
        <v>9.0503613625446729E-3</v>
      </c>
      <c r="P317" s="98">
        <v>0</v>
      </c>
      <c r="Q317" s="98">
        <v>6.6206722919684817E-3</v>
      </c>
      <c r="R317" s="98">
        <v>5.0570405140449104E-3</v>
      </c>
      <c r="S317" s="98">
        <v>6.3633232539149929E-3</v>
      </c>
      <c r="T317" s="98">
        <v>2.224809942587233E-3</v>
      </c>
      <c r="U317" s="98">
        <v>4.2657723820190572E-4</v>
      </c>
      <c r="V317" s="98">
        <v>5.3771482499541286E-3</v>
      </c>
      <c r="W317" s="98">
        <v>1.2950135903611243E-2</v>
      </c>
      <c r="X317" s="98">
        <v>2.3375258150038301E-2</v>
      </c>
      <c r="Y317" s="98">
        <v>2.2026890038057247E-3</v>
      </c>
      <c r="DA317" s="63" t="s">
        <v>3448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1.0702268922640866E-4</v>
      </c>
      <c r="E318" s="101">
        <v>2.6446009838143521E-4</v>
      </c>
      <c r="F318" s="101">
        <v>3.3823270823394393E-4</v>
      </c>
      <c r="G318" s="101">
        <v>1.5365797147068305E-4</v>
      </c>
      <c r="H318" s="101">
        <v>1.774954216039789E-4</v>
      </c>
      <c r="I318" s="101">
        <v>7.1196734060811255E-4</v>
      </c>
      <c r="J318" s="101">
        <v>9.8004689317293474E-4</v>
      </c>
      <c r="K318" s="101">
        <v>4.1996352800883124E-4</v>
      </c>
      <c r="L318" s="101">
        <v>2.4622367300528074E-4</v>
      </c>
      <c r="M318" s="101">
        <v>1.2599178166658872E-5</v>
      </c>
      <c r="N318" s="101">
        <v>4.1727465578105281E-4</v>
      </c>
      <c r="O318" s="101">
        <v>3.7137417829308228E-4</v>
      </c>
      <c r="P318" s="101">
        <v>0</v>
      </c>
      <c r="Q318" s="101">
        <v>1.1783272958796032E-4</v>
      </c>
      <c r="R318" s="101">
        <v>1.5300962946619354E-4</v>
      </c>
      <c r="S318" s="101">
        <v>3.6030501004242262E-4</v>
      </c>
      <c r="T318" s="101">
        <v>1.4705652244929364E-4</v>
      </c>
      <c r="U318" s="101">
        <v>3.5485679525312616E-5</v>
      </c>
      <c r="V318" s="101">
        <v>3.5659617195021593E-4</v>
      </c>
      <c r="W318" s="101">
        <v>9.9072034340249009E-4</v>
      </c>
      <c r="X318" s="101">
        <v>2.0301964673258119E-3</v>
      </c>
      <c r="Y318" s="101">
        <v>1.4196319038246475E-4</v>
      </c>
      <c r="DA318" s="131" t="s">
        <v>3449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1.0929296829140227E-3</v>
      </c>
      <c r="E319" s="104">
        <v>4.7668055811554031E-3</v>
      </c>
      <c r="F319" s="104">
        <v>4.5508079136424616E-3</v>
      </c>
      <c r="G319" s="104">
        <v>2.1404629488218818E-3</v>
      </c>
      <c r="H319" s="104">
        <v>1.7637804594673118E-3</v>
      </c>
      <c r="I319" s="104">
        <v>8.8268108670262035E-3</v>
      </c>
      <c r="J319" s="104">
        <v>1.2984163614834988E-2</v>
      </c>
      <c r="K319" s="104">
        <v>5.9639297333735517E-3</v>
      </c>
      <c r="L319" s="104">
        <v>3.4949189234329148E-3</v>
      </c>
      <c r="M319" s="104">
        <v>1.1431749263771313E-4</v>
      </c>
      <c r="N319" s="104">
        <v>5.9956562645461595E-3</v>
      </c>
      <c r="O319" s="104">
        <v>8.6789871842515905E-3</v>
      </c>
      <c r="P319" s="104">
        <v>0</v>
      </c>
      <c r="Q319" s="104">
        <v>6.5028395623805213E-3</v>
      </c>
      <c r="R319" s="104">
        <v>4.9040308845787169E-3</v>
      </c>
      <c r="S319" s="104">
        <v>6.0030182438725703E-3</v>
      </c>
      <c r="T319" s="104">
        <v>2.0777534201379395E-3</v>
      </c>
      <c r="U319" s="104">
        <v>3.9109155867659309E-4</v>
      </c>
      <c r="V319" s="104">
        <v>5.0205520780039125E-3</v>
      </c>
      <c r="W319" s="104">
        <v>1.1959415560208754E-2</v>
      </c>
      <c r="X319" s="104">
        <v>2.1345061682712489E-2</v>
      </c>
      <c r="Y319" s="104">
        <v>2.06072581342326E-3</v>
      </c>
      <c r="DA319" s="132" t="s">
        <v>3450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0.39109750860858905</v>
      </c>
      <c r="E320" s="101">
        <v>0.26107720068499685</v>
      </c>
      <c r="F320" s="101">
        <v>0.65192695344063822</v>
      </c>
      <c r="G320" s="101">
        <v>0.93981853918581515</v>
      </c>
      <c r="H320" s="101">
        <v>0.98428473620003154</v>
      </c>
      <c r="I320" s="101">
        <v>1.2158878956250536</v>
      </c>
      <c r="J320" s="101">
        <v>1.0557990060517206</v>
      </c>
      <c r="K320" s="101">
        <v>0.43633764037923856</v>
      </c>
      <c r="L320" s="101">
        <v>0.47589893219851015</v>
      </c>
      <c r="M320" s="101">
        <v>0.71154895783186067</v>
      </c>
      <c r="N320" s="101">
        <v>0.96769902093527937</v>
      </c>
      <c r="O320" s="101">
        <v>0.55292964013364931</v>
      </c>
      <c r="P320" s="101">
        <v>0</v>
      </c>
      <c r="Q320" s="101">
        <v>0.234389473566816</v>
      </c>
      <c r="R320" s="101">
        <v>0.18818764657605594</v>
      </c>
      <c r="S320" s="101">
        <v>0.40386773866665221</v>
      </c>
      <c r="T320" s="101">
        <v>0.4243354441975577</v>
      </c>
      <c r="U320" s="101">
        <v>0.23147333395497219</v>
      </c>
      <c r="V320" s="101">
        <v>0.70891204057525836</v>
      </c>
      <c r="W320" s="101">
        <v>0.69981119811209946</v>
      </c>
      <c r="X320" s="101">
        <v>0.71257464499214795</v>
      </c>
      <c r="Y320" s="101">
        <v>0.7479946849766238</v>
      </c>
      <c r="DA320" s="131" t="s">
        <v>3451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5.8383823058643196E-2</v>
      </c>
      <c r="E321" s="104">
        <v>6.9400425717671327E-2</v>
      </c>
      <c r="F321" s="104">
        <v>0.15382187401716849</v>
      </c>
      <c r="G321" s="104">
        <v>0.17207119091738349</v>
      </c>
      <c r="H321" s="104">
        <v>0.24205293112128254</v>
      </c>
      <c r="I321" s="104">
        <v>0.76606740165390808</v>
      </c>
      <c r="J321" s="104">
        <v>1.0621964603770186</v>
      </c>
      <c r="K321" s="104">
        <v>0.44028379195643491</v>
      </c>
      <c r="L321" s="104">
        <v>0.27919779210188517</v>
      </c>
      <c r="M321" s="104">
        <v>0.14200070712879115</v>
      </c>
      <c r="N321" s="104">
        <v>0.48751045819982103</v>
      </c>
      <c r="O321" s="104">
        <v>0.41892887130324186</v>
      </c>
      <c r="P321" s="104">
        <v>0</v>
      </c>
      <c r="Q321" s="104">
        <v>0.22389004834783025</v>
      </c>
      <c r="R321" s="104">
        <v>0.25815393405076636</v>
      </c>
      <c r="S321" s="104">
        <v>0.44413853536125303</v>
      </c>
      <c r="T321" s="104">
        <v>0.2895383491862234</v>
      </c>
      <c r="U321" s="104">
        <v>0.17473614324226275</v>
      </c>
      <c r="V321" s="104">
        <v>0.56609477299604272</v>
      </c>
      <c r="W321" s="104">
        <v>0.76647625330433367</v>
      </c>
      <c r="X321" s="104">
        <v>0.95616527653337591</v>
      </c>
      <c r="Y321" s="104">
        <v>0.66096161750485849</v>
      </c>
      <c r="DA321" s="132" t="s">
        <v>3452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5.1994623537289777E-3</v>
      </c>
      <c r="E322" s="98">
        <v>3.5612959724237747E-3</v>
      </c>
      <c r="F322" s="98">
        <v>1.0556452995656173E-2</v>
      </c>
      <c r="G322" s="98">
        <v>1.1394698717344266E-2</v>
      </c>
      <c r="H322" s="98">
        <v>2.2330359205453825E-2</v>
      </c>
      <c r="I322" s="98">
        <v>5.7331884126199627E-2</v>
      </c>
      <c r="J322" s="98">
        <v>7.4389136521079882E-2</v>
      </c>
      <c r="K322" s="98">
        <v>2.8711083220257214E-2</v>
      </c>
      <c r="L322" s="98">
        <v>1.8060002588935257E-2</v>
      </c>
      <c r="M322" s="98">
        <v>1.3902780870587429E-2</v>
      </c>
      <c r="N322" s="98">
        <v>3.1413357079280113E-2</v>
      </c>
      <c r="O322" s="98">
        <v>1.5960774015746509E-2</v>
      </c>
      <c r="P322" s="98">
        <v>0</v>
      </c>
      <c r="Q322" s="98">
        <v>2.9302536325816649E-3</v>
      </c>
      <c r="R322" s="98">
        <v>6.6006164879897815E-3</v>
      </c>
      <c r="S322" s="98">
        <v>2.4410254115172433E-2</v>
      </c>
      <c r="T322" s="98">
        <v>1.8863742075622917E-2</v>
      </c>
      <c r="U322" s="98">
        <v>1.4952630988888058E-2</v>
      </c>
      <c r="V322" s="98">
        <v>3.9851148750918226E-2</v>
      </c>
      <c r="W322" s="98">
        <v>5.7170136484338017E-2</v>
      </c>
      <c r="X322" s="98">
        <v>7.7537770476236278E-2</v>
      </c>
      <c r="Y322" s="98">
        <v>4.4105395634037634E-2</v>
      </c>
      <c r="DA322" s="63" t="s">
        <v>3453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5.3184360704914217E-2</v>
      </c>
      <c r="E323" s="98">
        <v>6.5839129745247554E-2</v>
      </c>
      <c r="F323" s="98">
        <v>0.14326542102151232</v>
      </c>
      <c r="G323" s="98">
        <v>0.16067649220003921</v>
      </c>
      <c r="H323" s="98">
        <v>0.21972257191582872</v>
      </c>
      <c r="I323" s="98">
        <v>0.70873551752770847</v>
      </c>
      <c r="J323" s="98">
        <v>0.98780732385593883</v>
      </c>
      <c r="K323" s="98">
        <v>0.41157270873617768</v>
      </c>
      <c r="L323" s="98">
        <v>0.26113778951294991</v>
      </c>
      <c r="M323" s="98">
        <v>0.12809792625820371</v>
      </c>
      <c r="N323" s="98">
        <v>0.45609710112054092</v>
      </c>
      <c r="O323" s="98">
        <v>0.40296809728749533</v>
      </c>
      <c r="P323" s="98">
        <v>0</v>
      </c>
      <c r="Q323" s="98">
        <v>0.22095979471524857</v>
      </c>
      <c r="R323" s="98">
        <v>0.2515533175627766</v>
      </c>
      <c r="S323" s="98">
        <v>0.41972828124608058</v>
      </c>
      <c r="T323" s="98">
        <v>0.27067460711060048</v>
      </c>
      <c r="U323" s="98">
        <v>0.1597835122533747</v>
      </c>
      <c r="V323" s="98">
        <v>0.5262436242451245</v>
      </c>
      <c r="W323" s="98">
        <v>0.70930611681999567</v>
      </c>
      <c r="X323" s="98">
        <v>0.87862750605713957</v>
      </c>
      <c r="Y323" s="98">
        <v>0.6168562218708209</v>
      </c>
      <c r="DA323" s="63" t="s">
        <v>3454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0.93275692791979559</v>
      </c>
      <c r="E324" s="122">
        <v>1.2291847806062335</v>
      </c>
      <c r="F324" s="122">
        <v>1.7786529096077606</v>
      </c>
      <c r="G324" s="122">
        <v>1.4282965169404396</v>
      </c>
      <c r="H324" s="122">
        <v>1.839991436861975</v>
      </c>
      <c r="I324" s="122">
        <v>2.3646229243196855</v>
      </c>
      <c r="J324" s="122">
        <v>2.4056340909965304</v>
      </c>
      <c r="K324" s="122">
        <v>1.1164580684468652</v>
      </c>
      <c r="L324" s="122">
        <v>1.0430267573768</v>
      </c>
      <c r="M324" s="122">
        <v>1.0686313970485675</v>
      </c>
      <c r="N324" s="122">
        <v>1.6036692210190746</v>
      </c>
      <c r="O324" s="122">
        <v>1.0326674810262639</v>
      </c>
      <c r="P324" s="122">
        <v>0</v>
      </c>
      <c r="Q324" s="122">
        <v>0.5264373929589925</v>
      </c>
      <c r="R324" s="122">
        <v>0.5160886919524672</v>
      </c>
      <c r="S324" s="122">
        <v>0.88303562371464472</v>
      </c>
      <c r="T324" s="122">
        <v>0.70101088539301215</v>
      </c>
      <c r="U324" s="122">
        <v>0.33284557263984405</v>
      </c>
      <c r="V324" s="122">
        <v>1.1243802548078934</v>
      </c>
      <c r="W324" s="122">
        <v>1.3883447285077599</v>
      </c>
      <c r="X324" s="122">
        <v>1.7469587980716526</v>
      </c>
      <c r="Y324" s="122">
        <v>1.2935087513428496</v>
      </c>
      <c r="DA324" s="130" t="s">
        <v>3455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0.25988256351280448</v>
      </c>
      <c r="E325" s="98">
        <v>0.33183060269774883</v>
      </c>
      <c r="F325" s="98">
        <v>0.49060612692576228</v>
      </c>
      <c r="G325" s="98">
        <v>0.34543966733943909</v>
      </c>
      <c r="H325" s="98">
        <v>0.34410332346047412</v>
      </c>
      <c r="I325" s="98">
        <v>0.47032917738685692</v>
      </c>
      <c r="J325" s="98">
        <v>0.47834782981962254</v>
      </c>
      <c r="K325" s="98">
        <v>0.26570398529393502</v>
      </c>
      <c r="L325" s="98">
        <v>0.25673593189523819</v>
      </c>
      <c r="M325" s="98">
        <v>0.28424394816806858</v>
      </c>
      <c r="N325" s="98">
        <v>0.36805703860378003</v>
      </c>
      <c r="O325" s="98">
        <v>0.24368088322310746</v>
      </c>
      <c r="P325" s="98">
        <v>0</v>
      </c>
      <c r="Q325" s="98">
        <v>9.7959862157445191E-2</v>
      </c>
      <c r="R325" s="98">
        <v>0.11060667672135026</v>
      </c>
      <c r="S325" s="98">
        <v>0.20080144161602553</v>
      </c>
      <c r="T325" s="98">
        <v>0.13059271822268162</v>
      </c>
      <c r="U325" s="98">
        <v>4.9634172801382923E-2</v>
      </c>
      <c r="V325" s="98">
        <v>0.17505246401359834</v>
      </c>
      <c r="W325" s="98">
        <v>0.24668948359651066</v>
      </c>
      <c r="X325" s="98">
        <v>0.33043648246549628</v>
      </c>
      <c r="Y325" s="98">
        <v>0.22707816313316345</v>
      </c>
      <c r="DA325" s="63" t="s">
        <v>3456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0.67287436440699111</v>
      </c>
      <c r="E326" s="33">
        <v>0.8973541779084846</v>
      </c>
      <c r="F326" s="33">
        <v>1.2880467826819983</v>
      </c>
      <c r="G326" s="33">
        <v>1.0828568496010005</v>
      </c>
      <c r="H326" s="33">
        <v>1.4958881134015007</v>
      </c>
      <c r="I326" s="33">
        <v>1.8942937469328285</v>
      </c>
      <c r="J326" s="33">
        <v>1.9272862611769077</v>
      </c>
      <c r="K326" s="33">
        <v>0.85075408315293033</v>
      </c>
      <c r="L326" s="33">
        <v>0.78629082548156182</v>
      </c>
      <c r="M326" s="33">
        <v>0.78438744888049883</v>
      </c>
      <c r="N326" s="33">
        <v>1.2356121824152946</v>
      </c>
      <c r="O326" s="33">
        <v>0.7889865978031565</v>
      </c>
      <c r="P326" s="33">
        <v>0</v>
      </c>
      <c r="Q326" s="33">
        <v>0.42847753080154727</v>
      </c>
      <c r="R326" s="33">
        <v>0.40548201523111693</v>
      </c>
      <c r="S326" s="33">
        <v>0.68223418209861919</v>
      </c>
      <c r="T326" s="33">
        <v>0.57041816717033056</v>
      </c>
      <c r="U326" s="33">
        <v>0.28321139983846111</v>
      </c>
      <c r="V326" s="33">
        <v>0.94932779079429497</v>
      </c>
      <c r="W326" s="33">
        <v>1.1416552449112491</v>
      </c>
      <c r="X326" s="33">
        <v>1.4165223156061564</v>
      </c>
      <c r="Y326" s="33">
        <v>1.0664305882096861</v>
      </c>
      <c r="DA326" s="60" t="s">
        <v>3457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>
        <f t="shared" si="143"/>
        <v>0.54453579102414063</v>
      </c>
      <c r="E328" s="119">
        <f t="shared" si="143"/>
        <v>0.55636053263944363</v>
      </c>
      <c r="F328" s="119">
        <f t="shared" si="143"/>
        <v>0.56334323795485086</v>
      </c>
      <c r="G328" s="119">
        <f t="shared" si="143"/>
        <v>0.58436281261128764</v>
      </c>
      <c r="H328" s="119">
        <f t="shared" si="143"/>
        <v>0.56885136937038894</v>
      </c>
      <c r="I328" s="119">
        <f t="shared" si="143"/>
        <v>0.57950274394243939</v>
      </c>
      <c r="J328" s="119">
        <f t="shared" si="143"/>
        <v>0.58492686646659298</v>
      </c>
      <c r="K328" s="119">
        <f t="shared" si="143"/>
        <v>0.59662856212378479</v>
      </c>
      <c r="L328" s="119">
        <f t="shared" si="143"/>
        <v>0.60238294648206825</v>
      </c>
      <c r="M328" s="119">
        <f t="shared" si="143"/>
        <v>0.60973726307983089</v>
      </c>
      <c r="N328" s="119">
        <f t="shared" si="143"/>
        <v>0.64339901832212831</v>
      </c>
      <c r="O328" s="119">
        <f t="shared" si="143"/>
        <v>0.65051296868527053</v>
      </c>
      <c r="P328" s="119" t="str">
        <f t="shared" si="143"/>
        <v/>
      </c>
      <c r="Q328" s="119">
        <f t="shared" si="143"/>
        <v>0.70889497535459789</v>
      </c>
      <c r="R328" s="119">
        <f t="shared" ref="R328:V328" si="144">IF(R309=0,"",R309/R290)</f>
        <v>0.72866225017553055</v>
      </c>
      <c r="S328" s="119">
        <f t="shared" si="144"/>
        <v>0.74307066580984293</v>
      </c>
      <c r="T328" s="119">
        <f t="shared" si="144"/>
        <v>0.74666530269281861</v>
      </c>
      <c r="U328" s="119">
        <f t="shared" si="144"/>
        <v>0.748973269821127</v>
      </c>
      <c r="V328" s="119">
        <f t="shared" si="144"/>
        <v>0.75540166272538689</v>
      </c>
      <c r="W328" s="119">
        <f t="shared" ref="W328:Y328" si="145">IF(W309=0,"",W309/W290)</f>
        <v>0.75902585974869019</v>
      </c>
      <c r="X328" s="119">
        <f t="shared" si="145"/>
        <v>0.76355937612793867</v>
      </c>
      <c r="Y328" s="119">
        <f t="shared" si="145"/>
        <v>0.76008663089261408</v>
      </c>
      <c r="DA328" s="129" t="s">
        <v>3608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>
        <f t="shared" si="146"/>
        <v>0.50603996693104691</v>
      </c>
      <c r="E329" s="124">
        <f t="shared" si="146"/>
        <v>0.51098845491437028</v>
      </c>
      <c r="F329" s="124">
        <f t="shared" si="146"/>
        <v>0.51623634568408305</v>
      </c>
      <c r="G329" s="124">
        <f t="shared" si="146"/>
        <v>0.52156490348297135</v>
      </c>
      <c r="H329" s="124">
        <f t="shared" si="146"/>
        <v>0.52706692260923604</v>
      </c>
      <c r="I329" s="124">
        <f t="shared" si="146"/>
        <v>0.53298173432525453</v>
      </c>
      <c r="J329" s="124">
        <f t="shared" si="146"/>
        <v>0.5393428800492055</v>
      </c>
      <c r="K329" s="124">
        <f t="shared" si="146"/>
        <v>0.5463853908190428</v>
      </c>
      <c r="L329" s="124">
        <f t="shared" si="146"/>
        <v>0.554348925945091</v>
      </c>
      <c r="M329" s="124">
        <f t="shared" si="146"/>
        <v>0.56882913929564172</v>
      </c>
      <c r="N329" s="124">
        <f t="shared" si="146"/>
        <v>0.59137390620465879</v>
      </c>
      <c r="O329" s="124">
        <f t="shared" si="146"/>
        <v>0.62302314293350824</v>
      </c>
      <c r="P329" s="124" t="str">
        <f t="shared" si="146"/>
        <v/>
      </c>
      <c r="Q329" s="124">
        <f t="shared" si="146"/>
        <v>0.68827914915910871</v>
      </c>
      <c r="R329" s="124">
        <f t="shared" ref="R329:V329" si="147">IF(R310=0,"",R310/R291)</f>
        <v>0.6992464270045623</v>
      </c>
      <c r="S329" s="124">
        <f t="shared" si="147"/>
        <v>0.70422985002817162</v>
      </c>
      <c r="T329" s="124">
        <f t="shared" si="147"/>
        <v>0.70585637620343478</v>
      </c>
      <c r="U329" s="124">
        <f t="shared" si="147"/>
        <v>0.70635342380235888</v>
      </c>
      <c r="V329" s="124">
        <f t="shared" si="147"/>
        <v>0.70813375531519429</v>
      </c>
      <c r="W329" s="124">
        <f t="shared" ref="W329:Y329" si="148">IF(W310=0,"",W310/W291)</f>
        <v>0.71088900402078681</v>
      </c>
      <c r="X329" s="124">
        <f t="shared" si="148"/>
        <v>0.71297810530691297</v>
      </c>
      <c r="Y329" s="124">
        <f t="shared" si="148"/>
        <v>0.71473192778575967</v>
      </c>
      <c r="DA329" s="130" t="s">
        <v>3609</v>
      </c>
    </row>
    <row r="330" spans="1:105" ht="12" customHeight="1" x14ac:dyDescent="0.25">
      <c r="A330" s="97" t="s">
        <v>74</v>
      </c>
      <c r="B330" s="111"/>
      <c r="C330" s="111" t="str">
        <f t="shared" ref="C330:Q330" si="149">IF(C311=0,"",C311/C292)</f>
        <v/>
      </c>
      <c r="D330" s="111">
        <f t="shared" si="149"/>
        <v>0.50076864534924181</v>
      </c>
      <c r="E330" s="111">
        <f t="shared" si="149"/>
        <v>0.50605891703570038</v>
      </c>
      <c r="F330" s="111">
        <f t="shared" si="149"/>
        <v>0.51132028526579321</v>
      </c>
      <c r="G330" s="111">
        <f t="shared" si="149"/>
        <v>0.51681696477328087</v>
      </c>
      <c r="H330" s="111">
        <f t="shared" si="149"/>
        <v>0.52251312684815876</v>
      </c>
      <c r="I330" s="111">
        <f t="shared" si="149"/>
        <v>0.52847026456625035</v>
      </c>
      <c r="J330" s="111">
        <f t="shared" si="149"/>
        <v>0.53494839016947204</v>
      </c>
      <c r="K330" s="111">
        <f t="shared" si="149"/>
        <v>0.54216366263289961</v>
      </c>
      <c r="L330" s="111">
        <f t="shared" si="149"/>
        <v>0.55016507224499256</v>
      </c>
      <c r="M330" s="111">
        <f t="shared" si="149"/>
        <v>0.56464268324134326</v>
      </c>
      <c r="N330" s="111">
        <f t="shared" si="149"/>
        <v>0.58729938807580728</v>
      </c>
      <c r="O330" s="111">
        <f t="shared" si="149"/>
        <v>0.61900193598301267</v>
      </c>
      <c r="P330" s="111" t="str">
        <f t="shared" si="149"/>
        <v/>
      </c>
      <c r="Q330" s="111">
        <f t="shared" si="149"/>
        <v>0.68471188402083594</v>
      </c>
      <c r="R330" s="111">
        <f t="shared" ref="R330:V330" si="150">IF(R311=0,"",R311/R292)</f>
        <v>0.69574975426061747</v>
      </c>
      <c r="S330" s="111">
        <f t="shared" si="150"/>
        <v>0.70082294273344559</v>
      </c>
      <c r="T330" s="111">
        <f t="shared" si="150"/>
        <v>0.70243167688190788</v>
      </c>
      <c r="U330" s="111">
        <f t="shared" si="150"/>
        <v>0.7029721033187033</v>
      </c>
      <c r="V330" s="111">
        <f t="shared" si="150"/>
        <v>0.70476544891430182</v>
      </c>
      <c r="W330" s="111">
        <f t="shared" ref="W330:Y330" si="151">IF(W311=0,"",W311/W292)</f>
        <v>0.70752666951079568</v>
      </c>
      <c r="X330" s="111">
        <f t="shared" si="151"/>
        <v>0.70958072764841584</v>
      </c>
      <c r="Y330" s="111">
        <f t="shared" si="151"/>
        <v>0.71135386629969699</v>
      </c>
      <c r="DA330" s="63" t="s">
        <v>3610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 t="str">
        <f t="shared" si="152"/>
        <v/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3611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>
        <f t="shared" si="155"/>
        <v>2.2625469324608978</v>
      </c>
      <c r="E332" s="124">
        <f t="shared" si="155"/>
        <v>2.351498426392244</v>
      </c>
      <c r="F332" s="124">
        <f t="shared" si="155"/>
        <v>2.4411643394859039</v>
      </c>
      <c r="G332" s="124">
        <f t="shared" si="155"/>
        <v>2.5320641354857836</v>
      </c>
      <c r="H332" s="124">
        <f t="shared" si="155"/>
        <v>2.6241161746312605</v>
      </c>
      <c r="I332" s="124">
        <f t="shared" si="155"/>
        <v>2.7174293463966923</v>
      </c>
      <c r="J332" s="124">
        <f t="shared" si="155"/>
        <v>2.8124916852195327</v>
      </c>
      <c r="K332" s="124">
        <f t="shared" si="155"/>
        <v>2.9096897550664629</v>
      </c>
      <c r="L332" s="124">
        <f t="shared" si="155"/>
        <v>3.009074818479907</v>
      </c>
      <c r="M332" s="124">
        <f t="shared" si="155"/>
        <v>3.1229627754940283</v>
      </c>
      <c r="N332" s="124">
        <f t="shared" si="155"/>
        <v>3.2550096514045928</v>
      </c>
      <c r="O332" s="124">
        <f t="shared" si="155"/>
        <v>3.4049798876452648</v>
      </c>
      <c r="P332" s="124" t="str">
        <f t="shared" si="155"/>
        <v/>
      </c>
      <c r="Q332" s="124">
        <f t="shared" si="155"/>
        <v>3.6759326230972178</v>
      </c>
      <c r="R332" s="124">
        <f t="shared" ref="R332:V332" si="156">IF(R313=0,"",R313/R294)</f>
        <v>3.7014257231002139</v>
      </c>
      <c r="S332" s="124">
        <f t="shared" si="156"/>
        <v>3.7042582897672127</v>
      </c>
      <c r="T332" s="124">
        <f t="shared" si="156"/>
        <v>3.7074055860638802</v>
      </c>
      <c r="U332" s="124">
        <f t="shared" si="156"/>
        <v>3.7109025819490644</v>
      </c>
      <c r="V332" s="124">
        <f t="shared" si="156"/>
        <v>3.7208953752724767</v>
      </c>
      <c r="W332" s="124">
        <f t="shared" ref="W332:Y332" si="157">IF(W313=0,"",W313/W294)</f>
        <v>3.7536936606955198</v>
      </c>
      <c r="X332" s="124">
        <f t="shared" si="157"/>
        <v>3.7944903092696518</v>
      </c>
      <c r="Y332" s="124">
        <f t="shared" si="157"/>
        <v>3.8404753840703485</v>
      </c>
      <c r="DA332" s="130" t="s">
        <v>3612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>
        <f t="shared" si="158"/>
        <v>2.2625469324608978</v>
      </c>
      <c r="E333" s="111">
        <f t="shared" si="158"/>
        <v>2.351498426392244</v>
      </c>
      <c r="F333" s="111">
        <f t="shared" si="158"/>
        <v>2.4411643394859039</v>
      </c>
      <c r="G333" s="111">
        <f t="shared" si="158"/>
        <v>2.5320641354857836</v>
      </c>
      <c r="H333" s="111">
        <f t="shared" si="158"/>
        <v>2.6241161746312605</v>
      </c>
      <c r="I333" s="111">
        <f t="shared" si="158"/>
        <v>2.7174293463966923</v>
      </c>
      <c r="J333" s="111">
        <f t="shared" si="158"/>
        <v>2.8124916852195327</v>
      </c>
      <c r="K333" s="111">
        <f t="shared" si="158"/>
        <v>2.9096897550664629</v>
      </c>
      <c r="L333" s="111">
        <f t="shared" si="158"/>
        <v>3.009074818479907</v>
      </c>
      <c r="M333" s="111">
        <f t="shared" si="158"/>
        <v>3.1229627754940283</v>
      </c>
      <c r="N333" s="111">
        <f t="shared" si="158"/>
        <v>3.2550096514045928</v>
      </c>
      <c r="O333" s="111">
        <f t="shared" si="158"/>
        <v>3.4049798876452648</v>
      </c>
      <c r="P333" s="111" t="str">
        <f t="shared" si="158"/>
        <v/>
      </c>
      <c r="Q333" s="111">
        <f t="shared" si="158"/>
        <v>3.6759326230972178</v>
      </c>
      <c r="R333" s="111">
        <f t="shared" ref="R333:V333" si="159">IF(R314=0,"",R314/R295)</f>
        <v>3.7014257231002139</v>
      </c>
      <c r="S333" s="111">
        <f t="shared" si="159"/>
        <v>3.7042582897672127</v>
      </c>
      <c r="T333" s="111">
        <f t="shared" si="159"/>
        <v>3.7074055860638802</v>
      </c>
      <c r="U333" s="111">
        <f t="shared" si="159"/>
        <v>3.7109025819490644</v>
      </c>
      <c r="V333" s="111">
        <f t="shared" si="159"/>
        <v>3.7208953752724767</v>
      </c>
      <c r="W333" s="111">
        <f t="shared" ref="W333:Y333" si="160">IF(W314=0,"",W314/W295)</f>
        <v>3.7536936606955198</v>
      </c>
      <c r="X333" s="111">
        <f t="shared" si="160"/>
        <v>3.7944903092696518</v>
      </c>
      <c r="Y333" s="111">
        <f t="shared" si="160"/>
        <v>3.8404753840703485</v>
      </c>
      <c r="DA333" s="63" t="s">
        <v>3613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>
        <f t="shared" si="161"/>
        <v>0.58567941745129992</v>
      </c>
      <c r="E334" s="124">
        <f t="shared" si="161"/>
        <v>0.58100979035435185</v>
      </c>
      <c r="F334" s="124">
        <f t="shared" si="161"/>
        <v>0.59400933561301217</v>
      </c>
      <c r="G334" s="124">
        <f t="shared" si="161"/>
        <v>0.61411737390150123</v>
      </c>
      <c r="H334" s="124">
        <f t="shared" si="161"/>
        <v>0.61855373229445443</v>
      </c>
      <c r="I334" s="124">
        <f t="shared" si="161"/>
        <v>0.66010443175714117</v>
      </c>
      <c r="J334" s="124">
        <f t="shared" si="161"/>
        <v>0.6842913604055938</v>
      </c>
      <c r="K334" s="124">
        <f t="shared" si="161"/>
        <v>0.67362555356926979</v>
      </c>
      <c r="L334" s="124">
        <f t="shared" si="161"/>
        <v>0.65316382200285594</v>
      </c>
      <c r="M334" s="124">
        <f t="shared" si="161"/>
        <v>0.63812570908531341</v>
      </c>
      <c r="N334" s="124">
        <f t="shared" si="161"/>
        <v>0.67754149294886079</v>
      </c>
      <c r="O334" s="124">
        <f t="shared" si="161"/>
        <v>0.70329291583271492</v>
      </c>
      <c r="P334" s="124" t="str">
        <f t="shared" si="161"/>
        <v/>
      </c>
      <c r="Q334" s="124">
        <f t="shared" si="161"/>
        <v>0.75896917983801437</v>
      </c>
      <c r="R334" s="124">
        <f t="shared" ref="R334:V334" si="162">IF(R315=0,"",R315/R296)</f>
        <v>0.77948554676821569</v>
      </c>
      <c r="S334" s="124">
        <f t="shared" si="162"/>
        <v>0.78829140543079956</v>
      </c>
      <c r="T334" s="124">
        <f t="shared" si="162"/>
        <v>0.7903752937900923</v>
      </c>
      <c r="U334" s="124">
        <f t="shared" si="162"/>
        <v>0.80805802351461098</v>
      </c>
      <c r="V334" s="124">
        <f t="shared" si="162"/>
        <v>0.81657161009835078</v>
      </c>
      <c r="W334" s="124">
        <f t="shared" ref="W334:Y334" si="163">IF(W315=0,"",W315/W296)</f>
        <v>0.82856648600922556</v>
      </c>
      <c r="X334" s="124">
        <f t="shared" si="163"/>
        <v>0.83297651123313154</v>
      </c>
      <c r="Y334" s="124">
        <f t="shared" si="163"/>
        <v>0.83668541630300897</v>
      </c>
      <c r="DA334" s="130" t="s">
        <v>3614</v>
      </c>
    </row>
    <row r="335" spans="1:105" ht="12" customHeight="1" x14ac:dyDescent="0.25">
      <c r="A335" s="97" t="s">
        <v>141</v>
      </c>
      <c r="B335" s="111"/>
      <c r="C335" s="111" t="str">
        <f t="shared" ref="C335:Q335" si="164">IF(C316=0,"",C316/C297)</f>
        <v/>
      </c>
      <c r="D335" s="111">
        <f t="shared" si="164"/>
        <v>0.56059192431031168</v>
      </c>
      <c r="E335" s="111">
        <f t="shared" si="164"/>
        <v>0.56294475132720645</v>
      </c>
      <c r="F335" s="111">
        <f t="shared" si="164"/>
        <v>0.56533673375533366</v>
      </c>
      <c r="G335" s="111">
        <f t="shared" si="164"/>
        <v>0.56799315494164204</v>
      </c>
      <c r="H335" s="111">
        <f t="shared" si="164"/>
        <v>0.57088644307248271</v>
      </c>
      <c r="I335" s="111">
        <f t="shared" si="164"/>
        <v>0.57407210797112673</v>
      </c>
      <c r="J335" s="111">
        <f t="shared" si="164"/>
        <v>0.57777755379031093</v>
      </c>
      <c r="K335" s="111">
        <f t="shared" si="164"/>
        <v>0.58219613387426783</v>
      </c>
      <c r="L335" s="111">
        <f t="shared" si="164"/>
        <v>0.58737957816966446</v>
      </c>
      <c r="M335" s="111">
        <f t="shared" si="164"/>
        <v>0.59794635803950347</v>
      </c>
      <c r="N335" s="111">
        <f t="shared" si="164"/>
        <v>0.61536450769593642</v>
      </c>
      <c r="O335" s="111">
        <f t="shared" si="164"/>
        <v>0.64082881408434489</v>
      </c>
      <c r="P335" s="111" t="str">
        <f t="shared" si="164"/>
        <v/>
      </c>
      <c r="Q335" s="111">
        <f t="shared" si="164"/>
        <v>0.69950859425918677</v>
      </c>
      <c r="R335" s="111">
        <f t="shared" ref="R335:V335" si="165">IF(R316=0,"",R316/R297)</f>
        <v>0.71754563396809246</v>
      </c>
      <c r="S335" s="111">
        <f t="shared" si="165"/>
        <v>0.73433983695846461</v>
      </c>
      <c r="T335" s="111">
        <f t="shared" si="165"/>
        <v>0.7493960132152695</v>
      </c>
      <c r="U335" s="111">
        <f t="shared" si="165"/>
        <v>0.7622189727235249</v>
      </c>
      <c r="V335" s="111">
        <f t="shared" si="165"/>
        <v>0.77231352546822762</v>
      </c>
      <c r="W335" s="111">
        <f t="shared" ref="W335:Y335" si="166">IF(W316=0,"",W316/W297)</f>
        <v>0.77851817257321498</v>
      </c>
      <c r="X335" s="111">
        <f t="shared" si="166"/>
        <v>0.78190488491058618</v>
      </c>
      <c r="Y335" s="111">
        <f t="shared" si="166"/>
        <v>0.78361983314659145</v>
      </c>
      <c r="DA335" s="63" t="s">
        <v>3615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>
        <f t="shared" si="167"/>
        <v>0.93465893480683793</v>
      </c>
      <c r="E336" s="111">
        <f t="shared" si="167"/>
        <v>0.96079129231685945</v>
      </c>
      <c r="F336" s="111">
        <f t="shared" si="167"/>
        <v>0.94949544192986091</v>
      </c>
      <c r="G336" s="111">
        <f t="shared" si="167"/>
        <v>0.95152619991723342</v>
      </c>
      <c r="H336" s="111">
        <f t="shared" si="167"/>
        <v>0.93569334185013708</v>
      </c>
      <c r="I336" s="111">
        <f t="shared" si="167"/>
        <v>0.94752784085140829</v>
      </c>
      <c r="J336" s="111">
        <f t="shared" si="167"/>
        <v>0.95121462583061589</v>
      </c>
      <c r="K336" s="111">
        <f t="shared" si="167"/>
        <v>0.95491879291647119</v>
      </c>
      <c r="L336" s="111">
        <f t="shared" si="167"/>
        <v>0.95580951492592658</v>
      </c>
      <c r="M336" s="111">
        <f t="shared" si="167"/>
        <v>0.93742756698123575</v>
      </c>
      <c r="N336" s="111">
        <f t="shared" si="167"/>
        <v>0.96091869985450074</v>
      </c>
      <c r="O336" s="111">
        <f t="shared" si="167"/>
        <v>0.97751824991674152</v>
      </c>
      <c r="P336" s="111" t="str">
        <f t="shared" si="167"/>
        <v/>
      </c>
      <c r="Q336" s="111">
        <f t="shared" si="167"/>
        <v>0.99241256295791525</v>
      </c>
      <c r="R336" s="111">
        <f t="shared" ref="R336:V336" si="168">IF(R317=0,"",R317/R298)</f>
        <v>0.98822992856063463</v>
      </c>
      <c r="S336" s="111">
        <f t="shared" si="168"/>
        <v>0.97992713131223264</v>
      </c>
      <c r="T336" s="111">
        <f t="shared" si="168"/>
        <v>0.97837416190586024</v>
      </c>
      <c r="U336" s="111">
        <f t="shared" si="168"/>
        <v>0.97470548809321633</v>
      </c>
      <c r="V336" s="111">
        <f t="shared" si="168"/>
        <v>0.98082394277019413</v>
      </c>
      <c r="W336" s="111">
        <f t="shared" ref="W336:Y336" si="169">IF(W317=0,"",W317/W298)</f>
        <v>0.9786992279821356</v>
      </c>
      <c r="X336" s="111">
        <f t="shared" si="169"/>
        <v>0.97634744516191263</v>
      </c>
      <c r="Y336" s="111">
        <f t="shared" si="169"/>
        <v>0.98251467753317412</v>
      </c>
      <c r="DA336" s="63" t="s">
        <v>3616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>
        <f t="shared" si="170"/>
        <v>0.56059192431031168</v>
      </c>
      <c r="E337" s="112">
        <f t="shared" si="170"/>
        <v>0.56294475132720645</v>
      </c>
      <c r="F337" s="112">
        <f t="shared" si="170"/>
        <v>0.56533673375533366</v>
      </c>
      <c r="G337" s="112">
        <f t="shared" si="170"/>
        <v>0.56799315494164204</v>
      </c>
      <c r="H337" s="112">
        <f t="shared" si="170"/>
        <v>0.57088644307248271</v>
      </c>
      <c r="I337" s="112">
        <f t="shared" si="170"/>
        <v>0.57407210797112673</v>
      </c>
      <c r="J337" s="112">
        <f t="shared" si="170"/>
        <v>0.57777755379031082</v>
      </c>
      <c r="K337" s="112">
        <f t="shared" si="170"/>
        <v>0.58219613387426783</v>
      </c>
      <c r="L337" s="112">
        <f t="shared" si="170"/>
        <v>0.58737957816966446</v>
      </c>
      <c r="M337" s="112">
        <f t="shared" si="170"/>
        <v>0.59794635803950347</v>
      </c>
      <c r="N337" s="112">
        <f t="shared" si="170"/>
        <v>0.61536450769593642</v>
      </c>
      <c r="O337" s="112">
        <f t="shared" si="170"/>
        <v>0.64082881408434489</v>
      </c>
      <c r="P337" s="112" t="str">
        <f t="shared" si="170"/>
        <v/>
      </c>
      <c r="Q337" s="112">
        <f t="shared" si="170"/>
        <v>0.69950859425918677</v>
      </c>
      <c r="R337" s="112">
        <f t="shared" ref="R337:V337" si="171">IF(R318=0,"",R318/R299)</f>
        <v>0.71754563396809246</v>
      </c>
      <c r="S337" s="112">
        <f t="shared" si="171"/>
        <v>0.73433983695846461</v>
      </c>
      <c r="T337" s="112">
        <f t="shared" si="171"/>
        <v>0.7493960132152695</v>
      </c>
      <c r="U337" s="112">
        <f t="shared" si="171"/>
        <v>0.7622189727235249</v>
      </c>
      <c r="V337" s="112">
        <f t="shared" si="171"/>
        <v>0.77231352546822762</v>
      </c>
      <c r="W337" s="112">
        <f t="shared" ref="W337:Y337" si="172">IF(W318=0,"",W318/W299)</f>
        <v>0.77851817257321487</v>
      </c>
      <c r="X337" s="112">
        <f t="shared" si="172"/>
        <v>0.78190488491058618</v>
      </c>
      <c r="Y337" s="112">
        <f t="shared" si="172"/>
        <v>0.78361983314659134</v>
      </c>
      <c r="DA337" s="131" t="s">
        <v>3617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 t="str">
        <f t="shared" si="173"/>
        <v/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:Y338" si="175">IF(W319=0,"",W319/W300)</f>
        <v>1</v>
      </c>
      <c r="X338" s="113">
        <f t="shared" si="175"/>
        <v>1</v>
      </c>
      <c r="Y338" s="113">
        <f t="shared" si="175"/>
        <v>1</v>
      </c>
      <c r="DA338" s="132" t="s">
        <v>3618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>
        <f t="shared" si="176"/>
        <v>0.62670832292646306</v>
      </c>
      <c r="E339" s="112">
        <f t="shared" si="176"/>
        <v>0.62819845777776251</v>
      </c>
      <c r="F339" s="112">
        <f t="shared" si="176"/>
        <v>0.62970657181846712</v>
      </c>
      <c r="G339" s="112">
        <f t="shared" si="176"/>
        <v>0.63133446900150703</v>
      </c>
      <c r="H339" s="112">
        <f t="shared" si="176"/>
        <v>0.63307065784538941</v>
      </c>
      <c r="I339" s="112">
        <f t="shared" si="176"/>
        <v>0.6349415409887994</v>
      </c>
      <c r="J339" s="112">
        <f t="shared" si="176"/>
        <v>0.63705298501344965</v>
      </c>
      <c r="K339" s="112">
        <f t="shared" si="176"/>
        <v>0.63949851400060742</v>
      </c>
      <c r="L339" s="112">
        <f t="shared" si="176"/>
        <v>0.64231028323811223</v>
      </c>
      <c r="M339" s="112">
        <f t="shared" si="176"/>
        <v>0.64765579522067107</v>
      </c>
      <c r="N339" s="112">
        <f t="shared" si="176"/>
        <v>0.65647006305231648</v>
      </c>
      <c r="O339" s="112">
        <f t="shared" si="176"/>
        <v>0.6699106757183183</v>
      </c>
      <c r="P339" s="112" t="str">
        <f t="shared" si="176"/>
        <v/>
      </c>
      <c r="Q339" s="112">
        <f t="shared" si="176"/>
        <v>0.7041563951272678</v>
      </c>
      <c r="R339" s="112">
        <f t="shared" ref="R339:V339" si="177">IF(R320=0,"",R320/R301)</f>
        <v>0.71553643409503476</v>
      </c>
      <c r="S339" s="112">
        <f t="shared" si="177"/>
        <v>0.72656173029286086</v>
      </c>
      <c r="T339" s="112">
        <f t="shared" si="177"/>
        <v>0.73750146429473729</v>
      </c>
      <c r="U339" s="112">
        <f t="shared" si="177"/>
        <v>0.74846561022222202</v>
      </c>
      <c r="V339" s="112">
        <f t="shared" si="177"/>
        <v>0.75923661262366182</v>
      </c>
      <c r="W339" s="112">
        <f t="shared" ref="W339:Y339" si="178">IF(W320=0,"",W320/W301)</f>
        <v>0.76907411108107782</v>
      </c>
      <c r="X339" s="112">
        <f t="shared" si="178"/>
        <v>0.7808023601159535</v>
      </c>
      <c r="Y339" s="112">
        <f t="shared" si="178"/>
        <v>0.79174410362103376</v>
      </c>
      <c r="DA339" s="131" t="s">
        <v>3619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>
        <f t="shared" si="179"/>
        <v>0.94962656044756311</v>
      </c>
      <c r="E340" s="113">
        <f t="shared" si="179"/>
        <v>0.9705241326187164</v>
      </c>
      <c r="F340" s="113">
        <f t="shared" si="179"/>
        <v>0.96120946774143712</v>
      </c>
      <c r="G340" s="113">
        <f t="shared" si="179"/>
        <v>0.96277022875442397</v>
      </c>
      <c r="H340" s="113">
        <f t="shared" si="179"/>
        <v>0.9492433241053897</v>
      </c>
      <c r="I340" s="113">
        <f t="shared" si="179"/>
        <v>0.95874641824638318</v>
      </c>
      <c r="J340" s="113">
        <f t="shared" si="179"/>
        <v>0.96163097311551304</v>
      </c>
      <c r="K340" s="113">
        <f t="shared" si="179"/>
        <v>0.96454268456701497</v>
      </c>
      <c r="L340" s="113">
        <f t="shared" si="179"/>
        <v>0.96523050002960131</v>
      </c>
      <c r="M340" s="113">
        <f t="shared" si="179"/>
        <v>0.9494295528990061</v>
      </c>
      <c r="N340" s="113">
        <f t="shared" si="179"/>
        <v>0.96738049220836297</v>
      </c>
      <c r="O340" s="113">
        <f t="shared" si="179"/>
        <v>0.98157315806295686</v>
      </c>
      <c r="P340" s="113" t="str">
        <f t="shared" si="179"/>
        <v/>
      </c>
      <c r="Q340" s="113">
        <f t="shared" si="179"/>
        <v>0.99453132708869441</v>
      </c>
      <c r="R340" s="113">
        <f t="shared" ref="R340:V340" si="180">IF(R321=0,"",R321/R302)</f>
        <v>0.9899374419127539</v>
      </c>
      <c r="S340" s="113">
        <f t="shared" si="180"/>
        <v>0.97973487940854675</v>
      </c>
      <c r="T340" s="113">
        <f t="shared" si="180"/>
        <v>0.97733635249711737</v>
      </c>
      <c r="U340" s="113">
        <f t="shared" si="180"/>
        <v>0.97204579690094117</v>
      </c>
      <c r="V340" s="113">
        <f t="shared" si="180"/>
        <v>0.97816382335955276</v>
      </c>
      <c r="W340" s="113">
        <f t="shared" ref="W340:Y340" si="181">IF(W321=0,"",W321/W302)</f>
        <v>0.97809437158642254</v>
      </c>
      <c r="X340" s="113">
        <f t="shared" si="181"/>
        <v>0.97774133700659693</v>
      </c>
      <c r="Y340" s="113">
        <f t="shared" si="181"/>
        <v>0.9827507063702291</v>
      </c>
      <c r="DA340" s="132" t="s">
        <v>3620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>
        <f t="shared" si="182"/>
        <v>0.62670832292646306</v>
      </c>
      <c r="E341" s="111">
        <f t="shared" si="182"/>
        <v>0.62819845777776251</v>
      </c>
      <c r="F341" s="111">
        <f t="shared" si="182"/>
        <v>0.62970657181846712</v>
      </c>
      <c r="G341" s="111">
        <f t="shared" si="182"/>
        <v>0.63133446900150703</v>
      </c>
      <c r="H341" s="111">
        <f t="shared" si="182"/>
        <v>0.63307065784538941</v>
      </c>
      <c r="I341" s="111">
        <f t="shared" si="182"/>
        <v>0.6349415409887994</v>
      </c>
      <c r="J341" s="111">
        <f t="shared" si="182"/>
        <v>0.63705298501344965</v>
      </c>
      <c r="K341" s="111">
        <f t="shared" si="182"/>
        <v>0.63949851400060742</v>
      </c>
      <c r="L341" s="111">
        <f t="shared" si="182"/>
        <v>0.64231028323811235</v>
      </c>
      <c r="M341" s="111">
        <f t="shared" si="182"/>
        <v>0.64765579522067107</v>
      </c>
      <c r="N341" s="111">
        <f t="shared" si="182"/>
        <v>0.65647006305231659</v>
      </c>
      <c r="O341" s="111">
        <f t="shared" si="182"/>
        <v>0.6699106757183183</v>
      </c>
      <c r="P341" s="111" t="str">
        <f t="shared" si="182"/>
        <v/>
      </c>
      <c r="Q341" s="111">
        <f t="shared" si="182"/>
        <v>0.7041563951272678</v>
      </c>
      <c r="R341" s="111">
        <f t="shared" ref="R341:V341" si="183">IF(R322=0,"",R322/R303)</f>
        <v>0.71553643409503476</v>
      </c>
      <c r="S341" s="111">
        <f t="shared" si="183"/>
        <v>0.72656173029286086</v>
      </c>
      <c r="T341" s="111">
        <f t="shared" si="183"/>
        <v>0.73750146429473729</v>
      </c>
      <c r="U341" s="111">
        <f t="shared" si="183"/>
        <v>0.74846561022222202</v>
      </c>
      <c r="V341" s="111">
        <f t="shared" si="183"/>
        <v>0.75923661262366182</v>
      </c>
      <c r="W341" s="111">
        <f t="shared" ref="W341:Y341" si="184">IF(W322=0,"",W322/W303)</f>
        <v>0.76907411108107782</v>
      </c>
      <c r="X341" s="111">
        <f t="shared" si="184"/>
        <v>0.7808023601159535</v>
      </c>
      <c r="Y341" s="111">
        <f t="shared" si="184"/>
        <v>0.79174410362103376</v>
      </c>
      <c r="DA341" s="63" t="s">
        <v>3621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 t="str">
        <f t="shared" si="185"/>
        <v/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:Y342" si="187">IF(W323=0,"",W323/W304)</f>
        <v>1</v>
      </c>
      <c r="X342" s="111">
        <f t="shared" si="187"/>
        <v>1</v>
      </c>
      <c r="Y342" s="111">
        <f t="shared" si="187"/>
        <v>1</v>
      </c>
      <c r="DA342" s="63" t="s">
        <v>3622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>
        <f t="shared" si="188"/>
        <v>0.68505726144506218</v>
      </c>
      <c r="E343" s="124">
        <f t="shared" si="188"/>
        <v>0.6878624565646233</v>
      </c>
      <c r="F343" s="124">
        <f t="shared" si="188"/>
        <v>0.68790416265084298</v>
      </c>
      <c r="G343" s="124">
        <f t="shared" si="188"/>
        <v>0.69570513876258777</v>
      </c>
      <c r="H343" s="124">
        <f t="shared" si="188"/>
        <v>0.70796361808077379</v>
      </c>
      <c r="I343" s="124">
        <f t="shared" si="188"/>
        <v>0.70691597394972427</v>
      </c>
      <c r="J343" s="124">
        <f t="shared" si="188"/>
        <v>0.70837558896682373</v>
      </c>
      <c r="K343" s="124">
        <f t="shared" si="188"/>
        <v>0.70194967931636876</v>
      </c>
      <c r="L343" s="124">
        <f t="shared" si="188"/>
        <v>0.70190860133618127</v>
      </c>
      <c r="M343" s="124">
        <f t="shared" si="188"/>
        <v>0.6999764646578962</v>
      </c>
      <c r="N343" s="124">
        <f t="shared" si="188"/>
        <v>0.71030701160689513</v>
      </c>
      <c r="O343" s="124">
        <f t="shared" si="188"/>
        <v>0.71274127573118318</v>
      </c>
      <c r="P343" s="124" t="str">
        <f t="shared" si="188"/>
        <v/>
      </c>
      <c r="Q343" s="124">
        <f t="shared" si="188"/>
        <v>0.73692455787452937</v>
      </c>
      <c r="R343" s="124">
        <f t="shared" ref="R343:V343" si="189">IF(R324=0,"",R324/R305)</f>
        <v>0.74073513485112819</v>
      </c>
      <c r="S343" s="124">
        <f t="shared" si="189"/>
        <v>0.75091157098604799</v>
      </c>
      <c r="T343" s="124">
        <f t="shared" si="189"/>
        <v>0.77684914317734477</v>
      </c>
      <c r="U343" s="124">
        <f t="shared" si="189"/>
        <v>0.80224073145785224</v>
      </c>
      <c r="V343" s="124">
        <f t="shared" si="189"/>
        <v>0.81221328450394903</v>
      </c>
      <c r="W343" s="124">
        <f t="shared" ref="W343:Y343" si="190">IF(W324=0,"",W324/W305)</f>
        <v>0.81365260458730904</v>
      </c>
      <c r="X343" s="124">
        <f t="shared" si="190"/>
        <v>0.81543865260252479</v>
      </c>
      <c r="Y343" s="124">
        <f t="shared" si="190"/>
        <v>0.82478052245891387</v>
      </c>
      <c r="DA343" s="130" t="s">
        <v>3623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>
        <f t="shared" si="191"/>
        <v>0.57118525269003906</v>
      </c>
      <c r="E344" s="111">
        <f t="shared" si="191"/>
        <v>0.5718465421991985</v>
      </c>
      <c r="F344" s="111">
        <f t="shared" si="191"/>
        <v>0.57250783983053966</v>
      </c>
      <c r="G344" s="111">
        <f t="shared" si="191"/>
        <v>0.57316919231559527</v>
      </c>
      <c r="H344" s="111">
        <f t="shared" si="191"/>
        <v>0.57383059393502067</v>
      </c>
      <c r="I344" s="111">
        <f t="shared" si="191"/>
        <v>0.57449205620346633</v>
      </c>
      <c r="J344" s="111">
        <f t="shared" si="191"/>
        <v>0.57515362629239353</v>
      </c>
      <c r="K344" s="111">
        <f t="shared" si="191"/>
        <v>0.57581534430995052</v>
      </c>
      <c r="L344" s="111">
        <f t="shared" si="191"/>
        <v>0.57647722098671128</v>
      </c>
      <c r="M344" s="111">
        <f t="shared" si="191"/>
        <v>0.57697987854692467</v>
      </c>
      <c r="N344" s="111">
        <f t="shared" si="191"/>
        <v>0.57726084047889148</v>
      </c>
      <c r="O344" s="111">
        <f t="shared" si="191"/>
        <v>0.5774287640451119</v>
      </c>
      <c r="P344" s="111" t="str">
        <f t="shared" si="191"/>
        <v/>
      </c>
      <c r="Q344" s="111">
        <f t="shared" si="191"/>
        <v>0.57980448766864656</v>
      </c>
      <c r="R344" s="111">
        <f t="shared" ref="R344:V344" si="192">IF(R325=0,"",R325/R306)</f>
        <v>0.58481412385637777</v>
      </c>
      <c r="S344" s="111">
        <f t="shared" si="192"/>
        <v>0.59188078814782019</v>
      </c>
      <c r="T344" s="111">
        <f t="shared" si="192"/>
        <v>0.59963430444813515</v>
      </c>
      <c r="U344" s="111">
        <f t="shared" si="192"/>
        <v>0.60670449666250437</v>
      </c>
      <c r="V344" s="111">
        <f t="shared" si="192"/>
        <v>0.61172118869609837</v>
      </c>
      <c r="W344" s="111">
        <f t="shared" ref="W344:Y344" si="193">IF(W325=0,"",W325/W306)</f>
        <v>0.61413224897628838</v>
      </c>
      <c r="X344" s="111">
        <f t="shared" si="193"/>
        <v>0.61452954699514772</v>
      </c>
      <c r="Y344" s="111">
        <f t="shared" si="193"/>
        <v>0.61456927679703366</v>
      </c>
      <c r="DA344" s="63" t="s">
        <v>3624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>
        <f t="shared" si="194"/>
        <v>0.74220613794717105</v>
      </c>
      <c r="E345" s="45">
        <f t="shared" si="194"/>
        <v>0.74365304959157019</v>
      </c>
      <c r="F345" s="45">
        <f t="shared" si="194"/>
        <v>0.74510884537651667</v>
      </c>
      <c r="G345" s="45">
        <f t="shared" si="194"/>
        <v>0.74662464081463764</v>
      </c>
      <c r="H345" s="45">
        <f t="shared" si="194"/>
        <v>0.74819418001792459</v>
      </c>
      <c r="I345" s="45">
        <f t="shared" si="194"/>
        <v>0.74983005785018264</v>
      </c>
      <c r="J345" s="45">
        <f t="shared" si="194"/>
        <v>0.75158387102283342</v>
      </c>
      <c r="K345" s="45">
        <f t="shared" si="194"/>
        <v>0.75349949031213515</v>
      </c>
      <c r="L345" s="45">
        <f t="shared" si="194"/>
        <v>0.75558865294934718</v>
      </c>
      <c r="M345" s="45">
        <f t="shared" si="194"/>
        <v>0.75857569386228418</v>
      </c>
      <c r="N345" s="45">
        <f t="shared" si="194"/>
        <v>0.76266682432050659</v>
      </c>
      <c r="O345" s="45">
        <f t="shared" si="194"/>
        <v>0.76835104067198634</v>
      </c>
      <c r="P345" s="45" t="str">
        <f t="shared" si="194"/>
        <v/>
      </c>
      <c r="Q345" s="45">
        <f t="shared" si="194"/>
        <v>0.78559543296147938</v>
      </c>
      <c r="R345" s="45">
        <f t="shared" ref="R345:V345" si="195">IF(R326=0,"",R326/R307)</f>
        <v>0.79883189781301212</v>
      </c>
      <c r="S345" s="45">
        <f t="shared" si="195"/>
        <v>0.81539503626162224</v>
      </c>
      <c r="T345" s="45">
        <f t="shared" si="195"/>
        <v>0.83322616435072616</v>
      </c>
      <c r="U345" s="45">
        <f t="shared" si="195"/>
        <v>0.85026659812378924</v>
      </c>
      <c r="V345" s="45">
        <f t="shared" si="195"/>
        <v>0.86445765362425353</v>
      </c>
      <c r="W345" s="45">
        <f t="shared" ref="W345:Y345" si="196">IF(W326=0,"",W326/W307)</f>
        <v>0.87508405009620061</v>
      </c>
      <c r="X345" s="45">
        <f t="shared" si="196"/>
        <v>0.88276189084682399</v>
      </c>
      <c r="Y345" s="45">
        <f t="shared" si="196"/>
        <v>0.88957056796518907</v>
      </c>
      <c r="DA345" s="60" t="s">
        <v>3625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37.78331077355044</v>
      </c>
      <c r="E347" s="117">
        <f t="shared" si="197"/>
        <v>52.030081123292348</v>
      </c>
      <c r="F347" s="117">
        <f t="shared" si="197"/>
        <v>78.823395256376614</v>
      </c>
      <c r="G347" s="117">
        <f t="shared" si="197"/>
        <v>61.180533002665292</v>
      </c>
      <c r="H347" s="117">
        <f t="shared" si="197"/>
        <v>65.465624142509327</v>
      </c>
      <c r="I347" s="117">
        <f t="shared" si="197"/>
        <v>84.77428527471335</v>
      </c>
      <c r="J347" s="117">
        <f t="shared" si="197"/>
        <v>85.868249492337696</v>
      </c>
      <c r="K347" s="117">
        <f t="shared" si="197"/>
        <v>40.169604342953413</v>
      </c>
      <c r="L347" s="117">
        <f t="shared" si="197"/>
        <v>39.245521342862453</v>
      </c>
      <c r="M347" s="117">
        <f t="shared" si="197"/>
        <v>37.51138805379734</v>
      </c>
      <c r="N347" s="117">
        <f t="shared" si="197"/>
        <v>56.845093848669705</v>
      </c>
      <c r="O347" s="117">
        <f t="shared" si="197"/>
        <v>37.504639531694423</v>
      </c>
      <c r="P347" s="117">
        <f t="shared" si="197"/>
        <v>0</v>
      </c>
      <c r="Q347" s="117">
        <f t="shared" si="197"/>
        <v>14.058682115838559</v>
      </c>
      <c r="R347" s="117">
        <f t="shared" ref="R347:V347" si="198">R348+R351+R353+R362</f>
        <v>14.664983581817642</v>
      </c>
      <c r="S347" s="117">
        <f t="shared" si="198"/>
        <v>20.282906405915853</v>
      </c>
      <c r="T347" s="117">
        <f t="shared" si="198"/>
        <v>17.262407113334401</v>
      </c>
      <c r="U347" s="117">
        <f t="shared" si="198"/>
        <v>7.2352384706584818</v>
      </c>
      <c r="V347" s="117">
        <f t="shared" si="198"/>
        <v>23.6026489821197</v>
      </c>
      <c r="W347" s="117">
        <f t="shared" ref="W347:Y347" si="199">W348+W351+W353+W362</f>
        <v>30.061702444821023</v>
      </c>
      <c r="X347" s="117">
        <f t="shared" si="199"/>
        <v>39.857278663343166</v>
      </c>
      <c r="Y347" s="117">
        <f t="shared" si="199"/>
        <v>25.685663311073494</v>
      </c>
      <c r="DA347" s="129" t="s">
        <v>3776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31.481023448571388</v>
      </c>
      <c r="E348" s="122">
        <f t="shared" si="200"/>
        <v>43.26360351863184</v>
      </c>
      <c r="F348" s="122">
        <f t="shared" si="200"/>
        <v>67.569689111198002</v>
      </c>
      <c r="G348" s="122">
        <f t="shared" si="200"/>
        <v>54.503887532248967</v>
      </c>
      <c r="H348" s="122">
        <f t="shared" si="200"/>
        <v>57.91965415829636</v>
      </c>
      <c r="I348" s="122">
        <f t="shared" si="200"/>
        <v>76.671340566452088</v>
      </c>
      <c r="J348" s="122">
        <f t="shared" si="200"/>
        <v>77.912917721582872</v>
      </c>
      <c r="K348" s="122">
        <f t="shared" si="200"/>
        <v>35.730003164651862</v>
      </c>
      <c r="L348" s="122">
        <f t="shared" si="200"/>
        <v>34.718138979715086</v>
      </c>
      <c r="M348" s="122">
        <f t="shared" si="200"/>
        <v>32.45732842722056</v>
      </c>
      <c r="N348" s="122">
        <f t="shared" si="200"/>
        <v>50.192095610829639</v>
      </c>
      <c r="O348" s="122">
        <f t="shared" si="200"/>
        <v>32.422954984729742</v>
      </c>
      <c r="P348" s="122">
        <f t="shared" si="200"/>
        <v>0</v>
      </c>
      <c r="Q348" s="122">
        <f t="shared" si="200"/>
        <v>11.997182284344113</v>
      </c>
      <c r="R348" s="122">
        <f t="shared" ref="R348:V348" si="201">SUM(R349:R350)</f>
        <v>12.495752017764728</v>
      </c>
      <c r="S348" s="122">
        <f t="shared" si="201"/>
        <v>16.754924014383494</v>
      </c>
      <c r="T348" s="122">
        <f t="shared" si="201"/>
        <v>15.049460598554118</v>
      </c>
      <c r="U348" s="122">
        <f t="shared" si="201"/>
        <v>6.3779958340221432</v>
      </c>
      <c r="V348" s="122">
        <f t="shared" si="201"/>
        <v>20.404932799732688</v>
      </c>
      <c r="W348" s="122">
        <f t="shared" ref="W348:Y348" si="202">SUM(W349:W350)</f>
        <v>25.564513672271215</v>
      </c>
      <c r="X348" s="122">
        <f t="shared" si="202"/>
        <v>33.392125793033046</v>
      </c>
      <c r="Y348" s="122">
        <f t="shared" si="202"/>
        <v>21.915746388471753</v>
      </c>
      <c r="DA348" s="130" t="s">
        <v>3777</v>
      </c>
    </row>
    <row r="349" spans="1:105" ht="12" customHeight="1" x14ac:dyDescent="0.25">
      <c r="A349" s="97" t="s">
        <v>74</v>
      </c>
      <c r="B349" s="98"/>
      <c r="C349" s="98">
        <v>0</v>
      </c>
      <c r="D349" s="98">
        <v>31.481023448571388</v>
      </c>
      <c r="E349" s="98">
        <v>43.26360351863184</v>
      </c>
      <c r="F349" s="98">
        <v>67.569689111198002</v>
      </c>
      <c r="G349" s="98">
        <v>54.503887532248967</v>
      </c>
      <c r="H349" s="98">
        <v>57.91965415829636</v>
      </c>
      <c r="I349" s="98">
        <v>76.671340566452088</v>
      </c>
      <c r="J349" s="98">
        <v>77.912917721582872</v>
      </c>
      <c r="K349" s="98">
        <v>35.730003164651862</v>
      </c>
      <c r="L349" s="98">
        <v>34.718138979715086</v>
      </c>
      <c r="M349" s="98">
        <v>32.45732842722056</v>
      </c>
      <c r="N349" s="98">
        <v>50.192095610829639</v>
      </c>
      <c r="O349" s="98">
        <v>32.422954984729742</v>
      </c>
      <c r="P349" s="98">
        <v>0</v>
      </c>
      <c r="Q349" s="98">
        <v>11.997182284344113</v>
      </c>
      <c r="R349" s="98">
        <v>12.495752017764728</v>
      </c>
      <c r="S349" s="98">
        <v>16.754924014383494</v>
      </c>
      <c r="T349" s="98">
        <v>15.049460598554118</v>
      </c>
      <c r="U349" s="98">
        <v>6.3779958340221432</v>
      </c>
      <c r="V349" s="98">
        <v>20.404932799732688</v>
      </c>
      <c r="W349" s="98">
        <v>25.564513672271215</v>
      </c>
      <c r="X349" s="98">
        <v>33.392125793033046</v>
      </c>
      <c r="Y349" s="98">
        <v>21.915746388471753</v>
      </c>
      <c r="DA349" s="63" t="s">
        <v>3778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3779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3780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3781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5.1002672224989185</v>
      </c>
      <c r="E353" s="122">
        <v>7.2334551674832817</v>
      </c>
      <c r="F353" s="122">
        <v>8.9897755736603173</v>
      </c>
      <c r="G353" s="122">
        <v>5.0844332884969567</v>
      </c>
      <c r="H353" s="122">
        <v>5.9617454203060065</v>
      </c>
      <c r="I353" s="122">
        <v>5.9400794315196617</v>
      </c>
      <c r="J353" s="122">
        <v>5.7581220061390326</v>
      </c>
      <c r="K353" s="122">
        <v>3.2205374504446782</v>
      </c>
      <c r="L353" s="122">
        <v>3.3508169463493065</v>
      </c>
      <c r="M353" s="122">
        <v>3.7525657362991818</v>
      </c>
      <c r="N353" s="122">
        <v>4.9685618880347668</v>
      </c>
      <c r="O353" s="122">
        <v>3.966787870540982</v>
      </c>
      <c r="P353" s="122">
        <v>0</v>
      </c>
      <c r="Q353" s="122">
        <v>1.615147130006424</v>
      </c>
      <c r="R353" s="122">
        <v>1.6695710093653919</v>
      </c>
      <c r="S353" s="122">
        <v>2.6317014582326745</v>
      </c>
      <c r="T353" s="122">
        <v>1.6375806852975046</v>
      </c>
      <c r="U353" s="122">
        <v>0.64111258893196066</v>
      </c>
      <c r="V353" s="122">
        <v>2.4417083773748369</v>
      </c>
      <c r="W353" s="122">
        <v>3.4359812810574311</v>
      </c>
      <c r="X353" s="122">
        <v>5.0446019813433507</v>
      </c>
      <c r="Y353" s="122">
        <v>2.7937679494123975</v>
      </c>
      <c r="DA353" s="130" t="s">
        <v>3782</v>
      </c>
    </row>
    <row r="354" spans="1:105" ht="12" customHeight="1" x14ac:dyDescent="0.25">
      <c r="A354" s="97" t="s">
        <v>141</v>
      </c>
      <c r="B354" s="98"/>
      <c r="C354" s="98">
        <v>0</v>
      </c>
      <c r="D354" s="98">
        <v>5.0997628625441216</v>
      </c>
      <c r="E354" s="98">
        <v>7.2322140698266608</v>
      </c>
      <c r="F354" s="98">
        <v>8.9881949809584203</v>
      </c>
      <c r="G354" s="98">
        <v>5.0837185888487584</v>
      </c>
      <c r="H354" s="98">
        <v>5.9609240310837546</v>
      </c>
      <c r="I354" s="98">
        <v>5.9368029690307358</v>
      </c>
      <c r="J354" s="98">
        <v>5.7536407706657622</v>
      </c>
      <c r="K354" s="98">
        <v>3.2186317535202957</v>
      </c>
      <c r="L354" s="98">
        <v>3.349709500404372</v>
      </c>
      <c r="M354" s="98">
        <v>3.7525100701002745</v>
      </c>
      <c r="N354" s="98">
        <v>4.9667704526905094</v>
      </c>
      <c r="O354" s="98">
        <v>3.9652568491887221</v>
      </c>
      <c r="P354" s="98">
        <v>0</v>
      </c>
      <c r="Q354" s="98">
        <v>1.6147021049557848</v>
      </c>
      <c r="R354" s="98">
        <v>1.6690076561052374</v>
      </c>
      <c r="S354" s="98">
        <v>2.630405220118905</v>
      </c>
      <c r="T354" s="98">
        <v>1.6370622620262871</v>
      </c>
      <c r="U354" s="98">
        <v>0.64098959464303462</v>
      </c>
      <c r="V354" s="98">
        <v>2.4404885605737574</v>
      </c>
      <c r="W354" s="98">
        <v>3.432619310536499</v>
      </c>
      <c r="X354" s="98">
        <v>5.0377424299211793</v>
      </c>
      <c r="Y354" s="98">
        <v>2.7932893392605331</v>
      </c>
      <c r="DA354" s="63" t="s">
        <v>3783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5.0435995479702076E-4</v>
      </c>
      <c r="E355" s="98">
        <v>1.2410976566205624E-3</v>
      </c>
      <c r="F355" s="98">
        <v>1.5805927018973686E-3</v>
      </c>
      <c r="G355" s="98">
        <v>7.14699648197942E-4</v>
      </c>
      <c r="H355" s="98">
        <v>8.213892222515163E-4</v>
      </c>
      <c r="I355" s="98">
        <v>3.2764624889262679E-3</v>
      </c>
      <c r="J355" s="98">
        <v>4.4812354732699814E-3</v>
      </c>
      <c r="K355" s="98">
        <v>1.9056969243823956E-3</v>
      </c>
      <c r="L355" s="98">
        <v>1.1074459449346148E-3</v>
      </c>
      <c r="M355" s="98">
        <v>5.5666198907251481E-5</v>
      </c>
      <c r="N355" s="98">
        <v>1.7914353442573339E-3</v>
      </c>
      <c r="O355" s="98">
        <v>1.5310213522598474E-3</v>
      </c>
      <c r="P355" s="98">
        <v>0</v>
      </c>
      <c r="Q355" s="98">
        <v>4.450250506391689E-4</v>
      </c>
      <c r="R355" s="98">
        <v>5.6335326015450541E-4</v>
      </c>
      <c r="S355" s="98">
        <v>1.2962381137694196E-3</v>
      </c>
      <c r="T355" s="98">
        <v>5.1842327121739398E-4</v>
      </c>
      <c r="U355" s="98">
        <v>1.2299428892605923E-4</v>
      </c>
      <c r="V355" s="98">
        <v>1.2198168010794615E-3</v>
      </c>
      <c r="W355" s="98">
        <v>3.3619705209320151E-3</v>
      </c>
      <c r="X355" s="98">
        <v>6.8595514221714525E-3</v>
      </c>
      <c r="Y355" s="98">
        <v>4.7861015186443653E-4</v>
      </c>
      <c r="DA355" s="63" t="s">
        <v>3784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5.0435995479702076E-4</v>
      </c>
      <c r="E356" s="101">
        <v>1.2410976566205624E-3</v>
      </c>
      <c r="F356" s="101">
        <v>1.5805927018973686E-3</v>
      </c>
      <c r="G356" s="101">
        <v>7.14699648197942E-4</v>
      </c>
      <c r="H356" s="101">
        <v>8.213892222515163E-4</v>
      </c>
      <c r="I356" s="101">
        <v>3.2764624889262679E-3</v>
      </c>
      <c r="J356" s="101">
        <v>4.4812354732699814E-3</v>
      </c>
      <c r="K356" s="101">
        <v>1.9056969243823956E-3</v>
      </c>
      <c r="L356" s="101">
        <v>1.1074459449346148E-3</v>
      </c>
      <c r="M356" s="101">
        <v>5.5666198907251481E-5</v>
      </c>
      <c r="N356" s="101">
        <v>1.7914353442573339E-3</v>
      </c>
      <c r="O356" s="101">
        <v>1.5310213522598474E-3</v>
      </c>
      <c r="P356" s="101">
        <v>0</v>
      </c>
      <c r="Q356" s="101">
        <v>4.450250506391689E-4</v>
      </c>
      <c r="R356" s="101">
        <v>5.6335326015450541E-4</v>
      </c>
      <c r="S356" s="101">
        <v>1.2962381137694196E-3</v>
      </c>
      <c r="T356" s="101">
        <v>5.1842327121739398E-4</v>
      </c>
      <c r="U356" s="101">
        <v>1.2299428892605923E-4</v>
      </c>
      <c r="V356" s="101">
        <v>1.2198168010794615E-3</v>
      </c>
      <c r="W356" s="101">
        <v>3.3619705209320151E-3</v>
      </c>
      <c r="X356" s="101">
        <v>6.8595514221714525E-3</v>
      </c>
      <c r="Y356" s="101">
        <v>4.7861015186443653E-4</v>
      </c>
      <c r="DA356" s="131" t="s">
        <v>3785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3786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3787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3788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3789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3790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1.2020201024801369</v>
      </c>
      <c r="E362" s="122">
        <v>1.533022437177225</v>
      </c>
      <c r="F362" s="122">
        <v>2.2639305715183076</v>
      </c>
      <c r="G362" s="122">
        <v>1.592212181919372</v>
      </c>
      <c r="H362" s="122">
        <v>1.584224563906963</v>
      </c>
      <c r="I362" s="122">
        <v>2.1628652767415946</v>
      </c>
      <c r="J362" s="122">
        <v>2.1972097646157938</v>
      </c>
      <c r="K362" s="122">
        <v>1.2190637278568719</v>
      </c>
      <c r="L362" s="122">
        <v>1.1765654167980621</v>
      </c>
      <c r="M362" s="122">
        <v>1.3014938902775999</v>
      </c>
      <c r="N362" s="122">
        <v>1.684436349805293</v>
      </c>
      <c r="O362" s="122">
        <v>1.1148966764236956</v>
      </c>
      <c r="P362" s="122">
        <v>0</v>
      </c>
      <c r="Q362" s="122">
        <v>0.44635270148802297</v>
      </c>
      <c r="R362" s="122">
        <v>0.49966055468752224</v>
      </c>
      <c r="S362" s="122">
        <v>0.89628093329968728</v>
      </c>
      <c r="T362" s="122">
        <v>0.57536582948277892</v>
      </c>
      <c r="U362" s="122">
        <v>0.21613004770437813</v>
      </c>
      <c r="V362" s="122">
        <v>0.75600780501217579</v>
      </c>
      <c r="W362" s="122">
        <v>1.0612074914923799</v>
      </c>
      <c r="X362" s="122">
        <v>1.4205508889667751</v>
      </c>
      <c r="Y362" s="122">
        <v>0.97614897318934235</v>
      </c>
      <c r="DA362" s="130" t="s">
        <v>3791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1.2020201024801369</v>
      </c>
      <c r="E363" s="98">
        <v>1.533022437177225</v>
      </c>
      <c r="F363" s="98">
        <v>2.2639305715183076</v>
      </c>
      <c r="G363" s="98">
        <v>1.592212181919372</v>
      </c>
      <c r="H363" s="98">
        <v>1.584224563906963</v>
      </c>
      <c r="I363" s="98">
        <v>2.1628652767415946</v>
      </c>
      <c r="J363" s="98">
        <v>2.1972097646157938</v>
      </c>
      <c r="K363" s="98">
        <v>1.2190637278568719</v>
      </c>
      <c r="L363" s="98">
        <v>1.1765654167980621</v>
      </c>
      <c r="M363" s="98">
        <v>1.3014938902775999</v>
      </c>
      <c r="N363" s="98">
        <v>1.684436349805293</v>
      </c>
      <c r="O363" s="98">
        <v>1.1148966764236956</v>
      </c>
      <c r="P363" s="98">
        <v>0</v>
      </c>
      <c r="Q363" s="98">
        <v>0.44635270148802297</v>
      </c>
      <c r="R363" s="98">
        <v>0.49966055468752224</v>
      </c>
      <c r="S363" s="98">
        <v>0.89628093329968728</v>
      </c>
      <c r="T363" s="98">
        <v>0.57536582948277892</v>
      </c>
      <c r="U363" s="98">
        <v>0.21613004770437813</v>
      </c>
      <c r="V363" s="98">
        <v>0.75600780501217579</v>
      </c>
      <c r="W363" s="98">
        <v>1.0612074914923799</v>
      </c>
      <c r="X363" s="98">
        <v>1.4205508889667751</v>
      </c>
      <c r="Y363" s="98">
        <v>0.97614897318934235</v>
      </c>
      <c r="DA363" s="63" t="s">
        <v>3792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3793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7333.7768718873904</v>
      </c>
      <c r="E366" s="117">
        <f t="shared" si="204"/>
        <v>7686.8823068500105</v>
      </c>
      <c r="F366" s="117">
        <f t="shared" si="204"/>
        <v>8113.4031801792062</v>
      </c>
      <c r="G366" s="117">
        <f t="shared" si="204"/>
        <v>8380.3421847118443</v>
      </c>
      <c r="H366" s="117">
        <f t="shared" si="204"/>
        <v>8057.2540771421181</v>
      </c>
      <c r="I366" s="117">
        <f t="shared" si="204"/>
        <v>8120.3794944001693</v>
      </c>
      <c r="J366" s="117">
        <f t="shared" si="204"/>
        <v>7969.7639767023793</v>
      </c>
      <c r="K366" s="117">
        <f t="shared" si="204"/>
        <v>7669.8245331619519</v>
      </c>
      <c r="L366" s="117">
        <f t="shared" si="204"/>
        <v>8290.8440591430553</v>
      </c>
      <c r="M366" s="117">
        <f t="shared" si="204"/>
        <v>7338.9465602144392</v>
      </c>
      <c r="N366" s="117">
        <f t="shared" si="204"/>
        <v>7248.2344958614794</v>
      </c>
      <c r="O366" s="117">
        <f t="shared" si="204"/>
        <v>6472.6376197788177</v>
      </c>
      <c r="P366" s="117">
        <f t="shared" si="204"/>
        <v>0</v>
      </c>
      <c r="Q366" s="117">
        <f t="shared" si="204"/>
        <v>5492.2410804994761</v>
      </c>
      <c r="R366" s="117">
        <f t="shared" ref="R366:V366" si="205">R367+R370+R372+R381</f>
        <v>5842.1018793252215</v>
      </c>
      <c r="S366" s="117">
        <f t="shared" si="205"/>
        <v>5090.7504956357379</v>
      </c>
      <c r="T366" s="117">
        <f t="shared" si="205"/>
        <v>5929.8518064823575</v>
      </c>
      <c r="U366" s="117">
        <f t="shared" si="205"/>
        <v>5186.5651911389896</v>
      </c>
      <c r="V366" s="117">
        <f t="shared" si="205"/>
        <v>4972.5209910718768</v>
      </c>
      <c r="W366" s="117">
        <f t="shared" ref="W366:Y366" si="206">W367+W370+W372+W381</f>
        <v>5121.6153280717353</v>
      </c>
      <c r="X366" s="117">
        <f t="shared" si="206"/>
        <v>5409.921867326254</v>
      </c>
      <c r="Y366" s="117">
        <f t="shared" si="206"/>
        <v>4652.8189054386457</v>
      </c>
      <c r="DA366" s="129" t="s">
        <v>3944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5479.8185233841987</v>
      </c>
      <c r="E367" s="122">
        <f t="shared" si="207"/>
        <v>5832.3495575203051</v>
      </c>
      <c r="F367" s="122">
        <f t="shared" si="207"/>
        <v>6271.1719315823266</v>
      </c>
      <c r="G367" s="122">
        <f t="shared" si="207"/>
        <v>6471.2835832056553</v>
      </c>
      <c r="H367" s="122">
        <f t="shared" si="207"/>
        <v>6154.5900479581633</v>
      </c>
      <c r="I367" s="122">
        <f t="shared" si="207"/>
        <v>6283.313996079306</v>
      </c>
      <c r="J367" s="122">
        <f t="shared" si="207"/>
        <v>6191.5979148682818</v>
      </c>
      <c r="K367" s="122">
        <f t="shared" si="207"/>
        <v>5898.3431635769493</v>
      </c>
      <c r="L367" s="122">
        <f t="shared" si="207"/>
        <v>6391.1867876656388</v>
      </c>
      <c r="M367" s="122">
        <f t="shared" si="207"/>
        <v>5445.8115493999112</v>
      </c>
      <c r="N367" s="122">
        <f t="shared" si="207"/>
        <v>5436.1163619482249</v>
      </c>
      <c r="O367" s="122">
        <f t="shared" si="207"/>
        <v>4821.011797972631</v>
      </c>
      <c r="P367" s="122">
        <f t="shared" si="207"/>
        <v>0</v>
      </c>
      <c r="Q367" s="122">
        <f t="shared" si="207"/>
        <v>3887.7865522092061</v>
      </c>
      <c r="R367" s="122">
        <f t="shared" ref="R367:V367" si="208">SUM(R368:R369)</f>
        <v>4192.898091863528</v>
      </c>
      <c r="S367" s="122">
        <f t="shared" si="208"/>
        <v>3383.2692640770601</v>
      </c>
      <c r="T367" s="122">
        <f t="shared" si="208"/>
        <v>4163.8815817618379</v>
      </c>
      <c r="U367" s="122">
        <f t="shared" si="208"/>
        <v>3516.2082352035354</v>
      </c>
      <c r="V367" s="122">
        <f t="shared" si="208"/>
        <v>3324.2931790358934</v>
      </c>
      <c r="W367" s="122">
        <f t="shared" ref="W367:Y367" si="209">SUM(W368:W369)</f>
        <v>3443.9018104435477</v>
      </c>
      <c r="X367" s="122">
        <f t="shared" si="209"/>
        <v>3672.004927944819</v>
      </c>
      <c r="Y367" s="122">
        <f t="shared" si="209"/>
        <v>3084.1523740615967</v>
      </c>
      <c r="DA367" s="130" t="s">
        <v>3945</v>
      </c>
    </row>
    <row r="368" spans="1:105" ht="12" customHeight="1" x14ac:dyDescent="0.25">
      <c r="A368" s="97" t="s">
        <v>74</v>
      </c>
      <c r="B368" s="98"/>
      <c r="C368" s="98">
        <v>0</v>
      </c>
      <c r="D368" s="98">
        <v>5421.9578033440921</v>
      </c>
      <c r="E368" s="98">
        <v>5774.1426396164588</v>
      </c>
      <c r="F368" s="98">
        <v>6208.0846799948322</v>
      </c>
      <c r="G368" s="98">
        <v>6407.694310433134</v>
      </c>
      <c r="H368" s="98">
        <v>6095.8936781782822</v>
      </c>
      <c r="I368" s="98">
        <v>6223.1969367520423</v>
      </c>
      <c r="J368" s="98">
        <v>6133.09061417066</v>
      </c>
      <c r="K368" s="98">
        <v>5843.9542923737199</v>
      </c>
      <c r="L368" s="98">
        <v>6331.7432255059693</v>
      </c>
      <c r="M368" s="98">
        <v>5393.4438738057697</v>
      </c>
      <c r="N368" s="98">
        <v>5382.4465731780228</v>
      </c>
      <c r="O368" s="98">
        <v>4770.1288986055497</v>
      </c>
      <c r="P368" s="98">
        <v>0</v>
      </c>
      <c r="Q368" s="98">
        <v>3843.798958862496</v>
      </c>
      <c r="R368" s="98">
        <v>4144.7101522274279</v>
      </c>
      <c r="S368" s="98">
        <v>3344.7419624145627</v>
      </c>
      <c r="T368" s="98">
        <v>4115.9596716655178</v>
      </c>
      <c r="U368" s="98">
        <v>3476.1802544538036</v>
      </c>
      <c r="V368" s="98">
        <v>3286.3665950632085</v>
      </c>
      <c r="W368" s="98">
        <v>3404.3099957406248</v>
      </c>
      <c r="X368" s="98">
        <v>3629.0491440428864</v>
      </c>
      <c r="Y368" s="98">
        <v>3048.0581564865784</v>
      </c>
      <c r="DA368" s="63" t="s">
        <v>3946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57.860720040106372</v>
      </c>
      <c r="E369" s="98">
        <v>58.206917903846239</v>
      </c>
      <c r="F369" s="98">
        <v>63.087251587494528</v>
      </c>
      <c r="G369" s="98">
        <v>63.589272772521362</v>
      </c>
      <c r="H369" s="98">
        <v>58.69636977988128</v>
      </c>
      <c r="I369" s="98">
        <v>60.117059327263213</v>
      </c>
      <c r="J369" s="98">
        <v>58.507300697621822</v>
      </c>
      <c r="K369" s="98">
        <v>54.38887120322979</v>
      </c>
      <c r="L369" s="98">
        <v>59.443562159669142</v>
      </c>
      <c r="M369" s="98">
        <v>52.367675594141311</v>
      </c>
      <c r="N369" s="98">
        <v>53.669788770202267</v>
      </c>
      <c r="O369" s="98">
        <v>50.88289936708162</v>
      </c>
      <c r="P369" s="98">
        <v>0</v>
      </c>
      <c r="Q369" s="98">
        <v>43.987593346710057</v>
      </c>
      <c r="R369" s="98">
        <v>48.187939636099742</v>
      </c>
      <c r="S369" s="98">
        <v>38.527301662497187</v>
      </c>
      <c r="T369" s="98">
        <v>47.921910096320332</v>
      </c>
      <c r="U369" s="98">
        <v>40.027980749731896</v>
      </c>
      <c r="V369" s="98">
        <v>37.926583972684853</v>
      </c>
      <c r="W369" s="98">
        <v>39.591814702922655</v>
      </c>
      <c r="X369" s="98">
        <v>42.955783901932371</v>
      </c>
      <c r="Y369" s="98">
        <v>36.094217575018114</v>
      </c>
      <c r="DA369" s="63" t="s">
        <v>3947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43.595733443758576</v>
      </c>
      <c r="E370" s="122">
        <f t="shared" si="210"/>
        <v>85.619195481622867</v>
      </c>
      <c r="F370" s="122">
        <f t="shared" si="210"/>
        <v>97.443531373913387</v>
      </c>
      <c r="G370" s="122">
        <f t="shared" si="210"/>
        <v>155.14290721615319</v>
      </c>
      <c r="H370" s="122">
        <f t="shared" si="210"/>
        <v>48.857720863003003</v>
      </c>
      <c r="I370" s="122">
        <f t="shared" si="210"/>
        <v>53.787685694562036</v>
      </c>
      <c r="J370" s="122">
        <f t="shared" si="210"/>
        <v>41.604207724687498</v>
      </c>
      <c r="K370" s="122">
        <f t="shared" si="210"/>
        <v>62.827650483178374</v>
      </c>
      <c r="L370" s="122">
        <f t="shared" si="210"/>
        <v>74.54800277668383</v>
      </c>
      <c r="M370" s="122">
        <f t="shared" si="210"/>
        <v>51.344177258883079</v>
      </c>
      <c r="N370" s="122">
        <f t="shared" si="210"/>
        <v>77.590389292237646</v>
      </c>
      <c r="O370" s="122">
        <f t="shared" si="210"/>
        <v>14.818624680407954</v>
      </c>
      <c r="P370" s="122">
        <f t="shared" si="210"/>
        <v>0</v>
      </c>
      <c r="Q370" s="122">
        <f t="shared" si="210"/>
        <v>4.5039357284850849</v>
      </c>
      <c r="R370" s="122">
        <f t="shared" si="210"/>
        <v>21.621846169739715</v>
      </c>
      <c r="S370" s="122">
        <f t="shared" si="210"/>
        <v>26.53589167550345</v>
      </c>
      <c r="T370" s="122">
        <f t="shared" si="210"/>
        <v>34.813519166508669</v>
      </c>
      <c r="U370" s="122">
        <f t="shared" si="210"/>
        <v>18.82391334826578</v>
      </c>
      <c r="V370" s="122">
        <f t="shared" si="210"/>
        <v>20.272377271606725</v>
      </c>
      <c r="W370" s="122">
        <f t="shared" si="210"/>
        <v>19.849399033943619</v>
      </c>
      <c r="X370" s="122">
        <f t="shared" si="210"/>
        <v>25.622418715488092</v>
      </c>
      <c r="Y370" s="122">
        <f t="shared" si="210"/>
        <v>8.8498321792915124</v>
      </c>
      <c r="DA370" s="130" t="s">
        <v>3948</v>
      </c>
    </row>
    <row r="371" spans="1:105" ht="12" customHeight="1" x14ac:dyDescent="0.25">
      <c r="A371" s="97" t="s">
        <v>53</v>
      </c>
      <c r="B371" s="98"/>
      <c r="C371" s="98">
        <f>RES_hhdet_in_fech!C29</f>
        <v>0</v>
      </c>
      <c r="D371" s="98">
        <f>RES_hhdet_in_fech!D29</f>
        <v>43.595733443758576</v>
      </c>
      <c r="E371" s="98">
        <f>RES_hhdet_in_fech!E29</f>
        <v>85.619195481622867</v>
      </c>
      <c r="F371" s="98">
        <f>RES_hhdet_in_fech!F29</f>
        <v>97.443531373913387</v>
      </c>
      <c r="G371" s="98">
        <f>RES_hhdet_in_fech!G29</f>
        <v>155.14290721615319</v>
      </c>
      <c r="H371" s="98">
        <f>RES_hhdet_in_fech!H29</f>
        <v>48.857720863003003</v>
      </c>
      <c r="I371" s="98">
        <f>RES_hhdet_in_fech!I29</f>
        <v>53.787685694562036</v>
      </c>
      <c r="J371" s="98">
        <f>RES_hhdet_in_fech!J29</f>
        <v>41.604207724687498</v>
      </c>
      <c r="K371" s="98">
        <f>RES_hhdet_in_fech!K29</f>
        <v>62.827650483178374</v>
      </c>
      <c r="L371" s="98">
        <f>RES_hhdet_in_fech!L29</f>
        <v>74.54800277668383</v>
      </c>
      <c r="M371" s="98">
        <f>RES_hhdet_in_fech!M29</f>
        <v>51.344177258883079</v>
      </c>
      <c r="N371" s="98">
        <f>RES_hhdet_in_fech!N29</f>
        <v>77.590389292237646</v>
      </c>
      <c r="O371" s="98">
        <f>RES_hhdet_in_fech!O29</f>
        <v>14.818624680407954</v>
      </c>
      <c r="P371" s="98">
        <f>RES_hhdet_in_fech!P29</f>
        <v>0</v>
      </c>
      <c r="Q371" s="98">
        <f>RES_hhdet_in_fech!Q29</f>
        <v>4.5039357284850849</v>
      </c>
      <c r="R371" s="98">
        <f>RES_hhdet_in_fech!R29</f>
        <v>21.621846169739715</v>
      </c>
      <c r="S371" s="98">
        <f>RES_hhdet_in_fech!S29</f>
        <v>26.53589167550345</v>
      </c>
      <c r="T371" s="98">
        <f>RES_hhdet_in_fech!T29</f>
        <v>34.813519166508669</v>
      </c>
      <c r="U371" s="98">
        <f>RES_hhdet_in_fech!U29</f>
        <v>18.82391334826578</v>
      </c>
      <c r="V371" s="98">
        <f>RES_hhdet_in_fech!V29</f>
        <v>20.272377271606725</v>
      </c>
      <c r="W371" s="98">
        <f>RES_hhdet_in_fech!W29</f>
        <v>19.849399033943619</v>
      </c>
      <c r="X371" s="98">
        <f>RES_hhdet_in_fech!X29</f>
        <v>25.622418715488092</v>
      </c>
      <c r="Y371" s="98">
        <f>RES_hhdet_in_fech!Y29</f>
        <v>8.8498321792915124</v>
      </c>
      <c r="DA371" s="63" t="s">
        <v>3949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1190.8352782120535</v>
      </c>
      <c r="E372" s="122">
        <v>1138.8389705406596</v>
      </c>
      <c r="F372" s="122">
        <v>1117.191155188601</v>
      </c>
      <c r="G372" s="122">
        <v>1116.2705664062851</v>
      </c>
      <c r="H372" s="122">
        <v>1131.1565527003511</v>
      </c>
      <c r="I372" s="122">
        <v>1066.0020384118916</v>
      </c>
      <c r="J372" s="122">
        <v>1030.3297261805869</v>
      </c>
      <c r="K372" s="122">
        <v>1021.3926122216308</v>
      </c>
      <c r="L372" s="122">
        <v>1109.1417548528846</v>
      </c>
      <c r="M372" s="122">
        <v>1171.5830608010442</v>
      </c>
      <c r="N372" s="122">
        <v>1094.9038698398904</v>
      </c>
      <c r="O372" s="122">
        <v>1073.6654974962389</v>
      </c>
      <c r="P372" s="122">
        <v>0</v>
      </c>
      <c r="Q372" s="122">
        <v>995.28301507716742</v>
      </c>
      <c r="R372" s="122">
        <v>1017.0551306801983</v>
      </c>
      <c r="S372" s="122">
        <v>1060.7604816396656</v>
      </c>
      <c r="T372" s="122">
        <v>1079.1533631533862</v>
      </c>
      <c r="U372" s="122">
        <v>1054.1296176100097</v>
      </c>
      <c r="V372" s="122">
        <v>1038.9279835584821</v>
      </c>
      <c r="W372" s="122">
        <v>1057.5736661391418</v>
      </c>
      <c r="X372" s="122">
        <v>1097.1860254767607</v>
      </c>
      <c r="Y372" s="122">
        <v>983.56856444104312</v>
      </c>
      <c r="DA372" s="130" t="s">
        <v>3950</v>
      </c>
    </row>
    <row r="373" spans="1:105" ht="12" customHeight="1" x14ac:dyDescent="0.25">
      <c r="A373" s="97" t="s">
        <v>141</v>
      </c>
      <c r="B373" s="98"/>
      <c r="C373" s="98">
        <v>0</v>
      </c>
      <c r="D373" s="98">
        <v>1244.8068666896113</v>
      </c>
      <c r="E373" s="98">
        <v>1181.0488304991611</v>
      </c>
      <c r="F373" s="98">
        <v>1183.031856940343</v>
      </c>
      <c r="G373" s="98">
        <v>1235.8881159757325</v>
      </c>
      <c r="H373" s="98">
        <v>1198.2776068815842</v>
      </c>
      <c r="I373" s="98">
        <v>1214.3339825358896</v>
      </c>
      <c r="J373" s="98">
        <v>1220.1253609414603</v>
      </c>
      <c r="K373" s="98">
        <v>1189.9729187226626</v>
      </c>
      <c r="L373" s="98">
        <v>1233.1523528644982</v>
      </c>
      <c r="M373" s="98">
        <v>1233.7917581906797</v>
      </c>
      <c r="N373" s="98">
        <v>1199.9031308706069</v>
      </c>
      <c r="O373" s="98">
        <v>1207.678719204458</v>
      </c>
      <c r="P373" s="98">
        <v>0</v>
      </c>
      <c r="Q373" s="98">
        <v>1100.1725640634443</v>
      </c>
      <c r="R373" s="98">
        <v>1121.893103789839</v>
      </c>
      <c r="S373" s="98">
        <v>1157.4896455042319</v>
      </c>
      <c r="T373" s="98">
        <v>1150.670357743435</v>
      </c>
      <c r="U373" s="98">
        <v>1085.7075053163851</v>
      </c>
      <c r="V373" s="98">
        <v>1052.6629856777108</v>
      </c>
      <c r="W373" s="98">
        <v>1118.0924922158058</v>
      </c>
      <c r="X373" s="98">
        <v>1226.7433630183341</v>
      </c>
      <c r="Y373" s="98">
        <v>1021.3099827702534</v>
      </c>
      <c r="DA373" s="63" t="s">
        <v>3951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746.55286373939873</v>
      </c>
      <c r="E374" s="98">
        <v>692.06236947286106</v>
      </c>
      <c r="F374" s="98">
        <v>704.51711907431456</v>
      </c>
      <c r="G374" s="98">
        <v>737.89008108965231</v>
      </c>
      <c r="H374" s="98">
        <v>731.17190336123917</v>
      </c>
      <c r="I374" s="98">
        <v>736.34842411924421</v>
      </c>
      <c r="J374" s="98">
        <v>742.31758097577233</v>
      </c>
      <c r="K374" s="98">
        <v>726.63299367541038</v>
      </c>
      <c r="L374" s="98">
        <v>758.68478877732787</v>
      </c>
      <c r="M374" s="98">
        <v>787.28263038396017</v>
      </c>
      <c r="N374" s="98">
        <v>768.4723706934401</v>
      </c>
      <c r="O374" s="98">
        <v>791.73866074923683</v>
      </c>
      <c r="P374" s="98">
        <v>0</v>
      </c>
      <c r="Q374" s="98">
        <v>775.87106037933813</v>
      </c>
      <c r="R374" s="98">
        <v>815.25840554248089</v>
      </c>
      <c r="S374" s="98">
        <v>868.0618412726277</v>
      </c>
      <c r="T374" s="98">
        <v>881.54888793214013</v>
      </c>
      <c r="U374" s="98">
        <v>848.30637577055597</v>
      </c>
      <c r="V374" s="98">
        <v>828.03737715834586</v>
      </c>
      <c r="W374" s="98">
        <v>889.52609284874609</v>
      </c>
      <c r="X374" s="98">
        <v>983.88717788505483</v>
      </c>
      <c r="Y374" s="98">
        <v>814.78659110780882</v>
      </c>
      <c r="DA374" s="63" t="s">
        <v>3952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111.01425312489451</v>
      </c>
      <c r="E375" s="101">
        <v>62.085677326982271</v>
      </c>
      <c r="F375" s="101">
        <v>81.859518654763605</v>
      </c>
      <c r="G375" s="101">
        <v>82.79576280548163</v>
      </c>
      <c r="H375" s="101">
        <v>109.57291113078971</v>
      </c>
      <c r="I375" s="101">
        <v>90.714396549969138</v>
      </c>
      <c r="J375" s="101">
        <v>85.770525147377086</v>
      </c>
      <c r="K375" s="101">
        <v>78.403995552658984</v>
      </c>
      <c r="L375" s="101">
        <v>81.253004118581231</v>
      </c>
      <c r="M375" s="101">
        <v>122.52641069565829</v>
      </c>
      <c r="N375" s="101">
        <v>78.081456270946703</v>
      </c>
      <c r="O375" s="101">
        <v>49.557624331251589</v>
      </c>
      <c r="P375" s="101">
        <v>0</v>
      </c>
      <c r="Q375" s="101">
        <v>19.590819274483572</v>
      </c>
      <c r="R375" s="101">
        <v>33.972389273296322</v>
      </c>
      <c r="S375" s="101">
        <v>65.589402465294569</v>
      </c>
      <c r="T375" s="101">
        <v>76.073145391998864</v>
      </c>
      <c r="U375" s="101">
        <v>90.240571202426494</v>
      </c>
      <c r="V375" s="101">
        <v>69.73840745463815</v>
      </c>
      <c r="W375" s="101">
        <v>85.549197095984255</v>
      </c>
      <c r="X375" s="101">
        <v>106.70319424566878</v>
      </c>
      <c r="Y375" s="101">
        <v>65.841553291792735</v>
      </c>
      <c r="DA375" s="131" t="s">
        <v>3953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635.53861061450425</v>
      </c>
      <c r="E376" s="104">
        <v>629.97669214587893</v>
      </c>
      <c r="F376" s="104">
        <v>622.65760041955093</v>
      </c>
      <c r="G376" s="104">
        <v>655.09431828417064</v>
      </c>
      <c r="H376" s="104">
        <v>621.59899223044954</v>
      </c>
      <c r="I376" s="104">
        <v>645.63402756927519</v>
      </c>
      <c r="J376" s="104">
        <v>656.54705582839529</v>
      </c>
      <c r="K376" s="104">
        <v>648.22899812275148</v>
      </c>
      <c r="L376" s="104">
        <v>677.43178465874666</v>
      </c>
      <c r="M376" s="104">
        <v>664.75621968830194</v>
      </c>
      <c r="N376" s="104">
        <v>690.39091442249344</v>
      </c>
      <c r="O376" s="104">
        <v>742.1810364179853</v>
      </c>
      <c r="P376" s="104">
        <v>0</v>
      </c>
      <c r="Q376" s="104">
        <v>756.28024110485467</v>
      </c>
      <c r="R376" s="104">
        <v>781.28601626918464</v>
      </c>
      <c r="S376" s="104">
        <v>802.47243880733311</v>
      </c>
      <c r="T376" s="104">
        <v>805.47574254014114</v>
      </c>
      <c r="U376" s="104">
        <v>758.06580456812969</v>
      </c>
      <c r="V376" s="104">
        <v>758.29896970370783</v>
      </c>
      <c r="W376" s="104">
        <v>803.97689575276195</v>
      </c>
      <c r="X376" s="104">
        <v>877.18398363938604</v>
      </c>
      <c r="Y376" s="104">
        <v>748.94503781601611</v>
      </c>
      <c r="DA376" s="132" t="s">
        <v>3954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1111.4402503045958</v>
      </c>
      <c r="E377" s="101">
        <v>1030.1341693622658</v>
      </c>
      <c r="F377" s="101">
        <v>1034.5752225485573</v>
      </c>
      <c r="G377" s="101">
        <v>1061.2809902528156</v>
      </c>
      <c r="H377" s="101">
        <v>1132.323600663666</v>
      </c>
      <c r="I377" s="101">
        <v>1114.6641260259223</v>
      </c>
      <c r="J377" s="101">
        <v>1105.5754004346461</v>
      </c>
      <c r="K377" s="101">
        <v>1068.5821343322493</v>
      </c>
      <c r="L377" s="101">
        <v>1127.272446078571</v>
      </c>
      <c r="M377" s="101">
        <v>1169.8712643352205</v>
      </c>
      <c r="N377" s="101">
        <v>1134.4442172884026</v>
      </c>
      <c r="O377" s="101">
        <v>1100.5672996664975</v>
      </c>
      <c r="P377" s="101">
        <v>0</v>
      </c>
      <c r="Q377" s="101">
        <v>1051.9639854827046</v>
      </c>
      <c r="R377" s="101">
        <v>1086.1915579492709</v>
      </c>
      <c r="S377" s="101">
        <v>1130.1870580574889</v>
      </c>
      <c r="T377" s="101">
        <v>1146.400703316822</v>
      </c>
      <c r="U377" s="101">
        <v>1153.5401634677398</v>
      </c>
      <c r="V377" s="101">
        <v>1146.5660760262267</v>
      </c>
      <c r="W377" s="101">
        <v>1145.4270711220747</v>
      </c>
      <c r="X377" s="101">
        <v>1121.7240174529704</v>
      </c>
      <c r="Y377" s="101">
        <v>1056.5786012034187</v>
      </c>
      <c r="DA377" s="131" t="s">
        <v>3955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733.35587547604553</v>
      </c>
      <c r="E378" s="104">
        <v>666.91280624368119</v>
      </c>
      <c r="F378" s="104">
        <v>678.01206824717519</v>
      </c>
      <c r="G378" s="104">
        <v>696.10607431989013</v>
      </c>
      <c r="H378" s="104">
        <v>755.3743160694786</v>
      </c>
      <c r="I378" s="104">
        <v>738.98385254370123</v>
      </c>
      <c r="J378" s="104">
        <v>734.02906487271184</v>
      </c>
      <c r="K378" s="104">
        <v>710.19852238660781</v>
      </c>
      <c r="L378" s="104">
        <v>751.57197898436584</v>
      </c>
      <c r="M378" s="104">
        <v>798.27080403680657</v>
      </c>
      <c r="N378" s="104">
        <v>769.55451535855673</v>
      </c>
      <c r="O378" s="104">
        <v>750.92380683027761</v>
      </c>
      <c r="P378" s="104">
        <v>0</v>
      </c>
      <c r="Q378" s="104">
        <v>748.25925068078948</v>
      </c>
      <c r="R378" s="104">
        <v>791.04028870062325</v>
      </c>
      <c r="S378" s="104">
        <v>844.76404025220529</v>
      </c>
      <c r="T378" s="104">
        <v>868.73845458182336</v>
      </c>
      <c r="U378" s="104">
        <v>888.11514323352924</v>
      </c>
      <c r="V378" s="104">
        <v>888.06623020077768</v>
      </c>
      <c r="W378" s="104">
        <v>899.591501211278</v>
      </c>
      <c r="X378" s="104">
        <v>896.74035376762231</v>
      </c>
      <c r="Y378" s="104">
        <v>851.9666664093503</v>
      </c>
      <c r="DA378" s="132" t="s">
        <v>3956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98.96191137537653</v>
      </c>
      <c r="E379" s="98">
        <v>52.871844786400516</v>
      </c>
      <c r="F379" s="98">
        <v>71.02596752579511</v>
      </c>
      <c r="G379" s="98">
        <v>70.296427874325559</v>
      </c>
      <c r="H379" s="98">
        <v>104.48957042987388</v>
      </c>
      <c r="I379" s="98">
        <v>83.509175100579995</v>
      </c>
      <c r="J379" s="98">
        <v>77.598050848109239</v>
      </c>
      <c r="K379" s="98">
        <v>69.85195347667532</v>
      </c>
      <c r="L379" s="98">
        <v>73.05712374852861</v>
      </c>
      <c r="M379" s="98">
        <v>114.57237247053345</v>
      </c>
      <c r="N379" s="98">
        <v>73.072203642184505</v>
      </c>
      <c r="O379" s="98">
        <v>41.919423856968876</v>
      </c>
      <c r="P379" s="98">
        <v>0</v>
      </c>
      <c r="Q379" s="98">
        <v>13.831582050226237</v>
      </c>
      <c r="R379" s="98">
        <v>27.982103188079801</v>
      </c>
      <c r="S379" s="98">
        <v>62.60734887391375</v>
      </c>
      <c r="T379" s="98">
        <v>75.005302616043338</v>
      </c>
      <c r="U379" s="98">
        <v>98.700424666516454</v>
      </c>
      <c r="V379" s="98">
        <v>80.543687652842806</v>
      </c>
      <c r="W379" s="98">
        <v>85.335244314964783</v>
      </c>
      <c r="X379" s="98">
        <v>91.060475549177667</v>
      </c>
      <c r="Y379" s="98">
        <v>70.566180584533015</v>
      </c>
      <c r="DA379" s="63" t="s">
        <v>3957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634.393964100669</v>
      </c>
      <c r="E380" s="98">
        <v>614.04096145728067</v>
      </c>
      <c r="F380" s="98">
        <v>606.98610072138001</v>
      </c>
      <c r="G380" s="98">
        <v>625.80964644556468</v>
      </c>
      <c r="H380" s="98">
        <v>650.88474563960472</v>
      </c>
      <c r="I380" s="98">
        <v>655.47467744312121</v>
      </c>
      <c r="J380" s="98">
        <v>656.43101402460252</v>
      </c>
      <c r="K380" s="98">
        <v>640.34656890993256</v>
      </c>
      <c r="L380" s="98">
        <v>678.51485523583722</v>
      </c>
      <c r="M380" s="98">
        <v>683.69843156627314</v>
      </c>
      <c r="N380" s="98">
        <v>696.48231171637224</v>
      </c>
      <c r="O380" s="98">
        <v>709.00438297330879</v>
      </c>
      <c r="P380" s="98">
        <v>0</v>
      </c>
      <c r="Q380" s="98">
        <v>734.42766863056329</v>
      </c>
      <c r="R380" s="98">
        <v>763.05818551254345</v>
      </c>
      <c r="S380" s="98">
        <v>782.15669137829138</v>
      </c>
      <c r="T380" s="98">
        <v>793.73315196578005</v>
      </c>
      <c r="U380" s="98">
        <v>789.41471856701264</v>
      </c>
      <c r="V380" s="98">
        <v>807.52254254793479</v>
      </c>
      <c r="W380" s="98">
        <v>814.25625689631318</v>
      </c>
      <c r="X380" s="98">
        <v>805.67987821844463</v>
      </c>
      <c r="Y380" s="98">
        <v>781.40048582481734</v>
      </c>
      <c r="DA380" s="63" t="s">
        <v>3958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619.52733684737916</v>
      </c>
      <c r="E381" s="122">
        <v>630.07458330742259</v>
      </c>
      <c r="F381" s="122">
        <v>627.59656203436509</v>
      </c>
      <c r="G381" s="122">
        <v>637.64512788375043</v>
      </c>
      <c r="H381" s="122">
        <v>722.64975562060067</v>
      </c>
      <c r="I381" s="122">
        <v>717.27577421440958</v>
      </c>
      <c r="J381" s="122">
        <v>706.23212792882259</v>
      </c>
      <c r="K381" s="122">
        <v>687.26110688019355</v>
      </c>
      <c r="L381" s="122">
        <v>715.9675138478492</v>
      </c>
      <c r="M381" s="122">
        <v>670.20777275460046</v>
      </c>
      <c r="N381" s="122">
        <v>639.62387478112578</v>
      </c>
      <c r="O381" s="122">
        <v>563.14169962953929</v>
      </c>
      <c r="P381" s="122">
        <v>0</v>
      </c>
      <c r="Q381" s="122">
        <v>604.66757748461725</v>
      </c>
      <c r="R381" s="122">
        <v>610.5268106117552</v>
      </c>
      <c r="S381" s="122">
        <v>620.18485824350876</v>
      </c>
      <c r="T381" s="122">
        <v>652.00334240062386</v>
      </c>
      <c r="U381" s="122">
        <v>597.40342497717882</v>
      </c>
      <c r="V381" s="122">
        <v>589.02745120589475</v>
      </c>
      <c r="W381" s="122">
        <v>600.29045245510213</v>
      </c>
      <c r="X381" s="122">
        <v>615.10849518918644</v>
      </c>
      <c r="Y381" s="122">
        <v>576.24813475671419</v>
      </c>
      <c r="DA381" s="130" t="s">
        <v>3959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739.55458300225382</v>
      </c>
      <c r="E382" s="98">
        <v>754.03866503034533</v>
      </c>
      <c r="F382" s="98">
        <v>774.31728448557089</v>
      </c>
      <c r="G382" s="98">
        <v>803.99290762662361</v>
      </c>
      <c r="H382" s="98">
        <v>834.11639858941567</v>
      </c>
      <c r="I382" s="98">
        <v>866.04782583613292</v>
      </c>
      <c r="J382" s="98">
        <v>874.23359856241871</v>
      </c>
      <c r="K382" s="98">
        <v>855.22584980161866</v>
      </c>
      <c r="L382" s="98">
        <v>847.97918213921866</v>
      </c>
      <c r="M382" s="98">
        <v>805.93823421231093</v>
      </c>
      <c r="N382" s="98">
        <v>779.23474961017484</v>
      </c>
      <c r="O382" s="98">
        <v>759.63159483244533</v>
      </c>
      <c r="P382" s="98">
        <v>0</v>
      </c>
      <c r="Q382" s="98">
        <v>767.54941018999364</v>
      </c>
      <c r="R382" s="98">
        <v>784.72973277053575</v>
      </c>
      <c r="S382" s="98">
        <v>809.35243501671664</v>
      </c>
      <c r="T382" s="98">
        <v>852.5297715368697</v>
      </c>
      <c r="U382" s="98">
        <v>763.59881716360496</v>
      </c>
      <c r="V382" s="98">
        <v>740.06783905924135</v>
      </c>
      <c r="W382" s="98">
        <v>787.92883978607711</v>
      </c>
      <c r="X382" s="98">
        <v>890.68874237021214</v>
      </c>
      <c r="Y382" s="98">
        <v>742.94379092823704</v>
      </c>
      <c r="DA382" s="63" t="s">
        <v>3960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572.86637807323473</v>
      </c>
      <c r="E383" s="33">
        <v>583.91170857079305</v>
      </c>
      <c r="F383" s="33">
        <v>573.70727120111815</v>
      </c>
      <c r="G383" s="33">
        <v>587.16230880071475</v>
      </c>
      <c r="H383" s="33">
        <v>694.80141396452404</v>
      </c>
      <c r="I383" s="33">
        <v>679.45143825563741</v>
      </c>
      <c r="J383" s="33">
        <v>664.79725786439747</v>
      </c>
      <c r="K383" s="33">
        <v>636.1962443883358</v>
      </c>
      <c r="L383" s="33">
        <v>671.24609011386792</v>
      </c>
      <c r="M383" s="33">
        <v>620.42663203836128</v>
      </c>
      <c r="N383" s="33">
        <v>597.49490427618741</v>
      </c>
      <c r="O383" s="33">
        <v>509.02971749297319</v>
      </c>
      <c r="P383" s="33">
        <v>0</v>
      </c>
      <c r="Q383" s="33">
        <v>567.37084298320724</v>
      </c>
      <c r="R383" s="33">
        <v>563.88522203490334</v>
      </c>
      <c r="S383" s="33">
        <v>566.49725640562167</v>
      </c>
      <c r="T383" s="33">
        <v>606.61179794624013</v>
      </c>
      <c r="U383" s="33">
        <v>567.08876260500972</v>
      </c>
      <c r="V383" s="33">
        <v>559.28368591527908</v>
      </c>
      <c r="W383" s="33">
        <v>559.28237996863561</v>
      </c>
      <c r="X383" s="33">
        <v>557.32593835902424</v>
      </c>
      <c r="Y383" s="33">
        <v>538.97553249538407</v>
      </c>
      <c r="DA383" s="60" t="s">
        <v>3961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3993.5039901277478</v>
      </c>
      <c r="E385" s="117">
        <f t="shared" si="211"/>
        <v>4276.6779345757877</v>
      </c>
      <c r="F385" s="117">
        <f t="shared" si="211"/>
        <v>4570.6308183553374</v>
      </c>
      <c r="G385" s="117">
        <f t="shared" si="211"/>
        <v>4897.1603297032361</v>
      </c>
      <c r="H385" s="117">
        <f t="shared" si="211"/>
        <v>4583.3800151474425</v>
      </c>
      <c r="I385" s="117">
        <f t="shared" si="211"/>
        <v>4705.7821988588157</v>
      </c>
      <c r="J385" s="117">
        <f t="shared" si="211"/>
        <v>4661.7290693708546</v>
      </c>
      <c r="K385" s="117">
        <f t="shared" si="211"/>
        <v>4576.0363829621447</v>
      </c>
      <c r="L385" s="117">
        <f t="shared" si="211"/>
        <v>4994.2630731699446</v>
      </c>
      <c r="M385" s="117">
        <f t="shared" si="211"/>
        <v>4474.8291895142902</v>
      </c>
      <c r="N385" s="117">
        <f t="shared" si="211"/>
        <v>4663.5069592058626</v>
      </c>
      <c r="O385" s="117">
        <f t="shared" si="211"/>
        <v>4210.5347132662828</v>
      </c>
      <c r="P385" s="117">
        <f t="shared" si="211"/>
        <v>0</v>
      </c>
      <c r="Q385" s="117">
        <f t="shared" si="211"/>
        <v>3893.4221054021873</v>
      </c>
      <c r="R385" s="117">
        <f t="shared" ref="R385:V385" si="212">R386+R389+R391+R400</f>
        <v>4256.9191011438097</v>
      </c>
      <c r="S385" s="117">
        <f t="shared" si="212"/>
        <v>3782.7873602638351</v>
      </c>
      <c r="T385" s="117">
        <f t="shared" si="212"/>
        <v>4427.6145940107062</v>
      </c>
      <c r="U385" s="117">
        <f t="shared" si="212"/>
        <v>3884.5986903478074</v>
      </c>
      <c r="V385" s="117">
        <f t="shared" si="212"/>
        <v>3756.2506245925852</v>
      </c>
      <c r="W385" s="117">
        <f t="shared" ref="W385:Y385" si="213">W386+W389+W391+W400</f>
        <v>3887.4384776917182</v>
      </c>
      <c r="X385" s="117">
        <f t="shared" si="213"/>
        <v>4130.7965659165275</v>
      </c>
      <c r="Y385" s="117">
        <f t="shared" si="213"/>
        <v>3536.5454459883204</v>
      </c>
      <c r="DA385" s="129" t="s">
        <v>4112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2773.0071843614787</v>
      </c>
      <c r="E386" s="122">
        <f t="shared" si="214"/>
        <v>2980.2632889178121</v>
      </c>
      <c r="F386" s="122">
        <f t="shared" si="214"/>
        <v>3237.4068811166521</v>
      </c>
      <c r="G386" s="122">
        <f t="shared" si="214"/>
        <v>3375.1943974855944</v>
      </c>
      <c r="H386" s="122">
        <f t="shared" si="214"/>
        <v>3243.8808364987394</v>
      </c>
      <c r="I386" s="122">
        <f t="shared" si="214"/>
        <v>3348.8915909404932</v>
      </c>
      <c r="J386" s="122">
        <f t="shared" si="214"/>
        <v>3339.3942515117151</v>
      </c>
      <c r="K386" s="122">
        <f t="shared" si="214"/>
        <v>3222.768534615821</v>
      </c>
      <c r="L386" s="122">
        <f t="shared" si="214"/>
        <v>3542.9475312569029</v>
      </c>
      <c r="M386" s="122">
        <f t="shared" si="214"/>
        <v>3097.7362964114159</v>
      </c>
      <c r="N386" s="122">
        <f t="shared" si="214"/>
        <v>3214.7773675483809</v>
      </c>
      <c r="O386" s="122">
        <f t="shared" si="214"/>
        <v>3003.601922492433</v>
      </c>
      <c r="P386" s="122">
        <f t="shared" si="214"/>
        <v>0</v>
      </c>
      <c r="Q386" s="122">
        <f t="shared" si="214"/>
        <v>2675.8824202667774</v>
      </c>
      <c r="R386" s="122">
        <f t="shared" ref="R386:V386" si="215">SUM(R387:R388)</f>
        <v>2931.8690095298184</v>
      </c>
      <c r="S386" s="122">
        <f t="shared" si="215"/>
        <v>2382.5992064459106</v>
      </c>
      <c r="T386" s="122">
        <f t="shared" si="215"/>
        <v>2939.1023642426371</v>
      </c>
      <c r="U386" s="122">
        <f t="shared" si="215"/>
        <v>2483.6857257380675</v>
      </c>
      <c r="V386" s="122">
        <f t="shared" si="215"/>
        <v>2354.0442126393727</v>
      </c>
      <c r="W386" s="122">
        <f t="shared" ref="W386:Y386" si="216">SUM(W387:W388)</f>
        <v>2448.2319279715975</v>
      </c>
      <c r="X386" s="122">
        <f t="shared" si="216"/>
        <v>2618.0591162037445</v>
      </c>
      <c r="Y386" s="122">
        <f t="shared" si="216"/>
        <v>2204.342171898073</v>
      </c>
      <c r="DA386" s="130" t="s">
        <v>4113</v>
      </c>
    </row>
    <row r="387" spans="1:105" ht="12" customHeight="1" x14ac:dyDescent="0.25">
      <c r="A387" s="97" t="s">
        <v>74</v>
      </c>
      <c r="B387" s="98"/>
      <c r="C387" s="98">
        <v>0</v>
      </c>
      <c r="D387" s="98">
        <v>2715.1464643213722</v>
      </c>
      <c r="E387" s="98">
        <v>2922.0563710139659</v>
      </c>
      <c r="F387" s="98">
        <v>3174.3196295291577</v>
      </c>
      <c r="G387" s="98">
        <v>3311.6051247130731</v>
      </c>
      <c r="H387" s="98">
        <v>3185.1844667188579</v>
      </c>
      <c r="I387" s="98">
        <v>3288.77453161323</v>
      </c>
      <c r="J387" s="98">
        <v>3280.8869508140933</v>
      </c>
      <c r="K387" s="98">
        <v>3168.3796634125911</v>
      </c>
      <c r="L387" s="98">
        <v>3483.5039690972339</v>
      </c>
      <c r="M387" s="98">
        <v>3045.3686208172744</v>
      </c>
      <c r="N387" s="98">
        <v>3161.1075787781788</v>
      </c>
      <c r="O387" s="98">
        <v>2952.7190231253512</v>
      </c>
      <c r="P387" s="98">
        <v>0</v>
      </c>
      <c r="Q387" s="98">
        <v>2631.8948269200673</v>
      </c>
      <c r="R387" s="98">
        <v>2883.6810698937188</v>
      </c>
      <c r="S387" s="98">
        <v>2344.0719047834132</v>
      </c>
      <c r="T387" s="98">
        <v>2891.1804541463166</v>
      </c>
      <c r="U387" s="98">
        <v>2443.6577449883357</v>
      </c>
      <c r="V387" s="98">
        <v>2316.1176286666878</v>
      </c>
      <c r="W387" s="98">
        <v>2408.6401132686747</v>
      </c>
      <c r="X387" s="98">
        <v>2575.1033323018119</v>
      </c>
      <c r="Y387" s="98">
        <v>2168.2479543230547</v>
      </c>
      <c r="DA387" s="63" t="s">
        <v>4114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57.860720040106372</v>
      </c>
      <c r="E388" s="98">
        <v>58.206917903846239</v>
      </c>
      <c r="F388" s="98">
        <v>63.087251587494528</v>
      </c>
      <c r="G388" s="98">
        <v>63.589272772521362</v>
      </c>
      <c r="H388" s="98">
        <v>58.69636977988128</v>
      </c>
      <c r="I388" s="98">
        <v>60.117059327263213</v>
      </c>
      <c r="J388" s="98">
        <v>58.507300697621822</v>
      </c>
      <c r="K388" s="98">
        <v>54.38887120322979</v>
      </c>
      <c r="L388" s="98">
        <v>59.443562159669142</v>
      </c>
      <c r="M388" s="98">
        <v>52.367675594141311</v>
      </c>
      <c r="N388" s="98">
        <v>53.669788770202267</v>
      </c>
      <c r="O388" s="98">
        <v>50.88289936708162</v>
      </c>
      <c r="P388" s="98">
        <v>0</v>
      </c>
      <c r="Q388" s="98">
        <v>43.987593346710057</v>
      </c>
      <c r="R388" s="98">
        <v>48.187939636099742</v>
      </c>
      <c r="S388" s="98">
        <v>38.527301662497187</v>
      </c>
      <c r="T388" s="98">
        <v>47.921910096320332</v>
      </c>
      <c r="U388" s="98">
        <v>40.027980749731896</v>
      </c>
      <c r="V388" s="98">
        <v>37.926583972684853</v>
      </c>
      <c r="W388" s="98">
        <v>39.591814702922655</v>
      </c>
      <c r="X388" s="98">
        <v>42.955783901932371</v>
      </c>
      <c r="Y388" s="98">
        <v>36.094217575018114</v>
      </c>
      <c r="DA388" s="63" t="s">
        <v>4115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98.63739297155891</v>
      </c>
      <c r="E389" s="122">
        <f t="shared" si="217"/>
        <v>201.33340344400605</v>
      </c>
      <c r="F389" s="122">
        <f t="shared" si="217"/>
        <v>237.87567390357324</v>
      </c>
      <c r="G389" s="122">
        <f t="shared" si="217"/>
        <v>392.83179123702001</v>
      </c>
      <c r="H389" s="122">
        <f t="shared" si="217"/>
        <v>128.20833557222537</v>
      </c>
      <c r="I389" s="122">
        <f t="shared" si="217"/>
        <v>146.16423558116443</v>
      </c>
      <c r="J389" s="122">
        <f t="shared" si="217"/>
        <v>117.01148829582986</v>
      </c>
      <c r="K389" s="122">
        <f t="shared" si="217"/>
        <v>182.80897094580061</v>
      </c>
      <c r="L389" s="122">
        <f t="shared" si="217"/>
        <v>224.32051792328954</v>
      </c>
      <c r="M389" s="122">
        <f t="shared" si="217"/>
        <v>160.34595431785888</v>
      </c>
      <c r="N389" s="122">
        <f t="shared" si="217"/>
        <v>252.55746600247312</v>
      </c>
      <c r="O389" s="122">
        <f t="shared" si="217"/>
        <v>50.457118999352815</v>
      </c>
      <c r="P389" s="122">
        <f t="shared" si="217"/>
        <v>0</v>
      </c>
      <c r="Q389" s="122">
        <f t="shared" si="217"/>
        <v>16.556164276671456</v>
      </c>
      <c r="R389" s="122">
        <f t="shared" si="217"/>
        <v>80.03165759359041</v>
      </c>
      <c r="S389" s="122">
        <f t="shared" si="217"/>
        <v>98.29579671534843</v>
      </c>
      <c r="T389" s="122">
        <f t="shared" si="217"/>
        <v>129.06783542845616</v>
      </c>
      <c r="U389" s="122">
        <f t="shared" si="217"/>
        <v>69.853708646464952</v>
      </c>
      <c r="V389" s="122">
        <f t="shared" si="217"/>
        <v>75.431394835700331</v>
      </c>
      <c r="W389" s="122">
        <f t="shared" si="217"/>
        <v>74.508563322329934</v>
      </c>
      <c r="X389" s="122">
        <f t="shared" si="217"/>
        <v>97.224019515968919</v>
      </c>
      <c r="Y389" s="122">
        <f t="shared" si="217"/>
        <v>33.987562637722696</v>
      </c>
      <c r="DA389" s="130" t="s">
        <v>4116</v>
      </c>
    </row>
    <row r="390" spans="1:105" ht="12" customHeight="1" x14ac:dyDescent="0.25">
      <c r="A390" s="97" t="s">
        <v>53</v>
      </c>
      <c r="B390" s="98"/>
      <c r="C390" s="98">
        <f>RES_hhdet_in_tesh!C29</f>
        <v>0</v>
      </c>
      <c r="D390" s="98">
        <f>RES_hhdet_in_tesh!D29</f>
        <v>98.63739297155891</v>
      </c>
      <c r="E390" s="98">
        <f>RES_hhdet_in_tesh!E29</f>
        <v>201.33340344400605</v>
      </c>
      <c r="F390" s="98">
        <f>RES_hhdet_in_tesh!F29</f>
        <v>237.87567390357324</v>
      </c>
      <c r="G390" s="98">
        <f>RES_hhdet_in_tesh!G29</f>
        <v>392.83179123702001</v>
      </c>
      <c r="H390" s="98">
        <f>RES_hhdet_in_tesh!H29</f>
        <v>128.20833557222537</v>
      </c>
      <c r="I390" s="98">
        <f>RES_hhdet_in_tesh!I29</f>
        <v>146.16423558116443</v>
      </c>
      <c r="J390" s="98">
        <f>RES_hhdet_in_tesh!J29</f>
        <v>117.01148829582986</v>
      </c>
      <c r="K390" s="98">
        <f>RES_hhdet_in_tesh!K29</f>
        <v>182.80897094580061</v>
      </c>
      <c r="L390" s="98">
        <f>RES_hhdet_in_tesh!L29</f>
        <v>224.32051792328954</v>
      </c>
      <c r="M390" s="98">
        <f>RES_hhdet_in_tesh!M29</f>
        <v>160.34595431785888</v>
      </c>
      <c r="N390" s="98">
        <f>RES_hhdet_in_tesh!N29</f>
        <v>252.55746600247312</v>
      </c>
      <c r="O390" s="98">
        <f>RES_hhdet_in_tesh!O29</f>
        <v>50.457118999352815</v>
      </c>
      <c r="P390" s="98">
        <f>RES_hhdet_in_tesh!P29</f>
        <v>0</v>
      </c>
      <c r="Q390" s="98">
        <f>RES_hhdet_in_tesh!Q29</f>
        <v>16.556164276671456</v>
      </c>
      <c r="R390" s="98">
        <f>RES_hhdet_in_tesh!R29</f>
        <v>80.03165759359041</v>
      </c>
      <c r="S390" s="98">
        <f>RES_hhdet_in_tesh!S29</f>
        <v>98.29579671534843</v>
      </c>
      <c r="T390" s="98">
        <f>RES_hhdet_in_tesh!T29</f>
        <v>129.06783542845616</v>
      </c>
      <c r="U390" s="98">
        <f>RES_hhdet_in_tesh!U29</f>
        <v>69.853708646464952</v>
      </c>
      <c r="V390" s="98">
        <f>RES_hhdet_in_tesh!V29</f>
        <v>75.431394835700331</v>
      </c>
      <c r="W390" s="98">
        <f>RES_hhdet_in_tesh!W29</f>
        <v>74.508563322329934</v>
      </c>
      <c r="X390" s="98">
        <f>RES_hhdet_in_tesh!X29</f>
        <v>97.224019515968919</v>
      </c>
      <c r="Y390" s="98">
        <f>RES_hhdet_in_tesh!Y29</f>
        <v>33.987562637722696</v>
      </c>
      <c r="DA390" s="63" t="s">
        <v>4117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697.44771202369202</v>
      </c>
      <c r="E391" s="122">
        <v>661.6765915211945</v>
      </c>
      <c r="F391" s="122">
        <v>663.62197584631451</v>
      </c>
      <c r="G391" s="122">
        <v>685.52114880496913</v>
      </c>
      <c r="H391" s="122">
        <v>699.68110748213087</v>
      </c>
      <c r="I391" s="122">
        <v>703.67266981783587</v>
      </c>
      <c r="J391" s="122">
        <v>705.04572999443678</v>
      </c>
      <c r="K391" s="122">
        <v>688.03616381935842</v>
      </c>
      <c r="L391" s="122">
        <v>724.45126774266475</v>
      </c>
      <c r="M391" s="122">
        <v>747.61727142600807</v>
      </c>
      <c r="N391" s="122">
        <v>741.84280260680453</v>
      </c>
      <c r="O391" s="122">
        <v>755.10133836311229</v>
      </c>
      <c r="P391" s="122">
        <v>0</v>
      </c>
      <c r="Q391" s="122">
        <v>755.38913365982398</v>
      </c>
      <c r="R391" s="122">
        <v>792.77977463167349</v>
      </c>
      <c r="S391" s="122">
        <v>836.18837089718375</v>
      </c>
      <c r="T391" s="122">
        <v>852.93615644692375</v>
      </c>
      <c r="U391" s="122">
        <v>851.79789533415726</v>
      </c>
      <c r="V391" s="122">
        <v>848.35909631058269</v>
      </c>
      <c r="W391" s="122">
        <v>876.27009624880282</v>
      </c>
      <c r="X391" s="122">
        <v>913.93018767537774</v>
      </c>
      <c r="Y391" s="122">
        <v>822.93747380190712</v>
      </c>
      <c r="DA391" s="130" t="s">
        <v>4118</v>
      </c>
    </row>
    <row r="392" spans="1:105" ht="12" customHeight="1" x14ac:dyDescent="0.25">
      <c r="A392" s="97" t="s">
        <v>141</v>
      </c>
      <c r="B392" s="98"/>
      <c r="C392" s="98">
        <v>0</v>
      </c>
      <c r="D392" s="98">
        <v>697.82867679221897</v>
      </c>
      <c r="E392" s="98">
        <v>664.86524019063836</v>
      </c>
      <c r="F392" s="98">
        <v>668.81136593116059</v>
      </c>
      <c r="G392" s="98">
        <v>701.97599014793821</v>
      </c>
      <c r="H392" s="98">
        <v>684.0804408060344</v>
      </c>
      <c r="I392" s="98">
        <v>697.11526913535147</v>
      </c>
      <c r="J392" s="98">
        <v>704.9610463622771</v>
      </c>
      <c r="K392" s="98">
        <v>692.7976326954124</v>
      </c>
      <c r="L392" s="98">
        <v>724.32850884447805</v>
      </c>
      <c r="M392" s="98">
        <v>737.74128838927254</v>
      </c>
      <c r="N392" s="98">
        <v>738.37779941100382</v>
      </c>
      <c r="O392" s="98">
        <v>773.91532142269341</v>
      </c>
      <c r="P392" s="98">
        <v>0</v>
      </c>
      <c r="Q392" s="98">
        <v>769.580163730545</v>
      </c>
      <c r="R392" s="98">
        <v>805.00949840331089</v>
      </c>
      <c r="S392" s="98">
        <v>849.99075756068885</v>
      </c>
      <c r="T392" s="98">
        <v>862.30777861791807</v>
      </c>
      <c r="U392" s="98">
        <v>827.54685938047589</v>
      </c>
      <c r="V392" s="98">
        <v>812.98586159866318</v>
      </c>
      <c r="W392" s="98">
        <v>870.45532380768054</v>
      </c>
      <c r="X392" s="98">
        <v>959.19662807567579</v>
      </c>
      <c r="Y392" s="98">
        <v>800.31875828937416</v>
      </c>
      <c r="DA392" s="63" t="s">
        <v>4119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697.77230439966081</v>
      </c>
      <c r="E393" s="98">
        <v>664.9274983296981</v>
      </c>
      <c r="F393" s="98">
        <v>668.93579332261868</v>
      </c>
      <c r="G393" s="98">
        <v>702.121744815856</v>
      </c>
      <c r="H393" s="98">
        <v>684.1526817230033</v>
      </c>
      <c r="I393" s="98">
        <v>697.71063242004459</v>
      </c>
      <c r="J393" s="98">
        <v>706.10334003535706</v>
      </c>
      <c r="K393" s="98">
        <v>693.8755012138048</v>
      </c>
      <c r="L393" s="98">
        <v>725.15813994293683</v>
      </c>
      <c r="M393" s="98">
        <v>738.02044072742319</v>
      </c>
      <c r="N393" s="98">
        <v>738.43947132084634</v>
      </c>
      <c r="O393" s="98">
        <v>773.93899004701871</v>
      </c>
      <c r="P393" s="98">
        <v>0</v>
      </c>
      <c r="Q393" s="98">
        <v>769.98418755593445</v>
      </c>
      <c r="R393" s="98">
        <v>805.6627558677028</v>
      </c>
      <c r="S393" s="98">
        <v>850.63734991990077</v>
      </c>
      <c r="T393" s="98">
        <v>862.4846544096506</v>
      </c>
      <c r="U393" s="98">
        <v>826.84888004802724</v>
      </c>
      <c r="V393" s="98">
        <v>812.15888502553912</v>
      </c>
      <c r="W393" s="98">
        <v>870.57850034103342</v>
      </c>
      <c r="X393" s="98">
        <v>960.61573245563761</v>
      </c>
      <c r="Y393" s="98">
        <v>800.53978482064304</v>
      </c>
      <c r="DA393" s="63" t="s">
        <v>4120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62.233693785156632</v>
      </c>
      <c r="E394" s="101">
        <v>34.950806183819225</v>
      </c>
      <c r="F394" s="101">
        <v>46.278192903067854</v>
      </c>
      <c r="G394" s="101">
        <v>47.027426531685371</v>
      </c>
      <c r="H394" s="101">
        <v>62.553689492553779</v>
      </c>
      <c r="I394" s="101">
        <v>52.076604850769485</v>
      </c>
      <c r="J394" s="101">
        <v>49.55628420696187</v>
      </c>
      <c r="K394" s="101">
        <v>45.64650309105334</v>
      </c>
      <c r="L394" s="101">
        <v>47.726355284190248</v>
      </c>
      <c r="M394" s="101">
        <v>73.264221039121338</v>
      </c>
      <c r="N394" s="101">
        <v>48.048556898352913</v>
      </c>
      <c r="O394" s="101">
        <v>31.757953629033437</v>
      </c>
      <c r="P394" s="101">
        <v>0</v>
      </c>
      <c r="Q394" s="101">
        <v>13.703946451079785</v>
      </c>
      <c r="R394" s="101">
        <v>24.376739598518231</v>
      </c>
      <c r="S394" s="101">
        <v>48.164911112567523</v>
      </c>
      <c r="T394" s="101">
        <v>57.008911869509497</v>
      </c>
      <c r="U394" s="101">
        <v>68.783075479897619</v>
      </c>
      <c r="V394" s="101">
        <v>53.859915321831316</v>
      </c>
      <c r="W394" s="101">
        <v>66.601604588271442</v>
      </c>
      <c r="X394" s="101">
        <v>83.43174881625157</v>
      </c>
      <c r="Y394" s="101">
        <v>51.594747004627031</v>
      </c>
      <c r="DA394" s="131" t="s">
        <v>4121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635.53861061450425</v>
      </c>
      <c r="E395" s="104">
        <v>629.97669214587893</v>
      </c>
      <c r="F395" s="104">
        <v>622.65760041955093</v>
      </c>
      <c r="G395" s="104">
        <v>655.09431828417064</v>
      </c>
      <c r="H395" s="104">
        <v>621.59899223044954</v>
      </c>
      <c r="I395" s="104">
        <v>645.63402756927519</v>
      </c>
      <c r="J395" s="104">
        <v>656.54705582839529</v>
      </c>
      <c r="K395" s="104">
        <v>648.22899812275148</v>
      </c>
      <c r="L395" s="104">
        <v>677.43178465874666</v>
      </c>
      <c r="M395" s="104">
        <v>664.75621968830194</v>
      </c>
      <c r="N395" s="104">
        <v>690.39091442249344</v>
      </c>
      <c r="O395" s="104">
        <v>742.1810364179853</v>
      </c>
      <c r="P395" s="104">
        <v>0</v>
      </c>
      <c r="Q395" s="104">
        <v>756.28024110485467</v>
      </c>
      <c r="R395" s="104">
        <v>781.28601626918464</v>
      </c>
      <c r="S395" s="104">
        <v>802.47243880733311</v>
      </c>
      <c r="T395" s="104">
        <v>805.47574254014114</v>
      </c>
      <c r="U395" s="104">
        <v>758.06580456812969</v>
      </c>
      <c r="V395" s="104">
        <v>758.29896970370783</v>
      </c>
      <c r="W395" s="104">
        <v>803.97689575276195</v>
      </c>
      <c r="X395" s="104">
        <v>877.18398363938604</v>
      </c>
      <c r="Y395" s="104">
        <v>748.94503781601611</v>
      </c>
      <c r="DA395" s="132" t="s">
        <v>4122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696.54885530136153</v>
      </c>
      <c r="E396" s="101">
        <v>647.12869649755191</v>
      </c>
      <c r="F396" s="101">
        <v>651.47881667937986</v>
      </c>
      <c r="G396" s="101">
        <v>670.02327044265508</v>
      </c>
      <c r="H396" s="101">
        <v>716.84084676600708</v>
      </c>
      <c r="I396" s="101">
        <v>707.74655786383244</v>
      </c>
      <c r="J396" s="101">
        <v>704.31010900433125</v>
      </c>
      <c r="K396" s="101">
        <v>683.35668699307087</v>
      </c>
      <c r="L396" s="101">
        <v>724.05868412724658</v>
      </c>
      <c r="M396" s="101">
        <v>757.67390400883892</v>
      </c>
      <c r="N396" s="101">
        <v>744.72866685265342</v>
      </c>
      <c r="O396" s="101">
        <v>737.28178339306839</v>
      </c>
      <c r="P396" s="101">
        <v>0</v>
      </c>
      <c r="Q396" s="101">
        <v>740.7471678212147</v>
      </c>
      <c r="R396" s="101">
        <v>777.20963411915147</v>
      </c>
      <c r="S396" s="101">
        <v>821.15066445684715</v>
      </c>
      <c r="T396" s="101">
        <v>845.47219736467298</v>
      </c>
      <c r="U396" s="101">
        <v>863.38514236572382</v>
      </c>
      <c r="V396" s="101">
        <v>870.51494371135607</v>
      </c>
      <c r="W396" s="101">
        <v>880.9183065314121</v>
      </c>
      <c r="X396" s="101">
        <v>875.84476022602826</v>
      </c>
      <c r="Y396" s="101">
        <v>836.53987751496629</v>
      </c>
      <c r="DA396" s="131" t="s">
        <v>4123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696.41421761232857</v>
      </c>
      <c r="E397" s="104">
        <v>647.25497281196283</v>
      </c>
      <c r="F397" s="104">
        <v>651.71161924213834</v>
      </c>
      <c r="G397" s="104">
        <v>670.19020441030477</v>
      </c>
      <c r="H397" s="104">
        <v>717.03402672962716</v>
      </c>
      <c r="I397" s="104">
        <v>708.49812176818693</v>
      </c>
      <c r="J397" s="104">
        <v>705.86508394861585</v>
      </c>
      <c r="K397" s="104">
        <v>685.01678935830614</v>
      </c>
      <c r="L397" s="104">
        <v>725.44019708331643</v>
      </c>
      <c r="M397" s="104">
        <v>757.90189256899544</v>
      </c>
      <c r="N397" s="104">
        <v>744.45202584872879</v>
      </c>
      <c r="O397" s="104">
        <v>737.0866525350533</v>
      </c>
      <c r="P397" s="104">
        <v>0</v>
      </c>
      <c r="Q397" s="104">
        <v>744.16726558595758</v>
      </c>
      <c r="R397" s="104">
        <v>783.08039984622133</v>
      </c>
      <c r="S397" s="104">
        <v>827.64479510517106</v>
      </c>
      <c r="T397" s="104">
        <v>849.04967247498189</v>
      </c>
      <c r="U397" s="104">
        <v>863.28859214422937</v>
      </c>
      <c r="V397" s="104">
        <v>868.67425912969748</v>
      </c>
      <c r="W397" s="104">
        <v>879.88538406173143</v>
      </c>
      <c r="X397" s="104">
        <v>876.78011244052357</v>
      </c>
      <c r="Y397" s="104">
        <v>837.27084321767825</v>
      </c>
      <c r="DA397" s="132" t="s">
        <v>4124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62.020253511659497</v>
      </c>
      <c r="E398" s="98">
        <v>33.214011354682036</v>
      </c>
      <c r="F398" s="98">
        <v>44.725518520758214</v>
      </c>
      <c r="G398" s="98">
        <v>44.380557964740056</v>
      </c>
      <c r="H398" s="98">
        <v>66.149281090022413</v>
      </c>
      <c r="I398" s="98">
        <v>53.023444325065739</v>
      </c>
      <c r="J398" s="98">
        <v>49.434069924013428</v>
      </c>
      <c r="K398" s="98">
        <v>44.670220448373435</v>
      </c>
      <c r="L398" s="98">
        <v>46.925341847479231</v>
      </c>
      <c r="M398" s="98">
        <v>74.20346100272225</v>
      </c>
      <c r="N398" s="98">
        <v>47.969714132356579</v>
      </c>
      <c r="O398" s="98">
        <v>28.082269561744617</v>
      </c>
      <c r="P398" s="98">
        <v>0</v>
      </c>
      <c r="Q398" s="98">
        <v>9.7395969553943296</v>
      </c>
      <c r="R398" s="98">
        <v>20.022214333677923</v>
      </c>
      <c r="S398" s="98">
        <v>45.488103726879565</v>
      </c>
      <c r="T398" s="98">
        <v>55.316520509201844</v>
      </c>
      <c r="U398" s="98">
        <v>73.873873577216699</v>
      </c>
      <c r="V398" s="98">
        <v>61.151716581762628</v>
      </c>
      <c r="W398" s="98">
        <v>65.62912716541814</v>
      </c>
      <c r="X398" s="98">
        <v>71.100234222078996</v>
      </c>
      <c r="Y398" s="98">
        <v>55.870357392861088</v>
      </c>
      <c r="DA398" s="63" t="s">
        <v>4125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634.393964100669</v>
      </c>
      <c r="E399" s="98">
        <v>614.04096145728067</v>
      </c>
      <c r="F399" s="98">
        <v>606.98610072138001</v>
      </c>
      <c r="G399" s="98">
        <v>625.80964644556468</v>
      </c>
      <c r="H399" s="98">
        <v>650.88474563960472</v>
      </c>
      <c r="I399" s="98">
        <v>655.47467744312121</v>
      </c>
      <c r="J399" s="98">
        <v>656.43101402460252</v>
      </c>
      <c r="K399" s="98">
        <v>640.34656890993256</v>
      </c>
      <c r="L399" s="98">
        <v>678.51485523583722</v>
      </c>
      <c r="M399" s="98">
        <v>683.69843156627314</v>
      </c>
      <c r="N399" s="98">
        <v>696.48231171637224</v>
      </c>
      <c r="O399" s="98">
        <v>709.00438297330879</v>
      </c>
      <c r="P399" s="98">
        <v>0</v>
      </c>
      <c r="Q399" s="98">
        <v>734.42766863056329</v>
      </c>
      <c r="R399" s="98">
        <v>763.05818551254345</v>
      </c>
      <c r="S399" s="98">
        <v>782.15669137829138</v>
      </c>
      <c r="T399" s="98">
        <v>793.73315196578005</v>
      </c>
      <c r="U399" s="98">
        <v>789.41471856701264</v>
      </c>
      <c r="V399" s="98">
        <v>807.52254254793479</v>
      </c>
      <c r="W399" s="98">
        <v>814.25625689631318</v>
      </c>
      <c r="X399" s="98">
        <v>805.67987821844463</v>
      </c>
      <c r="Y399" s="98">
        <v>781.40048582481734</v>
      </c>
      <c r="DA399" s="63" t="s">
        <v>4126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424.4117007710181</v>
      </c>
      <c r="E400" s="122">
        <v>433.40465069277514</v>
      </c>
      <c r="F400" s="122">
        <v>431.72628748879777</v>
      </c>
      <c r="G400" s="122">
        <v>443.61299217565261</v>
      </c>
      <c r="H400" s="122">
        <v>511.6097355943474</v>
      </c>
      <c r="I400" s="122">
        <v>507.05370251932186</v>
      </c>
      <c r="J400" s="122">
        <v>500.27759956887292</v>
      </c>
      <c r="K400" s="122">
        <v>482.42271358116449</v>
      </c>
      <c r="L400" s="122">
        <v>502.54375624708695</v>
      </c>
      <c r="M400" s="122">
        <v>469.12966735900801</v>
      </c>
      <c r="N400" s="122">
        <v>454.3293230482044</v>
      </c>
      <c r="O400" s="122">
        <v>401.37433341138455</v>
      </c>
      <c r="P400" s="122">
        <v>0</v>
      </c>
      <c r="Q400" s="122">
        <v>445.59438719891432</v>
      </c>
      <c r="R400" s="122">
        <v>452.23865938872768</v>
      </c>
      <c r="S400" s="122">
        <v>465.70398620539265</v>
      </c>
      <c r="T400" s="122">
        <v>506.50823789268958</v>
      </c>
      <c r="U400" s="122">
        <v>479.26136062911803</v>
      </c>
      <c r="V400" s="122">
        <v>478.41592080692936</v>
      </c>
      <c r="W400" s="122">
        <v>488.42789014898807</v>
      </c>
      <c r="X400" s="122">
        <v>501.58324252143677</v>
      </c>
      <c r="Y400" s="122">
        <v>475.27823765061731</v>
      </c>
      <c r="DA400" s="130" t="s">
        <v>4127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422.42267137021889</v>
      </c>
      <c r="E401" s="98">
        <v>431.19440328210266</v>
      </c>
      <c r="F401" s="98">
        <v>443.30271588428371</v>
      </c>
      <c r="G401" s="98">
        <v>460.82396549181885</v>
      </c>
      <c r="H401" s="98">
        <v>478.64150841350488</v>
      </c>
      <c r="I401" s="98">
        <v>497.53759623514156</v>
      </c>
      <c r="J401" s="98">
        <v>502.81862443982379</v>
      </c>
      <c r="K401" s="98">
        <v>492.45216716628914</v>
      </c>
      <c r="L401" s="98">
        <v>488.84068237420109</v>
      </c>
      <c r="M401" s="98">
        <v>465.01014449214205</v>
      </c>
      <c r="N401" s="98">
        <v>449.82170649032798</v>
      </c>
      <c r="O401" s="98">
        <v>438.63313293371613</v>
      </c>
      <c r="P401" s="98">
        <v>0</v>
      </c>
      <c r="Q401" s="98">
        <v>445.02859253558108</v>
      </c>
      <c r="R401" s="98">
        <v>458.92103113425026</v>
      </c>
      <c r="S401" s="98">
        <v>479.04015712705171</v>
      </c>
      <c r="T401" s="98">
        <v>511.20609657683849</v>
      </c>
      <c r="U401" s="98">
        <v>463.27883601932859</v>
      </c>
      <c r="V401" s="98">
        <v>452.71517822507195</v>
      </c>
      <c r="W401" s="98">
        <v>483.89251041110117</v>
      </c>
      <c r="X401" s="98">
        <v>547.35454936244435</v>
      </c>
      <c r="Y401" s="98">
        <v>456.59042829161325</v>
      </c>
      <c r="DA401" s="63" t="s">
        <v>4128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425.18494202951956</v>
      </c>
      <c r="E402" s="33">
        <v>434.22772277089439</v>
      </c>
      <c r="F402" s="33">
        <v>427.47436242877723</v>
      </c>
      <c r="G402" s="33">
        <v>438.38984790822695</v>
      </c>
      <c r="H402" s="33">
        <v>519.84637419648152</v>
      </c>
      <c r="I402" s="33">
        <v>509.47311125361443</v>
      </c>
      <c r="J402" s="33">
        <v>499.6508965110886</v>
      </c>
      <c r="K402" s="33">
        <v>479.37354588510556</v>
      </c>
      <c r="L402" s="33">
        <v>507.18592902665358</v>
      </c>
      <c r="M402" s="33">
        <v>470.64056288913997</v>
      </c>
      <c r="N402" s="33">
        <v>455.68954119200492</v>
      </c>
      <c r="O402" s="33">
        <v>391.1135131686932</v>
      </c>
      <c r="P402" s="33">
        <v>0</v>
      </c>
      <c r="Q402" s="33">
        <v>445.72394304311217</v>
      </c>
      <c r="R402" s="33">
        <v>450.4495020668536</v>
      </c>
      <c r="S402" s="33">
        <v>461.91905092897139</v>
      </c>
      <c r="T402" s="33">
        <v>505.44482165264338</v>
      </c>
      <c r="U402" s="33">
        <v>482.17663301439069</v>
      </c>
      <c r="V402" s="33">
        <v>483.4770628366461</v>
      </c>
      <c r="W402" s="33">
        <v>489.41909021039578</v>
      </c>
      <c r="X402" s="33">
        <v>491.98609916379274</v>
      </c>
      <c r="Y402" s="33">
        <v>479.45677056125902</v>
      </c>
      <c r="DA402" s="60" t="s">
        <v>4129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1478.2202963047905</v>
      </c>
      <c r="E404" s="117">
        <f t="shared" si="218"/>
        <v>1577.4339414046915</v>
      </c>
      <c r="F404" s="117">
        <f t="shared" si="218"/>
        <v>1645.1015414362532</v>
      </c>
      <c r="G404" s="117">
        <f t="shared" si="218"/>
        <v>1633.8772333466497</v>
      </c>
      <c r="H404" s="117">
        <f t="shared" si="218"/>
        <v>1565.1522734719042</v>
      </c>
      <c r="I404" s="117">
        <f t="shared" si="218"/>
        <v>1563.0630074989554</v>
      </c>
      <c r="J404" s="117">
        <f t="shared" si="218"/>
        <v>1535.4454168574798</v>
      </c>
      <c r="K404" s="117">
        <f t="shared" si="218"/>
        <v>1492.4616140796363</v>
      </c>
      <c r="L404" s="117">
        <f t="shared" si="218"/>
        <v>1625.8812388293336</v>
      </c>
      <c r="M404" s="117">
        <f t="shared" si="218"/>
        <v>1415.9515345688262</v>
      </c>
      <c r="N404" s="117">
        <f t="shared" si="218"/>
        <v>1384.7432181595989</v>
      </c>
      <c r="O404" s="117">
        <f t="shared" si="218"/>
        <v>1253.4135262246648</v>
      </c>
      <c r="P404" s="117">
        <f t="shared" si="218"/>
        <v>0</v>
      </c>
      <c r="Q404" s="117">
        <f t="shared" si="218"/>
        <v>1023.1937493332284</v>
      </c>
      <c r="R404" s="117">
        <f t="shared" ref="R404:V404" si="219">R405+R408+R410+R419</f>
        <v>1104.9565688530472</v>
      </c>
      <c r="S404" s="117">
        <f t="shared" si="219"/>
        <v>919.77627452910644</v>
      </c>
      <c r="T404" s="117">
        <f t="shared" si="219"/>
        <v>1072.4656506793242</v>
      </c>
      <c r="U404" s="117">
        <f t="shared" si="219"/>
        <v>895.78289843487448</v>
      </c>
      <c r="V404" s="117">
        <f t="shared" si="219"/>
        <v>863.52207888339012</v>
      </c>
      <c r="W404" s="117">
        <f t="shared" ref="W404:Y404" si="220">W405+W408+W410+W419</f>
        <v>909.36240682500534</v>
      </c>
      <c r="X404" s="117">
        <f t="shared" si="220"/>
        <v>983.98456187584975</v>
      </c>
      <c r="Y404" s="117">
        <f t="shared" si="220"/>
        <v>811.50206341063733</v>
      </c>
      <c r="DA404" s="129" t="s">
        <v>4279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1231.6519346076443</v>
      </c>
      <c r="E405" s="122">
        <f t="shared" si="221"/>
        <v>1311.6542420152753</v>
      </c>
      <c r="F405" s="122">
        <f t="shared" si="221"/>
        <v>1410.2285159076264</v>
      </c>
      <c r="G405" s="122">
        <f t="shared" si="221"/>
        <v>1455.5718395579909</v>
      </c>
      <c r="H405" s="122">
        <f t="shared" si="221"/>
        <v>1384.743207934979</v>
      </c>
      <c r="I405" s="122">
        <f t="shared" si="221"/>
        <v>1413.661416152594</v>
      </c>
      <c r="J405" s="122">
        <f t="shared" si="221"/>
        <v>1393.1928639150074</v>
      </c>
      <c r="K405" s="122">
        <f t="shared" si="221"/>
        <v>1327.5126570556145</v>
      </c>
      <c r="L405" s="122">
        <f t="shared" si="221"/>
        <v>1438.318791105936</v>
      </c>
      <c r="M405" s="122">
        <f t="shared" si="221"/>
        <v>1225.1747103737189</v>
      </c>
      <c r="N405" s="122">
        <f t="shared" si="221"/>
        <v>1222.67656356312</v>
      </c>
      <c r="O405" s="122">
        <f t="shared" si="221"/>
        <v>1083.5824806072369</v>
      </c>
      <c r="P405" s="122">
        <f t="shared" si="221"/>
        <v>0</v>
      </c>
      <c r="Q405" s="122">
        <f t="shared" si="221"/>
        <v>873.15737149520464</v>
      </c>
      <c r="R405" s="122">
        <f t="shared" ref="R405:V405" si="222">SUM(R406:R407)</f>
        <v>941.51235817998258</v>
      </c>
      <c r="S405" s="122">
        <f t="shared" si="222"/>
        <v>759.79158418209204</v>
      </c>
      <c r="T405" s="122">
        <f t="shared" si="222"/>
        <v>934.98139901553907</v>
      </c>
      <c r="U405" s="122">
        <f t="shared" si="222"/>
        <v>789.6491066017262</v>
      </c>
      <c r="V405" s="122">
        <f t="shared" si="222"/>
        <v>746.5310357345586</v>
      </c>
      <c r="W405" s="122">
        <f t="shared" ref="W405:Y405" si="223">SUM(W406:W407)</f>
        <v>773.32305863244039</v>
      </c>
      <c r="X405" s="122">
        <f t="shared" si="223"/>
        <v>824.3748035607822</v>
      </c>
      <c r="Y405" s="122">
        <f t="shared" si="223"/>
        <v>692.39689082749123</v>
      </c>
      <c r="DA405" s="130" t="s">
        <v>4280</v>
      </c>
    </row>
    <row r="406" spans="1:105" ht="12" customHeight="1" x14ac:dyDescent="0.25">
      <c r="A406" s="97" t="s">
        <v>74</v>
      </c>
      <c r="B406" s="98"/>
      <c r="C406" s="98">
        <v>0</v>
      </c>
      <c r="D406" s="98">
        <v>1231.6519346076443</v>
      </c>
      <c r="E406" s="98">
        <v>1311.6542420152753</v>
      </c>
      <c r="F406" s="98">
        <v>1410.2285159076264</v>
      </c>
      <c r="G406" s="98">
        <v>1455.5718395579909</v>
      </c>
      <c r="H406" s="98">
        <v>1384.743207934979</v>
      </c>
      <c r="I406" s="98">
        <v>1413.661416152594</v>
      </c>
      <c r="J406" s="98">
        <v>1393.1928639150074</v>
      </c>
      <c r="K406" s="98">
        <v>1327.5126570556145</v>
      </c>
      <c r="L406" s="98">
        <v>1438.318791105936</v>
      </c>
      <c r="M406" s="98">
        <v>1225.1747103737189</v>
      </c>
      <c r="N406" s="98">
        <v>1222.67656356312</v>
      </c>
      <c r="O406" s="98">
        <v>1083.5824806072369</v>
      </c>
      <c r="P406" s="98">
        <v>0</v>
      </c>
      <c r="Q406" s="98">
        <v>873.15737149520464</v>
      </c>
      <c r="R406" s="98">
        <v>941.51235817998258</v>
      </c>
      <c r="S406" s="98">
        <v>759.79158418209204</v>
      </c>
      <c r="T406" s="98">
        <v>934.98139901553907</v>
      </c>
      <c r="U406" s="98">
        <v>789.6491066017262</v>
      </c>
      <c r="V406" s="98">
        <v>746.5310357345586</v>
      </c>
      <c r="W406" s="98">
        <v>773.32305863244039</v>
      </c>
      <c r="X406" s="98">
        <v>824.3748035607822</v>
      </c>
      <c r="Y406" s="98">
        <v>692.39689082749123</v>
      </c>
      <c r="DA406" s="63" t="s">
        <v>4281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4282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4283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4284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199.54097114628007</v>
      </c>
      <c r="E410" s="122">
        <v>219.30193934887464</v>
      </c>
      <c r="F410" s="122">
        <v>187.62314926034807</v>
      </c>
      <c r="G410" s="122">
        <v>135.78403761508764</v>
      </c>
      <c r="H410" s="122">
        <v>142.5334214814834</v>
      </c>
      <c r="I410" s="122">
        <v>109.52281568551631</v>
      </c>
      <c r="J410" s="122">
        <v>102.96334321827896</v>
      </c>
      <c r="K410" s="122">
        <v>119.6558592028489</v>
      </c>
      <c r="L410" s="122">
        <v>138.81916257972105</v>
      </c>
      <c r="M410" s="122">
        <v>141.64901616711393</v>
      </c>
      <c r="N410" s="122">
        <v>121.03388195256551</v>
      </c>
      <c r="O410" s="122">
        <v>132.57094681308007</v>
      </c>
      <c r="P410" s="122">
        <v>0</v>
      </c>
      <c r="Q410" s="122">
        <v>117.55073726393188</v>
      </c>
      <c r="R410" s="122">
        <v>125.79648955435442</v>
      </c>
      <c r="S410" s="122">
        <v>119.34071550120963</v>
      </c>
      <c r="T410" s="122">
        <v>101.73836265516306</v>
      </c>
      <c r="U410" s="122">
        <v>79.375088390734263</v>
      </c>
      <c r="V410" s="122">
        <v>89.33188370741729</v>
      </c>
      <c r="W410" s="122">
        <v>103.93796603114015</v>
      </c>
      <c r="X410" s="122">
        <v>124.53962329885327</v>
      </c>
      <c r="Y410" s="122">
        <v>88.265131726664904</v>
      </c>
      <c r="DA410" s="130" t="s">
        <v>4285</v>
      </c>
    </row>
    <row r="411" spans="1:105" ht="12" customHeight="1" x14ac:dyDescent="0.25">
      <c r="A411" s="97" t="s">
        <v>141</v>
      </c>
      <c r="B411" s="98"/>
      <c r="C411" s="98">
        <v>0</v>
      </c>
      <c r="D411" s="98">
        <v>282.77032783721216</v>
      </c>
      <c r="E411" s="98">
        <v>268.2870523361895</v>
      </c>
      <c r="F411" s="98">
        <v>268.73751662256836</v>
      </c>
      <c r="G411" s="98">
        <v>280.74434442504742</v>
      </c>
      <c r="H411" s="98">
        <v>272.2007411792207</v>
      </c>
      <c r="I411" s="98">
        <v>275.84810747285269</v>
      </c>
      <c r="J411" s="98">
        <v>277.16367699146213</v>
      </c>
      <c r="K411" s="98">
        <v>270.31424821704007</v>
      </c>
      <c r="L411" s="98">
        <v>280.12288847669942</v>
      </c>
      <c r="M411" s="98">
        <v>280.26813579059484</v>
      </c>
      <c r="N411" s="98">
        <v>272.56999520856709</v>
      </c>
      <c r="O411" s="98">
        <v>274.33629785448471</v>
      </c>
      <c r="P411" s="98">
        <v>0</v>
      </c>
      <c r="Q411" s="98">
        <v>249.91519965265203</v>
      </c>
      <c r="R411" s="98">
        <v>254.84923745689989</v>
      </c>
      <c r="S411" s="98">
        <v>262.93534787274137</v>
      </c>
      <c r="T411" s="98">
        <v>261.38627846499872</v>
      </c>
      <c r="U411" s="98">
        <v>246.6293169076701</v>
      </c>
      <c r="V411" s="98">
        <v>239.12292382654886</v>
      </c>
      <c r="W411" s="98">
        <v>253.98589053174246</v>
      </c>
      <c r="X411" s="98">
        <v>278.66702234324475</v>
      </c>
      <c r="Y411" s="98">
        <v>232.00077568609078</v>
      </c>
      <c r="DA411" s="63" t="s">
        <v>4286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25.217997739851036</v>
      </c>
      <c r="E412" s="98">
        <v>14.103382461597301</v>
      </c>
      <c r="F412" s="98">
        <v>18.5952082576161</v>
      </c>
      <c r="G412" s="98">
        <v>18.807885478893212</v>
      </c>
      <c r="H412" s="98">
        <v>24.890582492470191</v>
      </c>
      <c r="I412" s="98">
        <v>20.606682320290993</v>
      </c>
      <c r="J412" s="98">
        <v>19.483632492478179</v>
      </c>
      <c r="K412" s="98">
        <v>17.810251629742016</v>
      </c>
      <c r="L412" s="98">
        <v>18.457432415576914</v>
      </c>
      <c r="M412" s="98">
        <v>27.833099453625742</v>
      </c>
      <c r="N412" s="98">
        <v>17.736983606508254</v>
      </c>
      <c r="O412" s="98">
        <v>11.257509943087113</v>
      </c>
      <c r="P412" s="98">
        <v>0</v>
      </c>
      <c r="Q412" s="98">
        <v>4.4502505063916891</v>
      </c>
      <c r="R412" s="98">
        <v>7.7171679473219914</v>
      </c>
      <c r="S412" s="98">
        <v>14.899288664016318</v>
      </c>
      <c r="T412" s="98">
        <v>17.280775707246466</v>
      </c>
      <c r="U412" s="98">
        <v>20.499048154343203</v>
      </c>
      <c r="V412" s="98">
        <v>15.841776637395604</v>
      </c>
      <c r="W412" s="98">
        <v>19.433355612323787</v>
      </c>
      <c r="X412" s="98">
        <v>24.238697604846124</v>
      </c>
      <c r="Y412" s="98">
        <v>14.956567245763642</v>
      </c>
      <c r="DA412" s="63" t="s">
        <v>4287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25.217997739851036</v>
      </c>
      <c r="E413" s="101">
        <v>14.103382461597301</v>
      </c>
      <c r="F413" s="101">
        <v>18.5952082576161</v>
      </c>
      <c r="G413" s="101">
        <v>18.807885478893212</v>
      </c>
      <c r="H413" s="101">
        <v>24.890582492470191</v>
      </c>
      <c r="I413" s="101">
        <v>20.606682320290993</v>
      </c>
      <c r="J413" s="101">
        <v>19.483632492478179</v>
      </c>
      <c r="K413" s="101">
        <v>17.810251629742016</v>
      </c>
      <c r="L413" s="101">
        <v>18.457432415576914</v>
      </c>
      <c r="M413" s="101">
        <v>27.833099453625742</v>
      </c>
      <c r="N413" s="101">
        <v>17.736983606508254</v>
      </c>
      <c r="O413" s="101">
        <v>11.257509943087113</v>
      </c>
      <c r="P413" s="101">
        <v>0</v>
      </c>
      <c r="Q413" s="101">
        <v>4.4502505063916891</v>
      </c>
      <c r="R413" s="101">
        <v>7.7171679473219914</v>
      </c>
      <c r="S413" s="101">
        <v>14.899288664016318</v>
      </c>
      <c r="T413" s="101">
        <v>17.280775707246466</v>
      </c>
      <c r="U413" s="101">
        <v>20.499048154343203</v>
      </c>
      <c r="V413" s="101">
        <v>15.841776637395604</v>
      </c>
      <c r="W413" s="101">
        <v>19.433355612323787</v>
      </c>
      <c r="X413" s="101">
        <v>24.238697604846124</v>
      </c>
      <c r="Y413" s="101">
        <v>14.956567245763642</v>
      </c>
      <c r="DA413" s="131" t="s">
        <v>4288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4289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4290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4291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4292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4293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47.02739055086608</v>
      </c>
      <c r="E419" s="122">
        <v>46.477760040541625</v>
      </c>
      <c r="F419" s="122">
        <v>47.24987626827874</v>
      </c>
      <c r="G419" s="122">
        <v>42.521356173571156</v>
      </c>
      <c r="H419" s="122">
        <v>37.875644055441775</v>
      </c>
      <c r="I419" s="122">
        <v>39.878775660845093</v>
      </c>
      <c r="J419" s="122">
        <v>39.289209724193434</v>
      </c>
      <c r="K419" s="122">
        <v>45.293097821173021</v>
      </c>
      <c r="L419" s="122">
        <v>48.743285143676452</v>
      </c>
      <c r="M419" s="122">
        <v>49.127808027993353</v>
      </c>
      <c r="N419" s="122">
        <v>41.032772643913496</v>
      </c>
      <c r="O419" s="122">
        <v>37.260098804347827</v>
      </c>
      <c r="P419" s="122">
        <v>0</v>
      </c>
      <c r="Q419" s="122">
        <v>32.485640574091917</v>
      </c>
      <c r="R419" s="122">
        <v>37.647721118710237</v>
      </c>
      <c r="S419" s="122">
        <v>40.643974845804792</v>
      </c>
      <c r="T419" s="122">
        <v>35.745889008621951</v>
      </c>
      <c r="U419" s="122">
        <v>26.758703442414031</v>
      </c>
      <c r="V419" s="122">
        <v>27.659159441414253</v>
      </c>
      <c r="W419" s="122">
        <v>32.101382161424766</v>
      </c>
      <c r="X419" s="122">
        <v>35.070135016214266</v>
      </c>
      <c r="Y419" s="122">
        <v>30.840040856481181</v>
      </c>
      <c r="DA419" s="130" t="s">
        <v>4294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167.99721907479204</v>
      </c>
      <c r="E420" s="98">
        <v>171.2874231482933</v>
      </c>
      <c r="F420" s="98">
        <v>175.89391434374232</v>
      </c>
      <c r="G420" s="98">
        <v>182.63502889646387</v>
      </c>
      <c r="H420" s="98">
        <v>189.47788110357169</v>
      </c>
      <c r="I420" s="98">
        <v>196.73142411693601</v>
      </c>
      <c r="J420" s="98">
        <v>198.59090424943906</v>
      </c>
      <c r="K420" s="98">
        <v>194.27310404093575</v>
      </c>
      <c r="L420" s="98">
        <v>192.62695101474495</v>
      </c>
      <c r="M420" s="98">
        <v>183.07692928366859</v>
      </c>
      <c r="N420" s="98">
        <v>177.01096572144735</v>
      </c>
      <c r="O420" s="98">
        <v>172.5579130821383</v>
      </c>
      <c r="P420" s="98">
        <v>0</v>
      </c>
      <c r="Q420" s="98">
        <v>174.35652401875899</v>
      </c>
      <c r="R420" s="98">
        <v>178.25920609615491</v>
      </c>
      <c r="S420" s="98">
        <v>183.85249913839738</v>
      </c>
      <c r="T420" s="98">
        <v>193.66066290231535</v>
      </c>
      <c r="U420" s="98">
        <v>173.45910730688453</v>
      </c>
      <c r="V420" s="98">
        <v>168.11381032069733</v>
      </c>
      <c r="W420" s="98">
        <v>178.98591524580536</v>
      </c>
      <c r="X420" s="98">
        <v>202.3288547168174</v>
      </c>
      <c r="Y420" s="98">
        <v>168.76711154725834</v>
      </c>
      <c r="DA420" s="63" t="s">
        <v>4295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4296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75.595365143999445</v>
      </c>
      <c r="E423" s="118">
        <f t="shared" si="225"/>
        <v>77.927201431492009</v>
      </c>
      <c r="F423" s="118">
        <f t="shared" si="225"/>
        <v>81.7818542151565</v>
      </c>
      <c r="G423" s="118">
        <f t="shared" si="225"/>
        <v>82.505905700662225</v>
      </c>
      <c r="H423" s="118">
        <f t="shared" si="225"/>
        <v>78.216393734167028</v>
      </c>
      <c r="I423" s="118">
        <f t="shared" si="225"/>
        <v>77.360065775357526</v>
      </c>
      <c r="J423" s="118">
        <f t="shared" si="225"/>
        <v>75.392198451336085</v>
      </c>
      <c r="K423" s="118">
        <f t="shared" si="225"/>
        <v>72.213940284349562</v>
      </c>
      <c r="L423" s="118">
        <f t="shared" si="225"/>
        <v>76.603157972625112</v>
      </c>
      <c r="M423" s="118">
        <f t="shared" si="225"/>
        <v>65.322709477397581</v>
      </c>
      <c r="N423" s="118">
        <f t="shared" si="225"/>
        <v>63.666417431115477</v>
      </c>
      <c r="O423" s="118">
        <f t="shared" si="225"/>
        <v>56.050244175490292</v>
      </c>
      <c r="P423" s="118">
        <f t="shared" si="225"/>
        <v>0</v>
      </c>
      <c r="Q423" s="118">
        <f t="shared" si="225"/>
        <v>46.683458564617609</v>
      </c>
      <c r="R423" s="118">
        <f t="shared" ref="R423:V423" si="226">R424+R427+R429+R438</f>
        <v>49.290872401739648</v>
      </c>
      <c r="S423" s="118">
        <f t="shared" si="226"/>
        <v>42.621401904596041</v>
      </c>
      <c r="T423" s="118">
        <f t="shared" si="226"/>
        <v>49.327507091022525</v>
      </c>
      <c r="U423" s="118">
        <f t="shared" si="226"/>
        <v>42.909178992140191</v>
      </c>
      <c r="V423" s="118">
        <f t="shared" si="226"/>
        <v>40.934515635646136</v>
      </c>
      <c r="W423" s="118">
        <f t="shared" ref="W423:Y423" si="227">W424+W427+W429+W438</f>
        <v>41.676731365028267</v>
      </c>
      <c r="X423" s="118">
        <f t="shared" si="227"/>
        <v>43.611072536000393</v>
      </c>
      <c r="Y423" s="118">
        <f t="shared" si="227"/>
        <v>37.310488630208887</v>
      </c>
      <c r="DA423" s="129" t="s">
        <v>4447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56.485067576302058</v>
      </c>
      <c r="E424" s="123">
        <f t="shared" si="228"/>
        <v>59.126530190626283</v>
      </c>
      <c r="F424" s="123">
        <f t="shared" si="228"/>
        <v>63.212447018504903</v>
      </c>
      <c r="G424" s="123">
        <f t="shared" si="228"/>
        <v>63.710896441941415</v>
      </c>
      <c r="H424" s="123">
        <f t="shared" si="228"/>
        <v>59.746141036951016</v>
      </c>
      <c r="I424" s="123">
        <f t="shared" si="228"/>
        <v>59.858973876666695</v>
      </c>
      <c r="J424" s="123">
        <f t="shared" si="228"/>
        <v>58.571142143380477</v>
      </c>
      <c r="K424" s="123">
        <f t="shared" si="228"/>
        <v>55.534855999573793</v>
      </c>
      <c r="L424" s="123">
        <f t="shared" si="228"/>
        <v>59.051296542985398</v>
      </c>
      <c r="M424" s="123">
        <f t="shared" si="228"/>
        <v>48.472238187235483</v>
      </c>
      <c r="N424" s="123">
        <f t="shared" si="228"/>
        <v>47.749290354985618</v>
      </c>
      <c r="O424" s="123">
        <f t="shared" si="228"/>
        <v>41.74787842649522</v>
      </c>
      <c r="P424" s="123">
        <f t="shared" si="228"/>
        <v>0</v>
      </c>
      <c r="Q424" s="123">
        <f t="shared" si="228"/>
        <v>33.04576761252266</v>
      </c>
      <c r="R424" s="123">
        <f t="shared" ref="R424:V424" si="229">SUM(R425:R426)</f>
        <v>35.376241138645447</v>
      </c>
      <c r="S424" s="123">
        <f t="shared" si="229"/>
        <v>28.325819381507017</v>
      </c>
      <c r="T424" s="123">
        <f t="shared" si="229"/>
        <v>34.637273401335932</v>
      </c>
      <c r="U424" s="123">
        <f t="shared" si="229"/>
        <v>29.090082352720334</v>
      </c>
      <c r="V424" s="123">
        <f t="shared" si="229"/>
        <v>27.366064690132866</v>
      </c>
      <c r="W424" s="123">
        <f t="shared" ref="W424:Y424" si="230">SUM(W425:W426)</f>
        <v>28.024473024105237</v>
      </c>
      <c r="X424" s="123">
        <f t="shared" si="230"/>
        <v>29.601180422278151</v>
      </c>
      <c r="Y424" s="123">
        <f t="shared" si="230"/>
        <v>24.73150888201366</v>
      </c>
      <c r="DA424" s="130" t="s">
        <v>4448</v>
      </c>
    </row>
    <row r="425" spans="1:105" ht="12" customHeight="1" x14ac:dyDescent="0.25">
      <c r="A425" s="97" t="s">
        <v>74</v>
      </c>
      <c r="B425" s="99"/>
      <c r="C425" s="99">
        <v>0</v>
      </c>
      <c r="D425" s="99">
        <v>55.888648795728919</v>
      </c>
      <c r="E425" s="99">
        <v>58.536446716581509</v>
      </c>
      <c r="F425" s="99">
        <v>62.576537240870827</v>
      </c>
      <c r="G425" s="99">
        <v>63.08484914848907</v>
      </c>
      <c r="H425" s="99">
        <v>59.17634165796732</v>
      </c>
      <c r="I425" s="99">
        <v>59.286259305015797</v>
      </c>
      <c r="J425" s="99">
        <v>58.017676063589214</v>
      </c>
      <c r="K425" s="99">
        <v>55.022766749002109</v>
      </c>
      <c r="L425" s="99">
        <v>58.502068436644272</v>
      </c>
      <c r="M425" s="99">
        <v>48.006122453761229</v>
      </c>
      <c r="N425" s="99">
        <v>47.277870290246476</v>
      </c>
      <c r="O425" s="99">
        <v>41.307254510648796</v>
      </c>
      <c r="P425" s="99">
        <v>0</v>
      </c>
      <c r="Q425" s="99">
        <v>32.671877799373448</v>
      </c>
      <c r="R425" s="99">
        <v>34.969670758161072</v>
      </c>
      <c r="S425" s="99">
        <v>28.00325640972817</v>
      </c>
      <c r="T425" s="99">
        <v>34.238634710651034</v>
      </c>
      <c r="U425" s="99">
        <v>28.758925271417553</v>
      </c>
      <c r="V425" s="99">
        <v>27.053847537621287</v>
      </c>
      <c r="W425" s="99">
        <v>27.702297827427802</v>
      </c>
      <c r="X425" s="99">
        <v>29.254900410564453</v>
      </c>
      <c r="Y425" s="99">
        <v>24.442072967610272</v>
      </c>
      <c r="DA425" s="63" t="s">
        <v>4449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0.59641878057313902</v>
      </c>
      <c r="E426" s="99">
        <v>0.59008347404477191</v>
      </c>
      <c r="F426" s="99">
        <v>0.63590977763407774</v>
      </c>
      <c r="G426" s="99">
        <v>0.62604729345234189</v>
      </c>
      <c r="H426" s="99">
        <v>0.56979937898369915</v>
      </c>
      <c r="I426" s="99">
        <v>0.57271457165090101</v>
      </c>
      <c r="J426" s="99">
        <v>0.55346607979126383</v>
      </c>
      <c r="K426" s="99">
        <v>0.51208925057168331</v>
      </c>
      <c r="L426" s="99">
        <v>0.54922810634112362</v>
      </c>
      <c r="M426" s="99">
        <v>0.46611573347425267</v>
      </c>
      <c r="N426" s="99">
        <v>0.47142006473914078</v>
      </c>
      <c r="O426" s="99">
        <v>0.44062391584642491</v>
      </c>
      <c r="P426" s="99">
        <v>0</v>
      </c>
      <c r="Q426" s="99">
        <v>0.37388981314921438</v>
      </c>
      <c r="R426" s="99">
        <v>0.40657038048437283</v>
      </c>
      <c r="S426" s="99">
        <v>0.32256297177884735</v>
      </c>
      <c r="T426" s="99">
        <v>0.39863869068489483</v>
      </c>
      <c r="U426" s="99">
        <v>0.33115708130278093</v>
      </c>
      <c r="V426" s="99">
        <v>0.31221715251157861</v>
      </c>
      <c r="W426" s="99">
        <v>0.32217519667743638</v>
      </c>
      <c r="X426" s="99">
        <v>0.34628001171369877</v>
      </c>
      <c r="Y426" s="99">
        <v>0.28943591440338667</v>
      </c>
      <c r="DA426" s="63" t="s">
        <v>4450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0.4493776461940881</v>
      </c>
      <c r="E427" s="123">
        <f t="shared" si="231"/>
        <v>0.86798054482414022</v>
      </c>
      <c r="F427" s="123">
        <f t="shared" si="231"/>
        <v>0.98221578541785159</v>
      </c>
      <c r="G427" s="123">
        <f t="shared" si="231"/>
        <v>1.5274085223218909</v>
      </c>
      <c r="H427" s="123">
        <f t="shared" si="231"/>
        <v>0.47428996223613368</v>
      </c>
      <c r="I427" s="123">
        <f t="shared" si="231"/>
        <v>0.51241680343942353</v>
      </c>
      <c r="J427" s="123">
        <f t="shared" si="231"/>
        <v>0.39356657165248743</v>
      </c>
      <c r="K427" s="123">
        <f t="shared" si="231"/>
        <v>0.59154315468124496</v>
      </c>
      <c r="L427" s="123">
        <f t="shared" si="231"/>
        <v>0.68878541105213564</v>
      </c>
      <c r="M427" s="123">
        <f t="shared" si="231"/>
        <v>0.45700574965625901</v>
      </c>
      <c r="N427" s="123">
        <f t="shared" si="231"/>
        <v>0.68153177386064001</v>
      </c>
      <c r="O427" s="123">
        <f t="shared" si="231"/>
        <v>0.12832288480722878</v>
      </c>
      <c r="P427" s="123">
        <f t="shared" si="231"/>
        <v>0</v>
      </c>
      <c r="Q427" s="123">
        <f t="shared" si="231"/>
        <v>3.8282969351977697E-2</v>
      </c>
      <c r="R427" s="123">
        <f t="shared" si="231"/>
        <v>0.18242743496383215</v>
      </c>
      <c r="S427" s="123">
        <f t="shared" si="231"/>
        <v>0.22216702723263534</v>
      </c>
      <c r="T427" s="123">
        <f t="shared" si="231"/>
        <v>0.28959646372142678</v>
      </c>
      <c r="U427" s="123">
        <f t="shared" si="231"/>
        <v>0.15573286701827713</v>
      </c>
      <c r="V427" s="123">
        <f t="shared" si="231"/>
        <v>0.16688515662101258</v>
      </c>
      <c r="W427" s="123">
        <f t="shared" si="231"/>
        <v>0.16152288258758762</v>
      </c>
      <c r="X427" s="123">
        <f t="shared" si="231"/>
        <v>0.20655033262082734</v>
      </c>
      <c r="Y427" s="123">
        <f t="shared" si="231"/>
        <v>7.0965917568541995E-2</v>
      </c>
      <c r="DA427" s="130" t="s">
        <v>4451</v>
      </c>
    </row>
    <row r="428" spans="1:105" ht="12" customHeight="1" x14ac:dyDescent="0.25">
      <c r="A428" s="97" t="s">
        <v>53</v>
      </c>
      <c r="B428" s="99"/>
      <c r="C428" s="99">
        <f>RES_hhdet_in_fecs!C29</f>
        <v>0</v>
      </c>
      <c r="D428" s="99">
        <f>RES_hhdet_in_fecs!D29</f>
        <v>0.4493776461940881</v>
      </c>
      <c r="E428" s="99">
        <f>RES_hhdet_in_fecs!E29</f>
        <v>0.86798054482414022</v>
      </c>
      <c r="F428" s="99">
        <f>RES_hhdet_in_fecs!F29</f>
        <v>0.98221578541785159</v>
      </c>
      <c r="G428" s="99">
        <f>RES_hhdet_in_fecs!G29</f>
        <v>1.5274085223218909</v>
      </c>
      <c r="H428" s="99">
        <f>RES_hhdet_in_fecs!H29</f>
        <v>0.47428996223613368</v>
      </c>
      <c r="I428" s="99">
        <f>RES_hhdet_in_fecs!I29</f>
        <v>0.51241680343942353</v>
      </c>
      <c r="J428" s="99">
        <f>RES_hhdet_in_fecs!J29</f>
        <v>0.39356657165248743</v>
      </c>
      <c r="K428" s="99">
        <f>RES_hhdet_in_fecs!K29</f>
        <v>0.59154315468124496</v>
      </c>
      <c r="L428" s="99">
        <f>RES_hhdet_in_fecs!L29</f>
        <v>0.68878541105213564</v>
      </c>
      <c r="M428" s="99">
        <f>RES_hhdet_in_fecs!M29</f>
        <v>0.45700574965625901</v>
      </c>
      <c r="N428" s="99">
        <f>RES_hhdet_in_fecs!N29</f>
        <v>0.68153177386064001</v>
      </c>
      <c r="O428" s="99">
        <f>RES_hhdet_in_fecs!O29</f>
        <v>0.12832288480722878</v>
      </c>
      <c r="P428" s="99">
        <f>RES_hhdet_in_fecs!P29</f>
        <v>0</v>
      </c>
      <c r="Q428" s="99">
        <f>RES_hhdet_in_fecs!Q29</f>
        <v>3.8282969351977697E-2</v>
      </c>
      <c r="R428" s="99">
        <f>RES_hhdet_in_fecs!R29</f>
        <v>0.18242743496383215</v>
      </c>
      <c r="S428" s="99">
        <f>RES_hhdet_in_fecs!S29</f>
        <v>0.22216702723263534</v>
      </c>
      <c r="T428" s="99">
        <f>RES_hhdet_in_fecs!T29</f>
        <v>0.28959646372142678</v>
      </c>
      <c r="U428" s="99">
        <f>RES_hhdet_in_fecs!U29</f>
        <v>0.15573286701827713</v>
      </c>
      <c r="V428" s="99">
        <f>RES_hhdet_in_fecs!V29</f>
        <v>0.16688515662101258</v>
      </c>
      <c r="W428" s="99">
        <f>RES_hhdet_in_fecs!W29</f>
        <v>0.16152288258758762</v>
      </c>
      <c r="X428" s="99">
        <f>RES_hhdet_in_fecs!X29</f>
        <v>0.20655033262082734</v>
      </c>
      <c r="Y428" s="99">
        <f>RES_hhdet_in_fecs!Y29</f>
        <v>7.0965917568541995E-2</v>
      </c>
      <c r="DA428" s="63" t="s">
        <v>4452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12.274934083129359</v>
      </c>
      <c r="E429" s="123">
        <v>11.545192226537708</v>
      </c>
      <c r="F429" s="123">
        <v>11.261114744956924</v>
      </c>
      <c r="G429" s="123">
        <v>10.989875121848447</v>
      </c>
      <c r="H429" s="123">
        <v>10.980786438396082</v>
      </c>
      <c r="I429" s="123">
        <v>10.155435206578444</v>
      </c>
      <c r="J429" s="123">
        <v>9.7466905436086044</v>
      </c>
      <c r="K429" s="123">
        <v>9.6167500034633697</v>
      </c>
      <c r="L429" s="123">
        <v>10.247902439719995</v>
      </c>
      <c r="M429" s="123">
        <v>10.42806065985452</v>
      </c>
      <c r="N429" s="123">
        <v>9.6173222408810979</v>
      </c>
      <c r="O429" s="123">
        <v>9.2974791472289926</v>
      </c>
      <c r="P429" s="123">
        <v>0</v>
      </c>
      <c r="Q429" s="123">
        <v>8.4597985983159294</v>
      </c>
      <c r="R429" s="123">
        <v>8.5810784726819289</v>
      </c>
      <c r="S429" s="123">
        <v>8.8810282199522828</v>
      </c>
      <c r="T429" s="123">
        <v>8.9769435915848206</v>
      </c>
      <c r="U429" s="123">
        <v>8.7209617108873392</v>
      </c>
      <c r="V429" s="123">
        <v>8.5526061858046898</v>
      </c>
      <c r="W429" s="123">
        <v>8.6059203511099298</v>
      </c>
      <c r="X429" s="123">
        <v>8.8447597795347868</v>
      </c>
      <c r="Y429" s="123">
        <v>7.8871377731278276</v>
      </c>
      <c r="DA429" s="130" t="s">
        <v>4453</v>
      </c>
    </row>
    <row r="430" spans="1:105" ht="12" customHeight="1" x14ac:dyDescent="0.25">
      <c r="A430" s="97" t="s">
        <v>141</v>
      </c>
      <c r="B430" s="99"/>
      <c r="C430" s="99">
        <v>0</v>
      </c>
      <c r="D430" s="99">
        <v>12.831264335553939</v>
      </c>
      <c r="E430" s="99">
        <v>11.973102545452052</v>
      </c>
      <c r="F430" s="99">
        <v>11.924778876087361</v>
      </c>
      <c r="G430" s="99">
        <v>12.167530406966197</v>
      </c>
      <c r="H430" s="99">
        <v>11.632369068337651</v>
      </c>
      <c r="I430" s="99">
        <v>11.568542680426471</v>
      </c>
      <c r="J430" s="99">
        <v>11.542115126183219</v>
      </c>
      <c r="K430" s="99">
        <v>11.203989468218646</v>
      </c>
      <c r="L430" s="99">
        <v>11.393696928435205</v>
      </c>
      <c r="M430" s="99">
        <v>10.981769646997188</v>
      </c>
      <c r="N430" s="99">
        <v>10.539605699916143</v>
      </c>
      <c r="O430" s="99">
        <v>10.457975723854346</v>
      </c>
      <c r="P430" s="99">
        <v>0</v>
      </c>
      <c r="Q430" s="99">
        <v>9.3513484851823261</v>
      </c>
      <c r="R430" s="99">
        <v>9.4656154530608436</v>
      </c>
      <c r="S430" s="99">
        <v>9.6908759177527539</v>
      </c>
      <c r="T430" s="99">
        <v>9.5718581312555759</v>
      </c>
      <c r="U430" s="99">
        <v>8.9822099909825148</v>
      </c>
      <c r="V430" s="99">
        <v>8.6656747198570727</v>
      </c>
      <c r="W430" s="99">
        <v>9.0983874138156331</v>
      </c>
      <c r="X430" s="99">
        <v>9.8891620063434917</v>
      </c>
      <c r="Y430" s="99">
        <v>8.1897824253437097</v>
      </c>
      <c r="DA430" s="63" t="s">
        <v>4454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7.6953440661679409</v>
      </c>
      <c r="E431" s="99">
        <v>7.0159111999162818</v>
      </c>
      <c r="F431" s="99">
        <v>7.1014240318998949</v>
      </c>
      <c r="G431" s="99">
        <v>7.2646543668467407</v>
      </c>
      <c r="H431" s="99">
        <v>7.0979056801629339</v>
      </c>
      <c r="I431" s="99">
        <v>7.0149384721155048</v>
      </c>
      <c r="J431" s="99">
        <v>7.022159569899534</v>
      </c>
      <c r="K431" s="99">
        <v>6.8414904913452776</v>
      </c>
      <c r="L431" s="99">
        <v>7.0098593474383142</v>
      </c>
      <c r="M431" s="99">
        <v>7.0074681862338206</v>
      </c>
      <c r="N431" s="99">
        <v>6.7500413741832803</v>
      </c>
      <c r="O431" s="99">
        <v>6.8561145957815652</v>
      </c>
      <c r="P431" s="99">
        <v>0</v>
      </c>
      <c r="Q431" s="99">
        <v>6.5948205783076821</v>
      </c>
      <c r="R431" s="99">
        <v>6.8784829282507465</v>
      </c>
      <c r="S431" s="99">
        <v>7.2676931714965081</v>
      </c>
      <c r="T431" s="99">
        <v>7.3331696034999458</v>
      </c>
      <c r="U431" s="99">
        <v>7.0181572537255468</v>
      </c>
      <c r="V431" s="99">
        <v>6.8165240575246422</v>
      </c>
      <c r="W431" s="99">
        <v>7.2384467866308944</v>
      </c>
      <c r="X431" s="99">
        <v>7.9314223262881338</v>
      </c>
      <c r="Y431" s="99">
        <v>6.533692039473129</v>
      </c>
      <c r="DA431" s="63" t="s">
        <v>4455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1.1443166526288124</v>
      </c>
      <c r="E432" s="102">
        <v>0.62940512029941353</v>
      </c>
      <c r="F432" s="102">
        <v>0.8251313378708357</v>
      </c>
      <c r="G432" s="102">
        <v>0.8151384809686445</v>
      </c>
      <c r="H432" s="102">
        <v>1.0636871913867501</v>
      </c>
      <c r="I432" s="102">
        <v>0.86420489199019335</v>
      </c>
      <c r="J432" s="102">
        <v>0.81137013242667666</v>
      </c>
      <c r="K432" s="102">
        <v>0.73819960657691497</v>
      </c>
      <c r="L432" s="102">
        <v>0.75073619354618226</v>
      </c>
      <c r="M432" s="102">
        <v>1.0905866480307116</v>
      </c>
      <c r="N432" s="102">
        <v>0.68584516566259923</v>
      </c>
      <c r="O432" s="102">
        <v>0.42914760684822495</v>
      </c>
      <c r="P432" s="102">
        <v>0</v>
      </c>
      <c r="Q432" s="102">
        <v>0.16651985709339862</v>
      </c>
      <c r="R432" s="102">
        <v>0.28663120559028837</v>
      </c>
      <c r="S432" s="102">
        <v>0.54913559121630373</v>
      </c>
      <c r="T432" s="102">
        <v>0.63281490688487008</v>
      </c>
      <c r="U432" s="102">
        <v>0.74657286265162159</v>
      </c>
      <c r="V432" s="102">
        <v>0.57409670778314514</v>
      </c>
      <c r="W432" s="102">
        <v>0.6961496866664435</v>
      </c>
      <c r="X432" s="102">
        <v>0.86016782833328997</v>
      </c>
      <c r="Y432" s="102">
        <v>0.5279768190885844</v>
      </c>
      <c r="DA432" s="131" t="s">
        <v>4456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6.5510274135391287</v>
      </c>
      <c r="E433" s="105">
        <v>6.3865060796168702</v>
      </c>
      <c r="F433" s="105">
        <v>6.2762926940290589</v>
      </c>
      <c r="G433" s="105">
        <v>6.4495158858780961</v>
      </c>
      <c r="H433" s="105">
        <v>6.0342184887761849</v>
      </c>
      <c r="I433" s="105">
        <v>6.1507335801253129</v>
      </c>
      <c r="J433" s="105">
        <v>6.2107894374728581</v>
      </c>
      <c r="K433" s="105">
        <v>6.1032908847683638</v>
      </c>
      <c r="L433" s="105">
        <v>6.2591231538921317</v>
      </c>
      <c r="M433" s="105">
        <v>5.9168815382031097</v>
      </c>
      <c r="N433" s="105">
        <v>6.0641962085206815</v>
      </c>
      <c r="O433" s="105">
        <v>6.4269669889333407</v>
      </c>
      <c r="P433" s="105">
        <v>0</v>
      </c>
      <c r="Q433" s="105">
        <v>6.4283007212142849</v>
      </c>
      <c r="R433" s="105">
        <v>6.5918517226604587</v>
      </c>
      <c r="S433" s="105">
        <v>6.7185575802802049</v>
      </c>
      <c r="T433" s="105">
        <v>6.7003546966150749</v>
      </c>
      <c r="U433" s="105">
        <v>6.2715843910739268</v>
      </c>
      <c r="V433" s="105">
        <v>6.2424273497414982</v>
      </c>
      <c r="W433" s="105">
        <v>6.5422970999644523</v>
      </c>
      <c r="X433" s="105">
        <v>7.0712544979548442</v>
      </c>
      <c r="Y433" s="105">
        <v>6.0057152203845448</v>
      </c>
      <c r="DA433" s="132" t="s">
        <v>4457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11.456543200760223</v>
      </c>
      <c r="E434" s="102">
        <v>10.443177053175397</v>
      </c>
      <c r="F434" s="102">
        <v>10.428358870637362</v>
      </c>
      <c r="G434" s="102">
        <v>10.448493316113323</v>
      </c>
      <c r="H434" s="102">
        <v>10.992115643374767</v>
      </c>
      <c r="I434" s="102">
        <v>10.619022197947952</v>
      </c>
      <c r="J434" s="102">
        <v>10.45849792241556</v>
      </c>
      <c r="K434" s="102">
        <v>10.06105499597124</v>
      </c>
      <c r="L434" s="102">
        <v>10.415420751993945</v>
      </c>
      <c r="M434" s="102">
        <v>10.412824251971728</v>
      </c>
      <c r="N434" s="102">
        <v>9.9646333367715076</v>
      </c>
      <c r="O434" s="102">
        <v>9.5304371264917425</v>
      </c>
      <c r="P434" s="102">
        <v>0</v>
      </c>
      <c r="Q434" s="102">
        <v>8.9415807514563337</v>
      </c>
      <c r="R434" s="102">
        <v>9.1643950401132415</v>
      </c>
      <c r="S434" s="102">
        <v>9.4622898667175228</v>
      </c>
      <c r="T434" s="102">
        <v>9.536340985822914</v>
      </c>
      <c r="U434" s="102">
        <v>9.5433990559733193</v>
      </c>
      <c r="V434" s="102">
        <v>9.4386986099539598</v>
      </c>
      <c r="W434" s="102">
        <v>9.3208203434830885</v>
      </c>
      <c r="X434" s="102">
        <v>9.0425682089735595</v>
      </c>
      <c r="Y434" s="102">
        <v>8.472597942946523</v>
      </c>
      <c r="DA434" s="131" t="s">
        <v>4458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7.5593116828548501</v>
      </c>
      <c r="E435" s="105">
        <v>6.7609528173834992</v>
      </c>
      <c r="F435" s="105">
        <v>6.8342572025716199</v>
      </c>
      <c r="G435" s="105">
        <v>6.8532836559190979</v>
      </c>
      <c r="H435" s="105">
        <v>7.3328524031507136</v>
      </c>
      <c r="I435" s="105">
        <v>7.0400452933426205</v>
      </c>
      <c r="J435" s="105">
        <v>6.9437520470750513</v>
      </c>
      <c r="K435" s="105">
        <v>6.6867544966529486</v>
      </c>
      <c r="L435" s="105">
        <v>6.9441406234685106</v>
      </c>
      <c r="M435" s="105">
        <v>7.1052720425942502</v>
      </c>
      <c r="N435" s="105">
        <v>6.7595466232214436</v>
      </c>
      <c r="O435" s="105">
        <v>6.5026756018922693</v>
      </c>
      <c r="P435" s="105">
        <v>0</v>
      </c>
      <c r="Q435" s="105">
        <v>6.3601231651637065</v>
      </c>
      <c r="R435" s="105">
        <v>6.6741502870677918</v>
      </c>
      <c r="S435" s="105">
        <v>7.0726364815966578</v>
      </c>
      <c r="T435" s="105">
        <v>7.2266059384120531</v>
      </c>
      <c r="U435" s="105">
        <v>7.3475007528574041</v>
      </c>
      <c r="V435" s="105">
        <v>7.3106903019441845</v>
      </c>
      <c r="W435" s="105">
        <v>7.3203532347987794</v>
      </c>
      <c r="X435" s="105">
        <v>7.2289045152969429</v>
      </c>
      <c r="Y435" s="105">
        <v>6.8318353381918859</v>
      </c>
      <c r="DA435" s="132" t="s">
        <v>4459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1.0200830972165105</v>
      </c>
      <c r="E436" s="99">
        <v>0.53599817640668446</v>
      </c>
      <c r="F436" s="99">
        <v>0.71593081136104919</v>
      </c>
      <c r="G436" s="99">
        <v>0.69208038543738004</v>
      </c>
      <c r="H436" s="99">
        <v>1.0143402831297901</v>
      </c>
      <c r="I436" s="99">
        <v>0.79556322251709266</v>
      </c>
      <c r="J436" s="99">
        <v>0.73406033931235359</v>
      </c>
      <c r="K436" s="99">
        <v>0.6576792956996429</v>
      </c>
      <c r="L436" s="99">
        <v>0.67501045148262084</v>
      </c>
      <c r="M436" s="99">
        <v>1.0197891127320267</v>
      </c>
      <c r="N436" s="99">
        <v>0.64184532417529905</v>
      </c>
      <c r="O436" s="99">
        <v>0.36300409213381374</v>
      </c>
      <c r="P436" s="99">
        <v>0</v>
      </c>
      <c r="Q436" s="99">
        <v>0.11756696001882776</v>
      </c>
      <c r="R436" s="99">
        <v>0.23609007618594666</v>
      </c>
      <c r="S436" s="99">
        <v>0.52416887860128802</v>
      </c>
      <c r="T436" s="99">
        <v>0.62393205047934208</v>
      </c>
      <c r="U436" s="99">
        <v>0.81656241318462008</v>
      </c>
      <c r="V436" s="99">
        <v>0.66304734509872576</v>
      </c>
      <c r="W436" s="99">
        <v>0.69440866317909256</v>
      </c>
      <c r="X436" s="99">
        <v>0.73406697947388022</v>
      </c>
      <c r="Y436" s="99">
        <v>0.56586313198198124</v>
      </c>
      <c r="DA436" s="63" t="s">
        <v>4460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6.5392285856383401</v>
      </c>
      <c r="E437" s="99">
        <v>6.2249546409768151</v>
      </c>
      <c r="F437" s="99">
        <v>6.1183263912105694</v>
      </c>
      <c r="G437" s="99">
        <v>6.1612032704817192</v>
      </c>
      <c r="H437" s="99">
        <v>6.3185121200209231</v>
      </c>
      <c r="I437" s="99">
        <v>6.2444820708255282</v>
      </c>
      <c r="J437" s="99">
        <v>6.2096917077626976</v>
      </c>
      <c r="K437" s="99">
        <v>6.0290752009533062</v>
      </c>
      <c r="L437" s="99">
        <v>6.2691301719858901</v>
      </c>
      <c r="M437" s="99">
        <v>6.0854829298622235</v>
      </c>
      <c r="N437" s="99">
        <v>6.1177012990461455</v>
      </c>
      <c r="O437" s="99">
        <v>6.1396715097584567</v>
      </c>
      <c r="P437" s="99">
        <v>0</v>
      </c>
      <c r="Q437" s="99">
        <v>6.2425562051448793</v>
      </c>
      <c r="R437" s="99">
        <v>6.4380602108818454</v>
      </c>
      <c r="S437" s="99">
        <v>6.5484676029953688</v>
      </c>
      <c r="T437" s="99">
        <v>6.6026738879327107</v>
      </c>
      <c r="U437" s="99">
        <v>6.5309383396727831</v>
      </c>
      <c r="V437" s="99">
        <v>6.6476429568454583</v>
      </c>
      <c r="W437" s="99">
        <v>6.6259445716196863</v>
      </c>
      <c r="X437" s="99">
        <v>6.4948375358230628</v>
      </c>
      <c r="Y437" s="99">
        <v>6.2659722062099048</v>
      </c>
      <c r="DA437" s="63" t="s">
        <v>4461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6.3859858383739345</v>
      </c>
      <c r="E438" s="123">
        <v>6.3874984695038828</v>
      </c>
      <c r="F438" s="123">
        <v>6.3260766662768262</v>
      </c>
      <c r="G438" s="123">
        <v>6.2777256145504738</v>
      </c>
      <c r="H438" s="123">
        <v>7.0151762965837889</v>
      </c>
      <c r="I438" s="123">
        <v>6.8332398886729635</v>
      </c>
      <c r="J438" s="123">
        <v>6.6807991926945265</v>
      </c>
      <c r="K438" s="123">
        <v>6.4707911266311511</v>
      </c>
      <c r="L438" s="123">
        <v>6.6151735788675881</v>
      </c>
      <c r="M438" s="123">
        <v>5.9654048806513247</v>
      </c>
      <c r="N438" s="123">
        <v>5.6182730613881269</v>
      </c>
      <c r="O438" s="123">
        <v>4.8765637169588532</v>
      </c>
      <c r="P438" s="123">
        <v>0</v>
      </c>
      <c r="Q438" s="123">
        <v>5.139609384427045</v>
      </c>
      <c r="R438" s="123">
        <v>5.1511253554484338</v>
      </c>
      <c r="S438" s="123">
        <v>5.1923872759041023</v>
      </c>
      <c r="T438" s="123">
        <v>5.4236936343803466</v>
      </c>
      <c r="U438" s="123">
        <v>4.9424020615142439</v>
      </c>
      <c r="V438" s="123">
        <v>4.8489596030875681</v>
      </c>
      <c r="W438" s="123">
        <v>4.8848151072255135</v>
      </c>
      <c r="X438" s="123">
        <v>4.9585820015666222</v>
      </c>
      <c r="Y438" s="123">
        <v>4.6208760574988537</v>
      </c>
      <c r="DA438" s="130" t="s">
        <v>4462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7.6232069399713893</v>
      </c>
      <c r="E439" s="99">
        <v>7.6442074421498756</v>
      </c>
      <c r="F439" s="99">
        <v>7.8049989467768714</v>
      </c>
      <c r="G439" s="99">
        <v>7.9154480280836319</v>
      </c>
      <c r="H439" s="99">
        <v>8.0972470307571722</v>
      </c>
      <c r="I439" s="99">
        <v>8.2505401154576905</v>
      </c>
      <c r="J439" s="99">
        <v>8.2700558195093592</v>
      </c>
      <c r="K439" s="99">
        <v>8.0522348562445423</v>
      </c>
      <c r="L439" s="99">
        <v>7.8348938640660037</v>
      </c>
      <c r="M439" s="99">
        <v>7.1735185286100949</v>
      </c>
      <c r="N439" s="99">
        <v>6.8445750304903301</v>
      </c>
      <c r="O439" s="99">
        <v>6.5780812822996619</v>
      </c>
      <c r="P439" s="99">
        <v>0</v>
      </c>
      <c r="Q439" s="99">
        <v>6.5240874465843062</v>
      </c>
      <c r="R439" s="99">
        <v>6.6209069829352885</v>
      </c>
      <c r="S439" s="99">
        <v>6.7761591232734473</v>
      </c>
      <c r="T439" s="99">
        <v>7.0917739132740794</v>
      </c>
      <c r="U439" s="99">
        <v>6.3173597778811015</v>
      </c>
      <c r="V439" s="99">
        <v>6.0923460320836407</v>
      </c>
      <c r="W439" s="99">
        <v>6.4117073397791096</v>
      </c>
      <c r="X439" s="99">
        <v>7.1801205827218544</v>
      </c>
      <c r="Y439" s="99">
        <v>5.9575918228648534</v>
      </c>
      <c r="DA439" s="63" t="s">
        <v>4463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5.9050123538898385</v>
      </c>
      <c r="E440" s="110">
        <v>5.9195137268400897</v>
      </c>
      <c r="F440" s="110">
        <v>5.7828809161322576</v>
      </c>
      <c r="G440" s="110">
        <v>5.7807136049016394</v>
      </c>
      <c r="H440" s="110">
        <v>6.7448364469326911</v>
      </c>
      <c r="I440" s="110">
        <v>6.4729004341317466</v>
      </c>
      <c r="J440" s="110">
        <v>6.2888345177261957</v>
      </c>
      <c r="K440" s="110">
        <v>5.989998519880956</v>
      </c>
      <c r="L440" s="110">
        <v>6.2019705005541157</v>
      </c>
      <c r="M440" s="110">
        <v>5.5223114522171866</v>
      </c>
      <c r="N440" s="110">
        <v>5.2482242414110667</v>
      </c>
      <c r="O440" s="110">
        <v>4.4079773400070188</v>
      </c>
      <c r="P440" s="110">
        <v>0</v>
      </c>
      <c r="Q440" s="110">
        <v>4.8225911519473854</v>
      </c>
      <c r="R440" s="110">
        <v>4.7576018191177756</v>
      </c>
      <c r="S440" s="110">
        <v>4.7428973908295529</v>
      </c>
      <c r="T440" s="110">
        <v>5.0461038051541927</v>
      </c>
      <c r="U440" s="110">
        <v>4.6916046212283264</v>
      </c>
      <c r="V440" s="110">
        <v>4.6041046034731288</v>
      </c>
      <c r="W440" s="110">
        <v>4.5511152271410928</v>
      </c>
      <c r="X440" s="110">
        <v>4.4927787350804085</v>
      </c>
      <c r="Y440" s="110">
        <v>4.3219907943599587</v>
      </c>
      <c r="DA440" s="60" t="s">
        <v>4464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41.164381956446476</v>
      </c>
      <c r="E442" s="118">
        <f t="shared" si="232"/>
        <v>43.355619295526118</v>
      </c>
      <c r="F442" s="118">
        <f t="shared" si="232"/>
        <v>46.071254559517826</v>
      </c>
      <c r="G442" s="118">
        <f t="shared" si="232"/>
        <v>48.213383112280653</v>
      </c>
      <c r="H442" s="118">
        <f t="shared" si="232"/>
        <v>44.493502682894416</v>
      </c>
      <c r="I442" s="118">
        <f t="shared" si="232"/>
        <v>44.830370388387273</v>
      </c>
      <c r="J442" s="118">
        <f t="shared" si="232"/>
        <v>44.098922396167538</v>
      </c>
      <c r="K442" s="118">
        <f t="shared" si="232"/>
        <v>43.084899357144337</v>
      </c>
      <c r="L442" s="118">
        <f t="shared" si="232"/>
        <v>46.144436009381245</v>
      </c>
      <c r="M442" s="118">
        <f t="shared" si="232"/>
        <v>39.829690093707327</v>
      </c>
      <c r="N442" s="118">
        <f t="shared" si="232"/>
        <v>40.962910475266554</v>
      </c>
      <c r="O442" s="118">
        <f t="shared" si="232"/>
        <v>36.461410734132492</v>
      </c>
      <c r="P442" s="118">
        <f t="shared" si="232"/>
        <v>0</v>
      </c>
      <c r="Q442" s="118">
        <f t="shared" si="232"/>
        <v>33.093669208632008</v>
      </c>
      <c r="R442" s="118">
        <f t="shared" ref="R442:V442" si="233">R443+R446+R448+R457</f>
        <v>35.916397997366559</v>
      </c>
      <c r="S442" s="118">
        <f t="shared" si="233"/>
        <v>31.670713490997077</v>
      </c>
      <c r="T442" s="118">
        <f t="shared" si="233"/>
        <v>36.831138013200487</v>
      </c>
      <c r="U442" s="118">
        <f t="shared" si="233"/>
        <v>32.137828095083258</v>
      </c>
      <c r="V442" s="118">
        <f t="shared" si="233"/>
        <v>30.922001174025439</v>
      </c>
      <c r="W442" s="118">
        <f t="shared" ref="W442:Y442" si="234">W443+W446+W448+W457</f>
        <v>31.633716855855781</v>
      </c>
      <c r="X442" s="118">
        <f t="shared" si="234"/>
        <v>33.29964333785874</v>
      </c>
      <c r="Y442" s="118">
        <f t="shared" si="234"/>
        <v>28.359203599892652</v>
      </c>
      <c r="DA442" s="129" t="s">
        <v>4615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28.583701728409846</v>
      </c>
      <c r="E443" s="123">
        <f t="shared" si="235"/>
        <v>30.212974306555992</v>
      </c>
      <c r="F443" s="123">
        <f t="shared" si="235"/>
        <v>32.632562650581676</v>
      </c>
      <c r="G443" s="123">
        <f t="shared" si="235"/>
        <v>33.229367553554759</v>
      </c>
      <c r="H443" s="123">
        <f t="shared" si="235"/>
        <v>31.490214694123157</v>
      </c>
      <c r="I443" s="123">
        <f t="shared" si="235"/>
        <v>31.903739711715918</v>
      </c>
      <c r="J443" s="123">
        <f t="shared" si="235"/>
        <v>31.589928491382224</v>
      </c>
      <c r="K443" s="123">
        <f t="shared" si="235"/>
        <v>30.34343399940639</v>
      </c>
      <c r="L443" s="123">
        <f t="shared" si="235"/>
        <v>32.735022814269023</v>
      </c>
      <c r="M443" s="123">
        <f t="shared" si="235"/>
        <v>27.572421527778488</v>
      </c>
      <c r="N443" s="123">
        <f t="shared" si="235"/>
        <v>28.237684355728291</v>
      </c>
      <c r="O443" s="123">
        <f t="shared" si="235"/>
        <v>26.009894428081061</v>
      </c>
      <c r="P443" s="123">
        <f t="shared" si="235"/>
        <v>0</v>
      </c>
      <c r="Q443" s="123">
        <f t="shared" si="235"/>
        <v>22.744712815656733</v>
      </c>
      <c r="R443" s="123">
        <f t="shared" ref="R443:V443" si="236">SUM(R444:R445)</f>
        <v>24.736710217049634</v>
      </c>
      <c r="S443" s="123">
        <f t="shared" si="236"/>
        <v>19.947887534963762</v>
      </c>
      <c r="T443" s="123">
        <f t="shared" si="236"/>
        <v>24.448940284634595</v>
      </c>
      <c r="U443" s="123">
        <f t="shared" si="236"/>
        <v>20.54787926853659</v>
      </c>
      <c r="V443" s="123">
        <f t="shared" si="236"/>
        <v>19.378834157222325</v>
      </c>
      <c r="W443" s="123">
        <f t="shared" ref="W443:Y443" si="237">SUM(W444:W445)</f>
        <v>19.922289716313575</v>
      </c>
      <c r="X443" s="123">
        <f t="shared" si="237"/>
        <v>21.104993532323959</v>
      </c>
      <c r="Y443" s="123">
        <f t="shared" si="237"/>
        <v>17.676399020292266</v>
      </c>
      <c r="DA443" s="130" t="s">
        <v>4616</v>
      </c>
    </row>
    <row r="444" spans="1:105" ht="12" customHeight="1" x14ac:dyDescent="0.25">
      <c r="A444" s="97" t="s">
        <v>74</v>
      </c>
      <c r="B444" s="99"/>
      <c r="C444" s="99">
        <v>0</v>
      </c>
      <c r="D444" s="99">
        <v>27.987282947836707</v>
      </c>
      <c r="E444" s="99">
        <v>29.622890832511221</v>
      </c>
      <c r="F444" s="99">
        <v>31.9966528729476</v>
      </c>
      <c r="G444" s="99">
        <v>32.603320260102414</v>
      </c>
      <c r="H444" s="99">
        <v>30.920415315139458</v>
      </c>
      <c r="I444" s="99">
        <v>31.331025140065016</v>
      </c>
      <c r="J444" s="99">
        <v>31.036462411590961</v>
      </c>
      <c r="K444" s="99">
        <v>29.831344748834706</v>
      </c>
      <c r="L444" s="99">
        <v>32.185794707927897</v>
      </c>
      <c r="M444" s="99">
        <v>27.106305794304234</v>
      </c>
      <c r="N444" s="99">
        <v>27.766264290989149</v>
      </c>
      <c r="O444" s="99">
        <v>25.569270512234638</v>
      </c>
      <c r="P444" s="99">
        <v>0</v>
      </c>
      <c r="Q444" s="99">
        <v>22.370823002507517</v>
      </c>
      <c r="R444" s="99">
        <v>24.330139836565262</v>
      </c>
      <c r="S444" s="99">
        <v>19.625324563184915</v>
      </c>
      <c r="T444" s="99">
        <v>24.050301593949701</v>
      </c>
      <c r="U444" s="99">
        <v>20.21672218723381</v>
      </c>
      <c r="V444" s="99">
        <v>19.066617004710746</v>
      </c>
      <c r="W444" s="99">
        <v>19.60011451963614</v>
      </c>
      <c r="X444" s="99">
        <v>20.758713520610261</v>
      </c>
      <c r="Y444" s="99">
        <v>17.386963105888878</v>
      </c>
      <c r="DA444" s="63" t="s">
        <v>4617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0.59641878057313902</v>
      </c>
      <c r="E445" s="99">
        <v>0.59008347404477191</v>
      </c>
      <c r="F445" s="99">
        <v>0.63590977763407774</v>
      </c>
      <c r="G445" s="99">
        <v>0.62604729345234189</v>
      </c>
      <c r="H445" s="99">
        <v>0.56979937898369915</v>
      </c>
      <c r="I445" s="99">
        <v>0.57271457165090101</v>
      </c>
      <c r="J445" s="99">
        <v>0.55346607979126383</v>
      </c>
      <c r="K445" s="99">
        <v>0.51208925057168331</v>
      </c>
      <c r="L445" s="99">
        <v>0.54922810634112362</v>
      </c>
      <c r="M445" s="99">
        <v>0.46611573347425267</v>
      </c>
      <c r="N445" s="99">
        <v>0.47142006473914078</v>
      </c>
      <c r="O445" s="99">
        <v>0.44062391584642491</v>
      </c>
      <c r="P445" s="99">
        <v>0</v>
      </c>
      <c r="Q445" s="99">
        <v>0.37388981314921438</v>
      </c>
      <c r="R445" s="99">
        <v>0.40657038048437283</v>
      </c>
      <c r="S445" s="99">
        <v>0.32256297177884735</v>
      </c>
      <c r="T445" s="99">
        <v>0.39863869068489483</v>
      </c>
      <c r="U445" s="99">
        <v>0.33115708130278093</v>
      </c>
      <c r="V445" s="99">
        <v>0.31221715251157861</v>
      </c>
      <c r="W445" s="99">
        <v>0.32217519667743638</v>
      </c>
      <c r="X445" s="99">
        <v>0.34628001171369877</v>
      </c>
      <c r="Y445" s="99">
        <v>0.28943591440338667</v>
      </c>
      <c r="DA445" s="63" t="s">
        <v>4618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1.0167380149129324</v>
      </c>
      <c r="E446" s="123">
        <f t="shared" si="238"/>
        <v>2.0410548852930481</v>
      </c>
      <c r="F446" s="123">
        <f t="shared" si="238"/>
        <v>2.397750149042198</v>
      </c>
      <c r="G446" s="123">
        <f t="shared" si="238"/>
        <v>3.8674963396065962</v>
      </c>
      <c r="H446" s="123">
        <f t="shared" si="238"/>
        <v>1.2445919613690881</v>
      </c>
      <c r="I446" s="123">
        <f t="shared" si="238"/>
        <v>1.392456459253075</v>
      </c>
      <c r="J446" s="123">
        <f t="shared" si="238"/>
        <v>1.1069027103529785</v>
      </c>
      <c r="K446" s="123">
        <f t="shared" si="238"/>
        <v>1.7212070568557145</v>
      </c>
      <c r="L446" s="123">
        <f t="shared" si="238"/>
        <v>2.0726068357333136</v>
      </c>
      <c r="M446" s="123">
        <f t="shared" si="238"/>
        <v>1.4272119443632398</v>
      </c>
      <c r="N446" s="123">
        <f t="shared" si="238"/>
        <v>2.2183925016552757</v>
      </c>
      <c r="O446" s="123">
        <f t="shared" si="238"/>
        <v>0.43693684189323406</v>
      </c>
      <c r="P446" s="123">
        <f t="shared" si="238"/>
        <v>0</v>
      </c>
      <c r="Q446" s="123">
        <f t="shared" si="238"/>
        <v>0.14072561594996577</v>
      </c>
      <c r="R446" s="123">
        <f t="shared" si="238"/>
        <v>0.67524160037431957</v>
      </c>
      <c r="S446" s="123">
        <f t="shared" si="238"/>
        <v>0.8229640523394276</v>
      </c>
      <c r="T446" s="123">
        <f t="shared" si="238"/>
        <v>1.0736515473051631</v>
      </c>
      <c r="U446" s="123">
        <f t="shared" si="238"/>
        <v>0.57790949831245497</v>
      </c>
      <c r="V446" s="123">
        <f t="shared" si="238"/>
        <v>0.62096220747274866</v>
      </c>
      <c r="W446" s="123">
        <f t="shared" si="238"/>
        <v>0.60630742042629437</v>
      </c>
      <c r="X446" s="123">
        <f t="shared" si="238"/>
        <v>0.7837532355061525</v>
      </c>
      <c r="Y446" s="123">
        <f t="shared" si="238"/>
        <v>0.27254285952995094</v>
      </c>
      <c r="DA446" s="130" t="s">
        <v>4619</v>
      </c>
    </row>
    <row r="447" spans="1:105" ht="12" customHeight="1" x14ac:dyDescent="0.25">
      <c r="A447" s="97" t="s">
        <v>53</v>
      </c>
      <c r="B447" s="99"/>
      <c r="C447" s="99">
        <f>RES_hhdet_in_tess!C29</f>
        <v>0</v>
      </c>
      <c r="D447" s="99">
        <f>RES_hhdet_in_tess!D29</f>
        <v>1.0167380149129324</v>
      </c>
      <c r="E447" s="99">
        <f>RES_hhdet_in_tess!E29</f>
        <v>2.0410548852930481</v>
      </c>
      <c r="F447" s="99">
        <f>RES_hhdet_in_tess!F29</f>
        <v>2.397750149042198</v>
      </c>
      <c r="G447" s="99">
        <f>RES_hhdet_in_tess!G29</f>
        <v>3.8674963396065962</v>
      </c>
      <c r="H447" s="99">
        <f>RES_hhdet_in_tess!H29</f>
        <v>1.2445919613690881</v>
      </c>
      <c r="I447" s="99">
        <f>RES_hhdet_in_tess!I29</f>
        <v>1.392456459253075</v>
      </c>
      <c r="J447" s="99">
        <f>RES_hhdet_in_tess!J29</f>
        <v>1.1069027103529785</v>
      </c>
      <c r="K447" s="99">
        <f>RES_hhdet_in_tess!K29</f>
        <v>1.7212070568557145</v>
      </c>
      <c r="L447" s="99">
        <f>RES_hhdet_in_tess!L29</f>
        <v>2.0726068357333136</v>
      </c>
      <c r="M447" s="99">
        <f>RES_hhdet_in_tess!M29</f>
        <v>1.4272119443632398</v>
      </c>
      <c r="N447" s="99">
        <f>RES_hhdet_in_tess!N29</f>
        <v>2.2183925016552757</v>
      </c>
      <c r="O447" s="99">
        <f>RES_hhdet_in_tess!O29</f>
        <v>0.43693684189323406</v>
      </c>
      <c r="P447" s="99">
        <f>RES_hhdet_in_tess!P29</f>
        <v>0</v>
      </c>
      <c r="Q447" s="99">
        <f>RES_hhdet_in_tess!Q29</f>
        <v>0.14072561594996577</v>
      </c>
      <c r="R447" s="99">
        <f>RES_hhdet_in_tess!R29</f>
        <v>0.67524160037431957</v>
      </c>
      <c r="S447" s="99">
        <f>RES_hhdet_in_tess!S29</f>
        <v>0.8229640523394276</v>
      </c>
      <c r="T447" s="99">
        <f>RES_hhdet_in_tess!T29</f>
        <v>1.0736515473051631</v>
      </c>
      <c r="U447" s="99">
        <f>RES_hhdet_in_tess!U29</f>
        <v>0.57790949831245497</v>
      </c>
      <c r="V447" s="99">
        <f>RES_hhdet_in_tess!V29</f>
        <v>0.62096220747274866</v>
      </c>
      <c r="W447" s="99">
        <f>RES_hhdet_in_tess!W29</f>
        <v>0.60630742042629437</v>
      </c>
      <c r="X447" s="99">
        <f>RES_hhdet_in_tess!X29</f>
        <v>0.7837532355061525</v>
      </c>
      <c r="Y447" s="99">
        <f>RES_hhdet_in_tess!Y29</f>
        <v>0.27254285952995094</v>
      </c>
      <c r="DA447" s="63" t="s">
        <v>4620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7.1891762430603086</v>
      </c>
      <c r="E448" s="123">
        <v>6.7078697151413662</v>
      </c>
      <c r="F448" s="123">
        <v>6.6892072879137574</v>
      </c>
      <c r="G448" s="123">
        <v>6.7490732493350096</v>
      </c>
      <c r="H448" s="123">
        <v>6.7922064349982252</v>
      </c>
      <c r="I448" s="123">
        <v>6.7036477862849297</v>
      </c>
      <c r="J448" s="123">
        <v>6.6695761315382693</v>
      </c>
      <c r="K448" s="123">
        <v>6.4780885446202889</v>
      </c>
      <c r="L448" s="123">
        <v>6.6935591250399042</v>
      </c>
      <c r="M448" s="123">
        <v>6.6544136029543255</v>
      </c>
      <c r="N448" s="123">
        <v>6.516134869256863</v>
      </c>
      <c r="O448" s="123">
        <v>6.5388512193485413</v>
      </c>
      <c r="P448" s="123">
        <v>0</v>
      </c>
      <c r="Q448" s="123">
        <v>6.4207264037586258</v>
      </c>
      <c r="R448" s="123">
        <v>6.6888266451394394</v>
      </c>
      <c r="S448" s="123">
        <v>7.0008382171767751</v>
      </c>
      <c r="T448" s="123">
        <v>7.0951544285359383</v>
      </c>
      <c r="U448" s="123">
        <v>7.0470430832462254</v>
      </c>
      <c r="V448" s="123">
        <v>6.9838154036796496</v>
      </c>
      <c r="W448" s="123">
        <v>7.1305771841944372</v>
      </c>
      <c r="X448" s="123">
        <v>7.3674771438520068</v>
      </c>
      <c r="Y448" s="123">
        <v>6.5990531511486434</v>
      </c>
      <c r="DA448" s="130" t="s">
        <v>4621</v>
      </c>
    </row>
    <row r="449" spans="1:105" ht="12" customHeight="1" x14ac:dyDescent="0.25">
      <c r="A449" s="97" t="s">
        <v>141</v>
      </c>
      <c r="B449" s="99"/>
      <c r="C449" s="99">
        <v>0</v>
      </c>
      <c r="D449" s="99">
        <v>7.1931031652024577</v>
      </c>
      <c r="E449" s="99">
        <v>6.7401952350646486</v>
      </c>
      <c r="F449" s="99">
        <v>6.741515540561827</v>
      </c>
      <c r="G449" s="99">
        <v>6.9110739837010904</v>
      </c>
      <c r="H449" s="99">
        <v>6.640761801929651</v>
      </c>
      <c r="I449" s="99">
        <v>6.6411776827063722</v>
      </c>
      <c r="J449" s="99">
        <v>6.6687750431722863</v>
      </c>
      <c r="K449" s="99">
        <v>6.5229193523649087</v>
      </c>
      <c r="L449" s="99">
        <v>6.6924248956172709</v>
      </c>
      <c r="M449" s="99">
        <v>6.5665091652507304</v>
      </c>
      <c r="N449" s="99">
        <v>6.4856992728381826</v>
      </c>
      <c r="O449" s="99">
        <v>6.7017721808404493</v>
      </c>
      <c r="P449" s="99">
        <v>0</v>
      </c>
      <c r="Q449" s="99">
        <v>6.5413486332976651</v>
      </c>
      <c r="R449" s="99">
        <v>6.7920110411647148</v>
      </c>
      <c r="S449" s="99">
        <v>7.1163962414272692</v>
      </c>
      <c r="T449" s="99">
        <v>7.1731123226250881</v>
      </c>
      <c r="U449" s="99">
        <v>6.8464108721136734</v>
      </c>
      <c r="V449" s="99">
        <v>6.692617793453711</v>
      </c>
      <c r="W449" s="99">
        <v>7.083259942766885</v>
      </c>
      <c r="X449" s="99">
        <v>7.7323840804321478</v>
      </c>
      <c r="Y449" s="99">
        <v>6.4176759376547245</v>
      </c>
      <c r="DA449" s="63" t="s">
        <v>4622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7.1925220878566476</v>
      </c>
      <c r="E450" s="99">
        <v>6.7408263885478927</v>
      </c>
      <c r="F450" s="99">
        <v>6.7427697495001251</v>
      </c>
      <c r="G450" s="99">
        <v>6.9125089633978138</v>
      </c>
      <c r="H450" s="99">
        <v>6.6414630860087254</v>
      </c>
      <c r="I450" s="99">
        <v>6.646849504189082</v>
      </c>
      <c r="J450" s="99">
        <v>6.679580887804863</v>
      </c>
      <c r="K450" s="99">
        <v>6.5330678417449493</v>
      </c>
      <c r="L450" s="99">
        <v>6.7000902625739869</v>
      </c>
      <c r="M450" s="99">
        <v>6.5689938525195828</v>
      </c>
      <c r="N450" s="99">
        <v>6.4862409812442854</v>
      </c>
      <c r="O450" s="99">
        <v>6.7019771408970232</v>
      </c>
      <c r="P450" s="99">
        <v>0</v>
      </c>
      <c r="Q450" s="99">
        <v>6.544782792365929</v>
      </c>
      <c r="R450" s="99">
        <v>6.797522692790781</v>
      </c>
      <c r="S450" s="99">
        <v>7.1218097208020765</v>
      </c>
      <c r="T450" s="99">
        <v>7.1745836649377877</v>
      </c>
      <c r="U450" s="99">
        <v>6.8406363915075064</v>
      </c>
      <c r="V450" s="99">
        <v>6.6858100020892017</v>
      </c>
      <c r="W450" s="99">
        <v>7.0842622818654286</v>
      </c>
      <c r="X450" s="99">
        <v>7.7438239247715739</v>
      </c>
      <c r="Y450" s="99">
        <v>6.4194483272640088</v>
      </c>
      <c r="DA450" s="63" t="s">
        <v>4623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0.64149467431752039</v>
      </c>
      <c r="E451" s="102">
        <v>0.3543203089310239</v>
      </c>
      <c r="F451" s="102">
        <v>0.46647705547106683</v>
      </c>
      <c r="G451" s="102">
        <v>0.46299307751971802</v>
      </c>
      <c r="H451" s="102">
        <v>0.60724459723254076</v>
      </c>
      <c r="I451" s="102">
        <v>0.49611592406377014</v>
      </c>
      <c r="J451" s="102">
        <v>0.46879145033200575</v>
      </c>
      <c r="K451" s="102">
        <v>0.42977695697658536</v>
      </c>
      <c r="L451" s="102">
        <v>0.44096710868185607</v>
      </c>
      <c r="M451" s="102">
        <v>0.65211231431647387</v>
      </c>
      <c r="N451" s="102">
        <v>0.42204477272360341</v>
      </c>
      <c r="O451" s="102">
        <v>0.27501015196368273</v>
      </c>
      <c r="P451" s="102">
        <v>0</v>
      </c>
      <c r="Q451" s="102">
        <v>0.11648207115164394</v>
      </c>
      <c r="R451" s="102">
        <v>0.20567097013032212</v>
      </c>
      <c r="S451" s="102">
        <v>0.40325214052187047</v>
      </c>
      <c r="T451" s="102">
        <v>0.47422896832271361</v>
      </c>
      <c r="U451" s="102">
        <v>0.56905200043358017</v>
      </c>
      <c r="V451" s="102">
        <v>0.44338265234770369</v>
      </c>
      <c r="W451" s="102">
        <v>0.54196518190097576</v>
      </c>
      <c r="X451" s="102">
        <v>0.67256942681672993</v>
      </c>
      <c r="Y451" s="102">
        <v>0.41373310687946463</v>
      </c>
      <c r="DA451" s="131" t="s">
        <v>4624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6.5510274135391287</v>
      </c>
      <c r="E452" s="105">
        <v>6.3865060796168702</v>
      </c>
      <c r="F452" s="105">
        <v>6.2762926940290589</v>
      </c>
      <c r="G452" s="105">
        <v>6.4495158858780961</v>
      </c>
      <c r="H452" s="105">
        <v>6.0342184887761849</v>
      </c>
      <c r="I452" s="105">
        <v>6.1507335801253129</v>
      </c>
      <c r="J452" s="105">
        <v>6.2107894374728581</v>
      </c>
      <c r="K452" s="105">
        <v>6.1032908847683638</v>
      </c>
      <c r="L452" s="105">
        <v>6.2591231538921317</v>
      </c>
      <c r="M452" s="105">
        <v>5.9168815382031097</v>
      </c>
      <c r="N452" s="105">
        <v>6.0641962085206815</v>
      </c>
      <c r="O452" s="105">
        <v>6.4269669889333407</v>
      </c>
      <c r="P452" s="105">
        <v>0</v>
      </c>
      <c r="Q452" s="105">
        <v>6.4283007212142849</v>
      </c>
      <c r="R452" s="105">
        <v>6.5918517226604587</v>
      </c>
      <c r="S452" s="105">
        <v>6.7185575802802049</v>
      </c>
      <c r="T452" s="105">
        <v>6.7003546966150749</v>
      </c>
      <c r="U452" s="105">
        <v>6.2715843910739268</v>
      </c>
      <c r="V452" s="105">
        <v>6.2424273497414982</v>
      </c>
      <c r="W452" s="105">
        <v>6.5422970999644523</v>
      </c>
      <c r="X452" s="105">
        <v>7.0712544979548442</v>
      </c>
      <c r="Y452" s="105">
        <v>6.0057152203845448</v>
      </c>
      <c r="DA452" s="132" t="s">
        <v>4625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7.1799109758830122</v>
      </c>
      <c r="E453" s="102">
        <v>6.5603877191049049</v>
      </c>
      <c r="F453" s="102">
        <v>6.5668061141217562</v>
      </c>
      <c r="G453" s="102">
        <v>6.5964939795942019</v>
      </c>
      <c r="H453" s="102">
        <v>6.9587858814638599</v>
      </c>
      <c r="I453" s="102">
        <v>6.7424583181593407</v>
      </c>
      <c r="J453" s="102">
        <v>6.6626173202317949</v>
      </c>
      <c r="K453" s="102">
        <v>6.4340297192019955</v>
      </c>
      <c r="L453" s="102">
        <v>6.6899318532573426</v>
      </c>
      <c r="M453" s="102">
        <v>6.7439259714038373</v>
      </c>
      <c r="N453" s="102">
        <v>6.5414834748836066</v>
      </c>
      <c r="O453" s="102">
        <v>6.3845415752990329</v>
      </c>
      <c r="P453" s="102">
        <v>0</v>
      </c>
      <c r="Q453" s="102">
        <v>6.2962712686848574</v>
      </c>
      <c r="R453" s="102">
        <v>6.5574585476408513</v>
      </c>
      <c r="S453" s="102">
        <v>6.8749376980948878</v>
      </c>
      <c r="T453" s="102">
        <v>7.0330654410583184</v>
      </c>
      <c r="U453" s="102">
        <v>7.1429059980232488</v>
      </c>
      <c r="V453" s="102">
        <v>7.1662055601971089</v>
      </c>
      <c r="W453" s="102">
        <v>7.1684016202106822</v>
      </c>
      <c r="X453" s="102">
        <v>7.0604585990760453</v>
      </c>
      <c r="Y453" s="102">
        <v>6.7081294636796081</v>
      </c>
      <c r="DA453" s="131" t="s">
        <v>4626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7.1785231527405324</v>
      </c>
      <c r="E454" s="105">
        <v>6.5616678687671879</v>
      </c>
      <c r="F454" s="105">
        <v>6.5691527280919511</v>
      </c>
      <c r="G454" s="105">
        <v>6.5981374731281859</v>
      </c>
      <c r="H454" s="105">
        <v>6.9606611903409785</v>
      </c>
      <c r="I454" s="105">
        <v>6.749618209284546</v>
      </c>
      <c r="J454" s="105">
        <v>6.677327038101617</v>
      </c>
      <c r="K454" s="105">
        <v>6.4496601332421957</v>
      </c>
      <c r="L454" s="105">
        <v>6.7026963262663779</v>
      </c>
      <c r="M454" s="105">
        <v>6.7459552586260676</v>
      </c>
      <c r="N454" s="105">
        <v>6.5390535394773384</v>
      </c>
      <c r="O454" s="105">
        <v>6.3828518264083334</v>
      </c>
      <c r="P454" s="105">
        <v>0</v>
      </c>
      <c r="Q454" s="105">
        <v>6.325341731897808</v>
      </c>
      <c r="R454" s="105">
        <v>6.6069912621211619</v>
      </c>
      <c r="S454" s="105">
        <v>6.9293086503975898</v>
      </c>
      <c r="T454" s="105">
        <v>7.0628246887816442</v>
      </c>
      <c r="U454" s="105">
        <v>7.1421072245415402</v>
      </c>
      <c r="V454" s="105">
        <v>7.1510527771473269</v>
      </c>
      <c r="W454" s="105">
        <v>7.1599962969811477</v>
      </c>
      <c r="X454" s="105">
        <v>7.067998765879457</v>
      </c>
      <c r="Y454" s="105">
        <v>6.7139910044131685</v>
      </c>
      <c r="DA454" s="132" t="s">
        <v>4627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0.63929456710219157</v>
      </c>
      <c r="E455" s="99">
        <v>0.33671322779037227</v>
      </c>
      <c r="F455" s="99">
        <v>0.45082633688137996</v>
      </c>
      <c r="G455" s="99">
        <v>0.43693420264646654</v>
      </c>
      <c r="H455" s="99">
        <v>0.64214907032005475</v>
      </c>
      <c r="I455" s="99">
        <v>0.50513613845901795</v>
      </c>
      <c r="J455" s="99">
        <v>0.46763533033892046</v>
      </c>
      <c r="K455" s="99">
        <v>0.42058493228888771</v>
      </c>
      <c r="L455" s="99">
        <v>0.43356615428048823</v>
      </c>
      <c r="M455" s="99">
        <v>0.6604723287638431</v>
      </c>
      <c r="N455" s="99">
        <v>0.42135224043119313</v>
      </c>
      <c r="O455" s="99">
        <v>0.24318031664987788</v>
      </c>
      <c r="P455" s="99">
        <v>0</v>
      </c>
      <c r="Q455" s="99">
        <v>8.278552675292937E-2</v>
      </c>
      <c r="R455" s="99">
        <v>0.16893105123931734</v>
      </c>
      <c r="S455" s="99">
        <v>0.38084104740222036</v>
      </c>
      <c r="T455" s="99">
        <v>0.46015080084893273</v>
      </c>
      <c r="U455" s="99">
        <v>0.61116888486875698</v>
      </c>
      <c r="V455" s="99">
        <v>0.50340982030186865</v>
      </c>
      <c r="W455" s="99">
        <v>0.53405172536146017</v>
      </c>
      <c r="X455" s="99">
        <v>0.57316123005639485</v>
      </c>
      <c r="Y455" s="99">
        <v>0.44801879820326451</v>
      </c>
      <c r="DA455" s="63" t="s">
        <v>4628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6.5392285856383401</v>
      </c>
      <c r="E456" s="99">
        <v>6.2249546409768151</v>
      </c>
      <c r="F456" s="99">
        <v>6.1183263912105694</v>
      </c>
      <c r="G456" s="99">
        <v>6.1612032704817192</v>
      </c>
      <c r="H456" s="99">
        <v>6.3185121200209231</v>
      </c>
      <c r="I456" s="99">
        <v>6.2444820708255282</v>
      </c>
      <c r="J456" s="99">
        <v>6.2096917077626976</v>
      </c>
      <c r="K456" s="99">
        <v>6.0290752009533062</v>
      </c>
      <c r="L456" s="99">
        <v>6.2691301719858901</v>
      </c>
      <c r="M456" s="99">
        <v>6.0854829298622235</v>
      </c>
      <c r="N456" s="99">
        <v>6.1177012990461455</v>
      </c>
      <c r="O456" s="99">
        <v>6.1396715097584567</v>
      </c>
      <c r="P456" s="99">
        <v>0</v>
      </c>
      <c r="Q456" s="99">
        <v>6.2425562051448793</v>
      </c>
      <c r="R456" s="99">
        <v>6.4380602108818454</v>
      </c>
      <c r="S456" s="99">
        <v>6.5484676029953688</v>
      </c>
      <c r="T456" s="99">
        <v>6.6026738879327107</v>
      </c>
      <c r="U456" s="99">
        <v>6.5309383396727831</v>
      </c>
      <c r="V456" s="99">
        <v>6.6476429568454583</v>
      </c>
      <c r="W456" s="99">
        <v>6.6259445716196863</v>
      </c>
      <c r="X456" s="99">
        <v>6.4948375358230628</v>
      </c>
      <c r="Y456" s="99">
        <v>6.2659722062099048</v>
      </c>
      <c r="DA456" s="63" t="s">
        <v>4629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4.3747659700633967</v>
      </c>
      <c r="E457" s="123">
        <v>4.393720388535713</v>
      </c>
      <c r="F457" s="123">
        <v>4.3517344719801967</v>
      </c>
      <c r="G457" s="123">
        <v>4.3674459697842885</v>
      </c>
      <c r="H457" s="123">
        <v>4.9664895924039421</v>
      </c>
      <c r="I457" s="123">
        <v>4.8305264311333529</v>
      </c>
      <c r="J457" s="123">
        <v>4.7325150628940662</v>
      </c>
      <c r="K457" s="123">
        <v>4.5421697562619414</v>
      </c>
      <c r="L457" s="123">
        <v>4.6432472343390101</v>
      </c>
      <c r="M457" s="123">
        <v>4.1756430186112743</v>
      </c>
      <c r="N457" s="123">
        <v>3.9906987486261225</v>
      </c>
      <c r="O457" s="123">
        <v>3.4757282448096527</v>
      </c>
      <c r="P457" s="123">
        <v>0</v>
      </c>
      <c r="Q457" s="123">
        <v>3.7875043732666827</v>
      </c>
      <c r="R457" s="123">
        <v>3.8156195348031612</v>
      </c>
      <c r="S457" s="123">
        <v>3.8990236865171157</v>
      </c>
      <c r="T457" s="123">
        <v>4.2133917527247915</v>
      </c>
      <c r="U457" s="123">
        <v>3.9649962449879834</v>
      </c>
      <c r="V457" s="123">
        <v>3.9383894056507192</v>
      </c>
      <c r="W457" s="123">
        <v>3.9745425349214747</v>
      </c>
      <c r="X457" s="123">
        <v>4.0434194261766168</v>
      </c>
      <c r="Y457" s="123">
        <v>3.8112085689217907</v>
      </c>
      <c r="DA457" s="130" t="s">
        <v>4630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4.3542633823160184</v>
      </c>
      <c r="E458" s="99">
        <v>4.3713135936467857</v>
      </c>
      <c r="F458" s="99">
        <v>4.4684230868988646</v>
      </c>
      <c r="G458" s="99">
        <v>4.536890953072767</v>
      </c>
      <c r="H458" s="99">
        <v>4.6464480728979707</v>
      </c>
      <c r="I458" s="99">
        <v>4.7398697557184732</v>
      </c>
      <c r="J458" s="99">
        <v>4.7565525942313212</v>
      </c>
      <c r="K458" s="99">
        <v>4.6366003862130363</v>
      </c>
      <c r="L458" s="99">
        <v>4.5166378414826065</v>
      </c>
      <c r="M458" s="99">
        <v>4.1389758493915654</v>
      </c>
      <c r="N458" s="99">
        <v>3.9511051348216815</v>
      </c>
      <c r="O458" s="99">
        <v>3.7983733446265786</v>
      </c>
      <c r="P458" s="99">
        <v>0</v>
      </c>
      <c r="Q458" s="99">
        <v>3.7826951794722619</v>
      </c>
      <c r="R458" s="99">
        <v>3.8719999163598735</v>
      </c>
      <c r="S458" s="99">
        <v>4.0106784024981303</v>
      </c>
      <c r="T458" s="99">
        <v>4.2524709177895321</v>
      </c>
      <c r="U458" s="99">
        <v>3.8327705842753037</v>
      </c>
      <c r="V458" s="99">
        <v>3.7268171566941635</v>
      </c>
      <c r="W458" s="99">
        <v>3.9376362483563199</v>
      </c>
      <c r="X458" s="99">
        <v>4.4123962490705972</v>
      </c>
      <c r="Y458" s="99">
        <v>3.6613528980299752</v>
      </c>
      <c r="DA458" s="63" t="s">
        <v>4631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4.3827364137109113</v>
      </c>
      <c r="E459" s="110">
        <v>4.4020644350637932</v>
      </c>
      <c r="F459" s="110">
        <v>4.3088757223691987</v>
      </c>
      <c r="G459" s="110">
        <v>4.3160232189119752</v>
      </c>
      <c r="H459" s="110">
        <v>5.0464473747678156</v>
      </c>
      <c r="I459" s="110">
        <v>4.8535753069834806</v>
      </c>
      <c r="J459" s="110">
        <v>4.7265865910546676</v>
      </c>
      <c r="K459" s="110">
        <v>4.5134608317007441</v>
      </c>
      <c r="L459" s="110">
        <v>4.6861385361452728</v>
      </c>
      <c r="M459" s="110">
        <v>4.1890912415892902</v>
      </c>
      <c r="N459" s="110">
        <v>4.0026465155188777</v>
      </c>
      <c r="O459" s="110">
        <v>3.3868739764529274</v>
      </c>
      <c r="P459" s="110">
        <v>0</v>
      </c>
      <c r="Q459" s="110">
        <v>3.7886055840103054</v>
      </c>
      <c r="R459" s="110">
        <v>3.8005240902044921</v>
      </c>
      <c r="S459" s="110">
        <v>3.8673349899806166</v>
      </c>
      <c r="T459" s="110">
        <v>4.2045457184842316</v>
      </c>
      <c r="U459" s="110">
        <v>3.9891147010336576</v>
      </c>
      <c r="V459" s="110">
        <v>3.9800534625590052</v>
      </c>
      <c r="W459" s="110">
        <v>3.982608345421117</v>
      </c>
      <c r="X459" s="110">
        <v>3.9660538513359835</v>
      </c>
      <c r="Y459" s="110">
        <v>3.8447158056791073</v>
      </c>
      <c r="DA459" s="60" t="s">
        <v>4632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15.23725155735111</v>
      </c>
      <c r="E461" s="118">
        <f t="shared" si="239"/>
        <v>15.991530452752427</v>
      </c>
      <c r="F461" s="118">
        <f t="shared" si="239"/>
        <v>16.582370115606317</v>
      </c>
      <c r="G461" s="118">
        <f t="shared" si="239"/>
        <v>16.085801506635352</v>
      </c>
      <c r="H461" s="118">
        <f t="shared" si="239"/>
        <v>15.193832204336703</v>
      </c>
      <c r="I461" s="118">
        <f t="shared" si="239"/>
        <v>14.890764299197237</v>
      </c>
      <c r="J461" s="118">
        <f t="shared" si="239"/>
        <v>14.524972874643577</v>
      </c>
      <c r="K461" s="118">
        <f t="shared" si="239"/>
        <v>14.052020800454869</v>
      </c>
      <c r="L461" s="118">
        <f t="shared" si="239"/>
        <v>15.022310936534987</v>
      </c>
      <c r="M461" s="118">
        <f t="shared" si="239"/>
        <v>12.603142694639285</v>
      </c>
      <c r="N461" s="118">
        <f t="shared" si="239"/>
        <v>12.163188127066372</v>
      </c>
      <c r="O461" s="118">
        <f t="shared" si="239"/>
        <v>10.854019385091961</v>
      </c>
      <c r="P461" s="118">
        <f t="shared" si="239"/>
        <v>0</v>
      </c>
      <c r="Q461" s="118">
        <f t="shared" si="239"/>
        <v>8.6970368380532843</v>
      </c>
      <c r="R461" s="118">
        <f t="shared" ref="R461:V461" si="240">R462+R465+R467+R476</f>
        <v>9.322718838153909</v>
      </c>
      <c r="S461" s="118">
        <f t="shared" si="240"/>
        <v>7.7006630540280492</v>
      </c>
      <c r="T461" s="118">
        <f t="shared" si="240"/>
        <v>8.9213118160779885</v>
      </c>
      <c r="U461" s="118">
        <f t="shared" si="240"/>
        <v>7.4109371637145447</v>
      </c>
      <c r="V461" s="118">
        <f t="shared" si="240"/>
        <v>7.1086392804061749</v>
      </c>
      <c r="W461" s="118">
        <f t="shared" ref="W461:Y461" si="241">W462+W465+W467+W476</f>
        <v>7.3998631906176753</v>
      </c>
      <c r="X461" s="118">
        <f t="shared" si="241"/>
        <v>7.9322073691021631</v>
      </c>
      <c r="Y461" s="118">
        <f t="shared" si="241"/>
        <v>6.5073537409509843</v>
      </c>
      <c r="DA461" s="129" t="s">
        <v>4783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12.695665460437784</v>
      </c>
      <c r="E462" s="123">
        <f t="shared" si="242"/>
        <v>13.29713923613866</v>
      </c>
      <c r="F462" s="123">
        <f t="shared" si="242"/>
        <v>14.21488619963622</v>
      </c>
      <c r="G462" s="123">
        <f t="shared" si="242"/>
        <v>14.33035433257078</v>
      </c>
      <c r="H462" s="123">
        <f t="shared" si="242"/>
        <v>13.442497771023859</v>
      </c>
      <c r="I462" s="123">
        <f t="shared" si="242"/>
        <v>13.467466663727389</v>
      </c>
      <c r="J462" s="123">
        <f t="shared" si="242"/>
        <v>13.179295294604927</v>
      </c>
      <c r="K462" s="123">
        <f t="shared" si="242"/>
        <v>12.49897169470332</v>
      </c>
      <c r="L462" s="123">
        <f t="shared" si="242"/>
        <v>13.289329866068114</v>
      </c>
      <c r="M462" s="123">
        <f t="shared" si="242"/>
        <v>10.905070776596402</v>
      </c>
      <c r="N462" s="123">
        <f t="shared" si="242"/>
        <v>10.739641015132394</v>
      </c>
      <c r="O462" s="123">
        <f t="shared" si="242"/>
        <v>9.383355934638983</v>
      </c>
      <c r="P462" s="123">
        <f t="shared" si="242"/>
        <v>0</v>
      </c>
      <c r="Q462" s="123">
        <f t="shared" si="242"/>
        <v>7.4217437609056729</v>
      </c>
      <c r="R462" s="123">
        <f t="shared" ref="R462:V462" si="243">SUM(R463:R464)</f>
        <v>7.9437104094238702</v>
      </c>
      <c r="S462" s="123">
        <f t="shared" si="243"/>
        <v>6.361219726033851</v>
      </c>
      <c r="T462" s="123">
        <f t="shared" si="243"/>
        <v>7.7776482608714899</v>
      </c>
      <c r="U462" s="123">
        <f t="shared" si="243"/>
        <v>6.532877464655213</v>
      </c>
      <c r="V462" s="123">
        <f t="shared" si="243"/>
        <v>6.1455520066460529</v>
      </c>
      <c r="W462" s="123">
        <f t="shared" ref="W462:Y462" si="244">SUM(W463:W464)</f>
        <v>6.2928539744785006</v>
      </c>
      <c r="X462" s="123">
        <f t="shared" si="244"/>
        <v>6.6455431772638223</v>
      </c>
      <c r="Y462" s="123">
        <f t="shared" si="244"/>
        <v>5.5522612953223502</v>
      </c>
      <c r="DA462" s="130" t="s">
        <v>4784</v>
      </c>
    </row>
    <row r="463" spans="1:105" ht="12" customHeight="1" x14ac:dyDescent="0.25">
      <c r="A463" s="97" t="s">
        <v>74</v>
      </c>
      <c r="B463" s="99"/>
      <c r="C463" s="99">
        <v>0</v>
      </c>
      <c r="D463" s="99">
        <v>12.695665460437784</v>
      </c>
      <c r="E463" s="99">
        <v>13.29713923613866</v>
      </c>
      <c r="F463" s="99">
        <v>14.21488619963622</v>
      </c>
      <c r="G463" s="99">
        <v>14.33035433257078</v>
      </c>
      <c r="H463" s="99">
        <v>13.442497771023859</v>
      </c>
      <c r="I463" s="99">
        <v>13.467466663727389</v>
      </c>
      <c r="J463" s="99">
        <v>13.179295294604927</v>
      </c>
      <c r="K463" s="99">
        <v>12.49897169470332</v>
      </c>
      <c r="L463" s="99">
        <v>13.289329866068114</v>
      </c>
      <c r="M463" s="99">
        <v>10.905070776596402</v>
      </c>
      <c r="N463" s="99">
        <v>10.739641015132394</v>
      </c>
      <c r="O463" s="99">
        <v>9.383355934638983</v>
      </c>
      <c r="P463" s="99">
        <v>0</v>
      </c>
      <c r="Q463" s="99">
        <v>7.4217437609056729</v>
      </c>
      <c r="R463" s="99">
        <v>7.9437104094238702</v>
      </c>
      <c r="S463" s="99">
        <v>6.361219726033851</v>
      </c>
      <c r="T463" s="99">
        <v>7.7776482608714899</v>
      </c>
      <c r="U463" s="99">
        <v>6.532877464655213</v>
      </c>
      <c r="V463" s="99">
        <v>6.1455520066460529</v>
      </c>
      <c r="W463" s="99">
        <v>6.2928539744785006</v>
      </c>
      <c r="X463" s="99">
        <v>6.6455431772638223</v>
      </c>
      <c r="Y463" s="99">
        <v>5.5522612953223502</v>
      </c>
      <c r="DA463" s="63" t="s">
        <v>4785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4786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4787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4788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2.0568354939750502</v>
      </c>
      <c r="E467" s="123">
        <v>2.2232142655192675</v>
      </c>
      <c r="F467" s="123">
        <v>1.8912124418620866</v>
      </c>
      <c r="G467" s="123">
        <v>1.3368171318306146</v>
      </c>
      <c r="H467" s="123">
        <v>1.3836537991896123</v>
      </c>
      <c r="I467" s="123">
        <v>1.0433862396673317</v>
      </c>
      <c r="J467" s="123">
        <v>0.97401037569213378</v>
      </c>
      <c r="K467" s="123">
        <v>1.1265995765335735</v>
      </c>
      <c r="L467" s="123">
        <v>1.2826180500880187</v>
      </c>
      <c r="M467" s="123">
        <v>1.2607936922452823</v>
      </c>
      <c r="N467" s="123">
        <v>1.0631269802460397</v>
      </c>
      <c r="O467" s="123">
        <v>1.1480070994153686</v>
      </c>
      <c r="P467" s="123">
        <v>0</v>
      </c>
      <c r="Q467" s="123">
        <v>0.9991686256791108</v>
      </c>
      <c r="R467" s="123">
        <v>1.0613677822281742</v>
      </c>
      <c r="S467" s="123">
        <v>0.99915888694991073</v>
      </c>
      <c r="T467" s="123">
        <v>0.8463111674756334</v>
      </c>
      <c r="U467" s="123">
        <v>0.65668120417995024</v>
      </c>
      <c r="V467" s="123">
        <v>0.73539305252781739</v>
      </c>
      <c r="W467" s="123">
        <v>0.84578680971305253</v>
      </c>
      <c r="X467" s="123">
        <v>1.0039528626273431</v>
      </c>
      <c r="Y467" s="123">
        <v>0.70778924790780173</v>
      </c>
      <c r="DA467" s="130" t="s">
        <v>4789</v>
      </c>
    </row>
    <row r="468" spans="1:105" ht="12" customHeight="1" x14ac:dyDescent="0.25">
      <c r="A468" s="97" t="s">
        <v>141</v>
      </c>
      <c r="B468" s="99"/>
      <c r="C468" s="99">
        <v>0</v>
      </c>
      <c r="D468" s="99">
        <v>2.9147500064644336</v>
      </c>
      <c r="E468" s="99">
        <v>2.7198099742248885</v>
      </c>
      <c r="F468" s="99">
        <v>2.7088327694920054</v>
      </c>
      <c r="G468" s="99">
        <v>2.7639762072464413</v>
      </c>
      <c r="H468" s="99">
        <v>2.642408957563581</v>
      </c>
      <c r="I468" s="99">
        <v>2.6279101552856772</v>
      </c>
      <c r="J468" s="99">
        <v>2.6219068720637804</v>
      </c>
      <c r="K468" s="99">
        <v>2.5450982476005479</v>
      </c>
      <c r="L468" s="99">
        <v>2.5881921942633412</v>
      </c>
      <c r="M468" s="99">
        <v>2.4946187930118815</v>
      </c>
      <c r="N468" s="99">
        <v>2.3941768307929512</v>
      </c>
      <c r="O468" s="99">
        <v>2.3756337654307536</v>
      </c>
      <c r="P468" s="99">
        <v>0</v>
      </c>
      <c r="Q468" s="99">
        <v>2.1242523218940175</v>
      </c>
      <c r="R468" s="99">
        <v>2.1502092063173017</v>
      </c>
      <c r="S468" s="99">
        <v>2.201379373476716</v>
      </c>
      <c r="T468" s="99">
        <v>2.1743432930960167</v>
      </c>
      <c r="U468" s="99">
        <v>2.0403988215515887</v>
      </c>
      <c r="V468" s="99">
        <v>1.968494669362733</v>
      </c>
      <c r="W468" s="99">
        <v>2.0667896849223593</v>
      </c>
      <c r="X468" s="99">
        <v>2.2464220413609874</v>
      </c>
      <c r="Y468" s="99">
        <v>1.860390975741077</v>
      </c>
      <c r="DA468" s="63" t="s">
        <v>4790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0.25994297081116102</v>
      </c>
      <c r="E469" s="99">
        <v>0.14297566712721485</v>
      </c>
      <c r="F469" s="99">
        <v>0.18743683471073902</v>
      </c>
      <c r="G469" s="99">
        <v>0.18516685733683733</v>
      </c>
      <c r="H469" s="99">
        <v>0.24162718239541414</v>
      </c>
      <c r="I469" s="99">
        <v>0.19631278326449236</v>
      </c>
      <c r="J469" s="99">
        <v>0.18431083928204386</v>
      </c>
      <c r="K469" s="99">
        <v>0.16768942263001202</v>
      </c>
      <c r="L469" s="99">
        <v>0.17053723372595078</v>
      </c>
      <c r="M469" s="99">
        <v>0.2477376629666565</v>
      </c>
      <c r="N469" s="99">
        <v>0.15579658783191605</v>
      </c>
      <c r="O469" s="99">
        <v>9.748517037164281E-2</v>
      </c>
      <c r="P469" s="99">
        <v>0</v>
      </c>
      <c r="Q469" s="99">
        <v>3.7826650737336438E-2</v>
      </c>
      <c r="R469" s="99">
        <v>6.51111446618899E-2</v>
      </c>
      <c r="S469" s="99">
        <v>0.12474164090069557</v>
      </c>
      <c r="T469" s="99">
        <v>0.14375023424796712</v>
      </c>
      <c r="U469" s="99">
        <v>0.16959149147994237</v>
      </c>
      <c r="V469" s="99">
        <v>0.13041180814001926</v>
      </c>
      <c r="W469" s="99">
        <v>0.15813736282314933</v>
      </c>
      <c r="X469" s="99">
        <v>0.19539572388419016</v>
      </c>
      <c r="Y469" s="99">
        <v>0.11993521422416287</v>
      </c>
      <c r="DA469" s="63" t="s">
        <v>4791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0.25994297081116102</v>
      </c>
      <c r="E470" s="102">
        <v>0.14297566712721485</v>
      </c>
      <c r="F470" s="102">
        <v>0.18743683471073902</v>
      </c>
      <c r="G470" s="102">
        <v>0.18516685733683733</v>
      </c>
      <c r="H470" s="102">
        <v>0.24162718239541414</v>
      </c>
      <c r="I470" s="102">
        <v>0.19631278326449236</v>
      </c>
      <c r="J470" s="102">
        <v>0.18431083928204386</v>
      </c>
      <c r="K470" s="102">
        <v>0.16768942263001202</v>
      </c>
      <c r="L470" s="102">
        <v>0.17053723372595078</v>
      </c>
      <c r="M470" s="102">
        <v>0.2477376629666565</v>
      </c>
      <c r="N470" s="102">
        <v>0.15579658783191605</v>
      </c>
      <c r="O470" s="102">
        <v>9.748517037164281E-2</v>
      </c>
      <c r="P470" s="102">
        <v>0</v>
      </c>
      <c r="Q470" s="102">
        <v>3.7826650737336438E-2</v>
      </c>
      <c r="R470" s="102">
        <v>6.51111446618899E-2</v>
      </c>
      <c r="S470" s="102">
        <v>0.12474164090069557</v>
      </c>
      <c r="T470" s="102">
        <v>0.14375023424796712</v>
      </c>
      <c r="U470" s="102">
        <v>0.16959149147994237</v>
      </c>
      <c r="V470" s="102">
        <v>0.13041180814001926</v>
      </c>
      <c r="W470" s="102">
        <v>0.15813736282314933</v>
      </c>
      <c r="X470" s="102">
        <v>0.19539572388419016</v>
      </c>
      <c r="Y470" s="102">
        <v>0.11993521422416287</v>
      </c>
      <c r="DA470" s="131" t="s">
        <v>4792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4793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4794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4795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4796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4797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0.48475060293827521</v>
      </c>
      <c r="E476" s="123">
        <v>0.47117695109449909</v>
      </c>
      <c r="F476" s="123">
        <v>0.47627147410800852</v>
      </c>
      <c r="G476" s="123">
        <v>0.41863004223395733</v>
      </c>
      <c r="H476" s="123">
        <v>0.36768063412323027</v>
      </c>
      <c r="I476" s="123">
        <v>0.37991139580251676</v>
      </c>
      <c r="J476" s="123">
        <v>0.37166720434651729</v>
      </c>
      <c r="K476" s="123">
        <v>0.42644952921797524</v>
      </c>
      <c r="L476" s="123">
        <v>0.45036302037885562</v>
      </c>
      <c r="M476" s="123">
        <v>0.43727822579760017</v>
      </c>
      <c r="N476" s="123">
        <v>0.36042013168793852</v>
      </c>
      <c r="O476" s="123">
        <v>0.32265635103760926</v>
      </c>
      <c r="P476" s="123">
        <v>0</v>
      </c>
      <c r="Q476" s="123">
        <v>0.27612445146850023</v>
      </c>
      <c r="R476" s="123">
        <v>0.31764064650186524</v>
      </c>
      <c r="S476" s="123">
        <v>0.34028444104428773</v>
      </c>
      <c r="T476" s="123">
        <v>0.29735238773086353</v>
      </c>
      <c r="U476" s="123">
        <v>0.2213784948793816</v>
      </c>
      <c r="V476" s="123">
        <v>0.22769422123230515</v>
      </c>
      <c r="W476" s="123">
        <v>0.26122240642612193</v>
      </c>
      <c r="X476" s="123">
        <v>0.28271132921099762</v>
      </c>
      <c r="Y476" s="123">
        <v>0.24730319772083201</v>
      </c>
      <c r="DA476" s="130" t="s">
        <v>4798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1.7316876884839014</v>
      </c>
      <c r="E477" s="99">
        <v>1.7364581625587663</v>
      </c>
      <c r="F477" s="99">
        <v>1.7729835607498345</v>
      </c>
      <c r="G477" s="99">
        <v>1.7980731740594784</v>
      </c>
      <c r="H477" s="99">
        <v>1.8393706355067994</v>
      </c>
      <c r="I477" s="99">
        <v>1.8741926926273693</v>
      </c>
      <c r="J477" s="99">
        <v>1.8786258799597464</v>
      </c>
      <c r="K477" s="99">
        <v>1.8291456699445106</v>
      </c>
      <c r="L477" s="99">
        <v>1.7797744901612338</v>
      </c>
      <c r="M477" s="99">
        <v>1.6295364689590695</v>
      </c>
      <c r="N477" s="99">
        <v>1.5548136639261838</v>
      </c>
      <c r="O477" s="99">
        <v>1.4942769440871913</v>
      </c>
      <c r="P477" s="99">
        <v>0</v>
      </c>
      <c r="Q477" s="99">
        <v>1.4820117043660914</v>
      </c>
      <c r="R477" s="99">
        <v>1.5040052302435802</v>
      </c>
      <c r="S477" s="99">
        <v>1.5392723064427964</v>
      </c>
      <c r="T477" s="99">
        <v>1.6109673621393401</v>
      </c>
      <c r="U477" s="99">
        <v>1.4350514471434712</v>
      </c>
      <c r="V477" s="99">
        <v>1.3839373246481204</v>
      </c>
      <c r="W477" s="99">
        <v>1.4564834393042232</v>
      </c>
      <c r="X477" s="99">
        <v>1.6310361915710965</v>
      </c>
      <c r="Y477" s="99">
        <v>1.3533265584819802</v>
      </c>
      <c r="DA477" s="63" t="s">
        <v>4799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4800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3842512</v>
      </c>
      <c r="C5" s="120">
        <v>3758163</v>
      </c>
      <c r="D5" s="120">
        <v>3775152</v>
      </c>
      <c r="E5" s="120">
        <v>3835819</v>
      </c>
      <c r="F5" s="120">
        <v>3852758</v>
      </c>
      <c r="G5" s="120">
        <v>3704334</v>
      </c>
      <c r="H5" s="120">
        <v>3427372</v>
      </c>
      <c r="I5" s="120">
        <v>3238368</v>
      </c>
      <c r="J5" s="120">
        <v>3109432</v>
      </c>
      <c r="K5" s="120">
        <v>2973837</v>
      </c>
      <c r="L5" s="120">
        <v>2826098</v>
      </c>
      <c r="M5" s="120">
        <v>2754453</v>
      </c>
      <c r="N5" s="120">
        <v>2786420</v>
      </c>
      <c r="O5" s="120">
        <v>3031729</v>
      </c>
      <c r="P5" s="120">
        <v>3296507</v>
      </c>
      <c r="Q5" s="120">
        <v>3616920</v>
      </c>
      <c r="R5" s="120">
        <v>3690857</v>
      </c>
      <c r="S5" s="120">
        <v>3609961</v>
      </c>
      <c r="T5" s="120">
        <v>3449900</v>
      </c>
      <c r="U5" s="120">
        <v>3334526</v>
      </c>
      <c r="V5" s="120">
        <v>3333269</v>
      </c>
      <c r="W5" s="120">
        <v>3308740</v>
      </c>
      <c r="X5" s="120">
        <v>3243091</v>
      </c>
      <c r="Y5" s="120">
        <v>3179315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210</v>
      </c>
      <c r="B7" s="52">
        <v>3842512</v>
      </c>
      <c r="C7" s="52">
        <v>3758163</v>
      </c>
      <c r="D7" s="52">
        <v>3775152</v>
      </c>
      <c r="E7" s="52">
        <v>3835819</v>
      </c>
      <c r="F7" s="52">
        <v>3852758</v>
      </c>
      <c r="G7" s="52">
        <v>3704334</v>
      </c>
      <c r="H7" s="52">
        <v>3427372</v>
      </c>
      <c r="I7" s="52">
        <v>3238368</v>
      </c>
      <c r="J7" s="52">
        <v>3109432</v>
      </c>
      <c r="K7" s="52">
        <v>2973837</v>
      </c>
      <c r="L7" s="52">
        <v>2826098</v>
      </c>
      <c r="M7" s="52">
        <v>2754453</v>
      </c>
      <c r="N7" s="52">
        <v>2786420</v>
      </c>
      <c r="O7" s="52">
        <v>3031729</v>
      </c>
      <c r="P7" s="52">
        <v>3296507</v>
      </c>
      <c r="Q7" s="52">
        <v>3616920</v>
      </c>
      <c r="R7" s="52">
        <v>3690857</v>
      </c>
      <c r="S7" s="52">
        <v>3609961</v>
      </c>
      <c r="T7" s="52">
        <v>3449900</v>
      </c>
      <c r="U7" s="52">
        <v>3334526</v>
      </c>
      <c r="V7" s="52">
        <v>3333269</v>
      </c>
      <c r="W7" s="52">
        <v>3308740</v>
      </c>
      <c r="X7" s="52">
        <v>3243091</v>
      </c>
      <c r="Y7" s="52">
        <v>3179315</v>
      </c>
      <c r="DA7" s="63" t="s">
        <v>1077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226617</v>
      </c>
      <c r="C9" s="52">
        <v>275501</v>
      </c>
      <c r="D9" s="52">
        <v>318122</v>
      </c>
      <c r="E9" s="52">
        <v>363083</v>
      </c>
      <c r="F9" s="52">
        <v>501998</v>
      </c>
      <c r="G9" s="52">
        <v>686008</v>
      </c>
      <c r="H9" s="52">
        <v>670007</v>
      </c>
      <c r="I9" s="52">
        <v>646557</v>
      </c>
      <c r="J9" s="52">
        <v>649356</v>
      </c>
      <c r="K9" s="52">
        <v>649652</v>
      </c>
      <c r="L9" s="52">
        <v>660588</v>
      </c>
      <c r="M9" s="52">
        <v>648387</v>
      </c>
      <c r="N9" s="52">
        <v>690501</v>
      </c>
      <c r="O9" s="52">
        <v>736882</v>
      </c>
      <c r="P9" s="52">
        <v>873148</v>
      </c>
      <c r="Q9" s="52">
        <v>1022441</v>
      </c>
      <c r="R9" s="52">
        <v>1201609</v>
      </c>
      <c r="S9" s="52">
        <v>1264099</v>
      </c>
      <c r="T9" s="52">
        <v>1225827</v>
      </c>
      <c r="U9" s="52">
        <v>1153144</v>
      </c>
      <c r="V9" s="52">
        <v>1075384</v>
      </c>
      <c r="W9" s="52">
        <v>1007898</v>
      </c>
      <c r="X9" s="52">
        <v>930841</v>
      </c>
      <c r="Y9" s="52">
        <v>835010</v>
      </c>
      <c r="DA9" s="63" t="s">
        <v>1078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138</v>
      </c>
      <c r="B11" s="52">
        <v>1510703</v>
      </c>
      <c r="C11" s="52">
        <v>1467514</v>
      </c>
      <c r="D11" s="52">
        <v>1444232</v>
      </c>
      <c r="E11" s="52">
        <v>1434014</v>
      </c>
      <c r="F11" s="52">
        <v>1418870</v>
      </c>
      <c r="G11" s="52">
        <v>1379794</v>
      </c>
      <c r="H11" s="52">
        <v>1319177</v>
      </c>
      <c r="I11" s="52">
        <v>1273605</v>
      </c>
      <c r="J11" s="52">
        <v>1233027</v>
      </c>
      <c r="K11" s="52">
        <v>1176565</v>
      </c>
      <c r="L11" s="52">
        <v>1099399</v>
      </c>
      <c r="M11" s="52">
        <v>1055931</v>
      </c>
      <c r="N11" s="52">
        <v>1038342</v>
      </c>
      <c r="O11" s="52">
        <v>1075898</v>
      </c>
      <c r="P11" s="52">
        <v>1084051</v>
      </c>
      <c r="Q11" s="52">
        <v>1071098</v>
      </c>
      <c r="R11" s="52">
        <v>1062646</v>
      </c>
      <c r="S11" s="52">
        <v>1068863</v>
      </c>
      <c r="T11" s="52">
        <v>1039819</v>
      </c>
      <c r="U11" s="52">
        <v>1026509</v>
      </c>
      <c r="V11" s="52">
        <v>1036375</v>
      </c>
      <c r="W11" s="52">
        <v>1020567</v>
      </c>
      <c r="X11" s="52">
        <v>1003546</v>
      </c>
      <c r="Y11" s="52">
        <v>1018205</v>
      </c>
      <c r="DA11" s="63" t="s">
        <v>1079</v>
      </c>
    </row>
    <row r="12" spans="1:105" ht="12" customHeight="1" x14ac:dyDescent="0.25">
      <c r="A12" s="97" t="s">
        <v>137</v>
      </c>
      <c r="B12" s="52">
        <v>2827</v>
      </c>
      <c r="C12" s="52">
        <v>2606</v>
      </c>
      <c r="D12" s="52">
        <v>2385</v>
      </c>
      <c r="E12" s="52">
        <v>2599</v>
      </c>
      <c r="F12" s="52">
        <v>2726</v>
      </c>
      <c r="G12" s="52">
        <v>2658</v>
      </c>
      <c r="H12" s="52">
        <v>2523</v>
      </c>
      <c r="I12" s="52">
        <v>3230</v>
      </c>
      <c r="J12" s="52">
        <v>4549</v>
      </c>
      <c r="K12" s="52">
        <v>5675</v>
      </c>
      <c r="L12" s="52">
        <v>5694</v>
      </c>
      <c r="M12" s="52">
        <v>5247</v>
      </c>
      <c r="N12" s="52">
        <v>4952</v>
      </c>
      <c r="O12" s="52">
        <v>6485</v>
      </c>
      <c r="P12" s="52">
        <v>6946</v>
      </c>
      <c r="Q12" s="52">
        <v>9306</v>
      </c>
      <c r="R12" s="52">
        <v>8859</v>
      </c>
      <c r="S12" s="52">
        <v>8218</v>
      </c>
      <c r="T12" s="52">
        <v>8498</v>
      </c>
      <c r="U12" s="52">
        <v>8120</v>
      </c>
      <c r="V12" s="52">
        <v>9058</v>
      </c>
      <c r="W12" s="52">
        <v>9042</v>
      </c>
      <c r="X12" s="52">
        <v>8791</v>
      </c>
      <c r="Y12" s="52">
        <v>9027</v>
      </c>
      <c r="DA12" s="63" t="s">
        <v>1080</v>
      </c>
    </row>
    <row r="13" spans="1:105" ht="12" customHeight="1" x14ac:dyDescent="0.25">
      <c r="A13" s="97" t="s">
        <v>122</v>
      </c>
      <c r="B13" s="52">
        <v>1984655</v>
      </c>
      <c r="C13" s="52">
        <v>1958864</v>
      </c>
      <c r="D13" s="52">
        <v>2000618</v>
      </c>
      <c r="E13" s="52">
        <v>2033361</v>
      </c>
      <c r="F13" s="52">
        <v>2042391</v>
      </c>
      <c r="G13" s="52">
        <v>1946681</v>
      </c>
      <c r="H13" s="52">
        <v>1750315</v>
      </c>
      <c r="I13" s="52">
        <v>1589834</v>
      </c>
      <c r="J13" s="52">
        <v>1446091</v>
      </c>
      <c r="K13" s="52">
        <v>1273954</v>
      </c>
      <c r="L13" s="52">
        <v>1155289</v>
      </c>
      <c r="M13" s="52">
        <v>1150391</v>
      </c>
      <c r="N13" s="52">
        <v>1150544</v>
      </c>
      <c r="O13" s="52">
        <v>1229585</v>
      </c>
      <c r="P13" s="52">
        <v>1289085</v>
      </c>
      <c r="Q13" s="52">
        <v>1439756</v>
      </c>
      <c r="R13" s="52">
        <v>1427171</v>
      </c>
      <c r="S13" s="52">
        <v>1341064</v>
      </c>
      <c r="T13" s="52">
        <v>1246386</v>
      </c>
      <c r="U13" s="52">
        <v>1167413</v>
      </c>
      <c r="V13" s="52">
        <v>1166913</v>
      </c>
      <c r="W13" s="52">
        <v>1155241</v>
      </c>
      <c r="X13" s="52">
        <v>1120304</v>
      </c>
      <c r="Y13" s="52">
        <v>1092125</v>
      </c>
      <c r="DA13" s="63" t="s">
        <v>1081</v>
      </c>
    </row>
    <row r="14" spans="1:105" ht="12" customHeight="1" x14ac:dyDescent="0.25">
      <c r="A14" s="97" t="s">
        <v>121</v>
      </c>
      <c r="B14" s="52">
        <v>344327</v>
      </c>
      <c r="C14" s="52">
        <v>329179</v>
      </c>
      <c r="D14" s="52">
        <v>327917</v>
      </c>
      <c r="E14" s="52">
        <v>365845</v>
      </c>
      <c r="F14" s="52">
        <v>388771</v>
      </c>
      <c r="G14" s="52">
        <v>375201</v>
      </c>
      <c r="H14" s="52">
        <v>355357</v>
      </c>
      <c r="I14" s="52">
        <v>371699</v>
      </c>
      <c r="J14" s="52">
        <v>425765</v>
      </c>
      <c r="K14" s="52">
        <v>517643</v>
      </c>
      <c r="L14" s="52">
        <v>565716</v>
      </c>
      <c r="M14" s="52">
        <v>542884</v>
      </c>
      <c r="N14" s="52">
        <v>592582</v>
      </c>
      <c r="O14" s="52">
        <v>719761</v>
      </c>
      <c r="P14" s="52">
        <v>916425</v>
      </c>
      <c r="Q14" s="52">
        <v>1096760</v>
      </c>
      <c r="R14" s="52">
        <v>1192181</v>
      </c>
      <c r="S14" s="52">
        <v>1191816</v>
      </c>
      <c r="T14" s="52">
        <v>1155197</v>
      </c>
      <c r="U14" s="52">
        <v>1132484</v>
      </c>
      <c r="V14" s="52">
        <v>1120923</v>
      </c>
      <c r="W14" s="52">
        <v>1123890</v>
      </c>
      <c r="X14" s="52">
        <v>1110450</v>
      </c>
      <c r="Y14" s="52">
        <v>1059958</v>
      </c>
      <c r="DA14" s="63" t="s">
        <v>1082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1239276</v>
      </c>
      <c r="C16" s="52">
        <v>1154984</v>
      </c>
      <c r="D16" s="52">
        <v>1134236</v>
      </c>
      <c r="E16" s="52">
        <v>1120372</v>
      </c>
      <c r="F16" s="52">
        <v>1093550</v>
      </c>
      <c r="G16" s="52">
        <v>1004441</v>
      </c>
      <c r="H16" s="52">
        <v>868727</v>
      </c>
      <c r="I16" s="52">
        <v>789999</v>
      </c>
      <c r="J16" s="52">
        <v>739809</v>
      </c>
      <c r="K16" s="52">
        <v>698721</v>
      </c>
      <c r="L16" s="52">
        <v>655552</v>
      </c>
      <c r="M16" s="52">
        <v>646784</v>
      </c>
      <c r="N16" s="52">
        <v>652341</v>
      </c>
      <c r="O16" s="52">
        <v>705586</v>
      </c>
      <c r="P16" s="52">
        <v>761800</v>
      </c>
      <c r="Q16" s="52">
        <v>808065</v>
      </c>
      <c r="R16" s="52">
        <v>815133</v>
      </c>
      <c r="S16" s="52">
        <v>787865</v>
      </c>
      <c r="T16" s="52">
        <v>727874</v>
      </c>
      <c r="U16" s="52">
        <v>663236</v>
      </c>
      <c r="V16" s="52">
        <v>631079</v>
      </c>
      <c r="W16" s="52">
        <v>609923</v>
      </c>
      <c r="X16" s="52">
        <v>583829</v>
      </c>
      <c r="Y16" s="52">
        <v>566654</v>
      </c>
      <c r="DA16" s="63" t="s">
        <v>1083</v>
      </c>
    </row>
    <row r="17" spans="1:105" ht="12" customHeight="1" x14ac:dyDescent="0.25">
      <c r="A17" s="109" t="s">
        <v>120</v>
      </c>
      <c r="B17" s="36">
        <v>2603236</v>
      </c>
      <c r="C17" s="36">
        <v>2603179</v>
      </c>
      <c r="D17" s="36">
        <v>2640916</v>
      </c>
      <c r="E17" s="36">
        <v>2715447</v>
      </c>
      <c r="F17" s="36">
        <v>2759208</v>
      </c>
      <c r="G17" s="36">
        <v>2699893</v>
      </c>
      <c r="H17" s="36">
        <v>2558645</v>
      </c>
      <c r="I17" s="36">
        <v>2448369</v>
      </c>
      <c r="J17" s="36">
        <v>2369623</v>
      </c>
      <c r="K17" s="36">
        <v>2275116</v>
      </c>
      <c r="L17" s="36">
        <v>2170546</v>
      </c>
      <c r="M17" s="36">
        <v>2107669</v>
      </c>
      <c r="N17" s="36">
        <v>2134079</v>
      </c>
      <c r="O17" s="36">
        <v>2326143</v>
      </c>
      <c r="P17" s="36">
        <v>2534707</v>
      </c>
      <c r="Q17" s="36">
        <v>2808855</v>
      </c>
      <c r="R17" s="36">
        <v>2875724</v>
      </c>
      <c r="S17" s="36">
        <v>2822096</v>
      </c>
      <c r="T17" s="36">
        <v>2722026</v>
      </c>
      <c r="U17" s="36">
        <v>2671290</v>
      </c>
      <c r="V17" s="36">
        <v>2702190</v>
      </c>
      <c r="W17" s="36">
        <v>2698817</v>
      </c>
      <c r="X17" s="36">
        <v>2659262</v>
      </c>
      <c r="Y17" s="36">
        <v>2612661</v>
      </c>
      <c r="DA17" s="60" t="s">
        <v>1084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1157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210</v>
      </c>
      <c r="B21" s="52"/>
      <c r="C21" s="52">
        <v>300196</v>
      </c>
      <c r="D21" s="52">
        <v>300249</v>
      </c>
      <c r="E21" s="52">
        <v>300644</v>
      </c>
      <c r="F21" s="52">
        <v>301826</v>
      </c>
      <c r="G21" s="52">
        <v>304312</v>
      </c>
      <c r="H21" s="52">
        <v>308538</v>
      </c>
      <c r="I21" s="52">
        <v>314731</v>
      </c>
      <c r="J21" s="52">
        <v>323003</v>
      </c>
      <c r="K21" s="52">
        <v>333529</v>
      </c>
      <c r="L21" s="52">
        <v>346575</v>
      </c>
      <c r="M21" s="52">
        <v>362438</v>
      </c>
      <c r="N21" s="52">
        <v>381406</v>
      </c>
      <c r="O21" s="52">
        <v>343911</v>
      </c>
      <c r="P21" s="52">
        <v>130467</v>
      </c>
      <c r="Q21" s="52">
        <v>162124</v>
      </c>
      <c r="R21" s="52">
        <v>199383</v>
      </c>
      <c r="S21" s="52">
        <v>242875</v>
      </c>
      <c r="T21" s="52">
        <v>249959</v>
      </c>
      <c r="U21" s="52">
        <v>238355</v>
      </c>
      <c r="V21" s="52">
        <v>216806</v>
      </c>
      <c r="W21" s="52">
        <v>201198</v>
      </c>
      <c r="X21" s="52">
        <v>216390</v>
      </c>
      <c r="Y21" s="52">
        <v>258518</v>
      </c>
      <c r="DA21" s="63" t="s">
        <v>1158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35409</v>
      </c>
      <c r="D23" s="52">
        <v>35574</v>
      </c>
      <c r="E23" s="52">
        <v>36713</v>
      </c>
      <c r="F23" s="52">
        <v>39767</v>
      </c>
      <c r="G23" s="52">
        <v>45868</v>
      </c>
      <c r="H23" s="52">
        <v>86093</v>
      </c>
      <c r="I23" s="52">
        <v>62845</v>
      </c>
      <c r="J23" s="52">
        <v>54553</v>
      </c>
      <c r="K23" s="52">
        <v>89363</v>
      </c>
      <c r="L23" s="52">
        <v>105737</v>
      </c>
      <c r="M23" s="52">
        <v>125945</v>
      </c>
      <c r="N23" s="52">
        <v>148145</v>
      </c>
      <c r="O23" s="52">
        <v>146140</v>
      </c>
      <c r="P23" s="52">
        <v>79806</v>
      </c>
      <c r="Q23" s="52">
        <v>62939</v>
      </c>
      <c r="R23" s="52">
        <v>90974</v>
      </c>
      <c r="S23" s="52">
        <v>123583</v>
      </c>
      <c r="T23" s="52">
        <v>170488</v>
      </c>
      <c r="U23" s="52">
        <v>179499</v>
      </c>
      <c r="V23" s="52">
        <v>200247</v>
      </c>
      <c r="W23" s="52">
        <v>199396</v>
      </c>
      <c r="X23" s="52">
        <v>198760</v>
      </c>
      <c r="Y23" s="52">
        <v>199840</v>
      </c>
      <c r="DA23" s="63" t="s">
        <v>1159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138</v>
      </c>
      <c r="B25" s="52"/>
      <c r="C25" s="52">
        <v>118024</v>
      </c>
      <c r="D25" s="52">
        <v>118041</v>
      </c>
      <c r="E25" s="52">
        <v>118175</v>
      </c>
      <c r="F25" s="52">
        <v>118558</v>
      </c>
      <c r="G25" s="52">
        <v>119351</v>
      </c>
      <c r="H25" s="52">
        <v>120693</v>
      </c>
      <c r="I25" s="52">
        <v>122699</v>
      </c>
      <c r="J25" s="52">
        <v>190304</v>
      </c>
      <c r="K25" s="52">
        <v>174934</v>
      </c>
      <c r="L25" s="52">
        <v>193113</v>
      </c>
      <c r="M25" s="52">
        <v>197043</v>
      </c>
      <c r="N25" s="52">
        <v>217864</v>
      </c>
      <c r="O25" s="52">
        <v>196457</v>
      </c>
      <c r="P25" s="52">
        <v>39311</v>
      </c>
      <c r="Q25" s="52">
        <v>51311</v>
      </c>
      <c r="R25" s="52">
        <v>66975</v>
      </c>
      <c r="S25" s="52">
        <v>99607</v>
      </c>
      <c r="T25" s="52">
        <v>125691</v>
      </c>
      <c r="U25" s="52">
        <v>110279</v>
      </c>
      <c r="V25" s="52">
        <v>103789</v>
      </c>
      <c r="W25" s="52">
        <v>81362</v>
      </c>
      <c r="X25" s="52">
        <v>75402</v>
      </c>
      <c r="Y25" s="52">
        <v>93719</v>
      </c>
      <c r="DA25" s="63" t="s">
        <v>1160</v>
      </c>
    </row>
    <row r="26" spans="1:105" ht="12" customHeight="1" x14ac:dyDescent="0.25">
      <c r="A26" s="97" t="s">
        <v>137</v>
      </c>
      <c r="B26" s="52"/>
      <c r="C26" s="52">
        <v>221</v>
      </c>
      <c r="D26" s="52">
        <v>221</v>
      </c>
      <c r="E26" s="52">
        <v>221</v>
      </c>
      <c r="F26" s="52">
        <v>220</v>
      </c>
      <c r="G26" s="52">
        <v>222</v>
      </c>
      <c r="H26" s="52">
        <v>222</v>
      </c>
      <c r="I26" s="52">
        <v>228</v>
      </c>
      <c r="J26" s="52">
        <v>361</v>
      </c>
      <c r="K26" s="52">
        <v>341</v>
      </c>
      <c r="L26" s="52">
        <v>406</v>
      </c>
      <c r="M26" s="52">
        <v>447</v>
      </c>
      <c r="N26" s="52">
        <v>544</v>
      </c>
      <c r="O26" s="52">
        <v>546</v>
      </c>
      <c r="P26" s="52">
        <v>238</v>
      </c>
      <c r="Q26" s="52">
        <v>313</v>
      </c>
      <c r="R26" s="52">
        <v>447</v>
      </c>
      <c r="S26" s="52">
        <v>729</v>
      </c>
      <c r="T26" s="52">
        <v>815</v>
      </c>
      <c r="U26" s="52">
        <v>727</v>
      </c>
      <c r="V26" s="52">
        <v>640</v>
      </c>
      <c r="W26" s="52">
        <v>590</v>
      </c>
      <c r="X26" s="52">
        <v>591</v>
      </c>
      <c r="Y26" s="52">
        <v>741</v>
      </c>
      <c r="DA26" s="63" t="s">
        <v>1161</v>
      </c>
    </row>
    <row r="27" spans="1:105" ht="12" customHeight="1" x14ac:dyDescent="0.25">
      <c r="A27" s="97" t="s">
        <v>122</v>
      </c>
      <c r="B27" s="52"/>
      <c r="C27" s="52">
        <v>310102</v>
      </c>
      <c r="D27" s="52">
        <v>310659</v>
      </c>
      <c r="E27" s="52">
        <v>314677</v>
      </c>
      <c r="F27" s="52">
        <v>326149</v>
      </c>
      <c r="G27" s="52">
        <v>349130</v>
      </c>
      <c r="H27" s="52">
        <v>387414</v>
      </c>
      <c r="I27" s="52">
        <v>257940</v>
      </c>
      <c r="J27" s="52">
        <v>242247</v>
      </c>
      <c r="K27" s="52">
        <v>324306</v>
      </c>
      <c r="L27" s="52">
        <v>321984</v>
      </c>
      <c r="M27" s="52">
        <v>290118</v>
      </c>
      <c r="N27" s="52">
        <v>242007</v>
      </c>
      <c r="O27" s="52">
        <v>177703</v>
      </c>
      <c r="P27" s="52">
        <v>111374</v>
      </c>
      <c r="Q27" s="52">
        <v>142692</v>
      </c>
      <c r="R27" s="52">
        <v>170542</v>
      </c>
      <c r="S27" s="52">
        <v>205156</v>
      </c>
      <c r="T27" s="52">
        <v>231609</v>
      </c>
      <c r="U27" s="52">
        <v>246445</v>
      </c>
      <c r="V27" s="52">
        <v>226481</v>
      </c>
      <c r="W27" s="52">
        <v>215680</v>
      </c>
      <c r="X27" s="52">
        <v>192904</v>
      </c>
      <c r="Y27" s="52">
        <v>200812</v>
      </c>
      <c r="DA27" s="63" t="s">
        <v>1162</v>
      </c>
    </row>
    <row r="28" spans="1:105" ht="12" customHeight="1" x14ac:dyDescent="0.25">
      <c r="A28" s="97" t="s">
        <v>121</v>
      </c>
      <c r="B28" s="52"/>
      <c r="C28" s="52">
        <v>53801</v>
      </c>
      <c r="D28" s="52">
        <v>53877</v>
      </c>
      <c r="E28" s="52">
        <v>54431</v>
      </c>
      <c r="F28" s="52">
        <v>56135</v>
      </c>
      <c r="G28" s="52">
        <v>59964</v>
      </c>
      <c r="H28" s="52">
        <v>66808</v>
      </c>
      <c r="I28" s="52">
        <v>44996</v>
      </c>
      <c r="J28" s="52">
        <v>44814</v>
      </c>
      <c r="K28" s="52">
        <v>61307</v>
      </c>
      <c r="L28" s="52">
        <v>70995</v>
      </c>
      <c r="M28" s="52">
        <v>79718</v>
      </c>
      <c r="N28" s="52">
        <v>72345</v>
      </c>
      <c r="O28" s="52">
        <v>67376</v>
      </c>
      <c r="P28" s="52">
        <v>69645</v>
      </c>
      <c r="Q28" s="52">
        <v>98631</v>
      </c>
      <c r="R28" s="52">
        <v>119686</v>
      </c>
      <c r="S28" s="52">
        <v>130252</v>
      </c>
      <c r="T28" s="52">
        <v>129678</v>
      </c>
      <c r="U28" s="52">
        <v>149189</v>
      </c>
      <c r="V28" s="52">
        <v>192397</v>
      </c>
      <c r="W28" s="52">
        <v>220727</v>
      </c>
      <c r="X28" s="52">
        <v>225172</v>
      </c>
      <c r="Y28" s="52">
        <v>202884</v>
      </c>
      <c r="DA28" s="63" t="s">
        <v>1163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193637</v>
      </c>
      <c r="D30" s="52">
        <v>193850</v>
      </c>
      <c r="E30" s="52">
        <v>195470</v>
      </c>
      <c r="F30" s="52">
        <v>200415</v>
      </c>
      <c r="G30" s="52">
        <v>210783</v>
      </c>
      <c r="H30" s="52">
        <v>228528</v>
      </c>
      <c r="I30" s="52">
        <v>138919</v>
      </c>
      <c r="J30" s="52">
        <v>120830</v>
      </c>
      <c r="K30" s="52">
        <v>143500</v>
      </c>
      <c r="L30" s="52">
        <v>157857</v>
      </c>
      <c r="M30" s="52">
        <v>147877</v>
      </c>
      <c r="N30" s="52">
        <v>130292</v>
      </c>
      <c r="O30" s="52">
        <v>100178</v>
      </c>
      <c r="P30" s="52">
        <v>56959</v>
      </c>
      <c r="Q30" s="52">
        <v>80328</v>
      </c>
      <c r="R30" s="52">
        <v>102154</v>
      </c>
      <c r="S30" s="52">
        <v>124083</v>
      </c>
      <c r="T30" s="52">
        <v>134554</v>
      </c>
      <c r="U30" s="52">
        <v>140167</v>
      </c>
      <c r="V30" s="52">
        <v>134234</v>
      </c>
      <c r="W30" s="52">
        <v>125181</v>
      </c>
      <c r="X30" s="52">
        <v>107408</v>
      </c>
      <c r="Y30" s="52">
        <v>103678</v>
      </c>
      <c r="DA30" s="63" t="s">
        <v>1164</v>
      </c>
    </row>
    <row r="31" spans="1:105" ht="12" customHeight="1" x14ac:dyDescent="0.25">
      <c r="A31" s="109" t="s">
        <v>120</v>
      </c>
      <c r="B31" s="36"/>
      <c r="C31" s="36">
        <v>406756</v>
      </c>
      <c r="D31" s="36">
        <v>407549</v>
      </c>
      <c r="E31" s="36">
        <v>413186</v>
      </c>
      <c r="F31" s="36">
        <v>428885</v>
      </c>
      <c r="G31" s="36">
        <v>460260</v>
      </c>
      <c r="H31" s="36">
        <v>512733</v>
      </c>
      <c r="I31" s="36">
        <v>347034</v>
      </c>
      <c r="J31" s="36">
        <v>365170</v>
      </c>
      <c r="K31" s="36">
        <v>431371</v>
      </c>
      <c r="L31" s="36">
        <v>443099</v>
      </c>
      <c r="M31" s="36">
        <v>442143</v>
      </c>
      <c r="N31" s="36">
        <v>423783</v>
      </c>
      <c r="O31" s="36">
        <v>365092</v>
      </c>
      <c r="P31" s="36">
        <v>203226</v>
      </c>
      <c r="Q31" s="36">
        <v>278671</v>
      </c>
      <c r="R31" s="36">
        <v>341114</v>
      </c>
      <c r="S31" s="36">
        <v>394751</v>
      </c>
      <c r="T31" s="36">
        <v>429390</v>
      </c>
      <c r="U31" s="36">
        <v>464638</v>
      </c>
      <c r="V31" s="36">
        <v>487530</v>
      </c>
      <c r="W31" s="36">
        <v>479396</v>
      </c>
      <c r="X31" s="36">
        <v>427369</v>
      </c>
      <c r="Y31" s="36">
        <v>433482</v>
      </c>
      <c r="DA31" s="60" t="s">
        <v>1165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1244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210</v>
      </c>
      <c r="B35" s="52"/>
      <c r="C35" s="52">
        <v>215847</v>
      </c>
      <c r="D35" s="52">
        <v>317238</v>
      </c>
      <c r="E35" s="52">
        <v>361311</v>
      </c>
      <c r="F35" s="52">
        <v>318765</v>
      </c>
      <c r="G35" s="52">
        <v>155888</v>
      </c>
      <c r="H35" s="52">
        <v>31576</v>
      </c>
      <c r="I35" s="52">
        <v>125727</v>
      </c>
      <c r="J35" s="52">
        <v>194067</v>
      </c>
      <c r="K35" s="52">
        <v>197934</v>
      </c>
      <c r="L35" s="52">
        <v>198836</v>
      </c>
      <c r="M35" s="52">
        <v>290793</v>
      </c>
      <c r="N35" s="52">
        <v>413373</v>
      </c>
      <c r="O35" s="52">
        <v>589220</v>
      </c>
      <c r="P35" s="52">
        <v>395245</v>
      </c>
      <c r="Q35" s="52">
        <v>482537</v>
      </c>
      <c r="R35" s="52">
        <v>273320</v>
      </c>
      <c r="S35" s="52">
        <v>161979</v>
      </c>
      <c r="T35" s="52">
        <v>89898</v>
      </c>
      <c r="U35" s="52">
        <v>122981</v>
      </c>
      <c r="V35" s="52">
        <v>215549</v>
      </c>
      <c r="W35" s="52">
        <v>176669</v>
      </c>
      <c r="X35" s="52">
        <v>150741</v>
      </c>
      <c r="Y35" s="52">
        <v>194742</v>
      </c>
      <c r="DA35" s="63" t="s">
        <v>1245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84293</v>
      </c>
      <c r="D37" s="52">
        <v>78195</v>
      </c>
      <c r="E37" s="52">
        <v>81674</v>
      </c>
      <c r="F37" s="52">
        <v>178682</v>
      </c>
      <c r="G37" s="52">
        <v>229878</v>
      </c>
      <c r="H37" s="52">
        <v>70092</v>
      </c>
      <c r="I37" s="52">
        <v>39395</v>
      </c>
      <c r="J37" s="52">
        <v>57352</v>
      </c>
      <c r="K37" s="52">
        <v>89659</v>
      </c>
      <c r="L37" s="52">
        <v>116673</v>
      </c>
      <c r="M37" s="52">
        <v>113744</v>
      </c>
      <c r="N37" s="52">
        <v>190259</v>
      </c>
      <c r="O37" s="52">
        <v>192521</v>
      </c>
      <c r="P37" s="52">
        <v>216072</v>
      </c>
      <c r="Q37" s="52">
        <v>212232</v>
      </c>
      <c r="R37" s="52">
        <v>270142</v>
      </c>
      <c r="S37" s="52">
        <v>186073</v>
      </c>
      <c r="T37" s="52">
        <v>132216</v>
      </c>
      <c r="U37" s="52">
        <v>106816</v>
      </c>
      <c r="V37" s="52">
        <v>122487</v>
      </c>
      <c r="W37" s="52">
        <v>131910</v>
      </c>
      <c r="X37" s="52">
        <v>121703</v>
      </c>
      <c r="Y37" s="52">
        <v>104009</v>
      </c>
      <c r="DA37" s="63" t="s">
        <v>1246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138</v>
      </c>
      <c r="B39" s="52"/>
      <c r="C39" s="52">
        <v>74835</v>
      </c>
      <c r="D39" s="52">
        <v>94759</v>
      </c>
      <c r="E39" s="52">
        <v>107957</v>
      </c>
      <c r="F39" s="52">
        <v>103414</v>
      </c>
      <c r="G39" s="52">
        <v>80275</v>
      </c>
      <c r="H39" s="52">
        <v>60076</v>
      </c>
      <c r="I39" s="52">
        <v>77127</v>
      </c>
      <c r="J39" s="52">
        <v>149726</v>
      </c>
      <c r="K39" s="52">
        <v>118472</v>
      </c>
      <c r="L39" s="52">
        <v>115947</v>
      </c>
      <c r="M39" s="52">
        <v>153575</v>
      </c>
      <c r="N39" s="52">
        <v>200275</v>
      </c>
      <c r="O39" s="52">
        <v>234013</v>
      </c>
      <c r="P39" s="52">
        <v>47464</v>
      </c>
      <c r="Q39" s="52">
        <v>38358</v>
      </c>
      <c r="R39" s="52">
        <v>58523</v>
      </c>
      <c r="S39" s="52">
        <v>105824</v>
      </c>
      <c r="T39" s="52">
        <v>96647</v>
      </c>
      <c r="U39" s="52">
        <v>96969</v>
      </c>
      <c r="V39" s="52">
        <v>113655</v>
      </c>
      <c r="W39" s="52">
        <v>65554</v>
      </c>
      <c r="X39" s="52">
        <v>58381</v>
      </c>
      <c r="Y39" s="52">
        <v>108378</v>
      </c>
      <c r="DA39" s="63" t="s">
        <v>1247</v>
      </c>
    </row>
    <row r="40" spans="1:105" ht="12" customHeight="1" x14ac:dyDescent="0.25">
      <c r="A40" s="97" t="s">
        <v>137</v>
      </c>
      <c r="B40" s="52"/>
      <c r="C40" s="52">
        <v>0</v>
      </c>
      <c r="D40" s="52">
        <v>0</v>
      </c>
      <c r="E40" s="52">
        <v>435</v>
      </c>
      <c r="F40" s="52">
        <v>347</v>
      </c>
      <c r="G40" s="52">
        <v>154</v>
      </c>
      <c r="H40" s="52">
        <v>87</v>
      </c>
      <c r="I40" s="52">
        <v>935</v>
      </c>
      <c r="J40" s="52">
        <v>1680</v>
      </c>
      <c r="K40" s="52">
        <v>1467</v>
      </c>
      <c r="L40" s="52">
        <v>425</v>
      </c>
      <c r="M40" s="52">
        <v>0</v>
      </c>
      <c r="N40" s="52">
        <v>249</v>
      </c>
      <c r="O40" s="52">
        <v>2079</v>
      </c>
      <c r="P40" s="52">
        <v>699</v>
      </c>
      <c r="Q40" s="52">
        <v>2673</v>
      </c>
      <c r="R40" s="52">
        <v>0</v>
      </c>
      <c r="S40" s="52">
        <v>88</v>
      </c>
      <c r="T40" s="52">
        <v>1095</v>
      </c>
      <c r="U40" s="52">
        <v>349</v>
      </c>
      <c r="V40" s="52">
        <v>1578</v>
      </c>
      <c r="W40" s="52">
        <v>574</v>
      </c>
      <c r="X40" s="52">
        <v>340</v>
      </c>
      <c r="Y40" s="52">
        <v>977</v>
      </c>
      <c r="DA40" s="63" t="s">
        <v>1248</v>
      </c>
    </row>
    <row r="41" spans="1:105" ht="12" customHeight="1" x14ac:dyDescent="0.25">
      <c r="A41" s="97" t="s">
        <v>122</v>
      </c>
      <c r="B41" s="52"/>
      <c r="C41" s="52">
        <v>284311</v>
      </c>
      <c r="D41" s="52">
        <v>352413</v>
      </c>
      <c r="E41" s="52">
        <v>347420</v>
      </c>
      <c r="F41" s="52">
        <v>335179</v>
      </c>
      <c r="G41" s="52">
        <v>253420</v>
      </c>
      <c r="H41" s="52">
        <v>191048</v>
      </c>
      <c r="I41" s="52">
        <v>97459</v>
      </c>
      <c r="J41" s="52">
        <v>98504</v>
      </c>
      <c r="K41" s="52">
        <v>152169</v>
      </c>
      <c r="L41" s="52">
        <v>203319</v>
      </c>
      <c r="M41" s="52">
        <v>285220</v>
      </c>
      <c r="N41" s="52">
        <v>242160</v>
      </c>
      <c r="O41" s="52">
        <v>256744</v>
      </c>
      <c r="P41" s="52">
        <v>170874</v>
      </c>
      <c r="Q41" s="52">
        <v>293363</v>
      </c>
      <c r="R41" s="52">
        <v>157957</v>
      </c>
      <c r="S41" s="52">
        <v>119049</v>
      </c>
      <c r="T41" s="52">
        <v>136931</v>
      </c>
      <c r="U41" s="52">
        <v>167472</v>
      </c>
      <c r="V41" s="52">
        <v>225981</v>
      </c>
      <c r="W41" s="52">
        <v>204008</v>
      </c>
      <c r="X41" s="52">
        <v>157967</v>
      </c>
      <c r="Y41" s="52">
        <v>172633</v>
      </c>
      <c r="DA41" s="63" t="s">
        <v>1249</v>
      </c>
    </row>
    <row r="42" spans="1:105" ht="12" customHeight="1" x14ac:dyDescent="0.25">
      <c r="A42" s="97" t="s">
        <v>121</v>
      </c>
      <c r="B42" s="52"/>
      <c r="C42" s="52">
        <v>38653</v>
      </c>
      <c r="D42" s="52">
        <v>52615</v>
      </c>
      <c r="E42" s="52">
        <v>92359</v>
      </c>
      <c r="F42" s="52">
        <v>79061</v>
      </c>
      <c r="G42" s="52">
        <v>46394</v>
      </c>
      <c r="H42" s="52">
        <v>46964</v>
      </c>
      <c r="I42" s="52">
        <v>61338</v>
      </c>
      <c r="J42" s="52">
        <v>98880</v>
      </c>
      <c r="K42" s="52">
        <v>153185</v>
      </c>
      <c r="L42" s="52">
        <v>119068</v>
      </c>
      <c r="M42" s="52">
        <v>56886</v>
      </c>
      <c r="N42" s="52">
        <v>122043</v>
      </c>
      <c r="O42" s="52">
        <v>194555</v>
      </c>
      <c r="P42" s="52">
        <v>266309</v>
      </c>
      <c r="Q42" s="52">
        <v>278966</v>
      </c>
      <c r="R42" s="52">
        <v>215107</v>
      </c>
      <c r="S42" s="52">
        <v>129887</v>
      </c>
      <c r="T42" s="52">
        <v>93059</v>
      </c>
      <c r="U42" s="52">
        <v>126476</v>
      </c>
      <c r="V42" s="52">
        <v>180836</v>
      </c>
      <c r="W42" s="52">
        <v>223694</v>
      </c>
      <c r="X42" s="52">
        <v>211732</v>
      </c>
      <c r="Y42" s="52">
        <v>152392</v>
      </c>
      <c r="DA42" s="63" t="s">
        <v>1250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109345</v>
      </c>
      <c r="D44" s="52">
        <v>173102</v>
      </c>
      <c r="E44" s="52">
        <v>181606</v>
      </c>
      <c r="F44" s="52">
        <v>173593</v>
      </c>
      <c r="G44" s="52">
        <v>121674</v>
      </c>
      <c r="H44" s="52">
        <v>92814</v>
      </c>
      <c r="I44" s="52">
        <v>60191</v>
      </c>
      <c r="J44" s="52">
        <v>70640</v>
      </c>
      <c r="K44" s="52">
        <v>102412</v>
      </c>
      <c r="L44" s="52">
        <v>114688</v>
      </c>
      <c r="M44" s="52">
        <v>139109</v>
      </c>
      <c r="N44" s="52">
        <v>135849</v>
      </c>
      <c r="O44" s="52">
        <v>153423</v>
      </c>
      <c r="P44" s="52">
        <v>113173</v>
      </c>
      <c r="Q44" s="52">
        <v>126593</v>
      </c>
      <c r="R44" s="52">
        <v>109222</v>
      </c>
      <c r="S44" s="52">
        <v>96815</v>
      </c>
      <c r="T44" s="52">
        <v>74563</v>
      </c>
      <c r="U44" s="52">
        <v>75529</v>
      </c>
      <c r="V44" s="52">
        <v>102077</v>
      </c>
      <c r="W44" s="52">
        <v>104025</v>
      </c>
      <c r="X44" s="52">
        <v>81314</v>
      </c>
      <c r="Y44" s="52">
        <v>86503</v>
      </c>
      <c r="DA44" s="63" t="s">
        <v>1251</v>
      </c>
    </row>
    <row r="45" spans="1:105" ht="12" customHeight="1" x14ac:dyDescent="0.25">
      <c r="A45" s="109" t="s">
        <v>120</v>
      </c>
      <c r="B45" s="36"/>
      <c r="C45" s="36">
        <v>406699</v>
      </c>
      <c r="D45" s="36">
        <v>445286</v>
      </c>
      <c r="E45" s="36">
        <v>487717</v>
      </c>
      <c r="F45" s="36">
        <v>472646</v>
      </c>
      <c r="G45" s="36">
        <v>400945</v>
      </c>
      <c r="H45" s="36">
        <v>371485</v>
      </c>
      <c r="I45" s="36">
        <v>236758</v>
      </c>
      <c r="J45" s="36">
        <v>286424</v>
      </c>
      <c r="K45" s="36">
        <v>336864</v>
      </c>
      <c r="L45" s="36">
        <v>338529</v>
      </c>
      <c r="M45" s="36">
        <v>379266</v>
      </c>
      <c r="N45" s="36">
        <v>450193</v>
      </c>
      <c r="O45" s="36">
        <v>557156</v>
      </c>
      <c r="P45" s="36">
        <v>411790</v>
      </c>
      <c r="Q45" s="36">
        <v>552819</v>
      </c>
      <c r="R45" s="36">
        <v>407983</v>
      </c>
      <c r="S45" s="36">
        <v>341123</v>
      </c>
      <c r="T45" s="36">
        <v>329320</v>
      </c>
      <c r="U45" s="36">
        <v>413902</v>
      </c>
      <c r="V45" s="36">
        <v>518430</v>
      </c>
      <c r="W45" s="36">
        <v>476023</v>
      </c>
      <c r="X45" s="36">
        <v>387814</v>
      </c>
      <c r="Y45" s="36">
        <v>386881</v>
      </c>
      <c r="DA45" s="60" t="s">
        <v>1252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1331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210</v>
      </c>
      <c r="B49" s="52"/>
      <c r="C49" s="52">
        <v>78237</v>
      </c>
      <c r="D49" s="52">
        <v>126196</v>
      </c>
      <c r="E49" s="52">
        <v>166830</v>
      </c>
      <c r="F49" s="52">
        <v>145734</v>
      </c>
      <c r="G49" s="52">
        <v>63597</v>
      </c>
      <c r="H49" s="52">
        <v>15257</v>
      </c>
      <c r="I49" s="52">
        <v>58861</v>
      </c>
      <c r="J49" s="52">
        <v>96767</v>
      </c>
      <c r="K49" s="52">
        <v>86116</v>
      </c>
      <c r="L49" s="52">
        <v>79643</v>
      </c>
      <c r="M49" s="52">
        <v>106997</v>
      </c>
      <c r="N49" s="52">
        <v>146745</v>
      </c>
      <c r="O49" s="52">
        <v>188561</v>
      </c>
      <c r="P49" s="52">
        <v>181169</v>
      </c>
      <c r="Q49" s="52">
        <v>217568</v>
      </c>
      <c r="R49" s="52">
        <v>91878</v>
      </c>
      <c r="S49" s="52">
        <v>47808</v>
      </c>
      <c r="T49" s="52">
        <v>26768</v>
      </c>
      <c r="U49" s="52">
        <v>43187</v>
      </c>
      <c r="V49" s="52">
        <v>73813</v>
      </c>
      <c r="W49" s="52">
        <v>52695</v>
      </c>
      <c r="X49" s="52">
        <v>46309</v>
      </c>
      <c r="Y49" s="52">
        <v>75050</v>
      </c>
      <c r="DA49" s="63" t="s">
        <v>1332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16232</v>
      </c>
      <c r="D51" s="52">
        <v>23264</v>
      </c>
      <c r="E51" s="52">
        <v>33237</v>
      </c>
      <c r="F51" s="52">
        <v>47612</v>
      </c>
      <c r="G51" s="52">
        <v>31525</v>
      </c>
      <c r="H51" s="52">
        <v>2236</v>
      </c>
      <c r="I51" s="52">
        <v>16103</v>
      </c>
      <c r="J51" s="52">
        <v>18811</v>
      </c>
      <c r="K51" s="52">
        <v>17603</v>
      </c>
      <c r="L51" s="52">
        <v>20857</v>
      </c>
      <c r="M51" s="52">
        <v>19791</v>
      </c>
      <c r="N51" s="52">
        <v>44642</v>
      </c>
      <c r="O51" s="52">
        <v>11758</v>
      </c>
      <c r="P51" s="52">
        <v>3872</v>
      </c>
      <c r="Q51" s="52">
        <v>3417</v>
      </c>
      <c r="R51" s="52">
        <v>7282</v>
      </c>
      <c r="S51" s="52">
        <v>4181</v>
      </c>
      <c r="T51" s="52">
        <v>3864</v>
      </c>
      <c r="U51" s="52">
        <v>3512</v>
      </c>
      <c r="V51" s="52">
        <v>6581</v>
      </c>
      <c r="W51" s="52">
        <v>4748</v>
      </c>
      <c r="X51" s="52">
        <v>5653</v>
      </c>
      <c r="Y51" s="52">
        <v>3267</v>
      </c>
      <c r="DA51" s="63" t="s">
        <v>1333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138</v>
      </c>
      <c r="B53" s="52"/>
      <c r="C53" s="52">
        <v>1558</v>
      </c>
      <c r="D53" s="52">
        <v>4684</v>
      </c>
      <c r="E53" s="52">
        <v>8984</v>
      </c>
      <c r="F53" s="52">
        <v>8537</v>
      </c>
      <c r="G53" s="52">
        <v>3411</v>
      </c>
      <c r="H53" s="52">
        <v>544</v>
      </c>
      <c r="I53" s="52">
        <v>10877</v>
      </c>
      <c r="J53" s="52">
        <v>30922</v>
      </c>
      <c r="K53" s="52">
        <v>16408</v>
      </c>
      <c r="L53" s="52">
        <v>14642</v>
      </c>
      <c r="M53" s="52">
        <v>25338</v>
      </c>
      <c r="N53" s="52">
        <v>43026</v>
      </c>
      <c r="O53" s="52">
        <v>54459</v>
      </c>
      <c r="P53" s="52">
        <v>11593</v>
      </c>
      <c r="Q53" s="52">
        <v>7124</v>
      </c>
      <c r="R53" s="52">
        <v>6111</v>
      </c>
      <c r="S53" s="52">
        <v>7309</v>
      </c>
      <c r="T53" s="52">
        <v>3441</v>
      </c>
      <c r="U53" s="52">
        <v>4437</v>
      </c>
      <c r="V53" s="52">
        <v>7750</v>
      </c>
      <c r="W53" s="52">
        <v>3762</v>
      </c>
      <c r="X53" s="52">
        <v>3993</v>
      </c>
      <c r="Y53" s="52">
        <v>13531</v>
      </c>
      <c r="DA53" s="63" t="s">
        <v>1334</v>
      </c>
    </row>
    <row r="54" spans="1:105" ht="12" customHeight="1" x14ac:dyDescent="0.25">
      <c r="A54" s="108" t="s">
        <v>137</v>
      </c>
      <c r="B54" s="52"/>
      <c r="C54" s="52">
        <v>0</v>
      </c>
      <c r="D54" s="52">
        <v>0</v>
      </c>
      <c r="E54" s="52">
        <v>36</v>
      </c>
      <c r="F54" s="52">
        <v>29</v>
      </c>
      <c r="G54" s="52">
        <v>7</v>
      </c>
      <c r="H54" s="52">
        <v>1</v>
      </c>
      <c r="I54" s="52">
        <v>132</v>
      </c>
      <c r="J54" s="52">
        <v>347</v>
      </c>
      <c r="K54" s="52">
        <v>204</v>
      </c>
      <c r="L54" s="52">
        <v>54</v>
      </c>
      <c r="M54" s="52">
        <v>0</v>
      </c>
      <c r="N54" s="52">
        <v>54</v>
      </c>
      <c r="O54" s="52">
        <v>485</v>
      </c>
      <c r="P54" s="52">
        <v>173</v>
      </c>
      <c r="Q54" s="52">
        <v>497</v>
      </c>
      <c r="R54" s="52">
        <v>0</v>
      </c>
      <c r="S54" s="52">
        <v>7</v>
      </c>
      <c r="T54" s="52">
        <v>39</v>
      </c>
      <c r="U54" s="52">
        <v>16</v>
      </c>
      <c r="V54" s="52">
        <v>108</v>
      </c>
      <c r="W54" s="52">
        <v>33</v>
      </c>
      <c r="X54" s="52">
        <v>24</v>
      </c>
      <c r="Y54" s="52">
        <v>123</v>
      </c>
      <c r="DA54" s="63" t="s">
        <v>1335</v>
      </c>
    </row>
    <row r="55" spans="1:105" ht="12" customHeight="1" x14ac:dyDescent="0.25">
      <c r="A55" s="108" t="s">
        <v>122</v>
      </c>
      <c r="B55" s="52"/>
      <c r="C55" s="52">
        <v>67502</v>
      </c>
      <c r="D55" s="52">
        <v>105727</v>
      </c>
      <c r="E55" s="52">
        <v>124668</v>
      </c>
      <c r="F55" s="52">
        <v>110988</v>
      </c>
      <c r="G55" s="52">
        <v>50867</v>
      </c>
      <c r="H55" s="52">
        <v>11809</v>
      </c>
      <c r="I55" s="52">
        <v>29368</v>
      </c>
      <c r="J55" s="52">
        <v>32687</v>
      </c>
      <c r="K55" s="52">
        <v>34637</v>
      </c>
      <c r="L55" s="52">
        <v>40960</v>
      </c>
      <c r="M55" s="52">
        <v>68080</v>
      </c>
      <c r="N55" s="52">
        <v>68927</v>
      </c>
      <c r="O55" s="52">
        <v>76015</v>
      </c>
      <c r="P55" s="52">
        <v>66211</v>
      </c>
      <c r="Q55" s="52">
        <v>107614</v>
      </c>
      <c r="R55" s="52">
        <v>36315</v>
      </c>
      <c r="S55" s="52">
        <v>19364</v>
      </c>
      <c r="T55" s="52">
        <v>13865</v>
      </c>
      <c r="U55" s="52">
        <v>22068</v>
      </c>
      <c r="V55" s="52">
        <v>36637</v>
      </c>
      <c r="W55" s="52">
        <v>23324</v>
      </c>
      <c r="X55" s="52">
        <v>18071</v>
      </c>
      <c r="Y55" s="52">
        <v>32609</v>
      </c>
      <c r="DA55" s="63" t="s">
        <v>1336</v>
      </c>
    </row>
    <row r="56" spans="1:105" ht="12" customHeight="1" x14ac:dyDescent="0.25">
      <c r="A56" s="108" t="s">
        <v>121</v>
      </c>
      <c r="B56" s="52"/>
      <c r="C56" s="52">
        <v>9177</v>
      </c>
      <c r="D56" s="52">
        <v>15785</v>
      </c>
      <c r="E56" s="52">
        <v>33142</v>
      </c>
      <c r="F56" s="52">
        <v>26180</v>
      </c>
      <c r="G56" s="52">
        <v>9312</v>
      </c>
      <c r="H56" s="52">
        <v>2903</v>
      </c>
      <c r="I56" s="52">
        <v>18484</v>
      </c>
      <c r="J56" s="52">
        <v>32811</v>
      </c>
      <c r="K56" s="52">
        <v>34867</v>
      </c>
      <c r="L56" s="52">
        <v>23987</v>
      </c>
      <c r="M56" s="52">
        <v>13579</v>
      </c>
      <c r="N56" s="52">
        <v>34738</v>
      </c>
      <c r="O56" s="52">
        <v>57602</v>
      </c>
      <c r="P56" s="52">
        <v>103192</v>
      </c>
      <c r="Q56" s="52">
        <v>102333</v>
      </c>
      <c r="R56" s="52">
        <v>49452</v>
      </c>
      <c r="S56" s="52">
        <v>21128</v>
      </c>
      <c r="T56" s="52">
        <v>9423</v>
      </c>
      <c r="U56" s="52">
        <v>16666</v>
      </c>
      <c r="V56" s="52">
        <v>29318</v>
      </c>
      <c r="W56" s="52">
        <v>25576</v>
      </c>
      <c r="X56" s="52">
        <v>24221</v>
      </c>
      <c r="Y56" s="52">
        <v>28787</v>
      </c>
      <c r="DA56" s="63" t="s">
        <v>1337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16578</v>
      </c>
      <c r="D58" s="52">
        <v>35325</v>
      </c>
      <c r="E58" s="52">
        <v>45266</v>
      </c>
      <c r="F58" s="52">
        <v>39147</v>
      </c>
      <c r="G58" s="52">
        <v>14807</v>
      </c>
      <c r="H58" s="52">
        <v>3050</v>
      </c>
      <c r="I58" s="52">
        <v>11931</v>
      </c>
      <c r="J58" s="52">
        <v>19144</v>
      </c>
      <c r="K58" s="52">
        <v>20078</v>
      </c>
      <c r="L58" s="52">
        <v>20153</v>
      </c>
      <c r="M58" s="52">
        <v>28713</v>
      </c>
      <c r="N58" s="52">
        <v>34017</v>
      </c>
      <c r="O58" s="52">
        <v>40713</v>
      </c>
      <c r="P58" s="52">
        <v>39057</v>
      </c>
      <c r="Q58" s="52">
        <v>40539</v>
      </c>
      <c r="R58" s="52">
        <v>19403</v>
      </c>
      <c r="S58" s="52">
        <v>10569</v>
      </c>
      <c r="T58" s="52">
        <v>4942</v>
      </c>
      <c r="U58" s="52">
        <v>6665</v>
      </c>
      <c r="V58" s="52">
        <v>12144</v>
      </c>
      <c r="W58" s="52">
        <v>9451</v>
      </c>
      <c r="X58" s="52">
        <v>8027</v>
      </c>
      <c r="Y58" s="52">
        <v>13714</v>
      </c>
      <c r="DA58" s="63" t="s">
        <v>1338</v>
      </c>
    </row>
    <row r="59" spans="1:105" ht="12" customHeight="1" x14ac:dyDescent="0.25">
      <c r="A59" s="115" t="s">
        <v>120</v>
      </c>
      <c r="B59" s="36"/>
      <c r="C59" s="36">
        <v>61659</v>
      </c>
      <c r="D59" s="36">
        <v>90871</v>
      </c>
      <c r="E59" s="36">
        <v>121564</v>
      </c>
      <c r="F59" s="36">
        <v>106587</v>
      </c>
      <c r="G59" s="36">
        <v>48790</v>
      </c>
      <c r="H59" s="36">
        <v>12207</v>
      </c>
      <c r="I59" s="36">
        <v>46930</v>
      </c>
      <c r="J59" s="36">
        <v>77623</v>
      </c>
      <c r="K59" s="36">
        <v>66038</v>
      </c>
      <c r="L59" s="36">
        <v>59490</v>
      </c>
      <c r="M59" s="36">
        <v>78284</v>
      </c>
      <c r="N59" s="36">
        <v>112728</v>
      </c>
      <c r="O59" s="36">
        <v>147848</v>
      </c>
      <c r="P59" s="36">
        <v>142112</v>
      </c>
      <c r="Q59" s="36">
        <v>177029</v>
      </c>
      <c r="R59" s="36">
        <v>72475</v>
      </c>
      <c r="S59" s="36">
        <v>37239</v>
      </c>
      <c r="T59" s="36">
        <v>21826</v>
      </c>
      <c r="U59" s="36">
        <v>36522</v>
      </c>
      <c r="V59" s="36">
        <v>61669</v>
      </c>
      <c r="W59" s="36">
        <v>43244</v>
      </c>
      <c r="X59" s="36">
        <v>38282</v>
      </c>
      <c r="Y59" s="36">
        <v>61336</v>
      </c>
      <c r="DA59" s="60" t="s">
        <v>1339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1418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210</v>
      </c>
      <c r="B63" s="52"/>
      <c r="C63" s="52">
        <v>137610</v>
      </c>
      <c r="D63" s="52">
        <v>191042</v>
      </c>
      <c r="E63" s="52">
        <v>194481</v>
      </c>
      <c r="F63" s="52">
        <v>173031</v>
      </c>
      <c r="G63" s="52">
        <v>92291</v>
      </c>
      <c r="H63" s="52">
        <v>16319</v>
      </c>
      <c r="I63" s="52">
        <v>66866</v>
      </c>
      <c r="J63" s="52">
        <v>97300</v>
      </c>
      <c r="K63" s="52">
        <v>111818</v>
      </c>
      <c r="L63" s="52">
        <v>119193</v>
      </c>
      <c r="M63" s="52">
        <v>183796</v>
      </c>
      <c r="N63" s="52">
        <v>266628</v>
      </c>
      <c r="O63" s="52">
        <v>400659</v>
      </c>
      <c r="P63" s="52">
        <v>214076</v>
      </c>
      <c r="Q63" s="52">
        <v>264969</v>
      </c>
      <c r="R63" s="52">
        <v>181442</v>
      </c>
      <c r="S63" s="52">
        <v>114171</v>
      </c>
      <c r="T63" s="52">
        <v>63130</v>
      </c>
      <c r="U63" s="52">
        <v>79794</v>
      </c>
      <c r="V63" s="52">
        <v>141736</v>
      </c>
      <c r="W63" s="52">
        <v>123974</v>
      </c>
      <c r="X63" s="52">
        <v>104432</v>
      </c>
      <c r="Y63" s="52">
        <v>119692</v>
      </c>
      <c r="DA63" s="63" t="s">
        <v>1419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68061</v>
      </c>
      <c r="D65" s="52">
        <v>54931</v>
      </c>
      <c r="E65" s="52">
        <v>48437</v>
      </c>
      <c r="F65" s="52">
        <v>131070</v>
      </c>
      <c r="G65" s="52">
        <v>198353</v>
      </c>
      <c r="H65" s="52">
        <v>67856</v>
      </c>
      <c r="I65" s="52">
        <v>23292</v>
      </c>
      <c r="J65" s="52">
        <v>38541</v>
      </c>
      <c r="K65" s="52">
        <v>72056</v>
      </c>
      <c r="L65" s="52">
        <v>95816</v>
      </c>
      <c r="M65" s="52">
        <v>93953</v>
      </c>
      <c r="N65" s="52">
        <v>145617</v>
      </c>
      <c r="O65" s="52">
        <v>180763</v>
      </c>
      <c r="P65" s="52">
        <v>212200</v>
      </c>
      <c r="Q65" s="52">
        <v>208815</v>
      </c>
      <c r="R65" s="52">
        <v>262860</v>
      </c>
      <c r="S65" s="52">
        <v>181892</v>
      </c>
      <c r="T65" s="52">
        <v>128352</v>
      </c>
      <c r="U65" s="52">
        <v>103304</v>
      </c>
      <c r="V65" s="52">
        <v>115906</v>
      </c>
      <c r="W65" s="52">
        <v>127162</v>
      </c>
      <c r="X65" s="52">
        <v>116050</v>
      </c>
      <c r="Y65" s="52">
        <v>100742</v>
      </c>
      <c r="DA65" s="63" t="s">
        <v>1420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73277</v>
      </c>
      <c r="D67" s="52">
        <f t="shared" si="0"/>
        <v>90075</v>
      </c>
      <c r="E67" s="52">
        <f t="shared" si="0"/>
        <v>98973</v>
      </c>
      <c r="F67" s="52">
        <f t="shared" si="0"/>
        <v>94877</v>
      </c>
      <c r="G67" s="52">
        <f t="shared" si="0"/>
        <v>76864</v>
      </c>
      <c r="H67" s="52">
        <f t="shared" si="0"/>
        <v>59532</v>
      </c>
      <c r="I67" s="52">
        <f t="shared" si="0"/>
        <v>66250</v>
      </c>
      <c r="J67" s="52">
        <f t="shared" si="0"/>
        <v>118804</v>
      </c>
      <c r="K67" s="52">
        <f t="shared" si="0"/>
        <v>102064</v>
      </c>
      <c r="L67" s="52">
        <f t="shared" si="0"/>
        <v>101305</v>
      </c>
      <c r="M67" s="52">
        <f t="shared" si="0"/>
        <v>128237</v>
      </c>
      <c r="N67" s="52">
        <f t="shared" si="0"/>
        <v>157249</v>
      </c>
      <c r="O67" s="52">
        <f t="shared" si="0"/>
        <v>179554</v>
      </c>
      <c r="P67" s="52">
        <f t="shared" si="0"/>
        <v>35871</v>
      </c>
      <c r="Q67" s="52">
        <f t="shared" si="0"/>
        <v>31234</v>
      </c>
      <c r="R67" s="52">
        <f t="shared" ref="R67:V67" si="1">R39-R53</f>
        <v>52412</v>
      </c>
      <c r="S67" s="52">
        <f t="shared" si="1"/>
        <v>98515</v>
      </c>
      <c r="T67" s="52">
        <f t="shared" si="1"/>
        <v>93206</v>
      </c>
      <c r="U67" s="52">
        <f t="shared" si="1"/>
        <v>92532</v>
      </c>
      <c r="V67" s="52">
        <f t="shared" si="1"/>
        <v>105905</v>
      </c>
      <c r="W67" s="52">
        <f t="shared" ref="W67:Y67" si="2">W39-W53</f>
        <v>61792</v>
      </c>
      <c r="X67" s="52">
        <f t="shared" si="2"/>
        <v>54388</v>
      </c>
      <c r="Y67" s="52">
        <f t="shared" si="2"/>
        <v>94847</v>
      </c>
      <c r="DA67" s="63" t="s">
        <v>1421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399</v>
      </c>
      <c r="F68" s="52">
        <f t="shared" si="3"/>
        <v>318</v>
      </c>
      <c r="G68" s="52">
        <f t="shared" si="3"/>
        <v>147</v>
      </c>
      <c r="H68" s="52">
        <f t="shared" si="3"/>
        <v>86</v>
      </c>
      <c r="I68" s="52">
        <f t="shared" si="3"/>
        <v>803</v>
      </c>
      <c r="J68" s="52">
        <f t="shared" si="3"/>
        <v>1333</v>
      </c>
      <c r="K68" s="52">
        <f t="shared" si="3"/>
        <v>1263</v>
      </c>
      <c r="L68" s="52">
        <f t="shared" si="3"/>
        <v>371</v>
      </c>
      <c r="M68" s="52">
        <f t="shared" si="3"/>
        <v>0</v>
      </c>
      <c r="N68" s="52">
        <f t="shared" si="3"/>
        <v>195</v>
      </c>
      <c r="O68" s="52">
        <f t="shared" si="3"/>
        <v>1594</v>
      </c>
      <c r="P68" s="52">
        <f t="shared" si="3"/>
        <v>526</v>
      </c>
      <c r="Q68" s="52">
        <f t="shared" si="3"/>
        <v>2176</v>
      </c>
      <c r="R68" s="52">
        <f t="shared" ref="R68:V68" si="4">R40-R54</f>
        <v>0</v>
      </c>
      <c r="S68" s="52">
        <f t="shared" si="4"/>
        <v>81</v>
      </c>
      <c r="T68" s="52">
        <f t="shared" si="4"/>
        <v>1056</v>
      </c>
      <c r="U68" s="52">
        <f t="shared" si="4"/>
        <v>333</v>
      </c>
      <c r="V68" s="52">
        <f t="shared" si="4"/>
        <v>1470</v>
      </c>
      <c r="W68" s="52">
        <f t="shared" ref="W68:Y68" si="5">W40-W54</f>
        <v>541</v>
      </c>
      <c r="X68" s="52">
        <f t="shared" si="5"/>
        <v>316</v>
      </c>
      <c r="Y68" s="52">
        <f t="shared" si="5"/>
        <v>854</v>
      </c>
      <c r="DA68" s="63" t="s">
        <v>1422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216809</v>
      </c>
      <c r="D69" s="52">
        <f t="shared" si="6"/>
        <v>246686</v>
      </c>
      <c r="E69" s="52">
        <f t="shared" si="6"/>
        <v>222752</v>
      </c>
      <c r="F69" s="52">
        <f t="shared" si="6"/>
        <v>224191</v>
      </c>
      <c r="G69" s="52">
        <f t="shared" si="6"/>
        <v>202553</v>
      </c>
      <c r="H69" s="52">
        <f t="shared" si="6"/>
        <v>179239</v>
      </c>
      <c r="I69" s="52">
        <f t="shared" si="6"/>
        <v>68091</v>
      </c>
      <c r="J69" s="52">
        <f t="shared" si="6"/>
        <v>65817</v>
      </c>
      <c r="K69" s="52">
        <f t="shared" si="6"/>
        <v>117532</v>
      </c>
      <c r="L69" s="52">
        <f t="shared" si="6"/>
        <v>162359</v>
      </c>
      <c r="M69" s="52">
        <f t="shared" si="6"/>
        <v>217140</v>
      </c>
      <c r="N69" s="52">
        <f t="shared" si="6"/>
        <v>173233</v>
      </c>
      <c r="O69" s="52">
        <f t="shared" si="6"/>
        <v>180729</v>
      </c>
      <c r="P69" s="52">
        <f t="shared" si="6"/>
        <v>104663</v>
      </c>
      <c r="Q69" s="52">
        <f t="shared" si="6"/>
        <v>185749</v>
      </c>
      <c r="R69" s="52">
        <f t="shared" ref="R69:V69" si="7">R41-R55</f>
        <v>121642</v>
      </c>
      <c r="S69" s="52">
        <f t="shared" si="7"/>
        <v>99685</v>
      </c>
      <c r="T69" s="52">
        <f t="shared" si="7"/>
        <v>123066</v>
      </c>
      <c r="U69" s="52">
        <f t="shared" si="7"/>
        <v>145404</v>
      </c>
      <c r="V69" s="52">
        <f t="shared" si="7"/>
        <v>189344</v>
      </c>
      <c r="W69" s="52">
        <f t="shared" ref="W69:Y69" si="8">W41-W55</f>
        <v>180684</v>
      </c>
      <c r="X69" s="52">
        <f t="shared" si="8"/>
        <v>139896</v>
      </c>
      <c r="Y69" s="52">
        <f t="shared" si="8"/>
        <v>140024</v>
      </c>
      <c r="DA69" s="63" t="s">
        <v>1423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29476</v>
      </c>
      <c r="D70" s="52">
        <f t="shared" si="9"/>
        <v>36830</v>
      </c>
      <c r="E70" s="52">
        <f t="shared" si="9"/>
        <v>59217</v>
      </c>
      <c r="F70" s="52">
        <f t="shared" si="9"/>
        <v>52881</v>
      </c>
      <c r="G70" s="52">
        <f t="shared" si="9"/>
        <v>37082</v>
      </c>
      <c r="H70" s="52">
        <f t="shared" si="9"/>
        <v>44061</v>
      </c>
      <c r="I70" s="52">
        <f t="shared" si="9"/>
        <v>42854</v>
      </c>
      <c r="J70" s="52">
        <f t="shared" si="9"/>
        <v>66069</v>
      </c>
      <c r="K70" s="52">
        <f t="shared" si="9"/>
        <v>118318</v>
      </c>
      <c r="L70" s="52">
        <f t="shared" si="9"/>
        <v>95081</v>
      </c>
      <c r="M70" s="52">
        <f t="shared" si="9"/>
        <v>43307</v>
      </c>
      <c r="N70" s="52">
        <f t="shared" si="9"/>
        <v>87305</v>
      </c>
      <c r="O70" s="52">
        <f t="shared" si="9"/>
        <v>136953</v>
      </c>
      <c r="P70" s="52">
        <f t="shared" si="9"/>
        <v>163117</v>
      </c>
      <c r="Q70" s="52">
        <f t="shared" si="9"/>
        <v>176633</v>
      </c>
      <c r="R70" s="52">
        <f t="shared" ref="R70:V70" si="10">R42-R56</f>
        <v>165655</v>
      </c>
      <c r="S70" s="52">
        <f t="shared" si="10"/>
        <v>108759</v>
      </c>
      <c r="T70" s="52">
        <f t="shared" si="10"/>
        <v>83636</v>
      </c>
      <c r="U70" s="52">
        <f t="shared" si="10"/>
        <v>109810</v>
      </c>
      <c r="V70" s="52">
        <f t="shared" si="10"/>
        <v>151518</v>
      </c>
      <c r="W70" s="52">
        <f t="shared" ref="W70:Y70" si="11">W42-W56</f>
        <v>198118</v>
      </c>
      <c r="X70" s="52">
        <f t="shared" si="11"/>
        <v>187511</v>
      </c>
      <c r="Y70" s="52">
        <f t="shared" si="11"/>
        <v>123605</v>
      </c>
      <c r="DA70" s="63" t="s">
        <v>1424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92767</v>
      </c>
      <c r="D72" s="52">
        <v>137777</v>
      </c>
      <c r="E72" s="52">
        <v>136340</v>
      </c>
      <c r="F72" s="52">
        <v>134446</v>
      </c>
      <c r="G72" s="52">
        <v>106867</v>
      </c>
      <c r="H72" s="52">
        <v>89764</v>
      </c>
      <c r="I72" s="52">
        <v>48260</v>
      </c>
      <c r="J72" s="52">
        <v>51496</v>
      </c>
      <c r="K72" s="52">
        <v>82334</v>
      </c>
      <c r="L72" s="52">
        <v>94535</v>
      </c>
      <c r="M72" s="52">
        <v>110396</v>
      </c>
      <c r="N72" s="52">
        <v>101832</v>
      </c>
      <c r="O72" s="52">
        <v>112710</v>
      </c>
      <c r="P72" s="52">
        <v>74116</v>
      </c>
      <c r="Q72" s="52">
        <v>86054</v>
      </c>
      <c r="R72" s="52">
        <v>89819</v>
      </c>
      <c r="S72" s="52">
        <v>86246</v>
      </c>
      <c r="T72" s="52">
        <v>69621</v>
      </c>
      <c r="U72" s="52">
        <v>68864</v>
      </c>
      <c r="V72" s="52">
        <v>89933</v>
      </c>
      <c r="W72" s="52">
        <v>94574</v>
      </c>
      <c r="X72" s="52">
        <v>73287</v>
      </c>
      <c r="Y72" s="52">
        <v>72789</v>
      </c>
      <c r="DA72" s="63" t="s">
        <v>1425</v>
      </c>
    </row>
    <row r="73" spans="1:105" ht="12" customHeight="1" x14ac:dyDescent="0.25">
      <c r="A73" s="115" t="s">
        <v>120</v>
      </c>
      <c r="B73" s="36"/>
      <c r="C73" s="36">
        <v>345040</v>
      </c>
      <c r="D73" s="36">
        <v>354415</v>
      </c>
      <c r="E73" s="36">
        <v>366153</v>
      </c>
      <c r="F73" s="36">
        <v>366059</v>
      </c>
      <c r="G73" s="36">
        <v>352155</v>
      </c>
      <c r="H73" s="36">
        <v>359278</v>
      </c>
      <c r="I73" s="36">
        <v>189828</v>
      </c>
      <c r="J73" s="36">
        <v>208801</v>
      </c>
      <c r="K73" s="36">
        <v>270826</v>
      </c>
      <c r="L73" s="36">
        <v>279039</v>
      </c>
      <c r="M73" s="36">
        <v>300982</v>
      </c>
      <c r="N73" s="36">
        <v>337465</v>
      </c>
      <c r="O73" s="36">
        <v>409308</v>
      </c>
      <c r="P73" s="36">
        <v>269678</v>
      </c>
      <c r="Q73" s="36">
        <v>375790</v>
      </c>
      <c r="R73" s="36">
        <v>335508</v>
      </c>
      <c r="S73" s="36">
        <v>303884</v>
      </c>
      <c r="T73" s="36">
        <v>307494</v>
      </c>
      <c r="U73" s="36">
        <v>377380</v>
      </c>
      <c r="V73" s="36">
        <v>456761</v>
      </c>
      <c r="W73" s="36">
        <v>432779</v>
      </c>
      <c r="X73" s="36">
        <v>349532</v>
      </c>
      <c r="Y73" s="36">
        <v>325545</v>
      </c>
      <c r="DA73" s="60" t="s">
        <v>1426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1505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X78" s="128">
        <f>RES_hhdet_numvin!X44</f>
        <v>0</v>
      </c>
      <c r="Y78" s="128">
        <f>RES_hhdet_numvin!Y44</f>
        <v>0</v>
      </c>
      <c r="DA78" s="133"/>
    </row>
    <row r="79" spans="1:105" ht="12" customHeight="1" x14ac:dyDescent="0.25">
      <c r="A79" s="97" t="s">
        <v>210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0</v>
      </c>
      <c r="I79" s="52">
        <f>RES_hhdet_numvin!I45</f>
        <v>0</v>
      </c>
      <c r="J79" s="52">
        <f>RES_hhdet_numvin!J45</f>
        <v>34162</v>
      </c>
      <c r="K79" s="52">
        <f>RES_hhdet_numvin!K45</f>
        <v>65334</v>
      </c>
      <c r="L79" s="52">
        <f>RES_hhdet_numvin!L45</f>
        <v>92184</v>
      </c>
      <c r="M79" s="52">
        <f>RES_hhdet_numvin!M45</f>
        <v>168116</v>
      </c>
      <c r="N79" s="52">
        <f>RES_hhdet_numvin!N45</f>
        <v>279045</v>
      </c>
      <c r="O79" s="52">
        <f>RES_hhdet_numvin!O45</f>
        <v>445366</v>
      </c>
      <c r="P79" s="52">
        <f>RES_hhdet_numvin!P45</f>
        <v>324900</v>
      </c>
      <c r="Q79" s="52">
        <f>RES_hhdet_numvin!Q45</f>
        <v>422221</v>
      </c>
      <c r="R79" s="52">
        <f>RES_hhdet_numvin!R45</f>
        <v>250432</v>
      </c>
      <c r="S79" s="52">
        <f>RES_hhdet_numvin!S45</f>
        <v>153438</v>
      </c>
      <c r="T79" s="52">
        <f>RES_hhdet_numvin!T45</f>
        <v>87157</v>
      </c>
      <c r="U79" s="52">
        <f>RES_hhdet_numvin!U45</f>
        <v>121060</v>
      </c>
      <c r="V79" s="52">
        <f>RES_hhdet_numvin!V45</f>
        <v>214128</v>
      </c>
      <c r="W79" s="52">
        <f>RES_hhdet_numvin!W45</f>
        <v>176325</v>
      </c>
      <c r="X79" s="52">
        <f>RES_hhdet_numvin!X45</f>
        <v>150705</v>
      </c>
      <c r="Y79" s="52">
        <f>RES_hhdet_numvin!Y45</f>
        <v>194742</v>
      </c>
      <c r="DA79" s="63" t="s">
        <v>1506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X80" s="138">
        <f>RES_hhdet_numvin!X46</f>
        <v>0</v>
      </c>
      <c r="Y80" s="138">
        <f>RES_hhdet_numvin!Y46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X81" s="150">
        <f>RES_hhdet_numvin!X47</f>
        <v>0</v>
      </c>
      <c r="Y81" s="150">
        <f>RES_hhdet_numvin!Y47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0</v>
      </c>
      <c r="Q82" s="138">
        <f>RES_hhdet_numvin!Q48</f>
        <v>0</v>
      </c>
      <c r="R82" s="138">
        <f>RES_hhdet_numvin!R48</f>
        <v>84760</v>
      </c>
      <c r="S82" s="138">
        <f>RES_hhdet_numvin!S48</f>
        <v>100936</v>
      </c>
      <c r="T82" s="138">
        <f>RES_hhdet_numvin!T48</f>
        <v>92968</v>
      </c>
      <c r="U82" s="138">
        <f>RES_hhdet_numvin!U48</f>
        <v>89091</v>
      </c>
      <c r="V82" s="138">
        <f>RES_hhdet_numvin!V48</f>
        <v>113639</v>
      </c>
      <c r="W82" s="138">
        <f>RES_hhdet_numvin!W48</f>
        <v>128507</v>
      </c>
      <c r="X82" s="138">
        <f>RES_hhdet_numvin!X48</f>
        <v>121100</v>
      </c>
      <c r="Y82" s="138">
        <f>RES_hhdet_numvin!Y48</f>
        <v>104009</v>
      </c>
      <c r="DA82" s="63" t="s">
        <v>1507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X83" s="150">
        <f>RES_hhdet_numvin!X49</f>
        <v>0</v>
      </c>
      <c r="Y83" s="150">
        <f>RES_hhdet_numvin!Y49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0</v>
      </c>
      <c r="I84" s="138">
        <f>RES_hhdet_numvin!I50</f>
        <v>0</v>
      </c>
      <c r="J84" s="138">
        <f>RES_hhdet_numvin!J50</f>
        <v>8578</v>
      </c>
      <c r="K84" s="138">
        <f>RES_hhdet_numvin!K50</f>
        <v>11613</v>
      </c>
      <c r="L84" s="138">
        <f>RES_hhdet_numvin!L50</f>
        <v>17113</v>
      </c>
      <c r="M84" s="138">
        <f>RES_hhdet_numvin!M50</f>
        <v>40151</v>
      </c>
      <c r="N84" s="138">
        <f>RES_hhdet_numvin!N50</f>
        <v>84923</v>
      </c>
      <c r="O84" s="138">
        <f>RES_hhdet_numvin!O50</f>
        <v>140027</v>
      </c>
      <c r="P84" s="138">
        <f>RES_hhdet_numvin!P50</f>
        <v>32676</v>
      </c>
      <c r="Q84" s="138">
        <f>RES_hhdet_numvin!Q50</f>
        <v>29286</v>
      </c>
      <c r="R84" s="138">
        <f>RES_hhdet_numvin!R50</f>
        <v>47875</v>
      </c>
      <c r="S84" s="138">
        <f>RES_hhdet_numvin!S50</f>
        <v>91059</v>
      </c>
      <c r="T84" s="138">
        <f>RES_hhdet_numvin!T50</f>
        <v>86688</v>
      </c>
      <c r="U84" s="138">
        <f>RES_hhdet_numvin!U50</f>
        <v>89907</v>
      </c>
      <c r="V84" s="138">
        <f>RES_hhdet_numvin!V50</f>
        <v>108331</v>
      </c>
      <c r="W84" s="138">
        <f>RES_hhdet_numvin!W50</f>
        <v>63737</v>
      </c>
      <c r="X84" s="138">
        <f>RES_hhdet_numvin!X50</f>
        <v>57863</v>
      </c>
      <c r="Y84" s="138">
        <f>RES_hhdet_numvin!Y50</f>
        <v>108378</v>
      </c>
      <c r="DA84" s="63" t="s">
        <v>1508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0</v>
      </c>
      <c r="J85" s="138">
        <f>RES_hhdet_numvin!J51</f>
        <v>97</v>
      </c>
      <c r="K85" s="138">
        <f>RES_hhdet_numvin!K51</f>
        <v>143</v>
      </c>
      <c r="L85" s="138">
        <f>RES_hhdet_numvin!L51</f>
        <v>62</v>
      </c>
      <c r="M85" s="138">
        <f>RES_hhdet_numvin!M51</f>
        <v>0</v>
      </c>
      <c r="N85" s="138">
        <f>RES_hhdet_numvin!N51</f>
        <v>107</v>
      </c>
      <c r="O85" s="138">
        <f>RES_hhdet_numvin!O51</f>
        <v>1251</v>
      </c>
      <c r="P85" s="138">
        <f>RES_hhdet_numvin!P51</f>
        <v>487</v>
      </c>
      <c r="Q85" s="138">
        <f>RES_hhdet_numvin!Q51</f>
        <v>2064</v>
      </c>
      <c r="R85" s="138">
        <f>RES_hhdet_numvin!R51</f>
        <v>0</v>
      </c>
      <c r="S85" s="138">
        <f>RES_hhdet_numvin!S51</f>
        <v>88</v>
      </c>
      <c r="T85" s="138">
        <f>RES_hhdet_numvin!T51</f>
        <v>1001</v>
      </c>
      <c r="U85" s="138">
        <f>RES_hhdet_numvin!U51</f>
        <v>329</v>
      </c>
      <c r="V85" s="138">
        <f>RES_hhdet_numvin!V51</f>
        <v>1519</v>
      </c>
      <c r="W85" s="138">
        <f>RES_hhdet_numvin!W51</f>
        <v>563</v>
      </c>
      <c r="X85" s="138">
        <f>RES_hhdet_numvin!X51</f>
        <v>339</v>
      </c>
      <c r="Y85" s="138">
        <f>RES_hhdet_numvin!Y51</f>
        <v>977</v>
      </c>
      <c r="DA85" s="63" t="s">
        <v>1509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X86" s="138">
        <f>RES_hhdet_numvin!X52</f>
        <v>0</v>
      </c>
      <c r="Y86" s="138">
        <f>RES_hhdet_numvin!Y52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X87" s="138">
        <f>RES_hhdet_numvin!X53</f>
        <v>0</v>
      </c>
      <c r="Y87" s="138">
        <f>RES_hhdet_numvin!Y53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0</v>
      </c>
      <c r="Q88" s="138">
        <f>RES_hhdet_numvin!Q54</f>
        <v>0</v>
      </c>
      <c r="R88" s="138">
        <f>RES_hhdet_numvin!R54</f>
        <v>50396</v>
      </c>
      <c r="S88" s="138">
        <f>RES_hhdet_numvin!S54</f>
        <v>66900</v>
      </c>
      <c r="T88" s="138">
        <f>RES_hhdet_numvin!T54</f>
        <v>99714</v>
      </c>
      <c r="U88" s="138">
        <f>RES_hhdet_numvin!U54</f>
        <v>141814</v>
      </c>
      <c r="V88" s="138">
        <f>RES_hhdet_numvin!V54</f>
        <v>208397</v>
      </c>
      <c r="W88" s="138">
        <f>RES_hhdet_numvin!W54</f>
        <v>196165</v>
      </c>
      <c r="X88" s="138">
        <f>RES_hhdet_numvin!X54</f>
        <v>156106</v>
      </c>
      <c r="Y88" s="138">
        <f>RES_hhdet_numvin!Y54</f>
        <v>172633</v>
      </c>
      <c r="DA88" s="63" t="s">
        <v>1510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0</v>
      </c>
      <c r="Q89" s="138">
        <f>RES_hhdet_numvin!Q55</f>
        <v>0</v>
      </c>
      <c r="R89" s="138">
        <f>RES_hhdet_numvin!R55</f>
        <v>68623</v>
      </c>
      <c r="S89" s="138">
        <f>RES_hhdet_numvin!S55</f>
        <v>72993</v>
      </c>
      <c r="T89" s="138">
        <f>RES_hhdet_numvin!T55</f>
        <v>67767</v>
      </c>
      <c r="U89" s="138">
        <f>RES_hhdet_numvin!U55</f>
        <v>107102</v>
      </c>
      <c r="V89" s="138">
        <f>RES_hhdet_numvin!V55</f>
        <v>166771</v>
      </c>
      <c r="W89" s="138">
        <f>RES_hhdet_numvin!W55</f>
        <v>215093</v>
      </c>
      <c r="X89" s="138">
        <f>RES_hhdet_numvin!X55</f>
        <v>209217</v>
      </c>
      <c r="Y89" s="138">
        <f>RES_hhdet_numvin!Y55</f>
        <v>152392</v>
      </c>
      <c r="DA89" s="63" t="s">
        <v>1511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X90" s="138">
        <f>RES_hhdet_numvin!X56</f>
        <v>0</v>
      </c>
      <c r="Y90" s="138">
        <f>RES_hhdet_numvin!Y56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X91" s="148">
        <f>RES_hhdet_numvin!X57</f>
        <v>0</v>
      </c>
      <c r="Y91" s="148">
        <f>RES_hhdet_numvin!Y57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X92" s="150">
        <f>RES_hhdet_numvin!X58</f>
        <v>0</v>
      </c>
      <c r="Y92" s="150">
        <f>RES_hhdet_numvin!Y58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0</v>
      </c>
      <c r="Q93" s="138">
        <f>RES_hhdet_numvin!Q59</f>
        <v>0</v>
      </c>
      <c r="R93" s="138">
        <f>RES_hhdet_numvin!R59</f>
        <v>34056</v>
      </c>
      <c r="S93" s="138">
        <f>RES_hhdet_numvin!S59</f>
        <v>52585</v>
      </c>
      <c r="T93" s="138">
        <f>RES_hhdet_numvin!T59</f>
        <v>53689</v>
      </c>
      <c r="U93" s="138">
        <f>RES_hhdet_numvin!U59</f>
        <v>64347</v>
      </c>
      <c r="V93" s="138">
        <f>RES_hhdet_numvin!V59</f>
        <v>94609</v>
      </c>
      <c r="W93" s="138">
        <f>RES_hhdet_numvin!W59</f>
        <v>100186</v>
      </c>
      <c r="X93" s="138">
        <f>RES_hhdet_numvin!X59</f>
        <v>80679</v>
      </c>
      <c r="Y93" s="138">
        <f>RES_hhdet_numvin!Y59</f>
        <v>86503</v>
      </c>
      <c r="DA93" s="63" t="s">
        <v>1512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0</v>
      </c>
      <c r="Q94" s="39">
        <f>RES_hhdet_numvin!Q60</f>
        <v>0</v>
      </c>
      <c r="R94" s="39">
        <f>RES_hhdet_numvin!R60</f>
        <v>127180</v>
      </c>
      <c r="S94" s="39">
        <f>RES_hhdet_numvin!S60</f>
        <v>185257</v>
      </c>
      <c r="T94" s="39">
        <f>RES_hhdet_numvin!T60</f>
        <v>237113</v>
      </c>
      <c r="U94" s="39">
        <f>RES_hhdet_numvin!U60</f>
        <v>352593</v>
      </c>
      <c r="V94" s="39">
        <f>RES_hhdet_numvin!V60</f>
        <v>480488</v>
      </c>
      <c r="W94" s="39">
        <f>RES_hhdet_numvin!W60</f>
        <v>458410</v>
      </c>
      <c r="X94" s="39">
        <f>RES_hhdet_numvin!X60</f>
        <v>384739</v>
      </c>
      <c r="Y94" s="39">
        <f>RES_hhdet_numvin!Y60</f>
        <v>386881</v>
      </c>
      <c r="DA94" s="60" t="s">
        <v>1513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2611.429349553895</v>
      </c>
      <c r="C98" s="117">
        <f t="shared" si="12"/>
        <v>2666.3100730896467</v>
      </c>
      <c r="D98" s="117">
        <f t="shared" si="12"/>
        <v>2620.3935528366169</v>
      </c>
      <c r="E98" s="117">
        <f t="shared" si="12"/>
        <v>2873.9877990234891</v>
      </c>
      <c r="F98" s="117">
        <f t="shared" si="12"/>
        <v>3147.7961666338733</v>
      </c>
      <c r="G98" s="117">
        <f t="shared" si="12"/>
        <v>3066.2895778418706</v>
      </c>
      <c r="H98" s="117">
        <f t="shared" si="12"/>
        <v>2710.1170521882627</v>
      </c>
      <c r="I98" s="117">
        <f t="shared" si="12"/>
        <v>2579.3389224054226</v>
      </c>
      <c r="J98" s="117">
        <f t="shared" si="12"/>
        <v>2451.0112023169718</v>
      </c>
      <c r="K98" s="117">
        <f t="shared" si="12"/>
        <v>2324.862568798243</v>
      </c>
      <c r="L98" s="117">
        <f t="shared" si="12"/>
        <v>2345.2546056626306</v>
      </c>
      <c r="M98" s="117">
        <f t="shared" si="12"/>
        <v>2025.9262808290091</v>
      </c>
      <c r="N98" s="117">
        <f t="shared" si="12"/>
        <v>1898.8808486349885</v>
      </c>
      <c r="O98" s="117">
        <f t="shared" si="12"/>
        <v>1979.1354526954449</v>
      </c>
      <c r="P98" s="117">
        <f t="shared" si="12"/>
        <v>2045.1376697122466</v>
      </c>
      <c r="Q98" s="117">
        <f t="shared" si="12"/>
        <v>2414.6026323668289</v>
      </c>
      <c r="R98" s="117">
        <f t="shared" ref="R98:V98" si="13">R99+R102+R104+R113</f>
        <v>2159.290833607995</v>
      </c>
      <c r="S98" s="117">
        <f t="shared" si="13"/>
        <v>2129.8479567888103</v>
      </c>
      <c r="T98" s="117">
        <f t="shared" si="13"/>
        <v>2198.4360711234026</v>
      </c>
      <c r="U98" s="117">
        <f t="shared" si="13"/>
        <v>1941.2746429569208</v>
      </c>
      <c r="V98" s="117">
        <f t="shared" si="13"/>
        <v>2051.5949415700265</v>
      </c>
      <c r="W98" s="117">
        <f t="shared" ref="W98:Y98" si="14">W99+W102+W104+W113</f>
        <v>2003.5645023055895</v>
      </c>
      <c r="X98" s="117">
        <f t="shared" si="14"/>
        <v>1893.1454316939969</v>
      </c>
      <c r="Y98" s="117">
        <f t="shared" si="14"/>
        <v>1801.493188152645</v>
      </c>
      <c r="DA98" s="129" t="s">
        <v>1610</v>
      </c>
    </row>
    <row r="99" spans="1:105" ht="12" customHeight="1" x14ac:dyDescent="0.25">
      <c r="A99" s="121" t="s">
        <v>57</v>
      </c>
      <c r="B99" s="122">
        <f t="shared" ref="B99:Q99" si="15">SUM(B100:B101)</f>
        <v>2034.7955499812917</v>
      </c>
      <c r="C99" s="122">
        <f t="shared" si="15"/>
        <v>2032.857054505326</v>
      </c>
      <c r="D99" s="122">
        <f t="shared" si="15"/>
        <v>2015.9696010990585</v>
      </c>
      <c r="E99" s="122">
        <f t="shared" si="15"/>
        <v>2271.1666949174673</v>
      </c>
      <c r="F99" s="122">
        <f t="shared" si="15"/>
        <v>2544.7460146322132</v>
      </c>
      <c r="G99" s="122">
        <f t="shared" si="15"/>
        <v>2465.8264383726346</v>
      </c>
      <c r="H99" s="122">
        <f t="shared" si="15"/>
        <v>2115.7457533173001</v>
      </c>
      <c r="I99" s="122">
        <f t="shared" si="15"/>
        <v>2028.2605880139533</v>
      </c>
      <c r="J99" s="122">
        <f t="shared" si="15"/>
        <v>1920.1289398433203</v>
      </c>
      <c r="K99" s="122">
        <f t="shared" si="15"/>
        <v>1831.9474354467006</v>
      </c>
      <c r="L99" s="122">
        <f t="shared" si="15"/>
        <v>1863.4961384755784</v>
      </c>
      <c r="M99" s="122">
        <f t="shared" si="15"/>
        <v>1561.4102838612384</v>
      </c>
      <c r="N99" s="122">
        <f t="shared" si="15"/>
        <v>1450.050285149071</v>
      </c>
      <c r="O99" s="122">
        <f t="shared" si="15"/>
        <v>1507.2768926807751</v>
      </c>
      <c r="P99" s="122">
        <f t="shared" si="15"/>
        <v>1508.4001254404034</v>
      </c>
      <c r="Q99" s="122">
        <f t="shared" si="15"/>
        <v>1817.2022643369241</v>
      </c>
      <c r="R99" s="122">
        <f t="shared" ref="R99:V99" si="16">SUM(R100:R101)</f>
        <v>1560.7179327369056</v>
      </c>
      <c r="S99" s="122">
        <f t="shared" si="16"/>
        <v>1525.4705453290378</v>
      </c>
      <c r="T99" s="122">
        <f t="shared" si="16"/>
        <v>1604.0059511959894</v>
      </c>
      <c r="U99" s="122">
        <f t="shared" si="16"/>
        <v>1389.5274906497796</v>
      </c>
      <c r="V99" s="122">
        <f t="shared" si="16"/>
        <v>1498.1918876594955</v>
      </c>
      <c r="W99" s="122">
        <f t="shared" ref="W99:Y99" si="17">SUM(W100:W101)</f>
        <v>1455.9378307845643</v>
      </c>
      <c r="X99" s="122">
        <f t="shared" si="17"/>
        <v>1363.2819879981016</v>
      </c>
      <c r="Y99" s="122">
        <f t="shared" si="17"/>
        <v>1312.3395135452006</v>
      </c>
      <c r="DA99" s="130" t="s">
        <v>1611</v>
      </c>
    </row>
    <row r="100" spans="1:105" ht="12" customHeight="1" x14ac:dyDescent="0.25">
      <c r="A100" s="97" t="s">
        <v>211</v>
      </c>
      <c r="B100" s="98">
        <v>2016.0488686742365</v>
      </c>
      <c r="C100" s="98">
        <v>2014.0006661156717</v>
      </c>
      <c r="D100" s="98">
        <v>1997.695717875248</v>
      </c>
      <c r="E100" s="98">
        <v>2251.6906744464563</v>
      </c>
      <c r="F100" s="98">
        <v>2522.7335791164351</v>
      </c>
      <c r="G100" s="98">
        <v>2445.0556672465195</v>
      </c>
      <c r="H100" s="98">
        <v>2098.5520972856257</v>
      </c>
      <c r="I100" s="98">
        <v>2011.7613944272966</v>
      </c>
      <c r="J100" s="98">
        <v>1904.6894915773262</v>
      </c>
      <c r="K100" s="98">
        <v>1817.5484407234883</v>
      </c>
      <c r="L100" s="98">
        <v>1848.6763351485608</v>
      </c>
      <c r="M100" s="98">
        <v>1548.5761297410907</v>
      </c>
      <c r="N100" s="98">
        <v>1437.842848953856</v>
      </c>
      <c r="O100" s="98">
        <v>1493.7816315563207</v>
      </c>
      <c r="P100" s="98">
        <v>1494.4002006305534</v>
      </c>
      <c r="Q100" s="98">
        <v>1800.5769513709752</v>
      </c>
      <c r="R100" s="98">
        <v>1546.1551829559573</v>
      </c>
      <c r="S100" s="98">
        <v>1511.2240135664467</v>
      </c>
      <c r="T100" s="98">
        <v>1588.6727775389311</v>
      </c>
      <c r="U100" s="98">
        <v>1376.1955861278288</v>
      </c>
      <c r="V100" s="98">
        <v>1483.5848476163185</v>
      </c>
      <c r="W100" s="98">
        <v>1441.5087704213238</v>
      </c>
      <c r="X100" s="98">
        <v>1349.4177175886102</v>
      </c>
      <c r="Y100" s="98">
        <v>1298.8358316614128</v>
      </c>
      <c r="DA100" s="63" t="s">
        <v>1612</v>
      </c>
    </row>
    <row r="101" spans="1:105" ht="12" customHeight="1" x14ac:dyDescent="0.25">
      <c r="A101" s="97" t="s">
        <v>53</v>
      </c>
      <c r="B101" s="98">
        <v>18.746681307055191</v>
      </c>
      <c r="C101" s="98">
        <v>18.856388389654246</v>
      </c>
      <c r="D101" s="98">
        <v>18.273883223810575</v>
      </c>
      <c r="E101" s="98">
        <v>19.476020471011104</v>
      </c>
      <c r="F101" s="98">
        <v>22.012435515778201</v>
      </c>
      <c r="G101" s="98">
        <v>20.770771126115108</v>
      </c>
      <c r="H101" s="98">
        <v>17.193656031674472</v>
      </c>
      <c r="I101" s="98">
        <v>16.499193586656688</v>
      </c>
      <c r="J101" s="98">
        <v>15.439448265994026</v>
      </c>
      <c r="K101" s="98">
        <v>14.398994723212301</v>
      </c>
      <c r="L101" s="98">
        <v>14.819803327017659</v>
      </c>
      <c r="M101" s="98">
        <v>12.83415412014779</v>
      </c>
      <c r="N101" s="98">
        <v>12.207436195215076</v>
      </c>
      <c r="O101" s="98">
        <v>13.495261124454313</v>
      </c>
      <c r="P101" s="98">
        <v>13.999924809850079</v>
      </c>
      <c r="Q101" s="98">
        <v>16.625312965948922</v>
      </c>
      <c r="R101" s="98">
        <v>14.562749780948222</v>
      </c>
      <c r="S101" s="98">
        <v>14.246531762590969</v>
      </c>
      <c r="T101" s="98">
        <v>15.333173657058262</v>
      </c>
      <c r="U101" s="98">
        <v>13.331904521950765</v>
      </c>
      <c r="V101" s="98">
        <v>14.607040043176957</v>
      </c>
      <c r="W101" s="98">
        <v>14.429060363240607</v>
      </c>
      <c r="X101" s="98">
        <v>13.864270409491276</v>
      </c>
      <c r="Y101" s="98">
        <v>13.503681883787783</v>
      </c>
      <c r="DA101" s="63" t="s">
        <v>1613</v>
      </c>
    </row>
    <row r="102" spans="1:105" ht="12" customHeight="1" x14ac:dyDescent="0.25">
      <c r="A102" s="121" t="s">
        <v>92</v>
      </c>
      <c r="B102" s="122">
        <f t="shared" ref="B102:Y102" si="18">B103</f>
        <v>7.7521358772022015</v>
      </c>
      <c r="C102" s="122">
        <f t="shared" si="18"/>
        <v>9.4820261164253026</v>
      </c>
      <c r="D102" s="122">
        <f t="shared" si="18"/>
        <v>7.5949841817565193</v>
      </c>
      <c r="E102" s="122">
        <f t="shared" si="18"/>
        <v>15.432797296019869</v>
      </c>
      <c r="F102" s="122">
        <f t="shared" si="18"/>
        <v>14.339910959645671</v>
      </c>
      <c r="G102" s="122">
        <f t="shared" si="18"/>
        <v>19.893471765606463</v>
      </c>
      <c r="H102" s="122">
        <f t="shared" si="18"/>
        <v>20.812135016111295</v>
      </c>
      <c r="I102" s="122">
        <f t="shared" si="18"/>
        <v>12.010201544723389</v>
      </c>
      <c r="J102" s="122">
        <f t="shared" si="18"/>
        <v>13.449443060826134</v>
      </c>
      <c r="K102" s="122">
        <f t="shared" si="18"/>
        <v>19.568419560037999</v>
      </c>
      <c r="L102" s="122">
        <f t="shared" si="18"/>
        <v>18.328631299302355</v>
      </c>
      <c r="M102" s="122">
        <f t="shared" si="18"/>
        <v>17.207779390172544</v>
      </c>
      <c r="N102" s="122">
        <f t="shared" si="18"/>
        <v>16.608406672011494</v>
      </c>
      <c r="O102" s="122">
        <f t="shared" si="18"/>
        <v>16.410860994176424</v>
      </c>
      <c r="P102" s="122">
        <f t="shared" si="18"/>
        <v>15.451807055101266</v>
      </c>
      <c r="Q102" s="122">
        <f t="shared" si="18"/>
        <v>28.249762572551241</v>
      </c>
      <c r="R102" s="122">
        <f t="shared" si="18"/>
        <v>31.229593039875347</v>
      </c>
      <c r="S102" s="122">
        <f t="shared" si="18"/>
        <v>36.324879053447447</v>
      </c>
      <c r="T102" s="122">
        <f t="shared" si="18"/>
        <v>28.037150382860833</v>
      </c>
      <c r="U102" s="122">
        <f t="shared" si="18"/>
        <v>25.533969120506722</v>
      </c>
      <c r="V102" s="122">
        <f t="shared" si="18"/>
        <v>23.610051954286252</v>
      </c>
      <c r="W102" s="122">
        <f t="shared" si="18"/>
        <v>21.721532076856896</v>
      </c>
      <c r="X102" s="122">
        <f t="shared" si="18"/>
        <v>19.514627891070102</v>
      </c>
      <c r="Y102" s="122">
        <f t="shared" si="18"/>
        <v>17.425648560267383</v>
      </c>
      <c r="DA102" s="130" t="s">
        <v>1614</v>
      </c>
    </row>
    <row r="103" spans="1:105" ht="12" customHeight="1" x14ac:dyDescent="0.25">
      <c r="A103" s="97" t="s">
        <v>53</v>
      </c>
      <c r="B103" s="98">
        <v>7.7521358772022015</v>
      </c>
      <c r="C103" s="98">
        <v>9.4820261164253026</v>
      </c>
      <c r="D103" s="98">
        <v>7.5949841817565193</v>
      </c>
      <c r="E103" s="98">
        <v>15.432797296019869</v>
      </c>
      <c r="F103" s="98">
        <v>14.339910959645671</v>
      </c>
      <c r="G103" s="98">
        <v>19.893471765606463</v>
      </c>
      <c r="H103" s="98">
        <v>20.812135016111295</v>
      </c>
      <c r="I103" s="98">
        <v>12.010201544723389</v>
      </c>
      <c r="J103" s="98">
        <v>13.449443060826134</v>
      </c>
      <c r="K103" s="98">
        <v>19.568419560037999</v>
      </c>
      <c r="L103" s="98">
        <v>18.328631299302355</v>
      </c>
      <c r="M103" s="98">
        <v>17.207779390172544</v>
      </c>
      <c r="N103" s="98">
        <v>16.608406672011494</v>
      </c>
      <c r="O103" s="98">
        <v>16.410860994176424</v>
      </c>
      <c r="P103" s="98">
        <v>15.451807055101266</v>
      </c>
      <c r="Q103" s="98">
        <v>28.249762572551241</v>
      </c>
      <c r="R103" s="98">
        <v>31.229593039875347</v>
      </c>
      <c r="S103" s="98">
        <v>36.324879053447447</v>
      </c>
      <c r="T103" s="98">
        <v>28.037150382860833</v>
      </c>
      <c r="U103" s="98">
        <v>25.533969120506722</v>
      </c>
      <c r="V103" s="98">
        <v>23.610051954286252</v>
      </c>
      <c r="W103" s="98">
        <v>21.721532076856896</v>
      </c>
      <c r="X103" s="98">
        <v>19.514627891070102</v>
      </c>
      <c r="Y103" s="98">
        <v>17.425648560267383</v>
      </c>
      <c r="DA103" s="63" t="s">
        <v>1615</v>
      </c>
    </row>
    <row r="104" spans="1:105" ht="12" customHeight="1" x14ac:dyDescent="0.25">
      <c r="A104" s="121" t="s">
        <v>55</v>
      </c>
      <c r="B104" s="122">
        <v>378.27241462928311</v>
      </c>
      <c r="C104" s="122">
        <v>418.9604722513435</v>
      </c>
      <c r="D104" s="122">
        <v>392.20015424847963</v>
      </c>
      <c r="E104" s="122">
        <v>376.2071315010952</v>
      </c>
      <c r="F104" s="122">
        <v>377.90830264989722</v>
      </c>
      <c r="G104" s="122">
        <v>373.27014927774013</v>
      </c>
      <c r="H104" s="122">
        <v>357.16158914340156</v>
      </c>
      <c r="I104" s="122">
        <v>336.09712359673853</v>
      </c>
      <c r="J104" s="122">
        <v>325.17304228030355</v>
      </c>
      <c r="K104" s="122">
        <v>296.37281634960465</v>
      </c>
      <c r="L104" s="122">
        <v>289.21723804068409</v>
      </c>
      <c r="M104" s="122">
        <v>288.97394916677337</v>
      </c>
      <c r="N104" s="122">
        <v>277.73344183822871</v>
      </c>
      <c r="O104" s="122">
        <v>306.29539916243994</v>
      </c>
      <c r="P104" s="122">
        <v>341.88915032139857</v>
      </c>
      <c r="Q104" s="122">
        <v>375.42333981990288</v>
      </c>
      <c r="R104" s="122">
        <v>367.77269115344984</v>
      </c>
      <c r="S104" s="122">
        <v>368.51329446584845</v>
      </c>
      <c r="T104" s="122">
        <v>361.57088643336056</v>
      </c>
      <c r="U104" s="122">
        <v>342.97962757988762</v>
      </c>
      <c r="V104" s="122">
        <v>350.93138121131074</v>
      </c>
      <c r="W104" s="122">
        <v>347.28731427233839</v>
      </c>
      <c r="X104" s="122">
        <v>332.04415870824016</v>
      </c>
      <c r="Y104" s="122">
        <v>309.95301828343116</v>
      </c>
      <c r="DA104" s="130" t="s">
        <v>1616</v>
      </c>
    </row>
    <row r="105" spans="1:105" ht="12" customHeight="1" x14ac:dyDescent="0.25">
      <c r="A105" s="97" t="s">
        <v>138</v>
      </c>
      <c r="B105" s="98">
        <v>183.33146856306129</v>
      </c>
      <c r="C105" s="98">
        <v>185.09508514249958</v>
      </c>
      <c r="D105" s="98">
        <v>174.83980989623331</v>
      </c>
      <c r="E105" s="98">
        <v>170.20959406838949</v>
      </c>
      <c r="F105" s="98">
        <v>168.82707447192519</v>
      </c>
      <c r="G105" s="98">
        <v>168.66591090096384</v>
      </c>
      <c r="H105" s="98">
        <v>159.48350580986647</v>
      </c>
      <c r="I105" s="98">
        <v>155.92468901390831</v>
      </c>
      <c r="J105" s="98">
        <v>156.17623140436297</v>
      </c>
      <c r="K105" s="98">
        <v>143.00454105653588</v>
      </c>
      <c r="L105" s="98">
        <v>135.64841591420912</v>
      </c>
      <c r="M105" s="98">
        <v>130.2666053634303</v>
      </c>
      <c r="N105" s="98">
        <v>119.72135631621347</v>
      </c>
      <c r="O105" s="98">
        <v>134.77050085602897</v>
      </c>
      <c r="P105" s="98">
        <v>139.08210953349183</v>
      </c>
      <c r="Q105" s="98">
        <v>159.91587377185479</v>
      </c>
      <c r="R105" s="98">
        <v>136.72557488716708</v>
      </c>
      <c r="S105" s="98">
        <v>133.57704751496851</v>
      </c>
      <c r="T105" s="98">
        <v>134.19644527771592</v>
      </c>
      <c r="U105" s="98">
        <v>122.88997668101094</v>
      </c>
      <c r="V105" s="98">
        <v>132.70574397126964</v>
      </c>
      <c r="W105" s="98">
        <v>128.87155716532442</v>
      </c>
      <c r="X105" s="98">
        <v>120.36973218673008</v>
      </c>
      <c r="Y105" s="98">
        <v>116.10234064256588</v>
      </c>
      <c r="DA105" s="63" t="s">
        <v>1617</v>
      </c>
    </row>
    <row r="106" spans="1:105" ht="12" customHeight="1" x14ac:dyDescent="0.25">
      <c r="A106" s="97" t="s">
        <v>137</v>
      </c>
      <c r="B106" s="98">
        <v>0.18642625374087818</v>
      </c>
      <c r="C106" s="98">
        <v>0.19718606102748615</v>
      </c>
      <c r="D106" s="98">
        <v>0.15391569594042553</v>
      </c>
      <c r="E106" s="98">
        <v>0.15901492722890451</v>
      </c>
      <c r="F106" s="98">
        <v>0.17048729544090394</v>
      </c>
      <c r="G106" s="98">
        <v>0.17094929650776994</v>
      </c>
      <c r="H106" s="98">
        <v>0.16479427601075425</v>
      </c>
      <c r="I106" s="98">
        <v>0.21085355588567642</v>
      </c>
      <c r="J106" s="98">
        <v>0.30826151791878398</v>
      </c>
      <c r="K106" s="98">
        <v>0.37023780478832347</v>
      </c>
      <c r="L106" s="98">
        <v>0.38061050606861957</v>
      </c>
      <c r="M106" s="98">
        <v>0.36700116898466206</v>
      </c>
      <c r="N106" s="98">
        <v>0.31899006972935334</v>
      </c>
      <c r="O106" s="98">
        <v>0.46301441972283303</v>
      </c>
      <c r="P106" s="98">
        <v>0.52851850364730346</v>
      </c>
      <c r="Q106" s="98">
        <v>0.79269861040753731</v>
      </c>
      <c r="R106" s="98">
        <v>0.66198147986821854</v>
      </c>
      <c r="S106" s="98">
        <v>0.61958977705963458</v>
      </c>
      <c r="T106" s="98">
        <v>0.68240743663918024</v>
      </c>
      <c r="U106" s="98">
        <v>0.62721180375099628</v>
      </c>
      <c r="V106" s="98">
        <v>0.76349481738237546</v>
      </c>
      <c r="W106" s="98">
        <v>0.76740761467516583</v>
      </c>
      <c r="X106" s="98">
        <v>0.7208677234710692</v>
      </c>
      <c r="Y106" s="98">
        <v>0.71408778546958385</v>
      </c>
      <c r="DA106" s="63" t="s">
        <v>1618</v>
      </c>
    </row>
    <row r="107" spans="1:105" ht="12" customHeight="1" x14ac:dyDescent="0.25">
      <c r="A107" s="100" t="s">
        <v>211</v>
      </c>
      <c r="B107" s="101">
        <v>3.9267233897415418E-2</v>
      </c>
      <c r="C107" s="101">
        <v>7.3036360056940683E-2</v>
      </c>
      <c r="D107" s="101">
        <v>2.5951162310707546E-2</v>
      </c>
      <c r="E107" s="101">
        <v>1.6240513528722078E-2</v>
      </c>
      <c r="F107" s="101">
        <v>2.2407460650801025E-2</v>
      </c>
      <c r="G107" s="101">
        <v>2.1672067478171443E-2</v>
      </c>
      <c r="H107" s="101">
        <v>2.7853482323186369E-2</v>
      </c>
      <c r="I107" s="101">
        <v>2.9135819326758152E-2</v>
      </c>
      <c r="J107" s="101">
        <v>3.9951996814267081E-2</v>
      </c>
      <c r="K107" s="101">
        <v>4.4524668815475316E-2</v>
      </c>
      <c r="L107" s="101">
        <v>4.5154354253910137E-2</v>
      </c>
      <c r="M107" s="101">
        <v>6.4745548961051502E-2</v>
      </c>
      <c r="N107" s="101">
        <v>3.1151565701160802E-2</v>
      </c>
      <c r="O107" s="101">
        <v>3.3594156868757316E-2</v>
      </c>
      <c r="P107" s="101">
        <v>7.6245295972204405E-2</v>
      </c>
      <c r="Q107" s="101">
        <v>3.6237625871383766E-2</v>
      </c>
      <c r="R107" s="101">
        <v>3.772882927525914E-2</v>
      </c>
      <c r="S107" s="101">
        <v>5.4914842918098124E-2</v>
      </c>
      <c r="T107" s="101">
        <v>7.0244079310857618E-2</v>
      </c>
      <c r="U107" s="101">
        <v>7.8495660634040343E-2</v>
      </c>
      <c r="V107" s="101">
        <v>7.9915721096877362E-2</v>
      </c>
      <c r="W107" s="101">
        <v>8.6740341124146941E-2</v>
      </c>
      <c r="X107" s="101">
        <v>8.5293130934910311E-2</v>
      </c>
      <c r="Y107" s="101">
        <v>6.7072751912225059E-2</v>
      </c>
      <c r="DA107" s="131" t="s">
        <v>1619</v>
      </c>
    </row>
    <row r="108" spans="1:105" ht="12" customHeight="1" x14ac:dyDescent="0.25">
      <c r="A108" s="103" t="s">
        <v>52</v>
      </c>
      <c r="B108" s="104">
        <v>0.14715901984346277</v>
      </c>
      <c r="C108" s="104">
        <v>0.12414970097054547</v>
      </c>
      <c r="D108" s="104">
        <v>0.12796453362971799</v>
      </c>
      <c r="E108" s="104">
        <v>0.14277441370018243</v>
      </c>
      <c r="F108" s="104">
        <v>0.14807983479010292</v>
      </c>
      <c r="G108" s="104">
        <v>0.1492772290295985</v>
      </c>
      <c r="H108" s="104">
        <v>0.13694079368756787</v>
      </c>
      <c r="I108" s="104">
        <v>0.18171773655891826</v>
      </c>
      <c r="J108" s="104">
        <v>0.26830952110451689</v>
      </c>
      <c r="K108" s="104">
        <v>0.32571313597284818</v>
      </c>
      <c r="L108" s="104">
        <v>0.33545615181470945</v>
      </c>
      <c r="M108" s="104">
        <v>0.30225562002361056</v>
      </c>
      <c r="N108" s="104">
        <v>0.28783850402819255</v>
      </c>
      <c r="O108" s="104">
        <v>0.4294202628540757</v>
      </c>
      <c r="P108" s="104">
        <v>0.4522732076750991</v>
      </c>
      <c r="Q108" s="104">
        <v>0.75646098453615351</v>
      </c>
      <c r="R108" s="104">
        <v>0.62425265059295942</v>
      </c>
      <c r="S108" s="104">
        <v>0.56467493414153647</v>
      </c>
      <c r="T108" s="104">
        <v>0.61216335732832261</v>
      </c>
      <c r="U108" s="104">
        <v>0.54871614311695593</v>
      </c>
      <c r="V108" s="104">
        <v>0.68357909628549807</v>
      </c>
      <c r="W108" s="104">
        <v>0.68066727355101886</v>
      </c>
      <c r="X108" s="104">
        <v>0.63557459253615889</v>
      </c>
      <c r="Y108" s="104">
        <v>0.64701503355735879</v>
      </c>
      <c r="DA108" s="132" t="s">
        <v>1620</v>
      </c>
    </row>
    <row r="109" spans="1:105" ht="12" customHeight="1" x14ac:dyDescent="0.25">
      <c r="A109" s="106" t="s">
        <v>122</v>
      </c>
      <c r="B109" s="101">
        <v>175.01070425872294</v>
      </c>
      <c r="C109" s="101">
        <v>209.21896168023113</v>
      </c>
      <c r="D109" s="101">
        <v>196.38003304800426</v>
      </c>
      <c r="E109" s="101">
        <v>184.71050411054247</v>
      </c>
      <c r="F109" s="101">
        <v>186.04172139857991</v>
      </c>
      <c r="G109" s="101">
        <v>181.73089574800471</v>
      </c>
      <c r="H109" s="101">
        <v>174.123449035372</v>
      </c>
      <c r="I109" s="101">
        <v>155.98526348212636</v>
      </c>
      <c r="J109" s="101">
        <v>141.35997333963508</v>
      </c>
      <c r="K109" s="101">
        <v>120.78419525265002</v>
      </c>
      <c r="L109" s="101">
        <v>115.83341351030492</v>
      </c>
      <c r="M109" s="101">
        <v>120.11723595817412</v>
      </c>
      <c r="N109" s="101">
        <v>117.37554944620653</v>
      </c>
      <c r="O109" s="101">
        <v>123.18885414340939</v>
      </c>
      <c r="P109" s="101">
        <v>136.0101253888748</v>
      </c>
      <c r="Q109" s="101">
        <v>141.95177926058733</v>
      </c>
      <c r="R109" s="101">
        <v>146.43415127715264</v>
      </c>
      <c r="S109" s="101">
        <v>144.15431655673027</v>
      </c>
      <c r="T109" s="101">
        <v>136.31939362191292</v>
      </c>
      <c r="U109" s="101">
        <v>128.31646601159485</v>
      </c>
      <c r="V109" s="101">
        <v>126.99069442745899</v>
      </c>
      <c r="W109" s="101">
        <v>125.37102603800457</v>
      </c>
      <c r="X109" s="101">
        <v>119.66241367926563</v>
      </c>
      <c r="Y109" s="101">
        <v>110.07585261122102</v>
      </c>
      <c r="DA109" s="131" t="s">
        <v>1621</v>
      </c>
    </row>
    <row r="110" spans="1:105" ht="12" customHeight="1" x14ac:dyDescent="0.25">
      <c r="A110" s="107" t="s">
        <v>121</v>
      </c>
      <c r="B110" s="104">
        <v>19.743815553757994</v>
      </c>
      <c r="C110" s="104">
        <v>24.44923936758526</v>
      </c>
      <c r="D110" s="104">
        <v>20.826395608301677</v>
      </c>
      <c r="E110" s="104">
        <v>21.128018394934315</v>
      </c>
      <c r="F110" s="104">
        <v>22.869019483951188</v>
      </c>
      <c r="G110" s="104">
        <v>22.702393332263856</v>
      </c>
      <c r="H110" s="104">
        <v>23.389840022152352</v>
      </c>
      <c r="I110" s="104">
        <v>23.976317544818183</v>
      </c>
      <c r="J110" s="104">
        <v>27.328576018386663</v>
      </c>
      <c r="K110" s="104">
        <v>32.213842235630409</v>
      </c>
      <c r="L110" s="104">
        <v>37.354798110101449</v>
      </c>
      <c r="M110" s="104">
        <v>38.223106676184273</v>
      </c>
      <c r="N110" s="104">
        <v>40.317546006079311</v>
      </c>
      <c r="O110" s="104">
        <v>47.873029743278728</v>
      </c>
      <c r="P110" s="104">
        <v>66.268396895384612</v>
      </c>
      <c r="Q110" s="104">
        <v>72.762988177053231</v>
      </c>
      <c r="R110" s="104">
        <v>83.950983509261931</v>
      </c>
      <c r="S110" s="104">
        <v>90.162340617090024</v>
      </c>
      <c r="T110" s="104">
        <v>90.372640097092543</v>
      </c>
      <c r="U110" s="104">
        <v>91.145973083530805</v>
      </c>
      <c r="V110" s="104">
        <v>90.471447995199739</v>
      </c>
      <c r="W110" s="104">
        <v>92.277323454334223</v>
      </c>
      <c r="X110" s="104">
        <v>91.291145118773386</v>
      </c>
      <c r="Y110" s="104">
        <v>83.060737244174689</v>
      </c>
      <c r="DA110" s="132" t="s">
        <v>1622</v>
      </c>
    </row>
    <row r="111" spans="1:105" ht="12" customHeight="1" x14ac:dyDescent="0.25">
      <c r="A111" s="108" t="s">
        <v>53</v>
      </c>
      <c r="B111" s="98">
        <v>3.3848590425414669</v>
      </c>
      <c r="C111" s="98">
        <v>7.7611212396517786</v>
      </c>
      <c r="D111" s="98">
        <v>2.8697070514957836</v>
      </c>
      <c r="E111" s="98">
        <v>1.7039947187222462</v>
      </c>
      <c r="F111" s="98">
        <v>2.4270720333836735</v>
      </c>
      <c r="G111" s="98">
        <v>2.3170544895419836</v>
      </c>
      <c r="H111" s="98">
        <v>3.2589773460141522</v>
      </c>
      <c r="I111" s="98">
        <v>2.7272618103235855</v>
      </c>
      <c r="J111" s="98">
        <v>2.9094188418312865</v>
      </c>
      <c r="K111" s="98">
        <v>3.1899418368776336</v>
      </c>
      <c r="L111" s="98">
        <v>3.6585718029419945</v>
      </c>
      <c r="M111" s="98">
        <v>5.5498602044061593</v>
      </c>
      <c r="N111" s="98">
        <v>3.8998741196656526</v>
      </c>
      <c r="O111" s="98">
        <v>2.7463606886832763</v>
      </c>
      <c r="P111" s="98">
        <v>8.2140765058385163</v>
      </c>
      <c r="Q111" s="98">
        <v>1.4038294452930407</v>
      </c>
      <c r="R111" s="98">
        <v>3.0999718658361535</v>
      </c>
      <c r="S111" s="98">
        <v>6.9854747044141892</v>
      </c>
      <c r="T111" s="98">
        <v>8.1906327546417206</v>
      </c>
      <c r="U111" s="98">
        <v>10.646953306900663</v>
      </c>
      <c r="V111" s="98">
        <v>8.6125277442819037</v>
      </c>
      <c r="W111" s="98">
        <v>9.1217688522626172</v>
      </c>
      <c r="X111" s="98">
        <v>9.6144741955512831</v>
      </c>
      <c r="Y111" s="98">
        <v>7.1265488581506009</v>
      </c>
      <c r="DA111" s="63" t="s">
        <v>1623</v>
      </c>
    </row>
    <row r="112" spans="1:105" ht="12" customHeight="1" x14ac:dyDescent="0.25">
      <c r="A112" s="108" t="s">
        <v>52</v>
      </c>
      <c r="B112" s="98">
        <v>16.358956511216526</v>
      </c>
      <c r="C112" s="98">
        <v>16.688118127933482</v>
      </c>
      <c r="D112" s="98">
        <v>17.956688556805894</v>
      </c>
      <c r="E112" s="98">
        <v>19.424023676212069</v>
      </c>
      <c r="F112" s="98">
        <v>20.441947450567515</v>
      </c>
      <c r="G112" s="98">
        <v>20.385338842721872</v>
      </c>
      <c r="H112" s="98">
        <v>20.1308626761382</v>
      </c>
      <c r="I112" s="98">
        <v>21.249055734494597</v>
      </c>
      <c r="J112" s="98">
        <v>24.419157176555377</v>
      </c>
      <c r="K112" s="98">
        <v>29.023900398752776</v>
      </c>
      <c r="L112" s="98">
        <v>33.696226307159456</v>
      </c>
      <c r="M112" s="98">
        <v>32.673246471778114</v>
      </c>
      <c r="N112" s="98">
        <v>36.417671886413657</v>
      </c>
      <c r="O112" s="98">
        <v>45.126669054595453</v>
      </c>
      <c r="P112" s="98">
        <v>58.054320389546099</v>
      </c>
      <c r="Q112" s="98">
        <v>71.359158731760189</v>
      </c>
      <c r="R112" s="98">
        <v>80.851011643425778</v>
      </c>
      <c r="S112" s="98">
        <v>83.176865912675837</v>
      </c>
      <c r="T112" s="98">
        <v>82.182007342450817</v>
      </c>
      <c r="U112" s="98">
        <v>80.499019776630135</v>
      </c>
      <c r="V112" s="98">
        <v>81.858920250917834</v>
      </c>
      <c r="W112" s="98">
        <v>83.155554602071604</v>
      </c>
      <c r="X112" s="98">
        <v>81.676670923222105</v>
      </c>
      <c r="Y112" s="98">
        <v>75.93418838602409</v>
      </c>
      <c r="DA112" s="63" t="s">
        <v>1624</v>
      </c>
    </row>
    <row r="113" spans="1:105" ht="12" customHeight="1" x14ac:dyDescent="0.25">
      <c r="A113" s="121" t="s">
        <v>54</v>
      </c>
      <c r="B113" s="122">
        <v>190.60924906611817</v>
      </c>
      <c r="C113" s="122">
        <v>205.01052021655184</v>
      </c>
      <c r="D113" s="122">
        <v>204.62881330732199</v>
      </c>
      <c r="E113" s="122">
        <v>211.1811753089064</v>
      </c>
      <c r="F113" s="122">
        <v>210.80193839211748</v>
      </c>
      <c r="G113" s="122">
        <v>207.29951842588935</v>
      </c>
      <c r="H113" s="122">
        <v>216.39757471144952</v>
      </c>
      <c r="I113" s="122">
        <v>202.97100925000706</v>
      </c>
      <c r="J113" s="122">
        <v>192.25977713252178</v>
      </c>
      <c r="K113" s="122">
        <v>176.97389744189991</v>
      </c>
      <c r="L113" s="122">
        <v>174.21259784706564</v>
      </c>
      <c r="M113" s="122">
        <v>158.33426841082479</v>
      </c>
      <c r="N113" s="122">
        <v>154.48871497567737</v>
      </c>
      <c r="O113" s="122">
        <v>149.15229985805354</v>
      </c>
      <c r="P113" s="122">
        <v>179.39658689534343</v>
      </c>
      <c r="Q113" s="122">
        <v>193.72726563745076</v>
      </c>
      <c r="R113" s="122">
        <v>199.57061667776404</v>
      </c>
      <c r="S113" s="122">
        <v>199.5392379404766</v>
      </c>
      <c r="T113" s="122">
        <v>204.82208311119189</v>
      </c>
      <c r="U113" s="122">
        <v>183.23355560674688</v>
      </c>
      <c r="V113" s="122">
        <v>178.86162074493387</v>
      </c>
      <c r="W113" s="122">
        <v>178.61782517182988</v>
      </c>
      <c r="X113" s="122">
        <v>178.30465709658498</v>
      </c>
      <c r="Y113" s="122">
        <v>161.77500776374583</v>
      </c>
      <c r="DA113" s="130" t="s">
        <v>1625</v>
      </c>
    </row>
    <row r="114" spans="1:105" ht="12" customHeight="1" x14ac:dyDescent="0.25">
      <c r="A114" s="97" t="s">
        <v>50</v>
      </c>
      <c r="B114" s="98">
        <v>75.155770186826331</v>
      </c>
      <c r="C114" s="98">
        <v>71.949025656265945</v>
      </c>
      <c r="D114" s="98">
        <v>72.808655573786567</v>
      </c>
      <c r="E114" s="98">
        <v>73.250458058293603</v>
      </c>
      <c r="F114" s="98">
        <v>73.329605079797346</v>
      </c>
      <c r="G114" s="98">
        <v>69.849552652479545</v>
      </c>
      <c r="H114" s="98">
        <v>62.56707865702667</v>
      </c>
      <c r="I114" s="98">
        <v>59.043493883006406</v>
      </c>
      <c r="J114" s="98">
        <v>55.841879884713656</v>
      </c>
      <c r="K114" s="98">
        <v>51.591433525501451</v>
      </c>
      <c r="L114" s="98">
        <v>47.976383893246968</v>
      </c>
      <c r="M114" s="98">
        <v>44.952630747363159</v>
      </c>
      <c r="N114" s="98">
        <v>43.797202501913169</v>
      </c>
      <c r="O114" s="98">
        <v>46.148724428068306</v>
      </c>
      <c r="P114" s="98">
        <v>49.681242662085111</v>
      </c>
      <c r="Q114" s="98">
        <v>53.5443779877019</v>
      </c>
      <c r="R114" s="98">
        <v>55.590365857179052</v>
      </c>
      <c r="S114" s="98">
        <v>55.903647375978501</v>
      </c>
      <c r="T114" s="98">
        <v>54.880437539930078</v>
      </c>
      <c r="U114" s="98">
        <v>45.038528764925104</v>
      </c>
      <c r="V114" s="98">
        <v>41.488213091100263</v>
      </c>
      <c r="W114" s="98">
        <v>42.424860129223909</v>
      </c>
      <c r="X114" s="98">
        <v>45.557786505545629</v>
      </c>
      <c r="Y114" s="98">
        <v>36.60999885434952</v>
      </c>
      <c r="DA114" s="63" t="s">
        <v>1626</v>
      </c>
    </row>
    <row r="115" spans="1:105" ht="12" customHeight="1" x14ac:dyDescent="0.25">
      <c r="A115" s="109" t="s">
        <v>120</v>
      </c>
      <c r="B115" s="33">
        <v>115.45347887929184</v>
      </c>
      <c r="C115" s="33">
        <v>133.06149456028589</v>
      </c>
      <c r="D115" s="33">
        <v>131.82015773353541</v>
      </c>
      <c r="E115" s="33">
        <v>137.93071725061282</v>
      </c>
      <c r="F115" s="33">
        <v>137.47233331232013</v>
      </c>
      <c r="G115" s="33">
        <v>137.44996577340982</v>
      </c>
      <c r="H115" s="33">
        <v>153.83049605442287</v>
      </c>
      <c r="I115" s="33">
        <v>143.92751536700064</v>
      </c>
      <c r="J115" s="33">
        <v>136.41789724780813</v>
      </c>
      <c r="K115" s="33">
        <v>125.38246391639846</v>
      </c>
      <c r="L115" s="33">
        <v>126.23621395381866</v>
      </c>
      <c r="M115" s="33">
        <v>113.38163766346165</v>
      </c>
      <c r="N115" s="33">
        <v>110.69151247376421</v>
      </c>
      <c r="O115" s="33">
        <v>103.00357542998525</v>
      </c>
      <c r="P115" s="33">
        <v>129.71534423325832</v>
      </c>
      <c r="Q115" s="33">
        <v>140.18288764974886</v>
      </c>
      <c r="R115" s="33">
        <v>143.98025082058498</v>
      </c>
      <c r="S115" s="33">
        <v>143.6355905644981</v>
      </c>
      <c r="T115" s="33">
        <v>149.9416455712618</v>
      </c>
      <c r="U115" s="33">
        <v>138.19502684182177</v>
      </c>
      <c r="V115" s="33">
        <v>137.37340765383362</v>
      </c>
      <c r="W115" s="33">
        <v>136.19296504260598</v>
      </c>
      <c r="X115" s="33">
        <v>132.74687059103934</v>
      </c>
      <c r="Y115" s="33">
        <v>125.16500890939631</v>
      </c>
      <c r="DA115" s="60" t="s">
        <v>1627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1223.9779952414667</v>
      </c>
      <c r="C117" s="117">
        <f t="shared" si="19"/>
        <v>1269.0362685445516</v>
      </c>
      <c r="D117" s="117">
        <f t="shared" si="19"/>
        <v>1253.4107236734956</v>
      </c>
      <c r="E117" s="117">
        <f t="shared" si="19"/>
        <v>1389.1154506756509</v>
      </c>
      <c r="F117" s="117">
        <f t="shared" si="19"/>
        <v>1524.3826326256094</v>
      </c>
      <c r="G117" s="117">
        <f t="shared" si="19"/>
        <v>1508.7755799738152</v>
      </c>
      <c r="H117" s="117">
        <f t="shared" si="19"/>
        <v>1360.7692083556444</v>
      </c>
      <c r="I117" s="117">
        <f t="shared" si="19"/>
        <v>1288.3609067292496</v>
      </c>
      <c r="J117" s="117">
        <f t="shared" si="19"/>
        <v>1242.4835316999213</v>
      </c>
      <c r="K117" s="117">
        <f t="shared" si="19"/>
        <v>1206.9669461132373</v>
      </c>
      <c r="L117" s="117">
        <f t="shared" si="19"/>
        <v>1233.6751066341953</v>
      </c>
      <c r="M117" s="117">
        <f t="shared" si="19"/>
        <v>1099.1704640028265</v>
      </c>
      <c r="N117" s="117">
        <f t="shared" si="19"/>
        <v>1067.8538275281799</v>
      </c>
      <c r="O117" s="117">
        <f t="shared" si="19"/>
        <v>1154.7203655658336</v>
      </c>
      <c r="P117" s="117">
        <f t="shared" si="19"/>
        <v>1224.1148821378156</v>
      </c>
      <c r="Q117" s="117">
        <f t="shared" si="19"/>
        <v>1501.9233562110855</v>
      </c>
      <c r="R117" s="117">
        <f t="shared" ref="R117:V117" si="20">R118+R121+R123+R132</f>
        <v>1397.437588520673</v>
      </c>
      <c r="S117" s="117">
        <f t="shared" si="20"/>
        <v>1418.4004191156523</v>
      </c>
      <c r="T117" s="117">
        <f t="shared" si="20"/>
        <v>1454.4171585523343</v>
      </c>
      <c r="U117" s="117">
        <f t="shared" si="20"/>
        <v>1312.0158852722952</v>
      </c>
      <c r="V117" s="117">
        <f t="shared" si="20"/>
        <v>1394.9628867656293</v>
      </c>
      <c r="W117" s="117">
        <f t="shared" ref="W117:Y117" si="21">W118+W121+W123+W132</f>
        <v>1377.9165192989208</v>
      </c>
      <c r="X117" s="117">
        <f t="shared" si="21"/>
        <v>1315.8720033340751</v>
      </c>
      <c r="Y117" s="117">
        <f t="shared" si="21"/>
        <v>1263.8707165415565</v>
      </c>
      <c r="DA117" s="129" t="s">
        <v>1778</v>
      </c>
    </row>
    <row r="118" spans="1:105" ht="12" customHeight="1" x14ac:dyDescent="0.25">
      <c r="A118" s="121" t="s">
        <v>57</v>
      </c>
      <c r="B118" s="122">
        <f t="shared" ref="B118:Q118" si="22">SUM(B119:B120)</f>
        <v>870.84640367207362</v>
      </c>
      <c r="C118" s="122">
        <f t="shared" si="22"/>
        <v>875.16718772181366</v>
      </c>
      <c r="D118" s="122">
        <f t="shared" si="22"/>
        <v>875.78601563694372</v>
      </c>
      <c r="E118" s="122">
        <f t="shared" si="22"/>
        <v>997.19536636264218</v>
      </c>
      <c r="F118" s="122">
        <f t="shared" si="22"/>
        <v>1129.5976352699929</v>
      </c>
      <c r="G118" s="122">
        <f t="shared" si="22"/>
        <v>1102.4719623246528</v>
      </c>
      <c r="H118" s="122">
        <f t="shared" si="22"/>
        <v>950.21500511292095</v>
      </c>
      <c r="I118" s="122">
        <f t="shared" si="22"/>
        <v>919.10701018930354</v>
      </c>
      <c r="J118" s="122">
        <f t="shared" si="22"/>
        <v>881.23027675533638</v>
      </c>
      <c r="K118" s="122">
        <f t="shared" si="22"/>
        <v>853.20077614172249</v>
      </c>
      <c r="L118" s="122">
        <f t="shared" si="22"/>
        <v>883.28800804595471</v>
      </c>
      <c r="M118" s="122">
        <f t="shared" si="22"/>
        <v>759.18636068253863</v>
      </c>
      <c r="N118" s="122">
        <f t="shared" si="22"/>
        <v>731.21565214650002</v>
      </c>
      <c r="O118" s="122">
        <f t="shared" si="22"/>
        <v>796.62111951450333</v>
      </c>
      <c r="P118" s="122">
        <f t="shared" si="22"/>
        <v>815.83660124896346</v>
      </c>
      <c r="Q118" s="122">
        <f t="shared" si="22"/>
        <v>1011.3620526216705</v>
      </c>
      <c r="R118" s="122">
        <f t="shared" ref="R118:V118" si="23">SUM(R119:R120)</f>
        <v>886.03237861437299</v>
      </c>
      <c r="S118" s="122">
        <f t="shared" si="23"/>
        <v>881.03173093995463</v>
      </c>
      <c r="T118" s="122">
        <f t="shared" si="23"/>
        <v>940.40005617938061</v>
      </c>
      <c r="U118" s="122">
        <f t="shared" si="23"/>
        <v>827.22786255696201</v>
      </c>
      <c r="V118" s="122">
        <f t="shared" si="23"/>
        <v>906.63630824746053</v>
      </c>
      <c r="W118" s="122">
        <f t="shared" ref="W118:Y118" si="24">SUM(W119:W120)</f>
        <v>892.24721162648268</v>
      </c>
      <c r="X118" s="122">
        <f t="shared" si="24"/>
        <v>844.99632501060239</v>
      </c>
      <c r="Y118" s="122">
        <f t="shared" si="24"/>
        <v>824.69540697100138</v>
      </c>
      <c r="DA118" s="130" t="s">
        <v>1779</v>
      </c>
    </row>
    <row r="119" spans="1:105" ht="12" customHeight="1" x14ac:dyDescent="0.25">
      <c r="A119" s="97" t="s">
        <v>211</v>
      </c>
      <c r="B119" s="98">
        <v>852.09972236501847</v>
      </c>
      <c r="C119" s="98">
        <v>856.31079933215938</v>
      </c>
      <c r="D119" s="98">
        <v>857.51213241313314</v>
      </c>
      <c r="E119" s="98">
        <v>977.71934589163106</v>
      </c>
      <c r="F119" s="98">
        <v>1107.5851997542147</v>
      </c>
      <c r="G119" s="98">
        <v>1081.7011911985378</v>
      </c>
      <c r="H119" s="98">
        <v>933.02134908124651</v>
      </c>
      <c r="I119" s="98">
        <v>902.60781660264684</v>
      </c>
      <c r="J119" s="98">
        <v>865.7908284893424</v>
      </c>
      <c r="K119" s="98">
        <v>838.80178141851013</v>
      </c>
      <c r="L119" s="98">
        <v>868.46820471893705</v>
      </c>
      <c r="M119" s="98">
        <v>746.35220656239085</v>
      </c>
      <c r="N119" s="98">
        <v>719.00821595128491</v>
      </c>
      <c r="O119" s="98">
        <v>783.12585839004907</v>
      </c>
      <c r="P119" s="98">
        <v>801.83667643911338</v>
      </c>
      <c r="Q119" s="98">
        <v>994.73673965572152</v>
      </c>
      <c r="R119" s="98">
        <v>871.46962883342474</v>
      </c>
      <c r="S119" s="98">
        <v>866.78519917736367</v>
      </c>
      <c r="T119" s="98">
        <v>925.06688252232232</v>
      </c>
      <c r="U119" s="98">
        <v>813.89595803501129</v>
      </c>
      <c r="V119" s="98">
        <v>892.02926820428354</v>
      </c>
      <c r="W119" s="98">
        <v>877.81815126324204</v>
      </c>
      <c r="X119" s="98">
        <v>831.13205460111112</v>
      </c>
      <c r="Y119" s="98">
        <v>811.19172508721363</v>
      </c>
      <c r="DA119" s="63" t="s">
        <v>1780</v>
      </c>
    </row>
    <row r="120" spans="1:105" ht="12" customHeight="1" x14ac:dyDescent="0.25">
      <c r="A120" s="97" t="s">
        <v>53</v>
      </c>
      <c r="B120" s="98">
        <v>18.746681307055191</v>
      </c>
      <c r="C120" s="98">
        <v>18.856388389654246</v>
      </c>
      <c r="D120" s="98">
        <v>18.273883223810575</v>
      </c>
      <c r="E120" s="98">
        <v>19.476020471011104</v>
      </c>
      <c r="F120" s="98">
        <v>22.012435515778201</v>
      </c>
      <c r="G120" s="98">
        <v>20.770771126115108</v>
      </c>
      <c r="H120" s="98">
        <v>17.193656031674472</v>
      </c>
      <c r="I120" s="98">
        <v>16.499193586656688</v>
      </c>
      <c r="J120" s="98">
        <v>15.439448265994026</v>
      </c>
      <c r="K120" s="98">
        <v>14.398994723212301</v>
      </c>
      <c r="L120" s="98">
        <v>14.819803327017659</v>
      </c>
      <c r="M120" s="98">
        <v>12.83415412014779</v>
      </c>
      <c r="N120" s="98">
        <v>12.207436195215076</v>
      </c>
      <c r="O120" s="98">
        <v>13.495261124454313</v>
      </c>
      <c r="P120" s="98">
        <v>13.999924809850079</v>
      </c>
      <c r="Q120" s="98">
        <v>16.625312965948922</v>
      </c>
      <c r="R120" s="98">
        <v>14.562749780948222</v>
      </c>
      <c r="S120" s="98">
        <v>14.246531762590969</v>
      </c>
      <c r="T120" s="98">
        <v>15.333173657058262</v>
      </c>
      <c r="U120" s="98">
        <v>13.331904521950765</v>
      </c>
      <c r="V120" s="98">
        <v>14.607040043176957</v>
      </c>
      <c r="W120" s="98">
        <v>14.429060363240607</v>
      </c>
      <c r="X120" s="98">
        <v>13.864270409491276</v>
      </c>
      <c r="Y120" s="98">
        <v>13.503681883787783</v>
      </c>
      <c r="DA120" s="63" t="s">
        <v>1781</v>
      </c>
    </row>
    <row r="121" spans="1:105" ht="12" customHeight="1" x14ac:dyDescent="0.25">
      <c r="A121" s="121" t="s">
        <v>92</v>
      </c>
      <c r="B121" s="122">
        <f t="shared" ref="B121:Y121" si="25">B122</f>
        <v>13.157666743540641</v>
      </c>
      <c r="C121" s="122">
        <f t="shared" si="25"/>
        <v>17.252605181166107</v>
      </c>
      <c r="D121" s="122">
        <f t="shared" si="25"/>
        <v>14.639874002239027</v>
      </c>
      <c r="E121" s="122">
        <f t="shared" si="25"/>
        <v>31.425780721534942</v>
      </c>
      <c r="F121" s="122">
        <f t="shared" si="25"/>
        <v>31.483155057075297</v>
      </c>
      <c r="G121" s="122">
        <f t="shared" si="25"/>
        <v>46.439364356418025</v>
      </c>
      <c r="H121" s="122">
        <f t="shared" si="25"/>
        <v>50.078138122569676</v>
      </c>
      <c r="I121" s="122">
        <f t="shared" si="25"/>
        <v>29.420879389715406</v>
      </c>
      <c r="J121" s="122">
        <f t="shared" si="25"/>
        <v>33.543617855839088</v>
      </c>
      <c r="K121" s="122">
        <f t="shared" si="25"/>
        <v>50.353610451308548</v>
      </c>
      <c r="L121" s="122">
        <f t="shared" si="25"/>
        <v>48.953550102505154</v>
      </c>
      <c r="M121" s="122">
        <f t="shared" si="25"/>
        <v>47.87241102011609</v>
      </c>
      <c r="N121" s="122">
        <f t="shared" si="25"/>
        <v>49.155500991249916</v>
      </c>
      <c r="O121" s="122">
        <f t="shared" si="25"/>
        <v>51.428859691808178</v>
      </c>
      <c r="P121" s="122">
        <f t="shared" si="25"/>
        <v>50.219610874509328</v>
      </c>
      <c r="Q121" s="122">
        <f t="shared" si="25"/>
        <v>94.749028677050703</v>
      </c>
      <c r="R121" s="122">
        <f t="shared" si="25"/>
        <v>107.92012269668088</v>
      </c>
      <c r="S121" s="122">
        <f t="shared" si="25"/>
        <v>128.08630434787244</v>
      </c>
      <c r="T121" s="122">
        <f t="shared" si="25"/>
        <v>100.40331005292784</v>
      </c>
      <c r="U121" s="122">
        <f t="shared" si="25"/>
        <v>92.598526510774263</v>
      </c>
      <c r="V121" s="122">
        <f t="shared" si="25"/>
        <v>86.614180085838413</v>
      </c>
      <c r="W121" s="122">
        <f t="shared" si="25"/>
        <v>80.357049980618598</v>
      </c>
      <c r="X121" s="122">
        <f t="shared" si="25"/>
        <v>72.650846346711774</v>
      </c>
      <c r="Y121" s="122">
        <f t="shared" si="25"/>
        <v>65.232412381341632</v>
      </c>
      <c r="DA121" s="130" t="s">
        <v>1782</v>
      </c>
    </row>
    <row r="122" spans="1:105" ht="12" customHeight="1" x14ac:dyDescent="0.25">
      <c r="A122" s="97" t="s">
        <v>53</v>
      </c>
      <c r="B122" s="98">
        <v>13.157666743540641</v>
      </c>
      <c r="C122" s="98">
        <v>17.252605181166107</v>
      </c>
      <c r="D122" s="98">
        <v>14.639874002239027</v>
      </c>
      <c r="E122" s="98">
        <v>31.425780721534942</v>
      </c>
      <c r="F122" s="98">
        <v>31.483155057075297</v>
      </c>
      <c r="G122" s="98">
        <v>46.439364356418025</v>
      </c>
      <c r="H122" s="98">
        <v>50.078138122569676</v>
      </c>
      <c r="I122" s="98">
        <v>29.420879389715406</v>
      </c>
      <c r="J122" s="98">
        <v>33.543617855839088</v>
      </c>
      <c r="K122" s="98">
        <v>50.353610451308548</v>
      </c>
      <c r="L122" s="98">
        <v>48.953550102505154</v>
      </c>
      <c r="M122" s="98">
        <v>47.87241102011609</v>
      </c>
      <c r="N122" s="98">
        <v>49.155500991249916</v>
      </c>
      <c r="O122" s="98">
        <v>51.428859691808178</v>
      </c>
      <c r="P122" s="98">
        <v>50.219610874509328</v>
      </c>
      <c r="Q122" s="98">
        <v>94.749028677050703</v>
      </c>
      <c r="R122" s="98">
        <v>107.92012269668088</v>
      </c>
      <c r="S122" s="98">
        <v>128.08630434787244</v>
      </c>
      <c r="T122" s="98">
        <v>100.40331005292784</v>
      </c>
      <c r="U122" s="98">
        <v>92.598526510774263</v>
      </c>
      <c r="V122" s="98">
        <v>86.614180085838413</v>
      </c>
      <c r="W122" s="98">
        <v>80.357049980618598</v>
      </c>
      <c r="X122" s="98">
        <v>72.650846346711774</v>
      </c>
      <c r="Y122" s="98">
        <v>65.232412381341632</v>
      </c>
      <c r="DA122" s="63" t="s">
        <v>1783</v>
      </c>
    </row>
    <row r="123" spans="1:105" ht="12" customHeight="1" x14ac:dyDescent="0.25">
      <c r="A123" s="121" t="s">
        <v>55</v>
      </c>
      <c r="B123" s="122">
        <v>213.50233737434104</v>
      </c>
      <c r="C123" s="122">
        <v>238.83028042394142</v>
      </c>
      <c r="D123" s="122">
        <v>225.23722290369355</v>
      </c>
      <c r="E123" s="122">
        <v>217.56906686670726</v>
      </c>
      <c r="F123" s="122">
        <v>220.20086503597531</v>
      </c>
      <c r="G123" s="122">
        <v>218.29278584983334</v>
      </c>
      <c r="H123" s="122">
        <v>210.35472997092782</v>
      </c>
      <c r="I123" s="122">
        <v>198.78122218762817</v>
      </c>
      <c r="J123" s="122">
        <v>193.91995522533256</v>
      </c>
      <c r="K123" s="122">
        <v>180.04909478120948</v>
      </c>
      <c r="L123" s="122">
        <v>179.22109134757065</v>
      </c>
      <c r="M123" s="122">
        <v>180.95815439482408</v>
      </c>
      <c r="N123" s="122">
        <v>178.63360971191744</v>
      </c>
      <c r="O123" s="122">
        <v>201.83123256786814</v>
      </c>
      <c r="P123" s="122">
        <v>230.47063080472572</v>
      </c>
      <c r="Q123" s="122">
        <v>257.2408255861713</v>
      </c>
      <c r="R123" s="122">
        <v>259.93821526178976</v>
      </c>
      <c r="S123" s="122">
        <v>264.74249738368502</v>
      </c>
      <c r="T123" s="122">
        <v>263.31907413914644</v>
      </c>
      <c r="U123" s="122">
        <v>255.01866042716213</v>
      </c>
      <c r="V123" s="122">
        <v>264.8124907465471</v>
      </c>
      <c r="W123" s="122">
        <v>266.36215172347698</v>
      </c>
      <c r="X123" s="122">
        <v>258.25222688353341</v>
      </c>
      <c r="Y123" s="122">
        <v>243.98702460241151</v>
      </c>
      <c r="DA123" s="130" t="s">
        <v>1784</v>
      </c>
    </row>
    <row r="124" spans="1:105" ht="12" customHeight="1" x14ac:dyDescent="0.25">
      <c r="A124" s="97" t="s">
        <v>138</v>
      </c>
      <c r="B124" s="98">
        <v>88.803699852456987</v>
      </c>
      <c r="C124" s="98">
        <v>89.834806637138328</v>
      </c>
      <c r="D124" s="98">
        <v>85.101124300104217</v>
      </c>
      <c r="E124" s="98">
        <v>83.152609459244957</v>
      </c>
      <c r="F124" s="98">
        <v>82.807247526275319</v>
      </c>
      <c r="G124" s="98">
        <v>83.041946785526122</v>
      </c>
      <c r="H124" s="98">
        <v>78.809869896218615</v>
      </c>
      <c r="I124" s="98">
        <v>77.434847046098312</v>
      </c>
      <c r="J124" s="98">
        <v>78.280076923807712</v>
      </c>
      <c r="K124" s="98">
        <v>72.315163769838207</v>
      </c>
      <c r="L124" s="98">
        <v>69.315760111156948</v>
      </c>
      <c r="M124" s="98">
        <v>67.646577625779145</v>
      </c>
      <c r="N124" s="98">
        <v>63.799838946127231</v>
      </c>
      <c r="O124" s="98">
        <v>74.305795417731574</v>
      </c>
      <c r="P124" s="98">
        <v>77.219608775097925</v>
      </c>
      <c r="Q124" s="98">
        <v>89.482495956149933</v>
      </c>
      <c r="R124" s="98">
        <v>77.52693537587416</v>
      </c>
      <c r="S124" s="98">
        <v>77.688771442748617</v>
      </c>
      <c r="T124" s="98">
        <v>80.181628722691087</v>
      </c>
      <c r="U124" s="98">
        <v>75.581427112500776</v>
      </c>
      <c r="V124" s="98">
        <v>84.148905288066643</v>
      </c>
      <c r="W124" s="98">
        <v>83.291959362547743</v>
      </c>
      <c r="X124" s="98">
        <v>79.065606311728089</v>
      </c>
      <c r="Y124" s="98">
        <v>78.150559362703035</v>
      </c>
      <c r="DA124" s="63" t="s">
        <v>1785</v>
      </c>
    </row>
    <row r="125" spans="1:105" ht="12" customHeight="1" x14ac:dyDescent="0.25">
      <c r="A125" s="97" t="s">
        <v>137</v>
      </c>
      <c r="B125" s="98">
        <v>0.16617962596413452</v>
      </c>
      <c r="C125" s="98">
        <v>0.15952769170857065</v>
      </c>
      <c r="D125" s="98">
        <v>0.14053498455516705</v>
      </c>
      <c r="E125" s="98">
        <v>0.15070499983332544</v>
      </c>
      <c r="F125" s="98">
        <v>0.15909287820148096</v>
      </c>
      <c r="G125" s="98">
        <v>0.15996959507358158</v>
      </c>
      <c r="H125" s="98">
        <v>0.15072767548708893</v>
      </c>
      <c r="I125" s="98">
        <v>0.19637639495899123</v>
      </c>
      <c r="J125" s="98">
        <v>0.28878081944723039</v>
      </c>
      <c r="K125" s="98">
        <v>0.34879198156189639</v>
      </c>
      <c r="L125" s="98">
        <v>0.35899190996610009</v>
      </c>
      <c r="M125" s="98">
        <v>0.33612320157635478</v>
      </c>
      <c r="N125" s="98">
        <v>0.30426377288657891</v>
      </c>
      <c r="O125" s="98">
        <v>0.44787485920239273</v>
      </c>
      <c r="P125" s="98">
        <v>0.49477687245486734</v>
      </c>
      <c r="Q125" s="98">
        <v>0.77767754480577977</v>
      </c>
      <c r="R125" s="98">
        <v>0.64645693673274063</v>
      </c>
      <c r="S125" s="98">
        <v>0.5973509152022034</v>
      </c>
      <c r="T125" s="98">
        <v>0.65534620210962313</v>
      </c>
      <c r="U125" s="98">
        <v>0.59788334462313286</v>
      </c>
      <c r="V125" s="98">
        <v>0.73553340943470458</v>
      </c>
      <c r="W125" s="98">
        <v>0.73800124311104121</v>
      </c>
      <c r="X125" s="98">
        <v>0.69264725100774238</v>
      </c>
      <c r="Y125" s="98">
        <v>0.69289603313470571</v>
      </c>
      <c r="DA125" s="63" t="s">
        <v>1786</v>
      </c>
    </row>
    <row r="126" spans="1:105" ht="12" customHeight="1" x14ac:dyDescent="0.25">
      <c r="A126" s="100" t="s">
        <v>211</v>
      </c>
      <c r="B126" s="101">
        <v>1.9020606120671746E-2</v>
      </c>
      <c r="C126" s="101">
        <v>3.5377990738025188E-2</v>
      </c>
      <c r="D126" s="101">
        <v>1.2570450925449049E-2</v>
      </c>
      <c r="E126" s="101">
        <v>7.930586133143026E-3</v>
      </c>
      <c r="F126" s="101">
        <v>1.1013043411378031E-2</v>
      </c>
      <c r="G126" s="101">
        <v>1.0692366043983088E-2</v>
      </c>
      <c r="H126" s="101">
        <v>1.3786881799521072E-2</v>
      </c>
      <c r="I126" s="101">
        <v>1.4658658400072957E-2</v>
      </c>
      <c r="J126" s="101">
        <v>2.0471298342713488E-2</v>
      </c>
      <c r="K126" s="101">
        <v>2.30788455890482E-2</v>
      </c>
      <c r="L126" s="101">
        <v>2.3535758151390668E-2</v>
      </c>
      <c r="M126" s="101">
        <v>3.3867581552744226E-2</v>
      </c>
      <c r="N126" s="101">
        <v>1.6425268858386379E-2</v>
      </c>
      <c r="O126" s="101">
        <v>1.8454596348317052E-2</v>
      </c>
      <c r="P126" s="101">
        <v>4.2503664779768267E-2</v>
      </c>
      <c r="Q126" s="101">
        <v>2.1216560269626317E-2</v>
      </c>
      <c r="R126" s="101">
        <v>2.2204286139781169E-2</v>
      </c>
      <c r="S126" s="101">
        <v>3.267598106066693E-2</v>
      </c>
      <c r="T126" s="101">
        <v>4.3182844781300488E-2</v>
      </c>
      <c r="U126" s="101">
        <v>4.9167201506176872E-2</v>
      </c>
      <c r="V126" s="101">
        <v>5.1954313149206538E-2</v>
      </c>
      <c r="W126" s="101">
        <v>5.733396956002236E-2</v>
      </c>
      <c r="X126" s="101">
        <v>5.7072658471583458E-2</v>
      </c>
      <c r="Y126" s="101">
        <v>4.5880999577346947E-2</v>
      </c>
      <c r="DA126" s="131" t="s">
        <v>1787</v>
      </c>
    </row>
    <row r="127" spans="1:105" ht="12" customHeight="1" x14ac:dyDescent="0.25">
      <c r="A127" s="103" t="s">
        <v>52</v>
      </c>
      <c r="B127" s="104">
        <v>0.14715901984346277</v>
      </c>
      <c r="C127" s="104">
        <v>0.12414970097054547</v>
      </c>
      <c r="D127" s="104">
        <v>0.12796453362971799</v>
      </c>
      <c r="E127" s="104">
        <v>0.14277441370018243</v>
      </c>
      <c r="F127" s="104">
        <v>0.14807983479010292</v>
      </c>
      <c r="G127" s="104">
        <v>0.1492772290295985</v>
      </c>
      <c r="H127" s="104">
        <v>0.13694079368756787</v>
      </c>
      <c r="I127" s="104">
        <v>0.18171773655891826</v>
      </c>
      <c r="J127" s="104">
        <v>0.26830952110451689</v>
      </c>
      <c r="K127" s="104">
        <v>0.32571313597284818</v>
      </c>
      <c r="L127" s="104">
        <v>0.33545615181470945</v>
      </c>
      <c r="M127" s="104">
        <v>0.30225562002361056</v>
      </c>
      <c r="N127" s="104">
        <v>0.28783850402819255</v>
      </c>
      <c r="O127" s="104">
        <v>0.4294202628540757</v>
      </c>
      <c r="P127" s="104">
        <v>0.4522732076750991</v>
      </c>
      <c r="Q127" s="104">
        <v>0.75646098453615351</v>
      </c>
      <c r="R127" s="104">
        <v>0.62425265059295942</v>
      </c>
      <c r="S127" s="104">
        <v>0.56467493414153647</v>
      </c>
      <c r="T127" s="104">
        <v>0.61216335732832261</v>
      </c>
      <c r="U127" s="104">
        <v>0.54871614311695593</v>
      </c>
      <c r="V127" s="104">
        <v>0.68357909628549807</v>
      </c>
      <c r="W127" s="104">
        <v>0.68066727355101886</v>
      </c>
      <c r="X127" s="104">
        <v>0.63557459253615889</v>
      </c>
      <c r="Y127" s="104">
        <v>0.64701503355735879</v>
      </c>
      <c r="DA127" s="132" t="s">
        <v>1788</v>
      </c>
    </row>
    <row r="128" spans="1:105" ht="12" customHeight="1" x14ac:dyDescent="0.25">
      <c r="A128" s="106" t="s">
        <v>122</v>
      </c>
      <c r="B128" s="101">
        <v>106.12102851178196</v>
      </c>
      <c r="C128" s="101">
        <v>127.42490273201983</v>
      </c>
      <c r="D128" s="101">
        <v>120.28337542076842</v>
      </c>
      <c r="E128" s="101">
        <v>113.79106634335048</v>
      </c>
      <c r="F128" s="101">
        <v>115.28632078030807</v>
      </c>
      <c r="G128" s="101">
        <v>113.25986305446521</v>
      </c>
      <c r="H128" s="101">
        <v>109.21737434349572</v>
      </c>
      <c r="I128" s="101">
        <v>98.182038891945766</v>
      </c>
      <c r="J128" s="101">
        <v>89.092998668760899</v>
      </c>
      <c r="K128" s="101">
        <v>76.336547484056354</v>
      </c>
      <c r="L128" s="101">
        <v>73.519719032727764</v>
      </c>
      <c r="M128" s="101">
        <v>76.756099837777455</v>
      </c>
      <c r="N128" s="101">
        <v>75.603594365311437</v>
      </c>
      <c r="O128" s="101">
        <v>80.163514603359943</v>
      </c>
      <c r="P128" s="101">
        <v>89.265241468551466</v>
      </c>
      <c r="Q128" s="101">
        <v>94.675165382970178</v>
      </c>
      <c r="R128" s="101">
        <v>98.792326581584987</v>
      </c>
      <c r="S128" s="101">
        <v>98.442169042943647</v>
      </c>
      <c r="T128" s="101">
        <v>94.572697616801435</v>
      </c>
      <c r="U128" s="101">
        <v>90.807186624887422</v>
      </c>
      <c r="V128" s="101">
        <v>91.870155017766265</v>
      </c>
      <c r="W128" s="101">
        <v>92.474291374068173</v>
      </c>
      <c r="X128" s="101">
        <v>89.609439088438393</v>
      </c>
      <c r="Y128" s="101">
        <v>83.780064713859787</v>
      </c>
      <c r="DA128" s="131" t="s">
        <v>1789</v>
      </c>
    </row>
    <row r="129" spans="1:105" ht="12" customHeight="1" x14ac:dyDescent="0.25">
      <c r="A129" s="107" t="s">
        <v>121</v>
      </c>
      <c r="B129" s="104">
        <v>18.411429384137968</v>
      </c>
      <c r="C129" s="104">
        <v>21.411043363074679</v>
      </c>
      <c r="D129" s="104">
        <v>19.712188198265743</v>
      </c>
      <c r="E129" s="104">
        <v>20.474686064278512</v>
      </c>
      <c r="F129" s="104">
        <v>21.948203851190428</v>
      </c>
      <c r="G129" s="104">
        <v>21.831006414768446</v>
      </c>
      <c r="H129" s="104">
        <v>22.176758055726395</v>
      </c>
      <c r="I129" s="104">
        <v>22.9679598546251</v>
      </c>
      <c r="J129" s="104">
        <v>26.258098813316721</v>
      </c>
      <c r="K129" s="104">
        <v>31.048591545753016</v>
      </c>
      <c r="L129" s="104">
        <v>36.026620293719837</v>
      </c>
      <c r="M129" s="104">
        <v>36.21935372969115</v>
      </c>
      <c r="N129" s="104">
        <v>38.925912627592204</v>
      </c>
      <c r="O129" s="104">
        <v>46.914047687574225</v>
      </c>
      <c r="P129" s="104">
        <v>63.49100368862144</v>
      </c>
      <c r="Q129" s="104">
        <v>72.305486702245403</v>
      </c>
      <c r="R129" s="104">
        <v>82.972496367597898</v>
      </c>
      <c r="S129" s="104">
        <v>88.014205982790543</v>
      </c>
      <c r="T129" s="104">
        <v>87.909401597544303</v>
      </c>
      <c r="U129" s="104">
        <v>88.032163345150792</v>
      </c>
      <c r="V129" s="104">
        <v>88.057897031279467</v>
      </c>
      <c r="W129" s="104">
        <v>89.857899743749996</v>
      </c>
      <c r="X129" s="104">
        <v>88.884534232359186</v>
      </c>
      <c r="Y129" s="104">
        <v>81.363504492714</v>
      </c>
      <c r="DA129" s="132" t="s">
        <v>1790</v>
      </c>
    </row>
    <row r="130" spans="1:105" ht="12" customHeight="1" x14ac:dyDescent="0.25">
      <c r="A130" s="108" t="s">
        <v>53</v>
      </c>
      <c r="B130" s="98">
        <v>2.0524728729214425</v>
      </c>
      <c r="C130" s="98">
        <v>4.7229252351411981</v>
      </c>
      <c r="D130" s="98">
        <v>1.7554996414598487</v>
      </c>
      <c r="E130" s="98">
        <v>1.0506623880664414</v>
      </c>
      <c r="F130" s="98">
        <v>1.5062564006229135</v>
      </c>
      <c r="G130" s="98">
        <v>1.4456675720465748</v>
      </c>
      <c r="H130" s="98">
        <v>2.0458953795881967</v>
      </c>
      <c r="I130" s="98">
        <v>1.7189041201305029</v>
      </c>
      <c r="J130" s="98">
        <v>1.8389416367613458</v>
      </c>
      <c r="K130" s="98">
        <v>2.0246911470002407</v>
      </c>
      <c r="L130" s="98">
        <v>2.3303939865603778</v>
      </c>
      <c r="M130" s="98">
        <v>3.5461072579130382</v>
      </c>
      <c r="N130" s="98">
        <v>2.5082407411785472</v>
      </c>
      <c r="O130" s="98">
        <v>1.787378632978772</v>
      </c>
      <c r="P130" s="98">
        <v>5.4366832990753426</v>
      </c>
      <c r="Q130" s="98">
        <v>0.94632797048521822</v>
      </c>
      <c r="R130" s="98">
        <v>2.121484724172126</v>
      </c>
      <c r="S130" s="98">
        <v>4.8373400701147045</v>
      </c>
      <c r="T130" s="98">
        <v>5.7273942550934898</v>
      </c>
      <c r="U130" s="98">
        <v>7.5331435685206554</v>
      </c>
      <c r="V130" s="98">
        <v>6.1989767803616358</v>
      </c>
      <c r="W130" s="98">
        <v>6.7023451416783884</v>
      </c>
      <c r="X130" s="98">
        <v>7.2078633091370774</v>
      </c>
      <c r="Y130" s="98">
        <v>5.4293161066899076</v>
      </c>
      <c r="DA130" s="63" t="s">
        <v>1791</v>
      </c>
    </row>
    <row r="131" spans="1:105" ht="12" customHeight="1" x14ac:dyDescent="0.25">
      <c r="A131" s="108" t="s">
        <v>52</v>
      </c>
      <c r="B131" s="98">
        <v>16.358956511216526</v>
      </c>
      <c r="C131" s="98">
        <v>16.688118127933482</v>
      </c>
      <c r="D131" s="98">
        <v>17.956688556805894</v>
      </c>
      <c r="E131" s="98">
        <v>19.424023676212069</v>
      </c>
      <c r="F131" s="98">
        <v>20.441947450567515</v>
      </c>
      <c r="G131" s="98">
        <v>20.385338842721872</v>
      </c>
      <c r="H131" s="98">
        <v>20.1308626761382</v>
      </c>
      <c r="I131" s="98">
        <v>21.249055734494597</v>
      </c>
      <c r="J131" s="98">
        <v>24.419157176555377</v>
      </c>
      <c r="K131" s="98">
        <v>29.023900398752776</v>
      </c>
      <c r="L131" s="98">
        <v>33.696226307159456</v>
      </c>
      <c r="M131" s="98">
        <v>32.673246471778114</v>
      </c>
      <c r="N131" s="98">
        <v>36.417671886413657</v>
      </c>
      <c r="O131" s="98">
        <v>45.126669054595453</v>
      </c>
      <c r="P131" s="98">
        <v>58.054320389546099</v>
      </c>
      <c r="Q131" s="98">
        <v>71.359158731760189</v>
      </c>
      <c r="R131" s="98">
        <v>80.851011643425778</v>
      </c>
      <c r="S131" s="98">
        <v>83.176865912675837</v>
      </c>
      <c r="T131" s="98">
        <v>82.182007342450817</v>
      </c>
      <c r="U131" s="98">
        <v>80.499019776630135</v>
      </c>
      <c r="V131" s="98">
        <v>81.858920250917834</v>
      </c>
      <c r="W131" s="98">
        <v>83.155554602071604</v>
      </c>
      <c r="X131" s="98">
        <v>81.676670923222105</v>
      </c>
      <c r="Y131" s="98">
        <v>75.93418838602409</v>
      </c>
      <c r="DA131" s="63" t="s">
        <v>1792</v>
      </c>
    </row>
    <row r="132" spans="1:105" ht="12" customHeight="1" x14ac:dyDescent="0.25">
      <c r="A132" s="121" t="s">
        <v>54</v>
      </c>
      <c r="B132" s="122">
        <v>126.47158745151134</v>
      </c>
      <c r="C132" s="122">
        <v>137.78619521763036</v>
      </c>
      <c r="D132" s="122">
        <v>137.7476111306193</v>
      </c>
      <c r="E132" s="122">
        <v>142.92523672476634</v>
      </c>
      <c r="F132" s="122">
        <v>143.10097726256583</v>
      </c>
      <c r="G132" s="122">
        <v>141.571467442911</v>
      </c>
      <c r="H132" s="122">
        <v>150.12133514922581</v>
      </c>
      <c r="I132" s="122">
        <v>141.05179496260237</v>
      </c>
      <c r="J132" s="122">
        <v>133.78968186341328</v>
      </c>
      <c r="K132" s="122">
        <v>123.36346473899685</v>
      </c>
      <c r="L132" s="122">
        <v>122.21245713816492</v>
      </c>
      <c r="M132" s="122">
        <v>111.15353790534786</v>
      </c>
      <c r="N132" s="122">
        <v>108.84906467851259</v>
      </c>
      <c r="O132" s="122">
        <v>104.83915379165398</v>
      </c>
      <c r="P132" s="122">
        <v>127.58803920961714</v>
      </c>
      <c r="Q132" s="122">
        <v>138.57144932619298</v>
      </c>
      <c r="R132" s="122">
        <v>143.54687194782926</v>
      </c>
      <c r="S132" s="122">
        <v>144.53988644414017</v>
      </c>
      <c r="T132" s="122">
        <v>150.29471818087927</v>
      </c>
      <c r="U132" s="122">
        <v>137.1708357773968</v>
      </c>
      <c r="V132" s="122">
        <v>136.89990768578321</v>
      </c>
      <c r="W132" s="122">
        <v>138.95010596834243</v>
      </c>
      <c r="X132" s="122">
        <v>139.97260509322751</v>
      </c>
      <c r="Y132" s="122">
        <v>129.95587258680189</v>
      </c>
      <c r="DA132" s="130" t="s">
        <v>1793</v>
      </c>
    </row>
    <row r="133" spans="1:105" ht="12" customHeight="1" x14ac:dyDescent="0.25">
      <c r="A133" s="97" t="s">
        <v>50</v>
      </c>
      <c r="B133" s="98">
        <v>42.400192322543923</v>
      </c>
      <c r="C133" s="98">
        <v>40.633944998582308</v>
      </c>
      <c r="D133" s="98">
        <v>41.197506542069775</v>
      </c>
      <c r="E133" s="98">
        <v>41.53896268219912</v>
      </c>
      <c r="F133" s="98">
        <v>41.683033960039417</v>
      </c>
      <c r="G133" s="98">
        <v>39.799697740547558</v>
      </c>
      <c r="H133" s="98">
        <v>35.753121382591459</v>
      </c>
      <c r="I133" s="98">
        <v>33.796578115921371</v>
      </c>
      <c r="J133" s="98">
        <v>31.985360595718152</v>
      </c>
      <c r="K133" s="98">
        <v>29.586128176663539</v>
      </c>
      <c r="L133" s="98">
        <v>27.554642047443927</v>
      </c>
      <c r="M133" s="98">
        <v>25.860801487119964</v>
      </c>
      <c r="N133" s="98">
        <v>25.231052608220722</v>
      </c>
      <c r="O133" s="98">
        <v>26.611642109558865</v>
      </c>
      <c r="P133" s="98">
        <v>28.662271121668219</v>
      </c>
      <c r="Q133" s="98">
        <v>30.92106875556868</v>
      </c>
      <c r="R133" s="98">
        <v>32.165234468749453</v>
      </c>
      <c r="S133" s="98">
        <v>32.452190317704606</v>
      </c>
      <c r="T133" s="98">
        <v>31.994292892499455</v>
      </c>
      <c r="U133" s="98">
        <v>26.419879801041731</v>
      </c>
      <c r="V133" s="98">
        <v>24.565695783241676</v>
      </c>
      <c r="W133" s="98">
        <v>25.377228858767847</v>
      </c>
      <c r="X133" s="98">
        <v>27.477339570053786</v>
      </c>
      <c r="Y133" s="98">
        <v>22.246671758654792</v>
      </c>
      <c r="DA133" s="63" t="s">
        <v>1794</v>
      </c>
    </row>
    <row r="134" spans="1:105" ht="12" customHeight="1" x14ac:dyDescent="0.25">
      <c r="A134" s="109" t="s">
        <v>120</v>
      </c>
      <c r="B134" s="33">
        <v>84.071395128967424</v>
      </c>
      <c r="C134" s="33">
        <v>97.152250219048057</v>
      </c>
      <c r="D134" s="33">
        <v>96.55010458854953</v>
      </c>
      <c r="E134" s="33">
        <v>101.38627404256722</v>
      </c>
      <c r="F134" s="33">
        <v>101.41794330252642</v>
      </c>
      <c r="G134" s="33">
        <v>101.77176970236346</v>
      </c>
      <c r="H134" s="33">
        <v>114.36821376663436</v>
      </c>
      <c r="I134" s="33">
        <v>107.25521684668099</v>
      </c>
      <c r="J134" s="33">
        <v>101.80432126769513</v>
      </c>
      <c r="K134" s="33">
        <v>93.777336562333318</v>
      </c>
      <c r="L134" s="33">
        <v>94.657815090720987</v>
      </c>
      <c r="M134" s="33">
        <v>85.292736418227904</v>
      </c>
      <c r="N134" s="33">
        <v>83.618012070291869</v>
      </c>
      <c r="O134" s="33">
        <v>78.227511682095127</v>
      </c>
      <c r="P134" s="33">
        <v>98.925768087948924</v>
      </c>
      <c r="Q134" s="33">
        <v>107.65038057062429</v>
      </c>
      <c r="R134" s="33">
        <v>111.3816374790798</v>
      </c>
      <c r="S134" s="33">
        <v>112.08769612643557</v>
      </c>
      <c r="T134" s="33">
        <v>118.30042528837983</v>
      </c>
      <c r="U134" s="33">
        <v>110.75095597635509</v>
      </c>
      <c r="V134" s="33">
        <v>112.33421190254153</v>
      </c>
      <c r="W134" s="33">
        <v>113.57287710957459</v>
      </c>
      <c r="X134" s="33">
        <v>112.49526552317373</v>
      </c>
      <c r="Y134" s="33">
        <v>107.70920082814709</v>
      </c>
      <c r="DA134" s="60" t="s">
        <v>1795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0.46870040556546411</v>
      </c>
      <c r="C136" s="119">
        <f t="shared" si="26"/>
        <v>0.47595224627195265</v>
      </c>
      <c r="D136" s="119">
        <f t="shared" si="26"/>
        <v>0.47832918926115464</v>
      </c>
      <c r="E136" s="119">
        <f t="shared" si="26"/>
        <v>0.48334076127520043</v>
      </c>
      <c r="F136" s="119">
        <f t="shared" si="26"/>
        <v>0.48426980399297037</v>
      </c>
      <c r="G136" s="119">
        <f t="shared" si="26"/>
        <v>0.49205254157232214</v>
      </c>
      <c r="H136" s="119">
        <f t="shared" si="26"/>
        <v>0.50210717181270903</v>
      </c>
      <c r="I136" s="119">
        <f t="shared" si="26"/>
        <v>0.49949267835176875</v>
      </c>
      <c r="J136" s="119">
        <f t="shared" si="26"/>
        <v>0.50692690858588729</v>
      </c>
      <c r="K136" s="119">
        <f t="shared" si="26"/>
        <v>0.51915625564789281</v>
      </c>
      <c r="L136" s="119">
        <f t="shared" si="26"/>
        <v>0.52603035237857743</v>
      </c>
      <c r="M136" s="119">
        <f t="shared" si="26"/>
        <v>0.54255205354907876</v>
      </c>
      <c r="N136" s="119">
        <f t="shared" si="26"/>
        <v>0.5623595752707744</v>
      </c>
      <c r="O136" s="119">
        <f t="shared" si="26"/>
        <v>0.58344686008892654</v>
      </c>
      <c r="P136" s="119">
        <f t="shared" si="26"/>
        <v>0.59854889001680267</v>
      </c>
      <c r="Q136" s="119">
        <f t="shared" si="26"/>
        <v>0.62201678076482436</v>
      </c>
      <c r="R136" s="119">
        <f t="shared" ref="R136:V136" si="27">IF(R117=0,"",R117/R98)</f>
        <v>0.64717432537129393</v>
      </c>
      <c r="S136" s="119">
        <f t="shared" si="27"/>
        <v>0.66596322737243019</v>
      </c>
      <c r="T136" s="119">
        <f t="shared" si="27"/>
        <v>0.66156900246324923</v>
      </c>
      <c r="U136" s="119">
        <f t="shared" si="27"/>
        <v>0.67585279086211725</v>
      </c>
      <c r="V136" s="119">
        <f t="shared" si="27"/>
        <v>0.67994069321408268</v>
      </c>
      <c r="W136" s="119">
        <f t="shared" ref="W136:Y136" si="28">IF(W117=0,"",W117/W98)</f>
        <v>0.68773254752382162</v>
      </c>
      <c r="X136" s="119">
        <f t="shared" si="28"/>
        <v>0.69507180024549176</v>
      </c>
      <c r="Y136" s="119">
        <f t="shared" si="28"/>
        <v>0.70156841272189452</v>
      </c>
      <c r="DA136" s="129" t="s">
        <v>1946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0.42797734823043049</v>
      </c>
      <c r="C137" s="124">
        <f t="shared" si="29"/>
        <v>0.43051093326125495</v>
      </c>
      <c r="D137" s="124">
        <f t="shared" si="29"/>
        <v>0.4344242170911139</v>
      </c>
      <c r="E137" s="124">
        <f t="shared" si="29"/>
        <v>0.43906744872325615</v>
      </c>
      <c r="F137" s="124">
        <f t="shared" si="29"/>
        <v>0.44389405810043142</v>
      </c>
      <c r="G137" s="124">
        <f t="shared" si="29"/>
        <v>0.44710039002268487</v>
      </c>
      <c r="H137" s="124">
        <f t="shared" si="29"/>
        <v>0.44911587492167659</v>
      </c>
      <c r="I137" s="124">
        <f t="shared" si="29"/>
        <v>0.45315035731640446</v>
      </c>
      <c r="J137" s="124">
        <f t="shared" si="29"/>
        <v>0.45894328160443409</v>
      </c>
      <c r="K137" s="124">
        <f t="shared" si="29"/>
        <v>0.46573431073019772</v>
      </c>
      <c r="L137" s="124">
        <f t="shared" si="29"/>
        <v>0.47399508365417009</v>
      </c>
      <c r="M137" s="124">
        <f t="shared" si="29"/>
        <v>0.48621836843877675</v>
      </c>
      <c r="N137" s="124">
        <f t="shared" si="29"/>
        <v>0.50426916889391049</v>
      </c>
      <c r="O137" s="124">
        <f t="shared" si="29"/>
        <v>0.52851677311769085</v>
      </c>
      <c r="P137" s="124">
        <f t="shared" si="29"/>
        <v>0.54086219398235991</v>
      </c>
      <c r="Q137" s="124">
        <f t="shared" si="29"/>
        <v>0.55654897226903066</v>
      </c>
      <c r="R137" s="124">
        <f t="shared" ref="R137:V137" si="30">IF(R118=0,"",R118/R99)</f>
        <v>0.56770820660758936</v>
      </c>
      <c r="S137" s="124">
        <f t="shared" si="30"/>
        <v>0.57754752042748858</v>
      </c>
      <c r="T137" s="124">
        <f t="shared" si="30"/>
        <v>0.58628214906446785</v>
      </c>
      <c r="U137" s="124">
        <f t="shared" si="30"/>
        <v>0.59533033216214282</v>
      </c>
      <c r="V137" s="124">
        <f t="shared" si="30"/>
        <v>0.60515366270192894</v>
      </c>
      <c r="W137" s="124">
        <f t="shared" ref="W137:Y137" si="31">IF(W118=0,"",W118/W99)</f>
        <v>0.6128333179897355</v>
      </c>
      <c r="X137" s="124">
        <f t="shared" si="31"/>
        <v>0.61982504899916502</v>
      </c>
      <c r="Y137" s="124">
        <f t="shared" si="31"/>
        <v>0.62841619753042399</v>
      </c>
      <c r="DA137" s="130" t="s">
        <v>1947</v>
      </c>
    </row>
    <row r="138" spans="1:105" ht="12" customHeight="1" x14ac:dyDescent="0.25">
      <c r="A138" s="97" t="s">
        <v>211</v>
      </c>
      <c r="B138" s="111">
        <f t="shared" ref="B138:Q138" si="32">IF(B119=0,"",B119/B100)</f>
        <v>0.4226582676665786</v>
      </c>
      <c r="C138" s="111">
        <f t="shared" si="32"/>
        <v>0.42517900502172834</v>
      </c>
      <c r="D138" s="111">
        <f t="shared" si="32"/>
        <v>0.42925062347592369</v>
      </c>
      <c r="E138" s="111">
        <f t="shared" si="32"/>
        <v>0.43421565714482002</v>
      </c>
      <c r="F138" s="111">
        <f t="shared" si="32"/>
        <v>0.4390416843550069</v>
      </c>
      <c r="G138" s="111">
        <f t="shared" si="32"/>
        <v>0.44240350258228978</v>
      </c>
      <c r="H138" s="111">
        <f t="shared" si="32"/>
        <v>0.44460242387504412</v>
      </c>
      <c r="I138" s="111">
        <f t="shared" si="32"/>
        <v>0.44866544268267911</v>
      </c>
      <c r="J138" s="111">
        <f t="shared" si="32"/>
        <v>0.45455746583258411</v>
      </c>
      <c r="K138" s="111">
        <f t="shared" si="32"/>
        <v>0.46150174742226902</v>
      </c>
      <c r="L138" s="111">
        <f t="shared" si="32"/>
        <v>0.4697783966868091</v>
      </c>
      <c r="M138" s="111">
        <f t="shared" si="32"/>
        <v>0.48196029386503259</v>
      </c>
      <c r="N138" s="111">
        <f t="shared" si="32"/>
        <v>0.50006036228119088</v>
      </c>
      <c r="O138" s="111">
        <f t="shared" si="32"/>
        <v>0.52425725544244151</v>
      </c>
      <c r="P138" s="111">
        <f t="shared" si="32"/>
        <v>0.53656087311871548</v>
      </c>
      <c r="Q138" s="111">
        <f t="shared" si="32"/>
        <v>0.55245444461472204</v>
      </c>
      <c r="R138" s="111">
        <f t="shared" ref="R138:V138" si="33">IF(R119=0,"",R119/R100)</f>
        <v>0.56363658605557243</v>
      </c>
      <c r="S138" s="111">
        <f t="shared" si="33"/>
        <v>0.57356499856813059</v>
      </c>
      <c r="T138" s="111">
        <f t="shared" si="33"/>
        <v>0.58228912561551915</v>
      </c>
      <c r="U138" s="111">
        <f t="shared" si="33"/>
        <v>0.59141009187876581</v>
      </c>
      <c r="V138" s="111">
        <f t="shared" si="33"/>
        <v>0.60126609518660856</v>
      </c>
      <c r="W138" s="111">
        <f t="shared" ref="W138:Y138" si="34">IF(W119=0,"",W119/W100)</f>
        <v>0.60895789833222702</v>
      </c>
      <c r="X138" s="111">
        <f t="shared" si="34"/>
        <v>0.6159190321632444</v>
      </c>
      <c r="Y138" s="111">
        <f t="shared" si="34"/>
        <v>0.62455293064218387</v>
      </c>
      <c r="DA138" s="63" t="s">
        <v>1948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1949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1.6972956810825834</v>
      </c>
      <c r="C140" s="124">
        <f t="shared" si="38"/>
        <v>1.8195061866872702</v>
      </c>
      <c r="D140" s="124">
        <f t="shared" si="38"/>
        <v>1.9275713618212185</v>
      </c>
      <c r="E140" s="124">
        <f t="shared" si="38"/>
        <v>2.0362984181513015</v>
      </c>
      <c r="F140" s="124">
        <f t="shared" si="38"/>
        <v>2.1954916697650977</v>
      </c>
      <c r="G140" s="124">
        <f t="shared" si="38"/>
        <v>2.3344022050845026</v>
      </c>
      <c r="H140" s="124">
        <f t="shared" si="38"/>
        <v>2.4061989836123345</v>
      </c>
      <c r="I140" s="124">
        <f t="shared" si="38"/>
        <v>2.4496574249947782</v>
      </c>
      <c r="J140" s="124">
        <f t="shared" si="38"/>
        <v>2.4940525569821377</v>
      </c>
      <c r="K140" s="124">
        <f t="shared" si="38"/>
        <v>2.5732078309552953</v>
      </c>
      <c r="L140" s="124">
        <f t="shared" si="38"/>
        <v>2.6708786544453256</v>
      </c>
      <c r="M140" s="124">
        <f t="shared" si="38"/>
        <v>2.7820214296480512</v>
      </c>
      <c r="N140" s="124">
        <f t="shared" si="38"/>
        <v>2.9596759016075169</v>
      </c>
      <c r="O140" s="124">
        <f t="shared" si="38"/>
        <v>3.1338306814041186</v>
      </c>
      <c r="P140" s="124">
        <f t="shared" si="38"/>
        <v>3.2500801165472621</v>
      </c>
      <c r="Q140" s="124">
        <f t="shared" si="38"/>
        <v>3.3539761063023299</v>
      </c>
      <c r="R140" s="124">
        <f t="shared" ref="R140:V140" si="39">IF(R121=0,"",R121/R102)</f>
        <v>3.4557005772980651</v>
      </c>
      <c r="S140" s="124">
        <f t="shared" si="39"/>
        <v>3.5261316124249089</v>
      </c>
      <c r="T140" s="124">
        <f t="shared" si="39"/>
        <v>3.581081125644801</v>
      </c>
      <c r="U140" s="124">
        <f t="shared" si="39"/>
        <v>3.6264838448640155</v>
      </c>
      <c r="V140" s="124">
        <f t="shared" si="39"/>
        <v>3.6685298386272365</v>
      </c>
      <c r="W140" s="124">
        <f t="shared" ref="W140:Y140" si="40">IF(W121=0,"",W121/W102)</f>
        <v>3.6994190693498381</v>
      </c>
      <c r="X140" s="124">
        <f t="shared" si="40"/>
        <v>3.7228917073000822</v>
      </c>
      <c r="Y140" s="124">
        <f t="shared" si="40"/>
        <v>3.7434711342727027</v>
      </c>
      <c r="DA140" s="130" t="s">
        <v>1950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1.6972956810825834</v>
      </c>
      <c r="C141" s="111">
        <f t="shared" si="41"/>
        <v>1.8195061866872702</v>
      </c>
      <c r="D141" s="111">
        <f t="shared" si="41"/>
        <v>1.9275713618212185</v>
      </c>
      <c r="E141" s="111">
        <f t="shared" si="41"/>
        <v>2.0362984181513015</v>
      </c>
      <c r="F141" s="111">
        <f t="shared" si="41"/>
        <v>2.1954916697650977</v>
      </c>
      <c r="G141" s="111">
        <f t="shared" si="41"/>
        <v>2.3344022050845026</v>
      </c>
      <c r="H141" s="111">
        <f t="shared" si="41"/>
        <v>2.4061989836123345</v>
      </c>
      <c r="I141" s="111">
        <f t="shared" si="41"/>
        <v>2.4496574249947782</v>
      </c>
      <c r="J141" s="111">
        <f t="shared" si="41"/>
        <v>2.4940525569821377</v>
      </c>
      <c r="K141" s="111">
        <f t="shared" si="41"/>
        <v>2.5732078309552953</v>
      </c>
      <c r="L141" s="111">
        <f t="shared" si="41"/>
        <v>2.6708786544453256</v>
      </c>
      <c r="M141" s="111">
        <f t="shared" si="41"/>
        <v>2.7820214296480512</v>
      </c>
      <c r="N141" s="111">
        <f t="shared" si="41"/>
        <v>2.9596759016075169</v>
      </c>
      <c r="O141" s="111">
        <f t="shared" si="41"/>
        <v>3.1338306814041186</v>
      </c>
      <c r="P141" s="111">
        <f t="shared" si="41"/>
        <v>3.2500801165472621</v>
      </c>
      <c r="Q141" s="111">
        <f t="shared" si="41"/>
        <v>3.3539761063023299</v>
      </c>
      <c r="R141" s="111">
        <f t="shared" ref="R141:V141" si="42">IF(R122=0,"",R122/R103)</f>
        <v>3.4557005772980651</v>
      </c>
      <c r="S141" s="111">
        <f t="shared" si="42"/>
        <v>3.5261316124249089</v>
      </c>
      <c r="T141" s="111">
        <f t="shared" si="42"/>
        <v>3.581081125644801</v>
      </c>
      <c r="U141" s="111">
        <f t="shared" si="42"/>
        <v>3.6264838448640155</v>
      </c>
      <c r="V141" s="111">
        <f t="shared" si="42"/>
        <v>3.6685298386272365</v>
      </c>
      <c r="W141" s="111">
        <f t="shared" ref="W141:Y141" si="43">IF(W122=0,"",W122/W103)</f>
        <v>3.6994190693498381</v>
      </c>
      <c r="X141" s="111">
        <f t="shared" si="43"/>
        <v>3.7228917073000822</v>
      </c>
      <c r="Y141" s="111">
        <f t="shared" si="43"/>
        <v>3.7434711342727027</v>
      </c>
      <c r="DA141" s="63" t="s">
        <v>1951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0.56441423988999817</v>
      </c>
      <c r="C142" s="124">
        <f t="shared" si="44"/>
        <v>0.57005444723831111</v>
      </c>
      <c r="D142" s="124">
        <f t="shared" si="44"/>
        <v>0.57429152044900478</v>
      </c>
      <c r="E142" s="124">
        <f t="shared" si="44"/>
        <v>0.57832254800325034</v>
      </c>
      <c r="F142" s="124">
        <f t="shared" si="44"/>
        <v>0.58268332156749247</v>
      </c>
      <c r="G142" s="124">
        <f t="shared" si="44"/>
        <v>0.58481179454670951</v>
      </c>
      <c r="H142" s="124">
        <f t="shared" si="44"/>
        <v>0.58896235307786615</v>
      </c>
      <c r="I142" s="124">
        <f t="shared" si="44"/>
        <v>0.59143981971750836</v>
      </c>
      <c r="J142" s="124">
        <f t="shared" si="44"/>
        <v>0.59635926110434134</v>
      </c>
      <c r="K142" s="124">
        <f t="shared" si="44"/>
        <v>0.60750880259146833</v>
      </c>
      <c r="L142" s="124">
        <f t="shared" si="44"/>
        <v>0.61967638084684173</v>
      </c>
      <c r="M142" s="124">
        <f t="shared" si="44"/>
        <v>0.62620923068186007</v>
      </c>
      <c r="N142" s="124">
        <f t="shared" si="44"/>
        <v>0.64318365310853021</v>
      </c>
      <c r="O142" s="124">
        <f t="shared" si="44"/>
        <v>0.65894307625831972</v>
      </c>
      <c r="P142" s="124">
        <f t="shared" si="44"/>
        <v>0.67410922688850461</v>
      </c>
      <c r="Q142" s="124">
        <f t="shared" si="44"/>
        <v>0.68520200611281712</v>
      </c>
      <c r="R142" s="124">
        <f t="shared" ref="R142:V142" si="45">IF(R123=0,"",R123/R104)</f>
        <v>0.70679042113361512</v>
      </c>
      <c r="S142" s="124">
        <f t="shared" si="45"/>
        <v>0.71840691057678985</v>
      </c>
      <c r="T142" s="124">
        <f t="shared" si="45"/>
        <v>0.72826403900104264</v>
      </c>
      <c r="U142" s="124">
        <f t="shared" si="45"/>
        <v>0.7435387991601996</v>
      </c>
      <c r="V142" s="124">
        <f t="shared" si="45"/>
        <v>0.75459906102581409</v>
      </c>
      <c r="W142" s="124">
        <f t="shared" ref="W142:Y142" si="46">IF(W123=0,"",W123/W104)</f>
        <v>0.76697921512502787</v>
      </c>
      <c r="X142" s="124">
        <f t="shared" si="46"/>
        <v>0.77776470421349564</v>
      </c>
      <c r="Y142" s="124">
        <f t="shared" si="46"/>
        <v>0.78717421741414306</v>
      </c>
      <c r="DA142" s="130" t="s">
        <v>1952</v>
      </c>
    </row>
    <row r="143" spans="1:105" ht="12" customHeight="1" x14ac:dyDescent="0.25">
      <c r="A143" s="97" t="s">
        <v>138</v>
      </c>
      <c r="B143" s="111">
        <f t="shared" ref="B143:Q143" si="47">IF(B124=0,"",B124/B105)</f>
        <v>0.48438874432465917</v>
      </c>
      <c r="C143" s="111">
        <f t="shared" si="47"/>
        <v>0.48534409526853184</v>
      </c>
      <c r="D143" s="111">
        <f t="shared" si="47"/>
        <v>0.48673768491633213</v>
      </c>
      <c r="E143" s="111">
        <f t="shared" si="47"/>
        <v>0.48853068426821222</v>
      </c>
      <c r="F143" s="111">
        <f t="shared" si="47"/>
        <v>0.4904855917529129</v>
      </c>
      <c r="G143" s="111">
        <f t="shared" si="47"/>
        <v>0.49234576413182957</v>
      </c>
      <c r="H143" s="111">
        <f t="shared" si="47"/>
        <v>0.49415686905061146</v>
      </c>
      <c r="I143" s="111">
        <f t="shared" si="47"/>
        <v>0.49661697282071354</v>
      </c>
      <c r="J143" s="111">
        <f t="shared" si="47"/>
        <v>0.50122913211504772</v>
      </c>
      <c r="K143" s="111">
        <f t="shared" si="47"/>
        <v>0.5056843876115017</v>
      </c>
      <c r="L143" s="111">
        <f t="shared" si="47"/>
        <v>0.51099572113688163</v>
      </c>
      <c r="M143" s="111">
        <f t="shared" si="47"/>
        <v>0.51929331724774908</v>
      </c>
      <c r="N143" s="111">
        <f t="shared" si="47"/>
        <v>0.53290274107500257</v>
      </c>
      <c r="O143" s="111">
        <f t="shared" si="47"/>
        <v>0.55135059190074598</v>
      </c>
      <c r="P143" s="111">
        <f t="shared" si="47"/>
        <v>0.55520878302829424</v>
      </c>
      <c r="Q143" s="111">
        <f t="shared" si="47"/>
        <v>0.5595598100774587</v>
      </c>
      <c r="R143" s="111">
        <f t="shared" ref="R143:V143" si="48">IF(R124=0,"",R124/R105)</f>
        <v>0.56702585042961673</v>
      </c>
      <c r="S143" s="111">
        <f t="shared" si="48"/>
        <v>0.58160269962579381</v>
      </c>
      <c r="T143" s="111">
        <f t="shared" si="48"/>
        <v>0.59749443106900013</v>
      </c>
      <c r="U143" s="111">
        <f t="shared" si="48"/>
        <v>0.6150332936321542</v>
      </c>
      <c r="V143" s="111">
        <f t="shared" si="48"/>
        <v>0.63410145461589518</v>
      </c>
      <c r="W143" s="111">
        <f t="shared" ref="W143:Y143" si="49">IF(W124=0,"",W124/W105)</f>
        <v>0.6463176296977281</v>
      </c>
      <c r="X143" s="111">
        <f t="shared" si="49"/>
        <v>0.65685621190112209</v>
      </c>
      <c r="Y143" s="111">
        <f t="shared" si="49"/>
        <v>0.67311786248391259</v>
      </c>
      <c r="DA143" s="63" t="s">
        <v>1953</v>
      </c>
    </row>
    <row r="144" spans="1:105" ht="12" customHeight="1" x14ac:dyDescent="0.25">
      <c r="A144" s="97" t="s">
        <v>137</v>
      </c>
      <c r="B144" s="111">
        <f t="shared" ref="B144:Q144" si="50">IF(B125=0,"",B125/B106)</f>
        <v>0.89139604872988909</v>
      </c>
      <c r="C144" s="111">
        <f t="shared" si="50"/>
        <v>0.80902113910746343</v>
      </c>
      <c r="D144" s="111">
        <f t="shared" si="50"/>
        <v>0.9130646728164904</v>
      </c>
      <c r="E144" s="111">
        <f t="shared" si="50"/>
        <v>0.94774121184474214</v>
      </c>
      <c r="F144" s="111">
        <f t="shared" si="50"/>
        <v>0.9331655933073757</v>
      </c>
      <c r="G144" s="111">
        <f t="shared" si="50"/>
        <v>0.93577217538482638</v>
      </c>
      <c r="H144" s="111">
        <f t="shared" si="50"/>
        <v>0.91464144954435578</v>
      </c>
      <c r="I144" s="111">
        <f t="shared" si="50"/>
        <v>0.93134020972103204</v>
      </c>
      <c r="J144" s="111">
        <f t="shared" si="50"/>
        <v>0.93680463716951501</v>
      </c>
      <c r="K144" s="111">
        <f t="shared" si="50"/>
        <v>0.94207554455794074</v>
      </c>
      <c r="L144" s="111">
        <f t="shared" si="50"/>
        <v>0.94320021187585945</v>
      </c>
      <c r="M144" s="111">
        <f t="shared" si="50"/>
        <v>0.91586411701702852</v>
      </c>
      <c r="N144" s="111">
        <f t="shared" si="50"/>
        <v>0.95383462295466148</v>
      </c>
      <c r="O144" s="111">
        <f t="shared" si="50"/>
        <v>0.96730218352702046</v>
      </c>
      <c r="P144" s="111">
        <f t="shared" si="50"/>
        <v>0.93615808914998189</v>
      </c>
      <c r="Q144" s="111">
        <f t="shared" si="50"/>
        <v>0.98105072292982198</v>
      </c>
      <c r="R144" s="111">
        <f t="shared" ref="R144:V144" si="51">IF(R125=0,"",R125/R106)</f>
        <v>0.97654837241282277</v>
      </c>
      <c r="S144" s="111">
        <f t="shared" si="51"/>
        <v>0.9641071194509222</v>
      </c>
      <c r="T144" s="111">
        <f t="shared" si="51"/>
        <v>0.96034446127546291</v>
      </c>
      <c r="U144" s="111">
        <f t="shared" si="51"/>
        <v>0.95323994390337263</v>
      </c>
      <c r="V144" s="111">
        <f t="shared" si="51"/>
        <v>0.9633770821869676</v>
      </c>
      <c r="W144" s="111">
        <f t="shared" ref="W144:Y144" si="52">IF(W125=0,"",W125/W106)</f>
        <v>0.96168089682486146</v>
      </c>
      <c r="X144" s="111">
        <f t="shared" si="52"/>
        <v>0.96085207931429961</v>
      </c>
      <c r="Y144" s="111">
        <f t="shared" si="52"/>
        <v>0.97032332331389415</v>
      </c>
      <c r="DA144" s="63" t="s">
        <v>1954</v>
      </c>
    </row>
    <row r="145" spans="1:105" ht="12" customHeight="1" x14ac:dyDescent="0.25">
      <c r="A145" s="100" t="s">
        <v>211</v>
      </c>
      <c r="B145" s="112">
        <f t="shared" ref="B145:Q145" si="53">IF(B126=0,"",B126/B107)</f>
        <v>0.48438874432465912</v>
      </c>
      <c r="C145" s="112">
        <f t="shared" si="53"/>
        <v>0.48438874432465912</v>
      </c>
      <c r="D145" s="112">
        <f t="shared" si="53"/>
        <v>0.48438874432465917</v>
      </c>
      <c r="E145" s="112">
        <f t="shared" si="53"/>
        <v>0.48832114323955506</v>
      </c>
      <c r="F145" s="112">
        <f t="shared" si="53"/>
        <v>0.49149002571089351</v>
      </c>
      <c r="G145" s="112">
        <f t="shared" si="53"/>
        <v>0.49337083574295165</v>
      </c>
      <c r="H145" s="112">
        <f t="shared" si="53"/>
        <v>0.49497874770381267</v>
      </c>
      <c r="I145" s="112">
        <f t="shared" si="53"/>
        <v>0.50311467941491994</v>
      </c>
      <c r="J145" s="112">
        <f t="shared" si="53"/>
        <v>0.51239737622834092</v>
      </c>
      <c r="K145" s="112">
        <f t="shared" si="53"/>
        <v>0.51833839988107333</v>
      </c>
      <c r="L145" s="112">
        <f t="shared" si="53"/>
        <v>0.52122898312409349</v>
      </c>
      <c r="M145" s="112">
        <f t="shared" si="53"/>
        <v>0.5230874105819644</v>
      </c>
      <c r="N145" s="112">
        <f t="shared" si="53"/>
        <v>0.52726944821827437</v>
      </c>
      <c r="O145" s="112">
        <f t="shared" si="53"/>
        <v>0.54933947056370069</v>
      </c>
      <c r="P145" s="112">
        <f t="shared" si="53"/>
        <v>0.55745950275100498</v>
      </c>
      <c r="Q145" s="112">
        <f t="shared" si="53"/>
        <v>0.58548427937660985</v>
      </c>
      <c r="R145" s="112">
        <f t="shared" ref="R145:V145" si="54">IF(R126=0,"",R126/R107)</f>
        <v>0.58852306223935069</v>
      </c>
      <c r="S145" s="112">
        <f t="shared" si="54"/>
        <v>0.59503003786063824</v>
      </c>
      <c r="T145" s="112">
        <f t="shared" si="54"/>
        <v>0.61475422846955474</v>
      </c>
      <c r="U145" s="112">
        <f t="shared" si="54"/>
        <v>0.62636840188405363</v>
      </c>
      <c r="V145" s="112">
        <f t="shared" si="54"/>
        <v>0.65011380034005106</v>
      </c>
      <c r="W145" s="112">
        <f t="shared" ref="W145:Y145" si="55">IF(W126=0,"",W126/W107)</f>
        <v>0.66098390687630837</v>
      </c>
      <c r="X145" s="112">
        <f t="shared" si="55"/>
        <v>0.6691354608044261</v>
      </c>
      <c r="Y145" s="112">
        <f t="shared" si="55"/>
        <v>0.68404826504493577</v>
      </c>
      <c r="DA145" s="131" t="s">
        <v>1955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1956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0.60636878733371902</v>
      </c>
      <c r="C147" s="112">
        <f t="shared" si="59"/>
        <v>0.60905044986684909</v>
      </c>
      <c r="D147" s="112">
        <f t="shared" si="59"/>
        <v>0.61250308167208456</v>
      </c>
      <c r="E147" s="112">
        <f t="shared" si="59"/>
        <v>0.6160508677690073</v>
      </c>
      <c r="F147" s="112">
        <f t="shared" si="59"/>
        <v>0.61967992939237593</v>
      </c>
      <c r="G147" s="112">
        <f t="shared" si="59"/>
        <v>0.62322844218803519</v>
      </c>
      <c r="H147" s="112">
        <f t="shared" si="59"/>
        <v>0.62724104621491239</v>
      </c>
      <c r="I147" s="112">
        <f t="shared" si="59"/>
        <v>0.6294315033368264</v>
      </c>
      <c r="J147" s="112">
        <f t="shared" si="59"/>
        <v>0.63025619320614745</v>
      </c>
      <c r="K147" s="112">
        <f t="shared" si="59"/>
        <v>0.63200775005686449</v>
      </c>
      <c r="L147" s="112">
        <f t="shared" si="59"/>
        <v>0.63470217102932225</v>
      </c>
      <c r="M147" s="112">
        <f t="shared" si="59"/>
        <v>0.63900987419078314</v>
      </c>
      <c r="N147" s="112">
        <f t="shared" si="59"/>
        <v>0.64411706460177831</v>
      </c>
      <c r="O147" s="112">
        <f t="shared" si="59"/>
        <v>0.65073675017739985</v>
      </c>
      <c r="P147" s="112">
        <f t="shared" si="59"/>
        <v>0.65631320619202282</v>
      </c>
      <c r="Q147" s="112">
        <f t="shared" si="59"/>
        <v>0.66695300246410205</v>
      </c>
      <c r="R147" s="112">
        <f t="shared" ref="R147:V147" si="60">IF(R128=0,"",R128/R109)</f>
        <v>0.67465359494318344</v>
      </c>
      <c r="S147" s="112">
        <f t="shared" si="60"/>
        <v>0.68289435512118624</v>
      </c>
      <c r="T147" s="112">
        <f t="shared" si="60"/>
        <v>0.69375820346665018</v>
      </c>
      <c r="U147" s="112">
        <f t="shared" si="60"/>
        <v>0.70768148038523726</v>
      </c>
      <c r="V147" s="112">
        <f t="shared" si="60"/>
        <v>0.7234400554463094</v>
      </c>
      <c r="W147" s="112">
        <f t="shared" ref="W147:Y147" si="61">IF(W128=0,"",W128/W109)</f>
        <v>0.73760496580793566</v>
      </c>
      <c r="X147" s="112">
        <f t="shared" si="61"/>
        <v>0.7488520106958646</v>
      </c>
      <c r="Y147" s="112">
        <f t="shared" si="61"/>
        <v>0.7611121124790573</v>
      </c>
      <c r="DA147" s="131" t="s">
        <v>1957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0.93251627751524335</v>
      </c>
      <c r="C148" s="113">
        <f t="shared" si="62"/>
        <v>0.87573453886100794</v>
      </c>
      <c r="D148" s="113">
        <f t="shared" si="62"/>
        <v>0.94650022831642566</v>
      </c>
      <c r="E148" s="113">
        <f t="shared" si="62"/>
        <v>0.96907744406297713</v>
      </c>
      <c r="F148" s="113">
        <f t="shared" si="62"/>
        <v>0.95973523773474578</v>
      </c>
      <c r="G148" s="113">
        <f t="shared" si="62"/>
        <v>0.96161695796817048</v>
      </c>
      <c r="H148" s="113">
        <f t="shared" si="62"/>
        <v>0.94813637180600396</v>
      </c>
      <c r="I148" s="113">
        <f t="shared" si="62"/>
        <v>0.95794359628795411</v>
      </c>
      <c r="J148" s="113">
        <f t="shared" si="62"/>
        <v>0.96082938224261205</v>
      </c>
      <c r="K148" s="113">
        <f t="shared" si="62"/>
        <v>0.96382764026240386</v>
      </c>
      <c r="L148" s="113">
        <f t="shared" si="62"/>
        <v>0.96444425124539901</v>
      </c>
      <c r="M148" s="113">
        <f t="shared" si="62"/>
        <v>0.94757744409766664</v>
      </c>
      <c r="N148" s="113">
        <f t="shared" si="62"/>
        <v>0.96548318247650122</v>
      </c>
      <c r="O148" s="113">
        <f t="shared" si="62"/>
        <v>0.97996821883120644</v>
      </c>
      <c r="P148" s="113">
        <f t="shared" si="62"/>
        <v>0.95808872197183614</v>
      </c>
      <c r="Q148" s="113">
        <f t="shared" si="62"/>
        <v>0.99371244246189294</v>
      </c>
      <c r="R148" s="113">
        <f t="shared" ref="R148:V148" si="63">IF(R129=0,"",R129/R110)</f>
        <v>0.98834454224641599</v>
      </c>
      <c r="S148" s="113">
        <f t="shared" si="63"/>
        <v>0.97617481290306796</v>
      </c>
      <c r="T148" s="113">
        <f t="shared" si="63"/>
        <v>0.97274353723757723</v>
      </c>
      <c r="U148" s="113">
        <f t="shared" si="63"/>
        <v>0.96583711125091221</v>
      </c>
      <c r="V148" s="113">
        <f t="shared" si="63"/>
        <v>0.97332251204768683</v>
      </c>
      <c r="W148" s="113">
        <f t="shared" ref="W148:Y148" si="64">IF(W129=0,"",W129/W110)</f>
        <v>0.97378095050858793</v>
      </c>
      <c r="X148" s="113">
        <f t="shared" si="64"/>
        <v>0.97363806880411996</v>
      </c>
      <c r="Y148" s="113">
        <f t="shared" si="64"/>
        <v>0.97956636543603859</v>
      </c>
      <c r="DA148" s="132" t="s">
        <v>1958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0.60636878733371902</v>
      </c>
      <c r="C149" s="111">
        <f t="shared" si="65"/>
        <v>0.60853645875439299</v>
      </c>
      <c r="D149" s="111">
        <f t="shared" si="65"/>
        <v>0.61173479033158662</v>
      </c>
      <c r="E149" s="111">
        <f t="shared" si="65"/>
        <v>0.6165878195058544</v>
      </c>
      <c r="F149" s="111">
        <f t="shared" si="65"/>
        <v>0.62060638493822706</v>
      </c>
      <c r="G149" s="111">
        <f t="shared" si="65"/>
        <v>0.62392471932429283</v>
      </c>
      <c r="H149" s="111">
        <f t="shared" si="65"/>
        <v>0.62777220040832782</v>
      </c>
      <c r="I149" s="111">
        <f t="shared" si="65"/>
        <v>0.63026736693334096</v>
      </c>
      <c r="J149" s="111">
        <f t="shared" si="65"/>
        <v>0.63206493692872834</v>
      </c>
      <c r="K149" s="111">
        <f t="shared" si="65"/>
        <v>0.63471099177847112</v>
      </c>
      <c r="L149" s="111">
        <f t="shared" si="65"/>
        <v>0.63696822478280202</v>
      </c>
      <c r="M149" s="111">
        <f t="shared" si="65"/>
        <v>0.63895433890347431</v>
      </c>
      <c r="N149" s="111">
        <f t="shared" si="65"/>
        <v>0.64315941084621109</v>
      </c>
      <c r="O149" s="111">
        <f t="shared" si="65"/>
        <v>0.65081714879763963</v>
      </c>
      <c r="P149" s="111">
        <f t="shared" si="65"/>
        <v>0.66187395445014185</v>
      </c>
      <c r="Q149" s="111">
        <f t="shared" si="65"/>
        <v>0.67410465969224498</v>
      </c>
      <c r="R149" s="111">
        <f t="shared" ref="R149:V149" si="66">IF(R130=0,"",R130/R111)</f>
        <v>0.68435612192238371</v>
      </c>
      <c r="S149" s="111">
        <f t="shared" si="66"/>
        <v>0.69248551813636117</v>
      </c>
      <c r="T149" s="111">
        <f t="shared" si="66"/>
        <v>0.69926151332419506</v>
      </c>
      <c r="U149" s="111">
        <f t="shared" si="66"/>
        <v>0.70753983335666193</v>
      </c>
      <c r="V149" s="111">
        <f t="shared" si="66"/>
        <v>0.71976276470950218</v>
      </c>
      <c r="W149" s="111">
        <f t="shared" ref="W149:Y149" si="67">IF(W130=0,"",W130/W111)</f>
        <v>0.73476375582745657</v>
      </c>
      <c r="X149" s="111">
        <f t="shared" si="67"/>
        <v>0.74968876742861612</v>
      </c>
      <c r="Y149" s="111">
        <f t="shared" si="67"/>
        <v>0.761843665813141</v>
      </c>
      <c r="DA149" s="63" t="s">
        <v>1959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1960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0.66351233253975583</v>
      </c>
      <c r="C151" s="124">
        <f t="shared" si="71"/>
        <v>0.67209329097885961</v>
      </c>
      <c r="D151" s="124">
        <f t="shared" si="71"/>
        <v>0.67315843211064763</v>
      </c>
      <c r="E151" s="124">
        <f t="shared" si="71"/>
        <v>0.67678966420989783</v>
      </c>
      <c r="F151" s="124">
        <f t="shared" si="71"/>
        <v>0.67884089849487272</v>
      </c>
      <c r="G151" s="124">
        <f t="shared" si="71"/>
        <v>0.68293196490720998</v>
      </c>
      <c r="H151" s="124">
        <f t="shared" si="71"/>
        <v>0.69372928670481515</v>
      </c>
      <c r="I151" s="124">
        <f t="shared" si="71"/>
        <v>0.69493567324614103</v>
      </c>
      <c r="J151" s="124">
        <f t="shared" si="71"/>
        <v>0.69587973032546513</v>
      </c>
      <c r="K151" s="124">
        <f t="shared" si="71"/>
        <v>0.69707152592656652</v>
      </c>
      <c r="L151" s="124">
        <f t="shared" si="71"/>
        <v>0.70151331561825636</v>
      </c>
      <c r="M151" s="124">
        <f t="shared" si="71"/>
        <v>0.70201819871956828</v>
      </c>
      <c r="N151" s="124">
        <f t="shared" si="71"/>
        <v>0.70457615428835518</v>
      </c>
      <c r="O151" s="124">
        <f t="shared" si="71"/>
        <v>0.70290001489369025</v>
      </c>
      <c r="P151" s="124">
        <f t="shared" si="71"/>
        <v>0.71120661444941302</v>
      </c>
      <c r="Q151" s="124">
        <f t="shared" si="71"/>
        <v>0.71529141171858246</v>
      </c>
      <c r="R151" s="124">
        <f t="shared" ref="R151:V151" si="72">IF(R132=0,"",R132/R113)</f>
        <v>0.7192785908940027</v>
      </c>
      <c r="S151" s="124">
        <f t="shared" si="72"/>
        <v>0.72436823922950444</v>
      </c>
      <c r="T151" s="124">
        <f t="shared" si="72"/>
        <v>0.73378180661939996</v>
      </c>
      <c r="U151" s="124">
        <f t="shared" si="72"/>
        <v>0.74861198497829085</v>
      </c>
      <c r="V151" s="124">
        <f t="shared" si="72"/>
        <v>0.76539565679665689</v>
      </c>
      <c r="W151" s="124">
        <f t="shared" ref="W151:Y151" si="73">IF(W132=0,"",W132/W113)</f>
        <v>0.77791847389627988</v>
      </c>
      <c r="X151" s="124">
        <f t="shared" si="73"/>
        <v>0.78501934482511271</v>
      </c>
      <c r="Y151" s="124">
        <f t="shared" si="73"/>
        <v>0.8033124175557933</v>
      </c>
      <c r="DA151" s="130" t="s">
        <v>1961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0.56416416486908727</v>
      </c>
      <c r="C152" s="111">
        <f t="shared" si="74"/>
        <v>0.5647601844215322</v>
      </c>
      <c r="D152" s="111">
        <f t="shared" si="74"/>
        <v>0.56583254034019259</v>
      </c>
      <c r="E152" s="111">
        <f t="shared" si="74"/>
        <v>0.56708126861325436</v>
      </c>
      <c r="F152" s="111">
        <f t="shared" si="74"/>
        <v>0.56843390762407486</v>
      </c>
      <c r="G152" s="111">
        <f t="shared" si="74"/>
        <v>0.56979173422286378</v>
      </c>
      <c r="H152" s="111">
        <f t="shared" si="74"/>
        <v>0.57143664288017959</v>
      </c>
      <c r="I152" s="111">
        <f t="shared" si="74"/>
        <v>0.57240139248684485</v>
      </c>
      <c r="J152" s="111">
        <f t="shared" si="74"/>
        <v>0.57278445248892729</v>
      </c>
      <c r="K152" s="111">
        <f t="shared" si="74"/>
        <v>0.57346978277002569</v>
      </c>
      <c r="L152" s="111">
        <f t="shared" si="74"/>
        <v>0.57433761804049699</v>
      </c>
      <c r="M152" s="111">
        <f t="shared" si="74"/>
        <v>0.5752900566033482</v>
      </c>
      <c r="N152" s="111">
        <f t="shared" si="74"/>
        <v>0.57608822406222338</v>
      </c>
      <c r="O152" s="111">
        <f t="shared" si="74"/>
        <v>0.5766495702614326</v>
      </c>
      <c r="P152" s="111">
        <f t="shared" si="74"/>
        <v>0.57692339373673129</v>
      </c>
      <c r="Q152" s="111">
        <f t="shared" si="74"/>
        <v>0.57748488109565199</v>
      </c>
      <c r="R152" s="111">
        <f t="shared" ref="R152:V152" si="75">IF(R133=0,"",R133/R114)</f>
        <v>0.57861167079539144</v>
      </c>
      <c r="S152" s="111">
        <f t="shared" si="75"/>
        <v>0.58050220049951762</v>
      </c>
      <c r="T152" s="111">
        <f t="shared" si="75"/>
        <v>0.58298173860623737</v>
      </c>
      <c r="U152" s="111">
        <f t="shared" si="75"/>
        <v>0.58660619086689358</v>
      </c>
      <c r="V152" s="111">
        <f t="shared" si="75"/>
        <v>0.59211264966510024</v>
      </c>
      <c r="W152" s="111">
        <f t="shared" ref="W152:Y152" si="76">IF(W133=0,"",W133/W114)</f>
        <v>0.59816882793414361</v>
      </c>
      <c r="X152" s="111">
        <f t="shared" si="76"/>
        <v>0.60313157590984023</v>
      </c>
      <c r="Y152" s="111">
        <f t="shared" si="76"/>
        <v>0.60766655162054817</v>
      </c>
      <c r="DA152" s="63" t="s">
        <v>1962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0.728184165129101</v>
      </c>
      <c r="C153" s="45">
        <f t="shared" si="77"/>
        <v>0.73013045990575054</v>
      </c>
      <c r="D153" s="45">
        <f t="shared" si="77"/>
        <v>0.73243809026323836</v>
      </c>
      <c r="E153" s="45">
        <f t="shared" si="77"/>
        <v>0.73505217737941375</v>
      </c>
      <c r="F153" s="45">
        <f t="shared" si="77"/>
        <v>0.7377334832319854</v>
      </c>
      <c r="G153" s="45">
        <f t="shared" si="77"/>
        <v>0.74042775587254139</v>
      </c>
      <c r="H153" s="45">
        <f t="shared" si="77"/>
        <v>0.74346905652681927</v>
      </c>
      <c r="I153" s="45">
        <f t="shared" si="77"/>
        <v>0.74520300425662889</v>
      </c>
      <c r="J153" s="45">
        <f t="shared" si="77"/>
        <v>0.74626807274974949</v>
      </c>
      <c r="K153" s="45">
        <f t="shared" si="77"/>
        <v>0.74793024186270129</v>
      </c>
      <c r="L153" s="45">
        <f t="shared" si="77"/>
        <v>0.74984675257569045</v>
      </c>
      <c r="M153" s="45">
        <f t="shared" si="77"/>
        <v>0.7522623431440727</v>
      </c>
      <c r="N153" s="45">
        <f t="shared" si="77"/>
        <v>0.75541484800029968</v>
      </c>
      <c r="O153" s="45">
        <f t="shared" si="77"/>
        <v>0.7594640414717333</v>
      </c>
      <c r="P153" s="45">
        <f t="shared" si="77"/>
        <v>0.76263736316389386</v>
      </c>
      <c r="Q153" s="45">
        <f t="shared" si="77"/>
        <v>0.76792811430445052</v>
      </c>
      <c r="R153" s="45">
        <f t="shared" ref="R153:V153" si="78">IF(R134=0,"",R134/R115)</f>
        <v>0.77358968917114479</v>
      </c>
      <c r="S153" s="45">
        <f t="shared" si="78"/>
        <v>0.78036157811530515</v>
      </c>
      <c r="T153" s="45">
        <f t="shared" si="78"/>
        <v>0.78897643705101228</v>
      </c>
      <c r="U153" s="45">
        <f t="shared" si="78"/>
        <v>0.80141057538286664</v>
      </c>
      <c r="V153" s="45">
        <f t="shared" si="78"/>
        <v>0.81772894638831262</v>
      </c>
      <c r="W153" s="45">
        <f t="shared" ref="W153:Y153" si="79">IF(W134=0,"",W134/W115)</f>
        <v>0.83391148047951658</v>
      </c>
      <c r="X153" s="45">
        <f t="shared" si="79"/>
        <v>0.84744193985366434</v>
      </c>
      <c r="Y153" s="45">
        <f t="shared" si="79"/>
        <v>0.86053763561120322</v>
      </c>
      <c r="DA153" s="60" t="s">
        <v>1963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7037.4739101080868</v>
      </c>
      <c r="C155" s="117">
        <f t="shared" si="80"/>
        <v>7028.9844851697389</v>
      </c>
      <c r="D155" s="117">
        <f t="shared" si="80"/>
        <v>6950.7083095876433</v>
      </c>
      <c r="E155" s="117">
        <f t="shared" si="80"/>
        <v>7728.145622630831</v>
      </c>
      <c r="F155" s="117">
        <f t="shared" si="80"/>
        <v>8557.1074208758509</v>
      </c>
      <c r="G155" s="117">
        <f t="shared" si="80"/>
        <v>8303.7554847456486</v>
      </c>
      <c r="H155" s="117">
        <f t="shared" si="80"/>
        <v>7197.1801602252999</v>
      </c>
      <c r="I155" s="117">
        <f t="shared" si="80"/>
        <v>6905.0795663394911</v>
      </c>
      <c r="J155" s="117">
        <f t="shared" si="80"/>
        <v>6565.0261283245318</v>
      </c>
      <c r="K155" s="117">
        <f t="shared" si="80"/>
        <v>6239.4387716411657</v>
      </c>
      <c r="L155" s="117">
        <f t="shared" si="80"/>
        <v>6301.3343750971571</v>
      </c>
      <c r="M155" s="117">
        <f t="shared" si="80"/>
        <v>5341.5256900746408</v>
      </c>
      <c r="N155" s="117">
        <f t="shared" si="80"/>
        <v>4962.1515935314965</v>
      </c>
      <c r="O155" s="117">
        <f t="shared" si="80"/>
        <v>5180.8549664437614</v>
      </c>
      <c r="P155" s="117">
        <f t="shared" si="80"/>
        <v>5199.3491863366771</v>
      </c>
      <c r="Q155" s="117">
        <f t="shared" si="80"/>
        <v>6223.1546236298736</v>
      </c>
      <c r="R155" s="117">
        <f t="shared" ref="R155:V155" si="81">R156+R159+R161+R170</f>
        <v>5367.9621875593994</v>
      </c>
      <c r="S155" s="117">
        <f t="shared" si="81"/>
        <v>5250.8373052960942</v>
      </c>
      <c r="T155" s="117">
        <f t="shared" si="81"/>
        <v>5488.1153648279615</v>
      </c>
      <c r="U155" s="117">
        <f t="shared" si="81"/>
        <v>4770.6873319790102</v>
      </c>
      <c r="V155" s="117">
        <f t="shared" si="81"/>
        <v>5124.6647123095581</v>
      </c>
      <c r="W155" s="117">
        <f t="shared" ref="W155:Y155" si="82">W156+W159+W161+W170</f>
        <v>4984.7338079294768</v>
      </c>
      <c r="X155" s="117">
        <f t="shared" si="82"/>
        <v>4680.516589561631</v>
      </c>
      <c r="Y155" s="117">
        <f t="shared" si="82"/>
        <v>4486.6555437213437</v>
      </c>
      <c r="DA155" s="129" t="s">
        <v>2114</v>
      </c>
    </row>
    <row r="156" spans="1:105" ht="12" customHeight="1" x14ac:dyDescent="0.25">
      <c r="A156" s="121" t="s">
        <v>57</v>
      </c>
      <c r="B156" s="122">
        <f t="shared" ref="B156:Q156" si="83">SUM(B157:B158)</f>
        <v>6268.7452112514811</v>
      </c>
      <c r="C156" s="122">
        <f t="shared" si="83"/>
        <v>6263.0745788236864</v>
      </c>
      <c r="D156" s="122">
        <f t="shared" si="83"/>
        <v>6214.3886219070591</v>
      </c>
      <c r="E156" s="122">
        <f t="shared" si="83"/>
        <v>7005.0516339537808</v>
      </c>
      <c r="F156" s="122">
        <f t="shared" si="83"/>
        <v>7838.7251220741182</v>
      </c>
      <c r="G156" s="122">
        <f t="shared" si="83"/>
        <v>7595.2179853868402</v>
      </c>
      <c r="H156" s="122">
        <f t="shared" si="83"/>
        <v>6535.1481228405946</v>
      </c>
      <c r="I156" s="122">
        <f t="shared" si="83"/>
        <v>6263.5383131054823</v>
      </c>
      <c r="J156" s="122">
        <f t="shared" si="83"/>
        <v>5931.0541183908135</v>
      </c>
      <c r="K156" s="122">
        <f t="shared" si="83"/>
        <v>5657.8436599453307</v>
      </c>
      <c r="L156" s="122">
        <f t="shared" si="83"/>
        <v>5752.3613791906519</v>
      </c>
      <c r="M156" s="122">
        <f t="shared" si="83"/>
        <v>4817.3302309721876</v>
      </c>
      <c r="N156" s="122">
        <f t="shared" si="83"/>
        <v>4473.8361073791366</v>
      </c>
      <c r="O156" s="122">
        <f t="shared" si="83"/>
        <v>4640.1890592061118</v>
      </c>
      <c r="P156" s="122">
        <f t="shared" si="83"/>
        <v>4636.3604702710081</v>
      </c>
      <c r="Q156" s="122">
        <f t="shared" si="83"/>
        <v>5585.5147380388944</v>
      </c>
      <c r="R156" s="122">
        <f t="shared" ref="R156:V156" si="84">SUM(R157:R158)</f>
        <v>4796.804068130341</v>
      </c>
      <c r="S156" s="122">
        <f t="shared" si="84"/>
        <v>4688.5554374295907</v>
      </c>
      <c r="T156" s="122">
        <f t="shared" si="84"/>
        <v>4926.7444984555332</v>
      </c>
      <c r="U156" s="122">
        <f t="shared" si="84"/>
        <v>4270.1469800076075</v>
      </c>
      <c r="V156" s="122">
        <f t="shared" si="84"/>
        <v>4603.0686293571607</v>
      </c>
      <c r="W156" s="122">
        <f t="shared" ref="W156:Y156" si="85">SUM(W157:W158)</f>
        <v>4472.5368028975909</v>
      </c>
      <c r="X156" s="122">
        <f t="shared" si="85"/>
        <v>4186.4570347338167</v>
      </c>
      <c r="Y156" s="122">
        <f t="shared" si="85"/>
        <v>4029.5306667210189</v>
      </c>
      <c r="DA156" s="130" t="s">
        <v>2115</v>
      </c>
    </row>
    <row r="157" spans="1:105" ht="12" customHeight="1" x14ac:dyDescent="0.25">
      <c r="A157" s="97" t="s">
        <v>211</v>
      </c>
      <c r="B157" s="98">
        <v>6268.7452112514811</v>
      </c>
      <c r="C157" s="98">
        <v>6263.0745788236864</v>
      </c>
      <c r="D157" s="98">
        <v>6214.3886219070591</v>
      </c>
      <c r="E157" s="98">
        <v>7005.0516339537808</v>
      </c>
      <c r="F157" s="98">
        <v>7838.7251220741182</v>
      </c>
      <c r="G157" s="98">
        <v>7595.2179853868402</v>
      </c>
      <c r="H157" s="98">
        <v>6535.1481228405946</v>
      </c>
      <c r="I157" s="98">
        <v>6263.5383131054823</v>
      </c>
      <c r="J157" s="98">
        <v>5931.0541183908135</v>
      </c>
      <c r="K157" s="98">
        <v>5657.8436599453307</v>
      </c>
      <c r="L157" s="98">
        <v>5752.3613791906519</v>
      </c>
      <c r="M157" s="98">
        <v>4817.3302309721876</v>
      </c>
      <c r="N157" s="98">
        <v>4473.8361073791366</v>
      </c>
      <c r="O157" s="98">
        <v>4640.1890592061118</v>
      </c>
      <c r="P157" s="98">
        <v>4636.3604702710081</v>
      </c>
      <c r="Q157" s="98">
        <v>5585.5147380388944</v>
      </c>
      <c r="R157" s="98">
        <v>4796.804068130341</v>
      </c>
      <c r="S157" s="98">
        <v>4688.5554374295907</v>
      </c>
      <c r="T157" s="98">
        <v>4926.7444984555332</v>
      </c>
      <c r="U157" s="98">
        <v>4270.1469800076075</v>
      </c>
      <c r="V157" s="98">
        <v>4603.0686293571607</v>
      </c>
      <c r="W157" s="98">
        <v>4472.5368028975909</v>
      </c>
      <c r="X157" s="98">
        <v>4186.4570347338167</v>
      </c>
      <c r="Y157" s="98">
        <v>4029.5306667210189</v>
      </c>
      <c r="DA157" s="63" t="s">
        <v>2116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2117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2118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2119</v>
      </c>
    </row>
    <row r="161" spans="1:105" ht="12" customHeight="1" x14ac:dyDescent="0.25">
      <c r="A161" s="121" t="s">
        <v>55</v>
      </c>
      <c r="B161" s="122">
        <v>570.17686414851903</v>
      </c>
      <c r="C161" s="122">
        <v>575.82987637631197</v>
      </c>
      <c r="D161" s="122">
        <v>543.96862653293999</v>
      </c>
      <c r="E161" s="122">
        <v>529.57574244622015</v>
      </c>
      <c r="F161" s="122">
        <v>524.65495636588389</v>
      </c>
      <c r="G161" s="122">
        <v>524.00400581316012</v>
      </c>
      <c r="H161" s="122">
        <v>496.73789923940296</v>
      </c>
      <c r="I161" s="122">
        <v>485.55597081451532</v>
      </c>
      <c r="J161" s="122">
        <v>486.44497804918564</v>
      </c>
      <c r="K161" s="122">
        <v>445.29720993467157</v>
      </c>
      <c r="L161" s="122">
        <v>422.22558820934626</v>
      </c>
      <c r="M161" s="122">
        <v>405.43641654781203</v>
      </c>
      <c r="N161" s="122">
        <v>372.60893574086828</v>
      </c>
      <c r="O161" s="122">
        <v>418.74693971388893</v>
      </c>
      <c r="P161" s="122">
        <v>431.73729176899218</v>
      </c>
      <c r="Q161" s="122">
        <v>496.18255688110668</v>
      </c>
      <c r="R161" s="122">
        <v>424.29555510966009</v>
      </c>
      <c r="S161" s="122">
        <v>414.59165425040896</v>
      </c>
      <c r="T161" s="122">
        <v>416.38384094446377</v>
      </c>
      <c r="U161" s="122">
        <v>381.55437795238697</v>
      </c>
      <c r="V161" s="122">
        <v>411.98958424284245</v>
      </c>
      <c r="W161" s="122">
        <v>400.11600586240587</v>
      </c>
      <c r="X161" s="122">
        <v>373.70176894617867</v>
      </c>
      <c r="Y161" s="122">
        <v>360.40599003898581</v>
      </c>
      <c r="DA161" s="130" t="s">
        <v>2120</v>
      </c>
    </row>
    <row r="162" spans="1:105" ht="12" customHeight="1" x14ac:dyDescent="0.25">
      <c r="A162" s="97" t="s">
        <v>138</v>
      </c>
      <c r="B162" s="98">
        <v>570.05476577665991</v>
      </c>
      <c r="C162" s="98">
        <v>575.60275024984219</v>
      </c>
      <c r="D162" s="98">
        <v>543.88789821863975</v>
      </c>
      <c r="E162" s="98">
        <v>529.52521790609489</v>
      </c>
      <c r="F162" s="98">
        <v>524.58533112833231</v>
      </c>
      <c r="G162" s="98">
        <v>523.93668461516222</v>
      </c>
      <c r="H162" s="98">
        <v>496.65116008579588</v>
      </c>
      <c r="I162" s="98">
        <v>485.46525761107955</v>
      </c>
      <c r="J162" s="98">
        <v>486.32057065559678</v>
      </c>
      <c r="K162" s="98">
        <v>445.1586091636965</v>
      </c>
      <c r="L162" s="98">
        <v>422.085085429831</v>
      </c>
      <c r="M162" s="98">
        <v>405.23500527435846</v>
      </c>
      <c r="N162" s="98">
        <v>372.51200790237976</v>
      </c>
      <c r="O162" s="98">
        <v>418.64258494351111</v>
      </c>
      <c r="P162" s="98">
        <v>431.5007415623337</v>
      </c>
      <c r="Q162" s="98">
        <v>496.07014524925609</v>
      </c>
      <c r="R162" s="98">
        <v>424.17850489131956</v>
      </c>
      <c r="S162" s="98">
        <v>414.42128157035103</v>
      </c>
      <c r="T162" s="98">
        <v>416.16600210679582</v>
      </c>
      <c r="U162" s="98">
        <v>381.31081663626384</v>
      </c>
      <c r="V162" s="98">
        <v>411.74163243249302</v>
      </c>
      <c r="W162" s="98">
        <v>399.84687855917048</v>
      </c>
      <c r="X162" s="98">
        <v>373.4371540509074</v>
      </c>
      <c r="Y162" s="98">
        <v>360.19790237760219</v>
      </c>
      <c r="DA162" s="63" t="s">
        <v>2121</v>
      </c>
    </row>
    <row r="163" spans="1:105" ht="12" customHeight="1" x14ac:dyDescent="0.25">
      <c r="A163" s="97" t="s">
        <v>137</v>
      </c>
      <c r="B163" s="98">
        <v>0.12209837185910494</v>
      </c>
      <c r="C163" s="98">
        <v>0.22712612646979471</v>
      </c>
      <c r="D163" s="98">
        <v>8.0728314300263865E-2</v>
      </c>
      <c r="E163" s="98">
        <v>5.0524540125206414E-2</v>
      </c>
      <c r="F163" s="98">
        <v>6.9625237551576763E-2</v>
      </c>
      <c r="G163" s="98">
        <v>6.732119799795501E-2</v>
      </c>
      <c r="H163" s="98">
        <v>8.6739153607093014E-2</v>
      </c>
      <c r="I163" s="98">
        <v>9.0713203435748721E-2</v>
      </c>
      <c r="J163" s="98">
        <v>0.12440739358884392</v>
      </c>
      <c r="K163" s="98">
        <v>0.13860077097506493</v>
      </c>
      <c r="L163" s="98">
        <v>0.14050277951527551</v>
      </c>
      <c r="M163" s="98">
        <v>0.20141127345357607</v>
      </c>
      <c r="N163" s="98">
        <v>9.6927838488501811E-2</v>
      </c>
      <c r="O163" s="98">
        <v>0.10435477037781758</v>
      </c>
      <c r="P163" s="98">
        <v>0.236550206658487</v>
      </c>
      <c r="Q163" s="98">
        <v>0.1124116318505799</v>
      </c>
      <c r="R163" s="98">
        <v>0.11705021834054374</v>
      </c>
      <c r="S163" s="98">
        <v>0.1703726800579457</v>
      </c>
      <c r="T163" s="98">
        <v>0.21783883766797987</v>
      </c>
      <c r="U163" s="98">
        <v>0.24356131612313953</v>
      </c>
      <c r="V163" s="98">
        <v>0.24795181034945898</v>
      </c>
      <c r="W163" s="98">
        <v>0.26912730323537948</v>
      </c>
      <c r="X163" s="98">
        <v>0.26461489527128595</v>
      </c>
      <c r="Y163" s="98">
        <v>0.20808766138362708</v>
      </c>
      <c r="DA163" s="63" t="s">
        <v>2122</v>
      </c>
    </row>
    <row r="164" spans="1:105" ht="12" customHeight="1" x14ac:dyDescent="0.25">
      <c r="A164" s="100" t="s">
        <v>211</v>
      </c>
      <c r="B164" s="101">
        <v>0.12209837185910494</v>
      </c>
      <c r="C164" s="101">
        <v>0.22712612646979471</v>
      </c>
      <c r="D164" s="101">
        <v>8.0728314300263865E-2</v>
      </c>
      <c r="E164" s="101">
        <v>5.0524540125206414E-2</v>
      </c>
      <c r="F164" s="101">
        <v>6.9625237551576763E-2</v>
      </c>
      <c r="G164" s="101">
        <v>6.732119799795501E-2</v>
      </c>
      <c r="H164" s="101">
        <v>8.6739153607093014E-2</v>
      </c>
      <c r="I164" s="101">
        <v>9.0713203435748721E-2</v>
      </c>
      <c r="J164" s="101">
        <v>0.12440739358884392</v>
      </c>
      <c r="K164" s="101">
        <v>0.13860077097506493</v>
      </c>
      <c r="L164" s="101">
        <v>0.14050277951527551</v>
      </c>
      <c r="M164" s="101">
        <v>0.20141127345357607</v>
      </c>
      <c r="N164" s="101">
        <v>9.6927838488501811E-2</v>
      </c>
      <c r="O164" s="101">
        <v>0.10435477037781758</v>
      </c>
      <c r="P164" s="101">
        <v>0.236550206658487</v>
      </c>
      <c r="Q164" s="101">
        <v>0.1124116318505799</v>
      </c>
      <c r="R164" s="101">
        <v>0.11705021834054374</v>
      </c>
      <c r="S164" s="101">
        <v>0.1703726800579457</v>
      </c>
      <c r="T164" s="101">
        <v>0.21783883766797987</v>
      </c>
      <c r="U164" s="101">
        <v>0.24356131612313953</v>
      </c>
      <c r="V164" s="101">
        <v>0.24795181034945898</v>
      </c>
      <c r="W164" s="101">
        <v>0.26912730323537948</v>
      </c>
      <c r="X164" s="101">
        <v>0.26461489527128595</v>
      </c>
      <c r="Y164" s="101">
        <v>0.20808766138362708</v>
      </c>
      <c r="DA164" s="131" t="s">
        <v>2123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2124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2125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2126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2127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2128</v>
      </c>
    </row>
    <row r="170" spans="1:105" ht="12" customHeight="1" x14ac:dyDescent="0.25">
      <c r="A170" s="121" t="s">
        <v>54</v>
      </c>
      <c r="B170" s="122">
        <v>198.55183470808706</v>
      </c>
      <c r="C170" s="122">
        <v>190.08002996973985</v>
      </c>
      <c r="D170" s="122">
        <v>192.351061147644</v>
      </c>
      <c r="E170" s="122">
        <v>193.51824623083064</v>
      </c>
      <c r="F170" s="122">
        <v>193.7273424358483</v>
      </c>
      <c r="G170" s="122">
        <v>184.5334935456483</v>
      </c>
      <c r="H170" s="122">
        <v>165.29413814530199</v>
      </c>
      <c r="I170" s="122">
        <v>155.98528241949327</v>
      </c>
      <c r="J170" s="122">
        <v>147.52703188453239</v>
      </c>
      <c r="K170" s="122">
        <v>136.29790176116336</v>
      </c>
      <c r="L170" s="122">
        <v>126.7474076971595</v>
      </c>
      <c r="M170" s="122">
        <v>118.75904255464093</v>
      </c>
      <c r="N170" s="122">
        <v>115.70655041149136</v>
      </c>
      <c r="O170" s="122">
        <v>121.91896752376037</v>
      </c>
      <c r="P170" s="122">
        <v>131.25142429667693</v>
      </c>
      <c r="Q170" s="122">
        <v>141.45732870987243</v>
      </c>
      <c r="R170" s="122">
        <v>146.86256431939833</v>
      </c>
      <c r="S170" s="122">
        <v>147.69021361609424</v>
      </c>
      <c r="T170" s="122">
        <v>144.98702542796514</v>
      </c>
      <c r="U170" s="122">
        <v>118.98597401901573</v>
      </c>
      <c r="V170" s="122">
        <v>109.60649870955554</v>
      </c>
      <c r="W170" s="122">
        <v>112.08099916948089</v>
      </c>
      <c r="X170" s="122">
        <v>120.35778588163505</v>
      </c>
      <c r="Y170" s="122">
        <v>96.718886961339464</v>
      </c>
      <c r="DA170" s="130" t="s">
        <v>2129</v>
      </c>
    </row>
    <row r="171" spans="1:105" ht="12" customHeight="1" x14ac:dyDescent="0.25">
      <c r="A171" s="97" t="s">
        <v>50</v>
      </c>
      <c r="B171" s="98">
        <v>198.55183470808706</v>
      </c>
      <c r="C171" s="98">
        <v>190.08002996973985</v>
      </c>
      <c r="D171" s="98">
        <v>192.351061147644</v>
      </c>
      <c r="E171" s="98">
        <v>193.51824623083064</v>
      </c>
      <c r="F171" s="98">
        <v>193.7273424358483</v>
      </c>
      <c r="G171" s="98">
        <v>184.5334935456483</v>
      </c>
      <c r="H171" s="98">
        <v>165.29413814530199</v>
      </c>
      <c r="I171" s="98">
        <v>155.98528241949327</v>
      </c>
      <c r="J171" s="98">
        <v>147.52703188453239</v>
      </c>
      <c r="K171" s="98">
        <v>136.29790176116336</v>
      </c>
      <c r="L171" s="98">
        <v>126.7474076971595</v>
      </c>
      <c r="M171" s="98">
        <v>118.75904255464093</v>
      </c>
      <c r="N171" s="98">
        <v>115.70655041149136</v>
      </c>
      <c r="O171" s="98">
        <v>121.91896752376037</v>
      </c>
      <c r="P171" s="98">
        <v>131.25142429667693</v>
      </c>
      <c r="Q171" s="98">
        <v>141.45732870987243</v>
      </c>
      <c r="R171" s="98">
        <v>146.86256431939833</v>
      </c>
      <c r="S171" s="98">
        <v>147.69021361609424</v>
      </c>
      <c r="T171" s="98">
        <v>144.98702542796514</v>
      </c>
      <c r="U171" s="98">
        <v>118.98597401901573</v>
      </c>
      <c r="V171" s="98">
        <v>109.60649870955554</v>
      </c>
      <c r="W171" s="98">
        <v>112.08099916948089</v>
      </c>
      <c r="X171" s="98">
        <v>120.35778588163505</v>
      </c>
      <c r="Y171" s="98">
        <v>96.718886961339464</v>
      </c>
      <c r="DA171" s="63" t="s">
        <v>2130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2131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7903.9241348658888</v>
      </c>
      <c r="C174" s="117">
        <f t="shared" si="87"/>
        <v>8251.1551920532966</v>
      </c>
      <c r="D174" s="117">
        <f t="shared" si="87"/>
        <v>8072.5695334889433</v>
      </c>
      <c r="E174" s="117">
        <f t="shared" si="87"/>
        <v>8713.7787530233236</v>
      </c>
      <c r="F174" s="117">
        <f t="shared" si="87"/>
        <v>9501.9903710412</v>
      </c>
      <c r="G174" s="117">
        <f t="shared" si="87"/>
        <v>9626.81761156012</v>
      </c>
      <c r="H174" s="117">
        <f t="shared" si="87"/>
        <v>9196.1600074195303</v>
      </c>
      <c r="I174" s="117">
        <f t="shared" si="87"/>
        <v>9263.2189014883625</v>
      </c>
      <c r="J174" s="117">
        <f t="shared" si="87"/>
        <v>9167.3528422381896</v>
      </c>
      <c r="K174" s="117">
        <f t="shared" si="87"/>
        <v>9092.0086323236847</v>
      </c>
      <c r="L174" s="117">
        <f t="shared" si="87"/>
        <v>9651.2262008806465</v>
      </c>
      <c r="M174" s="117">
        <f t="shared" si="87"/>
        <v>8553.9751979944394</v>
      </c>
      <c r="N174" s="117">
        <f t="shared" si="87"/>
        <v>7925.5762841297865</v>
      </c>
      <c r="O174" s="117">
        <f t="shared" si="87"/>
        <v>7592.1513152554298</v>
      </c>
      <c r="P174" s="117">
        <f t="shared" si="87"/>
        <v>7215.1981169017481</v>
      </c>
      <c r="Q174" s="117">
        <f t="shared" si="87"/>
        <v>7764.0170682310418</v>
      </c>
      <c r="R174" s="117">
        <f t="shared" ref="R174:V174" si="88">R175+R178+R180+R189</f>
        <v>6803.9895327456406</v>
      </c>
      <c r="S174" s="117">
        <f t="shared" si="88"/>
        <v>6861.6064654033271</v>
      </c>
      <c r="T174" s="117">
        <f t="shared" si="88"/>
        <v>7411.1746738065367</v>
      </c>
      <c r="U174" s="117">
        <f t="shared" si="88"/>
        <v>6770.6846782988005</v>
      </c>
      <c r="V174" s="117">
        <f t="shared" si="88"/>
        <v>7158.1529034888581</v>
      </c>
      <c r="W174" s="117">
        <f t="shared" ref="W174:Y174" si="89">W175+W178+W180+W189</f>
        <v>7042.3953413728514</v>
      </c>
      <c r="X174" s="117">
        <f t="shared" si="89"/>
        <v>6788.9804419922802</v>
      </c>
      <c r="Y174" s="117">
        <f t="shared" si="89"/>
        <v>6589.8993268094737</v>
      </c>
      <c r="DA174" s="129" t="s">
        <v>2282</v>
      </c>
    </row>
    <row r="175" spans="1:105" ht="12" customHeight="1" x14ac:dyDescent="0.25">
      <c r="A175" s="121" t="s">
        <v>57</v>
      </c>
      <c r="B175" s="122">
        <f t="shared" ref="B175:Q175" si="90">SUM(B176:B177)</f>
        <v>6158.6462830259006</v>
      </c>
      <c r="C175" s="122">
        <f t="shared" si="90"/>
        <v>6290.8733718832691</v>
      </c>
      <c r="D175" s="122">
        <f t="shared" si="90"/>
        <v>6210.5383997206072</v>
      </c>
      <c r="E175" s="122">
        <f t="shared" si="90"/>
        <v>6886.0571006844029</v>
      </c>
      <c r="F175" s="122">
        <f t="shared" si="90"/>
        <v>7681.6130549005784</v>
      </c>
      <c r="G175" s="122">
        <f t="shared" si="90"/>
        <v>7741.6241295395439</v>
      </c>
      <c r="H175" s="122">
        <f t="shared" si="90"/>
        <v>7179.2974649615508</v>
      </c>
      <c r="I175" s="122">
        <f t="shared" si="90"/>
        <v>7284.1229405065387</v>
      </c>
      <c r="J175" s="122">
        <f t="shared" si="90"/>
        <v>7181.729515351296</v>
      </c>
      <c r="K175" s="122">
        <f t="shared" si="90"/>
        <v>7164.3296771965406</v>
      </c>
      <c r="L175" s="122">
        <f t="shared" si="90"/>
        <v>7668.6866805294703</v>
      </c>
      <c r="M175" s="122">
        <f t="shared" si="90"/>
        <v>6592.6707049661782</v>
      </c>
      <c r="N175" s="122">
        <f t="shared" si="90"/>
        <v>6052.2408022780837</v>
      </c>
      <c r="O175" s="122">
        <f t="shared" si="90"/>
        <v>5782.0571237988015</v>
      </c>
      <c r="P175" s="122">
        <f t="shared" si="90"/>
        <v>5321.6005483597919</v>
      </c>
      <c r="Q175" s="122">
        <f t="shared" si="90"/>
        <v>5843.1102524353382</v>
      </c>
      <c r="R175" s="122">
        <f t="shared" ref="R175:V175" si="91">SUM(R176:R177)</f>
        <v>4917.8685486135628</v>
      </c>
      <c r="S175" s="122">
        <f t="shared" si="91"/>
        <v>4914.5191436075647</v>
      </c>
      <c r="T175" s="122">
        <f t="shared" si="91"/>
        <v>5407.2840408154889</v>
      </c>
      <c r="U175" s="122">
        <f t="shared" si="91"/>
        <v>4846.3273989337422</v>
      </c>
      <c r="V175" s="122">
        <f t="shared" si="91"/>
        <v>5227.2923827869663</v>
      </c>
      <c r="W175" s="122">
        <f t="shared" ref="W175:Y175" si="92">SUM(W176:W177)</f>
        <v>5117.5241850446046</v>
      </c>
      <c r="X175" s="122">
        <f t="shared" si="92"/>
        <v>4888.8450926655842</v>
      </c>
      <c r="Y175" s="122">
        <f t="shared" si="92"/>
        <v>4800.5650722028749</v>
      </c>
      <c r="DA175" s="130" t="s">
        <v>2283</v>
      </c>
    </row>
    <row r="176" spans="1:105" ht="12" customHeight="1" x14ac:dyDescent="0.25">
      <c r="A176" s="97" t="s">
        <v>211</v>
      </c>
      <c r="B176" s="98">
        <v>6101.906342174434</v>
      </c>
      <c r="C176" s="98">
        <v>6232.5204486674111</v>
      </c>
      <c r="D176" s="98">
        <v>6154.242583845401</v>
      </c>
      <c r="E176" s="98">
        <v>6827.006838386349</v>
      </c>
      <c r="F176" s="98">
        <v>7615.1659473873369</v>
      </c>
      <c r="G176" s="98">
        <v>7676.4129287685773</v>
      </c>
      <c r="H176" s="98">
        <v>7120.9547406677266</v>
      </c>
      <c r="I176" s="98">
        <v>7224.8691369200351</v>
      </c>
      <c r="J176" s="98">
        <v>7123.9823823271581</v>
      </c>
      <c r="K176" s="98">
        <v>7108.0184844072392</v>
      </c>
      <c r="L176" s="98">
        <v>7607.7000082013292</v>
      </c>
      <c r="M176" s="98">
        <v>6538.4816473139626</v>
      </c>
      <c r="N176" s="98">
        <v>6001.2892289508927</v>
      </c>
      <c r="O176" s="98">
        <v>5730.2880221154373</v>
      </c>
      <c r="P176" s="98">
        <v>5272.2091393506325</v>
      </c>
      <c r="Q176" s="98">
        <v>5789.6525066754139</v>
      </c>
      <c r="R176" s="98">
        <v>4871.9808916405545</v>
      </c>
      <c r="S176" s="98">
        <v>4868.6219263249031</v>
      </c>
      <c r="T176" s="98">
        <v>5355.594191941148</v>
      </c>
      <c r="U176" s="98">
        <v>4799.8290211762178</v>
      </c>
      <c r="V176" s="98">
        <v>5176.3274364528579</v>
      </c>
      <c r="W176" s="98">
        <v>5066.8070020612067</v>
      </c>
      <c r="X176" s="98">
        <v>4839.1266404660055</v>
      </c>
      <c r="Y176" s="98">
        <v>4751.1683246932853</v>
      </c>
      <c r="DA176" s="63" t="s">
        <v>2284</v>
      </c>
    </row>
    <row r="177" spans="1:105" ht="12" customHeight="1" x14ac:dyDescent="0.25">
      <c r="A177" s="97" t="s">
        <v>53</v>
      </c>
      <c r="B177" s="98">
        <v>56.739940851466919</v>
      </c>
      <c r="C177" s="98">
        <v>58.352923215858091</v>
      </c>
      <c r="D177" s="98">
        <v>56.295815875206344</v>
      </c>
      <c r="E177" s="98">
        <v>59.050262298053987</v>
      </c>
      <c r="F177" s="98">
        <v>66.447107513241292</v>
      </c>
      <c r="G177" s="98">
        <v>65.21120077096684</v>
      </c>
      <c r="H177" s="98">
        <v>58.342724293824574</v>
      </c>
      <c r="I177" s="98">
        <v>59.253803586503224</v>
      </c>
      <c r="J177" s="98">
        <v>57.747133024137696</v>
      </c>
      <c r="K177" s="98">
        <v>56.311192789301856</v>
      </c>
      <c r="L177" s="98">
        <v>60.986672328141267</v>
      </c>
      <c r="M177" s="98">
        <v>54.189057652215809</v>
      </c>
      <c r="N177" s="98">
        <v>50.951573327190921</v>
      </c>
      <c r="O177" s="98">
        <v>51.769101683364063</v>
      </c>
      <c r="P177" s="98">
        <v>49.391409009159212</v>
      </c>
      <c r="Q177" s="98">
        <v>53.457745759924457</v>
      </c>
      <c r="R177" s="98">
        <v>45.887656973008653</v>
      </c>
      <c r="S177" s="98">
        <v>45.897217282661217</v>
      </c>
      <c r="T177" s="98">
        <v>51.689848874340591</v>
      </c>
      <c r="U177" s="98">
        <v>46.49837775752458</v>
      </c>
      <c r="V177" s="98">
        <v>50.964946334108653</v>
      </c>
      <c r="W177" s="98">
        <v>50.71718298339799</v>
      </c>
      <c r="X177" s="98">
        <v>49.718452199578593</v>
      </c>
      <c r="Y177" s="98">
        <v>49.396747509589936</v>
      </c>
      <c r="DA177" s="63" t="s">
        <v>2285</v>
      </c>
    </row>
    <row r="178" spans="1:105" ht="12" customHeight="1" x14ac:dyDescent="0.25">
      <c r="A178" s="121" t="s">
        <v>92</v>
      </c>
      <c r="B178" s="122">
        <f t="shared" ref="B178:Y178" si="93">B179</f>
        <v>23.463125229501326</v>
      </c>
      <c r="C178" s="122">
        <f t="shared" si="93"/>
        <v>29.343049711794372</v>
      </c>
      <c r="D178" s="122">
        <f t="shared" si="93"/>
        <v>23.39764492498006</v>
      </c>
      <c r="E178" s="122">
        <f t="shared" si="93"/>
        <v>46.791423827013496</v>
      </c>
      <c r="F178" s="122">
        <f t="shared" si="93"/>
        <v>43.286696039740661</v>
      </c>
      <c r="G178" s="122">
        <f t="shared" si="93"/>
        <v>62.456861782442715</v>
      </c>
      <c r="H178" s="122">
        <f t="shared" si="93"/>
        <v>70.621201969723259</v>
      </c>
      <c r="I178" s="122">
        <f t="shared" si="93"/>
        <v>43.132418540799875</v>
      </c>
      <c r="J178" s="122">
        <f t="shared" si="93"/>
        <v>50.304049999295025</v>
      </c>
      <c r="K178" s="122">
        <f t="shared" si="93"/>
        <v>76.527637353103728</v>
      </c>
      <c r="L178" s="122">
        <f t="shared" si="93"/>
        <v>75.426252738187571</v>
      </c>
      <c r="M178" s="122">
        <f t="shared" si="93"/>
        <v>72.65561413017636</v>
      </c>
      <c r="N178" s="122">
        <f t="shared" si="93"/>
        <v>69.320407402865925</v>
      </c>
      <c r="O178" s="122">
        <f t="shared" si="93"/>
        <v>62.953619324903968</v>
      </c>
      <c r="P178" s="122">
        <f t="shared" si="93"/>
        <v>54.51361579114733</v>
      </c>
      <c r="Q178" s="122">
        <f t="shared" si="93"/>
        <v>90.83550056920555</v>
      </c>
      <c r="R178" s="122">
        <f t="shared" si="93"/>
        <v>98.405374972194878</v>
      </c>
      <c r="S178" s="122">
        <f t="shared" si="93"/>
        <v>117.02573612058241</v>
      </c>
      <c r="T178" s="122">
        <f t="shared" si="93"/>
        <v>94.516379881350616</v>
      </c>
      <c r="U178" s="122">
        <f t="shared" si="93"/>
        <v>89.056153969557641</v>
      </c>
      <c r="V178" s="122">
        <f t="shared" si="93"/>
        <v>82.377061145784864</v>
      </c>
      <c r="W178" s="122">
        <f t="shared" si="93"/>
        <v>76.349733751774295</v>
      </c>
      <c r="X178" s="122">
        <f t="shared" si="93"/>
        <v>69.981114428532919</v>
      </c>
      <c r="Y178" s="122">
        <f t="shared" si="93"/>
        <v>63.743382695929675</v>
      </c>
      <c r="DA178" s="130" t="s">
        <v>2286</v>
      </c>
    </row>
    <row r="179" spans="1:105" ht="12" customHeight="1" x14ac:dyDescent="0.25">
      <c r="A179" s="97" t="s">
        <v>53</v>
      </c>
      <c r="B179" s="98">
        <f>RES_hhdet_fech!B48</f>
        <v>23.463125229501326</v>
      </c>
      <c r="C179" s="98">
        <f>RES_hhdet_fech!C48</f>
        <v>29.343049711794372</v>
      </c>
      <c r="D179" s="98">
        <f>RES_hhdet_fech!D48</f>
        <v>23.39764492498006</v>
      </c>
      <c r="E179" s="98">
        <f>RES_hhdet_fech!E48</f>
        <v>46.791423827013496</v>
      </c>
      <c r="F179" s="98">
        <f>RES_hhdet_fech!F48</f>
        <v>43.286696039740661</v>
      </c>
      <c r="G179" s="98">
        <f>RES_hhdet_fech!G48</f>
        <v>62.456861782442715</v>
      </c>
      <c r="H179" s="98">
        <f>RES_hhdet_fech!H48</f>
        <v>70.621201969723259</v>
      </c>
      <c r="I179" s="98">
        <f>RES_hhdet_fech!I48</f>
        <v>43.132418540799875</v>
      </c>
      <c r="J179" s="98">
        <f>RES_hhdet_fech!J48</f>
        <v>50.304049999295025</v>
      </c>
      <c r="K179" s="98">
        <f>RES_hhdet_fech!K48</f>
        <v>76.527637353103728</v>
      </c>
      <c r="L179" s="98">
        <f>RES_hhdet_fech!L48</f>
        <v>75.426252738187571</v>
      </c>
      <c r="M179" s="98">
        <f>RES_hhdet_fech!M48</f>
        <v>72.65561413017636</v>
      </c>
      <c r="N179" s="98">
        <f>RES_hhdet_fech!N48</f>
        <v>69.320407402865925</v>
      </c>
      <c r="O179" s="98">
        <f>RES_hhdet_fech!O48</f>
        <v>62.953619324903968</v>
      </c>
      <c r="P179" s="98">
        <f>RES_hhdet_fech!P48</f>
        <v>54.51361579114733</v>
      </c>
      <c r="Q179" s="98">
        <f>RES_hhdet_fech!Q48</f>
        <v>90.83550056920555</v>
      </c>
      <c r="R179" s="98">
        <f>RES_hhdet_fech!R48</f>
        <v>98.405374972194878</v>
      </c>
      <c r="S179" s="98">
        <f>RES_hhdet_fech!S48</f>
        <v>117.02573612058241</v>
      </c>
      <c r="T179" s="98">
        <f>RES_hhdet_fech!T48</f>
        <v>94.516379881350616</v>
      </c>
      <c r="U179" s="98">
        <f>RES_hhdet_fech!U48</f>
        <v>89.056153969557641</v>
      </c>
      <c r="V179" s="98">
        <f>RES_hhdet_fech!V48</f>
        <v>82.377061145784864</v>
      </c>
      <c r="W179" s="98">
        <f>RES_hhdet_fech!W48</f>
        <v>76.349733751774295</v>
      </c>
      <c r="X179" s="98">
        <f>RES_hhdet_fech!X48</f>
        <v>69.981114428532919</v>
      </c>
      <c r="Y179" s="98">
        <f>RES_hhdet_fech!Y48</f>
        <v>63.743382695929675</v>
      </c>
      <c r="DA179" s="63" t="s">
        <v>2287</v>
      </c>
    </row>
    <row r="180" spans="1:105" ht="12" customHeight="1" x14ac:dyDescent="0.25">
      <c r="A180" s="121" t="s">
        <v>55</v>
      </c>
      <c r="B180" s="122">
        <v>1144.9042142584233</v>
      </c>
      <c r="C180" s="122">
        <v>1296.5138266443273</v>
      </c>
      <c r="D180" s="122">
        <v>1208.2395076833509</v>
      </c>
      <c r="E180" s="122">
        <v>1140.6400926002341</v>
      </c>
      <c r="F180" s="122">
        <v>1140.760348773088</v>
      </c>
      <c r="G180" s="122">
        <v>1171.9061607565943</v>
      </c>
      <c r="H180" s="122">
        <v>1211.9458528977189</v>
      </c>
      <c r="I180" s="122">
        <v>1207.0306856509417</v>
      </c>
      <c r="J180" s="122">
        <v>1216.222924868571</v>
      </c>
      <c r="K180" s="122">
        <v>1159.0466640054253</v>
      </c>
      <c r="L180" s="122">
        <v>1190.1910260766456</v>
      </c>
      <c r="M180" s="122">
        <v>1220.1213920911246</v>
      </c>
      <c r="N180" s="122">
        <v>1159.2078468352222</v>
      </c>
      <c r="O180" s="122">
        <v>1174.9782029525647</v>
      </c>
      <c r="P180" s="122">
        <v>1206.1769679960835</v>
      </c>
      <c r="Q180" s="122">
        <v>1207.1523401417423</v>
      </c>
      <c r="R180" s="122">
        <v>1158.8626701372125</v>
      </c>
      <c r="S180" s="122">
        <v>1187.2177052987047</v>
      </c>
      <c r="T180" s="122">
        <v>1218.8960286443037</v>
      </c>
      <c r="U180" s="122">
        <v>1196.2279102799296</v>
      </c>
      <c r="V180" s="122">
        <v>1224.4232204144171</v>
      </c>
      <c r="W180" s="122">
        <v>1220.6917028800376</v>
      </c>
      <c r="X180" s="122">
        <v>1190.7385780346074</v>
      </c>
      <c r="Y180" s="122">
        <v>1133.814548931548</v>
      </c>
      <c r="DA180" s="130" t="s">
        <v>2288</v>
      </c>
    </row>
    <row r="181" spans="1:105" ht="12" customHeight="1" x14ac:dyDescent="0.25">
      <c r="A181" s="97" t="s">
        <v>138</v>
      </c>
      <c r="B181" s="98">
        <v>1411.3594660157573</v>
      </c>
      <c r="C181" s="98">
        <v>1466.8724388368835</v>
      </c>
      <c r="D181" s="98">
        <v>1407.9365289601624</v>
      </c>
      <c r="E181" s="98">
        <v>1380.4171918930845</v>
      </c>
      <c r="F181" s="98">
        <v>1383.8187262458787</v>
      </c>
      <c r="G181" s="98">
        <v>1421.6502925641144</v>
      </c>
      <c r="H181" s="98">
        <v>1406.0229768778163</v>
      </c>
      <c r="I181" s="98">
        <v>1423.8355952055417</v>
      </c>
      <c r="J181" s="98">
        <v>1473.0655299784523</v>
      </c>
      <c r="K181" s="98">
        <v>1413.5579525886903</v>
      </c>
      <c r="L181" s="98">
        <v>1434.9577151536903</v>
      </c>
      <c r="M181" s="98">
        <v>1434.7534264802287</v>
      </c>
      <c r="N181" s="98">
        <v>1340.9448659088841</v>
      </c>
      <c r="O181" s="98">
        <v>1456.8118213395851</v>
      </c>
      <c r="P181" s="98">
        <v>1492.1114724994582</v>
      </c>
      <c r="Q181" s="98">
        <v>1736.3692322893621</v>
      </c>
      <c r="R181" s="98">
        <v>1496.3764376262209</v>
      </c>
      <c r="S181" s="98">
        <v>1453.4145747388429</v>
      </c>
      <c r="T181" s="98">
        <v>1500.9387774024481</v>
      </c>
      <c r="U181" s="98">
        <v>1392.3018977915997</v>
      </c>
      <c r="V181" s="98">
        <v>1489.1982172339799</v>
      </c>
      <c r="W181" s="98">
        <v>1468.5720877048964</v>
      </c>
      <c r="X181" s="98">
        <v>1394.9534802905605</v>
      </c>
      <c r="Y181" s="98">
        <v>1326.1280603346488</v>
      </c>
      <c r="DA181" s="63" t="s">
        <v>2289</v>
      </c>
    </row>
    <row r="182" spans="1:105" ht="12" customHeight="1" x14ac:dyDescent="0.25">
      <c r="A182" s="97" t="s">
        <v>137</v>
      </c>
      <c r="B182" s="98">
        <v>766.93927520566444</v>
      </c>
      <c r="C182" s="98">
        <v>879.99765531452954</v>
      </c>
      <c r="D182" s="98">
        <v>750.54068921893031</v>
      </c>
      <c r="E182" s="98">
        <v>711.55967821168122</v>
      </c>
      <c r="F182" s="98">
        <v>727.35408876658573</v>
      </c>
      <c r="G182" s="98">
        <v>747.98356598395958</v>
      </c>
      <c r="H182" s="98">
        <v>759.63433610981849</v>
      </c>
      <c r="I182" s="98">
        <v>759.20336066576374</v>
      </c>
      <c r="J182" s="98">
        <v>788.10319925158444</v>
      </c>
      <c r="K182" s="98">
        <v>758.74284928426459</v>
      </c>
      <c r="L182" s="98">
        <v>777.39729286583167</v>
      </c>
      <c r="M182" s="98">
        <v>813.45980470585482</v>
      </c>
      <c r="N182" s="98">
        <v>749.16286570120747</v>
      </c>
      <c r="O182" s="98">
        <v>830.35585217834205</v>
      </c>
      <c r="P182" s="98">
        <v>884.92228583618476</v>
      </c>
      <c r="Q182" s="98">
        <v>990.66030937456037</v>
      </c>
      <c r="R182" s="98">
        <v>869.04217302939173</v>
      </c>
      <c r="S182" s="98">
        <v>876.83488771033706</v>
      </c>
      <c r="T182" s="98">
        <v>933.91368417435478</v>
      </c>
      <c r="U182" s="98">
        <v>898.33414749065116</v>
      </c>
      <c r="V182" s="98">
        <v>980.28756084754104</v>
      </c>
      <c r="W182" s="98">
        <v>987.05491690689871</v>
      </c>
      <c r="X182" s="98">
        <v>953.66757183125173</v>
      </c>
      <c r="Y182" s="98">
        <v>920.00010468718949</v>
      </c>
      <c r="DA182" s="63" t="s">
        <v>2290</v>
      </c>
    </row>
    <row r="183" spans="1:105" ht="12" customHeight="1" x14ac:dyDescent="0.25">
      <c r="A183" s="100" t="s">
        <v>211</v>
      </c>
      <c r="B183" s="101">
        <v>161.54153881391628</v>
      </c>
      <c r="C183" s="101">
        <v>325.94507577214893</v>
      </c>
      <c r="D183" s="101">
        <v>126.54591935997013</v>
      </c>
      <c r="E183" s="101">
        <v>72.67301744480099</v>
      </c>
      <c r="F183" s="101">
        <v>95.597493532214202</v>
      </c>
      <c r="G183" s="101">
        <v>94.825487122322755</v>
      </c>
      <c r="H183" s="101">
        <v>128.39318248856816</v>
      </c>
      <c r="I183" s="101">
        <v>104.90699033133043</v>
      </c>
      <c r="J183" s="101">
        <v>102.14150867221943</v>
      </c>
      <c r="K183" s="101">
        <v>91.2461494844014</v>
      </c>
      <c r="L183" s="101">
        <v>92.227808214431846</v>
      </c>
      <c r="M183" s="101">
        <v>143.50881159081931</v>
      </c>
      <c r="N183" s="101">
        <v>73.160886329664805</v>
      </c>
      <c r="O183" s="101">
        <v>60.246730051449134</v>
      </c>
      <c r="P183" s="101">
        <v>127.66092602314097</v>
      </c>
      <c r="Q183" s="101">
        <v>45.287297322608339</v>
      </c>
      <c r="R183" s="101">
        <v>49.530001633509855</v>
      </c>
      <c r="S183" s="101">
        <v>77.714726592538469</v>
      </c>
      <c r="T183" s="101">
        <v>96.133048056633797</v>
      </c>
      <c r="U183" s="101">
        <v>112.42666664703069</v>
      </c>
      <c r="V183" s="101">
        <v>102.6076215893888</v>
      </c>
      <c r="W183" s="101">
        <v>111.56714966532061</v>
      </c>
      <c r="X183" s="101">
        <v>112.83802898111783</v>
      </c>
      <c r="Y183" s="101">
        <v>86.413659547931474</v>
      </c>
      <c r="DA183" s="131" t="s">
        <v>2291</v>
      </c>
    </row>
    <row r="184" spans="1:105" ht="12" customHeight="1" x14ac:dyDescent="0.25">
      <c r="A184" s="103" t="s">
        <v>52</v>
      </c>
      <c r="B184" s="104">
        <v>605.39773639174825</v>
      </c>
      <c r="C184" s="104">
        <v>554.05257954238061</v>
      </c>
      <c r="D184" s="104">
        <v>623.99476985896024</v>
      </c>
      <c r="E184" s="104">
        <v>638.88666076688014</v>
      </c>
      <c r="F184" s="104">
        <v>631.75659523437162</v>
      </c>
      <c r="G184" s="104">
        <v>653.1580788616368</v>
      </c>
      <c r="H184" s="104">
        <v>631.24115362125031</v>
      </c>
      <c r="I184" s="104">
        <v>654.29637033443328</v>
      </c>
      <c r="J184" s="104">
        <v>685.96169057936504</v>
      </c>
      <c r="K184" s="104">
        <v>667.49669979986334</v>
      </c>
      <c r="L184" s="104">
        <v>685.1694846513999</v>
      </c>
      <c r="M184" s="104">
        <v>669.95099311503532</v>
      </c>
      <c r="N184" s="104">
        <v>676.00197937154269</v>
      </c>
      <c r="O184" s="104">
        <v>770.10912212689288</v>
      </c>
      <c r="P184" s="104">
        <v>757.26135981304378</v>
      </c>
      <c r="Q184" s="104">
        <v>945.37301205195206</v>
      </c>
      <c r="R184" s="104">
        <v>819.51217139588186</v>
      </c>
      <c r="S184" s="104">
        <v>799.1201611177986</v>
      </c>
      <c r="T184" s="104">
        <v>837.78063611772086</v>
      </c>
      <c r="U184" s="104">
        <v>785.90748084362042</v>
      </c>
      <c r="V184" s="104">
        <v>877.67993925815222</v>
      </c>
      <c r="W184" s="104">
        <v>875.48776724157801</v>
      </c>
      <c r="X184" s="104">
        <v>840.82954285013409</v>
      </c>
      <c r="Y184" s="104">
        <v>833.5864451392581</v>
      </c>
      <c r="DA184" s="132" t="s">
        <v>2292</v>
      </c>
    </row>
    <row r="185" spans="1:105" ht="12" customHeight="1" x14ac:dyDescent="0.25">
      <c r="A185" s="106" t="s">
        <v>122</v>
      </c>
      <c r="B185" s="101">
        <v>1025.5558223111561</v>
      </c>
      <c r="C185" s="101">
        <v>1242.1569462408254</v>
      </c>
      <c r="D185" s="101">
        <v>1141.5971386582994</v>
      </c>
      <c r="E185" s="101">
        <v>1056.4691477832066</v>
      </c>
      <c r="F185" s="101">
        <v>1059.3785518372752</v>
      </c>
      <c r="G185" s="101">
        <v>1085.7096347831487</v>
      </c>
      <c r="H185" s="101">
        <v>1156.966438773236</v>
      </c>
      <c r="I185" s="101">
        <v>1141.0679443873571</v>
      </c>
      <c r="J185" s="101">
        <v>1136.8693186942978</v>
      </c>
      <c r="K185" s="101">
        <v>1102.6459281797615</v>
      </c>
      <c r="L185" s="101">
        <v>1166.0654599194195</v>
      </c>
      <c r="M185" s="101">
        <v>1214.3379548288931</v>
      </c>
      <c r="N185" s="101">
        <v>1186.4627863509627</v>
      </c>
      <c r="O185" s="101">
        <v>1165.1787990971354</v>
      </c>
      <c r="P185" s="101">
        <v>1227.0701763441618</v>
      </c>
      <c r="Q185" s="101">
        <v>1146.652066600612</v>
      </c>
      <c r="R185" s="101">
        <v>1193.2902079381413</v>
      </c>
      <c r="S185" s="101">
        <v>1250.1377276213311</v>
      </c>
      <c r="T185" s="101">
        <v>1271.993225070602</v>
      </c>
      <c r="U185" s="101">
        <v>1278.3141011063335</v>
      </c>
      <c r="V185" s="101">
        <v>1265.6485755076412</v>
      </c>
      <c r="W185" s="101">
        <v>1262.1306141506345</v>
      </c>
      <c r="X185" s="101">
        <v>1242.228779947103</v>
      </c>
      <c r="Y185" s="101">
        <v>1172.1938110275842</v>
      </c>
      <c r="DA185" s="131" t="s">
        <v>2293</v>
      </c>
    </row>
    <row r="186" spans="1:105" ht="12" customHeight="1" x14ac:dyDescent="0.25">
      <c r="A186" s="107" t="s">
        <v>121</v>
      </c>
      <c r="B186" s="104">
        <v>666.86775910749225</v>
      </c>
      <c r="C186" s="104">
        <v>863.79949463670687</v>
      </c>
      <c r="D186" s="104">
        <v>738.63502326670618</v>
      </c>
      <c r="E186" s="104">
        <v>671.64742973960585</v>
      </c>
      <c r="F186" s="104">
        <v>684.12174930319475</v>
      </c>
      <c r="G186" s="104">
        <v>703.69970883400799</v>
      </c>
      <c r="H186" s="104">
        <v>765.49452932581005</v>
      </c>
      <c r="I186" s="104">
        <v>750.18919353088256</v>
      </c>
      <c r="J186" s="104">
        <v>746.49475436881119</v>
      </c>
      <c r="K186" s="104">
        <v>723.75553267480029</v>
      </c>
      <c r="L186" s="104">
        <v>767.94063102418852</v>
      </c>
      <c r="M186" s="104">
        <v>818.83925598106248</v>
      </c>
      <c r="N186" s="104">
        <v>791.27118280795287</v>
      </c>
      <c r="O186" s="104">
        <v>773.53918302649288</v>
      </c>
      <c r="P186" s="104">
        <v>840.98693934945368</v>
      </c>
      <c r="Q186" s="104">
        <v>771.5758712016567</v>
      </c>
      <c r="R186" s="104">
        <v>818.96116295488366</v>
      </c>
      <c r="S186" s="104">
        <v>879.82374911627039</v>
      </c>
      <c r="T186" s="104">
        <v>909.83079451313165</v>
      </c>
      <c r="U186" s="104">
        <v>936.01999406743334</v>
      </c>
      <c r="V186" s="104">
        <v>938.67548456421446</v>
      </c>
      <c r="W186" s="104">
        <v>954.88461662076099</v>
      </c>
      <c r="X186" s="104">
        <v>956.1133033737085</v>
      </c>
      <c r="Y186" s="104">
        <v>911.3534443343525</v>
      </c>
      <c r="DA186" s="132" t="s">
        <v>2294</v>
      </c>
    </row>
    <row r="187" spans="1:105" ht="12" customHeight="1" x14ac:dyDescent="0.25">
      <c r="A187" s="108" t="s">
        <v>53</v>
      </c>
      <c r="B187" s="98">
        <v>114.32710959279191</v>
      </c>
      <c r="C187" s="98">
        <v>274.20291093037582</v>
      </c>
      <c r="D187" s="98">
        <v>101.77786759727603</v>
      </c>
      <c r="E187" s="98">
        <v>54.169002114938628</v>
      </c>
      <c r="F187" s="98">
        <v>72.605332569178572</v>
      </c>
      <c r="G187" s="98">
        <v>71.82108713295878</v>
      </c>
      <c r="H187" s="98">
        <v>106.65867433072822</v>
      </c>
      <c r="I187" s="98">
        <v>85.332634346778704</v>
      </c>
      <c r="J187" s="98">
        <v>79.472340682061386</v>
      </c>
      <c r="K187" s="98">
        <v>71.669130197620518</v>
      </c>
      <c r="L187" s="98">
        <v>75.212986848905445</v>
      </c>
      <c r="M187" s="98">
        <v>118.89257037828271</v>
      </c>
      <c r="N187" s="98">
        <v>76.538835151441546</v>
      </c>
      <c r="O187" s="98">
        <v>44.376084296574142</v>
      </c>
      <c r="P187" s="98">
        <v>104.24171073781483</v>
      </c>
      <c r="Q187" s="98">
        <v>14.886152347603907</v>
      </c>
      <c r="R187" s="98">
        <v>30.240938917559049</v>
      </c>
      <c r="S187" s="98">
        <v>68.165782983562067</v>
      </c>
      <c r="T187" s="98">
        <v>82.459579566500963</v>
      </c>
      <c r="U187" s="98">
        <v>109.33846920508785</v>
      </c>
      <c r="V187" s="98">
        <v>89.358232158675065</v>
      </c>
      <c r="W187" s="98">
        <v>94.391952728304588</v>
      </c>
      <c r="X187" s="98">
        <v>100.69461470058212</v>
      </c>
      <c r="Y187" s="98">
        <v>78.193440891329161</v>
      </c>
      <c r="DA187" s="63" t="s">
        <v>2295</v>
      </c>
    </row>
    <row r="188" spans="1:105" ht="12" customHeight="1" x14ac:dyDescent="0.25">
      <c r="A188" s="108" t="s">
        <v>52</v>
      </c>
      <c r="B188" s="98">
        <v>552.54064951470025</v>
      </c>
      <c r="C188" s="98">
        <v>589.59658370633122</v>
      </c>
      <c r="D188" s="98">
        <v>636.8571556694302</v>
      </c>
      <c r="E188" s="98">
        <v>617.47842762466723</v>
      </c>
      <c r="F188" s="98">
        <v>611.51641673401616</v>
      </c>
      <c r="G188" s="98">
        <v>631.87862170104927</v>
      </c>
      <c r="H188" s="98">
        <v>658.83585499508183</v>
      </c>
      <c r="I188" s="98">
        <v>664.85655918410373</v>
      </c>
      <c r="J188" s="98">
        <v>667.02241368674981</v>
      </c>
      <c r="K188" s="98">
        <v>652.08640247717983</v>
      </c>
      <c r="L188" s="98">
        <v>692.7276441752831</v>
      </c>
      <c r="M188" s="98">
        <v>699.94668560277978</v>
      </c>
      <c r="N188" s="98">
        <v>714.73234765651148</v>
      </c>
      <c r="O188" s="98">
        <v>729.16309872991883</v>
      </c>
      <c r="P188" s="98">
        <v>736.74522861163894</v>
      </c>
      <c r="Q188" s="98">
        <v>756.6897188540529</v>
      </c>
      <c r="R188" s="98">
        <v>788.72022403732478</v>
      </c>
      <c r="S188" s="98">
        <v>811.65796613270834</v>
      </c>
      <c r="T188" s="98">
        <v>827.37121494663074</v>
      </c>
      <c r="U188" s="98">
        <v>826.68152486234544</v>
      </c>
      <c r="V188" s="98">
        <v>849.31725240553942</v>
      </c>
      <c r="W188" s="98">
        <v>860.49266389245633</v>
      </c>
      <c r="X188" s="98">
        <v>855.41868867312633</v>
      </c>
      <c r="Y188" s="98">
        <v>833.16000344302336</v>
      </c>
      <c r="DA188" s="63" t="s">
        <v>2296</v>
      </c>
    </row>
    <row r="189" spans="1:105" ht="12" customHeight="1" x14ac:dyDescent="0.25">
      <c r="A189" s="121" t="s">
        <v>54</v>
      </c>
      <c r="B189" s="122">
        <v>576.91051235206407</v>
      </c>
      <c r="C189" s="122">
        <v>634.42494381390532</v>
      </c>
      <c r="D189" s="122">
        <v>630.39398116000484</v>
      </c>
      <c r="E189" s="122">
        <v>640.29013591167393</v>
      </c>
      <c r="F189" s="122">
        <v>636.3302713277933</v>
      </c>
      <c r="G189" s="122">
        <v>650.83045948154063</v>
      </c>
      <c r="H189" s="122">
        <v>734.29548759053819</v>
      </c>
      <c r="I189" s="122">
        <v>728.93285679008125</v>
      </c>
      <c r="J189" s="122">
        <v>719.09635201902745</v>
      </c>
      <c r="K189" s="122">
        <v>692.10465376861475</v>
      </c>
      <c r="L189" s="122">
        <v>716.92224153634209</v>
      </c>
      <c r="M189" s="122">
        <v>668.52748680696027</v>
      </c>
      <c r="N189" s="122">
        <v>644.8072276136146</v>
      </c>
      <c r="O189" s="122">
        <v>572.16236917915899</v>
      </c>
      <c r="P189" s="122">
        <v>632.90698475472493</v>
      </c>
      <c r="Q189" s="122">
        <v>622.91897508475517</v>
      </c>
      <c r="R189" s="122">
        <v>628.85293902267028</v>
      </c>
      <c r="S189" s="122">
        <v>642.84388037647568</v>
      </c>
      <c r="T189" s="122">
        <v>690.47822446539362</v>
      </c>
      <c r="U189" s="122">
        <v>639.07321511557154</v>
      </c>
      <c r="V189" s="122">
        <v>624.06023914168975</v>
      </c>
      <c r="W189" s="122">
        <v>627.82971969643484</v>
      </c>
      <c r="X189" s="122">
        <v>639.41565686355489</v>
      </c>
      <c r="Y189" s="122">
        <v>591.77632297912101</v>
      </c>
      <c r="DA189" s="130" t="s">
        <v>2297</v>
      </c>
    </row>
    <row r="190" spans="1:105" ht="12" customHeight="1" x14ac:dyDescent="0.25">
      <c r="A190" s="97" t="s">
        <v>50</v>
      </c>
      <c r="B190" s="98">
        <v>705.30019727065667</v>
      </c>
      <c r="C190" s="98">
        <v>724.48377499807179</v>
      </c>
      <c r="D190" s="98">
        <v>746.55068638549449</v>
      </c>
      <c r="E190" s="98">
        <v>760.37497118631541</v>
      </c>
      <c r="F190" s="98">
        <v>779.86677068084964</v>
      </c>
      <c r="G190" s="98">
        <v>808.75860040394321</v>
      </c>
      <c r="H190" s="98">
        <v>837.61080843719628</v>
      </c>
      <c r="I190" s="98">
        <v>869.21101654478616</v>
      </c>
      <c r="J190" s="98">
        <v>877.84963829747926</v>
      </c>
      <c r="K190" s="98">
        <v>858.72382811105126</v>
      </c>
      <c r="L190" s="98">
        <v>851.13819297090436</v>
      </c>
      <c r="M190" s="98">
        <v>808.30554805287932</v>
      </c>
      <c r="N190" s="98">
        <v>780.82086684303169</v>
      </c>
      <c r="O190" s="98">
        <v>760.65804182400791</v>
      </c>
      <c r="P190" s="98">
        <v>758.45740635343896</v>
      </c>
      <c r="Q190" s="98">
        <v>770.63245654368541</v>
      </c>
      <c r="R190" s="98">
        <v>793.14167739374113</v>
      </c>
      <c r="S190" s="98">
        <v>825.21678077161698</v>
      </c>
      <c r="T190" s="98">
        <v>876.88183475352446</v>
      </c>
      <c r="U190" s="98">
        <v>789.76124567435875</v>
      </c>
      <c r="V190" s="98">
        <v>764.57609625656391</v>
      </c>
      <c r="W190" s="98">
        <v>808.95641466689074</v>
      </c>
      <c r="X190" s="98">
        <v>907.52096428833727</v>
      </c>
      <c r="Y190" s="98">
        <v>751.38318387602476</v>
      </c>
      <c r="DA190" s="63" t="s">
        <v>2298</v>
      </c>
    </row>
    <row r="191" spans="1:105" ht="12" customHeight="1" x14ac:dyDescent="0.25">
      <c r="A191" s="109" t="s">
        <v>120</v>
      </c>
      <c r="B191" s="33">
        <v>515.79033148211079</v>
      </c>
      <c r="C191" s="33">
        <v>594.46744988958687</v>
      </c>
      <c r="D191" s="33">
        <v>580.50632221585875</v>
      </c>
      <c r="E191" s="33">
        <v>590.7440806705589</v>
      </c>
      <c r="F191" s="33">
        <v>579.44280982886505</v>
      </c>
      <c r="G191" s="33">
        <v>592.07646449128026</v>
      </c>
      <c r="H191" s="33">
        <v>699.21722986695613</v>
      </c>
      <c r="I191" s="33">
        <v>683.67023259901487</v>
      </c>
      <c r="J191" s="33">
        <v>669.53272524448346</v>
      </c>
      <c r="K191" s="33">
        <v>640.93349760966657</v>
      </c>
      <c r="L191" s="33">
        <v>676.38611127472586</v>
      </c>
      <c r="M191" s="33">
        <v>625.63355347830179</v>
      </c>
      <c r="N191" s="33">
        <v>603.23085043706328</v>
      </c>
      <c r="O191" s="33">
        <v>514.9862163464278</v>
      </c>
      <c r="P191" s="33">
        <v>595.17311209255911</v>
      </c>
      <c r="Q191" s="33">
        <v>580.42404587156659</v>
      </c>
      <c r="R191" s="33">
        <v>582.28478012611902</v>
      </c>
      <c r="S191" s="33">
        <v>591.92951560298195</v>
      </c>
      <c r="T191" s="33">
        <v>640.63360819983893</v>
      </c>
      <c r="U191" s="33">
        <v>601.65993290522067</v>
      </c>
      <c r="V191" s="33">
        <v>591.24366939929655</v>
      </c>
      <c r="W191" s="33">
        <v>586.89573374019335</v>
      </c>
      <c r="X191" s="33">
        <v>580.55434363886957</v>
      </c>
      <c r="Y191" s="33">
        <v>557.15956016348048</v>
      </c>
      <c r="DA191" s="60" t="s">
        <v>2299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3704.5724475703032</v>
      </c>
      <c r="C193" s="117">
        <f t="shared" si="94"/>
        <v>3927.1558479962505</v>
      </c>
      <c r="D193" s="117">
        <f t="shared" si="94"/>
        <v>3861.3456402080628</v>
      </c>
      <c r="E193" s="117">
        <f t="shared" si="94"/>
        <v>4211.7244560699601</v>
      </c>
      <c r="F193" s="117">
        <f t="shared" si="94"/>
        <v>4601.5270145272134</v>
      </c>
      <c r="G193" s="117">
        <f t="shared" si="94"/>
        <v>4736.900073021352</v>
      </c>
      <c r="H193" s="117">
        <f t="shared" si="94"/>
        <v>4617.4578928625624</v>
      </c>
      <c r="I193" s="117">
        <f t="shared" si="94"/>
        <v>4626.9100192631504</v>
      </c>
      <c r="J193" s="117">
        <f t="shared" si="94"/>
        <v>4647.1778362318537</v>
      </c>
      <c r="K193" s="117">
        <f t="shared" si="94"/>
        <v>4720.1731578754825</v>
      </c>
      <c r="L193" s="117">
        <f t="shared" si="94"/>
        <v>5076.8379193346072</v>
      </c>
      <c r="M193" s="117">
        <f t="shared" si="94"/>
        <v>4640.9768096797716</v>
      </c>
      <c r="N193" s="117">
        <f t="shared" si="94"/>
        <v>4457.0237129193492</v>
      </c>
      <c r="O193" s="117">
        <f t="shared" si="94"/>
        <v>4429.6168462057949</v>
      </c>
      <c r="P193" s="117">
        <f t="shared" si="94"/>
        <v>4318.6488241228662</v>
      </c>
      <c r="Q193" s="117">
        <f t="shared" si="94"/>
        <v>4829.3489025842218</v>
      </c>
      <c r="R193" s="117">
        <f t="shared" ref="R193:V193" si="95">R194+R197+R199+R208</f>
        <v>4403.3673356880054</v>
      </c>
      <c r="S193" s="117">
        <f t="shared" si="95"/>
        <v>4569.5775866595332</v>
      </c>
      <c r="T193" s="117">
        <f t="shared" si="95"/>
        <v>4903.0034360310865</v>
      </c>
      <c r="U193" s="117">
        <f t="shared" si="95"/>
        <v>4575.9861358756216</v>
      </c>
      <c r="V193" s="117">
        <f t="shared" si="95"/>
        <v>4867.119447330615</v>
      </c>
      <c r="W193" s="117">
        <f t="shared" ref="W193:Y193" si="96">W194+W197+W199+W208</f>
        <v>4843.2844887922429</v>
      </c>
      <c r="X193" s="117">
        <f t="shared" si="96"/>
        <v>4718.8288576470086</v>
      </c>
      <c r="Y193" s="117">
        <f t="shared" si="96"/>
        <v>4623.2652107068043</v>
      </c>
      <c r="DA193" s="129" t="s">
        <v>2450</v>
      </c>
    </row>
    <row r="194" spans="1:105" ht="12" customHeight="1" x14ac:dyDescent="0.25">
      <c r="A194" s="121" t="s">
        <v>57</v>
      </c>
      <c r="B194" s="122">
        <f t="shared" ref="B194:Q194" si="97">SUM(B195:B196)</f>
        <v>2635.7611048986232</v>
      </c>
      <c r="C194" s="122">
        <f t="shared" si="97"/>
        <v>2708.2897663578433</v>
      </c>
      <c r="D194" s="122">
        <f t="shared" si="97"/>
        <v>2698.0082820129237</v>
      </c>
      <c r="E194" s="122">
        <f t="shared" si="97"/>
        <v>3023.4435229601627</v>
      </c>
      <c r="F194" s="122">
        <f t="shared" si="97"/>
        <v>3409.8223916970696</v>
      </c>
      <c r="G194" s="122">
        <f t="shared" si="97"/>
        <v>3461.2831677261597</v>
      </c>
      <c r="H194" s="122">
        <f t="shared" si="97"/>
        <v>3224.3364622991821</v>
      </c>
      <c r="I194" s="122">
        <f t="shared" si="97"/>
        <v>3300.8029132271563</v>
      </c>
      <c r="J194" s="122">
        <f t="shared" si="97"/>
        <v>3296.0065113707469</v>
      </c>
      <c r="K194" s="122">
        <f t="shared" si="97"/>
        <v>3336.6741440530309</v>
      </c>
      <c r="L194" s="122">
        <f t="shared" si="97"/>
        <v>3634.919784655187</v>
      </c>
      <c r="M194" s="122">
        <f t="shared" si="97"/>
        <v>3205.4775938227754</v>
      </c>
      <c r="N194" s="122">
        <f t="shared" si="97"/>
        <v>3051.9584393105833</v>
      </c>
      <c r="O194" s="122">
        <f t="shared" si="97"/>
        <v>3055.9141730522997</v>
      </c>
      <c r="P194" s="122">
        <f t="shared" si="97"/>
        <v>2878.2525480836066</v>
      </c>
      <c r="Q194" s="122">
        <f t="shared" si="97"/>
        <v>3251.9770058475242</v>
      </c>
      <c r="R194" s="122">
        <f t="shared" ref="R194:V194" si="98">SUM(R195:R196)</f>
        <v>2791.9143340652745</v>
      </c>
      <c r="S194" s="122">
        <f t="shared" si="98"/>
        <v>2838.3683454839738</v>
      </c>
      <c r="T194" s="122">
        <f t="shared" si="98"/>
        <v>3170.1941080513047</v>
      </c>
      <c r="U194" s="122">
        <f t="shared" si="98"/>
        <v>2885.1657001737185</v>
      </c>
      <c r="V194" s="122">
        <f t="shared" si="98"/>
        <v>3163.3151314574275</v>
      </c>
      <c r="W194" s="122">
        <f t="shared" ref="W194:Y194" si="99">SUM(W195:W196)</f>
        <v>3136.1893262136018</v>
      </c>
      <c r="X194" s="122">
        <f t="shared" si="99"/>
        <v>3030.2286491107734</v>
      </c>
      <c r="Y194" s="122">
        <f t="shared" si="99"/>
        <v>3016.7528486710962</v>
      </c>
      <c r="DA194" s="130" t="s">
        <v>2451</v>
      </c>
    </row>
    <row r="195" spans="1:105" ht="12" customHeight="1" x14ac:dyDescent="0.25">
      <c r="A195" s="97" t="s">
        <v>211</v>
      </c>
      <c r="B195" s="98">
        <v>2579.0211640471562</v>
      </c>
      <c r="C195" s="98">
        <v>2649.9368431419853</v>
      </c>
      <c r="D195" s="98">
        <v>2641.7124661377175</v>
      </c>
      <c r="E195" s="98">
        <v>2964.3932606621088</v>
      </c>
      <c r="F195" s="98">
        <v>3343.3752841838282</v>
      </c>
      <c r="G195" s="98">
        <v>3396.0719669551927</v>
      </c>
      <c r="H195" s="98">
        <v>3165.9937380053575</v>
      </c>
      <c r="I195" s="98">
        <v>3241.5491096406531</v>
      </c>
      <c r="J195" s="98">
        <v>3238.2593783466091</v>
      </c>
      <c r="K195" s="98">
        <v>3280.362951263729</v>
      </c>
      <c r="L195" s="98">
        <v>3573.9331123270458</v>
      </c>
      <c r="M195" s="98">
        <v>3151.2885361705594</v>
      </c>
      <c r="N195" s="98">
        <v>3001.0068659833923</v>
      </c>
      <c r="O195" s="98">
        <v>3004.1450713689355</v>
      </c>
      <c r="P195" s="98">
        <v>2828.8611390744472</v>
      </c>
      <c r="Q195" s="98">
        <v>3198.5192600875998</v>
      </c>
      <c r="R195" s="98">
        <v>2746.0266770922658</v>
      </c>
      <c r="S195" s="98">
        <v>2792.4711282013127</v>
      </c>
      <c r="T195" s="98">
        <v>3118.5042591769643</v>
      </c>
      <c r="U195" s="98">
        <v>2838.6673224161941</v>
      </c>
      <c r="V195" s="98">
        <v>3112.3501851233186</v>
      </c>
      <c r="W195" s="98">
        <v>3085.472143230204</v>
      </c>
      <c r="X195" s="98">
        <v>2980.5101969111947</v>
      </c>
      <c r="Y195" s="98">
        <v>2967.3561011615061</v>
      </c>
      <c r="DA195" s="63" t="s">
        <v>2452</v>
      </c>
    </row>
    <row r="196" spans="1:105" ht="12" customHeight="1" x14ac:dyDescent="0.25">
      <c r="A196" s="97" t="s">
        <v>53</v>
      </c>
      <c r="B196" s="98">
        <v>56.739940851466919</v>
      </c>
      <c r="C196" s="98">
        <v>58.352923215858091</v>
      </c>
      <c r="D196" s="98">
        <v>56.295815875206344</v>
      </c>
      <c r="E196" s="98">
        <v>59.050262298053987</v>
      </c>
      <c r="F196" s="98">
        <v>66.447107513241292</v>
      </c>
      <c r="G196" s="98">
        <v>65.21120077096684</v>
      </c>
      <c r="H196" s="98">
        <v>58.342724293824574</v>
      </c>
      <c r="I196" s="98">
        <v>59.253803586503224</v>
      </c>
      <c r="J196" s="98">
        <v>57.747133024137696</v>
      </c>
      <c r="K196" s="98">
        <v>56.311192789301856</v>
      </c>
      <c r="L196" s="98">
        <v>60.986672328141267</v>
      </c>
      <c r="M196" s="98">
        <v>54.189057652215809</v>
      </c>
      <c r="N196" s="98">
        <v>50.951573327190921</v>
      </c>
      <c r="O196" s="98">
        <v>51.769101683364063</v>
      </c>
      <c r="P196" s="98">
        <v>49.391409009159212</v>
      </c>
      <c r="Q196" s="98">
        <v>53.457745759924457</v>
      </c>
      <c r="R196" s="98">
        <v>45.887656973008653</v>
      </c>
      <c r="S196" s="98">
        <v>45.897217282661217</v>
      </c>
      <c r="T196" s="98">
        <v>51.689848874340591</v>
      </c>
      <c r="U196" s="98">
        <v>46.49837775752458</v>
      </c>
      <c r="V196" s="98">
        <v>50.964946334108653</v>
      </c>
      <c r="W196" s="98">
        <v>50.71718298339799</v>
      </c>
      <c r="X196" s="98">
        <v>49.718452199578593</v>
      </c>
      <c r="Y196" s="98">
        <v>49.396747509589936</v>
      </c>
      <c r="DA196" s="63" t="s">
        <v>2453</v>
      </c>
    </row>
    <row r="197" spans="1:105" ht="12" customHeight="1" x14ac:dyDescent="0.25">
      <c r="A197" s="121" t="s">
        <v>92</v>
      </c>
      <c r="B197" s="122">
        <f t="shared" ref="B197:Y197" si="100">B198</f>
        <v>39.823861116732402</v>
      </c>
      <c r="C197" s="122">
        <f t="shared" si="100"/>
        <v>53.389860486881965</v>
      </c>
      <c r="D197" s="122">
        <f t="shared" si="100"/>
        <v>45.100630291453129</v>
      </c>
      <c r="E197" s="122">
        <f t="shared" si="100"/>
        <v>95.281302321994701</v>
      </c>
      <c r="F197" s="122">
        <f t="shared" si="100"/>
        <v>95.035580566904471</v>
      </c>
      <c r="G197" s="122">
        <f t="shared" si="100"/>
        <v>145.79943586759231</v>
      </c>
      <c r="H197" s="122">
        <f t="shared" si="100"/>
        <v>169.92866440102952</v>
      </c>
      <c r="I197" s="122">
        <f t="shared" si="100"/>
        <v>105.65964933645286</v>
      </c>
      <c r="J197" s="122">
        <f t="shared" si="100"/>
        <v>125.46094452729908</v>
      </c>
      <c r="K197" s="122">
        <f t="shared" si="100"/>
        <v>196.92151572151343</v>
      </c>
      <c r="L197" s="122">
        <f t="shared" si="100"/>
        <v>201.45436842322346</v>
      </c>
      <c r="M197" s="122">
        <f t="shared" si="100"/>
        <v>202.12947549439039</v>
      </c>
      <c r="N197" s="122">
        <f t="shared" si="100"/>
        <v>205.16593927987759</v>
      </c>
      <c r="O197" s="122">
        <f t="shared" si="100"/>
        <v>197.28598374581935</v>
      </c>
      <c r="P197" s="122">
        <f t="shared" si="100"/>
        <v>177.17361876390478</v>
      </c>
      <c r="Q197" s="122">
        <f t="shared" si="100"/>
        <v>304.66009851312714</v>
      </c>
      <c r="R197" s="122">
        <f t="shared" si="100"/>
        <v>340.05951110064643</v>
      </c>
      <c r="S197" s="122">
        <f t="shared" si="100"/>
        <v>412.64814760208117</v>
      </c>
      <c r="T197" s="122">
        <f t="shared" si="100"/>
        <v>338.47082405737871</v>
      </c>
      <c r="U197" s="122">
        <f t="shared" si="100"/>
        <v>322.96070365632318</v>
      </c>
      <c r="V197" s="122">
        <f t="shared" si="100"/>
        <v>302.20270683173203</v>
      </c>
      <c r="W197" s="122">
        <f t="shared" si="100"/>
        <v>282.44966098109683</v>
      </c>
      <c r="X197" s="122">
        <f t="shared" si="100"/>
        <v>260.53211057360335</v>
      </c>
      <c r="Y197" s="122">
        <f t="shared" si="100"/>
        <v>238.62151312311082</v>
      </c>
      <c r="DA197" s="130" t="s">
        <v>2454</v>
      </c>
    </row>
    <row r="198" spans="1:105" ht="12" customHeight="1" x14ac:dyDescent="0.25">
      <c r="A198" s="97" t="s">
        <v>53</v>
      </c>
      <c r="B198" s="98">
        <f>RES_hhdet_tesh!B48</f>
        <v>39.823861116732402</v>
      </c>
      <c r="C198" s="98">
        <f>RES_hhdet_tesh!C48</f>
        <v>53.389860486881965</v>
      </c>
      <c r="D198" s="98">
        <f>RES_hhdet_tesh!D48</f>
        <v>45.100630291453129</v>
      </c>
      <c r="E198" s="98">
        <f>RES_hhdet_tesh!E48</f>
        <v>95.281302321994701</v>
      </c>
      <c r="F198" s="98">
        <f>RES_hhdet_tesh!F48</f>
        <v>95.035580566904471</v>
      </c>
      <c r="G198" s="98">
        <f>RES_hhdet_tesh!G48</f>
        <v>145.79943586759231</v>
      </c>
      <c r="H198" s="98">
        <f>RES_hhdet_tesh!H48</f>
        <v>169.92866440102952</v>
      </c>
      <c r="I198" s="98">
        <f>RES_hhdet_tesh!I48</f>
        <v>105.65964933645286</v>
      </c>
      <c r="J198" s="98">
        <f>RES_hhdet_tesh!J48</f>
        <v>125.46094452729908</v>
      </c>
      <c r="K198" s="98">
        <f>RES_hhdet_tesh!K48</f>
        <v>196.92151572151343</v>
      </c>
      <c r="L198" s="98">
        <f>RES_hhdet_tesh!L48</f>
        <v>201.45436842322346</v>
      </c>
      <c r="M198" s="98">
        <f>RES_hhdet_tesh!M48</f>
        <v>202.12947549439039</v>
      </c>
      <c r="N198" s="98">
        <f>RES_hhdet_tesh!N48</f>
        <v>205.16593927987759</v>
      </c>
      <c r="O198" s="98">
        <f>RES_hhdet_tesh!O48</f>
        <v>197.28598374581935</v>
      </c>
      <c r="P198" s="98">
        <f>RES_hhdet_tesh!P48</f>
        <v>177.17361876390478</v>
      </c>
      <c r="Q198" s="98">
        <f>RES_hhdet_tesh!Q48</f>
        <v>304.66009851312714</v>
      </c>
      <c r="R198" s="98">
        <f>RES_hhdet_tesh!R48</f>
        <v>340.05951110064643</v>
      </c>
      <c r="S198" s="98">
        <f>RES_hhdet_tesh!S48</f>
        <v>412.64814760208117</v>
      </c>
      <c r="T198" s="98">
        <f>RES_hhdet_tesh!T48</f>
        <v>338.47082405737871</v>
      </c>
      <c r="U198" s="98">
        <f>RES_hhdet_tesh!U48</f>
        <v>322.96070365632318</v>
      </c>
      <c r="V198" s="98">
        <f>RES_hhdet_tesh!V48</f>
        <v>302.20270683173203</v>
      </c>
      <c r="W198" s="98">
        <f>RES_hhdet_tesh!W48</f>
        <v>282.44966098109683</v>
      </c>
      <c r="X198" s="98">
        <f>RES_hhdet_tesh!X48</f>
        <v>260.53211057360335</v>
      </c>
      <c r="Y198" s="98">
        <f>RES_hhdet_tesh!Y48</f>
        <v>238.62151312311082</v>
      </c>
      <c r="DA198" s="63" t="s">
        <v>2455</v>
      </c>
    </row>
    <row r="199" spans="1:105" ht="12" customHeight="1" x14ac:dyDescent="0.25">
      <c r="A199" s="121" t="s">
        <v>55</v>
      </c>
      <c r="B199" s="122">
        <v>646.20024183752355</v>
      </c>
      <c r="C199" s="122">
        <v>739.08347278455949</v>
      </c>
      <c r="D199" s="122">
        <v>693.88170393402856</v>
      </c>
      <c r="E199" s="122">
        <v>659.65788470723078</v>
      </c>
      <c r="F199" s="122">
        <v>664.70202913559399</v>
      </c>
      <c r="G199" s="122">
        <v>685.34454491240854</v>
      </c>
      <c r="H199" s="122">
        <v>713.79048132560183</v>
      </c>
      <c r="I199" s="122">
        <v>713.88601111489356</v>
      </c>
      <c r="J199" s="122">
        <v>725.30580481278173</v>
      </c>
      <c r="K199" s="122">
        <v>704.13105099757183</v>
      </c>
      <c r="L199" s="122">
        <v>737.53326755556486</v>
      </c>
      <c r="M199" s="122">
        <v>764.05127827986314</v>
      </c>
      <c r="N199" s="122">
        <v>745.58353763955176</v>
      </c>
      <c r="O199" s="122">
        <v>774.24375159003546</v>
      </c>
      <c r="P199" s="122">
        <v>813.09502338656046</v>
      </c>
      <c r="Q199" s="122">
        <v>827.14320514890346</v>
      </c>
      <c r="R199" s="122">
        <v>819.0730346623061</v>
      </c>
      <c r="S199" s="122">
        <v>852.90540384570818</v>
      </c>
      <c r="T199" s="122">
        <v>887.67814494283118</v>
      </c>
      <c r="U199" s="122">
        <v>889.44186393145401</v>
      </c>
      <c r="V199" s="122">
        <v>923.94861242292257</v>
      </c>
      <c r="W199" s="122">
        <v>936.24516418456494</v>
      </c>
      <c r="X199" s="122">
        <v>926.11443794068487</v>
      </c>
      <c r="Y199" s="122">
        <v>892.50958024796103</v>
      </c>
      <c r="DA199" s="130" t="s">
        <v>2456</v>
      </c>
    </row>
    <row r="200" spans="1:105" ht="12" customHeight="1" x14ac:dyDescent="0.25">
      <c r="A200" s="97" t="s">
        <v>138</v>
      </c>
      <c r="B200" s="98">
        <v>683.64663953409422</v>
      </c>
      <c r="C200" s="98">
        <v>711.93787670163204</v>
      </c>
      <c r="D200" s="98">
        <v>685.29576661520593</v>
      </c>
      <c r="E200" s="98">
        <v>674.37615533113262</v>
      </c>
      <c r="F200" s="98">
        <v>678.74314682147201</v>
      </c>
      <c r="G200" s="98">
        <v>699.94349962071783</v>
      </c>
      <c r="H200" s="98">
        <v>694.79591206716202</v>
      </c>
      <c r="I200" s="98">
        <v>707.10092308535491</v>
      </c>
      <c r="J200" s="98">
        <v>738.34335713969256</v>
      </c>
      <c r="K200" s="98">
        <v>714.81418760817996</v>
      </c>
      <c r="L200" s="98">
        <v>733.25725245589206</v>
      </c>
      <c r="M200" s="98">
        <v>745.05786626949237</v>
      </c>
      <c r="N200" s="98">
        <v>714.59319467329624</v>
      </c>
      <c r="O200" s="98">
        <v>803.21405998358409</v>
      </c>
      <c r="P200" s="98">
        <v>828.43339478898019</v>
      </c>
      <c r="Q200" s="98">
        <v>971.60243784417833</v>
      </c>
      <c r="R200" s="98">
        <v>848.48412210784829</v>
      </c>
      <c r="S200" s="98">
        <v>845.30984034358596</v>
      </c>
      <c r="T200" s="98">
        <v>896.80256087347641</v>
      </c>
      <c r="U200" s="98">
        <v>856.31202192906642</v>
      </c>
      <c r="V200" s="98">
        <v>944.3027557594645</v>
      </c>
      <c r="W200" s="98">
        <v>949.16403076567269</v>
      </c>
      <c r="X200" s="98">
        <v>916.28385884194415</v>
      </c>
      <c r="Y200" s="98">
        <v>892.6404853523959</v>
      </c>
      <c r="DA200" s="63" t="s">
        <v>2457</v>
      </c>
    </row>
    <row r="201" spans="1:105" ht="12" customHeight="1" x14ac:dyDescent="0.25">
      <c r="A201" s="97" t="s">
        <v>137</v>
      </c>
      <c r="B201" s="98">
        <v>683.64663953409422</v>
      </c>
      <c r="C201" s="98">
        <v>711.93670551445769</v>
      </c>
      <c r="D201" s="98">
        <v>685.29218883714577</v>
      </c>
      <c r="E201" s="98">
        <v>674.37443172819349</v>
      </c>
      <c r="F201" s="98">
        <v>678.7418097884165</v>
      </c>
      <c r="G201" s="98">
        <v>699.94220869290962</v>
      </c>
      <c r="H201" s="98">
        <v>694.79305030314868</v>
      </c>
      <c r="I201" s="98">
        <v>707.07661714336473</v>
      </c>
      <c r="J201" s="98">
        <v>738.2987316270146</v>
      </c>
      <c r="K201" s="98">
        <v>714.79308291891721</v>
      </c>
      <c r="L201" s="98">
        <v>733.24129134277212</v>
      </c>
      <c r="M201" s="98">
        <v>745.01864576577202</v>
      </c>
      <c r="N201" s="98">
        <v>714.57747953774481</v>
      </c>
      <c r="O201" s="98">
        <v>803.20502891655019</v>
      </c>
      <c r="P201" s="98">
        <v>828.4271561546368</v>
      </c>
      <c r="Q201" s="98">
        <v>971.88801268979353</v>
      </c>
      <c r="R201" s="98">
        <v>848.6617196299552</v>
      </c>
      <c r="S201" s="98">
        <v>845.36275782448604</v>
      </c>
      <c r="T201" s="98">
        <v>896.87883390620334</v>
      </c>
      <c r="U201" s="98">
        <v>856.32799236047231</v>
      </c>
      <c r="V201" s="98">
        <v>944.38657007348365</v>
      </c>
      <c r="W201" s="98">
        <v>949.23185770641544</v>
      </c>
      <c r="X201" s="98">
        <v>916.33346936867747</v>
      </c>
      <c r="Y201" s="98">
        <v>892.6975590292044</v>
      </c>
      <c r="DA201" s="63" t="s">
        <v>2458</v>
      </c>
    </row>
    <row r="202" spans="1:105" ht="12" customHeight="1" x14ac:dyDescent="0.25">
      <c r="A202" s="100" t="s">
        <v>211</v>
      </c>
      <c r="B202" s="101">
        <v>78.248903142346094</v>
      </c>
      <c r="C202" s="101">
        <v>157.8841259720771</v>
      </c>
      <c r="D202" s="101">
        <v>61.297418978185512</v>
      </c>
      <c r="E202" s="101">
        <v>35.487770961313352</v>
      </c>
      <c r="F202" s="101">
        <v>46.985214554044937</v>
      </c>
      <c r="G202" s="101">
        <v>46.784129831272878</v>
      </c>
      <c r="H202" s="101">
        <v>63.551896681898555</v>
      </c>
      <c r="I202" s="101">
        <v>52.780246808931423</v>
      </c>
      <c r="J202" s="101">
        <v>52.337041047649564</v>
      </c>
      <c r="K202" s="101">
        <v>47.296383119053843</v>
      </c>
      <c r="L202" s="101">
        <v>48.071806691372238</v>
      </c>
      <c r="M202" s="101">
        <v>75.067652650736676</v>
      </c>
      <c r="N202" s="101">
        <v>38.575500166202261</v>
      </c>
      <c r="O202" s="101">
        <v>33.095906789657256</v>
      </c>
      <c r="P202" s="101">
        <v>71.165796341592994</v>
      </c>
      <c r="Q202" s="101">
        <v>26.515000637841613</v>
      </c>
      <c r="R202" s="101">
        <v>29.149548234073261</v>
      </c>
      <c r="S202" s="101">
        <v>46.242596706687323</v>
      </c>
      <c r="T202" s="101">
        <v>59.098197788482544</v>
      </c>
      <c r="U202" s="101">
        <v>70.420511516851846</v>
      </c>
      <c r="V202" s="101">
        <v>66.706630815331422</v>
      </c>
      <c r="W202" s="101">
        <v>73.744090464837427</v>
      </c>
      <c r="X202" s="101">
        <v>75.503926518543466</v>
      </c>
      <c r="Y202" s="101">
        <v>59.111113889946274</v>
      </c>
      <c r="DA202" s="131" t="s">
        <v>2459</v>
      </c>
    </row>
    <row r="203" spans="1:105" ht="12" customHeight="1" x14ac:dyDescent="0.25">
      <c r="A203" s="103" t="s">
        <v>52</v>
      </c>
      <c r="B203" s="104">
        <v>605.39773639174825</v>
      </c>
      <c r="C203" s="104">
        <v>554.05257954238061</v>
      </c>
      <c r="D203" s="104">
        <v>623.99476985896024</v>
      </c>
      <c r="E203" s="104">
        <v>638.88666076688014</v>
      </c>
      <c r="F203" s="104">
        <v>631.75659523437162</v>
      </c>
      <c r="G203" s="104">
        <v>653.1580788616368</v>
      </c>
      <c r="H203" s="104">
        <v>631.24115362125031</v>
      </c>
      <c r="I203" s="104">
        <v>654.29637033443328</v>
      </c>
      <c r="J203" s="104">
        <v>685.96169057936504</v>
      </c>
      <c r="K203" s="104">
        <v>667.49669979986334</v>
      </c>
      <c r="L203" s="104">
        <v>685.1694846513999</v>
      </c>
      <c r="M203" s="104">
        <v>669.95099311503532</v>
      </c>
      <c r="N203" s="104">
        <v>676.00197937154269</v>
      </c>
      <c r="O203" s="104">
        <v>770.10912212689288</v>
      </c>
      <c r="P203" s="104">
        <v>757.26135981304378</v>
      </c>
      <c r="Q203" s="104">
        <v>945.37301205195206</v>
      </c>
      <c r="R203" s="104">
        <v>819.51217139588186</v>
      </c>
      <c r="S203" s="104">
        <v>799.1201611177986</v>
      </c>
      <c r="T203" s="104">
        <v>837.78063611772086</v>
      </c>
      <c r="U203" s="104">
        <v>785.90748084362042</v>
      </c>
      <c r="V203" s="104">
        <v>877.67993925815222</v>
      </c>
      <c r="W203" s="104">
        <v>875.48776724157801</v>
      </c>
      <c r="X203" s="104">
        <v>840.82954285013409</v>
      </c>
      <c r="Y203" s="104">
        <v>833.5864451392581</v>
      </c>
      <c r="DA203" s="132" t="s">
        <v>2460</v>
      </c>
    </row>
    <row r="204" spans="1:105" ht="12" customHeight="1" x14ac:dyDescent="0.25">
      <c r="A204" s="106" t="s">
        <v>122</v>
      </c>
      <c r="B204" s="101">
        <v>621.86504031785091</v>
      </c>
      <c r="C204" s="101">
        <v>756.53624691320613</v>
      </c>
      <c r="D204" s="101">
        <v>699.23176545624244</v>
      </c>
      <c r="E204" s="101">
        <v>650.83873526302796</v>
      </c>
      <c r="F204" s="101">
        <v>656.4756262023202</v>
      </c>
      <c r="G204" s="101">
        <v>676.64512435444237</v>
      </c>
      <c r="H204" s="101">
        <v>725.69683949166597</v>
      </c>
      <c r="I204" s="101">
        <v>718.22411164519644</v>
      </c>
      <c r="J204" s="101">
        <v>716.51892897313473</v>
      </c>
      <c r="K204" s="101">
        <v>696.88077217825401</v>
      </c>
      <c r="L204" s="101">
        <v>740.10427897316083</v>
      </c>
      <c r="M204" s="101">
        <v>775.97394374030375</v>
      </c>
      <c r="N204" s="101">
        <v>764.22092720362889</v>
      </c>
      <c r="O204" s="101">
        <v>758.2246651000753</v>
      </c>
      <c r="P204" s="101">
        <v>805.3423616590477</v>
      </c>
      <c r="Q204" s="101">
        <v>764.76303860094583</v>
      </c>
      <c r="R204" s="101">
        <v>805.05752859596601</v>
      </c>
      <c r="S204" s="101">
        <v>853.71199731663421</v>
      </c>
      <c r="T204" s="101">
        <v>882.45573464673123</v>
      </c>
      <c r="U204" s="101">
        <v>904.63921546825395</v>
      </c>
      <c r="V204" s="101">
        <v>915.62087564079036</v>
      </c>
      <c r="W204" s="101">
        <v>930.95380849572757</v>
      </c>
      <c r="X204" s="101">
        <v>930.24551960765871</v>
      </c>
      <c r="Y204" s="101">
        <v>892.17090774608164</v>
      </c>
      <c r="DA204" s="131" t="s">
        <v>2461</v>
      </c>
    </row>
    <row r="205" spans="1:105" ht="12" customHeight="1" x14ac:dyDescent="0.25">
      <c r="A205" s="107" t="s">
        <v>121</v>
      </c>
      <c r="B205" s="104">
        <v>621.86504031785068</v>
      </c>
      <c r="C205" s="104">
        <v>756.4590521040484</v>
      </c>
      <c r="D205" s="104">
        <v>699.11821816444592</v>
      </c>
      <c r="E205" s="104">
        <v>650.87837452352528</v>
      </c>
      <c r="F205" s="104">
        <v>656.57574970701171</v>
      </c>
      <c r="G205" s="104">
        <v>676.68957333204605</v>
      </c>
      <c r="H205" s="104">
        <v>725.79320567231809</v>
      </c>
      <c r="I205" s="104">
        <v>718.6389339473335</v>
      </c>
      <c r="J205" s="104">
        <v>717.25409368753526</v>
      </c>
      <c r="K205" s="104">
        <v>697.57558718481198</v>
      </c>
      <c r="L205" s="104">
        <v>740.63592688904271</v>
      </c>
      <c r="M205" s="104">
        <v>775.91360930937014</v>
      </c>
      <c r="N205" s="104">
        <v>763.95901977936785</v>
      </c>
      <c r="O205" s="104">
        <v>758.04381538661892</v>
      </c>
      <c r="P205" s="104">
        <v>805.74010191632408</v>
      </c>
      <c r="Q205" s="104">
        <v>766.72454351646115</v>
      </c>
      <c r="R205" s="104">
        <v>809.41579571823706</v>
      </c>
      <c r="S205" s="104">
        <v>858.86178368125115</v>
      </c>
      <c r="T205" s="104">
        <v>885.03202534237903</v>
      </c>
      <c r="U205" s="104">
        <v>904.0428471431859</v>
      </c>
      <c r="V205" s="104">
        <v>913.63398063362081</v>
      </c>
      <c r="W205" s="104">
        <v>929.84844959899317</v>
      </c>
      <c r="X205" s="104">
        <v>930.90831025470516</v>
      </c>
      <c r="Y205" s="104">
        <v>892.73118109421671</v>
      </c>
      <c r="DA205" s="132" t="s">
        <v>2462</v>
      </c>
    </row>
    <row r="206" spans="1:105" ht="12" customHeight="1" x14ac:dyDescent="0.25">
      <c r="A206" s="108" t="s">
        <v>53</v>
      </c>
      <c r="B206" s="98">
        <v>69.324390803150436</v>
      </c>
      <c r="C206" s="98">
        <v>166.86246839771715</v>
      </c>
      <c r="D206" s="98">
        <v>62.261062495015622</v>
      </c>
      <c r="E206" s="98">
        <v>33.399946898858019</v>
      </c>
      <c r="F206" s="98">
        <v>45.059332972995627</v>
      </c>
      <c r="G206" s="98">
        <v>44.81095163099689</v>
      </c>
      <c r="H206" s="98">
        <v>66.957350677236491</v>
      </c>
      <c r="I206" s="98">
        <v>53.782374763229789</v>
      </c>
      <c r="J206" s="98">
        <v>50.231680000785531</v>
      </c>
      <c r="K206" s="98">
        <v>45.489184707632084</v>
      </c>
      <c r="L206" s="98">
        <v>47.90828271375954</v>
      </c>
      <c r="M206" s="98">
        <v>75.966923706590421</v>
      </c>
      <c r="N206" s="98">
        <v>49.226672122856428</v>
      </c>
      <c r="O206" s="98">
        <v>28.880716656700098</v>
      </c>
      <c r="P206" s="98">
        <v>68.994873304685314</v>
      </c>
      <c r="Q206" s="98">
        <v>10.034824662408447</v>
      </c>
      <c r="R206" s="98">
        <v>20.695571680912398</v>
      </c>
      <c r="S206" s="98">
        <v>47.203817548542737</v>
      </c>
      <c r="T206" s="98">
        <v>57.660810395748321</v>
      </c>
      <c r="U206" s="98">
        <v>77.361322280840369</v>
      </c>
      <c r="V206" s="98">
        <v>64.316728228081516</v>
      </c>
      <c r="W206" s="98">
        <v>69.355785706536821</v>
      </c>
      <c r="X206" s="98">
        <v>75.489621581578831</v>
      </c>
      <c r="Y206" s="98">
        <v>59.571177651193373</v>
      </c>
      <c r="DA206" s="63" t="s">
        <v>2463</v>
      </c>
    </row>
    <row r="207" spans="1:105" ht="12" customHeight="1" x14ac:dyDescent="0.25">
      <c r="A207" s="108" t="s">
        <v>52</v>
      </c>
      <c r="B207" s="98">
        <v>552.54064951470025</v>
      </c>
      <c r="C207" s="98">
        <v>589.59658370633122</v>
      </c>
      <c r="D207" s="98">
        <v>636.8571556694302</v>
      </c>
      <c r="E207" s="98">
        <v>617.47842762466723</v>
      </c>
      <c r="F207" s="98">
        <v>611.51641673401616</v>
      </c>
      <c r="G207" s="98">
        <v>631.87862170104927</v>
      </c>
      <c r="H207" s="98">
        <v>658.83585499508183</v>
      </c>
      <c r="I207" s="98">
        <v>664.85655918410373</v>
      </c>
      <c r="J207" s="98">
        <v>667.02241368674981</v>
      </c>
      <c r="K207" s="98">
        <v>652.08640247717983</v>
      </c>
      <c r="L207" s="98">
        <v>692.7276441752831</v>
      </c>
      <c r="M207" s="98">
        <v>699.94668560277978</v>
      </c>
      <c r="N207" s="98">
        <v>714.73234765651148</v>
      </c>
      <c r="O207" s="98">
        <v>729.16309872991883</v>
      </c>
      <c r="P207" s="98">
        <v>736.74522861163894</v>
      </c>
      <c r="Q207" s="98">
        <v>756.6897188540529</v>
      </c>
      <c r="R207" s="98">
        <v>788.72022403732478</v>
      </c>
      <c r="S207" s="98">
        <v>811.65796613270834</v>
      </c>
      <c r="T207" s="98">
        <v>827.37121494663074</v>
      </c>
      <c r="U207" s="98">
        <v>826.68152486234544</v>
      </c>
      <c r="V207" s="98">
        <v>849.31725240553942</v>
      </c>
      <c r="W207" s="98">
        <v>860.49266389245633</v>
      </c>
      <c r="X207" s="98">
        <v>855.41868867312633</v>
      </c>
      <c r="Y207" s="98">
        <v>833.16000344302336</v>
      </c>
      <c r="DA207" s="63" t="s">
        <v>2464</v>
      </c>
    </row>
    <row r="208" spans="1:105" ht="12" customHeight="1" x14ac:dyDescent="0.25">
      <c r="A208" s="121" t="s">
        <v>54</v>
      </c>
      <c r="B208" s="122">
        <v>382.78723971742363</v>
      </c>
      <c r="C208" s="122">
        <v>426.39274836696575</v>
      </c>
      <c r="D208" s="122">
        <v>424.35502396965808</v>
      </c>
      <c r="E208" s="122">
        <v>433.34174608057174</v>
      </c>
      <c r="F208" s="122">
        <v>431.96701312764532</v>
      </c>
      <c r="G208" s="122">
        <v>444.47292451519081</v>
      </c>
      <c r="H208" s="122">
        <v>509.40228483674844</v>
      </c>
      <c r="I208" s="122">
        <v>506.56144558464803</v>
      </c>
      <c r="J208" s="122">
        <v>500.40457552102652</v>
      </c>
      <c r="K208" s="122">
        <v>482.44644710336627</v>
      </c>
      <c r="L208" s="122">
        <v>502.9304987006318</v>
      </c>
      <c r="M208" s="122">
        <v>469.31846208274226</v>
      </c>
      <c r="N208" s="122">
        <v>454.31579668933671</v>
      </c>
      <c r="O208" s="122">
        <v>402.17293781763993</v>
      </c>
      <c r="P208" s="122">
        <v>450.12763388879421</v>
      </c>
      <c r="Q208" s="122">
        <v>445.56859307466692</v>
      </c>
      <c r="R208" s="122">
        <v>452.32045585977841</v>
      </c>
      <c r="S208" s="122">
        <v>465.65568972776998</v>
      </c>
      <c r="T208" s="122">
        <v>506.66035897957215</v>
      </c>
      <c r="U208" s="122">
        <v>478.41786811412618</v>
      </c>
      <c r="V208" s="122">
        <v>477.65299661853231</v>
      </c>
      <c r="W208" s="122">
        <v>488.40033741297975</v>
      </c>
      <c r="X208" s="122">
        <v>501.95366002194697</v>
      </c>
      <c r="Y208" s="122">
        <v>475.38126866463563</v>
      </c>
      <c r="DA208" s="130" t="s">
        <v>2465</v>
      </c>
    </row>
    <row r="209" spans="1:105" ht="12" customHeight="1" x14ac:dyDescent="0.25">
      <c r="A209" s="97" t="s">
        <v>50</v>
      </c>
      <c r="B209" s="98">
        <v>397.90509677520248</v>
      </c>
      <c r="C209" s="98">
        <v>409.15959037831885</v>
      </c>
      <c r="D209" s="98">
        <v>422.42267137021878</v>
      </c>
      <c r="E209" s="98">
        <v>431.19440328210254</v>
      </c>
      <c r="F209" s="98">
        <v>443.30271588428371</v>
      </c>
      <c r="G209" s="98">
        <v>460.82396549181891</v>
      </c>
      <c r="H209" s="98">
        <v>478.64150841350465</v>
      </c>
      <c r="I209" s="98">
        <v>497.53759623514145</v>
      </c>
      <c r="J209" s="98">
        <v>502.81862443982448</v>
      </c>
      <c r="K209" s="98">
        <v>492.45216716628948</v>
      </c>
      <c r="L209" s="98">
        <v>488.840682374202</v>
      </c>
      <c r="M209" s="98">
        <v>465.01014449214136</v>
      </c>
      <c r="N209" s="98">
        <v>449.82170649032793</v>
      </c>
      <c r="O209" s="98">
        <v>438.63313293371692</v>
      </c>
      <c r="P209" s="98">
        <v>437.57182087818512</v>
      </c>
      <c r="Q209" s="98">
        <v>445.02859253558034</v>
      </c>
      <c r="R209" s="98">
        <v>458.9210311342519</v>
      </c>
      <c r="S209" s="98">
        <v>479.04015712705166</v>
      </c>
      <c r="T209" s="98">
        <v>511.20609657683701</v>
      </c>
      <c r="U209" s="98">
        <v>463.27883601932842</v>
      </c>
      <c r="V209" s="98">
        <v>452.7151782250728</v>
      </c>
      <c r="W209" s="98">
        <v>483.89251041110117</v>
      </c>
      <c r="X209" s="98">
        <v>547.35454936244264</v>
      </c>
      <c r="Y209" s="98">
        <v>456.59042829161217</v>
      </c>
      <c r="DA209" s="63" t="s">
        <v>2466</v>
      </c>
    </row>
    <row r="210" spans="1:105" ht="12" customHeight="1" x14ac:dyDescent="0.25">
      <c r="A210" s="109" t="s">
        <v>120</v>
      </c>
      <c r="B210" s="33">
        <v>375.59035191196307</v>
      </c>
      <c r="C210" s="33">
        <v>434.03879258688272</v>
      </c>
      <c r="D210" s="33">
        <v>425.18494202951968</v>
      </c>
      <c r="E210" s="33">
        <v>434.22772277089433</v>
      </c>
      <c r="F210" s="33">
        <v>427.47436242877745</v>
      </c>
      <c r="G210" s="33">
        <v>438.38984790822707</v>
      </c>
      <c r="H210" s="33">
        <v>519.84637419648197</v>
      </c>
      <c r="I210" s="33">
        <v>509.47311125361421</v>
      </c>
      <c r="J210" s="33">
        <v>499.65089651108821</v>
      </c>
      <c r="K210" s="33">
        <v>479.37354588510505</v>
      </c>
      <c r="L210" s="33">
        <v>507.18592902665273</v>
      </c>
      <c r="M210" s="33">
        <v>470.64056288913986</v>
      </c>
      <c r="N210" s="33">
        <v>455.68954119200578</v>
      </c>
      <c r="O210" s="33">
        <v>391.11351316869445</v>
      </c>
      <c r="P210" s="33">
        <v>453.90125283231788</v>
      </c>
      <c r="Q210" s="33">
        <v>445.72394304311206</v>
      </c>
      <c r="R210" s="33">
        <v>450.44950206685269</v>
      </c>
      <c r="S210" s="33">
        <v>461.9190509289711</v>
      </c>
      <c r="T210" s="33">
        <v>505.44482165264304</v>
      </c>
      <c r="U210" s="33">
        <v>482.17663301438989</v>
      </c>
      <c r="V210" s="33">
        <v>483.47706283664655</v>
      </c>
      <c r="W210" s="33">
        <v>489.4190902103968</v>
      </c>
      <c r="X210" s="33">
        <v>491.98609916379445</v>
      </c>
      <c r="Y210" s="33">
        <v>479.45677056125948</v>
      </c>
      <c r="DA210" s="60" t="s">
        <v>2467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1831.4774059542526</v>
      </c>
      <c r="C212" s="117">
        <f t="shared" si="101"/>
        <v>1870.3245402527082</v>
      </c>
      <c r="D212" s="117">
        <f t="shared" si="101"/>
        <v>1841.1730996758922</v>
      </c>
      <c r="E212" s="117">
        <f t="shared" si="101"/>
        <v>2014.7315664870612</v>
      </c>
      <c r="F212" s="117">
        <f t="shared" si="101"/>
        <v>2221.0342359618357</v>
      </c>
      <c r="G212" s="117">
        <f t="shared" si="101"/>
        <v>2241.6324998624982</v>
      </c>
      <c r="H212" s="117">
        <f t="shared" si="101"/>
        <v>2099.9121660051196</v>
      </c>
      <c r="I212" s="117">
        <f t="shared" si="101"/>
        <v>2132.2714300349712</v>
      </c>
      <c r="J212" s="117">
        <f t="shared" si="101"/>
        <v>2111.3264828832184</v>
      </c>
      <c r="K212" s="117">
        <f t="shared" si="101"/>
        <v>2098.110545951633</v>
      </c>
      <c r="L212" s="117">
        <f t="shared" si="101"/>
        <v>2229.6942197677354</v>
      </c>
      <c r="M212" s="117">
        <f t="shared" si="101"/>
        <v>1939.2328313732855</v>
      </c>
      <c r="N212" s="117">
        <f t="shared" si="101"/>
        <v>1780.8340427973876</v>
      </c>
      <c r="O212" s="117">
        <f t="shared" si="101"/>
        <v>1708.8779922096471</v>
      </c>
      <c r="P212" s="117">
        <f t="shared" si="101"/>
        <v>1577.229833377171</v>
      </c>
      <c r="Q212" s="117">
        <f t="shared" si="101"/>
        <v>1720.5673953612118</v>
      </c>
      <c r="R212" s="117">
        <f t="shared" ref="R212:V212" si="102">R213+R216+R218+R227</f>
        <v>1454.394518010153</v>
      </c>
      <c r="S212" s="117">
        <f t="shared" si="102"/>
        <v>1454.5412832149971</v>
      </c>
      <c r="T212" s="117">
        <f t="shared" si="102"/>
        <v>1590.8041870280188</v>
      </c>
      <c r="U212" s="117">
        <f t="shared" si="102"/>
        <v>1430.6942971741744</v>
      </c>
      <c r="V212" s="117">
        <f t="shared" si="102"/>
        <v>1537.4290860742287</v>
      </c>
      <c r="W212" s="117">
        <f t="shared" ref="W212:Y212" si="103">W213+W216+W218+W227</f>
        <v>1506.5353602668924</v>
      </c>
      <c r="X212" s="117">
        <f t="shared" si="103"/>
        <v>1443.2270292636347</v>
      </c>
      <c r="Y212" s="117">
        <f t="shared" si="103"/>
        <v>1411.2019550504886</v>
      </c>
      <c r="DA212" s="129" t="s">
        <v>2618</v>
      </c>
    </row>
    <row r="213" spans="1:105" ht="12" customHeight="1" x14ac:dyDescent="0.25">
      <c r="A213" s="121" t="s">
        <v>57</v>
      </c>
      <c r="B213" s="122">
        <f t="shared" ref="B213:Q213" si="104">SUM(B214:B215)</f>
        <v>1631.4185124864882</v>
      </c>
      <c r="C213" s="122">
        <f t="shared" si="104"/>
        <v>1666.5255282497558</v>
      </c>
      <c r="D213" s="122">
        <f t="shared" si="104"/>
        <v>1646.1293801963627</v>
      </c>
      <c r="E213" s="122">
        <f t="shared" si="104"/>
        <v>1826.2205891241952</v>
      </c>
      <c r="F213" s="122">
        <f t="shared" si="104"/>
        <v>2034.5750036919314</v>
      </c>
      <c r="G213" s="122">
        <f t="shared" si="104"/>
        <v>2050.3599258022737</v>
      </c>
      <c r="H213" s="122">
        <f t="shared" si="104"/>
        <v>1906.7519145399433</v>
      </c>
      <c r="I213" s="122">
        <f t="shared" si="104"/>
        <v>1934.1650834943657</v>
      </c>
      <c r="J213" s="122">
        <f t="shared" si="104"/>
        <v>1907.4397248085224</v>
      </c>
      <c r="K213" s="122">
        <f t="shared" si="104"/>
        <v>1902.539937442883</v>
      </c>
      <c r="L213" s="122">
        <f t="shared" si="104"/>
        <v>2035.4429956748322</v>
      </c>
      <c r="M213" s="122">
        <f t="shared" si="104"/>
        <v>1748.9244619429658</v>
      </c>
      <c r="N213" s="122">
        <f t="shared" si="104"/>
        <v>1605.585700425326</v>
      </c>
      <c r="O213" s="122">
        <f t="shared" si="104"/>
        <v>1530.5421623126974</v>
      </c>
      <c r="P213" s="122">
        <f t="shared" si="104"/>
        <v>1406.4464204902367</v>
      </c>
      <c r="Q213" s="122">
        <f t="shared" si="104"/>
        <v>1544.2737848884949</v>
      </c>
      <c r="R213" s="122">
        <f t="shared" ref="R213:V213" si="105">SUM(R214:R215)</f>
        <v>1299.6450602476175</v>
      </c>
      <c r="S213" s="122">
        <f t="shared" si="105"/>
        <v>1298.7828504046417</v>
      </c>
      <c r="T213" s="122">
        <f t="shared" si="105"/>
        <v>1428.0832773284828</v>
      </c>
      <c r="U213" s="122">
        <f t="shared" si="105"/>
        <v>1280.585900367131</v>
      </c>
      <c r="V213" s="122">
        <f t="shared" si="105"/>
        <v>1380.9472410889011</v>
      </c>
      <c r="W213" s="122">
        <f t="shared" ref="W213:Y213" si="106">SUM(W214:W215)</f>
        <v>1351.7341353196657</v>
      </c>
      <c r="X213" s="122">
        <f t="shared" si="106"/>
        <v>1290.8848486625311</v>
      </c>
      <c r="Y213" s="122">
        <f t="shared" si="106"/>
        <v>1267.4210220506677</v>
      </c>
      <c r="DA213" s="130" t="s">
        <v>2619</v>
      </c>
    </row>
    <row r="214" spans="1:105" ht="12" customHeight="1" x14ac:dyDescent="0.25">
      <c r="A214" s="97" t="s">
        <v>211</v>
      </c>
      <c r="B214" s="98">
        <v>1631.4185124864882</v>
      </c>
      <c r="C214" s="98">
        <v>1666.5255282497558</v>
      </c>
      <c r="D214" s="98">
        <v>1646.1293801963627</v>
      </c>
      <c r="E214" s="98">
        <v>1826.2205891241952</v>
      </c>
      <c r="F214" s="98">
        <v>2034.5750036919314</v>
      </c>
      <c r="G214" s="98">
        <v>2050.3599258022737</v>
      </c>
      <c r="H214" s="98">
        <v>1906.7519145399433</v>
      </c>
      <c r="I214" s="98">
        <v>1934.1650834943657</v>
      </c>
      <c r="J214" s="98">
        <v>1907.4397248085224</v>
      </c>
      <c r="K214" s="98">
        <v>1902.539937442883</v>
      </c>
      <c r="L214" s="98">
        <v>2035.4429956748322</v>
      </c>
      <c r="M214" s="98">
        <v>1748.9244619429658</v>
      </c>
      <c r="N214" s="98">
        <v>1605.585700425326</v>
      </c>
      <c r="O214" s="98">
        <v>1530.5421623126974</v>
      </c>
      <c r="P214" s="98">
        <v>1406.4464204902367</v>
      </c>
      <c r="Q214" s="98">
        <v>1544.2737848884949</v>
      </c>
      <c r="R214" s="98">
        <v>1299.6450602476175</v>
      </c>
      <c r="S214" s="98">
        <v>1298.7828504046417</v>
      </c>
      <c r="T214" s="98">
        <v>1428.0832773284828</v>
      </c>
      <c r="U214" s="98">
        <v>1280.585900367131</v>
      </c>
      <c r="V214" s="98">
        <v>1380.9472410889011</v>
      </c>
      <c r="W214" s="98">
        <v>1351.7341353196657</v>
      </c>
      <c r="X214" s="98">
        <v>1290.8848486625311</v>
      </c>
      <c r="Y214" s="98">
        <v>1267.4210220506677</v>
      </c>
      <c r="DA214" s="63" t="s">
        <v>2620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2621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2622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2623</v>
      </c>
    </row>
    <row r="218" spans="1:105" ht="12" customHeight="1" x14ac:dyDescent="0.25">
      <c r="A218" s="121" t="s">
        <v>55</v>
      </c>
      <c r="B218" s="122">
        <v>148.38648887720299</v>
      </c>
      <c r="C218" s="122">
        <v>153.22110200550429</v>
      </c>
      <c r="D218" s="122">
        <v>144.09184756877076</v>
      </c>
      <c r="E218" s="122">
        <v>138.06067034086337</v>
      </c>
      <c r="F218" s="122">
        <v>136.1764627744291</v>
      </c>
      <c r="G218" s="122">
        <v>141.45700841586103</v>
      </c>
      <c r="H218" s="122">
        <v>144.93258952906277</v>
      </c>
      <c r="I218" s="122">
        <v>149.93847852205658</v>
      </c>
      <c r="J218" s="122">
        <v>156.44174821934863</v>
      </c>
      <c r="K218" s="122">
        <v>149.73827077095066</v>
      </c>
      <c r="L218" s="122">
        <v>149.4023166250237</v>
      </c>
      <c r="M218" s="122">
        <v>147.1930784616082</v>
      </c>
      <c r="N218" s="122">
        <v>133.72317731744255</v>
      </c>
      <c r="O218" s="122">
        <v>138.12149427402284</v>
      </c>
      <c r="P218" s="122">
        <v>130.96811011443089</v>
      </c>
      <c r="Q218" s="122">
        <v>137.18372451729832</v>
      </c>
      <c r="R218" s="122">
        <v>114.95854624269109</v>
      </c>
      <c r="S218" s="122">
        <v>114.84657431213493</v>
      </c>
      <c r="T218" s="122">
        <v>120.6944667800411</v>
      </c>
      <c r="U218" s="122">
        <v>114.42537198761892</v>
      </c>
      <c r="V218" s="122">
        <v>123.59926073858499</v>
      </c>
      <c r="W218" s="122">
        <v>120.92700117337895</v>
      </c>
      <c r="X218" s="122">
        <v>115.23012118567708</v>
      </c>
      <c r="Y218" s="122">
        <v>113.35963565704745</v>
      </c>
      <c r="DA218" s="130" t="s">
        <v>2624</v>
      </c>
    </row>
    <row r="219" spans="1:105" ht="12" customHeight="1" x14ac:dyDescent="0.25">
      <c r="A219" s="97" t="s">
        <v>138</v>
      </c>
      <c r="B219" s="98">
        <v>377.34403504637243</v>
      </c>
      <c r="C219" s="98">
        <v>392.22981876141705</v>
      </c>
      <c r="D219" s="98">
        <v>376.59316385361888</v>
      </c>
      <c r="E219" s="98">
        <v>369.26084257621955</v>
      </c>
      <c r="F219" s="98">
        <v>369.72050373066759</v>
      </c>
      <c r="G219" s="98">
        <v>379.72094719585834</v>
      </c>
      <c r="H219" s="98">
        <v>376.48561192758507</v>
      </c>
      <c r="I219" s="98">
        <v>381.17411411786196</v>
      </c>
      <c r="J219" s="98">
        <v>394.41193960521286</v>
      </c>
      <c r="K219" s="98">
        <v>378.35445484414078</v>
      </c>
      <c r="L219" s="98">
        <v>383.92347585347176</v>
      </c>
      <c r="M219" s="98">
        <v>383.77034604946579</v>
      </c>
      <c r="N219" s="98">
        <v>358.75656373562828</v>
      </c>
      <c r="O219" s="98">
        <v>389.10992021874853</v>
      </c>
      <c r="P219" s="98">
        <v>398.04468753069153</v>
      </c>
      <c r="Q219" s="98">
        <v>463.14169688418434</v>
      </c>
      <c r="R219" s="98">
        <v>399.17197720719747</v>
      </c>
      <c r="S219" s="98">
        <v>387.7216084478095</v>
      </c>
      <c r="T219" s="98">
        <v>400.22927269726347</v>
      </c>
      <c r="U219" s="98">
        <v>371.46368578966559</v>
      </c>
      <c r="V219" s="98">
        <v>397.29020135809242</v>
      </c>
      <c r="W219" s="98">
        <v>391.78895511923321</v>
      </c>
      <c r="X219" s="98">
        <v>372.11762495282466</v>
      </c>
      <c r="Y219" s="98">
        <v>353.75774267225381</v>
      </c>
      <c r="DA219" s="63" t="s">
        <v>2625</v>
      </c>
    </row>
    <row r="220" spans="1:105" ht="12" customHeight="1" x14ac:dyDescent="0.25">
      <c r="A220" s="97" t="s">
        <v>137</v>
      </c>
      <c r="B220" s="98">
        <v>43.190085553273768</v>
      </c>
      <c r="C220" s="98">
        <v>87.155075391325681</v>
      </c>
      <c r="D220" s="98">
        <v>33.84834981143139</v>
      </c>
      <c r="E220" s="98">
        <v>19.439992352907431</v>
      </c>
      <c r="F220" s="98">
        <v>25.541172982970199</v>
      </c>
      <c r="G220" s="98">
        <v>25.327764483805495</v>
      </c>
      <c r="H220" s="98">
        <v>34.379371227543807</v>
      </c>
      <c r="I220" s="98">
        <v>28.084583107042949</v>
      </c>
      <c r="J220" s="98">
        <v>27.348294919508447</v>
      </c>
      <c r="K220" s="98">
        <v>24.423043343623775</v>
      </c>
      <c r="L220" s="98">
        <v>24.675584741003775</v>
      </c>
      <c r="M220" s="98">
        <v>38.385986936073195</v>
      </c>
      <c r="N220" s="98">
        <v>19.573473038873548</v>
      </c>
      <c r="O220" s="98">
        <v>16.091714784551669</v>
      </c>
      <c r="P220" s="98">
        <v>34.055601304130001</v>
      </c>
      <c r="Q220" s="98">
        <v>12.0794790297206</v>
      </c>
      <c r="R220" s="98">
        <v>13.212576852979314</v>
      </c>
      <c r="S220" s="98">
        <v>20.731647609874141</v>
      </c>
      <c r="T220" s="98">
        <v>25.634130109199798</v>
      </c>
      <c r="U220" s="98">
        <v>29.995235975756099</v>
      </c>
      <c r="V220" s="98">
        <v>27.373792266445019</v>
      </c>
      <c r="W220" s="98">
        <v>29.764134398958134</v>
      </c>
      <c r="X220" s="98">
        <v>30.100659227765437</v>
      </c>
      <c r="Y220" s="98">
        <v>23.051696176318497</v>
      </c>
      <c r="DA220" s="63" t="s">
        <v>2626</v>
      </c>
    </row>
    <row r="221" spans="1:105" ht="12" customHeight="1" x14ac:dyDescent="0.25">
      <c r="A221" s="100" t="s">
        <v>211</v>
      </c>
      <c r="B221" s="101">
        <v>43.190085553273768</v>
      </c>
      <c r="C221" s="101">
        <v>87.155075391325681</v>
      </c>
      <c r="D221" s="101">
        <v>33.84834981143139</v>
      </c>
      <c r="E221" s="101">
        <v>19.439992352907431</v>
      </c>
      <c r="F221" s="101">
        <v>25.541172982970199</v>
      </c>
      <c r="G221" s="101">
        <v>25.327764483805495</v>
      </c>
      <c r="H221" s="101">
        <v>34.379371227543807</v>
      </c>
      <c r="I221" s="101">
        <v>28.084583107042949</v>
      </c>
      <c r="J221" s="101">
        <v>27.348294919508447</v>
      </c>
      <c r="K221" s="101">
        <v>24.423043343623775</v>
      </c>
      <c r="L221" s="101">
        <v>24.675584741003775</v>
      </c>
      <c r="M221" s="101">
        <v>38.385986936073195</v>
      </c>
      <c r="N221" s="101">
        <v>19.573473038873548</v>
      </c>
      <c r="O221" s="101">
        <v>16.091714784551669</v>
      </c>
      <c r="P221" s="101">
        <v>34.055601304130001</v>
      </c>
      <c r="Q221" s="101">
        <v>12.0794790297206</v>
      </c>
      <c r="R221" s="101">
        <v>13.212576852979314</v>
      </c>
      <c r="S221" s="101">
        <v>20.731647609874141</v>
      </c>
      <c r="T221" s="101">
        <v>25.634130109199798</v>
      </c>
      <c r="U221" s="101">
        <v>29.995235975756099</v>
      </c>
      <c r="V221" s="101">
        <v>27.373792266445019</v>
      </c>
      <c r="W221" s="101">
        <v>29.764134398958134</v>
      </c>
      <c r="X221" s="101">
        <v>30.100659227765437</v>
      </c>
      <c r="Y221" s="101">
        <v>23.051696176318497</v>
      </c>
      <c r="DA221" s="131" t="s">
        <v>2627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2628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2629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2630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2631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2632</v>
      </c>
    </row>
    <row r="227" spans="1:105" ht="12" customHeight="1" x14ac:dyDescent="0.25">
      <c r="A227" s="121" t="s">
        <v>54</v>
      </c>
      <c r="B227" s="122">
        <v>51.672404590561342</v>
      </c>
      <c r="C227" s="122">
        <v>50.577909997448181</v>
      </c>
      <c r="D227" s="122">
        <v>50.951871910758562</v>
      </c>
      <c r="E227" s="122">
        <v>50.450307022002505</v>
      </c>
      <c r="F227" s="122">
        <v>50.282769495475264</v>
      </c>
      <c r="G227" s="122">
        <v>49.815565644363687</v>
      </c>
      <c r="H227" s="122">
        <v>48.227661936113734</v>
      </c>
      <c r="I227" s="122">
        <v>48.16786801854925</v>
      </c>
      <c r="J227" s="122">
        <v>47.445009855347344</v>
      </c>
      <c r="K227" s="122">
        <v>45.832337737799129</v>
      </c>
      <c r="L227" s="122">
        <v>44.848907467879563</v>
      </c>
      <c r="M227" s="122">
        <v>43.115290968711733</v>
      </c>
      <c r="N227" s="122">
        <v>41.525165054618959</v>
      </c>
      <c r="O227" s="122">
        <v>40.214335622926846</v>
      </c>
      <c r="P227" s="122">
        <v>39.815302772503422</v>
      </c>
      <c r="Q227" s="122">
        <v>39.109885955418541</v>
      </c>
      <c r="R227" s="122">
        <v>39.7909115198444</v>
      </c>
      <c r="S227" s="122">
        <v>40.911858498220404</v>
      </c>
      <c r="T227" s="122">
        <v>42.026442919494805</v>
      </c>
      <c r="U227" s="122">
        <v>35.683024819424325</v>
      </c>
      <c r="V227" s="122">
        <v>32.882584246742624</v>
      </c>
      <c r="W227" s="122">
        <v>33.874223773847717</v>
      </c>
      <c r="X227" s="122">
        <v>37.112059415426536</v>
      </c>
      <c r="Y227" s="122">
        <v>30.42129734277335</v>
      </c>
      <c r="DA227" s="130" t="s">
        <v>2633</v>
      </c>
    </row>
    <row r="228" spans="1:105" ht="12" customHeight="1" x14ac:dyDescent="0.25">
      <c r="A228" s="97" t="s">
        <v>50</v>
      </c>
      <c r="B228" s="98">
        <v>160.21599281200238</v>
      </c>
      <c r="C228" s="98">
        <v>164.57373432856201</v>
      </c>
      <c r="D228" s="98">
        <v>169.58645391932896</v>
      </c>
      <c r="E228" s="98">
        <v>172.72677845468348</v>
      </c>
      <c r="F228" s="98">
        <v>177.15453562786183</v>
      </c>
      <c r="G228" s="98">
        <v>183.71760366775979</v>
      </c>
      <c r="H228" s="98">
        <v>190.27167124459353</v>
      </c>
      <c r="I228" s="98">
        <v>197.44997451831367</v>
      </c>
      <c r="J228" s="98">
        <v>199.4123238356554</v>
      </c>
      <c r="K228" s="98">
        <v>195.06770479370644</v>
      </c>
      <c r="L228" s="98">
        <v>193.34455191527064</v>
      </c>
      <c r="M228" s="98">
        <v>183.61468829569213</v>
      </c>
      <c r="N228" s="98">
        <v>177.37126811206312</v>
      </c>
      <c r="O228" s="98">
        <v>172.79108078074165</v>
      </c>
      <c r="P228" s="98">
        <v>172.29118442724723</v>
      </c>
      <c r="Q228" s="98">
        <v>175.05686882846359</v>
      </c>
      <c r="R228" s="98">
        <v>180.17006343676226</v>
      </c>
      <c r="S228" s="98">
        <v>187.45624392008051</v>
      </c>
      <c r="T228" s="98">
        <v>199.19247758261065</v>
      </c>
      <c r="U228" s="98">
        <v>179.40216456738736</v>
      </c>
      <c r="V228" s="98">
        <v>173.68110602564107</v>
      </c>
      <c r="W228" s="98">
        <v>183.76253915573096</v>
      </c>
      <c r="X228" s="98">
        <v>206.15246224773873</v>
      </c>
      <c r="Y228" s="98">
        <v>170.68420404927778</v>
      </c>
      <c r="DA228" s="63" t="s">
        <v>2634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2635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83.11280082152372</v>
      </c>
      <c r="C231" s="118">
        <f t="shared" si="108"/>
        <v>86.745348925240208</v>
      </c>
      <c r="D231" s="118">
        <f t="shared" si="108"/>
        <v>84.806651532676568</v>
      </c>
      <c r="E231" s="118">
        <f t="shared" si="108"/>
        <v>91.389518746636043</v>
      </c>
      <c r="F231" s="118">
        <f t="shared" si="108"/>
        <v>99.474490438218979</v>
      </c>
      <c r="G231" s="118">
        <f t="shared" si="108"/>
        <v>100.54566791332293</v>
      </c>
      <c r="H231" s="118">
        <f t="shared" si="108"/>
        <v>95.687092872756836</v>
      </c>
      <c r="I231" s="118">
        <f t="shared" si="108"/>
        <v>95.964959481684318</v>
      </c>
      <c r="J231" s="118">
        <f t="shared" si="108"/>
        <v>94.48070126673646</v>
      </c>
      <c r="K231" s="118">
        <f t="shared" si="108"/>
        <v>93.302203899351724</v>
      </c>
      <c r="L231" s="118">
        <f t="shared" si="108"/>
        <v>98.57979546993225</v>
      </c>
      <c r="M231" s="118">
        <f t="shared" si="108"/>
        <v>86.867620368695057</v>
      </c>
      <c r="N231" s="118">
        <f t="shared" si="108"/>
        <v>79.975542725830337</v>
      </c>
      <c r="O231" s="118">
        <f t="shared" si="108"/>
        <v>76.163969908652703</v>
      </c>
      <c r="P231" s="118">
        <f t="shared" si="108"/>
        <v>71.998585508201529</v>
      </c>
      <c r="Q231" s="118">
        <f t="shared" si="108"/>
        <v>77.055489457817373</v>
      </c>
      <c r="R231" s="118">
        <f t="shared" ref="R231:V231" si="109">R232+R235+R237+R246</f>
        <v>67.13014779396326</v>
      </c>
      <c r="S231" s="118">
        <f t="shared" si="109"/>
        <v>67.313436531916736</v>
      </c>
      <c r="T231" s="118">
        <f t="shared" si="109"/>
        <v>72.292898513088744</v>
      </c>
      <c r="U231" s="118">
        <f t="shared" si="109"/>
        <v>65.620036900295645</v>
      </c>
      <c r="V231" s="118">
        <f t="shared" si="109"/>
        <v>68.897328165523049</v>
      </c>
      <c r="W231" s="118">
        <f t="shared" ref="W231:Y231" si="110">W232+W235+W237+W246</f>
        <v>67.346827334343743</v>
      </c>
      <c r="X231" s="118">
        <f t="shared" si="110"/>
        <v>64.467623098477389</v>
      </c>
      <c r="Y231" s="118">
        <f t="shared" si="110"/>
        <v>62.012195989428157</v>
      </c>
      <c r="DA231" s="129" t="s">
        <v>2786</v>
      </c>
    </row>
    <row r="232" spans="1:105" ht="12" customHeight="1" x14ac:dyDescent="0.25">
      <c r="A232" s="121" t="s">
        <v>57</v>
      </c>
      <c r="B232" s="123">
        <f t="shared" ref="B232:Q232" si="111">SUM(B233:B234)</f>
        <v>64.760533263903113</v>
      </c>
      <c r="C232" s="123">
        <f t="shared" si="111"/>
        <v>66.136679408731183</v>
      </c>
      <c r="D232" s="123">
        <f t="shared" si="111"/>
        <v>65.245020648063232</v>
      </c>
      <c r="E232" s="123">
        <f t="shared" si="111"/>
        <v>72.220498400313133</v>
      </c>
      <c r="F232" s="123">
        <f t="shared" si="111"/>
        <v>80.417314114376978</v>
      </c>
      <c r="G232" s="123">
        <f t="shared" si="111"/>
        <v>80.85608352065843</v>
      </c>
      <c r="H232" s="123">
        <f t="shared" si="111"/>
        <v>74.701408276571328</v>
      </c>
      <c r="I232" s="123">
        <f t="shared" si="111"/>
        <v>75.461950136253662</v>
      </c>
      <c r="J232" s="123">
        <f t="shared" si="111"/>
        <v>74.016442106612203</v>
      </c>
      <c r="K232" s="123">
        <f t="shared" si="111"/>
        <v>73.520360062958972</v>
      </c>
      <c r="L232" s="123">
        <f t="shared" si="111"/>
        <v>78.329690834581015</v>
      </c>
      <c r="M232" s="123">
        <f t="shared" si="111"/>
        <v>66.950114158513301</v>
      </c>
      <c r="N232" s="123">
        <f t="shared" si="111"/>
        <v>61.072056531564918</v>
      </c>
      <c r="O232" s="123">
        <f t="shared" si="111"/>
        <v>58.005222301382268</v>
      </c>
      <c r="P232" s="123">
        <f t="shared" si="111"/>
        <v>53.102867851132643</v>
      </c>
      <c r="Q232" s="123">
        <f t="shared" si="111"/>
        <v>57.991078136563097</v>
      </c>
      <c r="R232" s="123">
        <f t="shared" ref="R232:V232" si="112">SUM(R233:R234)</f>
        <v>48.521127334317129</v>
      </c>
      <c r="S232" s="123">
        <f t="shared" si="112"/>
        <v>48.212204259468891</v>
      </c>
      <c r="T232" s="123">
        <f t="shared" si="112"/>
        <v>52.745786410312704</v>
      </c>
      <c r="U232" s="123">
        <f t="shared" si="112"/>
        <v>46.969575140346159</v>
      </c>
      <c r="V232" s="123">
        <f t="shared" si="112"/>
        <v>50.312766934397061</v>
      </c>
      <c r="W232" s="123">
        <f t="shared" ref="W232:Y232" si="113">SUM(W233:W234)</f>
        <v>48.939174948724336</v>
      </c>
      <c r="X232" s="123">
        <f t="shared" si="113"/>
        <v>46.424087609879152</v>
      </c>
      <c r="Y232" s="123">
        <f t="shared" si="113"/>
        <v>45.174223057756116</v>
      </c>
      <c r="DA232" s="130" t="s">
        <v>2787</v>
      </c>
    </row>
    <row r="233" spans="1:105" ht="12" customHeight="1" x14ac:dyDescent="0.25">
      <c r="A233" s="97" t="s">
        <v>211</v>
      </c>
      <c r="B233" s="99">
        <v>64.16389097304274</v>
      </c>
      <c r="C233" s="99">
        <v>65.523208377421241</v>
      </c>
      <c r="D233" s="99">
        <v>64.653603055452805</v>
      </c>
      <c r="E233" s="99">
        <v>71.601183266633683</v>
      </c>
      <c r="F233" s="99">
        <v>79.721692260126574</v>
      </c>
      <c r="G233" s="99">
        <v>80.174996166404085</v>
      </c>
      <c r="H233" s="99">
        <v>74.094345581549845</v>
      </c>
      <c r="I233" s="99">
        <v>74.848093449848378</v>
      </c>
      <c r="J233" s="99">
        <v>73.421287789094734</v>
      </c>
      <c r="K233" s="99">
        <v>72.94249453247933</v>
      </c>
      <c r="L233" s="99">
        <v>77.706759244401169</v>
      </c>
      <c r="M233" s="99">
        <v>66.399811593996432</v>
      </c>
      <c r="N233" s="99">
        <v>60.557913511108907</v>
      </c>
      <c r="O233" s="99">
        <v>57.485878028713877</v>
      </c>
      <c r="P233" s="99">
        <v>52.610003826153722</v>
      </c>
      <c r="Q233" s="99">
        <v>57.460526396575609</v>
      </c>
      <c r="R233" s="99">
        <v>48.068386309409391</v>
      </c>
      <c r="S233" s="99">
        <v>47.761945353172607</v>
      </c>
      <c r="T233" s="99">
        <v>52.241573628493285</v>
      </c>
      <c r="U233" s="99">
        <v>46.518922745613857</v>
      </c>
      <c r="V233" s="99">
        <v>49.822228567885226</v>
      </c>
      <c r="W233" s="99">
        <v>48.454163642244431</v>
      </c>
      <c r="X233" s="99">
        <v>45.951965107122099</v>
      </c>
      <c r="Y233" s="99">
        <v>44.709390343947717</v>
      </c>
      <c r="DA233" s="63" t="s">
        <v>2788</v>
      </c>
    </row>
    <row r="234" spans="1:105" ht="12" customHeight="1" x14ac:dyDescent="0.25">
      <c r="A234" s="97" t="s">
        <v>53</v>
      </c>
      <c r="B234" s="99">
        <v>0.5966422908603769</v>
      </c>
      <c r="C234" s="99">
        <v>0.61347103130994707</v>
      </c>
      <c r="D234" s="99">
        <v>0.59141759261043159</v>
      </c>
      <c r="E234" s="99">
        <v>0.6193151336794489</v>
      </c>
      <c r="F234" s="99">
        <v>0.69562185425041101</v>
      </c>
      <c r="G234" s="99">
        <v>0.68108735425434963</v>
      </c>
      <c r="H234" s="99">
        <v>0.60706269502147825</v>
      </c>
      <c r="I234" s="99">
        <v>0.61385668640528634</v>
      </c>
      <c r="J234" s="99">
        <v>0.59515431751746306</v>
      </c>
      <c r="K234" s="99">
        <v>0.57786553047963496</v>
      </c>
      <c r="L234" s="99">
        <v>0.62293159017984279</v>
      </c>
      <c r="M234" s="99">
        <v>0.55030256451686665</v>
      </c>
      <c r="N234" s="99">
        <v>0.51414302045601334</v>
      </c>
      <c r="O234" s="99">
        <v>0.51934427266839411</v>
      </c>
      <c r="P234" s="99">
        <v>0.49286402497891796</v>
      </c>
      <c r="Q234" s="99">
        <v>0.53055173998748884</v>
      </c>
      <c r="R234" s="99">
        <v>0.45274102490773466</v>
      </c>
      <c r="S234" s="99">
        <v>0.45025890629628323</v>
      </c>
      <c r="T234" s="99">
        <v>0.5042127818194162</v>
      </c>
      <c r="U234" s="99">
        <v>0.45065239473230029</v>
      </c>
      <c r="V234" s="99">
        <v>0.49053836651183236</v>
      </c>
      <c r="W234" s="99">
        <v>0.48501130647990193</v>
      </c>
      <c r="X234" s="99">
        <v>0.4721225027570557</v>
      </c>
      <c r="Y234" s="99">
        <v>0.46483271380839886</v>
      </c>
      <c r="DA234" s="63" t="s">
        <v>2789</v>
      </c>
    </row>
    <row r="235" spans="1:105" ht="12" customHeight="1" x14ac:dyDescent="0.25">
      <c r="A235" s="121" t="s">
        <v>92</v>
      </c>
      <c r="B235" s="123">
        <f t="shared" ref="B235:Y235" si="114">B236</f>
        <v>0.24672378182980875</v>
      </c>
      <c r="C235" s="123">
        <f t="shared" si="114"/>
        <v>0.30848687565975319</v>
      </c>
      <c r="D235" s="123">
        <f t="shared" si="114"/>
        <v>0.24580474799335467</v>
      </c>
      <c r="E235" s="123">
        <f t="shared" si="114"/>
        <v>0.49074526978745714</v>
      </c>
      <c r="F235" s="123">
        <f t="shared" si="114"/>
        <v>0.45316000786848243</v>
      </c>
      <c r="G235" s="123">
        <f t="shared" si="114"/>
        <v>0.65232012665794115</v>
      </c>
      <c r="H235" s="123">
        <f t="shared" si="114"/>
        <v>0.73482165449607173</v>
      </c>
      <c r="I235" s="123">
        <f t="shared" si="114"/>
        <v>0.44684259776586366</v>
      </c>
      <c r="J235" s="123">
        <f t="shared" si="114"/>
        <v>0.51844431018213</v>
      </c>
      <c r="K235" s="123">
        <f t="shared" si="114"/>
        <v>0.78532670975149288</v>
      </c>
      <c r="L235" s="123">
        <f t="shared" si="114"/>
        <v>0.77042071268783241</v>
      </c>
      <c r="M235" s="123">
        <f t="shared" si="114"/>
        <v>0.7378347680262537</v>
      </c>
      <c r="N235" s="123">
        <f t="shared" si="114"/>
        <v>0.69949957016010023</v>
      </c>
      <c r="O235" s="123">
        <f t="shared" si="114"/>
        <v>0.631546628722777</v>
      </c>
      <c r="P235" s="123">
        <f t="shared" si="114"/>
        <v>0.54397719429297453</v>
      </c>
      <c r="Q235" s="123">
        <f t="shared" si="114"/>
        <v>0.90151449887277557</v>
      </c>
      <c r="R235" s="123">
        <f t="shared" si="114"/>
        <v>0.97089616816886604</v>
      </c>
      <c r="S235" s="123">
        <f t="shared" si="114"/>
        <v>1.14804084155395</v>
      </c>
      <c r="T235" s="123">
        <f t="shared" si="114"/>
        <v>0.92196761772955471</v>
      </c>
      <c r="U235" s="123">
        <f t="shared" si="114"/>
        <v>0.86311331679813363</v>
      </c>
      <c r="V235" s="123">
        <f t="shared" si="114"/>
        <v>0.79288043879395897</v>
      </c>
      <c r="W235" s="123">
        <f t="shared" si="114"/>
        <v>0.73013684786993105</v>
      </c>
      <c r="X235" s="123">
        <f t="shared" si="114"/>
        <v>0.66453514596753482</v>
      </c>
      <c r="Y235" s="123">
        <f t="shared" si="114"/>
        <v>0.59983725770859553</v>
      </c>
      <c r="DA235" s="130" t="s">
        <v>2790</v>
      </c>
    </row>
    <row r="236" spans="1:105" ht="12" customHeight="1" x14ac:dyDescent="0.25">
      <c r="A236" s="97" t="s">
        <v>53</v>
      </c>
      <c r="B236" s="99">
        <f>RES_hhdet_fecs!B48</f>
        <v>0.24672378182980875</v>
      </c>
      <c r="C236" s="99">
        <f>RES_hhdet_fecs!C48</f>
        <v>0.30848687565975319</v>
      </c>
      <c r="D236" s="99">
        <f>RES_hhdet_fecs!D48</f>
        <v>0.24580474799335467</v>
      </c>
      <c r="E236" s="99">
        <f>RES_hhdet_fecs!E48</f>
        <v>0.49074526978745714</v>
      </c>
      <c r="F236" s="99">
        <f>RES_hhdet_fecs!F48</f>
        <v>0.45316000786848243</v>
      </c>
      <c r="G236" s="99">
        <f>RES_hhdet_fecs!G48</f>
        <v>0.65232012665794115</v>
      </c>
      <c r="H236" s="99">
        <f>RES_hhdet_fecs!H48</f>
        <v>0.73482165449607173</v>
      </c>
      <c r="I236" s="99">
        <f>RES_hhdet_fecs!I48</f>
        <v>0.44684259776586366</v>
      </c>
      <c r="J236" s="99">
        <f>RES_hhdet_fecs!J48</f>
        <v>0.51844431018213</v>
      </c>
      <c r="K236" s="99">
        <f>RES_hhdet_fecs!K48</f>
        <v>0.78532670975149288</v>
      </c>
      <c r="L236" s="99">
        <f>RES_hhdet_fecs!L48</f>
        <v>0.77042071268783241</v>
      </c>
      <c r="M236" s="99">
        <f>RES_hhdet_fecs!M48</f>
        <v>0.7378347680262537</v>
      </c>
      <c r="N236" s="99">
        <f>RES_hhdet_fecs!N48</f>
        <v>0.69949957016010023</v>
      </c>
      <c r="O236" s="99">
        <f>RES_hhdet_fecs!O48</f>
        <v>0.631546628722777</v>
      </c>
      <c r="P236" s="99">
        <f>RES_hhdet_fecs!P48</f>
        <v>0.54397719429297453</v>
      </c>
      <c r="Q236" s="99">
        <f>RES_hhdet_fecs!Q48</f>
        <v>0.90151449887277557</v>
      </c>
      <c r="R236" s="99">
        <f>RES_hhdet_fecs!R48</f>
        <v>0.97089616816886604</v>
      </c>
      <c r="S236" s="99">
        <f>RES_hhdet_fecs!S48</f>
        <v>1.14804084155395</v>
      </c>
      <c r="T236" s="99">
        <f>RES_hhdet_fecs!T48</f>
        <v>0.92196761772955471</v>
      </c>
      <c r="U236" s="99">
        <f>RES_hhdet_fecs!U48</f>
        <v>0.86311331679813363</v>
      </c>
      <c r="V236" s="99">
        <f>RES_hhdet_fecs!V48</f>
        <v>0.79288043879395897</v>
      </c>
      <c r="W236" s="99">
        <f>RES_hhdet_fecs!W48</f>
        <v>0.73013684786993105</v>
      </c>
      <c r="X236" s="99">
        <f>RES_hhdet_fecs!X48</f>
        <v>0.66453514596753482</v>
      </c>
      <c r="Y236" s="99">
        <f>RES_hhdet_fecs!Y48</f>
        <v>0.59983725770859553</v>
      </c>
      <c r="DA236" s="63" t="s">
        <v>2791</v>
      </c>
    </row>
    <row r="237" spans="1:105" ht="12" customHeight="1" x14ac:dyDescent="0.25">
      <c r="A237" s="121" t="s">
        <v>55</v>
      </c>
      <c r="B237" s="123">
        <v>12.039107953937618</v>
      </c>
      <c r="C237" s="123">
        <v>13.630399824133391</v>
      </c>
      <c r="D237" s="123">
        <v>12.693200903508201</v>
      </c>
      <c r="E237" s="123">
        <v>11.962955691259189</v>
      </c>
      <c r="F237" s="123">
        <v>11.942398379203311</v>
      </c>
      <c r="G237" s="123">
        <v>12.239775637123994</v>
      </c>
      <c r="H237" s="123">
        <v>12.61043471290332</v>
      </c>
      <c r="I237" s="123">
        <v>12.504578815797057</v>
      </c>
      <c r="J237" s="123">
        <v>12.534653876179263</v>
      </c>
      <c r="K237" s="123">
        <v>11.894138308386029</v>
      </c>
      <c r="L237" s="123">
        <v>12.156878875150458</v>
      </c>
      <c r="M237" s="123">
        <v>12.390618331082566</v>
      </c>
      <c r="N237" s="123">
        <v>11.697354660294877</v>
      </c>
      <c r="O237" s="123">
        <v>11.787305175699222</v>
      </c>
      <c r="P237" s="123">
        <v>12.036126265868944</v>
      </c>
      <c r="Q237" s="123">
        <v>11.980616941245961</v>
      </c>
      <c r="R237" s="123">
        <v>11.433677542391104</v>
      </c>
      <c r="S237" s="123">
        <v>11.646792053454602</v>
      </c>
      <c r="T237" s="123">
        <v>11.889819195359825</v>
      </c>
      <c r="U237" s="123">
        <v>11.593586667139773</v>
      </c>
      <c r="V237" s="123">
        <v>11.785091708401776</v>
      </c>
      <c r="W237" s="123">
        <v>11.673544207233032</v>
      </c>
      <c r="X237" s="123">
        <v>11.307159670506424</v>
      </c>
      <c r="Y237" s="123">
        <v>10.669408823586576</v>
      </c>
      <c r="DA237" s="130" t="s">
        <v>2792</v>
      </c>
    </row>
    <row r="238" spans="1:105" ht="12" customHeight="1" x14ac:dyDescent="0.25">
      <c r="A238" s="97" t="s">
        <v>138</v>
      </c>
      <c r="B238" s="99">
        <v>14.840987360834536</v>
      </c>
      <c r="C238" s="99">
        <v>15.421399619082772</v>
      </c>
      <c r="D238" s="99">
        <v>14.791124696580383</v>
      </c>
      <c r="E238" s="99">
        <v>14.477721596146896</v>
      </c>
      <c r="F238" s="99">
        <v>14.486929293434997</v>
      </c>
      <c r="G238" s="99">
        <v>14.848185970967499</v>
      </c>
      <c r="H238" s="99">
        <v>14.629829304969808</v>
      </c>
      <c r="I238" s="99">
        <v>14.750631141894468</v>
      </c>
      <c r="J238" s="99">
        <v>15.181728758488735</v>
      </c>
      <c r="K238" s="99">
        <v>14.505933468551154</v>
      </c>
      <c r="L238" s="99">
        <v>14.656980897924088</v>
      </c>
      <c r="M238" s="99">
        <v>14.570256879326754</v>
      </c>
      <c r="N238" s="99">
        <v>13.531229726628499</v>
      </c>
      <c r="O238" s="99">
        <v>14.614641768285766</v>
      </c>
      <c r="P238" s="99">
        <v>14.889392321586289</v>
      </c>
      <c r="Q238" s="99">
        <v>17.232932372215373</v>
      </c>
      <c r="R238" s="99">
        <v>14.763686941287325</v>
      </c>
      <c r="S238" s="99">
        <v>14.258225129134557</v>
      </c>
      <c r="T238" s="99">
        <v>14.641027837680562</v>
      </c>
      <c r="U238" s="99">
        <v>13.493894081682773</v>
      </c>
      <c r="V238" s="99">
        <v>14.333554991019211</v>
      </c>
      <c r="W238" s="99">
        <v>14.044038430739109</v>
      </c>
      <c r="X238" s="99">
        <v>13.24636828396735</v>
      </c>
      <c r="Y238" s="99">
        <v>12.479115249908894</v>
      </c>
      <c r="DA238" s="63" t="s">
        <v>2793</v>
      </c>
    </row>
    <row r="239" spans="1:105" ht="12" customHeight="1" x14ac:dyDescent="0.25">
      <c r="A239" s="97" t="s">
        <v>137</v>
      </c>
      <c r="B239" s="99">
        <v>8.0646613169261787</v>
      </c>
      <c r="C239" s="99">
        <v>9.2515171375241128</v>
      </c>
      <c r="D239" s="99">
        <v>7.884830527334584</v>
      </c>
      <c r="E239" s="99">
        <v>7.4627894963151702</v>
      </c>
      <c r="F239" s="99">
        <v>7.6145285906328457</v>
      </c>
      <c r="G239" s="99">
        <v>7.812187813731553</v>
      </c>
      <c r="H239" s="99">
        <v>7.9040818352476032</v>
      </c>
      <c r="I239" s="99">
        <v>7.8651838544960162</v>
      </c>
      <c r="J239" s="99">
        <v>8.1223603167944436</v>
      </c>
      <c r="K239" s="99">
        <v>7.7862200635639773</v>
      </c>
      <c r="L239" s="99">
        <v>7.9405108257228427</v>
      </c>
      <c r="M239" s="99">
        <v>8.2608747237130977</v>
      </c>
      <c r="N239" s="99">
        <v>7.5596656478426594</v>
      </c>
      <c r="O239" s="99">
        <v>8.3300760894617625</v>
      </c>
      <c r="P239" s="99">
        <v>8.8304093432500981</v>
      </c>
      <c r="Q239" s="99">
        <v>9.8319998983054706</v>
      </c>
      <c r="R239" s="99">
        <v>8.5742238776061619</v>
      </c>
      <c r="S239" s="99">
        <v>8.6018878903150178</v>
      </c>
      <c r="T239" s="99">
        <v>9.1099360306028423</v>
      </c>
      <c r="U239" s="99">
        <v>8.7064636307865371</v>
      </c>
      <c r="V239" s="99">
        <v>9.4352823538282919</v>
      </c>
      <c r="W239" s="99">
        <v>9.4392623299511076</v>
      </c>
      <c r="X239" s="99">
        <v>9.0559520840238665</v>
      </c>
      <c r="Y239" s="99">
        <v>8.6573745626214293</v>
      </c>
      <c r="DA239" s="63" t="s">
        <v>2794</v>
      </c>
    </row>
    <row r="240" spans="1:105" ht="12" customHeight="1" x14ac:dyDescent="0.25">
      <c r="A240" s="100" t="s">
        <v>211</v>
      </c>
      <c r="B240" s="102">
        <v>1.6986713828157556</v>
      </c>
      <c r="C240" s="102">
        <v>3.4266982828719397</v>
      </c>
      <c r="D240" s="102">
        <v>1.3294324243999249</v>
      </c>
      <c r="E240" s="102">
        <v>0.76218966287638446</v>
      </c>
      <c r="F240" s="102">
        <v>1.0007915799693574</v>
      </c>
      <c r="G240" s="102">
        <v>0.99038875801190318</v>
      </c>
      <c r="H240" s="102">
        <v>1.3359456954968538</v>
      </c>
      <c r="I240" s="102">
        <v>1.0868139016852987</v>
      </c>
      <c r="J240" s="102">
        <v>1.0526922584816327</v>
      </c>
      <c r="K240" s="102">
        <v>0.93636809955915346</v>
      </c>
      <c r="L240" s="102">
        <v>0.94203557985090325</v>
      </c>
      <c r="M240" s="102">
        <v>1.4573655728808648</v>
      </c>
      <c r="N240" s="102">
        <v>0.73825314157078514</v>
      </c>
      <c r="O240" s="102">
        <v>0.60439129097875677</v>
      </c>
      <c r="P240" s="102">
        <v>1.2738951792331592</v>
      </c>
      <c r="Q240" s="102">
        <v>0.44946254377701528</v>
      </c>
      <c r="R240" s="102">
        <v>0.48867746105291637</v>
      </c>
      <c r="S240" s="102">
        <v>0.76239366720583357</v>
      </c>
      <c r="T240" s="102">
        <v>0.93773753727255993</v>
      </c>
      <c r="U240" s="102">
        <v>1.0896153586359369</v>
      </c>
      <c r="V240" s="102">
        <v>0.98759988397039289</v>
      </c>
      <c r="W240" s="102">
        <v>1.0669229999846199</v>
      </c>
      <c r="X240" s="102">
        <v>1.0715010281271402</v>
      </c>
      <c r="Y240" s="102">
        <v>0.81316884011405421</v>
      </c>
      <c r="DA240" s="131" t="s">
        <v>2795</v>
      </c>
    </row>
    <row r="241" spans="1:105" ht="12" customHeight="1" x14ac:dyDescent="0.25">
      <c r="A241" s="103" t="s">
        <v>52</v>
      </c>
      <c r="B241" s="105">
        <v>6.3659899341104236</v>
      </c>
      <c r="C241" s="105">
        <v>5.8248188546521735</v>
      </c>
      <c r="D241" s="105">
        <v>6.5553981029346602</v>
      </c>
      <c r="E241" s="105">
        <v>6.7005998334387842</v>
      </c>
      <c r="F241" s="105">
        <v>6.6137370106634892</v>
      </c>
      <c r="G241" s="105">
        <v>6.8217990557196497</v>
      </c>
      <c r="H241" s="105">
        <v>6.5681361397507487</v>
      </c>
      <c r="I241" s="105">
        <v>6.7783699528107171</v>
      </c>
      <c r="J241" s="105">
        <v>7.0696680583128115</v>
      </c>
      <c r="K241" s="105">
        <v>6.8498519640048254</v>
      </c>
      <c r="L241" s="105">
        <v>6.9984752458719406</v>
      </c>
      <c r="M241" s="105">
        <v>6.8035091508322312</v>
      </c>
      <c r="N241" s="105">
        <v>6.8214125062718738</v>
      </c>
      <c r="O241" s="105">
        <v>7.7256847984830053</v>
      </c>
      <c r="P241" s="105">
        <v>7.5565141640169378</v>
      </c>
      <c r="Q241" s="105">
        <v>9.3825373545284556</v>
      </c>
      <c r="R241" s="105">
        <v>8.085546416553246</v>
      </c>
      <c r="S241" s="105">
        <v>7.8394942231091846</v>
      </c>
      <c r="T241" s="105">
        <v>8.1721984933302814</v>
      </c>
      <c r="U241" s="105">
        <v>7.6168482721505999</v>
      </c>
      <c r="V241" s="105">
        <v>8.4476824698578987</v>
      </c>
      <c r="W241" s="105">
        <v>8.3723393299664863</v>
      </c>
      <c r="X241" s="105">
        <v>7.9844510558967281</v>
      </c>
      <c r="Y241" s="105">
        <v>7.8442057225073762</v>
      </c>
      <c r="DA241" s="132" t="s">
        <v>2796</v>
      </c>
    </row>
    <row r="242" spans="1:105" ht="12" customHeight="1" x14ac:dyDescent="0.25">
      <c r="A242" s="106" t="s">
        <v>122</v>
      </c>
      <c r="B242" s="102">
        <v>10.784113730938202</v>
      </c>
      <c r="C242" s="102">
        <v>13.058939653122362</v>
      </c>
      <c r="D242" s="102">
        <v>11.993087247778941</v>
      </c>
      <c r="E242" s="102">
        <v>11.080176548328934</v>
      </c>
      <c r="F242" s="102">
        <v>11.090428164014646</v>
      </c>
      <c r="G242" s="102">
        <v>11.339510604014714</v>
      </c>
      <c r="H242" s="102">
        <v>12.038367643477093</v>
      </c>
      <c r="I242" s="102">
        <v>11.821218975121843</v>
      </c>
      <c r="J242" s="102">
        <v>11.716818620090301</v>
      </c>
      <c r="K242" s="102">
        <v>11.315353887155817</v>
      </c>
      <c r="L242" s="102">
        <v>11.910454915347437</v>
      </c>
      <c r="M242" s="102">
        <v>12.331886171952682</v>
      </c>
      <c r="N242" s="102">
        <v>11.972379277002652</v>
      </c>
      <c r="O242" s="102">
        <v>11.688998191370823</v>
      </c>
      <c r="P242" s="102">
        <v>12.244614158150929</v>
      </c>
      <c r="Q242" s="102">
        <v>11.380170271812529</v>
      </c>
      <c r="R242" s="102">
        <v>11.773349684688771</v>
      </c>
      <c r="S242" s="102">
        <v>12.264047349361745</v>
      </c>
      <c r="T242" s="102">
        <v>12.407760061892439</v>
      </c>
      <c r="U242" s="102">
        <v>12.389148582509717</v>
      </c>
      <c r="V242" s="102">
        <v>12.181886364354671</v>
      </c>
      <c r="W242" s="102">
        <v>12.069826873425987</v>
      </c>
      <c r="X242" s="102">
        <v>11.796106568869435</v>
      </c>
      <c r="Y242" s="102">
        <v>11.030564920971345</v>
      </c>
      <c r="DA242" s="131" t="s">
        <v>2797</v>
      </c>
    </row>
    <row r="243" spans="1:105" ht="12" customHeight="1" x14ac:dyDescent="0.25">
      <c r="A243" s="107" t="s">
        <v>121</v>
      </c>
      <c r="B243" s="105">
        <v>7.0123708541816985</v>
      </c>
      <c r="C243" s="105">
        <v>9.0812240007160572</v>
      </c>
      <c r="D243" s="105">
        <v>7.7597551520793964</v>
      </c>
      <c r="E243" s="105">
        <v>7.0441925496468176</v>
      </c>
      <c r="F243" s="105">
        <v>7.1619376311977136</v>
      </c>
      <c r="G243" s="105">
        <v>7.3496725595136558</v>
      </c>
      <c r="H243" s="105">
        <v>7.9650578134883547</v>
      </c>
      <c r="I243" s="105">
        <v>7.7717990178577487</v>
      </c>
      <c r="J243" s="105">
        <v>7.6935347748091987</v>
      </c>
      <c r="K243" s="105">
        <v>7.427180176978089</v>
      </c>
      <c r="L243" s="105">
        <v>7.8439183543856323</v>
      </c>
      <c r="M243" s="105">
        <v>8.3155043105835613</v>
      </c>
      <c r="N243" s="105">
        <v>7.984572984944025</v>
      </c>
      <c r="O243" s="105">
        <v>7.7600949471080778</v>
      </c>
      <c r="P243" s="105">
        <v>8.391989947191199</v>
      </c>
      <c r="Q243" s="105">
        <v>7.6576540065272667</v>
      </c>
      <c r="R243" s="105">
        <v>8.0801100063556817</v>
      </c>
      <c r="S243" s="105">
        <v>8.6312090898861982</v>
      </c>
      <c r="T243" s="105">
        <v>8.8750175494160413</v>
      </c>
      <c r="U243" s="105">
        <v>9.0717068462789889</v>
      </c>
      <c r="V243" s="105">
        <v>9.0347655006686196</v>
      </c>
      <c r="W243" s="105">
        <v>9.1316159179503078</v>
      </c>
      <c r="X243" s="105">
        <v>9.0791765579528114</v>
      </c>
      <c r="Y243" s="105">
        <v>8.5760078573255303</v>
      </c>
      <c r="DA243" s="132" t="s">
        <v>2798</v>
      </c>
    </row>
    <row r="244" spans="1:105" ht="12" customHeight="1" x14ac:dyDescent="0.25">
      <c r="A244" s="108" t="s">
        <v>53</v>
      </c>
      <c r="B244" s="99">
        <v>1.2021935086864866</v>
      </c>
      <c r="C244" s="99">
        <v>2.8827269189991958</v>
      </c>
      <c r="D244" s="99">
        <v>1.0692308211473027</v>
      </c>
      <c r="E244" s="99">
        <v>0.5681208089604225</v>
      </c>
      <c r="F244" s="99">
        <v>0.76009111548121433</v>
      </c>
      <c r="G244" s="99">
        <v>0.75012319412521011</v>
      </c>
      <c r="H244" s="99">
        <v>1.1097956612472328</v>
      </c>
      <c r="I244" s="99">
        <v>0.88402777529507037</v>
      </c>
      <c r="J244" s="99">
        <v>0.81905895934915696</v>
      </c>
      <c r="K244" s="99">
        <v>0.73546870327581049</v>
      </c>
      <c r="L244" s="99">
        <v>0.76824236692030423</v>
      </c>
      <c r="M244" s="99">
        <v>1.2073818814322137</v>
      </c>
      <c r="N244" s="99">
        <v>0.77233940616994501</v>
      </c>
      <c r="O244" s="99">
        <v>0.44517800142322339</v>
      </c>
      <c r="P244" s="99">
        <v>1.0402009206783327</v>
      </c>
      <c r="Q244" s="99">
        <v>0.14774049892056756</v>
      </c>
      <c r="R244" s="99">
        <v>0.29836593504351688</v>
      </c>
      <c r="S244" s="99">
        <v>0.6687170314485098</v>
      </c>
      <c r="T244" s="99">
        <v>0.80435859083202521</v>
      </c>
      <c r="U244" s="99">
        <v>1.0596852053760741</v>
      </c>
      <c r="V244" s="99">
        <v>0.86007431363006415</v>
      </c>
      <c r="W244" s="99">
        <v>0.90267561447429723</v>
      </c>
      <c r="X244" s="99">
        <v>0.9561881233905184</v>
      </c>
      <c r="Y244" s="99">
        <v>0.73581503163698669</v>
      </c>
      <c r="DA244" s="63" t="s">
        <v>2799</v>
      </c>
    </row>
    <row r="245" spans="1:105" ht="12" customHeight="1" x14ac:dyDescent="0.25">
      <c r="A245" s="108" t="s">
        <v>52</v>
      </c>
      <c r="B245" s="99">
        <v>5.8101773454952106</v>
      </c>
      <c r="C245" s="99">
        <v>6.1984970817168632</v>
      </c>
      <c r="D245" s="99">
        <v>6.6905243309320941</v>
      </c>
      <c r="E245" s="99">
        <v>6.476071740686395</v>
      </c>
      <c r="F245" s="99">
        <v>6.4018465157164988</v>
      </c>
      <c r="G245" s="99">
        <v>6.5995493653884463</v>
      </c>
      <c r="H245" s="99">
        <v>6.8552621522411217</v>
      </c>
      <c r="I245" s="99">
        <v>6.8877712425626765</v>
      </c>
      <c r="J245" s="99">
        <v>6.874475815460042</v>
      </c>
      <c r="K245" s="99">
        <v>6.6917114737022789</v>
      </c>
      <c r="L245" s="99">
        <v>7.0756759874653286</v>
      </c>
      <c r="M245" s="99">
        <v>7.1081224291513481</v>
      </c>
      <c r="N245" s="99">
        <v>7.2122335787740823</v>
      </c>
      <c r="O245" s="99">
        <v>7.3149169456848551</v>
      </c>
      <c r="P245" s="99">
        <v>7.3517890265128667</v>
      </c>
      <c r="Q245" s="99">
        <v>7.5099135076067007</v>
      </c>
      <c r="R245" s="99">
        <v>7.7817440713121675</v>
      </c>
      <c r="S245" s="99">
        <v>7.9624920584376877</v>
      </c>
      <c r="T245" s="99">
        <v>8.0706589585840174</v>
      </c>
      <c r="U245" s="99">
        <v>8.0120216409029137</v>
      </c>
      <c r="V245" s="99">
        <v>8.1746911870385546</v>
      </c>
      <c r="W245" s="99">
        <v>8.2289403034760102</v>
      </c>
      <c r="X245" s="99">
        <v>8.1229884345622914</v>
      </c>
      <c r="Y245" s="99">
        <v>7.8401928256885443</v>
      </c>
      <c r="DA245" s="63" t="s">
        <v>2800</v>
      </c>
    </row>
    <row r="246" spans="1:105" ht="12" customHeight="1" x14ac:dyDescent="0.25">
      <c r="A246" s="121" t="s">
        <v>54</v>
      </c>
      <c r="B246" s="123">
        <v>6.0664358218531751</v>
      </c>
      <c r="C246" s="123">
        <v>6.6697828167158848</v>
      </c>
      <c r="D246" s="123">
        <v>6.6226252331117728</v>
      </c>
      <c r="E246" s="123">
        <v>6.7153193852762767</v>
      </c>
      <c r="F246" s="123">
        <v>6.6616179367702086</v>
      </c>
      <c r="G246" s="123">
        <v>6.7974886288825678</v>
      </c>
      <c r="H246" s="123">
        <v>7.6404282287861118</v>
      </c>
      <c r="I246" s="123">
        <v>7.5515879318677284</v>
      </c>
      <c r="J246" s="123">
        <v>7.4111609737628585</v>
      </c>
      <c r="K246" s="123">
        <v>7.1023788182552394</v>
      </c>
      <c r="L246" s="123">
        <v>7.3228050475129445</v>
      </c>
      <c r="M246" s="123">
        <v>6.7890531110729269</v>
      </c>
      <c r="N246" s="123">
        <v>6.50663196381044</v>
      </c>
      <c r="O246" s="123">
        <v>5.7398958028484408</v>
      </c>
      <c r="P246" s="123">
        <v>6.3156141969069628</v>
      </c>
      <c r="Q246" s="123">
        <v>6.1822798811355471</v>
      </c>
      <c r="R246" s="123">
        <v>6.2044467490861708</v>
      </c>
      <c r="S246" s="123">
        <v>6.306399377439293</v>
      </c>
      <c r="T246" s="123">
        <v>6.7353252896866538</v>
      </c>
      <c r="U246" s="123">
        <v>6.1937617760115806</v>
      </c>
      <c r="V246" s="123">
        <v>6.0065890839302485</v>
      </c>
      <c r="W246" s="123">
        <v>6.0039713305164542</v>
      </c>
      <c r="X246" s="123">
        <v>6.0718406721242824</v>
      </c>
      <c r="Y246" s="123">
        <v>5.5687268503768719</v>
      </c>
      <c r="DA246" s="130" t="s">
        <v>2801</v>
      </c>
    </row>
    <row r="247" spans="1:105" ht="12" customHeight="1" x14ac:dyDescent="0.25">
      <c r="A247" s="97" t="s">
        <v>50</v>
      </c>
      <c r="B247" s="99">
        <v>7.4165027162336372</v>
      </c>
      <c r="C247" s="99">
        <v>7.6165817258424227</v>
      </c>
      <c r="D247" s="99">
        <v>7.8429134179797719</v>
      </c>
      <c r="E247" s="99">
        <v>7.9747609680351745</v>
      </c>
      <c r="F247" s="99">
        <v>8.1642736515082639</v>
      </c>
      <c r="G247" s="99">
        <v>8.4469423790278366</v>
      </c>
      <c r="H247" s="99">
        <v>8.71543591602261</v>
      </c>
      <c r="I247" s="99">
        <v>9.0048395564042636</v>
      </c>
      <c r="J247" s="99">
        <v>9.0473063337275459</v>
      </c>
      <c r="K247" s="99">
        <v>8.8122249927046479</v>
      </c>
      <c r="L247" s="99">
        <v>8.693716967494078</v>
      </c>
      <c r="M247" s="99">
        <v>8.2085320409428135</v>
      </c>
      <c r="N247" s="99">
        <v>7.8791207552273637</v>
      </c>
      <c r="O247" s="99">
        <v>7.6308721734571074</v>
      </c>
      <c r="P247" s="99">
        <v>7.5684492013804592</v>
      </c>
      <c r="Q247" s="99">
        <v>7.648290905236685</v>
      </c>
      <c r="R247" s="99">
        <v>7.8253674213852191</v>
      </c>
      <c r="S247" s="99">
        <v>8.0955061584514443</v>
      </c>
      <c r="T247" s="99">
        <v>8.5536142754611326</v>
      </c>
      <c r="U247" s="99">
        <v>7.6541981418334473</v>
      </c>
      <c r="V247" s="99">
        <v>7.3590562986756423</v>
      </c>
      <c r="W247" s="99">
        <v>7.7360962199205883</v>
      </c>
      <c r="X247" s="99">
        <v>8.6177475365562159</v>
      </c>
      <c r="Y247" s="99">
        <v>7.0706575246331873</v>
      </c>
      <c r="DA247" s="63" t="s">
        <v>2802</v>
      </c>
    </row>
    <row r="248" spans="1:105" ht="12" customHeight="1" x14ac:dyDescent="0.25">
      <c r="A248" s="109" t="s">
        <v>120</v>
      </c>
      <c r="B248" s="110">
        <v>5.4237336232817652</v>
      </c>
      <c r="C248" s="110">
        <v>6.2497050613027518</v>
      </c>
      <c r="D248" s="110">
        <v>6.0985287492963316</v>
      </c>
      <c r="E248" s="110">
        <v>6.1956837286205788</v>
      </c>
      <c r="F248" s="110">
        <v>6.0660741586817863</v>
      </c>
      <c r="G248" s="110">
        <v>6.1838424679977981</v>
      </c>
      <c r="H248" s="110">
        <v>7.2754349596495578</v>
      </c>
      <c r="I248" s="110">
        <v>7.0826768608109401</v>
      </c>
      <c r="J248" s="110">
        <v>6.9003476238712871</v>
      </c>
      <c r="K248" s="110">
        <v>6.5772603500727538</v>
      </c>
      <c r="L248" s="110">
        <v>6.9087598943729187</v>
      </c>
      <c r="M248" s="110">
        <v>6.3534551779169322</v>
      </c>
      <c r="N248" s="110">
        <v>6.0870923353891353</v>
      </c>
      <c r="O248" s="110">
        <v>5.1663083435081161</v>
      </c>
      <c r="P248" s="110">
        <v>5.9390776952884687</v>
      </c>
      <c r="Q248" s="110">
        <v>5.7605307348854593</v>
      </c>
      <c r="R248" s="110">
        <v>5.7449916934643035</v>
      </c>
      <c r="S248" s="110">
        <v>5.8069214666870952</v>
      </c>
      <c r="T248" s="110">
        <v>6.2491119775318067</v>
      </c>
      <c r="U248" s="110">
        <v>5.8311601964293427</v>
      </c>
      <c r="V248" s="110">
        <v>5.6907291120502892</v>
      </c>
      <c r="W248" s="110">
        <v>5.6125172938329584</v>
      </c>
      <c r="X248" s="110">
        <v>5.5128982818090631</v>
      </c>
      <c r="Y248" s="110">
        <v>5.242976581095844</v>
      </c>
      <c r="DA248" s="60" t="s">
        <v>2803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38.955003452729812</v>
      </c>
      <c r="C250" s="118">
        <f t="shared" si="115"/>
        <v>41.286643674612385</v>
      </c>
      <c r="D250" s="118">
        <f t="shared" si="115"/>
        <v>40.565496871578432</v>
      </c>
      <c r="E250" s="118">
        <f t="shared" si="115"/>
        <v>44.172279563573269</v>
      </c>
      <c r="F250" s="118">
        <f t="shared" si="115"/>
        <v>48.172491986816908</v>
      </c>
      <c r="G250" s="118">
        <f t="shared" si="115"/>
        <v>49.473751440837248</v>
      </c>
      <c r="H250" s="118">
        <f t="shared" si="115"/>
        <v>48.045175581319953</v>
      </c>
      <c r="I250" s="118">
        <f t="shared" si="115"/>
        <v>47.933794639425471</v>
      </c>
      <c r="J250" s="118">
        <f t="shared" si="115"/>
        <v>47.894809814173456</v>
      </c>
      <c r="K250" s="118">
        <f t="shared" si="115"/>
        <v>48.438422820083659</v>
      </c>
      <c r="L250" s="118">
        <f t="shared" si="115"/>
        <v>51.855964548456569</v>
      </c>
      <c r="M250" s="118">
        <f t="shared" si="115"/>
        <v>47.130205817957275</v>
      </c>
      <c r="N250" s="118">
        <f t="shared" si="115"/>
        <v>44.975012239347627</v>
      </c>
      <c r="O250" s="118">
        <f t="shared" si="115"/>
        <v>44.437629095110914</v>
      </c>
      <c r="P250" s="118">
        <f t="shared" si="115"/>
        <v>43.094673438713876</v>
      </c>
      <c r="Q250" s="118">
        <f t="shared" si="115"/>
        <v>47.929807492809431</v>
      </c>
      <c r="R250" s="118">
        <f t="shared" ref="R250:V250" si="116">R251+R254+R256+R265</f>
        <v>43.444908110633428</v>
      </c>
      <c r="S250" s="118">
        <f t="shared" si="116"/>
        <v>44.828273438324523</v>
      </c>
      <c r="T250" s="118">
        <f t="shared" si="116"/>
        <v>47.82674075448103</v>
      </c>
      <c r="U250" s="118">
        <f t="shared" si="116"/>
        <v>44.349485075539938</v>
      </c>
      <c r="V250" s="118">
        <f t="shared" si="116"/>
        <v>46.846097073463895</v>
      </c>
      <c r="W250" s="118">
        <f t="shared" ref="W250:Y250" si="117">W251+W254+W256+W265</f>
        <v>46.316605130295166</v>
      </c>
      <c r="X250" s="118">
        <f t="shared" si="117"/>
        <v>44.809626844606541</v>
      </c>
      <c r="Y250" s="118">
        <f t="shared" si="117"/>
        <v>43.505797909702146</v>
      </c>
      <c r="DA250" s="129" t="s">
        <v>2954</v>
      </c>
    </row>
    <row r="251" spans="1:105" ht="12" customHeight="1" x14ac:dyDescent="0.25">
      <c r="A251" s="121" t="s">
        <v>57</v>
      </c>
      <c r="B251" s="123">
        <f t="shared" ref="B251:Q251" si="118">SUM(B252:B253)</f>
        <v>27.716041296273847</v>
      </c>
      <c r="C251" s="123">
        <f t="shared" si="118"/>
        <v>28.472563575053275</v>
      </c>
      <c r="D251" s="123">
        <f t="shared" si="118"/>
        <v>28.344017014128426</v>
      </c>
      <c r="E251" s="123">
        <f t="shared" si="118"/>
        <v>31.709669978147488</v>
      </c>
      <c r="F251" s="123">
        <f t="shared" si="118"/>
        <v>35.696767903767899</v>
      </c>
      <c r="G251" s="123">
        <f t="shared" si="118"/>
        <v>36.150786477793183</v>
      </c>
      <c r="H251" s="123">
        <f t="shared" si="118"/>
        <v>33.549588336013706</v>
      </c>
      <c r="I251" s="123">
        <f t="shared" si="118"/>
        <v>34.195609668036042</v>
      </c>
      <c r="J251" s="123">
        <f t="shared" si="118"/>
        <v>33.969348833093228</v>
      </c>
      <c r="K251" s="123">
        <f t="shared" si="118"/>
        <v>34.240954218558151</v>
      </c>
      <c r="L251" s="123">
        <f t="shared" si="118"/>
        <v>37.127888359742521</v>
      </c>
      <c r="M251" s="123">
        <f t="shared" si="118"/>
        <v>32.552375272942179</v>
      </c>
      <c r="N251" s="123">
        <f t="shared" si="118"/>
        <v>30.796755189814164</v>
      </c>
      <c r="O251" s="123">
        <f t="shared" si="118"/>
        <v>30.656732914700878</v>
      </c>
      <c r="P251" s="123">
        <f t="shared" si="118"/>
        <v>28.721333612718926</v>
      </c>
      <c r="Q251" s="123">
        <f t="shared" si="118"/>
        <v>32.274874937677254</v>
      </c>
      <c r="R251" s="123">
        <f t="shared" ref="R251:V251" si="119">SUM(R252:R253)</f>
        <v>27.545842181543659</v>
      </c>
      <c r="S251" s="123">
        <f t="shared" si="119"/>
        <v>27.844839024399867</v>
      </c>
      <c r="T251" s="123">
        <f t="shared" si="119"/>
        <v>30.923913010733539</v>
      </c>
      <c r="U251" s="123">
        <f t="shared" si="119"/>
        <v>27.962412769817007</v>
      </c>
      <c r="V251" s="123">
        <f t="shared" si="119"/>
        <v>30.44695519101889</v>
      </c>
      <c r="W251" s="123">
        <f t="shared" ref="W251:Y251" si="120">SUM(W252:W253)</f>
        <v>29.991556963506877</v>
      </c>
      <c r="X251" s="123">
        <f t="shared" si="120"/>
        <v>28.774812377534879</v>
      </c>
      <c r="Y251" s="123">
        <f t="shared" si="120"/>
        <v>28.388213480346302</v>
      </c>
      <c r="DA251" s="130" t="s">
        <v>2955</v>
      </c>
    </row>
    <row r="252" spans="1:105" ht="12" customHeight="1" x14ac:dyDescent="0.25">
      <c r="A252" s="97" t="s">
        <v>211</v>
      </c>
      <c r="B252" s="99">
        <v>27.11939900541347</v>
      </c>
      <c r="C252" s="99">
        <v>27.85909254374333</v>
      </c>
      <c r="D252" s="99">
        <v>27.752599421517996</v>
      </c>
      <c r="E252" s="99">
        <v>31.090354844468038</v>
      </c>
      <c r="F252" s="99">
        <v>35.001146049517487</v>
      </c>
      <c r="G252" s="99">
        <v>35.469699123538831</v>
      </c>
      <c r="H252" s="99">
        <v>32.94252564099223</v>
      </c>
      <c r="I252" s="99">
        <v>33.581752981630757</v>
      </c>
      <c r="J252" s="99">
        <v>33.374194515575766</v>
      </c>
      <c r="K252" s="99">
        <v>33.663088688078517</v>
      </c>
      <c r="L252" s="99">
        <v>36.504956769562675</v>
      </c>
      <c r="M252" s="99">
        <v>32.00207270842531</v>
      </c>
      <c r="N252" s="99">
        <v>30.282612169358149</v>
      </c>
      <c r="O252" s="99">
        <v>30.137388642032484</v>
      </c>
      <c r="P252" s="99">
        <v>28.228469587740008</v>
      </c>
      <c r="Q252" s="99">
        <v>31.744323197689763</v>
      </c>
      <c r="R252" s="99">
        <v>27.093101156635925</v>
      </c>
      <c r="S252" s="99">
        <v>27.394580118103583</v>
      </c>
      <c r="T252" s="99">
        <v>30.419700228914124</v>
      </c>
      <c r="U252" s="99">
        <v>27.511760375084705</v>
      </c>
      <c r="V252" s="99">
        <v>29.956416824507059</v>
      </c>
      <c r="W252" s="99">
        <v>29.506545657026976</v>
      </c>
      <c r="X252" s="99">
        <v>28.302689874777823</v>
      </c>
      <c r="Y252" s="99">
        <v>27.923380766537903</v>
      </c>
      <c r="DA252" s="63" t="s">
        <v>2956</v>
      </c>
    </row>
    <row r="253" spans="1:105" ht="12" customHeight="1" x14ac:dyDescent="0.25">
      <c r="A253" s="97" t="s">
        <v>53</v>
      </c>
      <c r="B253" s="99">
        <v>0.5966422908603769</v>
      </c>
      <c r="C253" s="99">
        <v>0.61347103130994707</v>
      </c>
      <c r="D253" s="99">
        <v>0.59141759261043159</v>
      </c>
      <c r="E253" s="99">
        <v>0.6193151336794489</v>
      </c>
      <c r="F253" s="99">
        <v>0.69562185425041101</v>
      </c>
      <c r="G253" s="99">
        <v>0.68108735425434963</v>
      </c>
      <c r="H253" s="99">
        <v>0.60706269502147825</v>
      </c>
      <c r="I253" s="99">
        <v>0.61385668640528634</v>
      </c>
      <c r="J253" s="99">
        <v>0.59515431751746306</v>
      </c>
      <c r="K253" s="99">
        <v>0.57786553047963496</v>
      </c>
      <c r="L253" s="99">
        <v>0.62293159017984279</v>
      </c>
      <c r="M253" s="99">
        <v>0.55030256451686665</v>
      </c>
      <c r="N253" s="99">
        <v>0.51414302045601334</v>
      </c>
      <c r="O253" s="99">
        <v>0.51934427266839411</v>
      </c>
      <c r="P253" s="99">
        <v>0.49286402497891796</v>
      </c>
      <c r="Q253" s="99">
        <v>0.53055173998748884</v>
      </c>
      <c r="R253" s="99">
        <v>0.45274102490773466</v>
      </c>
      <c r="S253" s="99">
        <v>0.45025890629628323</v>
      </c>
      <c r="T253" s="99">
        <v>0.5042127818194162</v>
      </c>
      <c r="U253" s="99">
        <v>0.45065239473230029</v>
      </c>
      <c r="V253" s="99">
        <v>0.49053836651183236</v>
      </c>
      <c r="W253" s="99">
        <v>0.48501130647990193</v>
      </c>
      <c r="X253" s="99">
        <v>0.4721225027570557</v>
      </c>
      <c r="Y253" s="99">
        <v>0.46483271380839886</v>
      </c>
      <c r="DA253" s="63" t="s">
        <v>2957</v>
      </c>
    </row>
    <row r="254" spans="1:105" ht="12" customHeight="1" x14ac:dyDescent="0.25">
      <c r="A254" s="121" t="s">
        <v>92</v>
      </c>
      <c r="B254" s="123">
        <f t="shared" ref="B254:Y254" si="121">B255</f>
        <v>0.41876320932009597</v>
      </c>
      <c r="C254" s="123">
        <f t="shared" si="121"/>
        <v>0.5612937787747474</v>
      </c>
      <c r="D254" s="123">
        <f t="shared" si="121"/>
        <v>0.47380619283167202</v>
      </c>
      <c r="E254" s="123">
        <f t="shared" si="121"/>
        <v>0.9993038165834327</v>
      </c>
      <c r="F254" s="123">
        <f t="shared" si="121"/>
        <v>0.99490902234593925</v>
      </c>
      <c r="G254" s="123">
        <f t="shared" si="121"/>
        <v>1.5227775420913001</v>
      </c>
      <c r="H254" s="123">
        <f t="shared" si="121"/>
        <v>1.768127118184782</v>
      </c>
      <c r="I254" s="123">
        <f t="shared" si="121"/>
        <v>1.0946112874211031</v>
      </c>
      <c r="J254" s="123">
        <f t="shared" si="121"/>
        <v>1.2930273574625821</v>
      </c>
      <c r="K254" s="123">
        <f t="shared" si="121"/>
        <v>2.0208088393908969</v>
      </c>
      <c r="L254" s="123">
        <f t="shared" si="121"/>
        <v>2.0577002364604864</v>
      </c>
      <c r="M254" s="123">
        <f t="shared" si="121"/>
        <v>2.0526721361884368</v>
      </c>
      <c r="N254" s="123">
        <f t="shared" si="121"/>
        <v>2.0702920209876652</v>
      </c>
      <c r="O254" s="123">
        <f t="shared" si="121"/>
        <v>1.9791602018287746</v>
      </c>
      <c r="P254" s="123">
        <f t="shared" si="121"/>
        <v>1.7679694630267633</v>
      </c>
      <c r="Q254" s="123">
        <f t="shared" si="121"/>
        <v>3.023658088704408</v>
      </c>
      <c r="R254" s="123">
        <f t="shared" si="121"/>
        <v>3.35512644883763</v>
      </c>
      <c r="S254" s="123">
        <f t="shared" si="121"/>
        <v>4.0481431037582789</v>
      </c>
      <c r="T254" s="123">
        <f t="shared" si="121"/>
        <v>3.3016408343070096</v>
      </c>
      <c r="U254" s="123">
        <f t="shared" si="121"/>
        <v>3.1300664996554288</v>
      </c>
      <c r="V254" s="123">
        <f t="shared" si="121"/>
        <v>2.9087055481794937</v>
      </c>
      <c r="W254" s="123">
        <f t="shared" si="121"/>
        <v>2.701082178245005</v>
      </c>
      <c r="X254" s="123">
        <f t="shared" si="121"/>
        <v>2.4739923841319853</v>
      </c>
      <c r="Y254" s="123">
        <f t="shared" si="121"/>
        <v>2.2454734594934234</v>
      </c>
      <c r="DA254" s="130" t="s">
        <v>2958</v>
      </c>
    </row>
    <row r="255" spans="1:105" ht="12" customHeight="1" x14ac:dyDescent="0.25">
      <c r="A255" s="97" t="s">
        <v>53</v>
      </c>
      <c r="B255" s="99">
        <f>RES_hhdet_tess!B48</f>
        <v>0.41876320932009597</v>
      </c>
      <c r="C255" s="99">
        <f>RES_hhdet_tess!C48</f>
        <v>0.5612937787747474</v>
      </c>
      <c r="D255" s="99">
        <f>RES_hhdet_tess!D48</f>
        <v>0.47380619283167202</v>
      </c>
      <c r="E255" s="99">
        <f>RES_hhdet_tess!E48</f>
        <v>0.9993038165834327</v>
      </c>
      <c r="F255" s="99">
        <f>RES_hhdet_tess!F48</f>
        <v>0.99490902234593925</v>
      </c>
      <c r="G255" s="99">
        <f>RES_hhdet_tess!G48</f>
        <v>1.5227775420913001</v>
      </c>
      <c r="H255" s="99">
        <f>RES_hhdet_tess!H48</f>
        <v>1.768127118184782</v>
      </c>
      <c r="I255" s="99">
        <f>RES_hhdet_tess!I48</f>
        <v>1.0946112874211031</v>
      </c>
      <c r="J255" s="99">
        <f>RES_hhdet_tess!J48</f>
        <v>1.2930273574625821</v>
      </c>
      <c r="K255" s="99">
        <f>RES_hhdet_tess!K48</f>
        <v>2.0208088393908969</v>
      </c>
      <c r="L255" s="99">
        <f>RES_hhdet_tess!L48</f>
        <v>2.0577002364604864</v>
      </c>
      <c r="M255" s="99">
        <f>RES_hhdet_tess!M48</f>
        <v>2.0526721361884368</v>
      </c>
      <c r="N255" s="99">
        <f>RES_hhdet_tess!N48</f>
        <v>2.0702920209876652</v>
      </c>
      <c r="O255" s="99">
        <f>RES_hhdet_tess!O48</f>
        <v>1.9791602018287746</v>
      </c>
      <c r="P255" s="99">
        <f>RES_hhdet_tess!P48</f>
        <v>1.7679694630267633</v>
      </c>
      <c r="Q255" s="99">
        <f>RES_hhdet_tess!Q48</f>
        <v>3.023658088704408</v>
      </c>
      <c r="R255" s="99">
        <f>RES_hhdet_tess!R48</f>
        <v>3.35512644883763</v>
      </c>
      <c r="S255" s="99">
        <f>RES_hhdet_tess!S48</f>
        <v>4.0481431037582789</v>
      </c>
      <c r="T255" s="99">
        <f>RES_hhdet_tess!T48</f>
        <v>3.3016408343070096</v>
      </c>
      <c r="U255" s="99">
        <f>RES_hhdet_tess!U48</f>
        <v>3.1300664996554288</v>
      </c>
      <c r="V255" s="99">
        <f>RES_hhdet_tess!V48</f>
        <v>2.9087055481794937</v>
      </c>
      <c r="W255" s="99">
        <f>RES_hhdet_tess!W48</f>
        <v>2.701082178245005</v>
      </c>
      <c r="X255" s="99">
        <f>RES_hhdet_tess!X48</f>
        <v>2.4739923841319853</v>
      </c>
      <c r="Y255" s="99">
        <f>RES_hhdet_tess!Y48</f>
        <v>2.2454734594934234</v>
      </c>
      <c r="DA255" s="63" t="s">
        <v>2959</v>
      </c>
    </row>
    <row r="256" spans="1:105" ht="12" customHeight="1" x14ac:dyDescent="0.25">
      <c r="A256" s="121" t="s">
        <v>55</v>
      </c>
      <c r="B256" s="123">
        <v>6.7950439647753322</v>
      </c>
      <c r="C256" s="123">
        <v>7.7700700373835332</v>
      </c>
      <c r="D256" s="123">
        <v>7.2895976462404057</v>
      </c>
      <c r="E256" s="123">
        <v>6.9184470170189991</v>
      </c>
      <c r="F256" s="123">
        <v>6.9586363550764228</v>
      </c>
      <c r="G256" s="123">
        <v>7.1579651551955781</v>
      </c>
      <c r="H256" s="123">
        <v>7.4270713018463441</v>
      </c>
      <c r="I256" s="123">
        <v>7.3957058404583869</v>
      </c>
      <c r="J256" s="123">
        <v>7.4751569237969324</v>
      </c>
      <c r="K256" s="123">
        <v>7.2257937215849095</v>
      </c>
      <c r="L256" s="123">
        <v>7.5333307037466604</v>
      </c>
      <c r="M256" s="123">
        <v>7.7591195727797651</v>
      </c>
      <c r="N256" s="123">
        <v>7.5235473021145491</v>
      </c>
      <c r="O256" s="123">
        <v>7.7671631332708602</v>
      </c>
      <c r="P256" s="123">
        <v>8.1136637718173379</v>
      </c>
      <c r="Q256" s="123">
        <v>8.2091427626109343</v>
      </c>
      <c r="R256" s="123">
        <v>8.0812137652925653</v>
      </c>
      <c r="S256" s="123">
        <v>8.3671358972526271</v>
      </c>
      <c r="T256" s="123">
        <v>8.6589277502048727</v>
      </c>
      <c r="U256" s="123">
        <v>8.6202815084448101</v>
      </c>
      <c r="V256" s="123">
        <v>8.8930191372630887</v>
      </c>
      <c r="W256" s="123">
        <v>8.9533657737909067</v>
      </c>
      <c r="X256" s="123">
        <v>8.7943096966261969</v>
      </c>
      <c r="Y256" s="123">
        <v>8.3986835409783165</v>
      </c>
      <c r="DA256" s="130" t="s">
        <v>2960</v>
      </c>
    </row>
    <row r="257" spans="1:105" ht="12" customHeight="1" x14ac:dyDescent="0.25">
      <c r="A257" s="97" t="s">
        <v>138</v>
      </c>
      <c r="B257" s="99">
        <v>7.1888072322527785</v>
      </c>
      <c r="C257" s="99">
        <v>7.48468524589821</v>
      </c>
      <c r="D257" s="99">
        <v>7.1993977921223218</v>
      </c>
      <c r="E257" s="99">
        <v>7.072811238010317</v>
      </c>
      <c r="F257" s="99">
        <v>7.1056300871730729</v>
      </c>
      <c r="G257" s="99">
        <v>7.3104414678475038</v>
      </c>
      <c r="H257" s="99">
        <v>7.2294306440887643</v>
      </c>
      <c r="I257" s="99">
        <v>7.3254137848825742</v>
      </c>
      <c r="J257" s="99">
        <v>7.6095247296233701</v>
      </c>
      <c r="K257" s="99">
        <v>7.335424082777477</v>
      </c>
      <c r="L257" s="99">
        <v>7.4896545236242194</v>
      </c>
      <c r="M257" s="99">
        <v>7.5662370280174258</v>
      </c>
      <c r="N257" s="99">
        <v>7.2108294114358857</v>
      </c>
      <c r="O257" s="99">
        <v>8.0577913893617215</v>
      </c>
      <c r="P257" s="99">
        <v>8.2667213908987502</v>
      </c>
      <c r="Q257" s="99">
        <v>9.6428563652745254</v>
      </c>
      <c r="R257" s="99">
        <v>8.3713921433600724</v>
      </c>
      <c r="S257" s="99">
        <v>8.292622226976988</v>
      </c>
      <c r="T257" s="99">
        <v>8.7479325981403413</v>
      </c>
      <c r="U257" s="99">
        <v>8.299194120980788</v>
      </c>
      <c r="V257" s="99">
        <v>9.0889280696222059</v>
      </c>
      <c r="W257" s="99">
        <v>9.0769096299391006</v>
      </c>
      <c r="X257" s="99">
        <v>8.7009592924539607</v>
      </c>
      <c r="Y257" s="99">
        <v>8.3999153827090716</v>
      </c>
      <c r="DA257" s="63" t="s">
        <v>2961</v>
      </c>
    </row>
    <row r="258" spans="1:105" ht="12" customHeight="1" x14ac:dyDescent="0.25">
      <c r="A258" s="97" t="s">
        <v>137</v>
      </c>
      <c r="B258" s="99">
        <v>7.1888072322527785</v>
      </c>
      <c r="C258" s="99">
        <v>7.4846729330719777</v>
      </c>
      <c r="D258" s="99">
        <v>7.1993602056542274</v>
      </c>
      <c r="E258" s="99">
        <v>7.0727931609799519</v>
      </c>
      <c r="F258" s="99">
        <v>7.1056160900338741</v>
      </c>
      <c r="G258" s="99">
        <v>7.3104279849704055</v>
      </c>
      <c r="H258" s="99">
        <v>7.2294008671080787</v>
      </c>
      <c r="I258" s="99">
        <v>7.3251619805407948</v>
      </c>
      <c r="J258" s="99">
        <v>7.6090648095346864</v>
      </c>
      <c r="K258" s="99">
        <v>7.3352075064299989</v>
      </c>
      <c r="L258" s="99">
        <v>7.4894914932243424</v>
      </c>
      <c r="M258" s="99">
        <v>7.5658387346217841</v>
      </c>
      <c r="N258" s="99">
        <v>7.2106708328733085</v>
      </c>
      <c r="O258" s="99">
        <v>8.0577007902825883</v>
      </c>
      <c r="P258" s="99">
        <v>8.2666591371891585</v>
      </c>
      <c r="Q258" s="99">
        <v>9.6456906080785192</v>
      </c>
      <c r="R258" s="99">
        <v>8.3731443723794587</v>
      </c>
      <c r="S258" s="99">
        <v>8.2931413557713842</v>
      </c>
      <c r="T258" s="99">
        <v>8.7486766095632138</v>
      </c>
      <c r="U258" s="99">
        <v>8.2993489030077114</v>
      </c>
      <c r="V258" s="99">
        <v>9.0897347836412834</v>
      </c>
      <c r="W258" s="99">
        <v>9.0775582628325129</v>
      </c>
      <c r="X258" s="99">
        <v>8.7014303901049974</v>
      </c>
      <c r="Y258" s="99">
        <v>8.4004524567759979</v>
      </c>
      <c r="DA258" s="63" t="s">
        <v>2962</v>
      </c>
    </row>
    <row r="259" spans="1:105" ht="12" customHeight="1" x14ac:dyDescent="0.25">
      <c r="A259" s="100" t="s">
        <v>211</v>
      </c>
      <c r="B259" s="102">
        <v>0.82281729814235627</v>
      </c>
      <c r="C259" s="102">
        <v>1.6598540784198046</v>
      </c>
      <c r="D259" s="102">
        <v>0.643962102719567</v>
      </c>
      <c r="E259" s="102">
        <v>0.37219332754116718</v>
      </c>
      <c r="F259" s="102">
        <v>0.49187907937038522</v>
      </c>
      <c r="G259" s="102">
        <v>0.48862892925075657</v>
      </c>
      <c r="H259" s="102">
        <v>0.66126472735733166</v>
      </c>
      <c r="I259" s="102">
        <v>0.54679202773007751</v>
      </c>
      <c r="J259" s="102">
        <v>0.53939675122187503</v>
      </c>
      <c r="K259" s="102">
        <v>0.48535554242517315</v>
      </c>
      <c r="L259" s="102">
        <v>0.49101624735240218</v>
      </c>
      <c r="M259" s="102">
        <v>0.76232958378955262</v>
      </c>
      <c r="N259" s="102">
        <v>0.38925832660143556</v>
      </c>
      <c r="O259" s="102">
        <v>0.33201599179958174</v>
      </c>
      <c r="P259" s="102">
        <v>0.71014497317221925</v>
      </c>
      <c r="Q259" s="102">
        <v>0.26315325355006369</v>
      </c>
      <c r="R259" s="102">
        <v>0.28759795582621339</v>
      </c>
      <c r="S259" s="102">
        <v>0.45364713266219803</v>
      </c>
      <c r="T259" s="102">
        <v>0.57647811623293299</v>
      </c>
      <c r="U259" s="102">
        <v>0.68250063085711177</v>
      </c>
      <c r="V259" s="102">
        <v>0.64205231378338556</v>
      </c>
      <c r="W259" s="102">
        <v>0.70521893286602555</v>
      </c>
      <c r="X259" s="102">
        <v>0.7169793342082702</v>
      </c>
      <c r="Y259" s="102">
        <v>0.55624673426862159</v>
      </c>
      <c r="DA259" s="131" t="s">
        <v>2963</v>
      </c>
    </row>
    <row r="260" spans="1:105" ht="12" customHeight="1" x14ac:dyDescent="0.25">
      <c r="A260" s="103" t="s">
        <v>52</v>
      </c>
      <c r="B260" s="105">
        <v>6.3659899341104236</v>
      </c>
      <c r="C260" s="105">
        <v>5.8248188546521735</v>
      </c>
      <c r="D260" s="105">
        <v>6.5553981029346602</v>
      </c>
      <c r="E260" s="105">
        <v>6.7005998334387842</v>
      </c>
      <c r="F260" s="105">
        <v>6.6137370106634892</v>
      </c>
      <c r="G260" s="105">
        <v>6.8217990557196497</v>
      </c>
      <c r="H260" s="105">
        <v>6.5681361397507487</v>
      </c>
      <c r="I260" s="105">
        <v>6.7783699528107171</v>
      </c>
      <c r="J260" s="105">
        <v>7.0696680583128115</v>
      </c>
      <c r="K260" s="105">
        <v>6.8498519640048254</v>
      </c>
      <c r="L260" s="105">
        <v>6.9984752458719406</v>
      </c>
      <c r="M260" s="105">
        <v>6.8035091508322312</v>
      </c>
      <c r="N260" s="105">
        <v>6.8214125062718738</v>
      </c>
      <c r="O260" s="105">
        <v>7.7256847984830053</v>
      </c>
      <c r="P260" s="105">
        <v>7.5565141640169378</v>
      </c>
      <c r="Q260" s="105">
        <v>9.3825373545284556</v>
      </c>
      <c r="R260" s="105">
        <v>8.085546416553246</v>
      </c>
      <c r="S260" s="105">
        <v>7.8394942231091846</v>
      </c>
      <c r="T260" s="105">
        <v>8.1721984933302814</v>
      </c>
      <c r="U260" s="105">
        <v>7.6168482721505999</v>
      </c>
      <c r="V260" s="105">
        <v>8.4476824698578987</v>
      </c>
      <c r="W260" s="105">
        <v>8.3723393299664863</v>
      </c>
      <c r="X260" s="105">
        <v>7.9844510558967281</v>
      </c>
      <c r="Y260" s="105">
        <v>7.8442057225073762</v>
      </c>
      <c r="DA260" s="132" t="s">
        <v>2964</v>
      </c>
    </row>
    <row r="261" spans="1:105" ht="12" customHeight="1" x14ac:dyDescent="0.25">
      <c r="A261" s="106" t="s">
        <v>122</v>
      </c>
      <c r="B261" s="102">
        <v>6.5391499654979066</v>
      </c>
      <c r="C261" s="102">
        <v>7.9535530705182085</v>
      </c>
      <c r="D261" s="102">
        <v>7.3458028980267818</v>
      </c>
      <c r="E261" s="102">
        <v>6.8259523776318431</v>
      </c>
      <c r="F261" s="102">
        <v>6.8725157416078142</v>
      </c>
      <c r="G261" s="102">
        <v>7.0671055289147962</v>
      </c>
      <c r="H261" s="102">
        <v>7.5509583154143227</v>
      </c>
      <c r="I261" s="102">
        <v>7.4406476307847607</v>
      </c>
      <c r="J261" s="102">
        <v>7.3845974999850199</v>
      </c>
      <c r="K261" s="102">
        <v>7.1513913513185434</v>
      </c>
      <c r="L261" s="102">
        <v>7.5595915927178821</v>
      </c>
      <c r="M261" s="102">
        <v>7.8801970312745402</v>
      </c>
      <c r="N261" s="102">
        <v>7.7116137962021085</v>
      </c>
      <c r="O261" s="102">
        <v>7.606460695882153</v>
      </c>
      <c r="P261" s="102">
        <v>8.0363019767202726</v>
      </c>
      <c r="Q261" s="102">
        <v>7.590038731338085</v>
      </c>
      <c r="R261" s="102">
        <v>7.9429326892984751</v>
      </c>
      <c r="S261" s="102">
        <v>8.3750487058180827</v>
      </c>
      <c r="T261" s="102">
        <v>8.6079853295837498</v>
      </c>
      <c r="U261" s="102">
        <v>8.7675710095831416</v>
      </c>
      <c r="V261" s="102">
        <v>8.8128645468693829</v>
      </c>
      <c r="W261" s="102">
        <v>8.9027642382810779</v>
      </c>
      <c r="X261" s="102">
        <v>8.8335381224805722</v>
      </c>
      <c r="Y261" s="102">
        <v>8.3954965688378884</v>
      </c>
      <c r="DA261" s="131" t="s">
        <v>2965</v>
      </c>
    </row>
    <row r="262" spans="1:105" ht="12" customHeight="1" x14ac:dyDescent="0.25">
      <c r="A262" s="107" t="s">
        <v>121</v>
      </c>
      <c r="B262" s="105">
        <v>6.5391499654979048</v>
      </c>
      <c r="C262" s="105">
        <v>7.9527415125605962</v>
      </c>
      <c r="D262" s="105">
        <v>7.3446100231227112</v>
      </c>
      <c r="E262" s="105">
        <v>6.8263681114992041</v>
      </c>
      <c r="F262" s="105">
        <v>6.8735639151189591</v>
      </c>
      <c r="G262" s="105">
        <v>7.0675697687416585</v>
      </c>
      <c r="H262" s="105">
        <v>7.5519610165059099</v>
      </c>
      <c r="I262" s="105">
        <v>7.4449451007938396</v>
      </c>
      <c r="J262" s="105">
        <v>7.3921742649419757</v>
      </c>
      <c r="K262" s="105">
        <v>7.1585215437804957</v>
      </c>
      <c r="L262" s="105">
        <v>7.5650219641254939</v>
      </c>
      <c r="M262" s="105">
        <v>7.8795843210059004</v>
      </c>
      <c r="N262" s="105">
        <v>7.7089709362196555</v>
      </c>
      <c r="O262" s="105">
        <v>7.6046464232785489</v>
      </c>
      <c r="P262" s="105">
        <v>8.0402709233049112</v>
      </c>
      <c r="Q262" s="105">
        <v>7.6095060663543101</v>
      </c>
      <c r="R262" s="105">
        <v>7.9859326255322927</v>
      </c>
      <c r="S262" s="105">
        <v>8.4255689184469187</v>
      </c>
      <c r="T262" s="105">
        <v>8.633115964064535</v>
      </c>
      <c r="U262" s="105">
        <v>8.7617911345252217</v>
      </c>
      <c r="V262" s="105">
        <v>8.7937406528725557</v>
      </c>
      <c r="W262" s="105">
        <v>8.8921936282610012</v>
      </c>
      <c r="X262" s="105">
        <v>8.8398319302168105</v>
      </c>
      <c r="Y262" s="105">
        <v>8.4007688467512782</v>
      </c>
      <c r="DA262" s="132" t="s">
        <v>2966</v>
      </c>
    </row>
    <row r="263" spans="1:105" ht="12" customHeight="1" x14ac:dyDescent="0.25">
      <c r="A263" s="108" t="s">
        <v>53</v>
      </c>
      <c r="B263" s="99">
        <v>0.72897262000269381</v>
      </c>
      <c r="C263" s="99">
        <v>1.7542444308437324</v>
      </c>
      <c r="D263" s="99">
        <v>0.6540856921906153</v>
      </c>
      <c r="E263" s="99">
        <v>0.3502963708128089</v>
      </c>
      <c r="F263" s="99">
        <v>0.47171739940246088</v>
      </c>
      <c r="G263" s="99">
        <v>0.46802040335321382</v>
      </c>
      <c r="H263" s="99">
        <v>0.69669886426479055</v>
      </c>
      <c r="I263" s="99">
        <v>0.55717385823116317</v>
      </c>
      <c r="J263" s="99">
        <v>0.51769844948193466</v>
      </c>
      <c r="K263" s="99">
        <v>0.46681007007821568</v>
      </c>
      <c r="L263" s="99">
        <v>0.48934597666016427</v>
      </c>
      <c r="M263" s="99">
        <v>0.77146189185455316</v>
      </c>
      <c r="N263" s="99">
        <v>0.49673735744557446</v>
      </c>
      <c r="O263" s="99">
        <v>0.28972947759369388</v>
      </c>
      <c r="P263" s="99">
        <v>0.68848189679204641</v>
      </c>
      <c r="Q263" s="99">
        <v>9.9592558747611706E-2</v>
      </c>
      <c r="R263" s="99">
        <v>0.20418855422012702</v>
      </c>
      <c r="S263" s="99">
        <v>0.46307686000923076</v>
      </c>
      <c r="T263" s="99">
        <v>0.5624570054805188</v>
      </c>
      <c r="U263" s="99">
        <v>0.7497694936223076</v>
      </c>
      <c r="V263" s="99">
        <v>0.61904946583400244</v>
      </c>
      <c r="W263" s="99">
        <v>0.66325332478499188</v>
      </c>
      <c r="X263" s="99">
        <v>0.71684349565451932</v>
      </c>
      <c r="Y263" s="99">
        <v>0.5605760210627343</v>
      </c>
      <c r="DA263" s="63" t="s">
        <v>2967</v>
      </c>
    </row>
    <row r="264" spans="1:105" ht="12" customHeight="1" x14ac:dyDescent="0.25">
      <c r="A264" s="108" t="s">
        <v>52</v>
      </c>
      <c r="B264" s="99">
        <v>5.8101773454952106</v>
      </c>
      <c r="C264" s="99">
        <v>6.1984970817168632</v>
      </c>
      <c r="D264" s="99">
        <v>6.6905243309320941</v>
      </c>
      <c r="E264" s="99">
        <v>6.476071740686395</v>
      </c>
      <c r="F264" s="99">
        <v>6.4018465157164988</v>
      </c>
      <c r="G264" s="99">
        <v>6.5995493653884463</v>
      </c>
      <c r="H264" s="99">
        <v>6.8552621522411217</v>
      </c>
      <c r="I264" s="99">
        <v>6.8877712425626765</v>
      </c>
      <c r="J264" s="99">
        <v>6.874475815460042</v>
      </c>
      <c r="K264" s="99">
        <v>6.6917114737022789</v>
      </c>
      <c r="L264" s="99">
        <v>7.0756759874653286</v>
      </c>
      <c r="M264" s="99">
        <v>7.1081224291513481</v>
      </c>
      <c r="N264" s="99">
        <v>7.2122335787740823</v>
      </c>
      <c r="O264" s="99">
        <v>7.3149169456848551</v>
      </c>
      <c r="P264" s="99">
        <v>7.3517890265128667</v>
      </c>
      <c r="Q264" s="99">
        <v>7.5099135076067007</v>
      </c>
      <c r="R264" s="99">
        <v>7.7817440713121675</v>
      </c>
      <c r="S264" s="99">
        <v>7.9624920584376877</v>
      </c>
      <c r="T264" s="99">
        <v>8.0706589585840174</v>
      </c>
      <c r="U264" s="99">
        <v>8.0120216409029137</v>
      </c>
      <c r="V264" s="99">
        <v>8.1746911870385546</v>
      </c>
      <c r="W264" s="99">
        <v>8.2289403034760102</v>
      </c>
      <c r="X264" s="99">
        <v>8.1229884345622914</v>
      </c>
      <c r="Y264" s="99">
        <v>7.8401928256885443</v>
      </c>
      <c r="DA264" s="63" t="s">
        <v>2968</v>
      </c>
    </row>
    <row r="265" spans="1:105" ht="12" customHeight="1" x14ac:dyDescent="0.25">
      <c r="A265" s="121" t="s">
        <v>54</v>
      </c>
      <c r="B265" s="123">
        <v>4.0251549823605304</v>
      </c>
      <c r="C265" s="123">
        <v>4.4827162834008272</v>
      </c>
      <c r="D265" s="123">
        <v>4.458076018377934</v>
      </c>
      <c r="E265" s="123">
        <v>4.5448587518233499</v>
      </c>
      <c r="F265" s="123">
        <v>4.522178705626648</v>
      </c>
      <c r="G265" s="123">
        <v>4.6422222657571881</v>
      </c>
      <c r="H265" s="123">
        <v>5.3003888252751228</v>
      </c>
      <c r="I265" s="123">
        <v>5.2478678435099333</v>
      </c>
      <c r="J265" s="123">
        <v>5.1572766998207094</v>
      </c>
      <c r="K265" s="123">
        <v>4.9508660405497036</v>
      </c>
      <c r="L265" s="123">
        <v>5.1370452485069098</v>
      </c>
      <c r="M265" s="123">
        <v>4.7660388360468984</v>
      </c>
      <c r="N265" s="123">
        <v>4.5844177264312487</v>
      </c>
      <c r="O265" s="123">
        <v>4.0345728453103993</v>
      </c>
      <c r="P265" s="123">
        <v>4.4917065911508498</v>
      </c>
      <c r="Q265" s="123">
        <v>4.4221317038168344</v>
      </c>
      <c r="R265" s="123">
        <v>4.4627257149595758</v>
      </c>
      <c r="S265" s="123">
        <v>4.5681554129137449</v>
      </c>
      <c r="T265" s="123">
        <v>4.9422591592356069</v>
      </c>
      <c r="U265" s="123">
        <v>4.6367242976226928</v>
      </c>
      <c r="V265" s="123">
        <v>4.5974171970024216</v>
      </c>
      <c r="W265" s="123">
        <v>4.6706002147523771</v>
      </c>
      <c r="X265" s="123">
        <v>4.766512386313476</v>
      </c>
      <c r="Y265" s="123">
        <v>4.4734274288841034</v>
      </c>
      <c r="DA265" s="130" t="s">
        <v>2969</v>
      </c>
    </row>
    <row r="266" spans="1:105" ht="12" customHeight="1" x14ac:dyDescent="0.25">
      <c r="A266" s="97" t="s">
        <v>50</v>
      </c>
      <c r="B266" s="99">
        <v>4.1841250611532663</v>
      </c>
      <c r="C266" s="99">
        <v>4.3015421001484384</v>
      </c>
      <c r="D266" s="99">
        <v>4.4377756229636773</v>
      </c>
      <c r="E266" s="99">
        <v>4.5223375666408518</v>
      </c>
      <c r="F266" s="99">
        <v>4.6408499746391172</v>
      </c>
      <c r="G266" s="99">
        <v>4.812997947026874</v>
      </c>
      <c r="H266" s="99">
        <v>4.9803194410893026</v>
      </c>
      <c r="I266" s="99">
        <v>5.1543827012064209</v>
      </c>
      <c r="J266" s="99">
        <v>5.1821564048637354</v>
      </c>
      <c r="K266" s="99">
        <v>5.0535447522869257</v>
      </c>
      <c r="L266" s="99">
        <v>4.9931286950288012</v>
      </c>
      <c r="M266" s="99">
        <v>4.7222868624643892</v>
      </c>
      <c r="N266" s="99">
        <v>4.5390686830507363</v>
      </c>
      <c r="O266" s="99">
        <v>4.4003391595439645</v>
      </c>
      <c r="P266" s="99">
        <v>4.3664153985844685</v>
      </c>
      <c r="Q266" s="99">
        <v>4.4167723639955634</v>
      </c>
      <c r="R266" s="99">
        <v>4.5278489182755255</v>
      </c>
      <c r="S266" s="99">
        <v>4.6994591391384599</v>
      </c>
      <c r="T266" s="99">
        <v>4.9866009216754623</v>
      </c>
      <c r="U266" s="99">
        <v>4.490000016121372</v>
      </c>
      <c r="V266" s="99">
        <v>4.3573903240434797</v>
      </c>
      <c r="W266" s="99">
        <v>4.6274916086556583</v>
      </c>
      <c r="X266" s="99">
        <v>5.1976356525162934</v>
      </c>
      <c r="Y266" s="99">
        <v>4.2966020756837295</v>
      </c>
      <c r="DA266" s="63" t="s">
        <v>2970</v>
      </c>
    </row>
    <row r="267" spans="1:105" ht="12" customHeight="1" x14ac:dyDescent="0.25">
      <c r="A267" s="109" t="s">
        <v>120</v>
      </c>
      <c r="B267" s="110">
        <v>3.9494769403520662</v>
      </c>
      <c r="C267" s="110">
        <v>4.5631000306842742</v>
      </c>
      <c r="D267" s="110">
        <v>4.4667947505500605</v>
      </c>
      <c r="E267" s="110">
        <v>4.5541508150767607</v>
      </c>
      <c r="F267" s="110">
        <v>4.4751460186278491</v>
      </c>
      <c r="G267" s="110">
        <v>4.5786886012489276</v>
      </c>
      <c r="H267" s="110">
        <v>5.4090607652728941</v>
      </c>
      <c r="I267" s="110">
        <v>5.278032074855223</v>
      </c>
      <c r="J267" s="110">
        <v>5.1495091225697385</v>
      </c>
      <c r="K267" s="110">
        <v>4.9193319244238705</v>
      </c>
      <c r="L267" s="110">
        <v>5.1805111711207026</v>
      </c>
      <c r="M267" s="110">
        <v>4.7794650792006328</v>
      </c>
      <c r="N267" s="110">
        <v>4.5982799313017741</v>
      </c>
      <c r="O267" s="110">
        <v>3.9236254140498095</v>
      </c>
      <c r="P267" s="110">
        <v>4.5293625531602935</v>
      </c>
      <c r="Q267" s="110">
        <v>4.4236735046334221</v>
      </c>
      <c r="R267" s="110">
        <v>4.444266338437858</v>
      </c>
      <c r="S267" s="110">
        <v>4.5314983997355833</v>
      </c>
      <c r="T267" s="110">
        <v>4.93040210276585</v>
      </c>
      <c r="U267" s="110">
        <v>4.67315344817011</v>
      </c>
      <c r="V267" s="110">
        <v>4.6534739209781799</v>
      </c>
      <c r="W267" s="110">
        <v>4.680342605717132</v>
      </c>
      <c r="X267" s="110">
        <v>4.6718612141522051</v>
      </c>
      <c r="Y267" s="110">
        <v>4.511778670661128</v>
      </c>
      <c r="DA267" s="60" t="s">
        <v>2971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19.258689007239504</v>
      </c>
      <c r="C269" s="118">
        <f t="shared" si="122"/>
        <v>19.662938227597053</v>
      </c>
      <c r="D269" s="118">
        <f t="shared" si="122"/>
        <v>19.342506103885668</v>
      </c>
      <c r="E269" s="118">
        <f t="shared" si="122"/>
        <v>21.130367603265665</v>
      </c>
      <c r="F269" s="118">
        <f t="shared" si="122"/>
        <v>23.2515757479065</v>
      </c>
      <c r="G269" s="118">
        <f t="shared" si="122"/>
        <v>23.4123514134346</v>
      </c>
      <c r="H269" s="118">
        <f t="shared" si="122"/>
        <v>21.849825393539085</v>
      </c>
      <c r="I269" s="118">
        <f t="shared" si="122"/>
        <v>22.08987432590861</v>
      </c>
      <c r="J269" s="118">
        <f t="shared" si="122"/>
        <v>21.759782800847905</v>
      </c>
      <c r="K269" s="118">
        <f t="shared" si="122"/>
        <v>21.530813033525309</v>
      </c>
      <c r="L269" s="118">
        <f t="shared" si="122"/>
        <v>22.774598332918274</v>
      </c>
      <c r="M269" s="118">
        <f t="shared" si="122"/>
        <v>19.693363319751082</v>
      </c>
      <c r="N269" s="118">
        <f t="shared" si="122"/>
        <v>17.970071067582115</v>
      </c>
      <c r="O269" s="118">
        <f t="shared" si="122"/>
        <v>17.143353256762047</v>
      </c>
      <c r="P269" s="118">
        <f t="shared" si="122"/>
        <v>15.738766307536313</v>
      </c>
      <c r="Q269" s="118">
        <f t="shared" si="122"/>
        <v>17.076103984522419</v>
      </c>
      <c r="R269" s="118">
        <f t="shared" ref="R269:V269" si="123">R270+R273+R275+R284</f>
        <v>14.349481061790085</v>
      </c>
      <c r="S269" s="118">
        <f t="shared" si="123"/>
        <v>14.269278316151617</v>
      </c>
      <c r="T269" s="118">
        <f t="shared" si="123"/>
        <v>15.517627192552025</v>
      </c>
      <c r="U269" s="118">
        <f t="shared" si="123"/>
        <v>13.865985056802357</v>
      </c>
      <c r="V269" s="118">
        <f t="shared" si="123"/>
        <v>14.797777820986328</v>
      </c>
      <c r="W269" s="118">
        <f t="shared" ref="W269:Y269" si="124">W270+W273+W275+W284</f>
        <v>14.407083366211443</v>
      </c>
      <c r="X269" s="118">
        <f t="shared" si="124"/>
        <v>13.704770099587954</v>
      </c>
      <c r="Y269" s="118">
        <f t="shared" si="124"/>
        <v>13.279676650177938</v>
      </c>
      <c r="DA269" s="129" t="s">
        <v>3122</v>
      </c>
    </row>
    <row r="270" spans="1:105" ht="12" customHeight="1" x14ac:dyDescent="0.25">
      <c r="A270" s="121" t="s">
        <v>57</v>
      </c>
      <c r="B270" s="123">
        <f t="shared" ref="B270:Q270" si="125">SUM(B271:B272)</f>
        <v>17.154992832827418</v>
      </c>
      <c r="C270" s="123">
        <f t="shared" si="125"/>
        <v>17.520375641470732</v>
      </c>
      <c r="D270" s="123">
        <f t="shared" si="125"/>
        <v>17.293467729806952</v>
      </c>
      <c r="E270" s="123">
        <f t="shared" si="125"/>
        <v>19.153277297447083</v>
      </c>
      <c r="F270" s="123">
        <f t="shared" si="125"/>
        <v>21.299570284495594</v>
      </c>
      <c r="G270" s="123">
        <f t="shared" si="125"/>
        <v>21.41463737247344</v>
      </c>
      <c r="H270" s="123">
        <f t="shared" si="125"/>
        <v>19.839970964477256</v>
      </c>
      <c r="I270" s="123">
        <f t="shared" si="125"/>
        <v>20.03753509901426</v>
      </c>
      <c r="J270" s="123">
        <f t="shared" si="125"/>
        <v>19.658482216763961</v>
      </c>
      <c r="K270" s="123">
        <f t="shared" si="125"/>
        <v>19.523867205632914</v>
      </c>
      <c r="L270" s="123">
        <f t="shared" si="125"/>
        <v>20.790472633003059</v>
      </c>
      <c r="M270" s="123">
        <f t="shared" si="125"/>
        <v>17.760737282615224</v>
      </c>
      <c r="N270" s="123">
        <f t="shared" si="125"/>
        <v>16.201672052727812</v>
      </c>
      <c r="O270" s="123">
        <f t="shared" si="125"/>
        <v>15.354299770089158</v>
      </c>
      <c r="P270" s="123">
        <f t="shared" si="125"/>
        <v>14.034563047016217</v>
      </c>
      <c r="Q270" s="123">
        <f t="shared" si="125"/>
        <v>15.326443940774464</v>
      </c>
      <c r="R270" s="123">
        <f t="shared" ref="R270:V270" si="126">SUM(R271:R272)</f>
        <v>12.822677717863918</v>
      </c>
      <c r="S270" s="123">
        <f t="shared" si="126"/>
        <v>12.741263639974122</v>
      </c>
      <c r="T270" s="123">
        <f t="shared" si="126"/>
        <v>13.930353011518047</v>
      </c>
      <c r="U270" s="123">
        <f t="shared" si="126"/>
        <v>12.411166378110421</v>
      </c>
      <c r="V270" s="123">
        <f t="shared" si="126"/>
        <v>13.291637735511776</v>
      </c>
      <c r="W270" s="123">
        <f t="shared" ref="W270:Y270" si="127">SUM(W271:W272)</f>
        <v>12.926710444455896</v>
      </c>
      <c r="X270" s="123">
        <f t="shared" si="127"/>
        <v>12.258140761809212</v>
      </c>
      <c r="Y270" s="123">
        <f t="shared" si="127"/>
        <v>11.92667094332983</v>
      </c>
      <c r="DA270" s="130" t="s">
        <v>3123</v>
      </c>
    </row>
    <row r="271" spans="1:105" ht="12" customHeight="1" x14ac:dyDescent="0.25">
      <c r="A271" s="97" t="s">
        <v>211</v>
      </c>
      <c r="B271" s="99">
        <v>17.154992832827418</v>
      </c>
      <c r="C271" s="99">
        <v>17.520375641470732</v>
      </c>
      <c r="D271" s="99">
        <v>17.293467729806952</v>
      </c>
      <c r="E271" s="99">
        <v>19.153277297447083</v>
      </c>
      <c r="F271" s="99">
        <v>21.299570284495594</v>
      </c>
      <c r="G271" s="99">
        <v>21.41463737247344</v>
      </c>
      <c r="H271" s="99">
        <v>19.839970964477256</v>
      </c>
      <c r="I271" s="99">
        <v>20.03753509901426</v>
      </c>
      <c r="J271" s="99">
        <v>19.658482216763961</v>
      </c>
      <c r="K271" s="99">
        <v>19.523867205632914</v>
      </c>
      <c r="L271" s="99">
        <v>20.790472633003059</v>
      </c>
      <c r="M271" s="99">
        <v>17.760737282615224</v>
      </c>
      <c r="N271" s="99">
        <v>16.201672052727812</v>
      </c>
      <c r="O271" s="99">
        <v>15.354299770089158</v>
      </c>
      <c r="P271" s="99">
        <v>14.034563047016217</v>
      </c>
      <c r="Q271" s="99">
        <v>15.326443940774464</v>
      </c>
      <c r="R271" s="99">
        <v>12.822677717863918</v>
      </c>
      <c r="S271" s="99">
        <v>12.741263639974122</v>
      </c>
      <c r="T271" s="99">
        <v>13.930353011518047</v>
      </c>
      <c r="U271" s="99">
        <v>12.411166378110421</v>
      </c>
      <c r="V271" s="99">
        <v>13.291637735511776</v>
      </c>
      <c r="W271" s="99">
        <v>12.926710444455896</v>
      </c>
      <c r="X271" s="99">
        <v>12.258140761809212</v>
      </c>
      <c r="Y271" s="99">
        <v>11.92667094332983</v>
      </c>
      <c r="DA271" s="63" t="s">
        <v>3124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3125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3126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3127</v>
      </c>
    </row>
    <row r="275" spans="1:105" ht="12" customHeight="1" x14ac:dyDescent="0.25">
      <c r="A275" s="121" t="s">
        <v>55</v>
      </c>
      <c r="B275" s="123">
        <v>1.5603409754723656</v>
      </c>
      <c r="C275" s="123">
        <v>1.6108311680985095</v>
      </c>
      <c r="D275" s="123">
        <v>1.5137617650451953</v>
      </c>
      <c r="E275" s="123">
        <v>1.4479709180029143</v>
      </c>
      <c r="F275" s="123">
        <v>1.4256049222538931</v>
      </c>
      <c r="G275" s="123">
        <v>1.4774237932080581</v>
      </c>
      <c r="H275" s="123">
        <v>1.5080401105861165</v>
      </c>
      <c r="I275" s="123">
        <v>1.5533304533915999</v>
      </c>
      <c r="J275" s="123">
        <v>1.6123221537908641</v>
      </c>
      <c r="K275" s="123">
        <v>1.5366143209915728</v>
      </c>
      <c r="L275" s="123">
        <v>1.5260288702263558</v>
      </c>
      <c r="M275" s="123">
        <v>1.4947801653318324</v>
      </c>
      <c r="N275" s="123">
        <v>1.3493761586018422</v>
      </c>
      <c r="O275" s="123">
        <v>1.3856258781995698</v>
      </c>
      <c r="P275" s="123">
        <v>1.3068967091607044</v>
      </c>
      <c r="Q275" s="123">
        <v>1.3615064141963888</v>
      </c>
      <c r="R275" s="123">
        <v>1.1342145901768999</v>
      </c>
      <c r="S275" s="123">
        <v>1.1266629221373656</v>
      </c>
      <c r="T275" s="123">
        <v>1.1773238686249106</v>
      </c>
      <c r="U275" s="123">
        <v>1.1089863860037585</v>
      </c>
      <c r="V275" s="123">
        <v>1.1896447230083387</v>
      </c>
      <c r="W275" s="123">
        <v>1.1564317924951837</v>
      </c>
      <c r="X275" s="123">
        <v>1.0942161471318248</v>
      </c>
      <c r="Y275" s="123">
        <v>1.0667355592302261</v>
      </c>
      <c r="DA275" s="130" t="s">
        <v>3128</v>
      </c>
    </row>
    <row r="276" spans="1:105" ht="12" customHeight="1" x14ac:dyDescent="0.25">
      <c r="A276" s="97" t="s">
        <v>138</v>
      </c>
      <c r="B276" s="99">
        <v>3.9679175926871868</v>
      </c>
      <c r="C276" s="99">
        <v>4.1235574529141736</v>
      </c>
      <c r="D276" s="99">
        <v>3.9563121858572181</v>
      </c>
      <c r="E276" s="99">
        <v>3.8727825954164103</v>
      </c>
      <c r="F276" s="99">
        <v>3.8705320966495362</v>
      </c>
      <c r="G276" s="99">
        <v>3.9659311931536507</v>
      </c>
      <c r="H276" s="99">
        <v>3.9173756964544362</v>
      </c>
      <c r="I276" s="99">
        <v>3.9488820037395609</v>
      </c>
      <c r="J276" s="99">
        <v>4.0648938993795962</v>
      </c>
      <c r="K276" s="99">
        <v>3.8826738864494432</v>
      </c>
      <c r="L276" s="99">
        <v>3.9214807463830126</v>
      </c>
      <c r="M276" s="99">
        <v>3.8972776934405826</v>
      </c>
      <c r="N276" s="99">
        <v>3.6201469599962492</v>
      </c>
      <c r="O276" s="99">
        <v>3.9035254994390143</v>
      </c>
      <c r="P276" s="99">
        <v>3.9719844149712777</v>
      </c>
      <c r="Q276" s="99">
        <v>4.5965393723517414</v>
      </c>
      <c r="R276" s="99">
        <v>3.9383473028822276</v>
      </c>
      <c r="S276" s="99">
        <v>3.803609841790919</v>
      </c>
      <c r="T276" s="99">
        <v>3.9040685811024884</v>
      </c>
      <c r="U276" s="99">
        <v>3.6001470939512497</v>
      </c>
      <c r="V276" s="99">
        <v>3.8239240973148383</v>
      </c>
      <c r="W276" s="99">
        <v>3.7467000690668821</v>
      </c>
      <c r="X276" s="99">
        <v>3.5335996323358607</v>
      </c>
      <c r="Y276" s="99">
        <v>3.3289271024403533</v>
      </c>
      <c r="DA276" s="63" t="s">
        <v>3129</v>
      </c>
    </row>
    <row r="277" spans="1:105" ht="12" customHeight="1" x14ac:dyDescent="0.25">
      <c r="A277" s="97" t="s">
        <v>137</v>
      </c>
      <c r="B277" s="99">
        <v>0.4541603533641102</v>
      </c>
      <c r="C277" s="99">
        <v>0.91627138860598578</v>
      </c>
      <c r="D277" s="99">
        <v>0.35559498069427592</v>
      </c>
      <c r="E277" s="99">
        <v>0.20388531725734763</v>
      </c>
      <c r="F277" s="99">
        <v>0.26738557591244583</v>
      </c>
      <c r="G277" s="99">
        <v>0.26453155129038136</v>
      </c>
      <c r="H277" s="99">
        <v>0.35772127550008309</v>
      </c>
      <c r="I277" s="99">
        <v>0.29095025267019581</v>
      </c>
      <c r="J277" s="99">
        <v>0.28185738314113301</v>
      </c>
      <c r="K277" s="99">
        <v>0.2506293011852439</v>
      </c>
      <c r="L277" s="99">
        <v>0.25204197334502154</v>
      </c>
      <c r="M277" s="99">
        <v>0.38981868236212547</v>
      </c>
      <c r="N277" s="99">
        <v>0.19751234146189253</v>
      </c>
      <c r="O277" s="99">
        <v>0.16143103973264014</v>
      </c>
      <c r="P277" s="99">
        <v>0.33983198836700945</v>
      </c>
      <c r="Q277" s="99">
        <v>0.11988512658468868</v>
      </c>
      <c r="R277" s="99">
        <v>0.13035914188446437</v>
      </c>
      <c r="S277" s="99">
        <v>0.20338071742027505</v>
      </c>
      <c r="T277" s="99">
        <v>0.25005018070959434</v>
      </c>
      <c r="U277" s="99">
        <v>0.29070745206476545</v>
      </c>
      <c r="V277" s="99">
        <v>0.26347315771878788</v>
      </c>
      <c r="W277" s="99">
        <v>0.28463611072025841</v>
      </c>
      <c r="X277" s="99">
        <v>0.28583348717702706</v>
      </c>
      <c r="Y277" s="99">
        <v>0.2169208102101168</v>
      </c>
      <c r="DA277" s="63" t="s">
        <v>3130</v>
      </c>
    </row>
    <row r="278" spans="1:105" ht="12" customHeight="1" x14ac:dyDescent="0.25">
      <c r="A278" s="100" t="s">
        <v>211</v>
      </c>
      <c r="B278" s="102">
        <v>0.4541603533641102</v>
      </c>
      <c r="C278" s="102">
        <v>0.91627138860598578</v>
      </c>
      <c r="D278" s="102">
        <v>0.35559498069427592</v>
      </c>
      <c r="E278" s="102">
        <v>0.20388531725734763</v>
      </c>
      <c r="F278" s="102">
        <v>0.26738557591244583</v>
      </c>
      <c r="G278" s="102">
        <v>0.26453155129038136</v>
      </c>
      <c r="H278" s="102">
        <v>0.35772127550008309</v>
      </c>
      <c r="I278" s="102">
        <v>0.29095025267019581</v>
      </c>
      <c r="J278" s="102">
        <v>0.28185738314113301</v>
      </c>
      <c r="K278" s="102">
        <v>0.2506293011852439</v>
      </c>
      <c r="L278" s="102">
        <v>0.25204197334502154</v>
      </c>
      <c r="M278" s="102">
        <v>0.38981868236212547</v>
      </c>
      <c r="N278" s="102">
        <v>0.19751234146189253</v>
      </c>
      <c r="O278" s="102">
        <v>0.16143103973264014</v>
      </c>
      <c r="P278" s="102">
        <v>0.33983198836700945</v>
      </c>
      <c r="Q278" s="102">
        <v>0.11988512658468868</v>
      </c>
      <c r="R278" s="102">
        <v>0.13035914188446437</v>
      </c>
      <c r="S278" s="102">
        <v>0.20338071742027505</v>
      </c>
      <c r="T278" s="102">
        <v>0.25005018070959434</v>
      </c>
      <c r="U278" s="102">
        <v>0.29070745206476545</v>
      </c>
      <c r="V278" s="102">
        <v>0.26347315771878788</v>
      </c>
      <c r="W278" s="102">
        <v>0.28463611072025841</v>
      </c>
      <c r="X278" s="102">
        <v>0.28583348717702706</v>
      </c>
      <c r="Y278" s="102">
        <v>0.2169208102101168</v>
      </c>
      <c r="DA278" s="131" t="s">
        <v>3131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3132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3133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3134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3135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3136</v>
      </c>
    </row>
    <row r="284" spans="1:105" ht="12" customHeight="1" x14ac:dyDescent="0.25">
      <c r="A284" s="121" t="s">
        <v>54</v>
      </c>
      <c r="B284" s="123">
        <v>0.54335519893972029</v>
      </c>
      <c r="C284" s="123">
        <v>0.53173141802781143</v>
      </c>
      <c r="D284" s="123">
        <v>0.53527660903352081</v>
      </c>
      <c r="E284" s="123">
        <v>0.52911938781566414</v>
      </c>
      <c r="F284" s="123">
        <v>0.52640054115701396</v>
      </c>
      <c r="G284" s="123">
        <v>0.52029024775310095</v>
      </c>
      <c r="H284" s="123">
        <v>0.50181431847571234</v>
      </c>
      <c r="I284" s="123">
        <v>0.4990087735027498</v>
      </c>
      <c r="J284" s="123">
        <v>0.48897843029308041</v>
      </c>
      <c r="K284" s="123">
        <v>0.47033150690082276</v>
      </c>
      <c r="L284" s="123">
        <v>0.45809682968886001</v>
      </c>
      <c r="M284" s="123">
        <v>0.43784587180402429</v>
      </c>
      <c r="N284" s="123">
        <v>0.41902285625246177</v>
      </c>
      <c r="O284" s="123">
        <v>0.40342760847331899</v>
      </c>
      <c r="P284" s="123">
        <v>0.39730655135939313</v>
      </c>
      <c r="Q284" s="123">
        <v>0.38815362955156679</v>
      </c>
      <c r="R284" s="123">
        <v>0.39258875374926722</v>
      </c>
      <c r="S284" s="123">
        <v>0.40135175404012935</v>
      </c>
      <c r="T284" s="123">
        <v>0.40995031240906699</v>
      </c>
      <c r="U284" s="123">
        <v>0.34583229268817745</v>
      </c>
      <c r="V284" s="123">
        <v>0.31649536246621351</v>
      </c>
      <c r="W284" s="123">
        <v>0.3239411292603635</v>
      </c>
      <c r="X284" s="123">
        <v>0.35241319064691717</v>
      </c>
      <c r="Y284" s="123">
        <v>0.28627014761788228</v>
      </c>
      <c r="DA284" s="130" t="s">
        <v>3137</v>
      </c>
    </row>
    <row r="285" spans="1:105" ht="12" customHeight="1" x14ac:dyDescent="0.25">
      <c r="A285" s="97" t="s">
        <v>50</v>
      </c>
      <c r="B285" s="99">
        <v>1.6847327570196331</v>
      </c>
      <c r="C285" s="99">
        <v>1.730182704842365</v>
      </c>
      <c r="D285" s="99">
        <v>1.7815962120282853</v>
      </c>
      <c r="E285" s="99">
        <v>1.8115467014988711</v>
      </c>
      <c r="F285" s="99">
        <v>1.8545964026766175</v>
      </c>
      <c r="G285" s="99">
        <v>1.9188074308199639</v>
      </c>
      <c r="H285" s="99">
        <v>1.9797984226836962</v>
      </c>
      <c r="I285" s="99">
        <v>2.0455393536327926</v>
      </c>
      <c r="J285" s="99">
        <v>2.0551861067695492</v>
      </c>
      <c r="K285" s="99">
        <v>2.0017850293427881</v>
      </c>
      <c r="L285" s="99">
        <v>1.974864746335955</v>
      </c>
      <c r="M285" s="99">
        <v>1.8646501384205703</v>
      </c>
      <c r="N285" s="99">
        <v>1.7898210707574482</v>
      </c>
      <c r="O285" s="99">
        <v>1.7334289229225166</v>
      </c>
      <c r="P285" s="99">
        <v>1.7192489205855854</v>
      </c>
      <c r="Q285" s="99">
        <v>1.7373857620335655</v>
      </c>
      <c r="R285" s="99">
        <v>1.7776104634418666</v>
      </c>
      <c r="S285" s="99">
        <v>1.8389751789538302</v>
      </c>
      <c r="T285" s="99">
        <v>1.9430390188137512</v>
      </c>
      <c r="U285" s="99">
        <v>1.738727649898886</v>
      </c>
      <c r="V285" s="99">
        <v>1.671683228807159</v>
      </c>
      <c r="W285" s="99">
        <v>1.7573316173171614</v>
      </c>
      <c r="X285" s="99">
        <v>1.9576075304041101</v>
      </c>
      <c r="Y285" s="99">
        <v>1.6061705632956749</v>
      </c>
      <c r="DA285" s="63" t="s">
        <v>3138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3139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50.50439364997245</v>
      </c>
      <c r="D290" s="117">
        <f t="shared" si="129"/>
        <v>79.357551546047034</v>
      </c>
      <c r="E290" s="117">
        <f t="shared" si="129"/>
        <v>113.17204764603504</v>
      </c>
      <c r="F290" s="117">
        <f t="shared" si="129"/>
        <v>107.52378073469343</v>
      </c>
      <c r="G290" s="117">
        <f t="shared" si="129"/>
        <v>47.883612354269054</v>
      </c>
      <c r="H290" s="117">
        <f t="shared" si="129"/>
        <v>10.781452558585457</v>
      </c>
      <c r="I290" s="117">
        <f t="shared" si="129"/>
        <v>41.835953441760772</v>
      </c>
      <c r="J290" s="117">
        <f t="shared" si="129"/>
        <v>67.579496857742171</v>
      </c>
      <c r="K290" s="117">
        <f t="shared" si="129"/>
        <v>58.823349406464857</v>
      </c>
      <c r="L290" s="117">
        <f t="shared" si="129"/>
        <v>58.269740161814468</v>
      </c>
      <c r="M290" s="117">
        <f t="shared" si="129"/>
        <v>70.593650760219006</v>
      </c>
      <c r="N290" s="117">
        <f t="shared" si="129"/>
        <v>88.883972467985529</v>
      </c>
      <c r="O290" s="117">
        <f t="shared" si="129"/>
        <v>106.56347430765075</v>
      </c>
      <c r="P290" s="117">
        <f t="shared" si="129"/>
        <v>92.277154791829616</v>
      </c>
      <c r="Q290" s="117">
        <f t="shared" si="129"/>
        <v>114.97353204527184</v>
      </c>
      <c r="R290" s="117">
        <f t="shared" ref="R290:V290" si="130">R291+R294+R296+R305</f>
        <v>42.578201071012238</v>
      </c>
      <c r="S290" s="117">
        <f t="shared" si="130"/>
        <v>22.312912938428251</v>
      </c>
      <c r="T290" s="117">
        <f t="shared" si="130"/>
        <v>13.440472126821403</v>
      </c>
      <c r="U290" s="117">
        <f t="shared" si="130"/>
        <v>19.635386370298111</v>
      </c>
      <c r="V290" s="117">
        <f t="shared" si="130"/>
        <v>34.958528060624872</v>
      </c>
      <c r="W290" s="117">
        <f t="shared" ref="W290:Y290" si="131">W291+W294+W296+W305</f>
        <v>24.214949942858539</v>
      </c>
      <c r="X290" s="117">
        <f t="shared" si="131"/>
        <v>20.274371339130038</v>
      </c>
      <c r="Y290" s="117">
        <f t="shared" si="131"/>
        <v>31.440563081258674</v>
      </c>
      <c r="DA290" s="129" t="s">
        <v>3290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38.038077539910937</v>
      </c>
      <c r="D291" s="122">
        <f t="shared" si="132"/>
        <v>60.519741524870014</v>
      </c>
      <c r="E291" s="122">
        <f t="shared" si="132"/>
        <v>88.94326472793621</v>
      </c>
      <c r="F291" s="122">
        <f t="shared" si="132"/>
        <v>86.071741592966418</v>
      </c>
      <c r="G291" s="122">
        <f t="shared" si="132"/>
        <v>37.954255298330608</v>
      </c>
      <c r="H291" s="122">
        <f t="shared" si="132"/>
        <v>8.3690811000935579</v>
      </c>
      <c r="I291" s="122">
        <f t="shared" si="132"/>
        <v>32.688503874763931</v>
      </c>
      <c r="J291" s="122">
        <f t="shared" si="132"/>
        <v>52.49153692199566</v>
      </c>
      <c r="K291" s="122">
        <f t="shared" si="132"/>
        <v>46.084762520895502</v>
      </c>
      <c r="L291" s="122">
        <f t="shared" si="132"/>
        <v>45.653163090008107</v>
      </c>
      <c r="M291" s="122">
        <f t="shared" si="132"/>
        <v>53.293864910233907</v>
      </c>
      <c r="N291" s="122">
        <f t="shared" si="132"/>
        <v>66.28846819227789</v>
      </c>
      <c r="O291" s="122">
        <f t="shared" si="132"/>
        <v>80.137941675086864</v>
      </c>
      <c r="P291" s="122">
        <f t="shared" si="132"/>
        <v>67.558060244375952</v>
      </c>
      <c r="Q291" s="122">
        <f t="shared" si="132"/>
        <v>86.355932541765938</v>
      </c>
      <c r="R291" s="122">
        <f t="shared" ref="R291:V291" si="133">SUM(R292:R293)</f>
        <v>30.204312708677996</v>
      </c>
      <c r="S291" s="122">
        <f t="shared" si="133"/>
        <v>15.515951196335321</v>
      </c>
      <c r="T291" s="122">
        <f t="shared" si="133"/>
        <v>9.4356540110404854</v>
      </c>
      <c r="U291" s="122">
        <f t="shared" si="133"/>
        <v>13.46293584232113</v>
      </c>
      <c r="V291" s="122">
        <f t="shared" si="133"/>
        <v>24.436406268704967</v>
      </c>
      <c r="W291" s="122">
        <f t="shared" ref="W291:Y291" si="134">SUM(W292:W293)</f>
        <v>16.744271174764751</v>
      </c>
      <c r="X291" s="122">
        <f t="shared" si="134"/>
        <v>13.72223776504012</v>
      </c>
      <c r="Y291" s="122">
        <f t="shared" si="134"/>
        <v>21.310412561886405</v>
      </c>
      <c r="DA291" s="130" t="s">
        <v>3291</v>
      </c>
    </row>
    <row r="292" spans="1:105" ht="12" customHeight="1" x14ac:dyDescent="0.25">
      <c r="A292" s="97" t="s">
        <v>211</v>
      </c>
      <c r="B292" s="98"/>
      <c r="C292" s="98">
        <v>37.647286159643379</v>
      </c>
      <c r="D292" s="98">
        <v>59.911570042938067</v>
      </c>
      <c r="E292" s="98">
        <v>88.098162680911827</v>
      </c>
      <c r="F292" s="98">
        <v>85.247068591699886</v>
      </c>
      <c r="G292" s="98">
        <v>37.598916543064767</v>
      </c>
      <c r="H292" s="98">
        <v>8.2930064183847847</v>
      </c>
      <c r="I292" s="98">
        <v>32.390291122799525</v>
      </c>
      <c r="J292" s="98">
        <v>52.018387507378691</v>
      </c>
      <c r="K292" s="98">
        <v>45.679224201254954</v>
      </c>
      <c r="L292" s="98">
        <v>45.247745012982989</v>
      </c>
      <c r="M292" s="98">
        <v>52.804128497523521</v>
      </c>
      <c r="N292" s="98">
        <v>65.662273583648144</v>
      </c>
      <c r="O292" s="98">
        <v>79.32734717487395</v>
      </c>
      <c r="P292" s="98">
        <v>66.824176591329646</v>
      </c>
      <c r="Q292" s="98">
        <v>85.416887513961129</v>
      </c>
      <c r="R292" s="98">
        <v>29.870507368532785</v>
      </c>
      <c r="S292" s="98">
        <v>15.345974287518965</v>
      </c>
      <c r="T292" s="98">
        <v>9.3311591840716481</v>
      </c>
      <c r="U292" s="98">
        <v>13.315466227083546</v>
      </c>
      <c r="V292" s="98">
        <v>24.168257130833993</v>
      </c>
      <c r="W292" s="98">
        <v>16.559301605042776</v>
      </c>
      <c r="X292" s="98">
        <v>13.568184197340287</v>
      </c>
      <c r="Y292" s="98">
        <v>21.071415619688196</v>
      </c>
      <c r="DA292" s="63" t="s">
        <v>3292</v>
      </c>
    </row>
    <row r="293" spans="1:105" ht="12" customHeight="1" x14ac:dyDescent="0.25">
      <c r="A293" s="97" t="s">
        <v>53</v>
      </c>
      <c r="B293" s="98"/>
      <c r="C293" s="98">
        <v>0.39079138026756127</v>
      </c>
      <c r="D293" s="98">
        <v>0.60817148193194959</v>
      </c>
      <c r="E293" s="98">
        <v>0.84510204702438751</v>
      </c>
      <c r="F293" s="98">
        <v>0.82467300126653653</v>
      </c>
      <c r="G293" s="98">
        <v>0.35533875526583864</v>
      </c>
      <c r="H293" s="98">
        <v>7.6074681708772421E-2</v>
      </c>
      <c r="I293" s="98">
        <v>0.29821275196440705</v>
      </c>
      <c r="J293" s="98">
        <v>0.47314941461696802</v>
      </c>
      <c r="K293" s="98">
        <v>0.40553831964054932</v>
      </c>
      <c r="L293" s="98">
        <v>0.40541807702511679</v>
      </c>
      <c r="M293" s="98">
        <v>0.48973641271038854</v>
      </c>
      <c r="N293" s="98">
        <v>0.62619460862974041</v>
      </c>
      <c r="O293" s="98">
        <v>0.81059450021291579</v>
      </c>
      <c r="P293" s="98">
        <v>0.73388365304630232</v>
      </c>
      <c r="Q293" s="98">
        <v>0.93904502780480992</v>
      </c>
      <c r="R293" s="98">
        <v>0.33380534014521218</v>
      </c>
      <c r="S293" s="98">
        <v>0.16997690881635627</v>
      </c>
      <c r="T293" s="98">
        <v>0.10449482696883663</v>
      </c>
      <c r="U293" s="98">
        <v>0.14746961523758434</v>
      </c>
      <c r="V293" s="98">
        <v>0.26814913787097266</v>
      </c>
      <c r="W293" s="98">
        <v>0.18496956972197429</v>
      </c>
      <c r="X293" s="98">
        <v>0.15405356769983236</v>
      </c>
      <c r="Y293" s="98">
        <v>0.23899694219821058</v>
      </c>
      <c r="DA293" s="63" t="s">
        <v>3293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0.46624372511705486</v>
      </c>
      <c r="D294" s="122">
        <f t="shared" si="135"/>
        <v>0.4730469325656147</v>
      </c>
      <c r="E294" s="122">
        <f t="shared" si="135"/>
        <v>1.2280583774221483</v>
      </c>
      <c r="F294" s="122">
        <f t="shared" si="135"/>
        <v>1.221031375702007</v>
      </c>
      <c r="G294" s="122">
        <f t="shared" si="135"/>
        <v>0.84839826189218237</v>
      </c>
      <c r="H294" s="122">
        <f t="shared" si="135"/>
        <v>6.4094613094058991E-2</v>
      </c>
      <c r="I294" s="122">
        <f t="shared" si="135"/>
        <v>0.27223972162840376</v>
      </c>
      <c r="J294" s="122">
        <f t="shared" si="135"/>
        <v>0.34617695704479257</v>
      </c>
      <c r="K294" s="122">
        <f t="shared" si="135"/>
        <v>0.46519130795433095</v>
      </c>
      <c r="L294" s="122">
        <f t="shared" si="135"/>
        <v>0.51053277941506736</v>
      </c>
      <c r="M294" s="122">
        <f t="shared" si="135"/>
        <v>0.47238694791027186</v>
      </c>
      <c r="N294" s="122">
        <f t="shared" si="135"/>
        <v>0.97904512705882929</v>
      </c>
      <c r="O294" s="122">
        <f t="shared" si="135"/>
        <v>0.24023739992321788</v>
      </c>
      <c r="P294" s="122">
        <f t="shared" si="135"/>
        <v>6.1857090591844036E-2</v>
      </c>
      <c r="Q294" s="122">
        <f t="shared" si="135"/>
        <v>8.4176415878223942E-2</v>
      </c>
      <c r="R294" s="122">
        <f t="shared" si="135"/>
        <v>0.17079862348753616</v>
      </c>
      <c r="S294" s="122">
        <f t="shared" si="135"/>
        <v>0.10911264727869299</v>
      </c>
      <c r="T294" s="122">
        <f t="shared" si="135"/>
        <v>8.0110080723481053E-2</v>
      </c>
      <c r="U294" s="122">
        <f t="shared" si="135"/>
        <v>6.9989187364491376E-2</v>
      </c>
      <c r="V294" s="122">
        <f t="shared" si="135"/>
        <v>0.12871432198932478</v>
      </c>
      <c r="W294" s="122">
        <f t="shared" si="135"/>
        <v>8.9956021576917622E-2</v>
      </c>
      <c r="X294" s="122">
        <f t="shared" si="135"/>
        <v>0.10201697864199204</v>
      </c>
      <c r="Y294" s="122">
        <f t="shared" si="135"/>
        <v>5.7102667239266637E-2</v>
      </c>
      <c r="DA294" s="130" t="s">
        <v>3294</v>
      </c>
    </row>
    <row r="295" spans="1:105" ht="12" customHeight="1" x14ac:dyDescent="0.25">
      <c r="A295" s="97" t="s">
        <v>53</v>
      </c>
      <c r="B295" s="98"/>
      <c r="C295" s="98">
        <v>0.46624372511705486</v>
      </c>
      <c r="D295" s="98">
        <v>0.4730469325656147</v>
      </c>
      <c r="E295" s="98">
        <v>1.2280583774221483</v>
      </c>
      <c r="F295" s="98">
        <v>1.221031375702007</v>
      </c>
      <c r="G295" s="98">
        <v>0.84839826189218237</v>
      </c>
      <c r="H295" s="98">
        <v>6.4094613094058991E-2</v>
      </c>
      <c r="I295" s="98">
        <v>0.27223972162840376</v>
      </c>
      <c r="J295" s="98">
        <v>0.34617695704479257</v>
      </c>
      <c r="K295" s="98">
        <v>0.46519130795433095</v>
      </c>
      <c r="L295" s="98">
        <v>0.51053277941506736</v>
      </c>
      <c r="M295" s="98">
        <v>0.47238694791027186</v>
      </c>
      <c r="N295" s="98">
        <v>0.97904512705882929</v>
      </c>
      <c r="O295" s="98">
        <v>0.24023739992321788</v>
      </c>
      <c r="P295" s="98">
        <v>6.1857090591844036E-2</v>
      </c>
      <c r="Q295" s="98">
        <v>8.4176415878223942E-2</v>
      </c>
      <c r="R295" s="98">
        <v>0.17079862348753616</v>
      </c>
      <c r="S295" s="98">
        <v>0.10911264727869299</v>
      </c>
      <c r="T295" s="98">
        <v>8.0110080723481053E-2</v>
      </c>
      <c r="U295" s="98">
        <v>6.9989187364491376E-2</v>
      </c>
      <c r="V295" s="98">
        <v>0.12871432198932478</v>
      </c>
      <c r="W295" s="98">
        <v>8.9956021576917622E-2</v>
      </c>
      <c r="X295" s="98">
        <v>0.10201697864199204</v>
      </c>
      <c r="Y295" s="98">
        <v>5.7102667239266637E-2</v>
      </c>
      <c r="DA295" s="63" t="s">
        <v>3295</v>
      </c>
    </row>
    <row r="296" spans="1:105" ht="12" customHeight="1" x14ac:dyDescent="0.25">
      <c r="A296" s="121" t="s">
        <v>55</v>
      </c>
      <c r="B296" s="122"/>
      <c r="C296" s="122">
        <v>7.8715846930289706</v>
      </c>
      <c r="D296" s="122">
        <v>11.642346382983922</v>
      </c>
      <c r="E296" s="122">
        <v>13.962465112304926</v>
      </c>
      <c r="F296" s="122">
        <v>12.366696875975975</v>
      </c>
      <c r="G296" s="122">
        <v>5.5940824372436531</v>
      </c>
      <c r="H296" s="122">
        <v>1.4002548440252971</v>
      </c>
      <c r="I296" s="122">
        <v>5.2449886409498712</v>
      </c>
      <c r="J296" s="122">
        <v>8.8656105317466913</v>
      </c>
      <c r="K296" s="122">
        <v>7.1844572973713605</v>
      </c>
      <c r="L296" s="122">
        <v>7.203055955458737</v>
      </c>
      <c r="M296" s="122">
        <v>10.661415842622626</v>
      </c>
      <c r="N296" s="122">
        <v>13.545811337235616</v>
      </c>
      <c r="O296" s="122">
        <v>17.054950710515605</v>
      </c>
      <c r="P296" s="122">
        <v>14.965747238586092</v>
      </c>
      <c r="Q296" s="122">
        <v>17.221576268868759</v>
      </c>
      <c r="R296" s="122">
        <v>7.3799003603491737</v>
      </c>
      <c r="S296" s="122">
        <v>4.138421991032585</v>
      </c>
      <c r="T296" s="122">
        <v>2.4240105945664778</v>
      </c>
      <c r="U296" s="122">
        <v>3.8840088982861278</v>
      </c>
      <c r="V296" s="122">
        <v>6.6549853319903622</v>
      </c>
      <c r="W296" s="122">
        <v>4.660832574188249</v>
      </c>
      <c r="X296" s="122">
        <v>4.0008379963708958</v>
      </c>
      <c r="Y296" s="122">
        <v>6.3544464411332857</v>
      </c>
      <c r="DA296" s="130" t="s">
        <v>3296</v>
      </c>
    </row>
    <row r="297" spans="1:105" ht="12" customHeight="1" x14ac:dyDescent="0.25">
      <c r="A297" s="97" t="s">
        <v>138</v>
      </c>
      <c r="B297" s="98"/>
      <c r="C297" s="98">
        <v>0.18891678732066594</v>
      </c>
      <c r="D297" s="98">
        <v>0.54301140118311675</v>
      </c>
      <c r="E297" s="98">
        <v>1.0172423068848973</v>
      </c>
      <c r="F297" s="98">
        <v>0.96544187581572616</v>
      </c>
      <c r="G297" s="98">
        <v>0.39447185595525558</v>
      </c>
      <c r="H297" s="98">
        <v>6.1888143398847378E-2</v>
      </c>
      <c r="I297" s="98">
        <v>1.2473083844892279</v>
      </c>
      <c r="J297" s="98">
        <v>3.6643907442855594</v>
      </c>
      <c r="K297" s="98">
        <v>1.8597478985649909</v>
      </c>
      <c r="L297" s="98">
        <v>1.6792422184185372</v>
      </c>
      <c r="M297" s="98">
        <v>2.8811445679917043</v>
      </c>
      <c r="N297" s="98">
        <v>4.5203885819946512</v>
      </c>
      <c r="O297" s="98">
        <v>6.1088631292373563</v>
      </c>
      <c r="P297" s="98">
        <v>1.262132065455027</v>
      </c>
      <c r="Q297" s="98">
        <v>0.86294788727058214</v>
      </c>
      <c r="R297" s="98">
        <v>0.62464921815218388</v>
      </c>
      <c r="S297" s="98">
        <v>0.72148998477421999</v>
      </c>
      <c r="T297" s="98">
        <v>0.35047464602482536</v>
      </c>
      <c r="U297" s="98">
        <v>0.42132067593800432</v>
      </c>
      <c r="V297" s="98">
        <v>0.79582950124801699</v>
      </c>
      <c r="W297" s="98">
        <v>0.3827449771797794</v>
      </c>
      <c r="X297" s="98">
        <v>0.38847521898623594</v>
      </c>
      <c r="Y297" s="98">
        <v>1.2741237810530206</v>
      </c>
      <c r="DA297" s="63" t="s">
        <v>3297</v>
      </c>
    </row>
    <row r="298" spans="1:105" ht="12" customHeight="1" x14ac:dyDescent="0.25">
      <c r="A298" s="97" t="s">
        <v>137</v>
      </c>
      <c r="B298" s="98"/>
      <c r="C298" s="98">
        <v>0</v>
      </c>
      <c r="D298" s="98">
        <v>0</v>
      </c>
      <c r="E298" s="98">
        <v>2.1797400216578052E-3</v>
      </c>
      <c r="F298" s="98">
        <v>1.7888998223034558E-3</v>
      </c>
      <c r="G298" s="98">
        <v>4.4292047525905083E-4</v>
      </c>
      <c r="H298" s="98">
        <v>6.394570066007076E-5</v>
      </c>
      <c r="I298" s="98">
        <v>8.4426310481704337E-3</v>
      </c>
      <c r="J298" s="98">
        <v>2.3045173398722134E-2</v>
      </c>
      <c r="K298" s="98">
        <v>1.3017974307661148E-2</v>
      </c>
      <c r="L298" s="98">
        <v>3.5182554171334915E-3</v>
      </c>
      <c r="M298" s="98">
        <v>0</v>
      </c>
      <c r="N298" s="98">
        <v>3.3572935416298663E-3</v>
      </c>
      <c r="O298" s="98">
        <v>3.3418930789300069E-2</v>
      </c>
      <c r="P298" s="98">
        <v>1.2522004680087196E-2</v>
      </c>
      <c r="Q298" s="98">
        <v>4.0686315075993372E-2</v>
      </c>
      <c r="R298" s="98">
        <v>0</v>
      </c>
      <c r="S298" s="98">
        <v>4.9891643258632404E-4</v>
      </c>
      <c r="T298" s="98">
        <v>2.9453888673397614E-3</v>
      </c>
      <c r="U298" s="98">
        <v>1.1532864464830195E-3</v>
      </c>
      <c r="V298" s="98">
        <v>8.5051803210842505E-3</v>
      </c>
      <c r="W298" s="98">
        <v>2.6023655526724639E-3</v>
      </c>
      <c r="X298" s="98">
        <v>1.8191120365757616E-3</v>
      </c>
      <c r="Y298" s="98">
        <v>8.9954001861771247E-3</v>
      </c>
      <c r="DA298" s="63" t="s">
        <v>3298</v>
      </c>
    </row>
    <row r="299" spans="1:105" ht="12" customHeight="1" x14ac:dyDescent="0.25">
      <c r="A299" s="100" t="s">
        <v>211</v>
      </c>
      <c r="B299" s="101"/>
      <c r="C299" s="101">
        <v>0</v>
      </c>
      <c r="D299" s="101">
        <v>0</v>
      </c>
      <c r="E299" s="101">
        <v>2.1451072184074828E-4</v>
      </c>
      <c r="F299" s="101">
        <v>2.2704304244284271E-4</v>
      </c>
      <c r="G299" s="101">
        <v>5.4113102323822757E-5</v>
      </c>
      <c r="H299" s="101">
        <v>1.0406668854824275E-5</v>
      </c>
      <c r="I299" s="101">
        <v>1.1308115684077649E-3</v>
      </c>
      <c r="J299" s="101">
        <v>2.9201430169961827E-3</v>
      </c>
      <c r="K299" s="101">
        <v>1.5329272803214675E-3</v>
      </c>
      <c r="L299" s="101">
        <v>4.0669118489763527E-4</v>
      </c>
      <c r="M299" s="101">
        <v>0</v>
      </c>
      <c r="N299" s="101">
        <v>3.061285228626911E-4</v>
      </c>
      <c r="O299" s="101">
        <v>2.2412070001617624E-3</v>
      </c>
      <c r="P299" s="101">
        <v>1.6185065607249073E-3</v>
      </c>
      <c r="Q299" s="101">
        <v>1.6468790286076596E-3</v>
      </c>
      <c r="R299" s="101">
        <v>0</v>
      </c>
      <c r="S299" s="101">
        <v>3.78628037981847E-5</v>
      </c>
      <c r="T299" s="101">
        <v>2.622122450132934E-4</v>
      </c>
      <c r="U299" s="101">
        <v>1.2509453748148989E-4</v>
      </c>
      <c r="V299" s="101">
        <v>7.8447669100630067E-4</v>
      </c>
      <c r="W299" s="101">
        <v>2.6116284629728096E-4</v>
      </c>
      <c r="X299" s="101">
        <v>1.9258914987870668E-4</v>
      </c>
      <c r="Y299" s="101">
        <v>7.6764177356277439E-4</v>
      </c>
      <c r="DA299" s="131" t="s">
        <v>3299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1.9652292998170568E-3</v>
      </c>
      <c r="F300" s="104">
        <v>1.5618567798606131E-3</v>
      </c>
      <c r="G300" s="104">
        <v>3.8880737293522807E-4</v>
      </c>
      <c r="H300" s="104">
        <v>5.3539031805246489E-5</v>
      </c>
      <c r="I300" s="104">
        <v>7.3118194797626686E-3</v>
      </c>
      <c r="J300" s="104">
        <v>2.0125030381725952E-2</v>
      </c>
      <c r="K300" s="104">
        <v>1.1485047027339681E-2</v>
      </c>
      <c r="L300" s="104">
        <v>3.1115642322358562E-3</v>
      </c>
      <c r="M300" s="104">
        <v>0</v>
      </c>
      <c r="N300" s="104">
        <v>3.0511650187671751E-3</v>
      </c>
      <c r="O300" s="104">
        <v>3.1177723789138304E-2</v>
      </c>
      <c r="P300" s="104">
        <v>1.0903498119362288E-2</v>
      </c>
      <c r="Q300" s="104">
        <v>3.903943604738571E-2</v>
      </c>
      <c r="R300" s="104">
        <v>0</v>
      </c>
      <c r="S300" s="104">
        <v>4.6105362878813935E-4</v>
      </c>
      <c r="T300" s="104">
        <v>2.6831766223264679E-3</v>
      </c>
      <c r="U300" s="104">
        <v>1.0281919090015296E-3</v>
      </c>
      <c r="V300" s="104">
        <v>7.7207036300779505E-3</v>
      </c>
      <c r="W300" s="104">
        <v>2.3412027063751829E-3</v>
      </c>
      <c r="X300" s="104">
        <v>1.626522886697055E-3</v>
      </c>
      <c r="Y300" s="104">
        <v>8.2277584126143506E-3</v>
      </c>
      <c r="DA300" s="132" t="s">
        <v>3300</v>
      </c>
    </row>
    <row r="301" spans="1:105" ht="12" customHeight="1" x14ac:dyDescent="0.25">
      <c r="A301" s="106" t="s">
        <v>122</v>
      </c>
      <c r="B301" s="101"/>
      <c r="C301" s="101">
        <v>7.0081914511178347</v>
      </c>
      <c r="D301" s="101">
        <v>10.103976211861907</v>
      </c>
      <c r="E301" s="101">
        <v>11.042542272231724</v>
      </c>
      <c r="F301" s="101">
        <v>9.8732102149801602</v>
      </c>
      <c r="G301" s="101">
        <v>4.6418039665683564</v>
      </c>
      <c r="H301" s="101">
        <v>1.1497514531588338</v>
      </c>
      <c r="I301" s="101">
        <v>2.8147425669070758</v>
      </c>
      <c r="J301" s="101">
        <v>3.1073037931218637</v>
      </c>
      <c r="K301" s="101">
        <v>3.1825003772025897</v>
      </c>
      <c r="L301" s="101">
        <v>3.9701701970230672</v>
      </c>
      <c r="M301" s="101">
        <v>6.8482231879571636</v>
      </c>
      <c r="N301" s="101">
        <v>6.7234597218433123</v>
      </c>
      <c r="O301" s="101">
        <v>7.1934327845355819</v>
      </c>
      <c r="P301" s="101">
        <v>6.4717316300280805</v>
      </c>
      <c r="Q301" s="101">
        <v>9.7339683863917248</v>
      </c>
      <c r="R301" s="101">
        <v>3.3916634932869965</v>
      </c>
      <c r="S301" s="101">
        <v>1.8817663105954612</v>
      </c>
      <c r="T301" s="101">
        <v>1.3667107266971399</v>
      </c>
      <c r="U301" s="101">
        <v>2.1888498991750716</v>
      </c>
      <c r="V301" s="101">
        <v>3.6119296068248379</v>
      </c>
      <c r="W301" s="101">
        <v>2.2971574382503248</v>
      </c>
      <c r="X301" s="101">
        <v>1.7429642922951534</v>
      </c>
      <c r="Y301" s="101">
        <v>2.962508306676034</v>
      </c>
      <c r="DA301" s="131" t="s">
        <v>3301</v>
      </c>
    </row>
    <row r="302" spans="1:105" ht="12" customHeight="1" x14ac:dyDescent="0.25">
      <c r="A302" s="107" t="s">
        <v>121</v>
      </c>
      <c r="B302" s="104"/>
      <c r="C302" s="104">
        <v>0.67447645459046934</v>
      </c>
      <c r="D302" s="104">
        <v>0.9953587699388976</v>
      </c>
      <c r="E302" s="104">
        <v>1.9005007931666458</v>
      </c>
      <c r="F302" s="104">
        <v>1.5262558853577861</v>
      </c>
      <c r="G302" s="104">
        <v>0.55736369424478216</v>
      </c>
      <c r="H302" s="104">
        <v>0.18855130176695584</v>
      </c>
      <c r="I302" s="104">
        <v>1.1744950585053975</v>
      </c>
      <c r="J302" s="104">
        <v>2.0708708209405455</v>
      </c>
      <c r="K302" s="104">
        <v>2.1291910472961186</v>
      </c>
      <c r="L302" s="104">
        <v>1.5501252845999987</v>
      </c>
      <c r="M302" s="104">
        <v>0.93204808667375716</v>
      </c>
      <c r="N302" s="104">
        <v>2.2986057398560229</v>
      </c>
      <c r="O302" s="104">
        <v>3.7192358659533662</v>
      </c>
      <c r="P302" s="104">
        <v>7.2193615384228966</v>
      </c>
      <c r="Q302" s="104">
        <v>6.5839736801304607</v>
      </c>
      <c r="R302" s="104">
        <v>3.3635876489099932</v>
      </c>
      <c r="S302" s="104">
        <v>1.5346667792303175</v>
      </c>
      <c r="T302" s="104">
        <v>0.70387983297717294</v>
      </c>
      <c r="U302" s="104">
        <v>1.2726850367265692</v>
      </c>
      <c r="V302" s="104">
        <v>2.2387210435964229</v>
      </c>
      <c r="W302" s="104">
        <v>1.9783277932054724</v>
      </c>
      <c r="X302" s="104">
        <v>1.8675793730529304</v>
      </c>
      <c r="Y302" s="104">
        <v>2.1088189532180541</v>
      </c>
      <c r="DA302" s="132" t="s">
        <v>3302</v>
      </c>
    </row>
    <row r="303" spans="1:105" ht="12" customHeight="1" x14ac:dyDescent="0.25">
      <c r="A303" s="108" t="s">
        <v>53</v>
      </c>
      <c r="B303" s="98"/>
      <c r="C303" s="98">
        <v>0.21014219046362864</v>
      </c>
      <c r="D303" s="98">
        <v>0.13431760714190188</v>
      </c>
      <c r="E303" s="98">
        <v>0.1506688460800418</v>
      </c>
      <c r="F303" s="98">
        <v>0.15988476610707791</v>
      </c>
      <c r="G303" s="98">
        <v>5.6285497537895066E-2</v>
      </c>
      <c r="H303" s="98">
        <v>2.6081962421145646E-2</v>
      </c>
      <c r="I303" s="98">
        <v>0.1327242985863388</v>
      </c>
      <c r="J303" s="98">
        <v>0.21892258352341462</v>
      </c>
      <c r="K303" s="98">
        <v>0.20941771813166285</v>
      </c>
      <c r="L303" s="98">
        <v>0.15068110295408044</v>
      </c>
      <c r="M303" s="98">
        <v>0.13377285002384987</v>
      </c>
      <c r="N303" s="98">
        <v>0.2182615829855723</v>
      </c>
      <c r="O303" s="98">
        <v>0.2076218962174653</v>
      </c>
      <c r="P303" s="98">
        <v>0.86567240596286799</v>
      </c>
      <c r="Q303" s="98">
        <v>0.12170483972018926</v>
      </c>
      <c r="R303" s="98">
        <v>0.11898288623017389</v>
      </c>
      <c r="S303" s="98">
        <v>0.11373758099811263</v>
      </c>
      <c r="T303" s="98">
        <v>6.0771708215905107E-2</v>
      </c>
      <c r="U303" s="98">
        <v>0.14143949075598997</v>
      </c>
      <c r="V303" s="98">
        <v>0.20304211819484486</v>
      </c>
      <c r="W303" s="98">
        <v>0.18766416239033012</v>
      </c>
      <c r="X303" s="98">
        <v>0.18964538076325302</v>
      </c>
      <c r="Y303" s="98">
        <v>0.17466798284496576</v>
      </c>
      <c r="DA303" s="63" t="s">
        <v>3303</v>
      </c>
    </row>
    <row r="304" spans="1:105" ht="12" customHeight="1" x14ac:dyDescent="0.25">
      <c r="A304" s="108" t="s">
        <v>52</v>
      </c>
      <c r="B304" s="98"/>
      <c r="C304" s="98">
        <v>0.46433426412684065</v>
      </c>
      <c r="D304" s="98">
        <v>0.86104116279699572</v>
      </c>
      <c r="E304" s="98">
        <v>1.7498319470866039</v>
      </c>
      <c r="F304" s="98">
        <v>1.3663711192507082</v>
      </c>
      <c r="G304" s="98">
        <v>0.50107819670688714</v>
      </c>
      <c r="H304" s="98">
        <v>0.16246933934581018</v>
      </c>
      <c r="I304" s="98">
        <v>1.0417707599190587</v>
      </c>
      <c r="J304" s="98">
        <v>1.8519482374171308</v>
      </c>
      <c r="K304" s="98">
        <v>1.9197733291644556</v>
      </c>
      <c r="L304" s="98">
        <v>1.3994441816459182</v>
      </c>
      <c r="M304" s="98">
        <v>0.79827523664990729</v>
      </c>
      <c r="N304" s="98">
        <v>2.0803441568704506</v>
      </c>
      <c r="O304" s="98">
        <v>3.511613969735901</v>
      </c>
      <c r="P304" s="98">
        <v>6.3536891324600289</v>
      </c>
      <c r="Q304" s="98">
        <v>6.4622688404102711</v>
      </c>
      <c r="R304" s="98">
        <v>3.2446047626798191</v>
      </c>
      <c r="S304" s="98">
        <v>1.4209291982322048</v>
      </c>
      <c r="T304" s="98">
        <v>0.64310812476126777</v>
      </c>
      <c r="U304" s="98">
        <v>1.1312455459705792</v>
      </c>
      <c r="V304" s="98">
        <v>2.0356789254015779</v>
      </c>
      <c r="W304" s="98">
        <v>1.7906636308151422</v>
      </c>
      <c r="X304" s="98">
        <v>1.6779339922896774</v>
      </c>
      <c r="Y304" s="98">
        <v>1.9341509703730881</v>
      </c>
      <c r="DA304" s="63" t="s">
        <v>3304</v>
      </c>
    </row>
    <row r="305" spans="1:105" ht="12" customHeight="1" x14ac:dyDescent="0.25">
      <c r="A305" s="121" t="s">
        <v>54</v>
      </c>
      <c r="B305" s="122"/>
      <c r="C305" s="122">
        <v>4.1284876919154865</v>
      </c>
      <c r="D305" s="122">
        <v>6.7224167056274755</v>
      </c>
      <c r="E305" s="122">
        <v>9.0382594283717541</v>
      </c>
      <c r="F305" s="122">
        <v>7.8643108900490324</v>
      </c>
      <c r="G305" s="122">
        <v>3.486876356802604</v>
      </c>
      <c r="H305" s="122">
        <v>0.948022001372542</v>
      </c>
      <c r="I305" s="122">
        <v>3.6302212044185698</v>
      </c>
      <c r="J305" s="122">
        <v>5.8761724469550369</v>
      </c>
      <c r="K305" s="122">
        <v>5.0889382802436653</v>
      </c>
      <c r="L305" s="122">
        <v>4.9029883369325606</v>
      </c>
      <c r="M305" s="122">
        <v>6.1659830594522065</v>
      </c>
      <c r="N305" s="122">
        <v>8.0706478114131883</v>
      </c>
      <c r="O305" s="122">
        <v>9.1303445221250605</v>
      </c>
      <c r="P305" s="122">
        <v>9.6914902182757316</v>
      </c>
      <c r="Q305" s="122">
        <v>11.31184681875893</v>
      </c>
      <c r="R305" s="122">
        <v>4.823189378497533</v>
      </c>
      <c r="S305" s="122">
        <v>2.5494271037816523</v>
      </c>
      <c r="T305" s="122">
        <v>1.5006974404909585</v>
      </c>
      <c r="U305" s="122">
        <v>2.2184524423263623</v>
      </c>
      <c r="V305" s="122">
        <v>3.7384221379402214</v>
      </c>
      <c r="W305" s="122">
        <v>2.7198901723286237</v>
      </c>
      <c r="X305" s="122">
        <v>2.4492785990770298</v>
      </c>
      <c r="Y305" s="122">
        <v>3.7186014109997183</v>
      </c>
      <c r="DA305" s="130" t="s">
        <v>3305</v>
      </c>
    </row>
    <row r="306" spans="1:105" ht="12" customHeight="1" x14ac:dyDescent="0.25">
      <c r="A306" s="97" t="s">
        <v>50</v>
      </c>
      <c r="B306" s="98"/>
      <c r="C306" s="98">
        <v>1.0222831911495347</v>
      </c>
      <c r="D306" s="98">
        <v>2.2463255068404662</v>
      </c>
      <c r="E306" s="98">
        <v>2.9348507490338442</v>
      </c>
      <c r="F306" s="98">
        <v>2.6063799428853525</v>
      </c>
      <c r="G306" s="98">
        <v>1.0236219246111278</v>
      </c>
      <c r="H306" s="98">
        <v>0.21874935646583987</v>
      </c>
      <c r="I306" s="98">
        <v>0.8884623052494327</v>
      </c>
      <c r="J306" s="98">
        <v>1.4390651772036926</v>
      </c>
      <c r="K306" s="98">
        <v>1.4764595539395444</v>
      </c>
      <c r="L306" s="98">
        <v>1.4694174082245635</v>
      </c>
      <c r="M306" s="98">
        <v>1.989759631894934</v>
      </c>
      <c r="N306" s="98">
        <v>2.2792113910136984</v>
      </c>
      <c r="O306" s="98">
        <v>2.659233114394957</v>
      </c>
      <c r="P306" s="98">
        <v>2.5428329329434569</v>
      </c>
      <c r="Q306" s="98">
        <v>2.675467372286513</v>
      </c>
      <c r="R306" s="98">
        <v>1.30920988864546</v>
      </c>
      <c r="S306" s="98">
        <v>0.73551555336987762</v>
      </c>
      <c r="T306" s="98">
        <v>0.36227017462899486</v>
      </c>
      <c r="U306" s="98">
        <v>0.43760843649143821</v>
      </c>
      <c r="V306" s="98">
        <v>0.77277591036418114</v>
      </c>
      <c r="W306" s="98">
        <v>0.64030227556476471</v>
      </c>
      <c r="X306" s="98">
        <v>0.61475137876231234</v>
      </c>
      <c r="Y306" s="98">
        <v>0.87607318562251435</v>
      </c>
      <c r="DA306" s="63" t="s">
        <v>3306</v>
      </c>
    </row>
    <row r="307" spans="1:105" ht="12" customHeight="1" x14ac:dyDescent="0.25">
      <c r="A307" s="109" t="s">
        <v>120</v>
      </c>
      <c r="B307" s="33"/>
      <c r="C307" s="33">
        <v>3.1062045007659518</v>
      </c>
      <c r="D307" s="33">
        <v>4.4760911987870093</v>
      </c>
      <c r="E307" s="33">
        <v>6.1034086793379094</v>
      </c>
      <c r="F307" s="33">
        <v>5.2579309471636799</v>
      </c>
      <c r="G307" s="33">
        <v>2.4632544321914764</v>
      </c>
      <c r="H307" s="33">
        <v>0.72927264490670207</v>
      </c>
      <c r="I307" s="33">
        <v>2.7417588991691368</v>
      </c>
      <c r="J307" s="33">
        <v>4.4371072697513441</v>
      </c>
      <c r="K307" s="33">
        <v>3.6124787263041207</v>
      </c>
      <c r="L307" s="33">
        <v>3.4335709287079972</v>
      </c>
      <c r="M307" s="33">
        <v>4.1762234275572725</v>
      </c>
      <c r="N307" s="33">
        <v>5.7914364203994895</v>
      </c>
      <c r="O307" s="33">
        <v>6.4711114077301035</v>
      </c>
      <c r="P307" s="33">
        <v>7.1486572853322743</v>
      </c>
      <c r="Q307" s="33">
        <v>8.636379446472418</v>
      </c>
      <c r="R307" s="33">
        <v>3.5139794898520731</v>
      </c>
      <c r="S307" s="33">
        <v>1.8139115504117749</v>
      </c>
      <c r="T307" s="33">
        <v>1.1384272658619636</v>
      </c>
      <c r="U307" s="33">
        <v>1.7808440058349242</v>
      </c>
      <c r="V307" s="33">
        <v>2.9656462275760402</v>
      </c>
      <c r="W307" s="33">
        <v>2.0795878967638592</v>
      </c>
      <c r="X307" s="33">
        <v>1.8345272203147176</v>
      </c>
      <c r="Y307" s="33">
        <v>2.8425282253772042</v>
      </c>
      <c r="DA307" s="60" t="s">
        <v>3307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27.109411668612253</v>
      </c>
      <c r="D309" s="117">
        <f t="shared" si="136"/>
        <v>42.374833644813791</v>
      </c>
      <c r="E309" s="117">
        <f t="shared" si="136"/>
        <v>61.676231052926454</v>
      </c>
      <c r="F309" s="117">
        <f t="shared" si="136"/>
        <v>58.889733416933417</v>
      </c>
      <c r="G309" s="117">
        <f t="shared" si="136"/>
        <v>27.105296675852752</v>
      </c>
      <c r="H309" s="117">
        <f t="shared" si="136"/>
        <v>5.9826244368929142</v>
      </c>
      <c r="I309" s="117">
        <f t="shared" si="136"/>
        <v>23.49008197105756</v>
      </c>
      <c r="J309" s="117">
        <f t="shared" si="136"/>
        <v>38.061314474277545</v>
      </c>
      <c r="K309" s="117">
        <f t="shared" si="136"/>
        <v>34.044063485632876</v>
      </c>
      <c r="L309" s="117">
        <f t="shared" si="136"/>
        <v>34.092404064946045</v>
      </c>
      <c r="M309" s="117">
        <f t="shared" si="136"/>
        <v>41.662503529275632</v>
      </c>
      <c r="N309" s="117">
        <f t="shared" si="136"/>
        <v>55.639589702881352</v>
      </c>
      <c r="O309" s="117">
        <f t="shared" si="136"/>
        <v>67.329046288352714</v>
      </c>
      <c r="P309" s="117">
        <f t="shared" si="136"/>
        <v>62.210589902556336</v>
      </c>
      <c r="Q309" s="117">
        <f t="shared" si="136"/>
        <v>79.786062501183338</v>
      </c>
      <c r="R309" s="117">
        <f t="shared" ref="R309:V309" si="137">R310+R313+R315+R324</f>
        <v>30.699206475650907</v>
      </c>
      <c r="S309" s="117">
        <f t="shared" si="137"/>
        <v>16.209924302871265</v>
      </c>
      <c r="T309" s="117">
        <f t="shared" si="137"/>
        <v>9.8233150153600928</v>
      </c>
      <c r="U309" s="117">
        <f t="shared" si="137"/>
        <v>14.376521356431638</v>
      </c>
      <c r="V309" s="117">
        <f t="shared" si="137"/>
        <v>25.694676548771891</v>
      </c>
      <c r="W309" s="117">
        <f t="shared" ref="W309:Y309" si="138">W310+W313+W315+W324</f>
        <v>17.981866783002761</v>
      </c>
      <c r="X309" s="117">
        <f t="shared" si="138"/>
        <v>15.256863700513483</v>
      </c>
      <c r="Y309" s="117">
        <f t="shared" si="138"/>
        <v>23.277533185616047</v>
      </c>
      <c r="DA309" s="129" t="s">
        <v>3458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18.137502589962217</v>
      </c>
      <c r="D310" s="122">
        <f t="shared" si="139"/>
        <v>29.14695647672696</v>
      </c>
      <c r="E310" s="122">
        <f t="shared" si="139"/>
        <v>43.270227952915697</v>
      </c>
      <c r="F310" s="122">
        <f t="shared" si="139"/>
        <v>42.319200500733636</v>
      </c>
      <c r="G310" s="122">
        <f t="shared" si="139"/>
        <v>18.860687089049861</v>
      </c>
      <c r="H310" s="122">
        <f t="shared" si="139"/>
        <v>4.2043009314421544</v>
      </c>
      <c r="I310" s="122">
        <f t="shared" si="139"/>
        <v>16.612292559558401</v>
      </c>
      <c r="J310" s="122">
        <f t="shared" si="139"/>
        <v>27.005731189753227</v>
      </c>
      <c r="K310" s="122">
        <f t="shared" si="139"/>
        <v>24.029844841510958</v>
      </c>
      <c r="L310" s="122">
        <f t="shared" si="139"/>
        <v>24.163675979997041</v>
      </c>
      <c r="M310" s="122">
        <f t="shared" si="139"/>
        <v>28.969669631413158</v>
      </c>
      <c r="N310" s="122">
        <f t="shared" si="139"/>
        <v>37.508555588379274</v>
      </c>
      <c r="O310" s="122">
        <f t="shared" si="139"/>
        <v>47.849144397939376</v>
      </c>
      <c r="P310" s="122">
        <f t="shared" si="139"/>
        <v>42.766597202880291</v>
      </c>
      <c r="Q310" s="122">
        <f t="shared" si="139"/>
        <v>57.124609249161274</v>
      </c>
      <c r="R310" s="122">
        <f t="shared" ref="R310:V310" si="140">SUM(R311:R312)</f>
        <v>20.309511869109652</v>
      </c>
      <c r="S310" s="122">
        <f t="shared" si="140"/>
        <v>10.511684716664107</v>
      </c>
      <c r="T310" s="122">
        <f t="shared" si="140"/>
        <v>6.4087802923117456</v>
      </c>
      <c r="U310" s="122">
        <f t="shared" si="140"/>
        <v>9.150303649731983</v>
      </c>
      <c r="V310" s="122">
        <f t="shared" si="140"/>
        <v>16.643600873308884</v>
      </c>
      <c r="W310" s="122">
        <f t="shared" ref="W310:Y310" si="141">SUM(W311:W312)</f>
        <v>11.437930029084443</v>
      </c>
      <c r="X310" s="122">
        <f t="shared" si="141"/>
        <v>9.3892209771106838</v>
      </c>
      <c r="Y310" s="122">
        <f t="shared" si="141"/>
        <v>14.59599553715876</v>
      </c>
      <c r="DA310" s="130" t="s">
        <v>3459</v>
      </c>
    </row>
    <row r="311" spans="1:105" ht="12" customHeight="1" x14ac:dyDescent="0.25">
      <c r="A311" s="97" t="s">
        <v>211</v>
      </c>
      <c r="B311" s="98"/>
      <c r="C311" s="98">
        <v>17.746711209694656</v>
      </c>
      <c r="D311" s="98">
        <v>28.538784994795009</v>
      </c>
      <c r="E311" s="98">
        <v>42.425125905891306</v>
      </c>
      <c r="F311" s="98">
        <v>41.494527499467097</v>
      </c>
      <c r="G311" s="98">
        <v>18.505348333784024</v>
      </c>
      <c r="H311" s="98">
        <v>4.1282262497333821</v>
      </c>
      <c r="I311" s="98">
        <v>16.314079807593995</v>
      </c>
      <c r="J311" s="98">
        <v>26.532581775136258</v>
      </c>
      <c r="K311" s="98">
        <v>23.624306521870409</v>
      </c>
      <c r="L311" s="98">
        <v>23.758257902971923</v>
      </c>
      <c r="M311" s="98">
        <v>28.479933218702769</v>
      </c>
      <c r="N311" s="98">
        <v>36.882360979749535</v>
      </c>
      <c r="O311" s="98">
        <v>47.038549897726462</v>
      </c>
      <c r="P311" s="98">
        <v>42.032713549833986</v>
      </c>
      <c r="Q311" s="98">
        <v>56.185564221356465</v>
      </c>
      <c r="R311" s="98">
        <v>19.975706528964441</v>
      </c>
      <c r="S311" s="98">
        <v>10.341707807847751</v>
      </c>
      <c r="T311" s="98">
        <v>6.3042854653429092</v>
      </c>
      <c r="U311" s="98">
        <v>9.0028340344943985</v>
      </c>
      <c r="V311" s="98">
        <v>16.37545173543791</v>
      </c>
      <c r="W311" s="98">
        <v>11.252960459362468</v>
      </c>
      <c r="X311" s="98">
        <v>9.2351674094108507</v>
      </c>
      <c r="Y311" s="98">
        <v>14.356998594960549</v>
      </c>
      <c r="DA311" s="63" t="s">
        <v>3460</v>
      </c>
    </row>
    <row r="312" spans="1:105" ht="12" customHeight="1" x14ac:dyDescent="0.25">
      <c r="A312" s="97" t="s">
        <v>53</v>
      </c>
      <c r="B312" s="98"/>
      <c r="C312" s="98">
        <v>0.39079138026756127</v>
      </c>
      <c r="D312" s="98">
        <v>0.60817148193194959</v>
      </c>
      <c r="E312" s="98">
        <v>0.84510204702438751</v>
      </c>
      <c r="F312" s="98">
        <v>0.82467300126653653</v>
      </c>
      <c r="G312" s="98">
        <v>0.35533875526583864</v>
      </c>
      <c r="H312" s="98">
        <v>7.6074681708772421E-2</v>
      </c>
      <c r="I312" s="98">
        <v>0.29821275196440705</v>
      </c>
      <c r="J312" s="98">
        <v>0.47314941461696802</v>
      </c>
      <c r="K312" s="98">
        <v>0.40553831964054932</v>
      </c>
      <c r="L312" s="98">
        <v>0.40541807702511679</v>
      </c>
      <c r="M312" s="98">
        <v>0.48973641271038854</v>
      </c>
      <c r="N312" s="98">
        <v>0.62619460862974041</v>
      </c>
      <c r="O312" s="98">
        <v>0.81059450021291579</v>
      </c>
      <c r="P312" s="98">
        <v>0.73388365304630232</v>
      </c>
      <c r="Q312" s="98">
        <v>0.93904502780480992</v>
      </c>
      <c r="R312" s="98">
        <v>0.33380534014521218</v>
      </c>
      <c r="S312" s="98">
        <v>0.16997690881635627</v>
      </c>
      <c r="T312" s="98">
        <v>0.10449482696883663</v>
      </c>
      <c r="U312" s="98">
        <v>0.14746961523758434</v>
      </c>
      <c r="V312" s="98">
        <v>0.26814913787097266</v>
      </c>
      <c r="W312" s="98">
        <v>0.18496956972197429</v>
      </c>
      <c r="X312" s="98">
        <v>0.15405356769983236</v>
      </c>
      <c r="Y312" s="98">
        <v>0.23899694219821058</v>
      </c>
      <c r="DA312" s="63" t="s">
        <v>3461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1.014037811599785</v>
      </c>
      <c r="D313" s="122">
        <f t="shared" si="142"/>
        <v>1.0702908861863687</v>
      </c>
      <c r="E313" s="122">
        <f t="shared" si="142"/>
        <v>2.8877773420259945</v>
      </c>
      <c r="F313" s="122">
        <f t="shared" si="142"/>
        <v>2.9807382517571548</v>
      </c>
      <c r="G313" s="122">
        <f t="shared" si="142"/>
        <v>2.1481988115456701</v>
      </c>
      <c r="H313" s="122">
        <f t="shared" si="142"/>
        <v>0.16819171092685278</v>
      </c>
      <c r="I313" s="122">
        <f t="shared" si="142"/>
        <v>0.73979220880789065</v>
      </c>
      <c r="J313" s="122">
        <f t="shared" si="142"/>
        <v>0.97361981330307845</v>
      </c>
      <c r="K313" s="122">
        <f t="shared" si="142"/>
        <v>1.3535623829006846</v>
      </c>
      <c r="L313" s="122">
        <f t="shared" si="142"/>
        <v>1.5362313305464361</v>
      </c>
      <c r="M313" s="122">
        <f t="shared" si="142"/>
        <v>1.4752468539530155</v>
      </c>
      <c r="N313" s="122">
        <f t="shared" si="142"/>
        <v>3.1868013377371249</v>
      </c>
      <c r="O313" s="122">
        <f t="shared" si="142"/>
        <v>0.81800351499874913</v>
      </c>
      <c r="P313" s="122">
        <f t="shared" si="142"/>
        <v>0.22010474812427944</v>
      </c>
      <c r="Q313" s="122">
        <f t="shared" si="142"/>
        <v>0.30942683322216202</v>
      </c>
      <c r="R313" s="122">
        <f t="shared" si="142"/>
        <v>0.63219841844687474</v>
      </c>
      <c r="S313" s="122">
        <f t="shared" si="142"/>
        <v>0.40418142820054448</v>
      </c>
      <c r="T313" s="122">
        <f t="shared" si="142"/>
        <v>0.29700056077426201</v>
      </c>
      <c r="U313" s="122">
        <f t="shared" si="142"/>
        <v>0.25972305609940788</v>
      </c>
      <c r="V313" s="122">
        <f t="shared" si="142"/>
        <v>0.47893252542141102</v>
      </c>
      <c r="W313" s="122">
        <f t="shared" si="142"/>
        <v>0.33766734793466507</v>
      </c>
      <c r="X313" s="122">
        <f t="shared" si="142"/>
        <v>0.38710243683800782</v>
      </c>
      <c r="Y313" s="122">
        <f t="shared" si="142"/>
        <v>0.21930138789716386</v>
      </c>
      <c r="DA313" s="130" t="s">
        <v>3462</v>
      </c>
    </row>
    <row r="314" spans="1:105" ht="12" customHeight="1" x14ac:dyDescent="0.25">
      <c r="A314" s="97" t="s">
        <v>53</v>
      </c>
      <c r="B314" s="98"/>
      <c r="C314" s="98">
        <v>1.014037811599785</v>
      </c>
      <c r="D314" s="98">
        <v>1.0702908861863687</v>
      </c>
      <c r="E314" s="98">
        <v>2.8877773420259945</v>
      </c>
      <c r="F314" s="98">
        <v>2.9807382517571548</v>
      </c>
      <c r="G314" s="98">
        <v>2.1481988115456701</v>
      </c>
      <c r="H314" s="98">
        <v>0.16819171092685278</v>
      </c>
      <c r="I314" s="98">
        <v>0.73979220880789065</v>
      </c>
      <c r="J314" s="98">
        <v>0.97361981330307845</v>
      </c>
      <c r="K314" s="98">
        <v>1.3535623829006846</v>
      </c>
      <c r="L314" s="98">
        <v>1.5362313305464361</v>
      </c>
      <c r="M314" s="98">
        <v>1.4752468539530155</v>
      </c>
      <c r="N314" s="98">
        <v>3.1868013377371249</v>
      </c>
      <c r="O314" s="98">
        <v>0.81800351499874913</v>
      </c>
      <c r="P314" s="98">
        <v>0.22010474812427944</v>
      </c>
      <c r="Q314" s="98">
        <v>0.30942683322216202</v>
      </c>
      <c r="R314" s="98">
        <v>0.63219841844687474</v>
      </c>
      <c r="S314" s="98">
        <v>0.40418142820054448</v>
      </c>
      <c r="T314" s="98">
        <v>0.29700056077426201</v>
      </c>
      <c r="U314" s="98">
        <v>0.25972305609940788</v>
      </c>
      <c r="V314" s="98">
        <v>0.47893252542141102</v>
      </c>
      <c r="W314" s="98">
        <v>0.33766734793466507</v>
      </c>
      <c r="X314" s="98">
        <v>0.38710243683800782</v>
      </c>
      <c r="Y314" s="98">
        <v>0.21930138789716386</v>
      </c>
      <c r="DA314" s="63" t="s">
        <v>3463</v>
      </c>
    </row>
    <row r="315" spans="1:105" ht="12" customHeight="1" x14ac:dyDescent="0.25">
      <c r="A315" s="121" t="s">
        <v>55</v>
      </c>
      <c r="B315" s="122"/>
      <c r="C315" s="122">
        <v>5.0734821353730064</v>
      </c>
      <c r="D315" s="122">
        <v>7.5523359179006873</v>
      </c>
      <c r="E315" s="122">
        <v>9.3011230279857386</v>
      </c>
      <c r="F315" s="122">
        <v>8.1798908564531061</v>
      </c>
      <c r="G315" s="122">
        <v>3.6705757678213002</v>
      </c>
      <c r="H315" s="122">
        <v>0.93896917281473746</v>
      </c>
      <c r="I315" s="122">
        <v>3.571729432114001</v>
      </c>
      <c r="J315" s="122">
        <v>5.9194216581381616</v>
      </c>
      <c r="K315" s="122">
        <v>5.0884873157762351</v>
      </c>
      <c r="L315" s="122">
        <v>4.9510438576112614</v>
      </c>
      <c r="M315" s="122">
        <v>6.9015541888779639</v>
      </c>
      <c r="N315" s="122">
        <v>9.2115968705591271</v>
      </c>
      <c r="O315" s="122">
        <v>12.154295500427891</v>
      </c>
      <c r="P315" s="122">
        <v>12.207975874978622</v>
      </c>
      <c r="Q315" s="122">
        <v>14.016078179266025</v>
      </c>
      <c r="R315" s="122">
        <v>6.1847728493675467</v>
      </c>
      <c r="S315" s="122">
        <v>3.3796661581596874</v>
      </c>
      <c r="T315" s="122">
        <v>1.9517371539616746</v>
      </c>
      <c r="U315" s="122">
        <v>3.1868034697730434</v>
      </c>
      <c r="V315" s="122">
        <v>5.5357441721879059</v>
      </c>
      <c r="W315" s="122">
        <v>3.9932249302352716</v>
      </c>
      <c r="X315" s="122">
        <v>3.4833066824443555</v>
      </c>
      <c r="Y315" s="122">
        <v>5.3951991485449415</v>
      </c>
      <c r="DA315" s="130" t="s">
        <v>3464</v>
      </c>
    </row>
    <row r="316" spans="1:105" ht="12" customHeight="1" x14ac:dyDescent="0.25">
      <c r="A316" s="97" t="s">
        <v>138</v>
      </c>
      <c r="B316" s="98"/>
      <c r="C316" s="98">
        <v>9.5183419084733822E-2</v>
      </c>
      <c r="D316" s="98">
        <v>0.27487080616744081</v>
      </c>
      <c r="E316" s="98">
        <v>0.51765872833765303</v>
      </c>
      <c r="F316" s="98">
        <v>0.49393587621387353</v>
      </c>
      <c r="G316" s="98">
        <v>0.2030150972687893</v>
      </c>
      <c r="H316" s="98">
        <v>3.2055270333647877E-2</v>
      </c>
      <c r="I316" s="98">
        <v>0.65058787522558181</v>
      </c>
      <c r="J316" s="98">
        <v>1.9268304623125121</v>
      </c>
      <c r="K316" s="98">
        <v>0.9872885694371103</v>
      </c>
      <c r="L316" s="98">
        <v>0.9014046372826543</v>
      </c>
      <c r="M316" s="98">
        <v>1.5813487560218888</v>
      </c>
      <c r="N316" s="98">
        <v>2.5709952137605145</v>
      </c>
      <c r="O316" s="98">
        <v>3.6521183830943289</v>
      </c>
      <c r="P316" s="98">
        <v>0.79906425905183975</v>
      </c>
      <c r="Q316" s="98">
        <v>0.57373962818318403</v>
      </c>
      <c r="R316" s="98">
        <v>0.42817269491936738</v>
      </c>
      <c r="S316" s="98">
        <v>0.50839246627772072</v>
      </c>
      <c r="T316" s="98">
        <v>0.25298619160712782</v>
      </c>
      <c r="U316" s="98">
        <v>0.31029613148116536</v>
      </c>
      <c r="V316" s="98">
        <v>0.59529153392327072</v>
      </c>
      <c r="W316" s="98">
        <v>0.2890109288066367</v>
      </c>
      <c r="X316" s="98">
        <v>0.2946139165703997</v>
      </c>
      <c r="Y316" s="98">
        <v>0.96839614536599583</v>
      </c>
      <c r="DA316" s="63" t="s">
        <v>3465</v>
      </c>
    </row>
    <row r="317" spans="1:105" ht="12" customHeight="1" x14ac:dyDescent="0.25">
      <c r="A317" s="97" t="s">
        <v>137</v>
      </c>
      <c r="B317" s="98"/>
      <c r="C317" s="98">
        <v>0</v>
      </c>
      <c r="D317" s="98">
        <v>0</v>
      </c>
      <c r="E317" s="98">
        <v>2.0743904571257042E-3</v>
      </c>
      <c r="F317" s="98">
        <v>1.6780157190121963E-3</v>
      </c>
      <c r="G317" s="98">
        <v>4.1665670252854874E-4</v>
      </c>
      <c r="H317" s="98">
        <v>5.8929217470767012E-5</v>
      </c>
      <c r="I317" s="98">
        <v>7.9016433795452232E-3</v>
      </c>
      <c r="J317" s="98">
        <v>2.166051633617332E-2</v>
      </c>
      <c r="K317" s="98">
        <v>1.2298835596643885E-2</v>
      </c>
      <c r="L317" s="98">
        <v>3.3298730122246975E-3</v>
      </c>
      <c r="M317" s="98">
        <v>0</v>
      </c>
      <c r="N317" s="98">
        <v>3.2252772555360462E-3</v>
      </c>
      <c r="O317" s="98">
        <v>3.2517605386163433E-2</v>
      </c>
      <c r="P317" s="98">
        <v>1.1928185456855714E-2</v>
      </c>
      <c r="Q317" s="98">
        <v>4.0134380221273892E-2</v>
      </c>
      <c r="R317" s="98">
        <v>0</v>
      </c>
      <c r="S317" s="98">
        <v>4.8773336739763967E-4</v>
      </c>
      <c r="T317" s="98">
        <v>2.8724515898913665E-3</v>
      </c>
      <c r="U317" s="98">
        <v>1.1203220921773575E-3</v>
      </c>
      <c r="V317" s="98">
        <v>8.3075031040656024E-3</v>
      </c>
      <c r="W317" s="98">
        <v>2.5384069057204531E-3</v>
      </c>
      <c r="X317" s="98">
        <v>1.7725796773536036E-3</v>
      </c>
      <c r="Y317" s="98">
        <v>8.8112035578935075E-3</v>
      </c>
      <c r="DA317" s="63" t="s">
        <v>3466</v>
      </c>
    </row>
    <row r="318" spans="1:105" ht="12" customHeight="1" x14ac:dyDescent="0.25">
      <c r="A318" s="100" t="s">
        <v>211</v>
      </c>
      <c r="B318" s="101"/>
      <c r="C318" s="101">
        <v>0</v>
      </c>
      <c r="D318" s="101">
        <v>0</v>
      </c>
      <c r="E318" s="101">
        <v>1.0916115730864752E-4</v>
      </c>
      <c r="F318" s="101">
        <v>1.161589391515831E-4</v>
      </c>
      <c r="G318" s="101">
        <v>2.7849329593320664E-5</v>
      </c>
      <c r="H318" s="101">
        <v>5.390185665520526E-6</v>
      </c>
      <c r="I318" s="101">
        <v>5.8982389978255538E-4</v>
      </c>
      <c r="J318" s="101">
        <v>1.5354859544473667E-3</v>
      </c>
      <c r="K318" s="101">
        <v>8.1378856930420292E-4</v>
      </c>
      <c r="L318" s="101">
        <v>2.1830877998884108E-4</v>
      </c>
      <c r="M318" s="101">
        <v>0</v>
      </c>
      <c r="N318" s="101">
        <v>1.741122367688713E-4</v>
      </c>
      <c r="O318" s="101">
        <v>1.3398815970251275E-3</v>
      </c>
      <c r="P318" s="101">
        <v>1.0246873374934256E-3</v>
      </c>
      <c r="Q318" s="101">
        <v>1.0949441738881847E-3</v>
      </c>
      <c r="R318" s="101">
        <v>0</v>
      </c>
      <c r="S318" s="101">
        <v>2.667973860950034E-5</v>
      </c>
      <c r="T318" s="101">
        <v>1.8927496756489877E-4</v>
      </c>
      <c r="U318" s="101">
        <v>9.2130183175827873E-5</v>
      </c>
      <c r="V318" s="101">
        <v>5.8679947398765267E-4</v>
      </c>
      <c r="W318" s="101">
        <v>1.9720419934527011E-4</v>
      </c>
      <c r="X318" s="101">
        <v>1.4605679065654849E-4</v>
      </c>
      <c r="Y318" s="101">
        <v>5.8344514527915615E-4</v>
      </c>
      <c r="DA318" s="131" t="s">
        <v>3467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1.9652292998170568E-3</v>
      </c>
      <c r="F319" s="104">
        <v>1.5618567798606131E-3</v>
      </c>
      <c r="G319" s="104">
        <v>3.8880737293522807E-4</v>
      </c>
      <c r="H319" s="104">
        <v>5.3539031805246489E-5</v>
      </c>
      <c r="I319" s="104">
        <v>7.3118194797626686E-3</v>
      </c>
      <c r="J319" s="104">
        <v>2.0125030381725952E-2</v>
      </c>
      <c r="K319" s="104">
        <v>1.1485047027339681E-2</v>
      </c>
      <c r="L319" s="104">
        <v>3.1115642322358562E-3</v>
      </c>
      <c r="M319" s="104">
        <v>0</v>
      </c>
      <c r="N319" s="104">
        <v>3.0511650187671751E-3</v>
      </c>
      <c r="O319" s="104">
        <v>3.1177723789138304E-2</v>
      </c>
      <c r="P319" s="104">
        <v>1.0903498119362288E-2</v>
      </c>
      <c r="Q319" s="104">
        <v>3.903943604738571E-2</v>
      </c>
      <c r="R319" s="104">
        <v>0</v>
      </c>
      <c r="S319" s="104">
        <v>4.6105362878813935E-4</v>
      </c>
      <c r="T319" s="104">
        <v>2.6831766223264679E-3</v>
      </c>
      <c r="U319" s="104">
        <v>1.0281919090015296E-3</v>
      </c>
      <c r="V319" s="104">
        <v>7.7207036300779505E-3</v>
      </c>
      <c r="W319" s="104">
        <v>2.3412027063751829E-3</v>
      </c>
      <c r="X319" s="104">
        <v>1.626522886697055E-3</v>
      </c>
      <c r="Y319" s="104">
        <v>8.2277584126143506E-3</v>
      </c>
      <c r="DA319" s="132" t="s">
        <v>3468</v>
      </c>
    </row>
    <row r="320" spans="1:105" ht="12" customHeight="1" x14ac:dyDescent="0.25">
      <c r="A320" s="106" t="s">
        <v>122</v>
      </c>
      <c r="B320" s="101"/>
      <c r="C320" s="101">
        <v>4.3825526298832456</v>
      </c>
      <c r="D320" s="101">
        <v>6.3322459866248533</v>
      </c>
      <c r="E320" s="101">
        <v>6.9369080253617188</v>
      </c>
      <c r="F320" s="101">
        <v>6.2172253573182275</v>
      </c>
      <c r="G320" s="101">
        <v>2.9305308424425225</v>
      </c>
      <c r="H320" s="101">
        <v>0.72787390880995528</v>
      </c>
      <c r="I320" s="101">
        <v>1.7871969829187475</v>
      </c>
      <c r="J320" s="101">
        <v>1.9795171567518979</v>
      </c>
      <c r="K320" s="101">
        <v>2.0352042620274289</v>
      </c>
      <c r="L320" s="101">
        <v>2.5500811437533981</v>
      </c>
      <c r="M320" s="101">
        <v>4.4352914346450358</v>
      </c>
      <c r="N320" s="101">
        <v>4.4137500275281898</v>
      </c>
      <c r="O320" s="101">
        <v>4.8189574174225358</v>
      </c>
      <c r="P320" s="101">
        <v>4.4482826716196913</v>
      </c>
      <c r="Q320" s="101">
        <v>6.8542360892443845</v>
      </c>
      <c r="R320" s="101">
        <v>2.4268588016368864</v>
      </c>
      <c r="S320" s="101">
        <v>1.3672193866330513</v>
      </c>
      <c r="T320" s="101">
        <v>1.0079511622064652</v>
      </c>
      <c r="U320" s="101">
        <v>1.638278875470919</v>
      </c>
      <c r="V320" s="101">
        <v>2.7423091997208044</v>
      </c>
      <c r="W320" s="101">
        <v>1.7666843148356544</v>
      </c>
      <c r="X320" s="101">
        <v>1.3609106330218881</v>
      </c>
      <c r="Y320" s="101">
        <v>2.345548483739083</v>
      </c>
      <c r="DA320" s="131" t="s">
        <v>3469</v>
      </c>
    </row>
    <row r="321" spans="1:105" ht="12" customHeight="1" x14ac:dyDescent="0.25">
      <c r="A321" s="107" t="s">
        <v>121</v>
      </c>
      <c r="B321" s="104"/>
      <c r="C321" s="104">
        <v>0.59574608640502702</v>
      </c>
      <c r="D321" s="104">
        <v>0.94521912510839257</v>
      </c>
      <c r="E321" s="104">
        <v>1.8444818838292414</v>
      </c>
      <c r="F321" s="104">
        <v>1.4670516072019937</v>
      </c>
      <c r="G321" s="104">
        <v>0.53661317140745979</v>
      </c>
      <c r="H321" s="104">
        <v>0.17898106445366357</v>
      </c>
      <c r="I321" s="104">
        <v>1.1260429305901261</v>
      </c>
      <c r="J321" s="104">
        <v>1.9914135227375782</v>
      </c>
      <c r="K321" s="104">
        <v>2.0536956487150522</v>
      </c>
      <c r="L321" s="104">
        <v>1.4962282035629848</v>
      </c>
      <c r="M321" s="104">
        <v>0.88491399821103933</v>
      </c>
      <c r="N321" s="104">
        <v>2.2236263520148878</v>
      </c>
      <c r="O321" s="104">
        <v>3.6507020945248616</v>
      </c>
      <c r="P321" s="104">
        <v>6.9487007588502356</v>
      </c>
      <c r="Q321" s="104">
        <v>6.5479680816171815</v>
      </c>
      <c r="R321" s="104">
        <v>3.3297413528112929</v>
      </c>
      <c r="S321" s="104">
        <v>1.5035665718815179</v>
      </c>
      <c r="T321" s="104">
        <v>0.68792734855819027</v>
      </c>
      <c r="U321" s="104">
        <v>1.2371081407287816</v>
      </c>
      <c r="V321" s="104">
        <v>2.1898359354397652</v>
      </c>
      <c r="W321" s="104">
        <v>1.9349912796872604</v>
      </c>
      <c r="X321" s="104">
        <v>1.826009553174714</v>
      </c>
      <c r="Y321" s="104">
        <v>2.0724433158819697</v>
      </c>
      <c r="DA321" s="132" t="s">
        <v>3470</v>
      </c>
    </row>
    <row r="322" spans="1:105" ht="12" customHeight="1" x14ac:dyDescent="0.25">
      <c r="A322" s="108" t="s">
        <v>53</v>
      </c>
      <c r="B322" s="98"/>
      <c r="C322" s="98">
        <v>0.13141182227818632</v>
      </c>
      <c r="D322" s="98">
        <v>8.4177962311396848E-2</v>
      </c>
      <c r="E322" s="98">
        <v>9.4649936742637344E-2</v>
      </c>
      <c r="F322" s="98">
        <v>0.10068048795128548</v>
      </c>
      <c r="G322" s="98">
        <v>3.5534974700572611E-2</v>
      </c>
      <c r="H322" s="98">
        <v>1.6511725107853401E-2</v>
      </c>
      <c r="I322" s="98">
        <v>8.4272170671067487E-2</v>
      </c>
      <c r="J322" s="98">
        <v>0.13946528532044752</v>
      </c>
      <c r="K322" s="98">
        <v>0.13392231955059644</v>
      </c>
      <c r="L322" s="98">
        <v>9.6784021917066559E-2</v>
      </c>
      <c r="M322" s="98">
        <v>8.6638761561132052E-2</v>
      </c>
      <c r="N322" s="98">
        <v>0.14328219514443705</v>
      </c>
      <c r="O322" s="98">
        <v>0.13908812478896074</v>
      </c>
      <c r="P322" s="98">
        <v>0.59501162639020677</v>
      </c>
      <c r="Q322" s="98">
        <v>8.5699241206910387E-2</v>
      </c>
      <c r="R322" s="98">
        <v>8.5136590131473844E-2</v>
      </c>
      <c r="S322" s="98">
        <v>8.2637373649313117E-2</v>
      </c>
      <c r="T322" s="98">
        <v>4.4819223796922533E-2</v>
      </c>
      <c r="U322" s="98">
        <v>0.10586259475820237</v>
      </c>
      <c r="V322" s="98">
        <v>0.15415701003818719</v>
      </c>
      <c r="W322" s="98">
        <v>0.14432764887211819</v>
      </c>
      <c r="X322" s="98">
        <v>0.14807556088503659</v>
      </c>
      <c r="Y322" s="98">
        <v>0.13829234550888153</v>
      </c>
      <c r="DA322" s="63" t="s">
        <v>3471</v>
      </c>
    </row>
    <row r="323" spans="1:105" ht="12" customHeight="1" x14ac:dyDescent="0.25">
      <c r="A323" s="108" t="s">
        <v>52</v>
      </c>
      <c r="B323" s="98"/>
      <c r="C323" s="98">
        <v>0.46433426412684065</v>
      </c>
      <c r="D323" s="98">
        <v>0.86104116279699572</v>
      </c>
      <c r="E323" s="98">
        <v>1.7498319470866039</v>
      </c>
      <c r="F323" s="98">
        <v>1.3663711192507082</v>
      </c>
      <c r="G323" s="98">
        <v>0.50107819670688714</v>
      </c>
      <c r="H323" s="98">
        <v>0.16246933934581018</v>
      </c>
      <c r="I323" s="98">
        <v>1.0417707599190587</v>
      </c>
      <c r="J323" s="98">
        <v>1.8519482374171308</v>
      </c>
      <c r="K323" s="98">
        <v>1.9197733291644556</v>
      </c>
      <c r="L323" s="98">
        <v>1.3994441816459182</v>
      </c>
      <c r="M323" s="98">
        <v>0.79827523664990729</v>
      </c>
      <c r="N323" s="98">
        <v>2.0803441568704506</v>
      </c>
      <c r="O323" s="98">
        <v>3.511613969735901</v>
      </c>
      <c r="P323" s="98">
        <v>6.3536891324600289</v>
      </c>
      <c r="Q323" s="98">
        <v>6.4622688404102711</v>
      </c>
      <c r="R323" s="98">
        <v>3.2446047626798191</v>
      </c>
      <c r="S323" s="98">
        <v>1.4209291982322048</v>
      </c>
      <c r="T323" s="98">
        <v>0.64310812476126777</v>
      </c>
      <c r="U323" s="98">
        <v>1.1312455459705792</v>
      </c>
      <c r="V323" s="98">
        <v>2.0356789254015779</v>
      </c>
      <c r="W323" s="98">
        <v>1.7906636308151422</v>
      </c>
      <c r="X323" s="98">
        <v>1.6779339922896774</v>
      </c>
      <c r="Y323" s="98">
        <v>1.9341509703730881</v>
      </c>
      <c r="DA323" s="63" t="s">
        <v>3472</v>
      </c>
    </row>
    <row r="324" spans="1:105" ht="12" customHeight="1" x14ac:dyDescent="0.25">
      <c r="A324" s="121" t="s">
        <v>54</v>
      </c>
      <c r="B324" s="122"/>
      <c r="C324" s="122">
        <v>2.8843891316772456</v>
      </c>
      <c r="D324" s="122">
        <v>4.6052503639997813</v>
      </c>
      <c r="E324" s="122">
        <v>6.2171027299990262</v>
      </c>
      <c r="F324" s="122">
        <v>5.4099038079895232</v>
      </c>
      <c r="G324" s="122">
        <v>2.4258350074359205</v>
      </c>
      <c r="H324" s="122">
        <v>0.67116262170916952</v>
      </c>
      <c r="I324" s="122">
        <v>2.5662677705772654</v>
      </c>
      <c r="J324" s="122">
        <v>4.1625418130830809</v>
      </c>
      <c r="K324" s="122">
        <v>3.5721689454450005</v>
      </c>
      <c r="L324" s="122">
        <v>3.4414528967913069</v>
      </c>
      <c r="M324" s="122">
        <v>4.316032855031497</v>
      </c>
      <c r="N324" s="122">
        <v>5.7326359062058305</v>
      </c>
      <c r="O324" s="122">
        <v>6.5076028749867012</v>
      </c>
      <c r="P324" s="122">
        <v>7.0159120765731409</v>
      </c>
      <c r="Q324" s="122">
        <v>8.3359482395338826</v>
      </c>
      <c r="R324" s="122">
        <v>3.5727233387268322</v>
      </c>
      <c r="S324" s="122">
        <v>1.9143919998469279</v>
      </c>
      <c r="T324" s="122">
        <v>1.1657970083124103</v>
      </c>
      <c r="U324" s="122">
        <v>1.7796911808272058</v>
      </c>
      <c r="V324" s="122">
        <v>3.0363989778536888</v>
      </c>
      <c r="W324" s="122">
        <v>2.2130444757483816</v>
      </c>
      <c r="X324" s="122">
        <v>1.9972336041204344</v>
      </c>
      <c r="Y324" s="122">
        <v>3.0670371120151825</v>
      </c>
      <c r="DA324" s="130" t="s">
        <v>3473</v>
      </c>
    </row>
    <row r="325" spans="1:105" ht="12" customHeight="1" x14ac:dyDescent="0.25">
      <c r="A325" s="97" t="s">
        <v>50</v>
      </c>
      <c r="B325" s="98"/>
      <c r="C325" s="98">
        <v>0.58323711859774463</v>
      </c>
      <c r="D325" s="98">
        <v>1.2830680022487517</v>
      </c>
      <c r="E325" s="98">
        <v>1.6782842527057316</v>
      </c>
      <c r="F325" s="98">
        <v>1.4921729508789385</v>
      </c>
      <c r="G325" s="98">
        <v>0.5867085517658952</v>
      </c>
      <c r="H325" s="98">
        <v>0.12552507314369646</v>
      </c>
      <c r="I325" s="98">
        <v>0.5104145366020183</v>
      </c>
      <c r="J325" s="98">
        <v>0.82768355513980973</v>
      </c>
      <c r="K325" s="98">
        <v>0.85016806641141474</v>
      </c>
      <c r="L325" s="98">
        <v>0.84708566396279217</v>
      </c>
      <c r="M325" s="98">
        <v>1.1480512707483126</v>
      </c>
      <c r="N325" s="98">
        <v>1.315699483205631</v>
      </c>
      <c r="O325" s="98">
        <v>1.5355176905529138</v>
      </c>
      <c r="P325" s="98">
        <v>1.4694963549474886</v>
      </c>
      <c r="Q325" s="98">
        <v>1.5512479890627617</v>
      </c>
      <c r="R325" s="98">
        <v>0.76564443397230053</v>
      </c>
      <c r="S325" s="98">
        <v>0.43533752542354326</v>
      </c>
      <c r="T325" s="98">
        <v>0.21722962418596184</v>
      </c>
      <c r="U325" s="98">
        <v>0.26549900619680356</v>
      </c>
      <c r="V325" s="98">
        <v>0.47272339848368644</v>
      </c>
      <c r="W325" s="98">
        <v>0.39323027651722409</v>
      </c>
      <c r="X325" s="98">
        <v>0.37778288630544626</v>
      </c>
      <c r="Y325" s="98">
        <v>0.53840766410930208</v>
      </c>
      <c r="DA325" s="63" t="s">
        <v>3474</v>
      </c>
    </row>
    <row r="326" spans="1:105" ht="12" customHeight="1" x14ac:dyDescent="0.25">
      <c r="A326" s="109" t="s">
        <v>120</v>
      </c>
      <c r="B326" s="33"/>
      <c r="C326" s="33">
        <v>2.3011520130795011</v>
      </c>
      <c r="D326" s="33">
        <v>3.3221823617510298</v>
      </c>
      <c r="E326" s="33">
        <v>4.5388184772932947</v>
      </c>
      <c r="F326" s="33">
        <v>3.9177308571105844</v>
      </c>
      <c r="G326" s="33">
        <v>1.8391264556700253</v>
      </c>
      <c r="H326" s="33">
        <v>0.54563754856547309</v>
      </c>
      <c r="I326" s="33">
        <v>2.0558532339752471</v>
      </c>
      <c r="J326" s="33">
        <v>3.3348582579432708</v>
      </c>
      <c r="K326" s="33">
        <v>2.7220008790335859</v>
      </c>
      <c r="L326" s="33">
        <v>2.5943672328285148</v>
      </c>
      <c r="M326" s="33">
        <v>3.1679815842831847</v>
      </c>
      <c r="N326" s="33">
        <v>4.4169364230002</v>
      </c>
      <c r="O326" s="33">
        <v>4.9720851844337872</v>
      </c>
      <c r="P326" s="33">
        <v>5.5464157216256522</v>
      </c>
      <c r="Q326" s="33">
        <v>6.7847002504711211</v>
      </c>
      <c r="R326" s="33">
        <v>2.8070789047545315</v>
      </c>
      <c r="S326" s="33">
        <v>1.4790544744233847</v>
      </c>
      <c r="T326" s="33">
        <v>0.94856738412644837</v>
      </c>
      <c r="U326" s="33">
        <v>1.5141921746304023</v>
      </c>
      <c r="V326" s="33">
        <v>2.5636755793700026</v>
      </c>
      <c r="W326" s="33">
        <v>1.8198141992311574</v>
      </c>
      <c r="X326" s="33">
        <v>1.6194507178149882</v>
      </c>
      <c r="Y326" s="33">
        <v>2.5286294479058804</v>
      </c>
      <c r="DA326" s="60" t="s">
        <v>3475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0.53677333216784484</v>
      </c>
      <c r="D328" s="119">
        <f t="shared" si="143"/>
        <v>0.53397355159358584</v>
      </c>
      <c r="E328" s="119">
        <f t="shared" si="143"/>
        <v>0.54497760123444461</v>
      </c>
      <c r="F328" s="119">
        <f t="shared" si="143"/>
        <v>0.54769031571015214</v>
      </c>
      <c r="G328" s="119">
        <f t="shared" si="143"/>
        <v>0.56606624569827768</v>
      </c>
      <c r="H328" s="119">
        <f t="shared" si="143"/>
        <v>0.5548996672186669</v>
      </c>
      <c r="I328" s="119">
        <f t="shared" si="143"/>
        <v>0.56148073698757128</v>
      </c>
      <c r="J328" s="119">
        <f t="shared" si="143"/>
        <v>0.56320801787557395</v>
      </c>
      <c r="K328" s="119">
        <f t="shared" si="143"/>
        <v>0.57875085028550477</v>
      </c>
      <c r="L328" s="119">
        <f t="shared" si="143"/>
        <v>0.58507904737985428</v>
      </c>
      <c r="M328" s="119">
        <f t="shared" si="143"/>
        <v>0.59017352241475696</v>
      </c>
      <c r="N328" s="119">
        <f t="shared" si="143"/>
        <v>0.62598000694581657</v>
      </c>
      <c r="O328" s="119">
        <f t="shared" si="143"/>
        <v>0.63182105055971138</v>
      </c>
      <c r="P328" s="119">
        <f t="shared" si="143"/>
        <v>0.67417108863942321</v>
      </c>
      <c r="Q328" s="119">
        <f t="shared" si="143"/>
        <v>0.69395156504165567</v>
      </c>
      <c r="R328" s="119">
        <f t="shared" ref="R328:V328" si="144">IF(R309=0,"",R309/R290)</f>
        <v>0.72100759786564361</v>
      </c>
      <c r="S328" s="119">
        <f t="shared" si="144"/>
        <v>0.72648176182114887</v>
      </c>
      <c r="T328" s="119">
        <f t="shared" si="144"/>
        <v>0.73087574027678537</v>
      </c>
      <c r="U328" s="119">
        <f t="shared" si="144"/>
        <v>0.73217410064202215</v>
      </c>
      <c r="V328" s="119">
        <f t="shared" si="144"/>
        <v>0.73500453177583269</v>
      </c>
      <c r="W328" s="119">
        <f t="shared" ref="W328:Y328" si="145">IF(W309=0,"",W309/W290)</f>
        <v>0.74259359715529638</v>
      </c>
      <c r="X328" s="119">
        <f t="shared" si="145"/>
        <v>0.75251969322803902</v>
      </c>
      <c r="Y328" s="119">
        <f t="shared" si="145"/>
        <v>0.74036629450480462</v>
      </c>
      <c r="DA328" s="129" t="s">
        <v>3626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0.4768249018613438</v>
      </c>
      <c r="D329" s="124">
        <f t="shared" si="146"/>
        <v>0.48161072308528108</v>
      </c>
      <c r="E329" s="124">
        <f t="shared" si="146"/>
        <v>0.48649246331661739</v>
      </c>
      <c r="F329" s="124">
        <f t="shared" si="146"/>
        <v>0.49167357041363574</v>
      </c>
      <c r="G329" s="124">
        <f t="shared" si="146"/>
        <v>0.49693208154921792</v>
      </c>
      <c r="H329" s="124">
        <f t="shared" si="146"/>
        <v>0.5023611172073783</v>
      </c>
      <c r="I329" s="124">
        <f t="shared" si="146"/>
        <v>0.50819984368826887</v>
      </c>
      <c r="J329" s="124">
        <f t="shared" si="146"/>
        <v>0.51447781439291307</v>
      </c>
      <c r="K329" s="124">
        <f t="shared" si="146"/>
        <v>0.52142711662266839</v>
      </c>
      <c r="L329" s="124">
        <f t="shared" si="146"/>
        <v>0.52928810063733855</v>
      </c>
      <c r="M329" s="124">
        <f t="shared" si="146"/>
        <v>0.54358357533664581</v>
      </c>
      <c r="N329" s="124">
        <f t="shared" si="146"/>
        <v>0.5658383216758166</v>
      </c>
      <c r="O329" s="124">
        <f t="shared" si="146"/>
        <v>0.59708476905908137</v>
      </c>
      <c r="P329" s="124">
        <f t="shared" si="146"/>
        <v>0.63303471189347105</v>
      </c>
      <c r="Q329" s="124">
        <f t="shared" si="146"/>
        <v>0.66150185132368333</v>
      </c>
      <c r="R329" s="124">
        <f t="shared" ref="R329:V329" si="147">IF(R310=0,"",R310/R291)</f>
        <v>0.67240437036246581</v>
      </c>
      <c r="S329" s="124">
        <f t="shared" si="147"/>
        <v>0.67747601056819762</v>
      </c>
      <c r="T329" s="124">
        <f t="shared" si="147"/>
        <v>0.67920891173128539</v>
      </c>
      <c r="U329" s="124">
        <f t="shared" si="147"/>
        <v>0.67966628950037311</v>
      </c>
      <c r="V329" s="124">
        <f t="shared" si="147"/>
        <v>0.68109854985607621</v>
      </c>
      <c r="W329" s="124">
        <f t="shared" ref="W329:Y329" si="148">IF(W310=0,"",W310/W291)</f>
        <v>0.68309512607049261</v>
      </c>
      <c r="X329" s="124">
        <f t="shared" si="148"/>
        <v>0.68423395206220816</v>
      </c>
      <c r="Y329" s="124">
        <f t="shared" si="148"/>
        <v>0.68492317991363738</v>
      </c>
      <c r="DA329" s="130" t="s">
        <v>3627</v>
      </c>
    </row>
    <row r="330" spans="1:105" ht="12" customHeight="1" x14ac:dyDescent="0.25">
      <c r="A330" s="97" t="s">
        <v>211</v>
      </c>
      <c r="B330" s="111"/>
      <c r="C330" s="111">
        <f t="shared" ref="C330:Q330" si="149">IF(C311=0,"",C311/C292)</f>
        <v>0.47139416993936023</v>
      </c>
      <c r="D330" s="111">
        <f t="shared" si="149"/>
        <v>0.47634847449902457</v>
      </c>
      <c r="E330" s="111">
        <f t="shared" si="149"/>
        <v>0.48156652323787374</v>
      </c>
      <c r="F330" s="111">
        <f t="shared" si="149"/>
        <v>0.48675606311120978</v>
      </c>
      <c r="G330" s="111">
        <f t="shared" si="149"/>
        <v>0.49217770178532955</v>
      </c>
      <c r="H330" s="111">
        <f t="shared" si="149"/>
        <v>0.49779609968485111</v>
      </c>
      <c r="I330" s="111">
        <f t="shared" si="149"/>
        <v>0.50367191038028414</v>
      </c>
      <c r="J330" s="111">
        <f t="shared" si="149"/>
        <v>0.51006159641862547</v>
      </c>
      <c r="K330" s="111">
        <f t="shared" si="149"/>
        <v>0.51717836576614573</v>
      </c>
      <c r="L330" s="111">
        <f t="shared" si="149"/>
        <v>0.52507053989441765</v>
      </c>
      <c r="M330" s="111">
        <f t="shared" si="149"/>
        <v>0.53935050211156232</v>
      </c>
      <c r="N330" s="111">
        <f t="shared" si="149"/>
        <v>0.56169789693262062</v>
      </c>
      <c r="O330" s="111">
        <f t="shared" si="149"/>
        <v>0.59296764070569341</v>
      </c>
      <c r="P330" s="111">
        <f t="shared" si="149"/>
        <v>0.62900458627256284</v>
      </c>
      <c r="Q330" s="111">
        <f t="shared" si="149"/>
        <v>0.65778051456362308</v>
      </c>
      <c r="R330" s="111">
        <f t="shared" ref="R330:V330" si="150">IF(R311=0,"",R311/R292)</f>
        <v>0.66874346265734796</v>
      </c>
      <c r="S330" s="111">
        <f t="shared" si="150"/>
        <v>0.67390363192897862</v>
      </c>
      <c r="T330" s="111">
        <f t="shared" si="150"/>
        <v>0.67561653820078083</v>
      </c>
      <c r="U330" s="111">
        <f t="shared" si="150"/>
        <v>0.6761185737667007</v>
      </c>
      <c r="V330" s="111">
        <f t="shared" si="150"/>
        <v>0.67756030758817187</v>
      </c>
      <c r="W330" s="111">
        <f t="shared" ref="W330:Y330" si="151">IF(W311=0,"",W311/W292)</f>
        <v>0.67955525708497411</v>
      </c>
      <c r="X330" s="111">
        <f t="shared" si="151"/>
        <v>0.68064873494429567</v>
      </c>
      <c r="Y330" s="111">
        <f t="shared" si="151"/>
        <v>0.68134950466004796</v>
      </c>
      <c r="DA330" s="63" t="s">
        <v>3628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3629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2.1749092952300888</v>
      </c>
      <c r="D332" s="124">
        <f t="shared" si="155"/>
        <v>2.2625469324608978</v>
      </c>
      <c r="E332" s="124">
        <f t="shared" si="155"/>
        <v>2.351498426392244</v>
      </c>
      <c r="F332" s="124">
        <f t="shared" si="155"/>
        <v>2.4411643394859039</v>
      </c>
      <c r="G332" s="124">
        <f t="shared" si="155"/>
        <v>2.5320641354857836</v>
      </c>
      <c r="H332" s="124">
        <f t="shared" si="155"/>
        <v>2.6241161746312605</v>
      </c>
      <c r="I332" s="124">
        <f t="shared" si="155"/>
        <v>2.7174293463966923</v>
      </c>
      <c r="J332" s="124">
        <f t="shared" si="155"/>
        <v>2.8124916852195327</v>
      </c>
      <c r="K332" s="124">
        <f t="shared" si="155"/>
        <v>2.9096897550664629</v>
      </c>
      <c r="L332" s="124">
        <f t="shared" si="155"/>
        <v>3.009074818479907</v>
      </c>
      <c r="M332" s="124">
        <f t="shared" si="155"/>
        <v>3.1229627754940279</v>
      </c>
      <c r="N332" s="124">
        <f t="shared" si="155"/>
        <v>3.2550096514045928</v>
      </c>
      <c r="O332" s="124">
        <f t="shared" si="155"/>
        <v>3.4049798876452653</v>
      </c>
      <c r="P332" s="124">
        <f t="shared" si="155"/>
        <v>3.5582783803495057</v>
      </c>
      <c r="Q332" s="124">
        <f t="shared" si="155"/>
        <v>3.6759326230972178</v>
      </c>
      <c r="R332" s="124">
        <f t="shared" ref="R332:V332" si="156">IF(R313=0,"",R313/R294)</f>
        <v>3.7014257231002139</v>
      </c>
      <c r="S332" s="124">
        <f t="shared" si="156"/>
        <v>3.7042582897672132</v>
      </c>
      <c r="T332" s="124">
        <f t="shared" si="156"/>
        <v>3.7074055860638802</v>
      </c>
      <c r="U332" s="124">
        <f t="shared" si="156"/>
        <v>3.7109025819490644</v>
      </c>
      <c r="V332" s="124">
        <f t="shared" si="156"/>
        <v>3.7208953752724767</v>
      </c>
      <c r="W332" s="124">
        <f t="shared" ref="W332:Y332" si="157">IF(W313=0,"",W313/W294)</f>
        <v>3.7536936606955198</v>
      </c>
      <c r="X332" s="124">
        <f t="shared" si="157"/>
        <v>3.7944903092696518</v>
      </c>
      <c r="Y332" s="124">
        <f t="shared" si="157"/>
        <v>3.8404753840703489</v>
      </c>
      <c r="DA332" s="130" t="s">
        <v>3630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2.1749092952300888</v>
      </c>
      <c r="D333" s="111">
        <f t="shared" si="158"/>
        <v>2.2625469324608978</v>
      </c>
      <c r="E333" s="111">
        <f t="shared" si="158"/>
        <v>2.351498426392244</v>
      </c>
      <c r="F333" s="111">
        <f t="shared" si="158"/>
        <v>2.4411643394859039</v>
      </c>
      <c r="G333" s="111">
        <f t="shared" si="158"/>
        <v>2.5320641354857836</v>
      </c>
      <c r="H333" s="111">
        <f t="shared" si="158"/>
        <v>2.6241161746312605</v>
      </c>
      <c r="I333" s="111">
        <f t="shared" si="158"/>
        <v>2.7174293463966923</v>
      </c>
      <c r="J333" s="111">
        <f t="shared" si="158"/>
        <v>2.8124916852195327</v>
      </c>
      <c r="K333" s="111">
        <f t="shared" si="158"/>
        <v>2.9096897550664629</v>
      </c>
      <c r="L333" s="111">
        <f t="shared" si="158"/>
        <v>3.009074818479907</v>
      </c>
      <c r="M333" s="111">
        <f t="shared" si="158"/>
        <v>3.1229627754940279</v>
      </c>
      <c r="N333" s="111">
        <f t="shared" si="158"/>
        <v>3.2550096514045928</v>
      </c>
      <c r="O333" s="111">
        <f t="shared" si="158"/>
        <v>3.4049798876452653</v>
      </c>
      <c r="P333" s="111">
        <f t="shared" si="158"/>
        <v>3.5582783803495057</v>
      </c>
      <c r="Q333" s="111">
        <f t="shared" si="158"/>
        <v>3.6759326230972178</v>
      </c>
      <c r="R333" s="111">
        <f t="shared" ref="R333:V333" si="159">IF(R314=0,"",R314/R295)</f>
        <v>3.7014257231002139</v>
      </c>
      <c r="S333" s="111">
        <f t="shared" si="159"/>
        <v>3.7042582897672132</v>
      </c>
      <c r="T333" s="111">
        <f t="shared" si="159"/>
        <v>3.7074055860638802</v>
      </c>
      <c r="U333" s="111">
        <f t="shared" si="159"/>
        <v>3.7109025819490644</v>
      </c>
      <c r="V333" s="111">
        <f t="shared" si="159"/>
        <v>3.7208953752724767</v>
      </c>
      <c r="W333" s="111">
        <f t="shared" ref="W333:Y333" si="160">IF(W314=0,"",W314/W295)</f>
        <v>3.7536936606955198</v>
      </c>
      <c r="X333" s="111">
        <f t="shared" si="160"/>
        <v>3.7944903092696518</v>
      </c>
      <c r="Y333" s="111">
        <f t="shared" si="160"/>
        <v>3.8404753840703489</v>
      </c>
      <c r="DA333" s="63" t="s">
        <v>3631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0.64453122633185322</v>
      </c>
      <c r="D334" s="124">
        <f t="shared" si="161"/>
        <v>0.64869534623526903</v>
      </c>
      <c r="E334" s="124">
        <f t="shared" si="161"/>
        <v>0.66615192612290131</v>
      </c>
      <c r="F334" s="124">
        <f t="shared" si="161"/>
        <v>0.66144508420382475</v>
      </c>
      <c r="G334" s="124">
        <f t="shared" si="161"/>
        <v>0.65615332076333976</v>
      </c>
      <c r="H334" s="124">
        <f t="shared" si="161"/>
        <v>0.67057020143240009</v>
      </c>
      <c r="I334" s="124">
        <f t="shared" si="161"/>
        <v>0.68097944087580675</v>
      </c>
      <c r="J334" s="124">
        <f t="shared" si="161"/>
        <v>0.66768347616234891</v>
      </c>
      <c r="K334" s="124">
        <f t="shared" si="161"/>
        <v>0.70826328352428292</v>
      </c>
      <c r="L334" s="124">
        <f t="shared" si="161"/>
        <v>0.68735324121134733</v>
      </c>
      <c r="M334" s="124">
        <f t="shared" si="161"/>
        <v>0.6473393675619199</v>
      </c>
      <c r="N334" s="124">
        <f t="shared" si="161"/>
        <v>0.68003286338690427</v>
      </c>
      <c r="O334" s="124">
        <f t="shared" si="161"/>
        <v>0.71265497665342958</v>
      </c>
      <c r="P334" s="124">
        <f t="shared" si="161"/>
        <v>0.81572778694958015</v>
      </c>
      <c r="Q334" s="124">
        <f t="shared" si="161"/>
        <v>0.81386732320215804</v>
      </c>
      <c r="R334" s="124">
        <f t="shared" ref="R334:V334" si="162">IF(R315=0,"",R315/R296)</f>
        <v>0.83805641639786577</v>
      </c>
      <c r="S334" s="124">
        <f t="shared" si="162"/>
        <v>0.81665576045240884</v>
      </c>
      <c r="T334" s="124">
        <f t="shared" si="162"/>
        <v>0.80516857407165454</v>
      </c>
      <c r="U334" s="124">
        <f t="shared" si="162"/>
        <v>0.82049334932761464</v>
      </c>
      <c r="V334" s="124">
        <f t="shared" si="162"/>
        <v>0.83181913949197006</v>
      </c>
      <c r="W334" s="124">
        <f t="shared" ref="W334:Y334" si="163">IF(W315=0,"",W315/W296)</f>
        <v>0.85676214853753874</v>
      </c>
      <c r="X334" s="124">
        <f t="shared" si="163"/>
        <v>0.87064427142613976</v>
      </c>
      <c r="Y334" s="124">
        <f t="shared" si="163"/>
        <v>0.84904313830092382</v>
      </c>
      <c r="DA334" s="130" t="s">
        <v>3632</v>
      </c>
    </row>
    <row r="335" spans="1:105" ht="12" customHeight="1" x14ac:dyDescent="0.25">
      <c r="A335" s="97" t="s">
        <v>138</v>
      </c>
      <c r="B335" s="111"/>
      <c r="C335" s="111">
        <f t="shared" ref="C335:Q335" si="164">IF(C316=0,"",C316/C297)</f>
        <v>0.50383780305966241</v>
      </c>
      <c r="D335" s="111">
        <f t="shared" si="164"/>
        <v>0.50619711771898435</v>
      </c>
      <c r="E335" s="111">
        <f t="shared" si="164"/>
        <v>0.50888438755843746</v>
      </c>
      <c r="F335" s="111">
        <f t="shared" si="164"/>
        <v>0.51161637855881759</v>
      </c>
      <c r="G335" s="111">
        <f t="shared" si="164"/>
        <v>0.51465039699008852</v>
      </c>
      <c r="H335" s="111">
        <f t="shared" si="164"/>
        <v>0.51795495184049878</v>
      </c>
      <c r="I335" s="111">
        <f t="shared" si="164"/>
        <v>0.5215934433824857</v>
      </c>
      <c r="J335" s="111">
        <f t="shared" si="164"/>
        <v>0.52582560015394408</v>
      </c>
      <c r="K335" s="111">
        <f t="shared" si="164"/>
        <v>0.53087225972881424</v>
      </c>
      <c r="L335" s="111">
        <f t="shared" si="164"/>
        <v>0.53679250521200672</v>
      </c>
      <c r="M335" s="111">
        <f t="shared" si="164"/>
        <v>0.54886130102251851</v>
      </c>
      <c r="N335" s="111">
        <f t="shared" si="164"/>
        <v>0.56875535523674958</v>
      </c>
      <c r="O335" s="111">
        <f t="shared" si="164"/>
        <v>0.59783928790532048</v>
      </c>
      <c r="P335" s="111">
        <f t="shared" si="164"/>
        <v>0.63310669376247808</v>
      </c>
      <c r="Q335" s="111">
        <f t="shared" si="164"/>
        <v>0.66486011107561205</v>
      </c>
      <c r="R335" s="111">
        <f t="shared" ref="R335:V335" si="165">IF(R316=0,"",R316/R297)</f>
        <v>0.68546102752833549</v>
      </c>
      <c r="S335" s="111">
        <f t="shared" si="165"/>
        <v>0.70464244411766142</v>
      </c>
      <c r="T335" s="111">
        <f t="shared" si="165"/>
        <v>0.72183878199625295</v>
      </c>
      <c r="U335" s="111">
        <f t="shared" si="165"/>
        <v>0.73648446231683207</v>
      </c>
      <c r="V335" s="111">
        <f t="shared" si="165"/>
        <v>0.74801390623209707</v>
      </c>
      <c r="W335" s="111">
        <f t="shared" ref="W335:Y335" si="166">IF(W316=0,"",W316/W297)</f>
        <v>0.75510051349644536</v>
      </c>
      <c r="X335" s="111">
        <f t="shared" si="166"/>
        <v>0.75838535425560349</v>
      </c>
      <c r="Y335" s="111">
        <f t="shared" si="166"/>
        <v>0.76004871721776424</v>
      </c>
      <c r="DA335" s="63" t="s">
        <v>3633</v>
      </c>
    </row>
    <row r="336" spans="1:105" ht="12" customHeight="1" x14ac:dyDescent="0.25">
      <c r="A336" s="97" t="s">
        <v>137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>
        <f t="shared" si="167"/>
        <v>0.9516687478849073</v>
      </c>
      <c r="F336" s="111">
        <f t="shared" si="167"/>
        <v>0.93801547637895066</v>
      </c>
      <c r="G336" s="111">
        <f t="shared" si="167"/>
        <v>0.9407031866947646</v>
      </c>
      <c r="H336" s="111">
        <f t="shared" si="167"/>
        <v>0.92155089181099303</v>
      </c>
      <c r="I336" s="111">
        <f t="shared" si="167"/>
        <v>0.93592191041648731</v>
      </c>
      <c r="J336" s="111">
        <f t="shared" si="167"/>
        <v>0.93991552857547189</v>
      </c>
      <c r="K336" s="111">
        <f t="shared" si="167"/>
        <v>0.94475801733653397</v>
      </c>
      <c r="L336" s="111">
        <f t="shared" si="167"/>
        <v>0.94645573371637726</v>
      </c>
      <c r="M336" s="111" t="str">
        <f t="shared" si="167"/>
        <v/>
      </c>
      <c r="N336" s="111">
        <f t="shared" si="167"/>
        <v>0.96067776485527978</v>
      </c>
      <c r="O336" s="111">
        <f t="shared" si="167"/>
        <v>0.97302949610149647</v>
      </c>
      <c r="P336" s="111">
        <f t="shared" si="167"/>
        <v>0.95257794271744778</v>
      </c>
      <c r="Q336" s="111">
        <f t="shared" si="167"/>
        <v>0.98643438577102438</v>
      </c>
      <c r="R336" s="111" t="str">
        <f t="shared" ref="R336:V336" si="168">IF(R317=0,"",R317/R298)</f>
        <v/>
      </c>
      <c r="S336" s="111">
        <f t="shared" si="168"/>
        <v>0.9775852939324674</v>
      </c>
      <c r="T336" s="111">
        <f t="shared" si="168"/>
        <v>0.97523679190304302</v>
      </c>
      <c r="U336" s="111">
        <f t="shared" si="168"/>
        <v>0.97141702791514828</v>
      </c>
      <c r="V336" s="111">
        <f t="shared" si="168"/>
        <v>0.97675802163434344</v>
      </c>
      <c r="W336" s="111">
        <f t="shared" ref="W336:Y336" si="169">IF(W317=0,"",W317/W298)</f>
        <v>0.97542288135257194</v>
      </c>
      <c r="X336" s="111">
        <f t="shared" si="169"/>
        <v>0.974420289522272</v>
      </c>
      <c r="Y336" s="111">
        <f t="shared" si="169"/>
        <v>0.9795232424937953</v>
      </c>
      <c r="DA336" s="63" t="s">
        <v>3634</v>
      </c>
    </row>
    <row r="337" spans="1:105" ht="12" customHeight="1" x14ac:dyDescent="0.25">
      <c r="A337" s="100" t="s">
        <v>211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>
        <f t="shared" si="170"/>
        <v>0.50888438755843746</v>
      </c>
      <c r="F337" s="112">
        <f t="shared" si="170"/>
        <v>0.51161637855881759</v>
      </c>
      <c r="G337" s="112">
        <f t="shared" si="170"/>
        <v>0.51465039699008852</v>
      </c>
      <c r="H337" s="112">
        <f t="shared" si="170"/>
        <v>0.51795495184049878</v>
      </c>
      <c r="I337" s="112">
        <f t="shared" si="170"/>
        <v>0.5215934433824857</v>
      </c>
      <c r="J337" s="112">
        <f t="shared" si="170"/>
        <v>0.52582560015394408</v>
      </c>
      <c r="K337" s="112">
        <f t="shared" si="170"/>
        <v>0.53087225972881424</v>
      </c>
      <c r="L337" s="112">
        <f t="shared" si="170"/>
        <v>0.53679250521200672</v>
      </c>
      <c r="M337" s="112" t="str">
        <f t="shared" si="170"/>
        <v/>
      </c>
      <c r="N337" s="112">
        <f t="shared" si="170"/>
        <v>0.56875535523674958</v>
      </c>
      <c r="O337" s="112">
        <f t="shared" si="170"/>
        <v>0.59783928790532048</v>
      </c>
      <c r="P337" s="112">
        <f t="shared" si="170"/>
        <v>0.63310669376247819</v>
      </c>
      <c r="Q337" s="112">
        <f t="shared" si="170"/>
        <v>0.66486011107561205</v>
      </c>
      <c r="R337" s="112" t="str">
        <f t="shared" ref="R337:V337" si="171">IF(R318=0,"",R318/R299)</f>
        <v/>
      </c>
      <c r="S337" s="112">
        <f t="shared" si="171"/>
        <v>0.70464244411766142</v>
      </c>
      <c r="T337" s="112">
        <f t="shared" si="171"/>
        <v>0.72183878199625295</v>
      </c>
      <c r="U337" s="112">
        <f t="shared" si="171"/>
        <v>0.73648446231683207</v>
      </c>
      <c r="V337" s="112">
        <f t="shared" si="171"/>
        <v>0.74801390623209696</v>
      </c>
      <c r="W337" s="112">
        <f t="shared" ref="W337:Y337" si="172">IF(W318=0,"",W318/W299)</f>
        <v>0.75510051349644547</v>
      </c>
      <c r="X337" s="112">
        <f t="shared" si="172"/>
        <v>0.75838535425560361</v>
      </c>
      <c r="Y337" s="112">
        <f t="shared" si="172"/>
        <v>0.76004871721776424</v>
      </c>
      <c r="DA337" s="131" t="s">
        <v>3635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 t="str">
        <f t="shared" si="173"/>
        <v/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 t="str">
        <f t="shared" ref="R338:V338" si="174">IF(R319=0,"",R319/R300)</f>
        <v/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:Y338" si="175">IF(W319=0,"",W319/W300)</f>
        <v>1</v>
      </c>
      <c r="X338" s="113">
        <f t="shared" si="175"/>
        <v>1</v>
      </c>
      <c r="Y338" s="113">
        <f t="shared" si="175"/>
        <v>1</v>
      </c>
      <c r="DA338" s="132" t="s">
        <v>3636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0.62534716131138379</v>
      </c>
      <c r="D339" s="112">
        <f t="shared" si="176"/>
        <v>0.62670832292646306</v>
      </c>
      <c r="E339" s="112">
        <f t="shared" si="176"/>
        <v>0.62819845777776251</v>
      </c>
      <c r="F339" s="112">
        <f t="shared" si="176"/>
        <v>0.62970657181846712</v>
      </c>
      <c r="G339" s="112">
        <f t="shared" si="176"/>
        <v>0.63133446900150703</v>
      </c>
      <c r="H339" s="112">
        <f t="shared" si="176"/>
        <v>0.63307065784538941</v>
      </c>
      <c r="I339" s="112">
        <f t="shared" si="176"/>
        <v>0.6349415409887994</v>
      </c>
      <c r="J339" s="112">
        <f t="shared" si="176"/>
        <v>0.63705298501344965</v>
      </c>
      <c r="K339" s="112">
        <f t="shared" si="176"/>
        <v>0.63949851400060742</v>
      </c>
      <c r="L339" s="112">
        <f t="shared" si="176"/>
        <v>0.64231028323811223</v>
      </c>
      <c r="M339" s="112">
        <f t="shared" si="176"/>
        <v>0.64765579522067107</v>
      </c>
      <c r="N339" s="112">
        <f t="shared" si="176"/>
        <v>0.65647006305231648</v>
      </c>
      <c r="O339" s="112">
        <f t="shared" si="176"/>
        <v>0.6699106757183183</v>
      </c>
      <c r="P339" s="112">
        <f t="shared" si="176"/>
        <v>0.68734040994224455</v>
      </c>
      <c r="Q339" s="112">
        <f t="shared" si="176"/>
        <v>0.7041563951272678</v>
      </c>
      <c r="R339" s="112">
        <f t="shared" ref="R339:V339" si="177">IF(R320=0,"",R320/R301)</f>
        <v>0.71553643409503476</v>
      </c>
      <c r="S339" s="112">
        <f t="shared" si="177"/>
        <v>0.72656173029286086</v>
      </c>
      <c r="T339" s="112">
        <f t="shared" si="177"/>
        <v>0.73750146429473729</v>
      </c>
      <c r="U339" s="112">
        <f t="shared" si="177"/>
        <v>0.74846561022222202</v>
      </c>
      <c r="V339" s="112">
        <f t="shared" si="177"/>
        <v>0.75923661262366182</v>
      </c>
      <c r="W339" s="112">
        <f t="shared" ref="W339:Y339" si="178">IF(W320=0,"",W320/W301)</f>
        <v>0.76907411108107782</v>
      </c>
      <c r="X339" s="112">
        <f t="shared" si="178"/>
        <v>0.78080236011595328</v>
      </c>
      <c r="Y339" s="112">
        <f t="shared" si="178"/>
        <v>0.79174410362103365</v>
      </c>
      <c r="DA339" s="131" t="s">
        <v>3637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0.88327188050879246</v>
      </c>
      <c r="D340" s="113">
        <f t="shared" si="179"/>
        <v>0.94962656044756311</v>
      </c>
      <c r="E340" s="113">
        <f t="shared" si="179"/>
        <v>0.9705241326187164</v>
      </c>
      <c r="F340" s="113">
        <f t="shared" si="179"/>
        <v>0.96120946774143723</v>
      </c>
      <c r="G340" s="113">
        <f t="shared" si="179"/>
        <v>0.96277022875442408</v>
      </c>
      <c r="H340" s="113">
        <f t="shared" si="179"/>
        <v>0.94924332410538959</v>
      </c>
      <c r="I340" s="113">
        <f t="shared" si="179"/>
        <v>0.95874641824638318</v>
      </c>
      <c r="J340" s="113">
        <f t="shared" si="179"/>
        <v>0.96163097311551304</v>
      </c>
      <c r="K340" s="113">
        <f t="shared" si="179"/>
        <v>0.96454268456701486</v>
      </c>
      <c r="L340" s="113">
        <f t="shared" si="179"/>
        <v>0.96523050002960131</v>
      </c>
      <c r="M340" s="113">
        <f t="shared" si="179"/>
        <v>0.9494295528990061</v>
      </c>
      <c r="N340" s="113">
        <f t="shared" si="179"/>
        <v>0.96738049220836297</v>
      </c>
      <c r="O340" s="113">
        <f t="shared" si="179"/>
        <v>0.98157315806295686</v>
      </c>
      <c r="P340" s="113">
        <f t="shared" si="179"/>
        <v>0.96250904209019739</v>
      </c>
      <c r="Q340" s="113">
        <f t="shared" si="179"/>
        <v>0.99453132708869429</v>
      </c>
      <c r="R340" s="113">
        <f t="shared" ref="R340:V340" si="180">IF(R321=0,"",R321/R302)</f>
        <v>0.9899374419127539</v>
      </c>
      <c r="S340" s="113">
        <f t="shared" si="180"/>
        <v>0.97973487940854675</v>
      </c>
      <c r="T340" s="113">
        <f t="shared" si="180"/>
        <v>0.97733635249711714</v>
      </c>
      <c r="U340" s="113">
        <f t="shared" si="180"/>
        <v>0.97204579690094128</v>
      </c>
      <c r="V340" s="113">
        <f t="shared" si="180"/>
        <v>0.97816382335955288</v>
      </c>
      <c r="W340" s="113">
        <f t="shared" ref="W340:Y340" si="181">IF(W321=0,"",W321/W302)</f>
        <v>0.97809437158642243</v>
      </c>
      <c r="X340" s="113">
        <f t="shared" si="181"/>
        <v>0.97774133700659682</v>
      </c>
      <c r="Y340" s="113">
        <f t="shared" si="181"/>
        <v>0.9827507063702291</v>
      </c>
      <c r="DA340" s="132" t="s">
        <v>3638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0.62534716131138379</v>
      </c>
      <c r="D341" s="111">
        <f t="shared" si="182"/>
        <v>0.62670832292646306</v>
      </c>
      <c r="E341" s="111">
        <f t="shared" si="182"/>
        <v>0.62819845777776251</v>
      </c>
      <c r="F341" s="111">
        <f t="shared" si="182"/>
        <v>0.62970657181846712</v>
      </c>
      <c r="G341" s="111">
        <f t="shared" si="182"/>
        <v>0.63133446900150703</v>
      </c>
      <c r="H341" s="111">
        <f t="shared" si="182"/>
        <v>0.63307065784538952</v>
      </c>
      <c r="I341" s="111">
        <f t="shared" si="182"/>
        <v>0.6349415409887994</v>
      </c>
      <c r="J341" s="111">
        <f t="shared" si="182"/>
        <v>0.63705298501344965</v>
      </c>
      <c r="K341" s="111">
        <f t="shared" si="182"/>
        <v>0.63949851400060731</v>
      </c>
      <c r="L341" s="111">
        <f t="shared" si="182"/>
        <v>0.64231028323811223</v>
      </c>
      <c r="M341" s="111">
        <f t="shared" si="182"/>
        <v>0.64765579522067107</v>
      </c>
      <c r="N341" s="111">
        <f t="shared" si="182"/>
        <v>0.65647006305231648</v>
      </c>
      <c r="O341" s="111">
        <f t="shared" si="182"/>
        <v>0.6699106757183183</v>
      </c>
      <c r="P341" s="111">
        <f t="shared" si="182"/>
        <v>0.68734040994224443</v>
      </c>
      <c r="Q341" s="111">
        <f t="shared" si="182"/>
        <v>0.7041563951272678</v>
      </c>
      <c r="R341" s="111">
        <f t="shared" ref="R341:V341" si="183">IF(R322=0,"",R322/R303)</f>
        <v>0.71553643409503476</v>
      </c>
      <c r="S341" s="111">
        <f t="shared" si="183"/>
        <v>0.72656173029286086</v>
      </c>
      <c r="T341" s="111">
        <f t="shared" si="183"/>
        <v>0.73750146429473729</v>
      </c>
      <c r="U341" s="111">
        <f t="shared" si="183"/>
        <v>0.74846561022222202</v>
      </c>
      <c r="V341" s="111">
        <f t="shared" si="183"/>
        <v>0.75923661262366182</v>
      </c>
      <c r="W341" s="111">
        <f t="shared" ref="W341:Y341" si="184">IF(W322=0,"",W322/W303)</f>
        <v>0.76907411108107782</v>
      </c>
      <c r="X341" s="111">
        <f t="shared" si="184"/>
        <v>0.7808023601159535</v>
      </c>
      <c r="Y341" s="111">
        <f t="shared" si="184"/>
        <v>0.79174410362103387</v>
      </c>
      <c r="DA341" s="63" t="s">
        <v>3639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:Y342" si="187">IF(W323=0,"",W323/W304)</f>
        <v>1</v>
      </c>
      <c r="X342" s="111">
        <f t="shared" si="187"/>
        <v>1</v>
      </c>
      <c r="Y342" s="111">
        <f t="shared" si="187"/>
        <v>1</v>
      </c>
      <c r="DA342" s="63" t="s">
        <v>3640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0.69865513643786137</v>
      </c>
      <c r="D343" s="124">
        <f t="shared" si="188"/>
        <v>0.68505874682606782</v>
      </c>
      <c r="E343" s="124">
        <f t="shared" si="188"/>
        <v>0.68786504517485836</v>
      </c>
      <c r="F343" s="124">
        <f t="shared" si="188"/>
        <v>0.68790563898419244</v>
      </c>
      <c r="G343" s="124">
        <f t="shared" si="188"/>
        <v>0.69570433798242359</v>
      </c>
      <c r="H343" s="124">
        <f t="shared" si="188"/>
        <v>0.70796101856018456</v>
      </c>
      <c r="I343" s="124">
        <f t="shared" si="188"/>
        <v>0.70691774028913168</v>
      </c>
      <c r="J343" s="124">
        <f t="shared" si="188"/>
        <v>0.7083763879734436</v>
      </c>
      <c r="K343" s="124">
        <f t="shared" si="188"/>
        <v>0.70194778335451935</v>
      </c>
      <c r="L343" s="124">
        <f t="shared" si="188"/>
        <v>0.70190925621176803</v>
      </c>
      <c r="M343" s="124">
        <f t="shared" si="188"/>
        <v>0.69997481559979158</v>
      </c>
      <c r="N343" s="124">
        <f t="shared" si="188"/>
        <v>0.71030678579468742</v>
      </c>
      <c r="O343" s="124">
        <f t="shared" si="188"/>
        <v>0.71274450369503428</v>
      </c>
      <c r="P343" s="124">
        <f t="shared" si="188"/>
        <v>0.72392500209543442</v>
      </c>
      <c r="Q343" s="124">
        <f t="shared" si="188"/>
        <v>0.73692195209981237</v>
      </c>
      <c r="R343" s="124">
        <f t="shared" ref="R343:V343" si="189">IF(R324=0,"",R324/R305)</f>
        <v>0.74073876399183969</v>
      </c>
      <c r="S343" s="124">
        <f t="shared" si="189"/>
        <v>0.75091066420657604</v>
      </c>
      <c r="T343" s="124">
        <f t="shared" si="189"/>
        <v>0.7768368072454469</v>
      </c>
      <c r="U343" s="124">
        <f t="shared" si="189"/>
        <v>0.80222192140434034</v>
      </c>
      <c r="V343" s="124">
        <f t="shared" si="189"/>
        <v>0.81221404801723918</v>
      </c>
      <c r="W343" s="124">
        <f t="shared" ref="W343:Y343" si="190">IF(W324=0,"",W324/W305)</f>
        <v>0.81365214605474012</v>
      </c>
      <c r="X343" s="124">
        <f t="shared" si="190"/>
        <v>0.81543749448227687</v>
      </c>
      <c r="Y343" s="124">
        <f t="shared" si="190"/>
        <v>0.82478243108895943</v>
      </c>
      <c r="DA343" s="130" t="s">
        <v>3641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0.57052402274354863</v>
      </c>
      <c r="D344" s="111">
        <f t="shared" si="191"/>
        <v>0.57118525269003906</v>
      </c>
      <c r="E344" s="111">
        <f t="shared" si="191"/>
        <v>0.5718465421991985</v>
      </c>
      <c r="F344" s="111">
        <f t="shared" si="191"/>
        <v>0.57250783983053966</v>
      </c>
      <c r="G344" s="111">
        <f t="shared" si="191"/>
        <v>0.57316919231559527</v>
      </c>
      <c r="H344" s="111">
        <f t="shared" si="191"/>
        <v>0.57383059393502067</v>
      </c>
      <c r="I344" s="111">
        <f t="shared" si="191"/>
        <v>0.57449205620346622</v>
      </c>
      <c r="J344" s="111">
        <f t="shared" si="191"/>
        <v>0.57515362629239353</v>
      </c>
      <c r="K344" s="111">
        <f t="shared" si="191"/>
        <v>0.57581534430995052</v>
      </c>
      <c r="L344" s="111">
        <f t="shared" si="191"/>
        <v>0.57647722098671128</v>
      </c>
      <c r="M344" s="111">
        <f t="shared" si="191"/>
        <v>0.57697987854692467</v>
      </c>
      <c r="N344" s="111">
        <f t="shared" si="191"/>
        <v>0.57726084047889148</v>
      </c>
      <c r="O344" s="111">
        <f t="shared" si="191"/>
        <v>0.5774287640451119</v>
      </c>
      <c r="P344" s="111">
        <f t="shared" si="191"/>
        <v>0.57789732699681251</v>
      </c>
      <c r="Q344" s="111">
        <f t="shared" si="191"/>
        <v>0.57980448766864656</v>
      </c>
      <c r="R344" s="111">
        <f t="shared" ref="R344:V344" si="192">IF(R325=0,"",R325/R306)</f>
        <v>0.58481412385637777</v>
      </c>
      <c r="S344" s="111">
        <f t="shared" si="192"/>
        <v>0.59188078814782019</v>
      </c>
      <c r="T344" s="111">
        <f t="shared" si="192"/>
        <v>0.59963430444813526</v>
      </c>
      <c r="U344" s="111">
        <f t="shared" si="192"/>
        <v>0.60670449666250448</v>
      </c>
      <c r="V344" s="111">
        <f t="shared" si="192"/>
        <v>0.61172118869609837</v>
      </c>
      <c r="W344" s="111">
        <f t="shared" ref="W344:Y344" si="193">IF(W325=0,"",W325/W306)</f>
        <v>0.61413224897628838</v>
      </c>
      <c r="X344" s="111">
        <f t="shared" si="193"/>
        <v>0.61452954699514772</v>
      </c>
      <c r="Y344" s="111">
        <f t="shared" si="193"/>
        <v>0.61456927679703366</v>
      </c>
      <c r="DA344" s="63" t="s">
        <v>3642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0.74082437666678591</v>
      </c>
      <c r="D345" s="45">
        <f t="shared" si="194"/>
        <v>0.74220613794717116</v>
      </c>
      <c r="E345" s="45">
        <f t="shared" si="194"/>
        <v>0.7436530495915703</v>
      </c>
      <c r="F345" s="45">
        <f t="shared" si="194"/>
        <v>0.74510884537651667</v>
      </c>
      <c r="G345" s="45">
        <f t="shared" si="194"/>
        <v>0.74662464081463764</v>
      </c>
      <c r="H345" s="45">
        <f t="shared" si="194"/>
        <v>0.74819418001792459</v>
      </c>
      <c r="I345" s="45">
        <f t="shared" si="194"/>
        <v>0.74983005785018275</v>
      </c>
      <c r="J345" s="45">
        <f t="shared" si="194"/>
        <v>0.75158387102283342</v>
      </c>
      <c r="K345" s="45">
        <f t="shared" si="194"/>
        <v>0.75349949031213503</v>
      </c>
      <c r="L345" s="45">
        <f t="shared" si="194"/>
        <v>0.75558865294934729</v>
      </c>
      <c r="M345" s="45">
        <f t="shared" si="194"/>
        <v>0.75857569386228418</v>
      </c>
      <c r="N345" s="45">
        <f t="shared" si="194"/>
        <v>0.76266682432050636</v>
      </c>
      <c r="O345" s="45">
        <f t="shared" si="194"/>
        <v>0.76835104067198634</v>
      </c>
      <c r="P345" s="45">
        <f t="shared" si="194"/>
        <v>0.77586818058908402</v>
      </c>
      <c r="Q345" s="45">
        <f t="shared" si="194"/>
        <v>0.78559543296147938</v>
      </c>
      <c r="R345" s="45">
        <f t="shared" ref="R345:V345" si="195">IF(R326=0,"",R326/R307)</f>
        <v>0.798831897813012</v>
      </c>
      <c r="S345" s="45">
        <f t="shared" si="195"/>
        <v>0.81539503626162224</v>
      </c>
      <c r="T345" s="45">
        <f t="shared" si="195"/>
        <v>0.83322616435072616</v>
      </c>
      <c r="U345" s="45">
        <f t="shared" si="195"/>
        <v>0.85026659812378913</v>
      </c>
      <c r="V345" s="45">
        <f t="shared" si="195"/>
        <v>0.86445765362425342</v>
      </c>
      <c r="W345" s="45">
        <f t="shared" ref="W345:Y345" si="196">IF(W326=0,"",W326/W307)</f>
        <v>0.87508405009620061</v>
      </c>
      <c r="X345" s="45">
        <f t="shared" si="196"/>
        <v>0.88276189084682399</v>
      </c>
      <c r="Y345" s="45">
        <f t="shared" si="196"/>
        <v>0.88957056796518907</v>
      </c>
      <c r="DA345" s="60" t="s">
        <v>3643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120.36254868202366</v>
      </c>
      <c r="D347" s="117">
        <f t="shared" si="197"/>
        <v>193.99530587270448</v>
      </c>
      <c r="E347" s="117">
        <f t="shared" si="197"/>
        <v>284.99384885162931</v>
      </c>
      <c r="F347" s="117">
        <f t="shared" si="197"/>
        <v>274.76892201622775</v>
      </c>
      <c r="G347" s="117">
        <f t="shared" si="197"/>
        <v>120.72550712968521</v>
      </c>
      <c r="H347" s="117">
        <f t="shared" si="197"/>
        <v>26.596104365415552</v>
      </c>
      <c r="I347" s="117">
        <f t="shared" si="197"/>
        <v>107.08003860259792</v>
      </c>
      <c r="J347" s="117">
        <f t="shared" si="197"/>
        <v>177.20273410940118</v>
      </c>
      <c r="K347" s="117">
        <f t="shared" si="197"/>
        <v>151.88937812045424</v>
      </c>
      <c r="L347" s="117">
        <f t="shared" si="197"/>
        <v>149.90179996471574</v>
      </c>
      <c r="M347" s="117">
        <f t="shared" si="197"/>
        <v>178.48314035581097</v>
      </c>
      <c r="N347" s="117">
        <f t="shared" si="197"/>
        <v>224.39510617719469</v>
      </c>
      <c r="O347" s="117">
        <f t="shared" si="197"/>
        <v>272.4259681581787</v>
      </c>
      <c r="P347" s="117">
        <f t="shared" si="197"/>
        <v>217.95989417252994</v>
      </c>
      <c r="Q347" s="117">
        <f t="shared" si="197"/>
        <v>274.71938868195036</v>
      </c>
      <c r="R347" s="117">
        <f t="shared" ref="R347:V347" si="198">R348+R351+R353+R362</f>
        <v>98.067178356341074</v>
      </c>
      <c r="S347" s="117">
        <f t="shared" si="198"/>
        <v>51.792381004161875</v>
      </c>
      <c r="T347" s="117">
        <f t="shared" si="198"/>
        <v>30.982277404596548</v>
      </c>
      <c r="U347" s="117">
        <f t="shared" si="198"/>
        <v>43.779867060972357</v>
      </c>
      <c r="V347" s="117">
        <f t="shared" si="198"/>
        <v>79.499237030413752</v>
      </c>
      <c r="W347" s="117">
        <f t="shared" ref="W347:Y347" si="199">W348+W351+W353+W362</f>
        <v>54.258112628198631</v>
      </c>
      <c r="X347" s="117">
        <f t="shared" si="199"/>
        <v>44.924074515551212</v>
      </c>
      <c r="Y347" s="117">
        <f t="shared" si="199"/>
        <v>71.642040225837292</v>
      </c>
      <c r="DA347" s="129" t="s">
        <v>3794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117.07432121307008</v>
      </c>
      <c r="D348" s="122">
        <f t="shared" si="200"/>
        <v>186.37161598935378</v>
      </c>
      <c r="E348" s="122">
        <f t="shared" si="200"/>
        <v>274.07502524207052</v>
      </c>
      <c r="F348" s="122">
        <f t="shared" si="200"/>
        <v>264.88264305221418</v>
      </c>
      <c r="G348" s="122">
        <f t="shared" si="200"/>
        <v>116.79569139648217</v>
      </c>
      <c r="H348" s="122">
        <f t="shared" si="200"/>
        <v>25.825437165897494</v>
      </c>
      <c r="I348" s="122">
        <f t="shared" si="200"/>
        <v>100.84587067943512</v>
      </c>
      <c r="J348" s="122">
        <f t="shared" si="200"/>
        <v>161.98119054155671</v>
      </c>
      <c r="K348" s="122">
        <f t="shared" si="200"/>
        <v>142.19478460525397</v>
      </c>
      <c r="L348" s="122">
        <f t="shared" si="200"/>
        <v>140.79337521634548</v>
      </c>
      <c r="M348" s="122">
        <f t="shared" si="200"/>
        <v>164.26375148491374</v>
      </c>
      <c r="N348" s="122">
        <f t="shared" si="200"/>
        <v>204.30762003293162</v>
      </c>
      <c r="O348" s="122">
        <f t="shared" si="200"/>
        <v>246.4174687120703</v>
      </c>
      <c r="P348" s="122">
        <f t="shared" si="200"/>
        <v>207.32128560724422</v>
      </c>
      <c r="Q348" s="122">
        <f t="shared" si="200"/>
        <v>264.96911655087786</v>
      </c>
      <c r="R348" s="122">
        <f t="shared" ref="R348:V348" si="201">SUM(R349:R350)</f>
        <v>92.670498305716862</v>
      </c>
      <c r="S348" s="122">
        <f t="shared" si="201"/>
        <v>47.610711941111013</v>
      </c>
      <c r="T348" s="122">
        <f t="shared" si="201"/>
        <v>28.937511754657887</v>
      </c>
      <c r="U348" s="122">
        <f t="shared" si="201"/>
        <v>41.316073434704876</v>
      </c>
      <c r="V348" s="122">
        <f t="shared" si="201"/>
        <v>74.986035617661017</v>
      </c>
      <c r="W348" s="122">
        <f t="shared" ref="W348:Y348" si="202">SUM(W349:W350)</f>
        <v>51.378172216869771</v>
      </c>
      <c r="X348" s="122">
        <f t="shared" si="202"/>
        <v>42.094171019945477</v>
      </c>
      <c r="Y348" s="122">
        <f t="shared" si="202"/>
        <v>65.372322937955488</v>
      </c>
      <c r="DA348" s="130" t="s">
        <v>3795</v>
      </c>
    </row>
    <row r="349" spans="1:105" ht="12" customHeight="1" x14ac:dyDescent="0.25">
      <c r="A349" s="97" t="s">
        <v>211</v>
      </c>
      <c r="B349" s="98"/>
      <c r="C349" s="98">
        <v>117.07432121307008</v>
      </c>
      <c r="D349" s="98">
        <v>186.37161598935378</v>
      </c>
      <c r="E349" s="98">
        <v>274.07502524207052</v>
      </c>
      <c r="F349" s="98">
        <v>264.88264305221418</v>
      </c>
      <c r="G349" s="98">
        <v>116.79569139648217</v>
      </c>
      <c r="H349" s="98">
        <v>25.825437165897494</v>
      </c>
      <c r="I349" s="98">
        <v>100.84587067943512</v>
      </c>
      <c r="J349" s="98">
        <v>161.98119054155671</v>
      </c>
      <c r="K349" s="98">
        <v>142.19478460525397</v>
      </c>
      <c r="L349" s="98">
        <v>140.79337521634548</v>
      </c>
      <c r="M349" s="98">
        <v>164.26375148491374</v>
      </c>
      <c r="N349" s="98">
        <v>204.30762003293162</v>
      </c>
      <c r="O349" s="98">
        <v>246.4174687120703</v>
      </c>
      <c r="P349" s="98">
        <v>207.32128560724422</v>
      </c>
      <c r="Q349" s="98">
        <v>264.96911655087786</v>
      </c>
      <c r="R349" s="98">
        <v>92.670498305716862</v>
      </c>
      <c r="S349" s="98">
        <v>47.610711941111013</v>
      </c>
      <c r="T349" s="98">
        <v>28.937511754657887</v>
      </c>
      <c r="U349" s="98">
        <v>41.316073434704876</v>
      </c>
      <c r="V349" s="98">
        <v>74.986035617661017</v>
      </c>
      <c r="W349" s="98">
        <v>51.378172216869771</v>
      </c>
      <c r="X349" s="98">
        <v>42.094171019945477</v>
      </c>
      <c r="Y349" s="98">
        <v>65.372322937955488</v>
      </c>
      <c r="DA349" s="63" t="s">
        <v>3796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3797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3798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3799</v>
      </c>
    </row>
    <row r="353" spans="1:105" ht="12" customHeight="1" x14ac:dyDescent="0.25">
      <c r="A353" s="121" t="s">
        <v>55</v>
      </c>
      <c r="B353" s="122"/>
      <c r="C353" s="122">
        <v>0.58748735692481047</v>
      </c>
      <c r="D353" s="122">
        <v>1.6891881195336775</v>
      </c>
      <c r="E353" s="122">
        <v>3.1653271133281398</v>
      </c>
      <c r="F353" s="122">
        <v>3.0005598991990552</v>
      </c>
      <c r="G353" s="122">
        <v>1.225538860333105</v>
      </c>
      <c r="H353" s="122">
        <v>0.19275966215216697</v>
      </c>
      <c r="I353" s="122">
        <v>3.8869653020236457</v>
      </c>
      <c r="J353" s="122">
        <v>11.4197192968932</v>
      </c>
      <c r="K353" s="122">
        <v>5.7939781322663588</v>
      </c>
      <c r="L353" s="122">
        <v>5.226413804570095</v>
      </c>
      <c r="M353" s="122">
        <v>8.9627010003752723</v>
      </c>
      <c r="N353" s="122">
        <v>14.066104123316604</v>
      </c>
      <c r="O353" s="122">
        <v>18.983149130795304</v>
      </c>
      <c r="P353" s="122">
        <v>3.9207724904640342</v>
      </c>
      <c r="Q353" s="122">
        <v>2.6820330038760174</v>
      </c>
      <c r="R353" s="122">
        <v>1.9379166747405223</v>
      </c>
      <c r="S353" s="122">
        <v>2.2385319996571393</v>
      </c>
      <c r="T353" s="122">
        <v>1.0876946538754175</v>
      </c>
      <c r="U353" s="122">
        <v>1.3076886760670912</v>
      </c>
      <c r="V353" s="122">
        <v>2.4716273002181892</v>
      </c>
      <c r="W353" s="122">
        <v>1.1883445263407577</v>
      </c>
      <c r="X353" s="122">
        <v>1.20580977879384</v>
      </c>
      <c r="Y353" s="122">
        <v>3.9552451201226995</v>
      </c>
      <c r="DA353" s="130" t="s">
        <v>3800</v>
      </c>
    </row>
    <row r="354" spans="1:105" ht="12" customHeight="1" x14ac:dyDescent="0.25">
      <c r="A354" s="97" t="s">
        <v>138</v>
      </c>
      <c r="B354" s="98"/>
      <c r="C354" s="98">
        <v>0.58748735692481047</v>
      </c>
      <c r="D354" s="98">
        <v>1.6891881195336775</v>
      </c>
      <c r="E354" s="98">
        <v>3.1646597664764675</v>
      </c>
      <c r="F354" s="98">
        <v>2.9998544231966262</v>
      </c>
      <c r="G354" s="98">
        <v>1.2253707656702633</v>
      </c>
      <c r="H354" s="98">
        <v>0.19272725451143238</v>
      </c>
      <c r="I354" s="98">
        <v>3.8834445656166121</v>
      </c>
      <c r="J354" s="98">
        <v>11.41062619991134</v>
      </c>
      <c r="K354" s="98">
        <v>5.7892062853654469</v>
      </c>
      <c r="L354" s="98">
        <v>5.2251483398585155</v>
      </c>
      <c r="M354" s="98">
        <v>8.9627010003752723</v>
      </c>
      <c r="N354" s="98">
        <v>14.065151606954974</v>
      </c>
      <c r="O354" s="98">
        <v>18.976187186705303</v>
      </c>
      <c r="P354" s="98">
        <v>3.9157510913529707</v>
      </c>
      <c r="Q354" s="98">
        <v>2.6769242707674148</v>
      </c>
      <c r="R354" s="98">
        <v>1.9379166747405223</v>
      </c>
      <c r="S354" s="98">
        <v>2.2384145307359002</v>
      </c>
      <c r="T354" s="98">
        <v>1.0868814891042882</v>
      </c>
      <c r="U354" s="98">
        <v>1.3073005247993306</v>
      </c>
      <c r="V354" s="98">
        <v>2.4691933308684519</v>
      </c>
      <c r="W354" s="98">
        <v>1.1875342222582701</v>
      </c>
      <c r="X354" s="98">
        <v>1.2052122868602348</v>
      </c>
      <c r="Y354" s="98">
        <v>3.9528635750557832</v>
      </c>
      <c r="DA354" s="63" t="s">
        <v>3801</v>
      </c>
    </row>
    <row r="355" spans="1:105" ht="12" customHeight="1" x14ac:dyDescent="0.25">
      <c r="A355" s="97" t="s">
        <v>137</v>
      </c>
      <c r="B355" s="98"/>
      <c r="C355" s="98">
        <v>0</v>
      </c>
      <c r="D355" s="98">
        <v>0</v>
      </c>
      <c r="E355" s="98">
        <v>6.6734685167204168E-4</v>
      </c>
      <c r="F355" s="98">
        <v>7.0547600242915282E-4</v>
      </c>
      <c r="G355" s="98">
        <v>1.6809466284169406E-4</v>
      </c>
      <c r="H355" s="98">
        <v>3.2407640734578387E-5</v>
      </c>
      <c r="I355" s="98">
        <v>3.5207364070336355E-3</v>
      </c>
      <c r="J355" s="98">
        <v>9.0930969818616512E-3</v>
      </c>
      <c r="K355" s="98">
        <v>4.7718469009121311E-3</v>
      </c>
      <c r="L355" s="98">
        <v>1.2654647115794033E-3</v>
      </c>
      <c r="M355" s="98">
        <v>0</v>
      </c>
      <c r="N355" s="98">
        <v>9.5251636163035211E-4</v>
      </c>
      <c r="O355" s="98">
        <v>6.9619440900017919E-3</v>
      </c>
      <c r="P355" s="98">
        <v>5.0213991110634104E-3</v>
      </c>
      <c r="Q355" s="98">
        <v>5.1087331086023926E-3</v>
      </c>
      <c r="R355" s="98">
        <v>0</v>
      </c>
      <c r="S355" s="98">
        <v>1.1746892123912324E-4</v>
      </c>
      <c r="T355" s="98">
        <v>8.131647711293777E-4</v>
      </c>
      <c r="U355" s="98">
        <v>3.8815126776058095E-4</v>
      </c>
      <c r="V355" s="98">
        <v>2.4339693497374424E-3</v>
      </c>
      <c r="W355" s="98">
        <v>8.1030408248759778E-4</v>
      </c>
      <c r="X355" s="98">
        <v>5.974919336051871E-4</v>
      </c>
      <c r="Y355" s="98">
        <v>2.3815450669162569E-3</v>
      </c>
      <c r="DA355" s="63" t="s">
        <v>3802</v>
      </c>
    </row>
    <row r="356" spans="1:105" ht="12" customHeight="1" x14ac:dyDescent="0.25">
      <c r="A356" s="100" t="s">
        <v>211</v>
      </c>
      <c r="B356" s="101"/>
      <c r="C356" s="101">
        <v>0</v>
      </c>
      <c r="D356" s="101">
        <v>0</v>
      </c>
      <c r="E356" s="101">
        <v>6.6734685167204168E-4</v>
      </c>
      <c r="F356" s="101">
        <v>7.0547600242915282E-4</v>
      </c>
      <c r="G356" s="101">
        <v>1.6809466284169406E-4</v>
      </c>
      <c r="H356" s="101">
        <v>3.2407640734578387E-5</v>
      </c>
      <c r="I356" s="101">
        <v>3.5207364070336355E-3</v>
      </c>
      <c r="J356" s="101">
        <v>9.0930969818616512E-3</v>
      </c>
      <c r="K356" s="101">
        <v>4.7718469009121311E-3</v>
      </c>
      <c r="L356" s="101">
        <v>1.2654647115794033E-3</v>
      </c>
      <c r="M356" s="101">
        <v>0</v>
      </c>
      <c r="N356" s="101">
        <v>9.5251636163035211E-4</v>
      </c>
      <c r="O356" s="101">
        <v>6.9619440900017919E-3</v>
      </c>
      <c r="P356" s="101">
        <v>5.0213991110634104E-3</v>
      </c>
      <c r="Q356" s="101">
        <v>5.1087331086023926E-3</v>
      </c>
      <c r="R356" s="101">
        <v>0</v>
      </c>
      <c r="S356" s="101">
        <v>1.1746892123912324E-4</v>
      </c>
      <c r="T356" s="101">
        <v>8.131647711293777E-4</v>
      </c>
      <c r="U356" s="101">
        <v>3.8815126776058095E-4</v>
      </c>
      <c r="V356" s="101">
        <v>2.4339693497374424E-3</v>
      </c>
      <c r="W356" s="101">
        <v>8.1030408248759778E-4</v>
      </c>
      <c r="X356" s="101">
        <v>5.974919336051871E-4</v>
      </c>
      <c r="Y356" s="101">
        <v>2.3815450669162569E-3</v>
      </c>
      <c r="DA356" s="131" t="s">
        <v>3803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3804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3805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3806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3807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3808</v>
      </c>
    </row>
    <row r="362" spans="1:105" ht="12" customHeight="1" x14ac:dyDescent="0.25">
      <c r="A362" s="121" t="s">
        <v>54</v>
      </c>
      <c r="B362" s="122"/>
      <c r="C362" s="122">
        <v>2.7007401120287744</v>
      </c>
      <c r="D362" s="122">
        <v>5.9345017638170283</v>
      </c>
      <c r="E362" s="122">
        <v>7.7534964962306434</v>
      </c>
      <c r="F362" s="122">
        <v>6.8857190648144817</v>
      </c>
      <c r="G362" s="122">
        <v>2.7042768728699405</v>
      </c>
      <c r="H362" s="122">
        <v>0.57790753736589362</v>
      </c>
      <c r="I362" s="122">
        <v>2.3472026211391634</v>
      </c>
      <c r="J362" s="122">
        <v>3.8018242709512617</v>
      </c>
      <c r="K362" s="122">
        <v>3.9006153829339079</v>
      </c>
      <c r="L362" s="122">
        <v>3.8820109438001547</v>
      </c>
      <c r="M362" s="122">
        <v>5.2566878705219757</v>
      </c>
      <c r="N362" s="122">
        <v>6.021382020946473</v>
      </c>
      <c r="O362" s="122">
        <v>7.0253503153130978</v>
      </c>
      <c r="P362" s="122">
        <v>6.7178360748216779</v>
      </c>
      <c r="Q362" s="122">
        <v>7.0682391271964686</v>
      </c>
      <c r="R362" s="122">
        <v>3.4587633758836929</v>
      </c>
      <c r="S362" s="122">
        <v>1.9431370633937215</v>
      </c>
      <c r="T362" s="122">
        <v>0.95707099606324253</v>
      </c>
      <c r="U362" s="122">
        <v>1.1561049502003855</v>
      </c>
      <c r="V362" s="122">
        <v>2.0415741125345477</v>
      </c>
      <c r="W362" s="122">
        <v>1.6915958849881056</v>
      </c>
      <c r="X362" s="122">
        <v>1.6240937168118934</v>
      </c>
      <c r="Y362" s="122">
        <v>2.3144721677591007</v>
      </c>
      <c r="DA362" s="130" t="s">
        <v>3809</v>
      </c>
    </row>
    <row r="363" spans="1:105" ht="12" customHeight="1" x14ac:dyDescent="0.25">
      <c r="A363" s="97" t="s">
        <v>50</v>
      </c>
      <c r="B363" s="98"/>
      <c r="C363" s="98">
        <v>2.7007401120287744</v>
      </c>
      <c r="D363" s="98">
        <v>5.9345017638170283</v>
      </c>
      <c r="E363" s="98">
        <v>7.7534964962306434</v>
      </c>
      <c r="F363" s="98">
        <v>6.8857190648144817</v>
      </c>
      <c r="G363" s="98">
        <v>2.7042768728699405</v>
      </c>
      <c r="H363" s="98">
        <v>0.57790753736589362</v>
      </c>
      <c r="I363" s="98">
        <v>2.3472026211391634</v>
      </c>
      <c r="J363" s="98">
        <v>3.8018242709512617</v>
      </c>
      <c r="K363" s="98">
        <v>3.9006153829339079</v>
      </c>
      <c r="L363" s="98">
        <v>3.8820109438001547</v>
      </c>
      <c r="M363" s="98">
        <v>5.2566878705219757</v>
      </c>
      <c r="N363" s="98">
        <v>6.021382020946473</v>
      </c>
      <c r="O363" s="98">
        <v>7.0253503153130978</v>
      </c>
      <c r="P363" s="98">
        <v>6.7178360748216779</v>
      </c>
      <c r="Q363" s="98">
        <v>7.0682391271964686</v>
      </c>
      <c r="R363" s="98">
        <v>3.4587633758836929</v>
      </c>
      <c r="S363" s="98">
        <v>1.9431370633937215</v>
      </c>
      <c r="T363" s="98">
        <v>0.95707099606324253</v>
      </c>
      <c r="U363" s="98">
        <v>1.1561049502003855</v>
      </c>
      <c r="V363" s="98">
        <v>2.0415741125345477</v>
      </c>
      <c r="W363" s="98">
        <v>1.6915958849881056</v>
      </c>
      <c r="X363" s="98">
        <v>1.6240937168118934</v>
      </c>
      <c r="Y363" s="98">
        <v>2.3144721677591007</v>
      </c>
      <c r="DA363" s="63" t="s">
        <v>3810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3811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7507.5232709482689</v>
      </c>
      <c r="D366" s="117">
        <f t="shared" si="204"/>
        <v>7313.4514919690564</v>
      </c>
      <c r="E366" s="117">
        <f t="shared" si="204"/>
        <v>7889.4138591583487</v>
      </c>
      <c r="F366" s="117">
        <f t="shared" si="204"/>
        <v>8580.7125992869514</v>
      </c>
      <c r="G366" s="117">
        <f t="shared" si="204"/>
        <v>8756.4886972679378</v>
      </c>
      <c r="H366" s="117">
        <f t="shared" si="204"/>
        <v>8218.4107790751041</v>
      </c>
      <c r="I366" s="117">
        <f t="shared" si="204"/>
        <v>8266.1208359979919</v>
      </c>
      <c r="J366" s="117">
        <f t="shared" si="204"/>
        <v>8122.0824088329846</v>
      </c>
      <c r="K366" s="117">
        <f t="shared" si="204"/>
        <v>7944.1166983741268</v>
      </c>
      <c r="L366" s="117">
        <f t="shared" si="204"/>
        <v>8508.9345966613801</v>
      </c>
      <c r="M366" s="117">
        <f t="shared" si="204"/>
        <v>7673.1511943451424</v>
      </c>
      <c r="N366" s="117">
        <f t="shared" si="204"/>
        <v>7044.3326846071168</v>
      </c>
      <c r="O366" s="117">
        <f t="shared" si="204"/>
        <v>6572.5850318887697</v>
      </c>
      <c r="P366" s="117">
        <f t="shared" si="204"/>
        <v>5923.6586293956389</v>
      </c>
      <c r="Q366" s="117">
        <f t="shared" si="204"/>
        <v>6145.8586634363137</v>
      </c>
      <c r="R366" s="117">
        <f t="shared" ref="R366:V366" si="205">R367+R370+R372+R381</f>
        <v>5389.5870442964842</v>
      </c>
      <c r="S366" s="117">
        <f t="shared" si="205"/>
        <v>5427.9446426104532</v>
      </c>
      <c r="T366" s="117">
        <f t="shared" si="205"/>
        <v>5839.5356707610927</v>
      </c>
      <c r="U366" s="117">
        <f t="shared" si="205"/>
        <v>5287.691747205572</v>
      </c>
      <c r="V366" s="117">
        <f t="shared" si="205"/>
        <v>5508.0769152461935</v>
      </c>
      <c r="W366" s="117">
        <f t="shared" ref="W366:Y366" si="206">W367+W370+W372+W381</f>
        <v>5344.3375621111081</v>
      </c>
      <c r="X366" s="117">
        <f t="shared" si="206"/>
        <v>5091.6871164154336</v>
      </c>
      <c r="Y366" s="117">
        <f t="shared" si="206"/>
        <v>4872.1352249838556</v>
      </c>
      <c r="DA366" s="129" t="s">
        <v>3962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5654.3942353255397</v>
      </c>
      <c r="D367" s="122">
        <f t="shared" si="207"/>
        <v>5577.3922623081426</v>
      </c>
      <c r="E367" s="122">
        <f t="shared" si="207"/>
        <v>6200.3846357723314</v>
      </c>
      <c r="F367" s="122">
        <f t="shared" si="207"/>
        <v>6868.7770508337071</v>
      </c>
      <c r="G367" s="122">
        <f t="shared" si="207"/>
        <v>6940.7045791402898</v>
      </c>
      <c r="H367" s="122">
        <f t="shared" si="207"/>
        <v>6379.5250176370237</v>
      </c>
      <c r="I367" s="122">
        <f t="shared" si="207"/>
        <v>6458.729890139557</v>
      </c>
      <c r="J367" s="122">
        <f t="shared" si="207"/>
        <v>6308.7268841940895</v>
      </c>
      <c r="K367" s="122">
        <f t="shared" si="207"/>
        <v>6223.765480491601</v>
      </c>
      <c r="L367" s="122">
        <f t="shared" si="207"/>
        <v>6666.5781893800367</v>
      </c>
      <c r="M367" s="122">
        <f t="shared" si="207"/>
        <v>5792.7572633440232</v>
      </c>
      <c r="N367" s="122">
        <f t="shared" si="207"/>
        <v>5253.5683333414545</v>
      </c>
      <c r="O367" s="122">
        <f t="shared" si="207"/>
        <v>4942.7201896535353</v>
      </c>
      <c r="P367" s="122">
        <f t="shared" si="207"/>
        <v>4336.8359964568572</v>
      </c>
      <c r="Q367" s="122">
        <f t="shared" si="207"/>
        <v>4616.1176986539285</v>
      </c>
      <c r="R367" s="122">
        <f t="shared" ref="R367:V367" si="208">SUM(R368:R369)</f>
        <v>3823.2891094922084</v>
      </c>
      <c r="S367" s="122">
        <f t="shared" si="208"/>
        <v>3774.4836097176158</v>
      </c>
      <c r="T367" s="122">
        <f t="shared" si="208"/>
        <v>4099.5463295128829</v>
      </c>
      <c r="U367" s="122">
        <f t="shared" si="208"/>
        <v>3625.4878515802147</v>
      </c>
      <c r="V367" s="122">
        <f t="shared" si="208"/>
        <v>3850.2080244000208</v>
      </c>
      <c r="W367" s="122">
        <f t="shared" ref="W367:Y367" si="209">SUM(W368:W369)</f>
        <v>3695.5284896577296</v>
      </c>
      <c r="X367" s="122">
        <f t="shared" si="209"/>
        <v>3446.1902698701456</v>
      </c>
      <c r="Y367" s="122">
        <f t="shared" si="209"/>
        <v>3302.3330858726035</v>
      </c>
      <c r="DA367" s="130" t="s">
        <v>3963</v>
      </c>
    </row>
    <row r="368" spans="1:105" ht="12" customHeight="1" x14ac:dyDescent="0.25">
      <c r="A368" s="97" t="s">
        <v>211</v>
      </c>
      <c r="B368" s="98"/>
      <c r="C368" s="98">
        <v>5596.3027472506938</v>
      </c>
      <c r="D368" s="98">
        <v>5521.3442549634674</v>
      </c>
      <c r="E368" s="98">
        <v>6141.4711501468828</v>
      </c>
      <c r="F368" s="98">
        <v>6802.9657301760035</v>
      </c>
      <c r="G368" s="98">
        <v>6875.723688158927</v>
      </c>
      <c r="H368" s="98">
        <v>6321.5353376033981</v>
      </c>
      <c r="I368" s="98">
        <v>6399.8077803326214</v>
      </c>
      <c r="J368" s="98">
        <v>6251.8611376896479</v>
      </c>
      <c r="K368" s="98">
        <v>6168.9973693691663</v>
      </c>
      <c r="L368" s="98">
        <v>6607.3763482163176</v>
      </c>
      <c r="M368" s="98">
        <v>5739.5255420824751</v>
      </c>
      <c r="N368" s="98">
        <v>5203.9404530159654</v>
      </c>
      <c r="O368" s="98">
        <v>4892.7246230333103</v>
      </c>
      <c r="P368" s="98">
        <v>4289.7249184858547</v>
      </c>
      <c r="Q368" s="98">
        <v>4565.9214672533089</v>
      </c>
      <c r="R368" s="98">
        <v>3781.0357288582281</v>
      </c>
      <c r="S368" s="98">
        <v>3733.1342236413475</v>
      </c>
      <c r="T368" s="98">
        <v>4054.1460441853433</v>
      </c>
      <c r="U368" s="98">
        <v>3585.7751689393017</v>
      </c>
      <c r="V368" s="98">
        <v>3807.9583600666456</v>
      </c>
      <c r="W368" s="98">
        <v>3654.7049561940885</v>
      </c>
      <c r="X368" s="98">
        <v>3407.5013974619951</v>
      </c>
      <c r="Y368" s="98">
        <v>3265.2973172148395</v>
      </c>
      <c r="DA368" s="63" t="s">
        <v>3964</v>
      </c>
    </row>
    <row r="369" spans="1:105" ht="12" customHeight="1" x14ac:dyDescent="0.25">
      <c r="A369" s="97" t="s">
        <v>53</v>
      </c>
      <c r="B369" s="98"/>
      <c r="C369" s="98">
        <v>58.091488074846147</v>
      </c>
      <c r="D369" s="98">
        <v>56.048007344674744</v>
      </c>
      <c r="E369" s="98">
        <v>58.913485625448814</v>
      </c>
      <c r="F369" s="98">
        <v>65.811320657703902</v>
      </c>
      <c r="G369" s="98">
        <v>64.980890981362379</v>
      </c>
      <c r="H369" s="98">
        <v>57.989680033625433</v>
      </c>
      <c r="I369" s="98">
        <v>58.9221098069359</v>
      </c>
      <c r="J369" s="98">
        <v>56.865746504441994</v>
      </c>
      <c r="K369" s="98">
        <v>54.768111122434718</v>
      </c>
      <c r="L369" s="98">
        <v>59.20184116371945</v>
      </c>
      <c r="M369" s="98">
        <v>53.231721261547698</v>
      </c>
      <c r="N369" s="98">
        <v>49.627880325488988</v>
      </c>
      <c r="O369" s="98">
        <v>49.995566620224807</v>
      </c>
      <c r="P369" s="98">
        <v>47.111077971002196</v>
      </c>
      <c r="Q369" s="98">
        <v>50.196231400619297</v>
      </c>
      <c r="R369" s="98">
        <v>42.253380633980036</v>
      </c>
      <c r="S369" s="98">
        <v>41.349386076268061</v>
      </c>
      <c r="T369" s="98">
        <v>45.40028532753923</v>
      </c>
      <c r="U369" s="98">
        <v>39.712682640912909</v>
      </c>
      <c r="V369" s="98">
        <v>42.249664333375044</v>
      </c>
      <c r="W369" s="98">
        <v>40.82353346364097</v>
      </c>
      <c r="X369" s="98">
        <v>38.688872408150694</v>
      </c>
      <c r="Y369" s="98">
        <v>37.03576865776401</v>
      </c>
      <c r="DA369" s="63" t="s">
        <v>3965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69.307546597023759</v>
      </c>
      <c r="D370" s="122">
        <f t="shared" si="210"/>
        <v>43.5951680381161</v>
      </c>
      <c r="E370" s="122">
        <f t="shared" si="210"/>
        <v>85.610015761071665</v>
      </c>
      <c r="F370" s="122">
        <f t="shared" si="210"/>
        <v>97.441879722057578</v>
      </c>
      <c r="G370" s="122">
        <f t="shared" si="210"/>
        <v>155.1468117333535</v>
      </c>
      <c r="H370" s="122">
        <f t="shared" si="210"/>
        <v>48.857596531684209</v>
      </c>
      <c r="I370" s="122">
        <f t="shared" si="210"/>
        <v>53.790250973281722</v>
      </c>
      <c r="J370" s="122">
        <f t="shared" si="210"/>
        <v>41.605485448871391</v>
      </c>
      <c r="K370" s="122">
        <f t="shared" si="210"/>
        <v>62.824270884723738</v>
      </c>
      <c r="L370" s="122">
        <f t="shared" si="210"/>
        <v>74.5513883781027</v>
      </c>
      <c r="M370" s="122">
        <f t="shared" si="210"/>
        <v>51.345927495130354</v>
      </c>
      <c r="N370" s="122">
        <f t="shared" si="210"/>
        <v>77.59238698214034</v>
      </c>
      <c r="O370" s="122">
        <f t="shared" si="210"/>
        <v>14.817279082668335</v>
      </c>
      <c r="P370" s="122">
        <f t="shared" si="210"/>
        <v>3.9708667795436643</v>
      </c>
      <c r="Q370" s="122">
        <f t="shared" si="210"/>
        <v>4.4996126115225792</v>
      </c>
      <c r="R370" s="122">
        <f t="shared" si="210"/>
        <v>21.619843609569706</v>
      </c>
      <c r="S370" s="122">
        <f t="shared" si="210"/>
        <v>26.543258196352067</v>
      </c>
      <c r="T370" s="122">
        <f t="shared" si="210"/>
        <v>34.805747116485527</v>
      </c>
      <c r="U370" s="122">
        <f t="shared" si="210"/>
        <v>18.847668257786712</v>
      </c>
      <c r="V370" s="122">
        <f t="shared" si="210"/>
        <v>20.280269935320977</v>
      </c>
      <c r="W370" s="122">
        <f t="shared" si="210"/>
        <v>19.853658429444007</v>
      </c>
      <c r="X370" s="122">
        <f t="shared" si="210"/>
        <v>25.620450918965375</v>
      </c>
      <c r="Y370" s="122">
        <f t="shared" si="210"/>
        <v>8.848821052533923</v>
      </c>
      <c r="DA370" s="130" t="s">
        <v>3966</v>
      </c>
    </row>
    <row r="371" spans="1:105" ht="12" customHeight="1" x14ac:dyDescent="0.25">
      <c r="A371" s="97" t="s">
        <v>53</v>
      </c>
      <c r="B371" s="98"/>
      <c r="C371" s="98">
        <f>RES_hhdet_in_fech!C48</f>
        <v>69.307546597023759</v>
      </c>
      <c r="D371" s="98">
        <f>RES_hhdet_in_fech!D48</f>
        <v>43.5951680381161</v>
      </c>
      <c r="E371" s="98">
        <f>RES_hhdet_in_fech!E48</f>
        <v>85.610015761071665</v>
      </c>
      <c r="F371" s="98">
        <f>RES_hhdet_in_fech!F48</f>
        <v>97.441879722057578</v>
      </c>
      <c r="G371" s="98">
        <f>RES_hhdet_in_fech!G48</f>
        <v>155.1468117333535</v>
      </c>
      <c r="H371" s="98">
        <f>RES_hhdet_in_fech!H48</f>
        <v>48.857596531684209</v>
      </c>
      <c r="I371" s="98">
        <f>RES_hhdet_in_fech!I48</f>
        <v>53.790250973281722</v>
      </c>
      <c r="J371" s="98">
        <f>RES_hhdet_in_fech!J48</f>
        <v>41.605485448871391</v>
      </c>
      <c r="K371" s="98">
        <f>RES_hhdet_in_fech!K48</f>
        <v>62.824270884723738</v>
      </c>
      <c r="L371" s="98">
        <f>RES_hhdet_in_fech!L48</f>
        <v>74.5513883781027</v>
      </c>
      <c r="M371" s="98">
        <f>RES_hhdet_in_fech!M48</f>
        <v>51.345927495130354</v>
      </c>
      <c r="N371" s="98">
        <f>RES_hhdet_in_fech!N48</f>
        <v>77.59238698214034</v>
      </c>
      <c r="O371" s="98">
        <f>RES_hhdet_in_fech!O48</f>
        <v>14.817279082668335</v>
      </c>
      <c r="P371" s="98">
        <f>RES_hhdet_in_fech!P48</f>
        <v>3.9708667795436643</v>
      </c>
      <c r="Q371" s="98">
        <f>RES_hhdet_in_fech!Q48</f>
        <v>4.4996126115225792</v>
      </c>
      <c r="R371" s="98">
        <f>RES_hhdet_in_fech!R48</f>
        <v>21.619843609569706</v>
      </c>
      <c r="S371" s="98">
        <f>RES_hhdet_in_fech!S48</f>
        <v>26.543258196352067</v>
      </c>
      <c r="T371" s="98">
        <f>RES_hhdet_in_fech!T48</f>
        <v>34.805747116485527</v>
      </c>
      <c r="U371" s="98">
        <f>RES_hhdet_in_fech!U48</f>
        <v>18.847668257786712</v>
      </c>
      <c r="V371" s="98">
        <f>RES_hhdet_in_fech!V48</f>
        <v>20.280269935320977</v>
      </c>
      <c r="W371" s="98">
        <f>RES_hhdet_in_fech!W48</f>
        <v>19.853658429444007</v>
      </c>
      <c r="X371" s="98">
        <f>RES_hhdet_in_fech!X48</f>
        <v>25.620450918965375</v>
      </c>
      <c r="Y371" s="98">
        <f>RES_hhdet_in_fech!Y48</f>
        <v>8.848821052533923</v>
      </c>
      <c r="DA371" s="63" t="s">
        <v>3967</v>
      </c>
    </row>
    <row r="372" spans="1:105" ht="12" customHeight="1" x14ac:dyDescent="0.25">
      <c r="A372" s="121" t="s">
        <v>55</v>
      </c>
      <c r="B372" s="122"/>
      <c r="C372" s="122">
        <v>1170.1181024314189</v>
      </c>
      <c r="D372" s="122">
        <v>1072.9380363411124</v>
      </c>
      <c r="E372" s="122">
        <v>973.34693553980867</v>
      </c>
      <c r="F372" s="122">
        <v>986.89862810051579</v>
      </c>
      <c r="G372" s="122">
        <v>1022.9913163379355</v>
      </c>
      <c r="H372" s="122">
        <v>1067.3765377213217</v>
      </c>
      <c r="I372" s="122">
        <v>1036.3265641808157</v>
      </c>
      <c r="J372" s="122">
        <v>1065.5187252287869</v>
      </c>
      <c r="K372" s="122">
        <v>970.26381123634314</v>
      </c>
      <c r="L372" s="122">
        <v>1051.8380869879979</v>
      </c>
      <c r="M372" s="122">
        <v>1158.8387174378827</v>
      </c>
      <c r="N372" s="122">
        <v>1073.5478950018755</v>
      </c>
      <c r="O372" s="122">
        <v>1051.9093384278642</v>
      </c>
      <c r="P372" s="122">
        <v>960.71425235418997</v>
      </c>
      <c r="Q372" s="122">
        <v>920.57164659758632</v>
      </c>
      <c r="R372" s="122">
        <v>934.15443512985587</v>
      </c>
      <c r="S372" s="122">
        <v>1006.7320899370181</v>
      </c>
      <c r="T372" s="122">
        <v>1053.169576165875</v>
      </c>
      <c r="U372" s="122">
        <v>1045.9402942336274</v>
      </c>
      <c r="V372" s="122">
        <v>1048.5616275052892</v>
      </c>
      <c r="W372" s="122">
        <v>1028.6646330355695</v>
      </c>
      <c r="X372" s="122">
        <v>1004.7668033814921</v>
      </c>
      <c r="Y372" s="122">
        <v>984.70635723357907</v>
      </c>
      <c r="DA372" s="130" t="s">
        <v>3968</v>
      </c>
    </row>
    <row r="373" spans="1:105" ht="12" customHeight="1" x14ac:dyDescent="0.25">
      <c r="A373" s="97" t="s">
        <v>138</v>
      </c>
      <c r="B373" s="98"/>
      <c r="C373" s="98">
        <v>1410.2068270470766</v>
      </c>
      <c r="D373" s="98">
        <v>1348.2541835524441</v>
      </c>
      <c r="E373" s="98">
        <v>1316.8441706446299</v>
      </c>
      <c r="F373" s="98">
        <v>1315.2265451255589</v>
      </c>
      <c r="G373" s="98">
        <v>1344.9744018644451</v>
      </c>
      <c r="H373" s="98">
        <v>1323.0865950893292</v>
      </c>
      <c r="I373" s="98">
        <v>1333.657857093842</v>
      </c>
      <c r="J373" s="98">
        <v>1378.2053022456846</v>
      </c>
      <c r="K373" s="98">
        <v>1318.1903986050002</v>
      </c>
      <c r="L373" s="98">
        <v>1333.8059691440778</v>
      </c>
      <c r="M373" s="98">
        <v>1322.4292101090662</v>
      </c>
      <c r="N373" s="98">
        <v>1221.8686191744014</v>
      </c>
      <c r="O373" s="98">
        <v>1304.5791915575103</v>
      </c>
      <c r="P373" s="98">
        <v>1266.1602623343365</v>
      </c>
      <c r="Q373" s="98">
        <v>1408.7709052438054</v>
      </c>
      <c r="R373" s="98">
        <v>1188.7858627245785</v>
      </c>
      <c r="S373" s="98">
        <v>1148.0268877991759</v>
      </c>
      <c r="T373" s="98">
        <v>1184.54522908129</v>
      </c>
      <c r="U373" s="98">
        <v>1104.3406493484313</v>
      </c>
      <c r="V373" s="98">
        <v>1194.2576902599274</v>
      </c>
      <c r="W373" s="98">
        <v>1183.2334089848046</v>
      </c>
      <c r="X373" s="98">
        <v>1131.4717748083956</v>
      </c>
      <c r="Y373" s="98">
        <v>1095.1193240445368</v>
      </c>
      <c r="DA373" s="63" t="s">
        <v>3969</v>
      </c>
    </row>
    <row r="374" spans="1:105" ht="12" customHeight="1" x14ac:dyDescent="0.25">
      <c r="A374" s="97" t="s">
        <v>137</v>
      </c>
      <c r="B374" s="98"/>
      <c r="C374" s="98">
        <v>0</v>
      </c>
      <c r="D374" s="98">
        <v>0</v>
      </c>
      <c r="E374" s="98">
        <v>704.17712366334092</v>
      </c>
      <c r="F374" s="98">
        <v>717.41051494445492</v>
      </c>
      <c r="G374" s="98">
        <v>735.88073246610873</v>
      </c>
      <c r="H374" s="98">
        <v>743.68849867662288</v>
      </c>
      <c r="I374" s="98">
        <v>743.84696280471314</v>
      </c>
      <c r="J374" s="98">
        <v>772.37857817619135</v>
      </c>
      <c r="K374" s="98">
        <v>742.15216273578017</v>
      </c>
      <c r="L374" s="98">
        <v>757.72797224560202</v>
      </c>
      <c r="M374" s="98">
        <v>0</v>
      </c>
      <c r="N374" s="98">
        <v>723.06155350287679</v>
      </c>
      <c r="O374" s="98">
        <v>801.3652888238347</v>
      </c>
      <c r="P374" s="98">
        <v>841.79719323360757</v>
      </c>
      <c r="Q374" s="98">
        <v>952.07614554085092</v>
      </c>
      <c r="R374" s="98">
        <v>0</v>
      </c>
      <c r="S374" s="98">
        <v>828.91401585413564</v>
      </c>
      <c r="T374" s="98">
        <v>878.33006479901087</v>
      </c>
      <c r="U374" s="98">
        <v>838.29508578734476</v>
      </c>
      <c r="V374" s="98">
        <v>915.88191790935025</v>
      </c>
      <c r="W374" s="98">
        <v>917.13670841153805</v>
      </c>
      <c r="X374" s="98">
        <v>881.51137439067122</v>
      </c>
      <c r="Y374" s="98">
        <v>850.54068427024356</v>
      </c>
      <c r="DA374" s="63" t="s">
        <v>3970</v>
      </c>
    </row>
    <row r="375" spans="1:105" ht="12" customHeight="1" x14ac:dyDescent="0.25">
      <c r="A375" s="100" t="s">
        <v>211</v>
      </c>
      <c r="B375" s="101"/>
      <c r="C375" s="101">
        <v>0</v>
      </c>
      <c r="D375" s="101">
        <v>0</v>
      </c>
      <c r="E375" s="101">
        <v>69.298880416886178</v>
      </c>
      <c r="F375" s="101">
        <v>91.052089090008991</v>
      </c>
      <c r="G375" s="101">
        <v>89.905054289436961</v>
      </c>
      <c r="H375" s="101">
        <v>121.02955878160631</v>
      </c>
      <c r="I375" s="101">
        <v>99.631352580168979</v>
      </c>
      <c r="J375" s="101">
        <v>97.871075756961375</v>
      </c>
      <c r="K375" s="101">
        <v>87.391883677150332</v>
      </c>
      <c r="L375" s="101">
        <v>87.589231117768477</v>
      </c>
      <c r="M375" s="101">
        <v>0</v>
      </c>
      <c r="N375" s="101">
        <v>65.931013349872174</v>
      </c>
      <c r="O375" s="101">
        <v>53.74275755027071</v>
      </c>
      <c r="P375" s="101">
        <v>108.80480520942584</v>
      </c>
      <c r="Q375" s="101">
        <v>38.537631997398556</v>
      </c>
      <c r="R375" s="101">
        <v>0</v>
      </c>
      <c r="S375" s="101">
        <v>62.906344024698292</v>
      </c>
      <c r="T375" s="101">
        <v>78.193036141143651</v>
      </c>
      <c r="U375" s="101">
        <v>90.928091931857963</v>
      </c>
      <c r="V375" s="101">
        <v>84.476517744474776</v>
      </c>
      <c r="W375" s="101">
        <v>92.040118255678109</v>
      </c>
      <c r="X375" s="101">
        <v>93.325492212056602</v>
      </c>
      <c r="Y375" s="101">
        <v>72.582714036870456</v>
      </c>
      <c r="DA375" s="131" t="s">
        <v>3971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634.87824324645476</v>
      </c>
      <c r="F376" s="104">
        <v>626.35842585444584</v>
      </c>
      <c r="G376" s="104">
        <v>645.97567817667175</v>
      </c>
      <c r="H376" s="104">
        <v>622.6589398950166</v>
      </c>
      <c r="I376" s="104">
        <v>644.21561022454432</v>
      </c>
      <c r="J376" s="104">
        <v>674.50750241923004</v>
      </c>
      <c r="K376" s="104">
        <v>654.76027905862986</v>
      </c>
      <c r="L376" s="104">
        <v>670.13874112783355</v>
      </c>
      <c r="M376" s="104">
        <v>0</v>
      </c>
      <c r="N376" s="104">
        <v>657.13054015300452</v>
      </c>
      <c r="O376" s="104">
        <v>747.62253127356382</v>
      </c>
      <c r="P376" s="104">
        <v>732.99238802418165</v>
      </c>
      <c r="Q376" s="104">
        <v>913.53851354345238</v>
      </c>
      <c r="R376" s="104">
        <v>0</v>
      </c>
      <c r="S376" s="104">
        <v>766.0076718294373</v>
      </c>
      <c r="T376" s="104">
        <v>800.13702865786729</v>
      </c>
      <c r="U376" s="104">
        <v>747.36699385548673</v>
      </c>
      <c r="V376" s="104">
        <v>831.40540016487569</v>
      </c>
      <c r="W376" s="104">
        <v>825.09659015585987</v>
      </c>
      <c r="X376" s="104">
        <v>788.18588217861452</v>
      </c>
      <c r="Y376" s="104">
        <v>777.9579702333732</v>
      </c>
      <c r="DA376" s="132" t="s">
        <v>3972</v>
      </c>
    </row>
    <row r="377" spans="1:105" ht="12" customHeight="1" x14ac:dyDescent="0.25">
      <c r="A377" s="106" t="s">
        <v>122</v>
      </c>
      <c r="B377" s="101"/>
      <c r="C377" s="101">
        <v>1207.4496544769106</v>
      </c>
      <c r="D377" s="101">
        <v>1111.4402503045956</v>
      </c>
      <c r="E377" s="101">
        <v>1030.1341693622658</v>
      </c>
      <c r="F377" s="101">
        <v>1034.5752225485571</v>
      </c>
      <c r="G377" s="101">
        <v>1061.2809902528159</v>
      </c>
      <c r="H377" s="101">
        <v>1132.3236006636666</v>
      </c>
      <c r="I377" s="101">
        <v>1114.6641260259225</v>
      </c>
      <c r="J377" s="101">
        <v>1105.5754004346461</v>
      </c>
      <c r="K377" s="101">
        <v>1068.5821343322493</v>
      </c>
      <c r="L377" s="101">
        <v>1127.272446078571</v>
      </c>
      <c r="M377" s="101">
        <v>1169.8712643352205</v>
      </c>
      <c r="N377" s="101">
        <v>1134.4442172884026</v>
      </c>
      <c r="O377" s="101">
        <v>1100.5672996664978</v>
      </c>
      <c r="P377" s="101">
        <v>1136.7633604269167</v>
      </c>
      <c r="Q377" s="101">
        <v>1051.9639854827046</v>
      </c>
      <c r="R377" s="101">
        <v>1086.1915579492709</v>
      </c>
      <c r="S377" s="101">
        <v>1130.1870580574889</v>
      </c>
      <c r="T377" s="101">
        <v>1146.400703316822</v>
      </c>
      <c r="U377" s="101">
        <v>1153.5401634677398</v>
      </c>
      <c r="V377" s="101">
        <v>1146.5660760262267</v>
      </c>
      <c r="W377" s="101">
        <v>1145.4270711220749</v>
      </c>
      <c r="X377" s="101">
        <v>1121.7240174529709</v>
      </c>
      <c r="Y377" s="101">
        <v>1056.5786012034187</v>
      </c>
      <c r="DA377" s="131" t="s">
        <v>3973</v>
      </c>
    </row>
    <row r="378" spans="1:105" ht="12" customHeight="1" x14ac:dyDescent="0.25">
      <c r="A378" s="107" t="s">
        <v>121</v>
      </c>
      <c r="B378" s="104"/>
      <c r="C378" s="104">
        <v>854.76312159607266</v>
      </c>
      <c r="D378" s="104">
        <v>733.35587547604553</v>
      </c>
      <c r="E378" s="104">
        <v>666.91280624368142</v>
      </c>
      <c r="F378" s="104">
        <v>678.01206824717542</v>
      </c>
      <c r="G378" s="104">
        <v>696.10607431989001</v>
      </c>
      <c r="H378" s="104">
        <v>755.3743160694786</v>
      </c>
      <c r="I378" s="104">
        <v>738.98385254370112</v>
      </c>
      <c r="J378" s="104">
        <v>734.02906487271173</v>
      </c>
      <c r="K378" s="104">
        <v>710.19852238660792</v>
      </c>
      <c r="L378" s="104">
        <v>751.57197898436596</v>
      </c>
      <c r="M378" s="104">
        <v>798.27080403680645</v>
      </c>
      <c r="N378" s="104">
        <v>769.55451535855684</v>
      </c>
      <c r="O378" s="104">
        <v>750.9238068302775</v>
      </c>
      <c r="P378" s="104">
        <v>813.64034704103312</v>
      </c>
      <c r="Q378" s="104">
        <v>748.25925068078982</v>
      </c>
      <c r="R378" s="104">
        <v>791.04028870062325</v>
      </c>
      <c r="S378" s="104">
        <v>844.76404025220529</v>
      </c>
      <c r="T378" s="104">
        <v>868.73845458182336</v>
      </c>
      <c r="U378" s="104">
        <v>888.11514323352935</v>
      </c>
      <c r="V378" s="104">
        <v>888.06623020077757</v>
      </c>
      <c r="W378" s="104">
        <v>899.59150121127777</v>
      </c>
      <c r="X378" s="104">
        <v>896.74035376762242</v>
      </c>
      <c r="Y378" s="104">
        <v>851.9666664093503</v>
      </c>
      <c r="DA378" s="132" t="s">
        <v>3974</v>
      </c>
    </row>
    <row r="379" spans="1:105" ht="12" customHeight="1" x14ac:dyDescent="0.25">
      <c r="A379" s="108" t="s">
        <v>53</v>
      </c>
      <c r="B379" s="98"/>
      <c r="C379" s="98">
        <v>266.31292089920464</v>
      </c>
      <c r="D379" s="98">
        <v>98.961911375376559</v>
      </c>
      <c r="E379" s="98">
        <v>52.87184478640053</v>
      </c>
      <c r="F379" s="98">
        <v>71.02596752579511</v>
      </c>
      <c r="G379" s="98">
        <v>70.296427874325559</v>
      </c>
      <c r="H379" s="98">
        <v>104.48957042987387</v>
      </c>
      <c r="I379" s="98">
        <v>83.509175100579967</v>
      </c>
      <c r="J379" s="98">
        <v>77.598050848109239</v>
      </c>
      <c r="K379" s="98">
        <v>69.851953476675334</v>
      </c>
      <c r="L379" s="98">
        <v>73.05712374852861</v>
      </c>
      <c r="M379" s="98">
        <v>114.57237247053347</v>
      </c>
      <c r="N379" s="98">
        <v>73.072203642184519</v>
      </c>
      <c r="O379" s="98">
        <v>41.919423856968876</v>
      </c>
      <c r="P379" s="98">
        <v>97.56347470102483</v>
      </c>
      <c r="Q379" s="98">
        <v>13.831582050226235</v>
      </c>
      <c r="R379" s="98">
        <v>27.982103188079801</v>
      </c>
      <c r="S379" s="98">
        <v>62.607348873913757</v>
      </c>
      <c r="T379" s="98">
        <v>75.005302616043338</v>
      </c>
      <c r="U379" s="98">
        <v>98.700424666516469</v>
      </c>
      <c r="V379" s="98">
        <v>80.54368765284282</v>
      </c>
      <c r="W379" s="98">
        <v>85.335244314964797</v>
      </c>
      <c r="X379" s="98">
        <v>91.060475549177681</v>
      </c>
      <c r="Y379" s="98">
        <v>70.566180584533001</v>
      </c>
      <c r="DA379" s="63" t="s">
        <v>3975</v>
      </c>
    </row>
    <row r="380" spans="1:105" ht="12" customHeight="1" x14ac:dyDescent="0.25">
      <c r="A380" s="108" t="s">
        <v>52</v>
      </c>
      <c r="B380" s="98"/>
      <c r="C380" s="98">
        <v>588.45020069686791</v>
      </c>
      <c r="D380" s="98">
        <v>634.39396410066911</v>
      </c>
      <c r="E380" s="98">
        <v>614.04096145728101</v>
      </c>
      <c r="F380" s="98">
        <v>606.98610072138035</v>
      </c>
      <c r="G380" s="98">
        <v>625.80964644556457</v>
      </c>
      <c r="H380" s="98">
        <v>650.88474563960472</v>
      </c>
      <c r="I380" s="98">
        <v>655.47467744312121</v>
      </c>
      <c r="J380" s="98">
        <v>656.43101402460252</v>
      </c>
      <c r="K380" s="98">
        <v>640.34656890993267</v>
      </c>
      <c r="L380" s="98">
        <v>678.51485523583733</v>
      </c>
      <c r="M380" s="98">
        <v>683.69843156627314</v>
      </c>
      <c r="N380" s="98">
        <v>696.48231171637224</v>
      </c>
      <c r="O380" s="98">
        <v>709.00438297330879</v>
      </c>
      <c r="P380" s="98">
        <v>716.07687234000821</v>
      </c>
      <c r="Q380" s="98">
        <v>734.42766863056352</v>
      </c>
      <c r="R380" s="98">
        <v>763.05818551254333</v>
      </c>
      <c r="S380" s="98">
        <v>782.1566913782915</v>
      </c>
      <c r="T380" s="98">
        <v>793.73315196577994</v>
      </c>
      <c r="U380" s="98">
        <v>789.41471856701287</v>
      </c>
      <c r="V380" s="98">
        <v>807.52254254793468</v>
      </c>
      <c r="W380" s="98">
        <v>814.25625689631306</v>
      </c>
      <c r="X380" s="98">
        <v>805.67987821844474</v>
      </c>
      <c r="Y380" s="98">
        <v>781.40048582481722</v>
      </c>
      <c r="DA380" s="63" t="s">
        <v>3976</v>
      </c>
    </row>
    <row r="381" spans="1:105" ht="12" customHeight="1" x14ac:dyDescent="0.25">
      <c r="A381" s="121" t="s">
        <v>54</v>
      </c>
      <c r="B381" s="122"/>
      <c r="C381" s="122">
        <v>613.70338659428546</v>
      </c>
      <c r="D381" s="122">
        <v>619.52602528168518</v>
      </c>
      <c r="E381" s="122">
        <v>630.07227208513757</v>
      </c>
      <c r="F381" s="122">
        <v>627.59504063067129</v>
      </c>
      <c r="G381" s="122">
        <v>637.64599005635932</v>
      </c>
      <c r="H381" s="122">
        <v>722.65162718507327</v>
      </c>
      <c r="I381" s="122">
        <v>717.27413070433681</v>
      </c>
      <c r="J381" s="122">
        <v>706.23131396123745</v>
      </c>
      <c r="K381" s="122">
        <v>687.26313576145935</v>
      </c>
      <c r="L381" s="122">
        <v>715.96693191524275</v>
      </c>
      <c r="M381" s="122">
        <v>670.20928606810639</v>
      </c>
      <c r="N381" s="122">
        <v>639.62406928164762</v>
      </c>
      <c r="O381" s="122">
        <v>563.13822472470156</v>
      </c>
      <c r="P381" s="122">
        <v>622.13751380504812</v>
      </c>
      <c r="Q381" s="122">
        <v>604.66970557327534</v>
      </c>
      <c r="R381" s="122">
        <v>610.52365606485023</v>
      </c>
      <c r="S381" s="122">
        <v>620.18568475946745</v>
      </c>
      <c r="T381" s="122">
        <v>652.01401796584901</v>
      </c>
      <c r="U381" s="122">
        <v>597.41593313394287</v>
      </c>
      <c r="V381" s="122">
        <v>589.02699340556239</v>
      </c>
      <c r="W381" s="122">
        <v>600.29078098836499</v>
      </c>
      <c r="X381" s="122">
        <v>615.10959224483054</v>
      </c>
      <c r="Y381" s="122">
        <v>576.24696082513958</v>
      </c>
      <c r="DA381" s="130" t="s">
        <v>3977</v>
      </c>
    </row>
    <row r="382" spans="1:105" ht="12" customHeight="1" x14ac:dyDescent="0.25">
      <c r="A382" s="97" t="s">
        <v>50</v>
      </c>
      <c r="B382" s="98"/>
      <c r="C382" s="98">
        <v>717.16452606279938</v>
      </c>
      <c r="D382" s="98">
        <v>739.55458300225393</v>
      </c>
      <c r="E382" s="98">
        <v>754.03866503034521</v>
      </c>
      <c r="F382" s="98">
        <v>774.31728448557112</v>
      </c>
      <c r="G382" s="98">
        <v>803.99290762662361</v>
      </c>
      <c r="H382" s="98">
        <v>834.11639858941567</v>
      </c>
      <c r="I382" s="98">
        <v>866.04782583613292</v>
      </c>
      <c r="J382" s="98">
        <v>874.23359856241871</v>
      </c>
      <c r="K382" s="98">
        <v>855.22584980161878</v>
      </c>
      <c r="L382" s="98">
        <v>847.97918213921866</v>
      </c>
      <c r="M382" s="98">
        <v>805.93823421231082</v>
      </c>
      <c r="N382" s="98">
        <v>779.23474961017462</v>
      </c>
      <c r="O382" s="98">
        <v>759.63159483244533</v>
      </c>
      <c r="P382" s="98">
        <v>757.17917428712917</v>
      </c>
      <c r="Q382" s="98">
        <v>767.54941018999341</v>
      </c>
      <c r="R382" s="98">
        <v>784.72973277053541</v>
      </c>
      <c r="S382" s="98">
        <v>809.35243501671664</v>
      </c>
      <c r="T382" s="98">
        <v>852.52977153686982</v>
      </c>
      <c r="U382" s="98">
        <v>763.59881716360485</v>
      </c>
      <c r="V382" s="98">
        <v>740.06783905924124</v>
      </c>
      <c r="W382" s="98">
        <v>787.92883978607699</v>
      </c>
      <c r="X382" s="98">
        <v>890.68874237021214</v>
      </c>
      <c r="Y382" s="98">
        <v>742.94379092823692</v>
      </c>
      <c r="DA382" s="63" t="s">
        <v>3978</v>
      </c>
    </row>
    <row r="383" spans="1:105" ht="12" customHeight="1" x14ac:dyDescent="0.25">
      <c r="A383" s="109" t="s">
        <v>120</v>
      </c>
      <c r="B383" s="33"/>
      <c r="C383" s="33">
        <v>585.88621845810053</v>
      </c>
      <c r="D383" s="33">
        <v>572.86637807323473</v>
      </c>
      <c r="E383" s="33">
        <v>583.91170857079294</v>
      </c>
      <c r="F383" s="33">
        <v>573.70727120111826</v>
      </c>
      <c r="G383" s="33">
        <v>587.16230880071475</v>
      </c>
      <c r="H383" s="33">
        <v>694.80141396452416</v>
      </c>
      <c r="I383" s="33">
        <v>679.45143825563741</v>
      </c>
      <c r="J383" s="33">
        <v>664.79725786439758</v>
      </c>
      <c r="K383" s="33">
        <v>636.19624438833591</v>
      </c>
      <c r="L383" s="33">
        <v>671.24609011386792</v>
      </c>
      <c r="M383" s="33">
        <v>620.42663203836139</v>
      </c>
      <c r="N383" s="33">
        <v>597.49490427618753</v>
      </c>
      <c r="O383" s="33">
        <v>509.02971749297325</v>
      </c>
      <c r="P383" s="33">
        <v>585.02367307767349</v>
      </c>
      <c r="Q383" s="33">
        <v>567.37084298320747</v>
      </c>
      <c r="R383" s="33">
        <v>563.88522203490322</v>
      </c>
      <c r="S383" s="33">
        <v>566.49725640562167</v>
      </c>
      <c r="T383" s="33">
        <v>606.61179794624013</v>
      </c>
      <c r="U383" s="33">
        <v>567.08876260500983</v>
      </c>
      <c r="V383" s="33">
        <v>559.28368591527897</v>
      </c>
      <c r="W383" s="33">
        <v>559.28237996863572</v>
      </c>
      <c r="X383" s="33">
        <v>557.32593835902424</v>
      </c>
      <c r="Y383" s="33">
        <v>538.97553249538419</v>
      </c>
      <c r="DA383" s="60" t="s">
        <v>3979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4029.8382824745386</v>
      </c>
      <c r="D385" s="117">
        <f t="shared" si="211"/>
        <v>3905.1896675741264</v>
      </c>
      <c r="E385" s="117">
        <f t="shared" si="211"/>
        <v>4299.5538401098993</v>
      </c>
      <c r="F385" s="117">
        <f t="shared" si="211"/>
        <v>4699.5731925215514</v>
      </c>
      <c r="G385" s="117">
        <f t="shared" si="211"/>
        <v>4956.7526823618646</v>
      </c>
      <c r="H385" s="117">
        <f t="shared" si="211"/>
        <v>4560.3934063750803</v>
      </c>
      <c r="I385" s="117">
        <f t="shared" si="211"/>
        <v>4641.267619024472</v>
      </c>
      <c r="J385" s="117">
        <f t="shared" si="211"/>
        <v>4574.4219345008923</v>
      </c>
      <c r="K385" s="117">
        <f t="shared" si="211"/>
        <v>4597.6642939513031</v>
      </c>
      <c r="L385" s="117">
        <f t="shared" si="211"/>
        <v>4978.3993480321242</v>
      </c>
      <c r="M385" s="117">
        <f t="shared" si="211"/>
        <v>4528.4906683876707</v>
      </c>
      <c r="N385" s="117">
        <f t="shared" si="211"/>
        <v>4409.6114228390079</v>
      </c>
      <c r="O385" s="117">
        <f t="shared" si="211"/>
        <v>4152.6975797409968</v>
      </c>
      <c r="P385" s="117">
        <f t="shared" si="211"/>
        <v>3993.5593869079707</v>
      </c>
      <c r="Q385" s="117">
        <f t="shared" si="211"/>
        <v>4264.9282380164468</v>
      </c>
      <c r="R385" s="117">
        <f t="shared" ref="R385:V385" si="212">R386+R389+R391+R400</f>
        <v>3885.9332082960018</v>
      </c>
      <c r="S385" s="117">
        <f t="shared" si="212"/>
        <v>3943.3027870313094</v>
      </c>
      <c r="T385" s="117">
        <f t="shared" si="212"/>
        <v>4267.9749562402076</v>
      </c>
      <c r="U385" s="117">
        <f t="shared" si="212"/>
        <v>3871.5109494824828</v>
      </c>
      <c r="V385" s="117">
        <f t="shared" si="212"/>
        <v>4048.4614940758001</v>
      </c>
      <c r="W385" s="117">
        <f t="shared" ref="W385:Y385" si="213">W386+W389+W391+W400</f>
        <v>3968.6708546602545</v>
      </c>
      <c r="X385" s="117">
        <f t="shared" si="213"/>
        <v>3831.5948268581001</v>
      </c>
      <c r="Y385" s="117">
        <f t="shared" si="213"/>
        <v>3607.16470284763</v>
      </c>
      <c r="DA385" s="129" t="s">
        <v>4130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2696.1559763444479</v>
      </c>
      <c r="D386" s="122">
        <f t="shared" si="214"/>
        <v>2686.131920380476</v>
      </c>
      <c r="E386" s="122">
        <f t="shared" si="214"/>
        <v>3016.4403949673888</v>
      </c>
      <c r="F386" s="122">
        <f t="shared" si="214"/>
        <v>3377.196136958652</v>
      </c>
      <c r="G386" s="122">
        <f t="shared" si="214"/>
        <v>3449.0587739303724</v>
      </c>
      <c r="H386" s="122">
        <f t="shared" si="214"/>
        <v>3204.8253151125555</v>
      </c>
      <c r="I386" s="122">
        <f t="shared" si="214"/>
        <v>3282.3255205936739</v>
      </c>
      <c r="J386" s="122">
        <f t="shared" si="214"/>
        <v>3245.7000189819878</v>
      </c>
      <c r="K386" s="122">
        <f t="shared" si="214"/>
        <v>3245.2400890284316</v>
      </c>
      <c r="L386" s="122">
        <f t="shared" si="214"/>
        <v>3528.540507607267</v>
      </c>
      <c r="M386" s="122">
        <f t="shared" si="214"/>
        <v>3148.8477042658674</v>
      </c>
      <c r="N386" s="122">
        <f t="shared" si="214"/>
        <v>2972.6702885471464</v>
      </c>
      <c r="O386" s="122">
        <f t="shared" si="214"/>
        <v>2951.2229429629406</v>
      </c>
      <c r="P386" s="122">
        <f t="shared" si="214"/>
        <v>2745.3677255463008</v>
      </c>
      <c r="Q386" s="122">
        <f t="shared" si="214"/>
        <v>3053.5704035875938</v>
      </c>
      <c r="R386" s="122">
        <f t="shared" ref="R386:V386" si="215">SUM(R387:R388)</f>
        <v>2570.7963063817811</v>
      </c>
      <c r="S386" s="122">
        <f t="shared" si="215"/>
        <v>2557.1220978665406</v>
      </c>
      <c r="T386" s="122">
        <f t="shared" si="215"/>
        <v>2784.4484010604306</v>
      </c>
      <c r="U386" s="122">
        <f t="shared" si="215"/>
        <v>2464.1218757122042</v>
      </c>
      <c r="V386" s="122">
        <f t="shared" si="215"/>
        <v>2622.3711020630826</v>
      </c>
      <c r="W386" s="122">
        <f t="shared" ref="W386:Y386" si="216">SUM(W387:W388)</f>
        <v>2524.3974995398439</v>
      </c>
      <c r="X386" s="122">
        <f t="shared" si="216"/>
        <v>2358.0003879115775</v>
      </c>
      <c r="Y386" s="122">
        <f t="shared" si="216"/>
        <v>2261.8444783098785</v>
      </c>
      <c r="DA386" s="130" t="s">
        <v>4131</v>
      </c>
    </row>
    <row r="387" spans="1:105" ht="12" customHeight="1" x14ac:dyDescent="0.25">
      <c r="A387" s="97" t="s">
        <v>211</v>
      </c>
      <c r="B387" s="98"/>
      <c r="C387" s="98">
        <v>2638.064488269602</v>
      </c>
      <c r="D387" s="98">
        <v>2630.0839130358013</v>
      </c>
      <c r="E387" s="98">
        <v>2957.5269093419402</v>
      </c>
      <c r="F387" s="98">
        <v>3311.3848163009479</v>
      </c>
      <c r="G387" s="98">
        <v>3384.07788294901</v>
      </c>
      <c r="H387" s="98">
        <v>3146.83563507893</v>
      </c>
      <c r="I387" s="98">
        <v>3223.4034107867378</v>
      </c>
      <c r="J387" s="98">
        <v>3188.8342724775457</v>
      </c>
      <c r="K387" s="98">
        <v>3190.4719779059969</v>
      </c>
      <c r="L387" s="98">
        <v>3469.3386664435475</v>
      </c>
      <c r="M387" s="98">
        <v>3095.6159830043198</v>
      </c>
      <c r="N387" s="98">
        <v>2923.0424082216573</v>
      </c>
      <c r="O387" s="98">
        <v>2901.2273763427156</v>
      </c>
      <c r="P387" s="98">
        <v>2698.2566475752988</v>
      </c>
      <c r="Q387" s="98">
        <v>3003.3741721869746</v>
      </c>
      <c r="R387" s="98">
        <v>2528.5429257478008</v>
      </c>
      <c r="S387" s="98">
        <v>2515.7727117902723</v>
      </c>
      <c r="T387" s="98">
        <v>2739.0481157328913</v>
      </c>
      <c r="U387" s="98">
        <v>2424.4091930712912</v>
      </c>
      <c r="V387" s="98">
        <v>2580.1214377297074</v>
      </c>
      <c r="W387" s="98">
        <v>2483.5739660762029</v>
      </c>
      <c r="X387" s="98">
        <v>2319.311515503427</v>
      </c>
      <c r="Y387" s="98">
        <v>2224.8087096521144</v>
      </c>
      <c r="DA387" s="63" t="s">
        <v>4132</v>
      </c>
    </row>
    <row r="388" spans="1:105" ht="12" customHeight="1" x14ac:dyDescent="0.25">
      <c r="A388" s="97" t="s">
        <v>53</v>
      </c>
      <c r="B388" s="98"/>
      <c r="C388" s="98">
        <v>58.091488074846147</v>
      </c>
      <c r="D388" s="98">
        <v>56.048007344674744</v>
      </c>
      <c r="E388" s="98">
        <v>58.913485625448814</v>
      </c>
      <c r="F388" s="98">
        <v>65.811320657703902</v>
      </c>
      <c r="G388" s="98">
        <v>64.980890981362379</v>
      </c>
      <c r="H388" s="98">
        <v>57.989680033625433</v>
      </c>
      <c r="I388" s="98">
        <v>58.9221098069359</v>
      </c>
      <c r="J388" s="98">
        <v>56.865746504441994</v>
      </c>
      <c r="K388" s="98">
        <v>54.768111122434718</v>
      </c>
      <c r="L388" s="98">
        <v>59.20184116371945</v>
      </c>
      <c r="M388" s="98">
        <v>53.231721261547698</v>
      </c>
      <c r="N388" s="98">
        <v>49.627880325488988</v>
      </c>
      <c r="O388" s="98">
        <v>49.995566620224807</v>
      </c>
      <c r="P388" s="98">
        <v>47.111077971002196</v>
      </c>
      <c r="Q388" s="98">
        <v>50.196231400619297</v>
      </c>
      <c r="R388" s="98">
        <v>42.253380633980036</v>
      </c>
      <c r="S388" s="98">
        <v>41.349386076268061</v>
      </c>
      <c r="T388" s="98">
        <v>45.40028532753923</v>
      </c>
      <c r="U388" s="98">
        <v>39.712682640912909</v>
      </c>
      <c r="V388" s="98">
        <v>42.249664333375044</v>
      </c>
      <c r="W388" s="98">
        <v>40.82353346364097</v>
      </c>
      <c r="X388" s="98">
        <v>38.688872408150694</v>
      </c>
      <c r="Y388" s="98">
        <v>37.03576865776401</v>
      </c>
      <c r="DA388" s="63" t="s">
        <v>4133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150.73762732345946</v>
      </c>
      <c r="D389" s="122">
        <f t="shared" si="217"/>
        <v>98.636113714756945</v>
      </c>
      <c r="E389" s="122">
        <f t="shared" si="217"/>
        <v>201.31181734557524</v>
      </c>
      <c r="F389" s="122">
        <f t="shared" si="217"/>
        <v>237.87164194996163</v>
      </c>
      <c r="G389" s="122">
        <f t="shared" si="217"/>
        <v>392.84167772498927</v>
      </c>
      <c r="H389" s="122">
        <f t="shared" si="217"/>
        <v>128.20800931240072</v>
      </c>
      <c r="I389" s="122">
        <f t="shared" si="217"/>
        <v>146.17120654483898</v>
      </c>
      <c r="J389" s="122">
        <f t="shared" si="217"/>
        <v>117.01508188447303</v>
      </c>
      <c r="K389" s="122">
        <f t="shared" si="217"/>
        <v>182.79913736280091</v>
      </c>
      <c r="L389" s="122">
        <f t="shared" si="217"/>
        <v>224.33070545126438</v>
      </c>
      <c r="M389" s="122">
        <f t="shared" si="217"/>
        <v>160.35142024050739</v>
      </c>
      <c r="N389" s="122">
        <f t="shared" si="217"/>
        <v>252.5639685023869</v>
      </c>
      <c r="O389" s="122">
        <f t="shared" si="217"/>
        <v>50.452537266112564</v>
      </c>
      <c r="P389" s="122">
        <f t="shared" si="217"/>
        <v>14.129449412898287</v>
      </c>
      <c r="Q389" s="122">
        <f t="shared" si="217"/>
        <v>16.540272789995516</v>
      </c>
      <c r="R389" s="122">
        <f t="shared" si="217"/>
        <v>80.02424526586509</v>
      </c>
      <c r="S389" s="122">
        <f t="shared" si="217"/>
        <v>98.323084211268664</v>
      </c>
      <c r="T389" s="122">
        <f t="shared" si="217"/>
        <v>129.03902128678524</v>
      </c>
      <c r="U389" s="122">
        <f t="shared" si="217"/>
        <v>69.94186080154013</v>
      </c>
      <c r="V389" s="122">
        <f t="shared" si="217"/>
        <v>75.460762611613262</v>
      </c>
      <c r="W389" s="122">
        <f t="shared" si="217"/>
        <v>74.524551788218147</v>
      </c>
      <c r="X389" s="122">
        <f t="shared" si="217"/>
        <v>97.216552731132836</v>
      </c>
      <c r="Y389" s="122">
        <f t="shared" si="217"/>
        <v>33.983679430300008</v>
      </c>
      <c r="DA389" s="130" t="s">
        <v>4134</v>
      </c>
    </row>
    <row r="390" spans="1:105" ht="12" customHeight="1" x14ac:dyDescent="0.25">
      <c r="A390" s="97" t="s">
        <v>53</v>
      </c>
      <c r="B390" s="98"/>
      <c r="C390" s="98">
        <f>RES_hhdet_in_tesh!C48</f>
        <v>150.73762732345946</v>
      </c>
      <c r="D390" s="98">
        <f>RES_hhdet_in_tesh!D48</f>
        <v>98.636113714756945</v>
      </c>
      <c r="E390" s="98">
        <f>RES_hhdet_in_tesh!E48</f>
        <v>201.31181734557524</v>
      </c>
      <c r="F390" s="98">
        <f>RES_hhdet_in_tesh!F48</f>
        <v>237.87164194996163</v>
      </c>
      <c r="G390" s="98">
        <f>RES_hhdet_in_tesh!G48</f>
        <v>392.84167772498927</v>
      </c>
      <c r="H390" s="98">
        <f>RES_hhdet_in_tesh!H48</f>
        <v>128.20800931240072</v>
      </c>
      <c r="I390" s="98">
        <f>RES_hhdet_in_tesh!I48</f>
        <v>146.17120654483898</v>
      </c>
      <c r="J390" s="98">
        <f>RES_hhdet_in_tesh!J48</f>
        <v>117.01508188447303</v>
      </c>
      <c r="K390" s="98">
        <f>RES_hhdet_in_tesh!K48</f>
        <v>182.79913736280091</v>
      </c>
      <c r="L390" s="98">
        <f>RES_hhdet_in_tesh!L48</f>
        <v>224.33070545126438</v>
      </c>
      <c r="M390" s="98">
        <f>RES_hhdet_in_tesh!M48</f>
        <v>160.35142024050739</v>
      </c>
      <c r="N390" s="98">
        <f>RES_hhdet_in_tesh!N48</f>
        <v>252.5639685023869</v>
      </c>
      <c r="O390" s="98">
        <f>RES_hhdet_in_tesh!O48</f>
        <v>50.452537266112564</v>
      </c>
      <c r="P390" s="98">
        <f>RES_hhdet_in_tesh!P48</f>
        <v>14.129449412898287</v>
      </c>
      <c r="Q390" s="98">
        <f>RES_hhdet_in_tesh!Q48</f>
        <v>16.540272789995516</v>
      </c>
      <c r="R390" s="98">
        <f>RES_hhdet_in_tesh!R48</f>
        <v>80.02424526586509</v>
      </c>
      <c r="S390" s="98">
        <f>RES_hhdet_in_tesh!S48</f>
        <v>98.323084211268664</v>
      </c>
      <c r="T390" s="98">
        <f>RES_hhdet_in_tesh!T48</f>
        <v>129.03902128678524</v>
      </c>
      <c r="U390" s="98">
        <f>RES_hhdet_in_tesh!U48</f>
        <v>69.94186080154013</v>
      </c>
      <c r="V390" s="98">
        <f>RES_hhdet_in_tesh!V48</f>
        <v>75.460762611613262</v>
      </c>
      <c r="W390" s="98">
        <f>RES_hhdet_in_tesh!W48</f>
        <v>74.524551788218147</v>
      </c>
      <c r="X390" s="98">
        <f>RES_hhdet_in_tesh!X48</f>
        <v>97.216552731132836</v>
      </c>
      <c r="Y390" s="98">
        <f>RES_hhdet_in_tesh!Y48</f>
        <v>33.983679430300008</v>
      </c>
      <c r="DA390" s="63" t="s">
        <v>4135</v>
      </c>
    </row>
    <row r="391" spans="1:105" ht="12" customHeight="1" x14ac:dyDescent="0.25">
      <c r="A391" s="121" t="s">
        <v>55</v>
      </c>
      <c r="B391" s="122"/>
      <c r="C391" s="122">
        <v>754.17765551322339</v>
      </c>
      <c r="D391" s="122">
        <v>696.00991097328756</v>
      </c>
      <c r="E391" s="122">
        <v>648.39693589566707</v>
      </c>
      <c r="F391" s="122">
        <v>652.77924616458495</v>
      </c>
      <c r="G391" s="122">
        <v>671.23914932719663</v>
      </c>
      <c r="H391" s="122">
        <v>715.75089990400454</v>
      </c>
      <c r="I391" s="122">
        <v>705.71708424059784</v>
      </c>
      <c r="J391" s="122">
        <v>711.42924637683109</v>
      </c>
      <c r="K391" s="122">
        <v>687.20223283103735</v>
      </c>
      <c r="L391" s="122">
        <v>722.98431832074334</v>
      </c>
      <c r="M391" s="122">
        <v>750.16192245250534</v>
      </c>
      <c r="N391" s="122">
        <v>730.04784902110907</v>
      </c>
      <c r="O391" s="122">
        <v>749.64842501883402</v>
      </c>
      <c r="P391" s="122">
        <v>783.68131096380375</v>
      </c>
      <c r="Q391" s="122">
        <v>749.22318183218067</v>
      </c>
      <c r="R391" s="122">
        <v>782.87411826709945</v>
      </c>
      <c r="S391" s="122">
        <v>822.15356047935825</v>
      </c>
      <c r="T391" s="122">
        <v>847.9790458971263</v>
      </c>
      <c r="U391" s="122">
        <v>858.18705521245977</v>
      </c>
      <c r="V391" s="122">
        <v>872.21363069574932</v>
      </c>
      <c r="W391" s="122">
        <v>881.32092112413329</v>
      </c>
      <c r="X391" s="122">
        <v>874.79446148325064</v>
      </c>
      <c r="Y391" s="122">
        <v>836.05817585046861</v>
      </c>
      <c r="DA391" s="130" t="s">
        <v>4136</v>
      </c>
    </row>
    <row r="392" spans="1:105" ht="12" customHeight="1" x14ac:dyDescent="0.25">
      <c r="A392" s="97" t="s">
        <v>138</v>
      </c>
      <c r="B392" s="98"/>
      <c r="C392" s="98">
        <v>710.51550959913618</v>
      </c>
      <c r="D392" s="98">
        <v>682.48238166680972</v>
      </c>
      <c r="E392" s="98">
        <v>670.121439288391</v>
      </c>
      <c r="F392" s="98">
        <v>672.89144200156375</v>
      </c>
      <c r="G392" s="98">
        <v>692.19160986104362</v>
      </c>
      <c r="H392" s="98">
        <v>685.29925364030294</v>
      </c>
      <c r="I392" s="98">
        <v>695.62719397568424</v>
      </c>
      <c r="J392" s="98">
        <v>724.69563018868485</v>
      </c>
      <c r="K392" s="98">
        <v>699.79071566026289</v>
      </c>
      <c r="L392" s="98">
        <v>715.97704764357809</v>
      </c>
      <c r="M392" s="98">
        <v>725.83021677064357</v>
      </c>
      <c r="N392" s="98">
        <v>694.94432055117329</v>
      </c>
      <c r="O392" s="98">
        <v>779.92869489684063</v>
      </c>
      <c r="P392" s="98">
        <v>801.61453745992367</v>
      </c>
      <c r="Q392" s="98">
        <v>936.63558054048713</v>
      </c>
      <c r="R392" s="98">
        <v>814.86637897434821</v>
      </c>
      <c r="S392" s="98">
        <v>808.94847213160381</v>
      </c>
      <c r="T392" s="98">
        <v>855.0506853795107</v>
      </c>
      <c r="U392" s="98">
        <v>813.32972935000066</v>
      </c>
      <c r="V392" s="98">
        <v>893.32135993905001</v>
      </c>
      <c r="W392" s="98">
        <v>893.46015471057547</v>
      </c>
      <c r="X392" s="98">
        <v>858.0916227682817</v>
      </c>
      <c r="Y392" s="98">
        <v>832.3440374404355</v>
      </c>
      <c r="DA392" s="63" t="s">
        <v>4137</v>
      </c>
    </row>
    <row r="393" spans="1:105" ht="12" customHeight="1" x14ac:dyDescent="0.25">
      <c r="A393" s="97" t="s">
        <v>137</v>
      </c>
      <c r="B393" s="98"/>
      <c r="C393" s="98">
        <v>0</v>
      </c>
      <c r="D393" s="98">
        <v>0</v>
      </c>
      <c r="E393" s="98">
        <v>670.14336156588729</v>
      </c>
      <c r="F393" s="98">
        <v>672.94216593489114</v>
      </c>
      <c r="G393" s="98">
        <v>692.24535005814596</v>
      </c>
      <c r="H393" s="98">
        <v>685.34679918502036</v>
      </c>
      <c r="I393" s="98">
        <v>696.18267048568896</v>
      </c>
      <c r="J393" s="98">
        <v>725.97061956684638</v>
      </c>
      <c r="K393" s="98">
        <v>701.15420582827642</v>
      </c>
      <c r="L393" s="98">
        <v>717.15598392913387</v>
      </c>
      <c r="M393" s="98">
        <v>0</v>
      </c>
      <c r="N393" s="98">
        <v>694.62915707193008</v>
      </c>
      <c r="O393" s="98">
        <v>779.75206317748598</v>
      </c>
      <c r="P393" s="98">
        <v>801.8774385157916</v>
      </c>
      <c r="Q393" s="98">
        <v>939.16064783383376</v>
      </c>
      <c r="R393" s="98">
        <v>0</v>
      </c>
      <c r="S393" s="98">
        <v>810.33415183350701</v>
      </c>
      <c r="T393" s="98">
        <v>856.57979462657931</v>
      </c>
      <c r="U393" s="98">
        <v>814.33412075141678</v>
      </c>
      <c r="V393" s="98">
        <v>894.59501018780509</v>
      </c>
      <c r="W393" s="98">
        <v>894.596130712996</v>
      </c>
      <c r="X393" s="98">
        <v>858.9625686509338</v>
      </c>
      <c r="Y393" s="98">
        <v>833.12436892928042</v>
      </c>
      <c r="DA393" s="63" t="s">
        <v>4138</v>
      </c>
    </row>
    <row r="394" spans="1:105" ht="12" customHeight="1" x14ac:dyDescent="0.25">
      <c r="A394" s="100" t="s">
        <v>211</v>
      </c>
      <c r="B394" s="101"/>
      <c r="C394" s="101">
        <v>0</v>
      </c>
      <c r="D394" s="101">
        <v>0</v>
      </c>
      <c r="E394" s="101">
        <v>35.265118319432517</v>
      </c>
      <c r="F394" s="101">
        <v>46.583740080445224</v>
      </c>
      <c r="G394" s="101">
        <v>46.269671881474196</v>
      </c>
      <c r="H394" s="101">
        <v>62.687859290003715</v>
      </c>
      <c r="I394" s="101">
        <v>51.967060261144844</v>
      </c>
      <c r="J394" s="101">
        <v>51.463117147616359</v>
      </c>
      <c r="K394" s="101">
        <v>46.39392676964647</v>
      </c>
      <c r="L394" s="101">
        <v>47.017242801300398</v>
      </c>
      <c r="M394" s="101">
        <v>0</v>
      </c>
      <c r="N394" s="101">
        <v>37.498616918925435</v>
      </c>
      <c r="O394" s="101">
        <v>32.129531903922128</v>
      </c>
      <c r="P394" s="101">
        <v>68.885050491610059</v>
      </c>
      <c r="Q394" s="101">
        <v>25.622134290381464</v>
      </c>
      <c r="R394" s="101">
        <v>0</v>
      </c>
      <c r="S394" s="101">
        <v>44.326480004069843</v>
      </c>
      <c r="T394" s="101">
        <v>56.442765968712116</v>
      </c>
      <c r="U394" s="101">
        <v>66.967126895929894</v>
      </c>
      <c r="V394" s="101">
        <v>63.189610022929635</v>
      </c>
      <c r="W394" s="101">
        <v>69.4995405571361</v>
      </c>
      <c r="X394" s="101">
        <v>70.776686472319128</v>
      </c>
      <c r="Y394" s="101">
        <v>55.166398695907205</v>
      </c>
      <c r="DA394" s="131" t="s">
        <v>4139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634.87824324645476</v>
      </c>
      <c r="F395" s="104">
        <v>626.35842585444584</v>
      </c>
      <c r="G395" s="104">
        <v>645.97567817667175</v>
      </c>
      <c r="H395" s="104">
        <v>622.6589398950166</v>
      </c>
      <c r="I395" s="104">
        <v>644.21561022454432</v>
      </c>
      <c r="J395" s="104">
        <v>674.50750241923004</v>
      </c>
      <c r="K395" s="104">
        <v>654.76027905862986</v>
      </c>
      <c r="L395" s="104">
        <v>670.13874112783355</v>
      </c>
      <c r="M395" s="104">
        <v>0</v>
      </c>
      <c r="N395" s="104">
        <v>657.13054015300452</v>
      </c>
      <c r="O395" s="104">
        <v>747.62253127356382</v>
      </c>
      <c r="P395" s="104">
        <v>732.99238802418165</v>
      </c>
      <c r="Q395" s="104">
        <v>913.53851354345238</v>
      </c>
      <c r="R395" s="104">
        <v>0</v>
      </c>
      <c r="S395" s="104">
        <v>766.0076718294373</v>
      </c>
      <c r="T395" s="104">
        <v>800.13702865786729</v>
      </c>
      <c r="U395" s="104">
        <v>747.36699385548673</v>
      </c>
      <c r="V395" s="104">
        <v>831.40540016487569</v>
      </c>
      <c r="W395" s="104">
        <v>825.09659015585987</v>
      </c>
      <c r="X395" s="104">
        <v>788.18588217861452</v>
      </c>
      <c r="Y395" s="104">
        <v>777.9579702333732</v>
      </c>
      <c r="DA395" s="132" t="s">
        <v>4140</v>
      </c>
    </row>
    <row r="396" spans="1:105" ht="12" customHeight="1" x14ac:dyDescent="0.25">
      <c r="A396" s="106" t="s">
        <v>122</v>
      </c>
      <c r="B396" s="101"/>
      <c r="C396" s="101">
        <v>755.07521385354721</v>
      </c>
      <c r="D396" s="101">
        <v>696.54885530136141</v>
      </c>
      <c r="E396" s="101">
        <v>647.12869649755191</v>
      </c>
      <c r="F396" s="101">
        <v>651.47881667937975</v>
      </c>
      <c r="G396" s="101">
        <v>670.02327044265519</v>
      </c>
      <c r="H396" s="101">
        <v>716.84084676600719</v>
      </c>
      <c r="I396" s="101">
        <v>707.74655786383255</v>
      </c>
      <c r="J396" s="101">
        <v>704.31010900433114</v>
      </c>
      <c r="K396" s="101">
        <v>683.35668699307098</v>
      </c>
      <c r="L396" s="101">
        <v>724.05868412724658</v>
      </c>
      <c r="M396" s="101">
        <v>757.67390400883914</v>
      </c>
      <c r="N396" s="101">
        <v>744.72866685265342</v>
      </c>
      <c r="O396" s="101">
        <v>737.28178339306839</v>
      </c>
      <c r="P396" s="101">
        <v>781.34339416316027</v>
      </c>
      <c r="Q396" s="101">
        <v>740.74716782121459</v>
      </c>
      <c r="R396" s="101">
        <v>777.20963411915159</v>
      </c>
      <c r="S396" s="101">
        <v>821.15066445684704</v>
      </c>
      <c r="T396" s="101">
        <v>845.47219736467287</v>
      </c>
      <c r="U396" s="101">
        <v>863.3851423657236</v>
      </c>
      <c r="V396" s="101">
        <v>870.51494371135618</v>
      </c>
      <c r="W396" s="101">
        <v>880.91830653141233</v>
      </c>
      <c r="X396" s="101">
        <v>875.84476022602837</v>
      </c>
      <c r="Y396" s="101">
        <v>836.53987751496629</v>
      </c>
      <c r="DA396" s="131" t="s">
        <v>4141</v>
      </c>
    </row>
    <row r="397" spans="1:105" ht="12" customHeight="1" x14ac:dyDescent="0.25">
      <c r="A397" s="107" t="s">
        <v>121</v>
      </c>
      <c r="B397" s="104"/>
      <c r="C397" s="104">
        <v>754.98822980172872</v>
      </c>
      <c r="D397" s="104">
        <v>696.41421761232857</v>
      </c>
      <c r="E397" s="104">
        <v>647.25497281196294</v>
      </c>
      <c r="F397" s="104">
        <v>651.71161924213845</v>
      </c>
      <c r="G397" s="104">
        <v>670.19020441030466</v>
      </c>
      <c r="H397" s="104">
        <v>717.03402672962704</v>
      </c>
      <c r="I397" s="104">
        <v>708.49812176818693</v>
      </c>
      <c r="J397" s="104">
        <v>705.86508394861573</v>
      </c>
      <c r="K397" s="104">
        <v>685.01678935830603</v>
      </c>
      <c r="L397" s="104">
        <v>725.44019708331666</v>
      </c>
      <c r="M397" s="104">
        <v>757.90189256899521</v>
      </c>
      <c r="N397" s="104">
        <v>744.45202584872891</v>
      </c>
      <c r="O397" s="104">
        <v>737.0866525350533</v>
      </c>
      <c r="P397" s="104">
        <v>783.13619103640042</v>
      </c>
      <c r="Q397" s="104">
        <v>744.16726558595781</v>
      </c>
      <c r="R397" s="104">
        <v>783.08039984622133</v>
      </c>
      <c r="S397" s="104">
        <v>827.64479510517083</v>
      </c>
      <c r="T397" s="104">
        <v>849.04967247498178</v>
      </c>
      <c r="U397" s="104">
        <v>863.28859214422948</v>
      </c>
      <c r="V397" s="104">
        <v>868.67425912969748</v>
      </c>
      <c r="W397" s="104">
        <v>879.8853840617312</v>
      </c>
      <c r="X397" s="104">
        <v>876.78011244052379</v>
      </c>
      <c r="Y397" s="104">
        <v>837.27084321767836</v>
      </c>
      <c r="DA397" s="132" t="s">
        <v>4142</v>
      </c>
    </row>
    <row r="398" spans="1:105" ht="12" customHeight="1" x14ac:dyDescent="0.25">
      <c r="A398" s="108" t="s">
        <v>53</v>
      </c>
      <c r="B398" s="98"/>
      <c r="C398" s="98">
        <v>166.53802910486073</v>
      </c>
      <c r="D398" s="98">
        <v>62.020253511659504</v>
      </c>
      <c r="E398" s="98">
        <v>33.21401135468205</v>
      </c>
      <c r="F398" s="98">
        <v>44.725518520758214</v>
      </c>
      <c r="G398" s="98">
        <v>44.380557964740063</v>
      </c>
      <c r="H398" s="98">
        <v>66.149281090022413</v>
      </c>
      <c r="I398" s="98">
        <v>53.023444325065725</v>
      </c>
      <c r="J398" s="98">
        <v>49.434069924013436</v>
      </c>
      <c r="K398" s="98">
        <v>44.670220448373442</v>
      </c>
      <c r="L398" s="98">
        <v>46.925341847479224</v>
      </c>
      <c r="M398" s="98">
        <v>74.203461002722278</v>
      </c>
      <c r="N398" s="98">
        <v>47.969714132356579</v>
      </c>
      <c r="O398" s="98">
        <v>28.082269561744617</v>
      </c>
      <c r="P398" s="98">
        <v>67.059318696392211</v>
      </c>
      <c r="Q398" s="98">
        <v>9.7395969553943296</v>
      </c>
      <c r="R398" s="98">
        <v>20.022214333677926</v>
      </c>
      <c r="S398" s="98">
        <v>45.488103726879572</v>
      </c>
      <c r="T398" s="98">
        <v>55.316520509201858</v>
      </c>
      <c r="U398" s="98">
        <v>73.873873577216699</v>
      </c>
      <c r="V398" s="98">
        <v>61.151716581762628</v>
      </c>
      <c r="W398" s="98">
        <v>65.62912716541814</v>
      </c>
      <c r="X398" s="98">
        <v>71.10023422207901</v>
      </c>
      <c r="Y398" s="98">
        <v>55.870357392861095</v>
      </c>
      <c r="DA398" s="63" t="s">
        <v>4143</v>
      </c>
    </row>
    <row r="399" spans="1:105" ht="12" customHeight="1" x14ac:dyDescent="0.25">
      <c r="A399" s="108" t="s">
        <v>52</v>
      </c>
      <c r="B399" s="98"/>
      <c r="C399" s="98">
        <v>588.45020069686791</v>
      </c>
      <c r="D399" s="98">
        <v>634.39396410066911</v>
      </c>
      <c r="E399" s="98">
        <v>614.04096145728101</v>
      </c>
      <c r="F399" s="98">
        <v>606.98610072138035</v>
      </c>
      <c r="G399" s="98">
        <v>625.80964644556457</v>
      </c>
      <c r="H399" s="98">
        <v>650.88474563960472</v>
      </c>
      <c r="I399" s="98">
        <v>655.47467744312121</v>
      </c>
      <c r="J399" s="98">
        <v>656.43101402460252</v>
      </c>
      <c r="K399" s="98">
        <v>640.34656890993267</v>
      </c>
      <c r="L399" s="98">
        <v>678.51485523583733</v>
      </c>
      <c r="M399" s="98">
        <v>683.69843156627314</v>
      </c>
      <c r="N399" s="98">
        <v>696.48231171637224</v>
      </c>
      <c r="O399" s="98">
        <v>709.00438297330879</v>
      </c>
      <c r="P399" s="98">
        <v>716.07687234000821</v>
      </c>
      <c r="Q399" s="98">
        <v>734.42766863056352</v>
      </c>
      <c r="R399" s="98">
        <v>763.05818551254333</v>
      </c>
      <c r="S399" s="98">
        <v>782.1566913782915</v>
      </c>
      <c r="T399" s="98">
        <v>793.73315196577994</v>
      </c>
      <c r="U399" s="98">
        <v>789.41471856701287</v>
      </c>
      <c r="V399" s="98">
        <v>807.52254254793468</v>
      </c>
      <c r="W399" s="98">
        <v>814.25625689631306</v>
      </c>
      <c r="X399" s="98">
        <v>805.67987821844474</v>
      </c>
      <c r="Y399" s="98">
        <v>781.40048582481722</v>
      </c>
      <c r="DA399" s="63" t="s">
        <v>4144</v>
      </c>
    </row>
    <row r="400" spans="1:105" ht="12" customHeight="1" x14ac:dyDescent="0.25">
      <c r="A400" s="121" t="s">
        <v>54</v>
      </c>
      <c r="B400" s="122"/>
      <c r="C400" s="122">
        <v>428.7670232934081</v>
      </c>
      <c r="D400" s="122">
        <v>424.41172250560601</v>
      </c>
      <c r="E400" s="122">
        <v>433.40469190126879</v>
      </c>
      <c r="F400" s="122">
        <v>431.72616744835216</v>
      </c>
      <c r="G400" s="122">
        <v>443.61308137930655</v>
      </c>
      <c r="H400" s="122">
        <v>511.6091820461192</v>
      </c>
      <c r="I400" s="122">
        <v>507.05380764536102</v>
      </c>
      <c r="J400" s="122">
        <v>500.27758725760054</v>
      </c>
      <c r="K400" s="122">
        <v>482.42283472903245</v>
      </c>
      <c r="L400" s="122">
        <v>502.54381665284961</v>
      </c>
      <c r="M400" s="122">
        <v>469.12962142879064</v>
      </c>
      <c r="N400" s="122">
        <v>454.32931676836552</v>
      </c>
      <c r="O400" s="122">
        <v>401.37367449311006</v>
      </c>
      <c r="P400" s="122">
        <v>450.38090098496787</v>
      </c>
      <c r="Q400" s="122">
        <v>445.59437980667684</v>
      </c>
      <c r="R400" s="122">
        <v>452.23853838125626</v>
      </c>
      <c r="S400" s="122">
        <v>465.70404447414177</v>
      </c>
      <c r="T400" s="122">
        <v>506.50848799586566</v>
      </c>
      <c r="U400" s="122">
        <v>479.26015775627866</v>
      </c>
      <c r="V400" s="122">
        <v>478.41599870535549</v>
      </c>
      <c r="W400" s="122">
        <v>488.4278822080592</v>
      </c>
      <c r="X400" s="122">
        <v>501.58342473213958</v>
      </c>
      <c r="Y400" s="122">
        <v>475.27836925698301</v>
      </c>
      <c r="DA400" s="130" t="s">
        <v>4145</v>
      </c>
    </row>
    <row r="401" spans="1:105" ht="12" customHeight="1" x14ac:dyDescent="0.25">
      <c r="A401" s="97" t="s">
        <v>50</v>
      </c>
      <c r="B401" s="98"/>
      <c r="C401" s="98">
        <v>409.15959037831891</v>
      </c>
      <c r="D401" s="98">
        <v>422.42267137021889</v>
      </c>
      <c r="E401" s="98">
        <v>431.19440328210266</v>
      </c>
      <c r="F401" s="98">
        <v>443.30271588428377</v>
      </c>
      <c r="G401" s="98">
        <v>460.8239654918188</v>
      </c>
      <c r="H401" s="98">
        <v>478.64150841350482</v>
      </c>
      <c r="I401" s="98">
        <v>497.53759623514145</v>
      </c>
      <c r="J401" s="98">
        <v>502.81862443982385</v>
      </c>
      <c r="K401" s="98">
        <v>492.4521671662892</v>
      </c>
      <c r="L401" s="98">
        <v>488.84068237420098</v>
      </c>
      <c r="M401" s="98">
        <v>465.0101444921421</v>
      </c>
      <c r="N401" s="98">
        <v>449.82170649032804</v>
      </c>
      <c r="O401" s="98">
        <v>438.63313293371624</v>
      </c>
      <c r="P401" s="98">
        <v>437.57182087818558</v>
      </c>
      <c r="Q401" s="98">
        <v>445.02859253558103</v>
      </c>
      <c r="R401" s="98">
        <v>458.92103113425014</v>
      </c>
      <c r="S401" s="98">
        <v>479.04015712705154</v>
      </c>
      <c r="T401" s="98">
        <v>511.20609657683855</v>
      </c>
      <c r="U401" s="98">
        <v>463.27883601932865</v>
      </c>
      <c r="V401" s="98">
        <v>452.7151782250719</v>
      </c>
      <c r="W401" s="98">
        <v>483.89251041110106</v>
      </c>
      <c r="X401" s="98">
        <v>547.35454936244423</v>
      </c>
      <c r="Y401" s="98">
        <v>456.59042829161319</v>
      </c>
      <c r="DA401" s="63" t="s">
        <v>4146</v>
      </c>
    </row>
    <row r="402" spans="1:105" ht="12" customHeight="1" x14ac:dyDescent="0.25">
      <c r="A402" s="109" t="s">
        <v>120</v>
      </c>
      <c r="B402" s="33"/>
      <c r="C402" s="33">
        <v>434.03879258688266</v>
      </c>
      <c r="D402" s="33">
        <v>425.18494202951962</v>
      </c>
      <c r="E402" s="33">
        <v>434.22772277089445</v>
      </c>
      <c r="F402" s="33">
        <v>427.47436242877745</v>
      </c>
      <c r="G402" s="33">
        <v>438.38984790822701</v>
      </c>
      <c r="H402" s="33">
        <v>519.84637419648175</v>
      </c>
      <c r="I402" s="33">
        <v>509.47311125361443</v>
      </c>
      <c r="J402" s="33">
        <v>499.65089651108872</v>
      </c>
      <c r="K402" s="33">
        <v>479.37354588510556</v>
      </c>
      <c r="L402" s="33">
        <v>507.18592902665364</v>
      </c>
      <c r="M402" s="33">
        <v>470.64056288913997</v>
      </c>
      <c r="N402" s="33">
        <v>455.68954119200487</v>
      </c>
      <c r="O402" s="33">
        <v>391.11351316869315</v>
      </c>
      <c r="P402" s="33">
        <v>453.90125283231771</v>
      </c>
      <c r="Q402" s="33">
        <v>445.7239430431124</v>
      </c>
      <c r="R402" s="33">
        <v>450.44950206685337</v>
      </c>
      <c r="S402" s="33">
        <v>461.91905092897133</v>
      </c>
      <c r="T402" s="33">
        <v>505.44482165264338</v>
      </c>
      <c r="U402" s="33">
        <v>482.17663301439075</v>
      </c>
      <c r="V402" s="33">
        <v>483.4770628366461</v>
      </c>
      <c r="W402" s="33">
        <v>489.41909021039595</v>
      </c>
      <c r="X402" s="33">
        <v>491.98609916379269</v>
      </c>
      <c r="Y402" s="33">
        <v>479.45677056125913</v>
      </c>
      <c r="DA402" s="60" t="s">
        <v>4147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1538.435122538232</v>
      </c>
      <c r="D404" s="117">
        <f t="shared" si="218"/>
        <v>1537.2540007029106</v>
      </c>
      <c r="E404" s="117">
        <f t="shared" si="218"/>
        <v>1708.2889699192549</v>
      </c>
      <c r="F404" s="117">
        <f t="shared" si="218"/>
        <v>1885.4139872385833</v>
      </c>
      <c r="G404" s="117">
        <f t="shared" si="218"/>
        <v>1898.2893395865406</v>
      </c>
      <c r="H404" s="117">
        <f t="shared" si="218"/>
        <v>1743.2066831890643</v>
      </c>
      <c r="I404" s="117">
        <f t="shared" si="218"/>
        <v>1819.2018246818423</v>
      </c>
      <c r="J404" s="117">
        <f t="shared" si="218"/>
        <v>1831.2310406378328</v>
      </c>
      <c r="K404" s="117">
        <f t="shared" si="218"/>
        <v>1763.7765121516818</v>
      </c>
      <c r="L404" s="117">
        <f t="shared" si="218"/>
        <v>1882.1716907288239</v>
      </c>
      <c r="M404" s="117">
        <f t="shared" si="218"/>
        <v>1668.1135018347338</v>
      </c>
      <c r="N404" s="117">
        <f t="shared" si="218"/>
        <v>1529.1499279511718</v>
      </c>
      <c r="O404" s="117">
        <f t="shared" si="218"/>
        <v>1444.7630642507131</v>
      </c>
      <c r="P404" s="117">
        <f t="shared" si="218"/>
        <v>1203.0749972265121</v>
      </c>
      <c r="Q404" s="117">
        <f t="shared" si="218"/>
        <v>1262.6828792926826</v>
      </c>
      <c r="R404" s="117">
        <f t="shared" ref="R404:V404" si="219">R405+R408+R410+R419</f>
        <v>1067.3630069912392</v>
      </c>
      <c r="S404" s="117">
        <f t="shared" si="219"/>
        <v>1083.3413027978972</v>
      </c>
      <c r="T404" s="117">
        <f t="shared" si="219"/>
        <v>1157.4371415345393</v>
      </c>
      <c r="U404" s="117">
        <f t="shared" si="219"/>
        <v>1013.7279056422616</v>
      </c>
      <c r="V404" s="117">
        <f t="shared" si="219"/>
        <v>1077.0357122785113</v>
      </c>
      <c r="W404" s="117">
        <f t="shared" ref="W404:Y404" si="220">W405+W408+W410+W419</f>
        <v>1029.6633955441432</v>
      </c>
      <c r="X404" s="117">
        <f t="shared" si="220"/>
        <v>970.09381579285275</v>
      </c>
      <c r="Y404" s="117">
        <f t="shared" si="220"/>
        <v>954.59080913840501</v>
      </c>
      <c r="DA404" s="129" t="s">
        <v>4297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1496.4060637942416</v>
      </c>
      <c r="D405" s="122">
        <f t="shared" si="221"/>
        <v>1476.8424988854938</v>
      </c>
      <c r="E405" s="122">
        <f t="shared" si="221"/>
        <v>1642.8401680876971</v>
      </c>
      <c r="F405" s="122">
        <f t="shared" si="221"/>
        <v>1817.5761528004048</v>
      </c>
      <c r="G405" s="122">
        <f t="shared" si="221"/>
        <v>1836.4968692938687</v>
      </c>
      <c r="H405" s="122">
        <f t="shared" si="221"/>
        <v>1692.6943151273181</v>
      </c>
      <c r="I405" s="122">
        <f t="shared" si="221"/>
        <v>1713.2884368161451</v>
      </c>
      <c r="J405" s="122">
        <f t="shared" si="221"/>
        <v>1673.9300643975396</v>
      </c>
      <c r="K405" s="122">
        <f t="shared" si="221"/>
        <v>1651.2005272568856</v>
      </c>
      <c r="L405" s="122">
        <f t="shared" si="221"/>
        <v>1767.8060245890472</v>
      </c>
      <c r="M405" s="122">
        <f t="shared" si="221"/>
        <v>1535.2182910260451</v>
      </c>
      <c r="N405" s="122">
        <f t="shared" si="221"/>
        <v>1392.2629052637678</v>
      </c>
      <c r="O405" s="122">
        <f t="shared" si="221"/>
        <v>1306.8315755223525</v>
      </c>
      <c r="P405" s="122">
        <f t="shared" si="221"/>
        <v>1144.3529831662383</v>
      </c>
      <c r="Q405" s="122">
        <f t="shared" si="221"/>
        <v>1217.8680529805756</v>
      </c>
      <c r="R405" s="122">
        <f t="shared" ref="R405:V405" si="222">SUM(R406:R407)</f>
        <v>1008.6255502483386</v>
      </c>
      <c r="S405" s="122">
        <f t="shared" si="222"/>
        <v>995.8733254081119</v>
      </c>
      <c r="T405" s="122">
        <f t="shared" si="222"/>
        <v>1081.0487057179425</v>
      </c>
      <c r="U405" s="122">
        <f t="shared" si="222"/>
        <v>956.67847812315927</v>
      </c>
      <c r="V405" s="122">
        <f t="shared" si="222"/>
        <v>1015.8919921648086</v>
      </c>
      <c r="W405" s="122">
        <f t="shared" ref="W405:Y405" si="223">SUM(W406:W407)</f>
        <v>975.01038460707412</v>
      </c>
      <c r="X405" s="122">
        <f t="shared" si="223"/>
        <v>908.9846686377482</v>
      </c>
      <c r="Y405" s="122">
        <f t="shared" si="223"/>
        <v>871.05027232452358</v>
      </c>
      <c r="DA405" s="130" t="s">
        <v>4298</v>
      </c>
    </row>
    <row r="406" spans="1:105" ht="12" customHeight="1" x14ac:dyDescent="0.25">
      <c r="A406" s="97" t="s">
        <v>211</v>
      </c>
      <c r="B406" s="98"/>
      <c r="C406" s="98">
        <v>1496.4060637942416</v>
      </c>
      <c r="D406" s="98">
        <v>1476.8424988854938</v>
      </c>
      <c r="E406" s="98">
        <v>1642.8401680876971</v>
      </c>
      <c r="F406" s="98">
        <v>1817.5761528004048</v>
      </c>
      <c r="G406" s="98">
        <v>1836.4968692938687</v>
      </c>
      <c r="H406" s="98">
        <v>1692.6943151273181</v>
      </c>
      <c r="I406" s="98">
        <v>1713.2884368161451</v>
      </c>
      <c r="J406" s="98">
        <v>1673.9300643975396</v>
      </c>
      <c r="K406" s="98">
        <v>1651.2005272568856</v>
      </c>
      <c r="L406" s="98">
        <v>1767.8060245890472</v>
      </c>
      <c r="M406" s="98">
        <v>1535.2182910260451</v>
      </c>
      <c r="N406" s="98">
        <v>1392.2629052637678</v>
      </c>
      <c r="O406" s="98">
        <v>1306.8315755223525</v>
      </c>
      <c r="P406" s="98">
        <v>1144.3529831662383</v>
      </c>
      <c r="Q406" s="98">
        <v>1217.8680529805756</v>
      </c>
      <c r="R406" s="98">
        <v>1008.6255502483386</v>
      </c>
      <c r="S406" s="98">
        <v>995.8733254081119</v>
      </c>
      <c r="T406" s="98">
        <v>1081.0487057179425</v>
      </c>
      <c r="U406" s="98">
        <v>956.67847812315927</v>
      </c>
      <c r="V406" s="98">
        <v>1015.8919921648086</v>
      </c>
      <c r="W406" s="98">
        <v>975.01038460707412</v>
      </c>
      <c r="X406" s="98">
        <v>908.9846686377482</v>
      </c>
      <c r="Y406" s="98">
        <v>871.05027232452358</v>
      </c>
      <c r="DA406" s="63" t="s">
        <v>4299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4300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4301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4302</v>
      </c>
    </row>
    <row r="410" spans="1:105" ht="12" customHeight="1" x14ac:dyDescent="0.25">
      <c r="A410" s="121" t="s">
        <v>55</v>
      </c>
      <c r="B410" s="122"/>
      <c r="C410" s="122">
        <v>7.5090731613534576</v>
      </c>
      <c r="D410" s="122">
        <v>13.385433132061852</v>
      </c>
      <c r="E410" s="122">
        <v>18.973368778565845</v>
      </c>
      <c r="F410" s="122">
        <v>20.589292129489721</v>
      </c>
      <c r="G410" s="122">
        <v>19.270387916617217</v>
      </c>
      <c r="H410" s="122">
        <v>12.634178550971159</v>
      </c>
      <c r="I410" s="122">
        <v>66.036344982648032</v>
      </c>
      <c r="J410" s="122">
        <v>118.01253833324584</v>
      </c>
      <c r="K410" s="122">
        <v>67.281087512963424</v>
      </c>
      <c r="L410" s="122">
        <v>65.623015262736146</v>
      </c>
      <c r="M410" s="122">
        <v>83.765909328067821</v>
      </c>
      <c r="N410" s="122">
        <v>95.854060603881592</v>
      </c>
      <c r="O410" s="122">
        <v>100.67378265280362</v>
      </c>
      <c r="P410" s="122">
        <v>21.641519743797417</v>
      </c>
      <c r="Q410" s="122">
        <v>12.327332162248204</v>
      </c>
      <c r="R410" s="122">
        <v>21.092281881849001</v>
      </c>
      <c r="S410" s="122">
        <v>46.823376833524499</v>
      </c>
      <c r="T410" s="122">
        <v>40.634139789129463</v>
      </c>
      <c r="U410" s="122">
        <v>30.279683146944475</v>
      </c>
      <c r="V410" s="122">
        <v>33.484986387468183</v>
      </c>
      <c r="W410" s="122">
        <v>22.55137159769917</v>
      </c>
      <c r="X410" s="122">
        <v>26.038346299722299</v>
      </c>
      <c r="Y410" s="122">
        <v>52.701467290109257</v>
      </c>
      <c r="DA410" s="130" t="s">
        <v>4303</v>
      </c>
    </row>
    <row r="411" spans="1:105" ht="12" customHeight="1" x14ac:dyDescent="0.25">
      <c r="A411" s="97" t="s">
        <v>138</v>
      </c>
      <c r="B411" s="98"/>
      <c r="C411" s="98">
        <v>377.07789276303623</v>
      </c>
      <c r="D411" s="98">
        <v>360.62940212076808</v>
      </c>
      <c r="E411" s="98">
        <v>352.25509422044388</v>
      </c>
      <c r="F411" s="98">
        <v>351.39445041544178</v>
      </c>
      <c r="G411" s="98">
        <v>359.24091635012115</v>
      </c>
      <c r="H411" s="98">
        <v>354.27804138130949</v>
      </c>
      <c r="I411" s="98">
        <v>357.03268967698926</v>
      </c>
      <c r="J411" s="98">
        <v>369.01320095438001</v>
      </c>
      <c r="K411" s="98">
        <v>352.82827190184338</v>
      </c>
      <c r="L411" s="98">
        <v>356.86028820232997</v>
      </c>
      <c r="M411" s="98">
        <v>353.72566897052934</v>
      </c>
      <c r="N411" s="98">
        <v>326.8988892054798</v>
      </c>
      <c r="O411" s="98">
        <v>348.44905684469603</v>
      </c>
      <c r="P411" s="98">
        <v>337.76857511886232</v>
      </c>
      <c r="Q411" s="98">
        <v>375.76140802462311</v>
      </c>
      <c r="R411" s="98">
        <v>317.11940349214899</v>
      </c>
      <c r="S411" s="98">
        <v>306.25455339114791</v>
      </c>
      <c r="T411" s="98">
        <v>315.86210087308575</v>
      </c>
      <c r="U411" s="98">
        <v>294.63613360363547</v>
      </c>
      <c r="V411" s="98">
        <v>318.60559107980026</v>
      </c>
      <c r="W411" s="98">
        <v>315.66566248226212</v>
      </c>
      <c r="X411" s="98">
        <v>301.83127644884416</v>
      </c>
      <c r="Y411" s="98">
        <v>292.13388330912596</v>
      </c>
      <c r="DA411" s="63" t="s">
        <v>4304</v>
      </c>
    </row>
    <row r="412" spans="1:105" ht="12" customHeight="1" x14ac:dyDescent="0.25">
      <c r="A412" s="97" t="s">
        <v>137</v>
      </c>
      <c r="B412" s="98"/>
      <c r="C412" s="98">
        <v>0</v>
      </c>
      <c r="D412" s="98">
        <v>0</v>
      </c>
      <c r="E412" s="98">
        <v>18.537412546445601</v>
      </c>
      <c r="F412" s="98">
        <v>24.326758704453546</v>
      </c>
      <c r="G412" s="98">
        <v>24.013523263099152</v>
      </c>
      <c r="H412" s="98">
        <v>32.407640734578386</v>
      </c>
      <c r="I412" s="98">
        <v>26.672245507830574</v>
      </c>
      <c r="J412" s="98">
        <v>26.204890437641644</v>
      </c>
      <c r="K412" s="98">
        <v>23.39140637702025</v>
      </c>
      <c r="L412" s="98">
        <v>23.434531695914874</v>
      </c>
      <c r="M412" s="98">
        <v>0</v>
      </c>
      <c r="N412" s="98">
        <v>17.639191882043558</v>
      </c>
      <c r="O412" s="98">
        <v>14.35452389691091</v>
      </c>
      <c r="P412" s="98">
        <v>29.025428387649772</v>
      </c>
      <c r="Q412" s="98">
        <v>10.279141063586302</v>
      </c>
      <c r="R412" s="98">
        <v>0</v>
      </c>
      <c r="S412" s="98">
        <v>16.781274462731893</v>
      </c>
      <c r="T412" s="98">
        <v>20.850378746907122</v>
      </c>
      <c r="U412" s="98">
        <v>24.259454235036308</v>
      </c>
      <c r="V412" s="98">
        <v>22.53675323830965</v>
      </c>
      <c r="W412" s="98">
        <v>24.554669166290839</v>
      </c>
      <c r="X412" s="98">
        <v>24.895497233549463</v>
      </c>
      <c r="Y412" s="98">
        <v>19.362155015579326</v>
      </c>
      <c r="DA412" s="63" t="s">
        <v>4305</v>
      </c>
    </row>
    <row r="413" spans="1:105" ht="12" customHeight="1" x14ac:dyDescent="0.25">
      <c r="A413" s="100" t="s">
        <v>211</v>
      </c>
      <c r="B413" s="101"/>
      <c r="C413" s="101">
        <v>0</v>
      </c>
      <c r="D413" s="101">
        <v>0</v>
      </c>
      <c r="E413" s="101">
        <v>18.537412546445601</v>
      </c>
      <c r="F413" s="101">
        <v>24.326758704453546</v>
      </c>
      <c r="G413" s="101">
        <v>24.013523263099152</v>
      </c>
      <c r="H413" s="101">
        <v>32.407640734578386</v>
      </c>
      <c r="I413" s="101">
        <v>26.672245507830574</v>
      </c>
      <c r="J413" s="101">
        <v>26.204890437641644</v>
      </c>
      <c r="K413" s="101">
        <v>23.39140637702025</v>
      </c>
      <c r="L413" s="101">
        <v>23.434531695914874</v>
      </c>
      <c r="M413" s="101">
        <v>0</v>
      </c>
      <c r="N413" s="101">
        <v>17.639191882043558</v>
      </c>
      <c r="O413" s="101">
        <v>14.35452389691091</v>
      </c>
      <c r="P413" s="101">
        <v>29.025428387649772</v>
      </c>
      <c r="Q413" s="101">
        <v>10.279141063586302</v>
      </c>
      <c r="R413" s="101">
        <v>0</v>
      </c>
      <c r="S413" s="101">
        <v>16.781274462731893</v>
      </c>
      <c r="T413" s="101">
        <v>20.850378746907122</v>
      </c>
      <c r="U413" s="101">
        <v>24.259454235036308</v>
      </c>
      <c r="V413" s="101">
        <v>22.53675323830965</v>
      </c>
      <c r="W413" s="101">
        <v>24.554669166290839</v>
      </c>
      <c r="X413" s="101">
        <v>24.895497233549463</v>
      </c>
      <c r="Y413" s="101">
        <v>19.362155015579326</v>
      </c>
      <c r="DA413" s="131" t="s">
        <v>4306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4307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4308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4309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4310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4311</v>
      </c>
    </row>
    <row r="419" spans="1:105" ht="12" customHeight="1" x14ac:dyDescent="0.25">
      <c r="A419" s="121" t="s">
        <v>54</v>
      </c>
      <c r="B419" s="122"/>
      <c r="C419" s="122">
        <v>34.519985582637041</v>
      </c>
      <c r="D419" s="122">
        <v>47.026068685354751</v>
      </c>
      <c r="E419" s="122">
        <v>46.475433052991924</v>
      </c>
      <c r="F419" s="122">
        <v>47.248542308688997</v>
      </c>
      <c r="G419" s="122">
        <v>42.522082376054541</v>
      </c>
      <c r="H419" s="122">
        <v>37.878189510774959</v>
      </c>
      <c r="I419" s="122">
        <v>39.877042883049278</v>
      </c>
      <c r="J419" s="122">
        <v>39.288437907047459</v>
      </c>
      <c r="K419" s="122">
        <v>45.294897381832733</v>
      </c>
      <c r="L419" s="122">
        <v>48.742650877040724</v>
      </c>
      <c r="M419" s="122">
        <v>49.129301480620725</v>
      </c>
      <c r="N419" s="122">
        <v>41.03296208352225</v>
      </c>
      <c r="O419" s="122">
        <v>37.257706075556968</v>
      </c>
      <c r="P419" s="122">
        <v>37.080494316476205</v>
      </c>
      <c r="Q419" s="122">
        <v>32.487494149858748</v>
      </c>
      <c r="R419" s="122">
        <v>37.645174861051537</v>
      </c>
      <c r="S419" s="122">
        <v>40.644600556260912</v>
      </c>
      <c r="T419" s="122">
        <v>35.75429602746722</v>
      </c>
      <c r="U419" s="122">
        <v>26.769744372157952</v>
      </c>
      <c r="V419" s="122">
        <v>27.658733726234509</v>
      </c>
      <c r="W419" s="122">
        <v>32.101639339370067</v>
      </c>
      <c r="X419" s="122">
        <v>35.070800855382181</v>
      </c>
      <c r="Y419" s="122">
        <v>30.839069523772164</v>
      </c>
      <c r="DA419" s="130" t="s">
        <v>4312</v>
      </c>
    </row>
    <row r="420" spans="1:105" ht="12" customHeight="1" x14ac:dyDescent="0.25">
      <c r="A420" s="97" t="s">
        <v>50</v>
      </c>
      <c r="B420" s="98"/>
      <c r="C420" s="98">
        <v>162.91109374042551</v>
      </c>
      <c r="D420" s="98">
        <v>167.99721907479201</v>
      </c>
      <c r="E420" s="98">
        <v>171.28742314829327</v>
      </c>
      <c r="F420" s="98">
        <v>175.89391434374235</v>
      </c>
      <c r="G420" s="98">
        <v>182.63502889646387</v>
      </c>
      <c r="H420" s="98">
        <v>189.47788110357166</v>
      </c>
      <c r="I420" s="98">
        <v>196.73142411693601</v>
      </c>
      <c r="J420" s="98">
        <v>198.59090424943909</v>
      </c>
      <c r="K420" s="98">
        <v>194.27310404093572</v>
      </c>
      <c r="L420" s="98">
        <v>192.62695101474492</v>
      </c>
      <c r="M420" s="98">
        <v>183.07692928366856</v>
      </c>
      <c r="N420" s="98">
        <v>177.01096572144729</v>
      </c>
      <c r="O420" s="98">
        <v>172.55791308213833</v>
      </c>
      <c r="P420" s="98">
        <v>172.00082123106429</v>
      </c>
      <c r="Q420" s="98">
        <v>174.35652401875893</v>
      </c>
      <c r="R420" s="98">
        <v>178.25920609615486</v>
      </c>
      <c r="S420" s="98">
        <v>183.85249913839735</v>
      </c>
      <c r="T420" s="98">
        <v>193.66066290231538</v>
      </c>
      <c r="U420" s="98">
        <v>173.45910730688453</v>
      </c>
      <c r="V420" s="98">
        <v>168.11381032069727</v>
      </c>
      <c r="W420" s="98">
        <v>178.98591524580527</v>
      </c>
      <c r="X420" s="98">
        <v>202.32885471681743</v>
      </c>
      <c r="Y420" s="98">
        <v>168.76711154725834</v>
      </c>
      <c r="DA420" s="63" t="s">
        <v>4313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4314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78.413779726790651</v>
      </c>
      <c r="D423" s="118">
        <f t="shared" si="225"/>
        <v>75.38585447255987</v>
      </c>
      <c r="E423" s="118">
        <f t="shared" si="225"/>
        <v>79.980402774109194</v>
      </c>
      <c r="F423" s="118">
        <f t="shared" si="225"/>
        <v>86.492261172400191</v>
      </c>
      <c r="G423" s="118">
        <f t="shared" si="225"/>
        <v>86.209132610799799</v>
      </c>
      <c r="H423" s="118">
        <f t="shared" si="225"/>
        <v>79.780834414652688</v>
      </c>
      <c r="I423" s="118">
        <f t="shared" si="225"/>
        <v>78.748493468911917</v>
      </c>
      <c r="J423" s="118">
        <f t="shared" si="225"/>
        <v>76.833097014525237</v>
      </c>
      <c r="K423" s="118">
        <f t="shared" si="225"/>
        <v>74.796491939013151</v>
      </c>
      <c r="L423" s="118">
        <f t="shared" si="225"/>
        <v>78.618202976327396</v>
      </c>
      <c r="M423" s="118">
        <f t="shared" si="225"/>
        <v>68.297407827113048</v>
      </c>
      <c r="N423" s="118">
        <f t="shared" si="225"/>
        <v>61.875402275950066</v>
      </c>
      <c r="O423" s="118">
        <f t="shared" si="225"/>
        <v>56.915745564962897</v>
      </c>
      <c r="P423" s="118">
        <f t="shared" si="225"/>
        <v>50.739812610130564</v>
      </c>
      <c r="Q423" s="118">
        <f t="shared" si="225"/>
        <v>52.239137731447343</v>
      </c>
      <c r="R423" s="118">
        <f t="shared" ref="R423:V423" si="226">R424+R427+R429+R438</f>
        <v>45.472922723006555</v>
      </c>
      <c r="S423" s="118">
        <f t="shared" si="226"/>
        <v>45.444499848682575</v>
      </c>
      <c r="T423" s="118">
        <f t="shared" si="226"/>
        <v>48.576211785403878</v>
      </c>
      <c r="U423" s="118">
        <f t="shared" si="226"/>
        <v>43.745813129610035</v>
      </c>
      <c r="V423" s="118">
        <f t="shared" si="226"/>
        <v>45.343289855249942</v>
      </c>
      <c r="W423" s="118">
        <f t="shared" ref="W423:Y423" si="227">W424+W427+W429+W438</f>
        <v>43.489115568543347</v>
      </c>
      <c r="X423" s="118">
        <f t="shared" si="227"/>
        <v>41.045682656847291</v>
      </c>
      <c r="Y423" s="118">
        <f t="shared" si="227"/>
        <v>39.06916422302983</v>
      </c>
      <c r="DA423" s="129" t="s">
        <v>4465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59.058414880044531</v>
      </c>
      <c r="D424" s="123">
        <f t="shared" si="228"/>
        <v>57.490841620327814</v>
      </c>
      <c r="E424" s="123">
        <f t="shared" si="228"/>
        <v>62.857554360365818</v>
      </c>
      <c r="F424" s="123">
        <f t="shared" si="228"/>
        <v>69.236214561604882</v>
      </c>
      <c r="G424" s="123">
        <f t="shared" si="228"/>
        <v>68.332426633769202</v>
      </c>
      <c r="H424" s="123">
        <f t="shared" si="228"/>
        <v>61.929713999220695</v>
      </c>
      <c r="I424" s="123">
        <f t="shared" si="228"/>
        <v>61.530100837161868</v>
      </c>
      <c r="J424" s="123">
        <f t="shared" si="228"/>
        <v>59.679156198203913</v>
      </c>
      <c r="K424" s="123">
        <f t="shared" si="228"/>
        <v>58.598814980546877</v>
      </c>
      <c r="L424" s="123">
        <f t="shared" si="228"/>
        <v>61.595772219930069</v>
      </c>
      <c r="M424" s="123">
        <f t="shared" si="228"/>
        <v>51.560342711563464</v>
      </c>
      <c r="N424" s="123">
        <f t="shared" si="228"/>
        <v>46.145840715333122</v>
      </c>
      <c r="O424" s="123">
        <f t="shared" si="228"/>
        <v>42.801820493493558</v>
      </c>
      <c r="P424" s="123">
        <f t="shared" si="228"/>
        <v>37.147691916125893</v>
      </c>
      <c r="Q424" s="123">
        <f t="shared" si="228"/>
        <v>39.236504034690157</v>
      </c>
      <c r="R424" s="123">
        <f t="shared" ref="R424:V424" si="229">SUM(R425:R426)</f>
        <v>32.257783164970775</v>
      </c>
      <c r="S424" s="123">
        <f t="shared" si="229"/>
        <v>31.601191818377426</v>
      </c>
      <c r="T424" s="123">
        <f t="shared" si="229"/>
        <v>34.102100227523408</v>
      </c>
      <c r="U424" s="123">
        <f t="shared" si="229"/>
        <v>29.994167898065538</v>
      </c>
      <c r="V424" s="123">
        <f t="shared" si="229"/>
        <v>31.695472147482924</v>
      </c>
      <c r="W424" s="123">
        <f t="shared" ref="W424:Y424" si="230">SUM(W425:W426)</f>
        <v>30.072064817343627</v>
      </c>
      <c r="X424" s="123">
        <f t="shared" si="230"/>
        <v>27.780817822872649</v>
      </c>
      <c r="Y424" s="123">
        <f t="shared" si="230"/>
        <v>26.481078150192175</v>
      </c>
      <c r="DA424" s="130" t="s">
        <v>4466</v>
      </c>
    </row>
    <row r="425" spans="1:105" ht="12" customHeight="1" x14ac:dyDescent="0.25">
      <c r="A425" s="97" t="s">
        <v>211</v>
      </c>
      <c r="B425" s="99"/>
      <c r="C425" s="99">
        <v>58.451667090459978</v>
      </c>
      <c r="D425" s="99">
        <v>56.913107983917925</v>
      </c>
      <c r="E425" s="99">
        <v>62.260307924411606</v>
      </c>
      <c r="F425" s="99">
        <v>68.57284658737629</v>
      </c>
      <c r="G425" s="99">
        <v>67.692678620444184</v>
      </c>
      <c r="H425" s="99">
        <v>61.36677486355461</v>
      </c>
      <c r="I425" s="99">
        <v>60.968770139079254</v>
      </c>
      <c r="J425" s="99">
        <v>59.141218856762066</v>
      </c>
      <c r="K425" s="99">
        <v>58.083155060429824</v>
      </c>
      <c r="L425" s="99">
        <v>61.048777491940527</v>
      </c>
      <c r="M425" s="99">
        <v>51.086536255225361</v>
      </c>
      <c r="N425" s="99">
        <v>45.709923617613939</v>
      </c>
      <c r="O425" s="99">
        <v>42.368880495710805</v>
      </c>
      <c r="P425" s="99">
        <v>36.744156294365432</v>
      </c>
      <c r="Q425" s="99">
        <v>38.809841465741584</v>
      </c>
      <c r="R425" s="99">
        <v>31.901283734390454</v>
      </c>
      <c r="S425" s="99">
        <v>31.25500144743393</v>
      </c>
      <c r="T425" s="99">
        <v>33.724437687292557</v>
      </c>
      <c r="U425" s="99">
        <v>29.665619322100799</v>
      </c>
      <c r="V425" s="99">
        <v>31.347666769011806</v>
      </c>
      <c r="W425" s="99">
        <v>29.739866608663245</v>
      </c>
      <c r="X425" s="99">
        <v>27.4689347195106</v>
      </c>
      <c r="Y425" s="99">
        <v>26.184092031991582</v>
      </c>
      <c r="DA425" s="63" t="s">
        <v>4467</v>
      </c>
    </row>
    <row r="426" spans="1:105" ht="12" customHeight="1" x14ac:dyDescent="0.25">
      <c r="A426" s="97" t="s">
        <v>53</v>
      </c>
      <c r="B426" s="99"/>
      <c r="C426" s="99">
        <v>0.60674778958455533</v>
      </c>
      <c r="D426" s="99">
        <v>0.57773363640988995</v>
      </c>
      <c r="E426" s="99">
        <v>0.5972464359542119</v>
      </c>
      <c r="F426" s="99">
        <v>0.66336797422858729</v>
      </c>
      <c r="G426" s="99">
        <v>0.6397480133250244</v>
      </c>
      <c r="H426" s="99">
        <v>0.56293913566608345</v>
      </c>
      <c r="I426" s="99">
        <v>0.56133069808261515</v>
      </c>
      <c r="J426" s="99">
        <v>0.5379373414418448</v>
      </c>
      <c r="K426" s="99">
        <v>0.51565992011705508</v>
      </c>
      <c r="L426" s="99">
        <v>0.54699472798954141</v>
      </c>
      <c r="M426" s="99">
        <v>0.47380645633809954</v>
      </c>
      <c r="N426" s="99">
        <v>0.4359170977191863</v>
      </c>
      <c r="O426" s="99">
        <v>0.43293999778275111</v>
      </c>
      <c r="P426" s="99">
        <v>0.40353562176046304</v>
      </c>
      <c r="Q426" s="99">
        <v>0.42666256894856863</v>
      </c>
      <c r="R426" s="99">
        <v>0.35649943058031797</v>
      </c>
      <c r="S426" s="99">
        <v>0.34619037094349725</v>
      </c>
      <c r="T426" s="99">
        <v>0.37766254023085261</v>
      </c>
      <c r="U426" s="99">
        <v>0.32854857596473735</v>
      </c>
      <c r="V426" s="99">
        <v>0.34780537847111975</v>
      </c>
      <c r="W426" s="99">
        <v>0.33219820868037997</v>
      </c>
      <c r="X426" s="99">
        <v>0.31188310336204911</v>
      </c>
      <c r="Y426" s="99">
        <v>0.29698611820059201</v>
      </c>
      <c r="DA426" s="63" t="s">
        <v>4468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0.72389608345188028</v>
      </c>
      <c r="D427" s="123">
        <f t="shared" si="231"/>
        <v>0.44937181808576904</v>
      </c>
      <c r="E427" s="123">
        <f t="shared" si="231"/>
        <v>0.86788748369689483</v>
      </c>
      <c r="F427" s="123">
        <f t="shared" si="231"/>
        <v>0.98219913702157613</v>
      </c>
      <c r="G427" s="123">
        <f t="shared" si="231"/>
        <v>1.5274469629631959</v>
      </c>
      <c r="H427" s="123">
        <f t="shared" si="231"/>
        <v>0.47428875528060127</v>
      </c>
      <c r="I427" s="123">
        <f t="shared" si="231"/>
        <v>0.51244124196851248</v>
      </c>
      <c r="J427" s="123">
        <f t="shared" si="231"/>
        <v>0.39357865863969554</v>
      </c>
      <c r="K427" s="123">
        <f t="shared" si="231"/>
        <v>0.59151133464156447</v>
      </c>
      <c r="L427" s="123">
        <f t="shared" si="231"/>
        <v>0.68881669227736098</v>
      </c>
      <c r="M427" s="123">
        <f t="shared" si="231"/>
        <v>0.45702132821006908</v>
      </c>
      <c r="N427" s="123">
        <f t="shared" si="231"/>
        <v>0.68154932099702403</v>
      </c>
      <c r="O427" s="123">
        <f t="shared" si="231"/>
        <v>0.12831123251239968</v>
      </c>
      <c r="P427" s="123">
        <f t="shared" si="231"/>
        <v>3.4012938438755753E-2</v>
      </c>
      <c r="Q427" s="123">
        <f t="shared" si="231"/>
        <v>3.8246223322691821E-2</v>
      </c>
      <c r="R427" s="123">
        <f t="shared" si="231"/>
        <v>0.18241053900072579</v>
      </c>
      <c r="S427" s="123">
        <f t="shared" si="231"/>
        <v>0.2222287021165246</v>
      </c>
      <c r="T427" s="123">
        <f t="shared" si="231"/>
        <v>0.28953181187764726</v>
      </c>
      <c r="U427" s="123">
        <f t="shared" si="231"/>
        <v>0.15592939470606504</v>
      </c>
      <c r="V427" s="123">
        <f t="shared" si="231"/>
        <v>0.16695013017603588</v>
      </c>
      <c r="W427" s="123">
        <f t="shared" si="231"/>
        <v>0.16155754307469489</v>
      </c>
      <c r="X427" s="123">
        <f t="shared" si="231"/>
        <v>0.20653446959748006</v>
      </c>
      <c r="Y427" s="123">
        <f t="shared" si="231"/>
        <v>7.09578094443791E-2</v>
      </c>
      <c r="DA427" s="130" t="s">
        <v>4469</v>
      </c>
    </row>
    <row r="428" spans="1:105" ht="12" customHeight="1" x14ac:dyDescent="0.25">
      <c r="A428" s="97" t="s">
        <v>53</v>
      </c>
      <c r="B428" s="99"/>
      <c r="C428" s="99">
        <f>RES_hhdet_in_fecs!C48</f>
        <v>0.72389608345188028</v>
      </c>
      <c r="D428" s="99">
        <f>RES_hhdet_in_fecs!D48</f>
        <v>0.44937181808576904</v>
      </c>
      <c r="E428" s="99">
        <f>RES_hhdet_in_fecs!E48</f>
        <v>0.86788748369689483</v>
      </c>
      <c r="F428" s="99">
        <f>RES_hhdet_in_fecs!F48</f>
        <v>0.98219913702157613</v>
      </c>
      <c r="G428" s="99">
        <f>RES_hhdet_in_fecs!G48</f>
        <v>1.5274469629631959</v>
      </c>
      <c r="H428" s="99">
        <f>RES_hhdet_in_fecs!H48</f>
        <v>0.47428875528060127</v>
      </c>
      <c r="I428" s="99">
        <f>RES_hhdet_in_fecs!I48</f>
        <v>0.51244124196851248</v>
      </c>
      <c r="J428" s="99">
        <f>RES_hhdet_in_fecs!J48</f>
        <v>0.39357865863969554</v>
      </c>
      <c r="K428" s="99">
        <f>RES_hhdet_in_fecs!K48</f>
        <v>0.59151133464156447</v>
      </c>
      <c r="L428" s="99">
        <f>RES_hhdet_in_fecs!L48</f>
        <v>0.68881669227736098</v>
      </c>
      <c r="M428" s="99">
        <f>RES_hhdet_in_fecs!M48</f>
        <v>0.45702132821006908</v>
      </c>
      <c r="N428" s="99">
        <f>RES_hhdet_in_fecs!N48</f>
        <v>0.68154932099702403</v>
      </c>
      <c r="O428" s="99">
        <f>RES_hhdet_in_fecs!O48</f>
        <v>0.12831123251239968</v>
      </c>
      <c r="P428" s="99">
        <f>RES_hhdet_in_fecs!P48</f>
        <v>3.4012938438755753E-2</v>
      </c>
      <c r="Q428" s="99">
        <f>RES_hhdet_in_fecs!Q48</f>
        <v>3.8246223322691821E-2</v>
      </c>
      <c r="R428" s="99">
        <f>RES_hhdet_in_fecs!R48</f>
        <v>0.18241053900072579</v>
      </c>
      <c r="S428" s="99">
        <f>RES_hhdet_in_fecs!S48</f>
        <v>0.2222287021165246</v>
      </c>
      <c r="T428" s="99">
        <f>RES_hhdet_in_fecs!T48</f>
        <v>0.28953181187764726</v>
      </c>
      <c r="U428" s="99">
        <f>RES_hhdet_in_fecs!U48</f>
        <v>0.15592939470606504</v>
      </c>
      <c r="V428" s="99">
        <f>RES_hhdet_in_fecs!V48</f>
        <v>0.16695013017603588</v>
      </c>
      <c r="W428" s="99">
        <f>RES_hhdet_in_fecs!W48</f>
        <v>0.16155754307469489</v>
      </c>
      <c r="X428" s="99">
        <f>RES_hhdet_in_fecs!X48</f>
        <v>0.20653446959748006</v>
      </c>
      <c r="Y428" s="99">
        <f>RES_hhdet_in_fecs!Y48</f>
        <v>7.09578094443791E-2</v>
      </c>
      <c r="DA428" s="63" t="s">
        <v>4470</v>
      </c>
    </row>
    <row r="429" spans="1:105" ht="12" customHeight="1" x14ac:dyDescent="0.25">
      <c r="A429" s="121" t="s">
        <v>55</v>
      </c>
      <c r="B429" s="123"/>
      <c r="C429" s="123">
        <v>12.221524972615672</v>
      </c>
      <c r="D429" s="123">
        <v>11.059668715175707</v>
      </c>
      <c r="E429" s="123">
        <v>9.867485890989089</v>
      </c>
      <c r="F429" s="123">
        <v>9.9477861430117702</v>
      </c>
      <c r="G429" s="123">
        <v>10.071524911279765</v>
      </c>
      <c r="H429" s="123">
        <v>10.361637195216167</v>
      </c>
      <c r="I429" s="123">
        <v>9.8727271582644374</v>
      </c>
      <c r="J429" s="123">
        <v>10.079570664939812</v>
      </c>
      <c r="K429" s="123">
        <v>9.1353553946039412</v>
      </c>
      <c r="L429" s="123">
        <v>9.7184458620119756</v>
      </c>
      <c r="M429" s="123">
        <v>10.314625436943226</v>
      </c>
      <c r="N429" s="123">
        <v>9.4297374697948744</v>
      </c>
      <c r="O429" s="123">
        <v>9.1090802131720476</v>
      </c>
      <c r="P429" s="123">
        <v>8.2291138274635252</v>
      </c>
      <c r="Q429" s="123">
        <v>7.8247600004827085</v>
      </c>
      <c r="R429" s="123">
        <v>7.8816302790705963</v>
      </c>
      <c r="S429" s="123">
        <v>8.4286851324268532</v>
      </c>
      <c r="T429" s="123">
        <v>8.7607973068704297</v>
      </c>
      <c r="U429" s="123">
        <v>8.6532102935944355</v>
      </c>
      <c r="V429" s="123">
        <v>8.6319117431822985</v>
      </c>
      <c r="W429" s="123">
        <v>8.3706754274866046</v>
      </c>
      <c r="X429" s="123">
        <v>8.0997395191018047</v>
      </c>
      <c r="Y429" s="123">
        <v>7.8962616195341049</v>
      </c>
      <c r="DA429" s="130" t="s">
        <v>4471</v>
      </c>
    </row>
    <row r="430" spans="1:105" ht="12" customHeight="1" x14ac:dyDescent="0.25">
      <c r="A430" s="97" t="s">
        <v>138</v>
      </c>
      <c r="B430" s="99"/>
      <c r="C430" s="99">
        <v>14.729178120991509</v>
      </c>
      <c r="D430" s="99">
        <v>13.897582254413708</v>
      </c>
      <c r="E430" s="99">
        <v>13.349753104488691</v>
      </c>
      <c r="F430" s="99">
        <v>13.257280968870406</v>
      </c>
      <c r="G430" s="99">
        <v>13.241503595458269</v>
      </c>
      <c r="H430" s="99">
        <v>12.843961612119337</v>
      </c>
      <c r="I430" s="99">
        <v>12.705300240924643</v>
      </c>
      <c r="J430" s="99">
        <v>13.037516287475189</v>
      </c>
      <c r="K430" s="99">
        <v>12.411199541356496</v>
      </c>
      <c r="L430" s="99">
        <v>12.323684854076829</v>
      </c>
      <c r="M430" s="99">
        <v>11.770716462861776</v>
      </c>
      <c r="N430" s="99">
        <v>10.732544262848419</v>
      </c>
      <c r="O430" s="99">
        <v>11.297091931984429</v>
      </c>
      <c r="P430" s="99">
        <v>10.845448474432523</v>
      </c>
      <c r="Q430" s="99">
        <v>11.97440119944755</v>
      </c>
      <c r="R430" s="99">
        <v>10.030001784103979</v>
      </c>
      <c r="S430" s="99">
        <v>9.6116506641052286</v>
      </c>
      <c r="T430" s="99">
        <v>9.8536464474996457</v>
      </c>
      <c r="U430" s="99">
        <v>9.1363645967750653</v>
      </c>
      <c r="V430" s="99">
        <v>9.8313029110808614</v>
      </c>
      <c r="W430" s="99">
        <v>9.6284663664798433</v>
      </c>
      <c r="X430" s="99">
        <v>9.121147930366261</v>
      </c>
      <c r="Y430" s="99">
        <v>8.781652137959945</v>
      </c>
      <c r="DA430" s="63" t="s">
        <v>4472</v>
      </c>
    </row>
    <row r="431" spans="1:105" ht="12" customHeight="1" x14ac:dyDescent="0.25">
      <c r="A431" s="97" t="s">
        <v>137</v>
      </c>
      <c r="B431" s="99"/>
      <c r="C431" s="99">
        <v>0</v>
      </c>
      <c r="D431" s="99">
        <v>0</v>
      </c>
      <c r="E431" s="99">
        <v>7.1387267774688672</v>
      </c>
      <c r="F431" s="99">
        <v>7.2313874760889005</v>
      </c>
      <c r="G431" s="99">
        <v>7.24487198512535</v>
      </c>
      <c r="H431" s="99">
        <v>7.2194114609197619</v>
      </c>
      <c r="I431" s="99">
        <v>7.0863744741308015</v>
      </c>
      <c r="J431" s="99">
        <v>7.306529931832987</v>
      </c>
      <c r="K431" s="99">
        <v>6.987608612163128</v>
      </c>
      <c r="L431" s="99">
        <v>7.0010188521391914</v>
      </c>
      <c r="M431" s="99">
        <v>0</v>
      </c>
      <c r="N431" s="99">
        <v>6.3511657521551532</v>
      </c>
      <c r="O431" s="99">
        <v>6.9394770340739598</v>
      </c>
      <c r="P431" s="99">
        <v>7.2105154116156198</v>
      </c>
      <c r="Q431" s="99">
        <v>8.0925448535982927</v>
      </c>
      <c r="R431" s="99">
        <v>0</v>
      </c>
      <c r="S431" s="99">
        <v>6.9399349750806882</v>
      </c>
      <c r="T431" s="99">
        <v>7.3063938043559249</v>
      </c>
      <c r="U431" s="99">
        <v>6.9353324519538964</v>
      </c>
      <c r="V431" s="99">
        <v>7.5396730866256769</v>
      </c>
      <c r="W431" s="99">
        <v>7.4631259423118017</v>
      </c>
      <c r="X431" s="99">
        <v>7.1061389485207052</v>
      </c>
      <c r="Y431" s="99">
        <v>6.8204005302895556</v>
      </c>
      <c r="DA431" s="63" t="s">
        <v>4473</v>
      </c>
    </row>
    <row r="432" spans="1:105" ht="12" customHeight="1" x14ac:dyDescent="0.25">
      <c r="A432" s="100" t="s">
        <v>211</v>
      </c>
      <c r="B432" s="102"/>
      <c r="C432" s="102">
        <v>0</v>
      </c>
      <c r="D432" s="102">
        <v>0</v>
      </c>
      <c r="E432" s="102">
        <v>0.70253031042393177</v>
      </c>
      <c r="F432" s="102">
        <v>0.91779103177516241</v>
      </c>
      <c r="G432" s="102">
        <v>0.88513067458620243</v>
      </c>
      <c r="H432" s="102">
        <v>1.1749034512875094</v>
      </c>
      <c r="I432" s="102">
        <v>0.94915366876693508</v>
      </c>
      <c r="J432" s="102">
        <v>0.92583865565961798</v>
      </c>
      <c r="K432" s="102">
        <v>0.82282355247008865</v>
      </c>
      <c r="L432" s="102">
        <v>0.8092796897579928</v>
      </c>
      <c r="M432" s="102">
        <v>0</v>
      </c>
      <c r="N432" s="102">
        <v>0.579119152393056</v>
      </c>
      <c r="O432" s="102">
        <v>0.46538905162124372</v>
      </c>
      <c r="P432" s="102">
        <v>0.93198068504688247</v>
      </c>
      <c r="Q432" s="102">
        <v>0.32756572775305526</v>
      </c>
      <c r="R432" s="102">
        <v>0</v>
      </c>
      <c r="S432" s="102">
        <v>0.52667216225269431</v>
      </c>
      <c r="T432" s="102">
        <v>0.65044923053631798</v>
      </c>
      <c r="U432" s="102">
        <v>0.75226081777274545</v>
      </c>
      <c r="V432" s="102">
        <v>0.69542297411412901</v>
      </c>
      <c r="W432" s="102">
        <v>0.74896903371919998</v>
      </c>
      <c r="X432" s="102">
        <v>0.75232598734914236</v>
      </c>
      <c r="Y432" s="102">
        <v>0.58203351169693796</v>
      </c>
      <c r="DA432" s="131" t="s">
        <v>4474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6.4361964670449359</v>
      </c>
      <c r="F433" s="105">
        <v>6.3135964443137373</v>
      </c>
      <c r="G433" s="105">
        <v>6.3597413105391478</v>
      </c>
      <c r="H433" s="105">
        <v>6.0445080096322528</v>
      </c>
      <c r="I433" s="105">
        <v>6.1372208053638673</v>
      </c>
      <c r="J433" s="105">
        <v>6.3806912761733701</v>
      </c>
      <c r="K433" s="105">
        <v>6.16478505969304</v>
      </c>
      <c r="L433" s="105">
        <v>6.1917391623811984</v>
      </c>
      <c r="M433" s="105">
        <v>0</v>
      </c>
      <c r="N433" s="105">
        <v>5.7720465997620964</v>
      </c>
      <c r="O433" s="105">
        <v>6.4740879824527147</v>
      </c>
      <c r="P433" s="105">
        <v>6.2785347265687363</v>
      </c>
      <c r="Q433" s="105">
        <v>7.7649791258452385</v>
      </c>
      <c r="R433" s="105">
        <v>0</v>
      </c>
      <c r="S433" s="105">
        <v>6.4132628128279938</v>
      </c>
      <c r="T433" s="105">
        <v>6.6559445738196077</v>
      </c>
      <c r="U433" s="105">
        <v>6.1830716341811502</v>
      </c>
      <c r="V433" s="105">
        <v>6.84425011251155</v>
      </c>
      <c r="W433" s="105">
        <v>6.7141569085926012</v>
      </c>
      <c r="X433" s="105">
        <v>6.3538129611715624</v>
      </c>
      <c r="Y433" s="105">
        <v>6.2383670185926183</v>
      </c>
      <c r="DA433" s="132" t="s">
        <v>4475</v>
      </c>
    </row>
    <row r="434" spans="1:105" ht="12" customHeight="1" x14ac:dyDescent="0.25">
      <c r="A434" s="106" t="s">
        <v>122</v>
      </c>
      <c r="B434" s="102"/>
      <c r="C434" s="102">
        <v>12.61144159269225</v>
      </c>
      <c r="D434" s="102">
        <v>11.456543200760221</v>
      </c>
      <c r="E434" s="102">
        <v>10.443177053175397</v>
      </c>
      <c r="F434" s="102">
        <v>10.428358870637361</v>
      </c>
      <c r="G434" s="102">
        <v>10.448493316113327</v>
      </c>
      <c r="H434" s="102">
        <v>10.992115643374774</v>
      </c>
      <c r="I434" s="102">
        <v>10.619022197947956</v>
      </c>
      <c r="J434" s="102">
        <v>10.45849792241556</v>
      </c>
      <c r="K434" s="102">
        <v>10.06105499597124</v>
      </c>
      <c r="L434" s="102">
        <v>10.415420751993945</v>
      </c>
      <c r="M434" s="102">
        <v>10.412824251971728</v>
      </c>
      <c r="N434" s="102">
        <v>9.9646333367715076</v>
      </c>
      <c r="O434" s="102">
        <v>9.530437126491746</v>
      </c>
      <c r="P434" s="102">
        <v>9.7370837009236606</v>
      </c>
      <c r="Q434" s="102">
        <v>8.9415807514563337</v>
      </c>
      <c r="R434" s="102">
        <v>9.1643950401132415</v>
      </c>
      <c r="S434" s="102">
        <v>9.4622898667175228</v>
      </c>
      <c r="T434" s="102">
        <v>9.536340985822914</v>
      </c>
      <c r="U434" s="102">
        <v>9.5433990559733193</v>
      </c>
      <c r="V434" s="102">
        <v>9.4386986099539598</v>
      </c>
      <c r="W434" s="102">
        <v>9.3208203434830903</v>
      </c>
      <c r="X434" s="102">
        <v>9.0425682089735631</v>
      </c>
      <c r="Y434" s="102">
        <v>8.472597942946523</v>
      </c>
      <c r="DA434" s="131" t="s">
        <v>4476</v>
      </c>
    </row>
    <row r="435" spans="1:105" ht="12" customHeight="1" x14ac:dyDescent="0.25">
      <c r="A435" s="107" t="s">
        <v>121</v>
      </c>
      <c r="B435" s="105"/>
      <c r="C435" s="105">
        <v>8.9277388449509978</v>
      </c>
      <c r="D435" s="105">
        <v>7.5593116828548501</v>
      </c>
      <c r="E435" s="105">
        <v>6.7609528173835018</v>
      </c>
      <c r="F435" s="105">
        <v>6.8342572025716217</v>
      </c>
      <c r="G435" s="105">
        <v>6.8532836559190971</v>
      </c>
      <c r="H435" s="105">
        <v>7.3328524031507136</v>
      </c>
      <c r="I435" s="105">
        <v>7.0400452933426196</v>
      </c>
      <c r="J435" s="105">
        <v>6.9437520470750504</v>
      </c>
      <c r="K435" s="105">
        <v>6.6867544966529495</v>
      </c>
      <c r="L435" s="105">
        <v>6.9441406234685115</v>
      </c>
      <c r="M435" s="105">
        <v>7.1052720425942493</v>
      </c>
      <c r="N435" s="105">
        <v>6.7595466232214454</v>
      </c>
      <c r="O435" s="105">
        <v>6.5026756018922685</v>
      </c>
      <c r="P435" s="105">
        <v>6.969334548759373</v>
      </c>
      <c r="Q435" s="105">
        <v>6.3601231651637091</v>
      </c>
      <c r="R435" s="105">
        <v>6.6741502870677918</v>
      </c>
      <c r="S435" s="105">
        <v>7.0726364815966578</v>
      </c>
      <c r="T435" s="105">
        <v>7.2266059384120531</v>
      </c>
      <c r="U435" s="105">
        <v>7.347500752857405</v>
      </c>
      <c r="V435" s="105">
        <v>7.3106903019441836</v>
      </c>
      <c r="W435" s="105">
        <v>7.3203532347987776</v>
      </c>
      <c r="X435" s="105">
        <v>7.2289045152969438</v>
      </c>
      <c r="Y435" s="105">
        <v>6.8318353381918859</v>
      </c>
      <c r="DA435" s="132" t="s">
        <v>4477</v>
      </c>
    </row>
    <row r="436" spans="1:105" ht="12" customHeight="1" x14ac:dyDescent="0.25">
      <c r="A436" s="108" t="s">
        <v>53</v>
      </c>
      <c r="B436" s="99"/>
      <c r="C436" s="99">
        <v>2.7815568416014775</v>
      </c>
      <c r="D436" s="99">
        <v>1.0200830972165107</v>
      </c>
      <c r="E436" s="99">
        <v>0.53599817640668468</v>
      </c>
      <c r="F436" s="99">
        <v>0.71593081136104919</v>
      </c>
      <c r="G436" s="99">
        <v>0.69208038543738004</v>
      </c>
      <c r="H436" s="99">
        <v>1.0143402831297899</v>
      </c>
      <c r="I436" s="99">
        <v>0.79556322251709244</v>
      </c>
      <c r="J436" s="99">
        <v>0.73406033931235359</v>
      </c>
      <c r="K436" s="99">
        <v>0.65767929569964301</v>
      </c>
      <c r="L436" s="99">
        <v>0.67501045148262084</v>
      </c>
      <c r="M436" s="99">
        <v>1.0197891127320267</v>
      </c>
      <c r="N436" s="99">
        <v>0.64184532417529916</v>
      </c>
      <c r="O436" s="99">
        <v>0.36300409213381374</v>
      </c>
      <c r="P436" s="99">
        <v>0.83569171244229401</v>
      </c>
      <c r="Q436" s="99">
        <v>0.11756696001882774</v>
      </c>
      <c r="R436" s="99">
        <v>0.23609007618594666</v>
      </c>
      <c r="S436" s="99">
        <v>0.52416887860128814</v>
      </c>
      <c r="T436" s="99">
        <v>0.62393205047934208</v>
      </c>
      <c r="U436" s="99">
        <v>0.81656241318462019</v>
      </c>
      <c r="V436" s="99">
        <v>0.66304734509872587</v>
      </c>
      <c r="W436" s="99">
        <v>0.69440866317909267</v>
      </c>
      <c r="X436" s="99">
        <v>0.73406697947388033</v>
      </c>
      <c r="Y436" s="99">
        <v>0.56586313198198113</v>
      </c>
      <c r="DA436" s="63" t="s">
        <v>4478</v>
      </c>
    </row>
    <row r="437" spans="1:105" ht="12" customHeight="1" x14ac:dyDescent="0.25">
      <c r="A437" s="108" t="s">
        <v>52</v>
      </c>
      <c r="B437" s="99"/>
      <c r="C437" s="99">
        <v>6.1461820033495185</v>
      </c>
      <c r="D437" s="99">
        <v>6.539228585638341</v>
      </c>
      <c r="E437" s="99">
        <v>6.2249546409768177</v>
      </c>
      <c r="F437" s="99">
        <v>6.118326391210573</v>
      </c>
      <c r="G437" s="99">
        <v>6.1612032704817175</v>
      </c>
      <c r="H437" s="99">
        <v>6.3185121200209231</v>
      </c>
      <c r="I437" s="99">
        <v>6.2444820708255282</v>
      </c>
      <c r="J437" s="99">
        <v>6.2096917077626976</v>
      </c>
      <c r="K437" s="99">
        <v>6.0290752009533071</v>
      </c>
      <c r="L437" s="99">
        <v>6.269130171985891</v>
      </c>
      <c r="M437" s="99">
        <v>6.0854829298622235</v>
      </c>
      <c r="N437" s="99">
        <v>6.1177012990461455</v>
      </c>
      <c r="O437" s="99">
        <v>6.1396715097584567</v>
      </c>
      <c r="P437" s="99">
        <v>6.1336428363170779</v>
      </c>
      <c r="Q437" s="99">
        <v>6.2425562051448811</v>
      </c>
      <c r="R437" s="99">
        <v>6.4380602108818445</v>
      </c>
      <c r="S437" s="99">
        <v>6.5484676029953697</v>
      </c>
      <c r="T437" s="99">
        <v>6.6026738879327098</v>
      </c>
      <c r="U437" s="99">
        <v>6.5309383396727849</v>
      </c>
      <c r="V437" s="99">
        <v>6.6476429568454574</v>
      </c>
      <c r="W437" s="99">
        <v>6.6259445716196854</v>
      </c>
      <c r="X437" s="99">
        <v>6.4948375358230637</v>
      </c>
      <c r="Y437" s="99">
        <v>6.2659722062099039</v>
      </c>
      <c r="DA437" s="63" t="s">
        <v>4479</v>
      </c>
    </row>
    <row r="438" spans="1:105" ht="12" customHeight="1" x14ac:dyDescent="0.25">
      <c r="A438" s="121" t="s">
        <v>54</v>
      </c>
      <c r="B438" s="123"/>
      <c r="C438" s="123">
        <v>6.4099437906785743</v>
      </c>
      <c r="D438" s="123">
        <v>6.3859723189705937</v>
      </c>
      <c r="E438" s="123">
        <v>6.387475039057394</v>
      </c>
      <c r="F438" s="123">
        <v>6.3260613307619593</v>
      </c>
      <c r="G438" s="123">
        <v>6.2777341027876359</v>
      </c>
      <c r="H438" s="123">
        <v>7.0151944649352256</v>
      </c>
      <c r="I438" s="123">
        <v>6.8332242315171099</v>
      </c>
      <c r="J438" s="123">
        <v>6.680791492741819</v>
      </c>
      <c r="K438" s="123">
        <v>6.4708102292207794</v>
      </c>
      <c r="L438" s="123">
        <v>6.6151682021079887</v>
      </c>
      <c r="M438" s="123">
        <v>5.9654183503962921</v>
      </c>
      <c r="N438" s="123">
        <v>5.6182747698250459</v>
      </c>
      <c r="O438" s="123">
        <v>4.8765336257848855</v>
      </c>
      <c r="P438" s="123">
        <v>5.3289939281023848</v>
      </c>
      <c r="Q438" s="123">
        <v>5.1396274729517906</v>
      </c>
      <c r="R438" s="123">
        <v>5.1510987399644534</v>
      </c>
      <c r="S438" s="123">
        <v>5.1923941957617705</v>
      </c>
      <c r="T438" s="123">
        <v>5.4237824391323928</v>
      </c>
      <c r="U438" s="123">
        <v>4.9425055432439962</v>
      </c>
      <c r="V438" s="123">
        <v>4.8489558344086836</v>
      </c>
      <c r="W438" s="123">
        <v>4.8848177806384241</v>
      </c>
      <c r="X438" s="123">
        <v>4.9585908452753564</v>
      </c>
      <c r="Y438" s="123">
        <v>4.6208666438591752</v>
      </c>
      <c r="DA438" s="130" t="s">
        <v>4480</v>
      </c>
    </row>
    <row r="439" spans="1:105" ht="12" customHeight="1" x14ac:dyDescent="0.25">
      <c r="A439" s="97" t="s">
        <v>50</v>
      </c>
      <c r="B439" s="99"/>
      <c r="C439" s="99">
        <v>7.4905636845869559</v>
      </c>
      <c r="D439" s="99">
        <v>7.6232069399713911</v>
      </c>
      <c r="E439" s="99">
        <v>7.6442074421498747</v>
      </c>
      <c r="F439" s="99">
        <v>7.8049989467768741</v>
      </c>
      <c r="G439" s="99">
        <v>7.9154480280836319</v>
      </c>
      <c r="H439" s="99">
        <v>8.0972470307571722</v>
      </c>
      <c r="I439" s="99">
        <v>8.2505401154576905</v>
      </c>
      <c r="J439" s="99">
        <v>8.2700558195093592</v>
      </c>
      <c r="K439" s="99">
        <v>8.0522348562445423</v>
      </c>
      <c r="L439" s="99">
        <v>7.8348938640660037</v>
      </c>
      <c r="M439" s="99">
        <v>7.173518528610094</v>
      </c>
      <c r="N439" s="99">
        <v>6.8445750304903283</v>
      </c>
      <c r="O439" s="99">
        <v>6.5780812822996619</v>
      </c>
      <c r="P439" s="99">
        <v>6.4857095621565275</v>
      </c>
      <c r="Q439" s="99">
        <v>6.5240874465843044</v>
      </c>
      <c r="R439" s="99">
        <v>6.6209069829352858</v>
      </c>
      <c r="S439" s="99">
        <v>6.7761591232734473</v>
      </c>
      <c r="T439" s="99">
        <v>7.0917739132740802</v>
      </c>
      <c r="U439" s="99">
        <v>6.3173597778811006</v>
      </c>
      <c r="V439" s="99">
        <v>6.0923460320836398</v>
      </c>
      <c r="W439" s="99">
        <v>6.4117073397791087</v>
      </c>
      <c r="X439" s="99">
        <v>7.1801205827218544</v>
      </c>
      <c r="Y439" s="99">
        <v>5.9575918228648526</v>
      </c>
      <c r="DA439" s="63" t="s">
        <v>4481</v>
      </c>
    </row>
    <row r="440" spans="1:105" ht="12" customHeight="1" x14ac:dyDescent="0.25">
      <c r="A440" s="109" t="s">
        <v>120</v>
      </c>
      <c r="B440" s="110"/>
      <c r="C440" s="110">
        <v>6.1194019946518283</v>
      </c>
      <c r="D440" s="110">
        <v>5.9050123538898385</v>
      </c>
      <c r="E440" s="110">
        <v>5.9195137268400888</v>
      </c>
      <c r="F440" s="110">
        <v>5.7828809161322585</v>
      </c>
      <c r="G440" s="110">
        <v>5.7807136049016394</v>
      </c>
      <c r="H440" s="110">
        <v>6.744836446932692</v>
      </c>
      <c r="I440" s="110">
        <v>6.4729004341317466</v>
      </c>
      <c r="J440" s="110">
        <v>6.2888345177261966</v>
      </c>
      <c r="K440" s="110">
        <v>5.9899985198809569</v>
      </c>
      <c r="L440" s="110">
        <v>6.2019705005541157</v>
      </c>
      <c r="M440" s="110">
        <v>5.5223114522171874</v>
      </c>
      <c r="N440" s="110">
        <v>5.2482242414110676</v>
      </c>
      <c r="O440" s="110">
        <v>4.4079773400070188</v>
      </c>
      <c r="P440" s="110">
        <v>5.0110908480018104</v>
      </c>
      <c r="Q440" s="110">
        <v>4.8225911519473881</v>
      </c>
      <c r="R440" s="110">
        <v>4.7576018191177747</v>
      </c>
      <c r="S440" s="110">
        <v>4.7428973908295529</v>
      </c>
      <c r="T440" s="110">
        <v>5.0461038051541927</v>
      </c>
      <c r="U440" s="110">
        <v>4.6916046212283273</v>
      </c>
      <c r="V440" s="110">
        <v>4.6041046034731279</v>
      </c>
      <c r="W440" s="110">
        <v>4.5511152271410937</v>
      </c>
      <c r="X440" s="110">
        <v>4.4927787350804085</v>
      </c>
      <c r="Y440" s="110">
        <v>4.3219907943599596</v>
      </c>
      <c r="DA440" s="60" t="s">
        <v>4482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42.090425831824817</v>
      </c>
      <c r="D442" s="118">
        <f t="shared" si="232"/>
        <v>40.25405245263002</v>
      </c>
      <c r="E442" s="118">
        <f t="shared" si="232"/>
        <v>43.587528049598752</v>
      </c>
      <c r="F442" s="118">
        <f t="shared" si="232"/>
        <v>47.370973827996785</v>
      </c>
      <c r="G442" s="118">
        <f t="shared" si="232"/>
        <v>48.800080041900408</v>
      </c>
      <c r="H442" s="118">
        <f t="shared" si="232"/>
        <v>44.270358467118349</v>
      </c>
      <c r="I442" s="118">
        <f t="shared" si="232"/>
        <v>44.215762149585615</v>
      </c>
      <c r="J442" s="118">
        <f t="shared" si="232"/>
        <v>43.273016276792433</v>
      </c>
      <c r="K442" s="118">
        <f t="shared" si="232"/>
        <v>43.288533308076772</v>
      </c>
      <c r="L442" s="118">
        <f t="shared" si="232"/>
        <v>45.99786330410565</v>
      </c>
      <c r="M442" s="118">
        <f t="shared" si="232"/>
        <v>40.307321749124498</v>
      </c>
      <c r="N442" s="118">
        <f t="shared" si="232"/>
        <v>38.73276474647443</v>
      </c>
      <c r="O442" s="118">
        <f t="shared" si="232"/>
        <v>35.960566156244091</v>
      </c>
      <c r="P442" s="118">
        <f t="shared" si="232"/>
        <v>34.207314704732049</v>
      </c>
      <c r="Q442" s="118">
        <f t="shared" si="232"/>
        <v>36.251431385164494</v>
      </c>
      <c r="R442" s="118">
        <f t="shared" ref="R442:V442" si="233">R443+R446+R448+R457</f>
        <v>32.786322780444991</v>
      </c>
      <c r="S442" s="118">
        <f t="shared" si="233"/>
        <v>33.014600315151853</v>
      </c>
      <c r="T442" s="118">
        <f t="shared" si="233"/>
        <v>35.503174748498964</v>
      </c>
      <c r="U442" s="118">
        <f t="shared" si="233"/>
        <v>32.029551385026195</v>
      </c>
      <c r="V442" s="118">
        <f t="shared" si="233"/>
        <v>33.327523529233844</v>
      </c>
      <c r="W442" s="118">
        <f t="shared" ref="W442:Y442" si="234">W443+W446+W448+W457</f>
        <v>32.29473876714701</v>
      </c>
      <c r="X442" s="118">
        <f t="shared" si="234"/>
        <v>30.887684521266166</v>
      </c>
      <c r="Y442" s="118">
        <f t="shared" si="234"/>
        <v>28.925492345204287</v>
      </c>
      <c r="DA442" s="129" t="s">
        <v>4633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28.160522879263755</v>
      </c>
      <c r="D443" s="123">
        <f t="shared" si="235"/>
        <v>27.688205803547451</v>
      </c>
      <c r="E443" s="123">
        <f t="shared" si="235"/>
        <v>30.57972645883255</v>
      </c>
      <c r="F443" s="123">
        <f t="shared" si="235"/>
        <v>34.041616815428824</v>
      </c>
      <c r="G443" s="123">
        <f t="shared" si="235"/>
        <v>33.956575004428146</v>
      </c>
      <c r="H443" s="123">
        <f t="shared" si="235"/>
        <v>31.11108031298193</v>
      </c>
      <c r="I443" s="123">
        <f t="shared" si="235"/>
        <v>31.269587627569088</v>
      </c>
      <c r="J443" s="123">
        <f t="shared" si="235"/>
        <v>30.703601845665219</v>
      </c>
      <c r="K443" s="123">
        <f t="shared" si="235"/>
        <v>30.555011132811785</v>
      </c>
      <c r="L443" s="123">
        <f t="shared" si="235"/>
        <v>32.601909285576923</v>
      </c>
      <c r="M443" s="123">
        <f t="shared" si="235"/>
        <v>28.027355436734432</v>
      </c>
      <c r="N443" s="123">
        <f t="shared" si="235"/>
        <v>26.111085062683667</v>
      </c>
      <c r="O443" s="123">
        <f t="shared" si="235"/>
        <v>25.55631510466586</v>
      </c>
      <c r="P443" s="123">
        <f t="shared" si="235"/>
        <v>23.51577844963218</v>
      </c>
      <c r="Q443" s="123">
        <f t="shared" si="235"/>
        <v>25.955020058416704</v>
      </c>
      <c r="R443" s="123">
        <f t="shared" ref="R443:V443" si="236">SUM(R444:R445)</f>
        <v>21.690274378331122</v>
      </c>
      <c r="S443" s="123">
        <f t="shared" si="236"/>
        <v>21.409049362314708</v>
      </c>
      <c r="T443" s="123">
        <f t="shared" si="236"/>
        <v>23.162450383287393</v>
      </c>
      <c r="U443" s="123">
        <f t="shared" si="236"/>
        <v>20.386024801929413</v>
      </c>
      <c r="V443" s="123">
        <f t="shared" si="236"/>
        <v>21.587740116654274</v>
      </c>
      <c r="W443" s="123">
        <f t="shared" ref="W443:Y443" si="237">SUM(W444:W445)</f>
        <v>20.542080907603371</v>
      </c>
      <c r="X443" s="123">
        <f t="shared" si="237"/>
        <v>19.008578770464386</v>
      </c>
      <c r="Y443" s="123">
        <f t="shared" si="237"/>
        <v>18.137504254171169</v>
      </c>
      <c r="DA443" s="130" t="s">
        <v>4634</v>
      </c>
    </row>
    <row r="444" spans="1:105" ht="12" customHeight="1" x14ac:dyDescent="0.25">
      <c r="A444" s="97" t="s">
        <v>211</v>
      </c>
      <c r="B444" s="99"/>
      <c r="C444" s="99">
        <v>27.553775089679199</v>
      </c>
      <c r="D444" s="99">
        <v>27.110472167137562</v>
      </c>
      <c r="E444" s="99">
        <v>29.982480022878338</v>
      </c>
      <c r="F444" s="99">
        <v>33.378248841200239</v>
      </c>
      <c r="G444" s="99">
        <v>33.31682699110312</v>
      </c>
      <c r="H444" s="99">
        <v>30.548141177315845</v>
      </c>
      <c r="I444" s="99">
        <v>30.708256929486474</v>
      </c>
      <c r="J444" s="99">
        <v>30.165664504223376</v>
      </c>
      <c r="K444" s="99">
        <v>30.039351212694729</v>
      </c>
      <c r="L444" s="99">
        <v>32.054914557587381</v>
      </c>
      <c r="M444" s="99">
        <v>27.553548980396332</v>
      </c>
      <c r="N444" s="99">
        <v>25.67516796496448</v>
      </c>
      <c r="O444" s="99">
        <v>25.12337510688311</v>
      </c>
      <c r="P444" s="99">
        <v>23.112242827871718</v>
      </c>
      <c r="Q444" s="99">
        <v>25.528357489468135</v>
      </c>
      <c r="R444" s="99">
        <v>21.333774947750804</v>
      </c>
      <c r="S444" s="99">
        <v>21.062858991371211</v>
      </c>
      <c r="T444" s="99">
        <v>22.784787843056542</v>
      </c>
      <c r="U444" s="99">
        <v>20.057476225964674</v>
      </c>
      <c r="V444" s="99">
        <v>21.239934738183155</v>
      </c>
      <c r="W444" s="99">
        <v>20.209882698922989</v>
      </c>
      <c r="X444" s="99">
        <v>18.696695667102336</v>
      </c>
      <c r="Y444" s="99">
        <v>17.840518135970576</v>
      </c>
      <c r="DA444" s="63" t="s">
        <v>4635</v>
      </c>
    </row>
    <row r="445" spans="1:105" ht="12" customHeight="1" x14ac:dyDescent="0.25">
      <c r="A445" s="97" t="s">
        <v>53</v>
      </c>
      <c r="B445" s="99"/>
      <c r="C445" s="99">
        <v>0.60674778958455533</v>
      </c>
      <c r="D445" s="99">
        <v>0.57773363640988995</v>
      </c>
      <c r="E445" s="99">
        <v>0.5972464359542119</v>
      </c>
      <c r="F445" s="99">
        <v>0.66336797422858729</v>
      </c>
      <c r="G445" s="99">
        <v>0.6397480133250244</v>
      </c>
      <c r="H445" s="99">
        <v>0.56293913566608345</v>
      </c>
      <c r="I445" s="99">
        <v>0.56133069808261515</v>
      </c>
      <c r="J445" s="99">
        <v>0.5379373414418448</v>
      </c>
      <c r="K445" s="99">
        <v>0.51565992011705508</v>
      </c>
      <c r="L445" s="99">
        <v>0.54699472798954141</v>
      </c>
      <c r="M445" s="99">
        <v>0.47380645633809954</v>
      </c>
      <c r="N445" s="99">
        <v>0.4359170977191863</v>
      </c>
      <c r="O445" s="99">
        <v>0.43293999778275111</v>
      </c>
      <c r="P445" s="99">
        <v>0.40353562176046304</v>
      </c>
      <c r="Q445" s="99">
        <v>0.42666256894856863</v>
      </c>
      <c r="R445" s="99">
        <v>0.35649943058031797</v>
      </c>
      <c r="S445" s="99">
        <v>0.34619037094349725</v>
      </c>
      <c r="T445" s="99">
        <v>0.37766254023085261</v>
      </c>
      <c r="U445" s="99">
        <v>0.32854857596473735</v>
      </c>
      <c r="V445" s="99">
        <v>0.34780537847111975</v>
      </c>
      <c r="W445" s="99">
        <v>0.33219820868037997</v>
      </c>
      <c r="X445" s="99">
        <v>0.31188310336204911</v>
      </c>
      <c r="Y445" s="99">
        <v>0.29698611820059201</v>
      </c>
      <c r="DA445" s="63" t="s">
        <v>4636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1.5744083206801502</v>
      </c>
      <c r="D446" s="123">
        <f t="shared" si="238"/>
        <v>1.0167248285443331</v>
      </c>
      <c r="E446" s="123">
        <f t="shared" si="238"/>
        <v>2.0408360521987725</v>
      </c>
      <c r="F446" s="123">
        <f t="shared" si="238"/>
        <v>2.3977095075709012</v>
      </c>
      <c r="G446" s="123">
        <f t="shared" si="238"/>
        <v>3.8675936737757892</v>
      </c>
      <c r="H446" s="123">
        <f t="shared" si="238"/>
        <v>1.2445887941775537</v>
      </c>
      <c r="I446" s="123">
        <f t="shared" si="238"/>
        <v>1.392522869229204</v>
      </c>
      <c r="J446" s="123">
        <f t="shared" si="238"/>
        <v>1.1069367049040004</v>
      </c>
      <c r="K446" s="123">
        <f t="shared" si="238"/>
        <v>1.7211144704122501</v>
      </c>
      <c r="L446" s="123">
        <f t="shared" si="238"/>
        <v>2.0727009632804294</v>
      </c>
      <c r="M446" s="123">
        <f t="shared" si="238"/>
        <v>1.4272605956068842</v>
      </c>
      <c r="N446" s="123">
        <f t="shared" si="238"/>
        <v>2.2184496177535604</v>
      </c>
      <c r="O446" s="123">
        <f t="shared" si="238"/>
        <v>0.43689716606369616</v>
      </c>
      <c r="P446" s="123">
        <f t="shared" si="238"/>
        <v>0.12102750349878326</v>
      </c>
      <c r="Q446" s="123">
        <f t="shared" si="238"/>
        <v>0.14059054002214452</v>
      </c>
      <c r="R446" s="123">
        <f t="shared" si="238"/>
        <v>0.67517906122186122</v>
      </c>
      <c r="S446" s="123">
        <f t="shared" si="238"/>
        <v>0.82319251203934485</v>
      </c>
      <c r="T446" s="123">
        <f t="shared" si="238"/>
        <v>1.0734118566983861</v>
      </c>
      <c r="U446" s="123">
        <f t="shared" si="238"/>
        <v>0.57863879341649149</v>
      </c>
      <c r="V446" s="123">
        <f t="shared" si="238"/>
        <v>0.62120396727314975</v>
      </c>
      <c r="W446" s="123">
        <f t="shared" si="238"/>
        <v>0.60643752527702566</v>
      </c>
      <c r="X446" s="123">
        <f t="shared" si="238"/>
        <v>0.78369304341778545</v>
      </c>
      <c r="Y446" s="123">
        <f t="shared" si="238"/>
        <v>0.27251172047869243</v>
      </c>
      <c r="DA446" s="130" t="s">
        <v>4637</v>
      </c>
    </row>
    <row r="447" spans="1:105" ht="12" customHeight="1" x14ac:dyDescent="0.25">
      <c r="A447" s="97" t="s">
        <v>53</v>
      </c>
      <c r="B447" s="99"/>
      <c r="C447" s="99">
        <f>RES_hhdet_in_tess!C48</f>
        <v>1.5744083206801502</v>
      </c>
      <c r="D447" s="99">
        <f>RES_hhdet_in_tess!D48</f>
        <v>1.0167248285443331</v>
      </c>
      <c r="E447" s="99">
        <f>RES_hhdet_in_tess!E48</f>
        <v>2.0408360521987725</v>
      </c>
      <c r="F447" s="99">
        <f>RES_hhdet_in_tess!F48</f>
        <v>2.3977095075709012</v>
      </c>
      <c r="G447" s="99">
        <f>RES_hhdet_in_tess!G48</f>
        <v>3.8675936737757892</v>
      </c>
      <c r="H447" s="99">
        <f>RES_hhdet_in_tess!H48</f>
        <v>1.2445887941775537</v>
      </c>
      <c r="I447" s="99">
        <f>RES_hhdet_in_tess!I48</f>
        <v>1.392522869229204</v>
      </c>
      <c r="J447" s="99">
        <f>RES_hhdet_in_tess!J48</f>
        <v>1.1069367049040004</v>
      </c>
      <c r="K447" s="99">
        <f>RES_hhdet_in_tess!K48</f>
        <v>1.7211144704122501</v>
      </c>
      <c r="L447" s="99">
        <f>RES_hhdet_in_tess!L48</f>
        <v>2.0727009632804294</v>
      </c>
      <c r="M447" s="99">
        <f>RES_hhdet_in_tess!M48</f>
        <v>1.4272605956068842</v>
      </c>
      <c r="N447" s="99">
        <f>RES_hhdet_in_tess!N48</f>
        <v>2.2184496177535604</v>
      </c>
      <c r="O447" s="99">
        <f>RES_hhdet_in_tess!O48</f>
        <v>0.43689716606369616</v>
      </c>
      <c r="P447" s="99">
        <f>RES_hhdet_in_tess!P48</f>
        <v>0.12102750349878326</v>
      </c>
      <c r="Q447" s="99">
        <f>RES_hhdet_in_tess!Q48</f>
        <v>0.14059054002214452</v>
      </c>
      <c r="R447" s="99">
        <f>RES_hhdet_in_tess!R48</f>
        <v>0.67517906122186122</v>
      </c>
      <c r="S447" s="99">
        <f>RES_hhdet_in_tess!S48</f>
        <v>0.82319251203934485</v>
      </c>
      <c r="T447" s="99">
        <f>RES_hhdet_in_tess!T48</f>
        <v>1.0734118566983861</v>
      </c>
      <c r="U447" s="99">
        <f>RES_hhdet_in_tess!U48</f>
        <v>0.57863879341649149</v>
      </c>
      <c r="V447" s="99">
        <f>RES_hhdet_in_tess!V48</f>
        <v>0.62120396727314975</v>
      </c>
      <c r="W447" s="99">
        <f>RES_hhdet_in_tess!W48</f>
        <v>0.60643752527702566</v>
      </c>
      <c r="X447" s="99">
        <f>RES_hhdet_in_tess!X48</f>
        <v>0.78369304341778545</v>
      </c>
      <c r="Y447" s="99">
        <f>RES_hhdet_in_tess!Y48</f>
        <v>0.27251172047869243</v>
      </c>
      <c r="DA447" s="63" t="s">
        <v>4638</v>
      </c>
    </row>
    <row r="448" spans="1:105" ht="12" customHeight="1" x14ac:dyDescent="0.25">
      <c r="A448" s="121" t="s">
        <v>55</v>
      </c>
      <c r="B448" s="123"/>
      <c r="C448" s="123">
        <v>7.8771544782453473</v>
      </c>
      <c r="D448" s="123">
        <v>7.1743556264382784</v>
      </c>
      <c r="E448" s="123">
        <v>6.5732447322729355</v>
      </c>
      <c r="F448" s="123">
        <v>6.5799142430060629</v>
      </c>
      <c r="G448" s="123">
        <v>6.6084645156869195</v>
      </c>
      <c r="H448" s="123">
        <v>6.9482051411655537</v>
      </c>
      <c r="I448" s="123">
        <v>6.7231242201543093</v>
      </c>
      <c r="J448" s="123">
        <v>6.7299627797910517</v>
      </c>
      <c r="K448" s="123">
        <v>6.4702368079434578</v>
      </c>
      <c r="L448" s="123">
        <v>6.6800052627909361</v>
      </c>
      <c r="M448" s="123">
        <v>6.6770631069889195</v>
      </c>
      <c r="N448" s="123">
        <v>6.4125313725713902</v>
      </c>
      <c r="O448" s="123">
        <v>6.4916313466523423</v>
      </c>
      <c r="P448" s="123">
        <v>6.7127168110330091</v>
      </c>
      <c r="Q448" s="123">
        <v>6.36831647629218</v>
      </c>
      <c r="R448" s="123">
        <v>6.6052508270508135</v>
      </c>
      <c r="S448" s="123">
        <v>6.8833342664359627</v>
      </c>
      <c r="T448" s="123">
        <v>7.0539186753036551</v>
      </c>
      <c r="U448" s="123">
        <v>7.0999014962274911</v>
      </c>
      <c r="V448" s="123">
        <v>7.180189398384532</v>
      </c>
      <c r="W448" s="123">
        <v>7.1716778639638035</v>
      </c>
      <c r="X448" s="123">
        <v>7.051991812349903</v>
      </c>
      <c r="Y448" s="123">
        <v>6.7042667462943717</v>
      </c>
      <c r="DA448" s="130" t="s">
        <v>4639</v>
      </c>
    </row>
    <row r="449" spans="1:105" ht="12" customHeight="1" x14ac:dyDescent="0.25">
      <c r="A449" s="97" t="s">
        <v>138</v>
      </c>
      <c r="B449" s="99"/>
      <c r="C449" s="99">
        <v>7.4211167453548059</v>
      </c>
      <c r="D449" s="99">
        <v>7.0349160804467239</v>
      </c>
      <c r="E449" s="99">
        <v>6.7934809326340764</v>
      </c>
      <c r="F449" s="99">
        <v>6.7826420788302091</v>
      </c>
      <c r="G449" s="99">
        <v>6.8147450821482831</v>
      </c>
      <c r="H449" s="99">
        <v>6.6525935182464861</v>
      </c>
      <c r="I449" s="99">
        <v>6.6270013018722107</v>
      </c>
      <c r="J449" s="99">
        <v>6.8554598263784605</v>
      </c>
      <c r="K449" s="99">
        <v>6.5887615464651459</v>
      </c>
      <c r="L449" s="99">
        <v>6.615261666263164</v>
      </c>
      <c r="M449" s="99">
        <v>6.4604907517734915</v>
      </c>
      <c r="N449" s="99">
        <v>6.1041920248104908</v>
      </c>
      <c r="O449" s="99">
        <v>6.7538453960185123</v>
      </c>
      <c r="P449" s="99">
        <v>6.8663260260192871</v>
      </c>
      <c r="Q449" s="99">
        <v>7.961301711528642</v>
      </c>
      <c r="R449" s="99">
        <v>6.8751753290429507</v>
      </c>
      <c r="S449" s="99">
        <v>6.7727770159602532</v>
      </c>
      <c r="T449" s="99">
        <v>7.1127441498848478</v>
      </c>
      <c r="U449" s="99">
        <v>6.728790567586425</v>
      </c>
      <c r="V449" s="99">
        <v>7.3539512938685823</v>
      </c>
      <c r="W449" s="99">
        <v>7.2704598975121835</v>
      </c>
      <c r="X449" s="99">
        <v>6.9173450043885829</v>
      </c>
      <c r="Y449" s="99">
        <v>6.6744834425090946</v>
      </c>
      <c r="DA449" s="63" t="s">
        <v>4640</v>
      </c>
    </row>
    <row r="450" spans="1:105" ht="12" customHeight="1" x14ac:dyDescent="0.25">
      <c r="A450" s="97" t="s">
        <v>137</v>
      </c>
      <c r="B450" s="99"/>
      <c r="C450" s="99">
        <v>0</v>
      </c>
      <c r="D450" s="99">
        <v>0</v>
      </c>
      <c r="E450" s="99">
        <v>6.7937031738062572</v>
      </c>
      <c r="F450" s="99">
        <v>6.7831533682643075</v>
      </c>
      <c r="G450" s="99">
        <v>6.8152741636030418</v>
      </c>
      <c r="H450" s="99">
        <v>6.6530550701611109</v>
      </c>
      <c r="I450" s="99">
        <v>6.6322931357551305</v>
      </c>
      <c r="J450" s="99">
        <v>6.8675209429313089</v>
      </c>
      <c r="K450" s="99">
        <v>6.6015992583509275</v>
      </c>
      <c r="L450" s="99">
        <v>6.6261544344635857</v>
      </c>
      <c r="M450" s="99">
        <v>0</v>
      </c>
      <c r="N450" s="99">
        <v>6.1014237190058154</v>
      </c>
      <c r="O450" s="99">
        <v>6.7523158416728917</v>
      </c>
      <c r="P450" s="99">
        <v>6.868577936729257</v>
      </c>
      <c r="Q450" s="99">
        <v>7.9827645119836976</v>
      </c>
      <c r="R450" s="99">
        <v>0</v>
      </c>
      <c r="S450" s="99">
        <v>6.784378372486465</v>
      </c>
      <c r="T450" s="99">
        <v>7.1254640541403429</v>
      </c>
      <c r="U450" s="99">
        <v>6.7371000380805324</v>
      </c>
      <c r="V450" s="99">
        <v>7.3644361678622001</v>
      </c>
      <c r="W450" s="99">
        <v>7.2797038105469056</v>
      </c>
      <c r="X450" s="99">
        <v>6.9243659716030397</v>
      </c>
      <c r="Y450" s="99">
        <v>6.6807408425356263</v>
      </c>
      <c r="DA450" s="63" t="s">
        <v>4641</v>
      </c>
    </row>
    <row r="451" spans="1:105" ht="12" customHeight="1" x14ac:dyDescent="0.25">
      <c r="A451" s="100" t="s">
        <v>211</v>
      </c>
      <c r="B451" s="102"/>
      <c r="C451" s="102">
        <v>0</v>
      </c>
      <c r="D451" s="102">
        <v>0</v>
      </c>
      <c r="E451" s="102">
        <v>0.35750670676132146</v>
      </c>
      <c r="F451" s="102">
        <v>0.46955692395056925</v>
      </c>
      <c r="G451" s="102">
        <v>0.45553285306389396</v>
      </c>
      <c r="H451" s="102">
        <v>0.60854706052885776</v>
      </c>
      <c r="I451" s="102">
        <v>0.49507233039126497</v>
      </c>
      <c r="J451" s="102">
        <v>0.48682966675793954</v>
      </c>
      <c r="K451" s="102">
        <v>0.43681419865788645</v>
      </c>
      <c r="L451" s="102">
        <v>0.43441527208238856</v>
      </c>
      <c r="M451" s="102">
        <v>0</v>
      </c>
      <c r="N451" s="102">
        <v>0.32937711924371799</v>
      </c>
      <c r="O451" s="102">
        <v>0.27822785922017679</v>
      </c>
      <c r="P451" s="102">
        <v>0.5900432101605213</v>
      </c>
      <c r="Q451" s="102">
        <v>0.21778538613846002</v>
      </c>
      <c r="R451" s="102">
        <v>0</v>
      </c>
      <c r="S451" s="102">
        <v>0.37111555965847198</v>
      </c>
      <c r="T451" s="102">
        <v>0.46951948032073565</v>
      </c>
      <c r="U451" s="102">
        <v>0.55402840389938091</v>
      </c>
      <c r="V451" s="102">
        <v>0.5201860553506521</v>
      </c>
      <c r="W451" s="102">
        <v>0.56554690195430446</v>
      </c>
      <c r="X451" s="102">
        <v>0.5705530104314761</v>
      </c>
      <c r="Y451" s="102">
        <v>0.44237382394300828</v>
      </c>
      <c r="DA451" s="131" t="s">
        <v>4642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6.4361964670449359</v>
      </c>
      <c r="F452" s="105">
        <v>6.3135964443137373</v>
      </c>
      <c r="G452" s="105">
        <v>6.3597413105391478</v>
      </c>
      <c r="H452" s="105">
        <v>6.0445080096322528</v>
      </c>
      <c r="I452" s="105">
        <v>6.1372208053638673</v>
      </c>
      <c r="J452" s="105">
        <v>6.3806912761733701</v>
      </c>
      <c r="K452" s="105">
        <v>6.16478505969304</v>
      </c>
      <c r="L452" s="105">
        <v>6.1917391623811984</v>
      </c>
      <c r="M452" s="105">
        <v>0</v>
      </c>
      <c r="N452" s="105">
        <v>5.7720465997620964</v>
      </c>
      <c r="O452" s="105">
        <v>6.4740879824527147</v>
      </c>
      <c r="P452" s="105">
        <v>6.2785347265687363</v>
      </c>
      <c r="Q452" s="105">
        <v>7.7649791258452385</v>
      </c>
      <c r="R452" s="105">
        <v>0</v>
      </c>
      <c r="S452" s="105">
        <v>6.4132628128279938</v>
      </c>
      <c r="T452" s="105">
        <v>6.6559445738196077</v>
      </c>
      <c r="U452" s="105">
        <v>6.1830716341811502</v>
      </c>
      <c r="V452" s="105">
        <v>6.84425011251155</v>
      </c>
      <c r="W452" s="105">
        <v>6.7141569085926012</v>
      </c>
      <c r="X452" s="105">
        <v>6.3538129611715624</v>
      </c>
      <c r="Y452" s="105">
        <v>6.2383670185926183</v>
      </c>
      <c r="DA452" s="132" t="s">
        <v>4643</v>
      </c>
    </row>
    <row r="453" spans="1:105" ht="12" customHeight="1" x14ac:dyDescent="0.25">
      <c r="A453" s="106" t="s">
        <v>122</v>
      </c>
      <c r="B453" s="102"/>
      <c r="C453" s="102">
        <v>7.8865292000344152</v>
      </c>
      <c r="D453" s="102">
        <v>7.1799109758830113</v>
      </c>
      <c r="E453" s="102">
        <v>6.5603877191049049</v>
      </c>
      <c r="F453" s="102">
        <v>6.5668061141217553</v>
      </c>
      <c r="G453" s="102">
        <v>6.5964939795942037</v>
      </c>
      <c r="H453" s="102">
        <v>6.9587858814638617</v>
      </c>
      <c r="I453" s="102">
        <v>6.7424583181593425</v>
      </c>
      <c r="J453" s="102">
        <v>6.662617320231794</v>
      </c>
      <c r="K453" s="102">
        <v>6.4340297192019964</v>
      </c>
      <c r="L453" s="102">
        <v>6.6899318532573426</v>
      </c>
      <c r="M453" s="102">
        <v>6.7439259714038391</v>
      </c>
      <c r="N453" s="102">
        <v>6.5414834748836066</v>
      </c>
      <c r="O453" s="102">
        <v>6.3845415752990329</v>
      </c>
      <c r="P453" s="102">
        <v>6.6926911026348144</v>
      </c>
      <c r="Q453" s="102">
        <v>6.2962712686848565</v>
      </c>
      <c r="R453" s="102">
        <v>6.5574585476408522</v>
      </c>
      <c r="S453" s="102">
        <v>6.8749376980948869</v>
      </c>
      <c r="T453" s="102">
        <v>7.0330654410583167</v>
      </c>
      <c r="U453" s="102">
        <v>7.142905998023247</v>
      </c>
      <c r="V453" s="102">
        <v>7.1662055601971097</v>
      </c>
      <c r="W453" s="102">
        <v>7.1684016202106848</v>
      </c>
      <c r="X453" s="102">
        <v>7.0604585990760462</v>
      </c>
      <c r="Y453" s="102">
        <v>6.7081294636796081</v>
      </c>
      <c r="DA453" s="131" t="s">
        <v>4644</v>
      </c>
    </row>
    <row r="454" spans="1:105" ht="12" customHeight="1" x14ac:dyDescent="0.25">
      <c r="A454" s="107" t="s">
        <v>121</v>
      </c>
      <c r="B454" s="105"/>
      <c r="C454" s="105">
        <v>7.8856206782712617</v>
      </c>
      <c r="D454" s="105">
        <v>7.1785231527405324</v>
      </c>
      <c r="E454" s="105">
        <v>6.5616678687671897</v>
      </c>
      <c r="F454" s="105">
        <v>6.5691527280919519</v>
      </c>
      <c r="G454" s="105">
        <v>6.598137473128185</v>
      </c>
      <c r="H454" s="105">
        <v>6.9606611903409776</v>
      </c>
      <c r="I454" s="105">
        <v>6.749618209284546</v>
      </c>
      <c r="J454" s="105">
        <v>6.6773270381016161</v>
      </c>
      <c r="K454" s="105">
        <v>6.4496601332421948</v>
      </c>
      <c r="L454" s="105">
        <v>6.7026963262663797</v>
      </c>
      <c r="M454" s="105">
        <v>6.7459552586260658</v>
      </c>
      <c r="N454" s="105">
        <v>6.5390535394773392</v>
      </c>
      <c r="O454" s="105">
        <v>6.3828518264083334</v>
      </c>
      <c r="P454" s="105">
        <v>6.7080475205325003</v>
      </c>
      <c r="Q454" s="105">
        <v>6.3253417318978098</v>
      </c>
      <c r="R454" s="105">
        <v>6.6069912621211619</v>
      </c>
      <c r="S454" s="105">
        <v>6.929308650397588</v>
      </c>
      <c r="T454" s="105">
        <v>7.0628246887816433</v>
      </c>
      <c r="U454" s="105">
        <v>7.1421072245415411</v>
      </c>
      <c r="V454" s="105">
        <v>7.1510527771473269</v>
      </c>
      <c r="W454" s="105">
        <v>7.1599962969811459</v>
      </c>
      <c r="X454" s="105">
        <v>7.0679987658794587</v>
      </c>
      <c r="Y454" s="105">
        <v>6.7139910044131694</v>
      </c>
      <c r="DA454" s="132" t="s">
        <v>4645</v>
      </c>
    </row>
    <row r="455" spans="1:105" ht="12" customHeight="1" x14ac:dyDescent="0.25">
      <c r="A455" s="108" t="s">
        <v>53</v>
      </c>
      <c r="B455" s="99"/>
      <c r="C455" s="99">
        <v>1.7394386749217425</v>
      </c>
      <c r="D455" s="99">
        <v>0.63929456710219157</v>
      </c>
      <c r="E455" s="99">
        <v>0.33671322779037244</v>
      </c>
      <c r="F455" s="99">
        <v>0.45082633688137996</v>
      </c>
      <c r="G455" s="99">
        <v>0.4369342026464666</v>
      </c>
      <c r="H455" s="99">
        <v>0.64214907032005475</v>
      </c>
      <c r="I455" s="99">
        <v>0.50513613845901784</v>
      </c>
      <c r="J455" s="99">
        <v>0.46763533033892052</v>
      </c>
      <c r="K455" s="99">
        <v>0.42058493228888777</v>
      </c>
      <c r="L455" s="99">
        <v>0.43356615428048817</v>
      </c>
      <c r="M455" s="99">
        <v>0.66047232876384343</v>
      </c>
      <c r="N455" s="99">
        <v>0.42135224043119313</v>
      </c>
      <c r="O455" s="99">
        <v>0.24318031664987788</v>
      </c>
      <c r="P455" s="99">
        <v>0.57440468421542268</v>
      </c>
      <c r="Q455" s="99">
        <v>8.278552675292937E-2</v>
      </c>
      <c r="R455" s="99">
        <v>0.16893105123931737</v>
      </c>
      <c r="S455" s="99">
        <v>0.38084104740222041</v>
      </c>
      <c r="T455" s="99">
        <v>0.46015080084893284</v>
      </c>
      <c r="U455" s="99">
        <v>0.61116888486875698</v>
      </c>
      <c r="V455" s="99">
        <v>0.50340982030186865</v>
      </c>
      <c r="W455" s="99">
        <v>0.53405172536146017</v>
      </c>
      <c r="X455" s="99">
        <v>0.57316123005639497</v>
      </c>
      <c r="Y455" s="99">
        <v>0.44801879820326457</v>
      </c>
      <c r="DA455" s="63" t="s">
        <v>4646</v>
      </c>
    </row>
    <row r="456" spans="1:105" ht="12" customHeight="1" x14ac:dyDescent="0.25">
      <c r="A456" s="108" t="s">
        <v>52</v>
      </c>
      <c r="B456" s="99"/>
      <c r="C456" s="99">
        <v>6.1461820033495185</v>
      </c>
      <c r="D456" s="99">
        <v>6.539228585638341</v>
      </c>
      <c r="E456" s="99">
        <v>6.2249546409768177</v>
      </c>
      <c r="F456" s="99">
        <v>6.118326391210573</v>
      </c>
      <c r="G456" s="99">
        <v>6.1612032704817175</v>
      </c>
      <c r="H456" s="99">
        <v>6.3185121200209231</v>
      </c>
      <c r="I456" s="99">
        <v>6.2444820708255282</v>
      </c>
      <c r="J456" s="99">
        <v>6.2096917077626976</v>
      </c>
      <c r="K456" s="99">
        <v>6.0290752009533071</v>
      </c>
      <c r="L456" s="99">
        <v>6.269130171985891</v>
      </c>
      <c r="M456" s="99">
        <v>6.0854829298622235</v>
      </c>
      <c r="N456" s="99">
        <v>6.1177012990461455</v>
      </c>
      <c r="O456" s="99">
        <v>6.1396715097584567</v>
      </c>
      <c r="P456" s="99">
        <v>6.1336428363170779</v>
      </c>
      <c r="Q456" s="99">
        <v>6.2425562051448811</v>
      </c>
      <c r="R456" s="99">
        <v>6.4380602108818445</v>
      </c>
      <c r="S456" s="99">
        <v>6.5484676029953697</v>
      </c>
      <c r="T456" s="99">
        <v>6.6026738879327098</v>
      </c>
      <c r="U456" s="99">
        <v>6.5309383396727849</v>
      </c>
      <c r="V456" s="99">
        <v>6.6476429568454574</v>
      </c>
      <c r="W456" s="99">
        <v>6.6259445716196854</v>
      </c>
      <c r="X456" s="99">
        <v>6.4948375358230637</v>
      </c>
      <c r="Y456" s="99">
        <v>6.2659722062099039</v>
      </c>
      <c r="DA456" s="63" t="s">
        <v>4647</v>
      </c>
    </row>
    <row r="457" spans="1:105" ht="12" customHeight="1" x14ac:dyDescent="0.25">
      <c r="A457" s="121" t="s">
        <v>54</v>
      </c>
      <c r="B457" s="123"/>
      <c r="C457" s="123">
        <v>4.4783401536355623</v>
      </c>
      <c r="D457" s="123">
        <v>4.3747661940999523</v>
      </c>
      <c r="E457" s="123">
        <v>4.3937208062944944</v>
      </c>
      <c r="F457" s="123">
        <v>4.3517332619909963</v>
      </c>
      <c r="G457" s="123">
        <v>4.367446848009557</v>
      </c>
      <c r="H457" s="123">
        <v>4.9664842187933109</v>
      </c>
      <c r="I457" s="123">
        <v>4.830527432633013</v>
      </c>
      <c r="J457" s="123">
        <v>4.7325149464321612</v>
      </c>
      <c r="K457" s="123">
        <v>4.5421708969092744</v>
      </c>
      <c r="L457" s="123">
        <v>4.6432477924573572</v>
      </c>
      <c r="M457" s="123">
        <v>4.1756426097942567</v>
      </c>
      <c r="N457" s="123">
        <v>3.9906986934658151</v>
      </c>
      <c r="O457" s="123">
        <v>3.4757225388621942</v>
      </c>
      <c r="P457" s="123">
        <v>3.8577919405680769</v>
      </c>
      <c r="Q457" s="123">
        <v>3.7875043104334587</v>
      </c>
      <c r="R457" s="123">
        <v>3.8156185138411929</v>
      </c>
      <c r="S457" s="123">
        <v>3.8990241743618408</v>
      </c>
      <c r="T457" s="123">
        <v>4.2133938332095315</v>
      </c>
      <c r="U457" s="123">
        <v>3.9649862934528022</v>
      </c>
      <c r="V457" s="123">
        <v>3.9383900469218869</v>
      </c>
      <c r="W457" s="123">
        <v>3.9745424703028069</v>
      </c>
      <c r="X457" s="123">
        <v>4.0434208950340924</v>
      </c>
      <c r="Y457" s="123">
        <v>3.8112096242600515</v>
      </c>
      <c r="DA457" s="130" t="s">
        <v>4648</v>
      </c>
    </row>
    <row r="458" spans="1:105" ht="12" customHeight="1" x14ac:dyDescent="0.25">
      <c r="A458" s="97" t="s">
        <v>50</v>
      </c>
      <c r="B458" s="99"/>
      <c r="C458" s="99">
        <v>4.2735465259472889</v>
      </c>
      <c r="D458" s="99">
        <v>4.3542633823160184</v>
      </c>
      <c r="E458" s="99">
        <v>4.3713135936467857</v>
      </c>
      <c r="F458" s="99">
        <v>4.4684230868988655</v>
      </c>
      <c r="G458" s="99">
        <v>4.5368909530727661</v>
      </c>
      <c r="H458" s="99">
        <v>4.6464480728979707</v>
      </c>
      <c r="I458" s="99">
        <v>4.7398697557184724</v>
      </c>
      <c r="J458" s="99">
        <v>4.7565525942313212</v>
      </c>
      <c r="K458" s="99">
        <v>4.6366003862130372</v>
      </c>
      <c r="L458" s="99">
        <v>4.5166378414826056</v>
      </c>
      <c r="M458" s="99">
        <v>4.1389758493915663</v>
      </c>
      <c r="N458" s="99">
        <v>3.9511051348216819</v>
      </c>
      <c r="O458" s="99">
        <v>3.7983733446265795</v>
      </c>
      <c r="P458" s="99">
        <v>3.7480742196479242</v>
      </c>
      <c r="Q458" s="99">
        <v>3.7826951794722614</v>
      </c>
      <c r="R458" s="99">
        <v>3.8719999163598726</v>
      </c>
      <c r="S458" s="99">
        <v>4.0106784024981295</v>
      </c>
      <c r="T458" s="99">
        <v>4.252470917789533</v>
      </c>
      <c r="U458" s="99">
        <v>3.8327705842753041</v>
      </c>
      <c r="V458" s="99">
        <v>3.726817156694163</v>
      </c>
      <c r="W458" s="99">
        <v>3.937636248356319</v>
      </c>
      <c r="X458" s="99">
        <v>4.4123962490705964</v>
      </c>
      <c r="Y458" s="99">
        <v>3.6613528980299743</v>
      </c>
      <c r="DA458" s="63" t="s">
        <v>4649</v>
      </c>
    </row>
    <row r="459" spans="1:105" ht="12" customHeight="1" x14ac:dyDescent="0.25">
      <c r="A459" s="109" t="s">
        <v>120</v>
      </c>
      <c r="B459" s="110"/>
      <c r="C459" s="110">
        <v>4.5334021682614267</v>
      </c>
      <c r="D459" s="110">
        <v>4.3827364137109122</v>
      </c>
      <c r="E459" s="110">
        <v>4.4020644350637941</v>
      </c>
      <c r="F459" s="110">
        <v>4.3088757223692014</v>
      </c>
      <c r="G459" s="110">
        <v>4.316023218911976</v>
      </c>
      <c r="H459" s="110">
        <v>5.0464473747678182</v>
      </c>
      <c r="I459" s="110">
        <v>4.8535753069834806</v>
      </c>
      <c r="J459" s="110">
        <v>4.7265865910546685</v>
      </c>
      <c r="K459" s="110">
        <v>4.5134608317007441</v>
      </c>
      <c r="L459" s="110">
        <v>4.6861385361452736</v>
      </c>
      <c r="M459" s="110">
        <v>4.1890912415892902</v>
      </c>
      <c r="N459" s="110">
        <v>4.0026465155188777</v>
      </c>
      <c r="O459" s="110">
        <v>3.386873976452927</v>
      </c>
      <c r="P459" s="110">
        <v>3.887945939005776</v>
      </c>
      <c r="Q459" s="110">
        <v>3.7886055840103077</v>
      </c>
      <c r="R459" s="110">
        <v>3.8005240902044899</v>
      </c>
      <c r="S459" s="110">
        <v>3.8673349899806162</v>
      </c>
      <c r="T459" s="110">
        <v>4.2045457184842316</v>
      </c>
      <c r="U459" s="110">
        <v>3.9891147010336581</v>
      </c>
      <c r="V459" s="110">
        <v>3.9800534625590052</v>
      </c>
      <c r="W459" s="110">
        <v>3.9826083454211183</v>
      </c>
      <c r="X459" s="110">
        <v>3.9660538513359831</v>
      </c>
      <c r="Y459" s="110">
        <v>3.8447158056791082</v>
      </c>
      <c r="DA459" s="60" t="s">
        <v>4650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16.068483369140978</v>
      </c>
      <c r="D461" s="118">
        <f t="shared" si="239"/>
        <v>15.845761267659531</v>
      </c>
      <c r="E461" s="118">
        <f t="shared" si="239"/>
        <v>17.318097682263797</v>
      </c>
      <c r="F461" s="118">
        <f t="shared" si="239"/>
        <v>19.004682550011896</v>
      </c>
      <c r="G461" s="118">
        <f t="shared" si="239"/>
        <v>18.688984028625896</v>
      </c>
      <c r="H461" s="118">
        <f t="shared" si="239"/>
        <v>16.922308640999088</v>
      </c>
      <c r="I461" s="118">
        <f t="shared" si="239"/>
        <v>17.330910816802088</v>
      </c>
      <c r="J461" s="118">
        <f t="shared" si="239"/>
        <v>17.323039230471547</v>
      </c>
      <c r="K461" s="118">
        <f t="shared" si="239"/>
        <v>16.606540498124119</v>
      </c>
      <c r="L461" s="118">
        <f t="shared" si="239"/>
        <v>17.390303608171536</v>
      </c>
      <c r="M461" s="118">
        <f t="shared" si="239"/>
        <v>14.847593283536694</v>
      </c>
      <c r="N461" s="118">
        <f t="shared" si="239"/>
        <v>13.431615337953883</v>
      </c>
      <c r="O461" s="118">
        <f t="shared" si="239"/>
        <v>12.511023679053004</v>
      </c>
      <c r="P461" s="118">
        <f t="shared" si="239"/>
        <v>10.305084025653004</v>
      </c>
      <c r="Q461" s="118">
        <f t="shared" si="239"/>
        <v>10.732668688744322</v>
      </c>
      <c r="R461" s="118">
        <f t="shared" ref="R461:V461" si="240">R462+R465+R467+R476</f>
        <v>9.0055351431185677</v>
      </c>
      <c r="S461" s="118">
        <f t="shared" si="240"/>
        <v>9.0700821236440614</v>
      </c>
      <c r="T461" s="118">
        <f t="shared" si="240"/>
        <v>9.6281476619777795</v>
      </c>
      <c r="U461" s="118">
        <f t="shared" si="240"/>
        <v>8.3867126989642333</v>
      </c>
      <c r="V461" s="118">
        <f t="shared" si="240"/>
        <v>8.8663145482087522</v>
      </c>
      <c r="W461" s="118">
        <f t="shared" ref="W461:Y461" si="241">W462+W465+W467+W476</f>
        <v>8.3788027767896942</v>
      </c>
      <c r="X461" s="118">
        <f t="shared" si="241"/>
        <v>7.8202297195424757</v>
      </c>
      <c r="Y461" s="118">
        <f t="shared" si="241"/>
        <v>7.6547680566782406</v>
      </c>
      <c r="DA461" s="129" t="s">
        <v>4801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15.629502731248218</v>
      </c>
      <c r="D462" s="123">
        <f t="shared" si="242"/>
        <v>15.2230494482843</v>
      </c>
      <c r="E462" s="123">
        <f t="shared" si="242"/>
        <v>16.654598260758071</v>
      </c>
      <c r="F462" s="123">
        <f t="shared" si="242"/>
        <v>18.320887629053399</v>
      </c>
      <c r="G462" s="123">
        <f t="shared" si="242"/>
        <v>18.080626563667145</v>
      </c>
      <c r="H462" s="123">
        <f t="shared" si="242"/>
        <v>16.431956067909564</v>
      </c>
      <c r="I462" s="123">
        <f t="shared" si="242"/>
        <v>16.321910355994621</v>
      </c>
      <c r="J462" s="123">
        <f t="shared" si="242"/>
        <v>15.835006905804878</v>
      </c>
      <c r="K462" s="123">
        <f t="shared" si="242"/>
        <v>15.546600284955623</v>
      </c>
      <c r="L462" s="123">
        <f t="shared" si="242"/>
        <v>16.333623356142365</v>
      </c>
      <c r="M462" s="123">
        <f t="shared" si="242"/>
        <v>13.664715717203821</v>
      </c>
      <c r="N462" s="123">
        <f t="shared" si="242"/>
        <v>12.229238906521525</v>
      </c>
      <c r="O462" s="123">
        <f t="shared" si="242"/>
        <v>11.316596603591657</v>
      </c>
      <c r="P462" s="123">
        <f t="shared" si="242"/>
        <v>9.8020935300964211</v>
      </c>
      <c r="Q462" s="123">
        <f t="shared" si="242"/>
        <v>10.351747484347461</v>
      </c>
      <c r="R462" s="123">
        <f t="shared" ref="R462:V462" si="243">SUM(R463:R464)</f>
        <v>8.5099565747675108</v>
      </c>
      <c r="S462" s="123">
        <f t="shared" si="243"/>
        <v>8.3377720602637897</v>
      </c>
      <c r="T462" s="123">
        <f t="shared" si="243"/>
        <v>8.9927100098435133</v>
      </c>
      <c r="U462" s="123">
        <f t="shared" si="243"/>
        <v>7.9147348086644058</v>
      </c>
      <c r="V462" s="123">
        <f t="shared" si="243"/>
        <v>8.3629705559943712</v>
      </c>
      <c r="W462" s="123">
        <f t="shared" ref="W462:Y462" si="244">SUM(W463:W464)</f>
        <v>7.9340683113506909</v>
      </c>
      <c r="X462" s="123">
        <f t="shared" si="244"/>
        <v>7.3276097678034082</v>
      </c>
      <c r="Y462" s="123">
        <f t="shared" si="244"/>
        <v>6.9848648620122065</v>
      </c>
      <c r="DA462" s="130" t="s">
        <v>4802</v>
      </c>
    </row>
    <row r="463" spans="1:105" ht="12" customHeight="1" x14ac:dyDescent="0.25">
      <c r="A463" s="97" t="s">
        <v>211</v>
      </c>
      <c r="B463" s="99"/>
      <c r="C463" s="99">
        <v>15.629502731248218</v>
      </c>
      <c r="D463" s="99">
        <v>15.2230494482843</v>
      </c>
      <c r="E463" s="99">
        <v>16.654598260758071</v>
      </c>
      <c r="F463" s="99">
        <v>18.320887629053399</v>
      </c>
      <c r="G463" s="99">
        <v>18.080626563667145</v>
      </c>
      <c r="H463" s="99">
        <v>16.431956067909564</v>
      </c>
      <c r="I463" s="99">
        <v>16.321910355994621</v>
      </c>
      <c r="J463" s="99">
        <v>15.835006905804878</v>
      </c>
      <c r="K463" s="99">
        <v>15.546600284955623</v>
      </c>
      <c r="L463" s="99">
        <v>16.333623356142365</v>
      </c>
      <c r="M463" s="99">
        <v>13.664715717203821</v>
      </c>
      <c r="N463" s="99">
        <v>12.229238906521525</v>
      </c>
      <c r="O463" s="99">
        <v>11.316596603591657</v>
      </c>
      <c r="P463" s="99">
        <v>9.8020935300964211</v>
      </c>
      <c r="Q463" s="99">
        <v>10.351747484347461</v>
      </c>
      <c r="R463" s="99">
        <v>8.5099565747675108</v>
      </c>
      <c r="S463" s="99">
        <v>8.3377720602637897</v>
      </c>
      <c r="T463" s="99">
        <v>8.9927100098435133</v>
      </c>
      <c r="U463" s="99">
        <v>7.9147348086644058</v>
      </c>
      <c r="V463" s="99">
        <v>8.3629705559943712</v>
      </c>
      <c r="W463" s="99">
        <v>7.9340683113506909</v>
      </c>
      <c r="X463" s="99">
        <v>7.3276097678034082</v>
      </c>
      <c r="Y463" s="99">
        <v>6.9848648620122065</v>
      </c>
      <c r="DA463" s="63" t="s">
        <v>4803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4804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4805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4806</v>
      </c>
    </row>
    <row r="467" spans="1:105" ht="12" customHeight="1" x14ac:dyDescent="0.25">
      <c r="A467" s="121" t="s">
        <v>55</v>
      </c>
      <c r="B467" s="123"/>
      <c r="C467" s="123">
        <v>7.8429967857076385E-2</v>
      </c>
      <c r="D467" s="123">
        <v>0.13797484200912039</v>
      </c>
      <c r="E467" s="123">
        <v>0.19234606068102666</v>
      </c>
      <c r="F467" s="123">
        <v>0.20753689295766092</v>
      </c>
      <c r="G467" s="123">
        <v>0.18972027313682657</v>
      </c>
      <c r="H467" s="123">
        <v>0.1226472287691639</v>
      </c>
      <c r="I467" s="123">
        <v>0.62910557258373678</v>
      </c>
      <c r="J467" s="123">
        <v>1.1163724215390569</v>
      </c>
      <c r="K467" s="123">
        <v>0.63347374049041294</v>
      </c>
      <c r="L467" s="123">
        <v>0.60632309194957301</v>
      </c>
      <c r="M467" s="123">
        <v>0.7455860475685927</v>
      </c>
      <c r="N467" s="123">
        <v>0.8419546357611104</v>
      </c>
      <c r="O467" s="123">
        <v>0.87179144442087697</v>
      </c>
      <c r="P467" s="123">
        <v>0.18537304816141204</v>
      </c>
      <c r="Q467" s="123">
        <v>0.10478099773367132</v>
      </c>
      <c r="R467" s="123">
        <v>0.17795940508655206</v>
      </c>
      <c r="S467" s="123">
        <v>0.39202038368662512</v>
      </c>
      <c r="T467" s="123">
        <v>0.33801533056774674</v>
      </c>
      <c r="U467" s="123">
        <v>0.25050805226497219</v>
      </c>
      <c r="V467" s="123">
        <v>0.27565327553132118</v>
      </c>
      <c r="W467" s="123">
        <v>0.183509966248108</v>
      </c>
      <c r="X467" s="123">
        <v>0.20990325499024526</v>
      </c>
      <c r="Y467" s="123">
        <v>0.42260778596487669</v>
      </c>
      <c r="DA467" s="130" t="s">
        <v>4807</v>
      </c>
    </row>
    <row r="468" spans="1:105" ht="12" customHeight="1" x14ac:dyDescent="0.25">
      <c r="A468" s="97" t="s">
        <v>138</v>
      </c>
      <c r="B468" s="99"/>
      <c r="C468" s="99">
        <v>3.9384630264660365</v>
      </c>
      <c r="D468" s="99">
        <v>3.717308531635986</v>
      </c>
      <c r="E468" s="99">
        <v>3.571051641850167</v>
      </c>
      <c r="F468" s="99">
        <v>3.5420019291160076</v>
      </c>
      <c r="G468" s="99">
        <v>3.536788416858867</v>
      </c>
      <c r="H468" s="99">
        <v>3.4391804590924346</v>
      </c>
      <c r="I468" s="99">
        <v>3.4013277798668851</v>
      </c>
      <c r="J468" s="99">
        <v>3.4907829841438622</v>
      </c>
      <c r="K468" s="99">
        <v>3.3219951313861382</v>
      </c>
      <c r="L468" s="99">
        <v>3.2972065131502584</v>
      </c>
      <c r="M468" s="99">
        <v>3.148451745666458</v>
      </c>
      <c r="N468" s="99">
        <v>2.8713862872134368</v>
      </c>
      <c r="O468" s="99">
        <v>3.017418225173544</v>
      </c>
      <c r="P468" s="99">
        <v>2.8931974780036267</v>
      </c>
      <c r="Q468" s="99">
        <v>3.1939315599206317</v>
      </c>
      <c r="R468" s="99">
        <v>2.6755938832502419</v>
      </c>
      <c r="S468" s="99">
        <v>2.5640617068911387</v>
      </c>
      <c r="T468" s="99">
        <v>2.6275007418515943</v>
      </c>
      <c r="U468" s="99">
        <v>2.437565928208099</v>
      </c>
      <c r="V468" s="99">
        <v>2.6228075402953777</v>
      </c>
      <c r="W468" s="99">
        <v>2.568703850976263</v>
      </c>
      <c r="X468" s="99">
        <v>2.4331563400840337</v>
      </c>
      <c r="Y468" s="99">
        <v>2.3425923409491358</v>
      </c>
      <c r="DA468" s="63" t="s">
        <v>4808</v>
      </c>
    </row>
    <row r="469" spans="1:105" ht="12" customHeight="1" x14ac:dyDescent="0.25">
      <c r="A469" s="97" t="s">
        <v>137</v>
      </c>
      <c r="B469" s="99"/>
      <c r="C469" s="99">
        <v>0</v>
      </c>
      <c r="D469" s="99">
        <v>0</v>
      </c>
      <c r="E469" s="99">
        <v>0.18792647316041711</v>
      </c>
      <c r="F469" s="99">
        <v>0.24520998028979576</v>
      </c>
      <c r="G469" s="99">
        <v>0.23641725388019372</v>
      </c>
      <c r="H469" s="99">
        <v>0.31459958484892425</v>
      </c>
      <c r="I469" s="99">
        <v>0.254097319994116</v>
      </c>
      <c r="J469" s="99">
        <v>0.24789244776200434</v>
      </c>
      <c r="K469" s="99">
        <v>0.22023784455218978</v>
      </c>
      <c r="L469" s="99">
        <v>0.21652308506960455</v>
      </c>
      <c r="M469" s="99">
        <v>0</v>
      </c>
      <c r="N469" s="99">
        <v>0.15493761331134379</v>
      </c>
      <c r="O469" s="99">
        <v>0.12430397261638462</v>
      </c>
      <c r="P469" s="99">
        <v>0.24862080843243498</v>
      </c>
      <c r="Q469" s="99">
        <v>8.7371593651557361E-2</v>
      </c>
      <c r="R469" s="99">
        <v>0</v>
      </c>
      <c r="S469" s="99">
        <v>0.14049823183450083</v>
      </c>
      <c r="T469" s="99">
        <v>0.17344399810535577</v>
      </c>
      <c r="U469" s="99">
        <v>0.20070185675121324</v>
      </c>
      <c r="V469" s="99">
        <v>0.18552582874294196</v>
      </c>
      <c r="W469" s="99">
        <v>0.19981163852575703</v>
      </c>
      <c r="X469" s="99">
        <v>0.20069039115507925</v>
      </c>
      <c r="Y469" s="99">
        <v>0.15526318114824819</v>
      </c>
      <c r="DA469" s="63" t="s">
        <v>4809</v>
      </c>
    </row>
    <row r="470" spans="1:105" ht="12" customHeight="1" x14ac:dyDescent="0.25">
      <c r="A470" s="100" t="s">
        <v>211</v>
      </c>
      <c r="B470" s="102"/>
      <c r="C470" s="102">
        <v>0</v>
      </c>
      <c r="D470" s="102">
        <v>0</v>
      </c>
      <c r="E470" s="102">
        <v>0.18792647316041711</v>
      </c>
      <c r="F470" s="102">
        <v>0.24520998028979576</v>
      </c>
      <c r="G470" s="102">
        <v>0.23641725388019372</v>
      </c>
      <c r="H470" s="102">
        <v>0.31459958484892425</v>
      </c>
      <c r="I470" s="102">
        <v>0.254097319994116</v>
      </c>
      <c r="J470" s="102">
        <v>0.24789244776200434</v>
      </c>
      <c r="K470" s="102">
        <v>0.22023784455218978</v>
      </c>
      <c r="L470" s="102">
        <v>0.21652308506960455</v>
      </c>
      <c r="M470" s="102">
        <v>0</v>
      </c>
      <c r="N470" s="102">
        <v>0.15493761331134379</v>
      </c>
      <c r="O470" s="102">
        <v>0.12430397261638462</v>
      </c>
      <c r="P470" s="102">
        <v>0.24862080843243498</v>
      </c>
      <c r="Q470" s="102">
        <v>8.7371593651557361E-2</v>
      </c>
      <c r="R470" s="102">
        <v>0</v>
      </c>
      <c r="S470" s="102">
        <v>0.14049823183450083</v>
      </c>
      <c r="T470" s="102">
        <v>0.17344399810535577</v>
      </c>
      <c r="U470" s="102">
        <v>0.20070185675121324</v>
      </c>
      <c r="V470" s="102">
        <v>0.18552582874294196</v>
      </c>
      <c r="W470" s="102">
        <v>0.19981163852575703</v>
      </c>
      <c r="X470" s="102">
        <v>0.20069039115507925</v>
      </c>
      <c r="Y470" s="102">
        <v>0.15526318114824819</v>
      </c>
      <c r="DA470" s="131" t="s">
        <v>4810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4811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4812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4813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4814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4815</v>
      </c>
    </row>
    <row r="476" spans="1:105" ht="12" customHeight="1" x14ac:dyDescent="0.25">
      <c r="A476" s="121" t="s">
        <v>54</v>
      </c>
      <c r="B476" s="123"/>
      <c r="C476" s="123">
        <v>0.36055067003568431</v>
      </c>
      <c r="D476" s="123">
        <v>0.48473697736611154</v>
      </c>
      <c r="E476" s="123">
        <v>0.47115336082470238</v>
      </c>
      <c r="F476" s="123">
        <v>0.47625802800083566</v>
      </c>
      <c r="G476" s="123">
        <v>0.41863719182192083</v>
      </c>
      <c r="H476" s="123">
        <v>0.36770534432036028</v>
      </c>
      <c r="I476" s="123">
        <v>0.37989488822373291</v>
      </c>
      <c r="J476" s="123">
        <v>0.37165990312760949</v>
      </c>
      <c r="K476" s="123">
        <v>0.42646647267808396</v>
      </c>
      <c r="L476" s="123">
        <v>0.45035716007959692</v>
      </c>
      <c r="M476" s="123">
        <v>0.43729151876428085</v>
      </c>
      <c r="N476" s="123">
        <v>0.36042179567124588</v>
      </c>
      <c r="O476" s="123">
        <v>0.32263563104046877</v>
      </c>
      <c r="P476" s="123">
        <v>0.31761744739516995</v>
      </c>
      <c r="Q476" s="123">
        <v>0.27614020666319017</v>
      </c>
      <c r="R476" s="123">
        <v>0.3176191632645049</v>
      </c>
      <c r="S476" s="123">
        <v>0.34028967969364782</v>
      </c>
      <c r="T476" s="123">
        <v>0.29742232156652043</v>
      </c>
      <c r="U476" s="123">
        <v>0.22146983803485393</v>
      </c>
      <c r="V476" s="123">
        <v>0.22769071668306085</v>
      </c>
      <c r="W476" s="123">
        <v>0.26122449919089491</v>
      </c>
      <c r="X476" s="123">
        <v>0.28271669674882188</v>
      </c>
      <c r="Y476" s="123">
        <v>0.2472954087011576</v>
      </c>
      <c r="DA476" s="130" t="s">
        <v>4816</v>
      </c>
    </row>
    <row r="477" spans="1:105" ht="12" customHeight="1" x14ac:dyDescent="0.25">
      <c r="A477" s="97" t="s">
        <v>50</v>
      </c>
      <c r="B477" s="99"/>
      <c r="C477" s="99">
        <v>1.7015564465907729</v>
      </c>
      <c r="D477" s="99">
        <v>1.7316876884839012</v>
      </c>
      <c r="E477" s="99">
        <v>1.7364581625587661</v>
      </c>
      <c r="F477" s="99">
        <v>1.7729835607498348</v>
      </c>
      <c r="G477" s="99">
        <v>1.7980731740594784</v>
      </c>
      <c r="H477" s="99">
        <v>1.8393706355067991</v>
      </c>
      <c r="I477" s="99">
        <v>1.8741926926273693</v>
      </c>
      <c r="J477" s="99">
        <v>1.8786258799597466</v>
      </c>
      <c r="K477" s="99">
        <v>1.8291456699445103</v>
      </c>
      <c r="L477" s="99">
        <v>1.7797744901612336</v>
      </c>
      <c r="M477" s="99">
        <v>1.6295364689590692</v>
      </c>
      <c r="N477" s="99">
        <v>1.5548136639261831</v>
      </c>
      <c r="O477" s="99">
        <v>1.4942769440871917</v>
      </c>
      <c r="P477" s="99">
        <v>1.4732937841394769</v>
      </c>
      <c r="Q477" s="99">
        <v>1.4820117043660908</v>
      </c>
      <c r="R477" s="99">
        <v>1.5040052302435798</v>
      </c>
      <c r="S477" s="99">
        <v>1.5392723064427962</v>
      </c>
      <c r="T477" s="99">
        <v>1.6109673621393403</v>
      </c>
      <c r="U477" s="99">
        <v>1.4350514471434712</v>
      </c>
      <c r="V477" s="99">
        <v>1.3839373246481199</v>
      </c>
      <c r="W477" s="99">
        <v>1.4564834393042225</v>
      </c>
      <c r="X477" s="99">
        <v>1.6310361915710967</v>
      </c>
      <c r="Y477" s="99">
        <v>1.3533265584819802</v>
      </c>
      <c r="DA477" s="63" t="s">
        <v>4817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4818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3326022</v>
      </c>
      <c r="C5" s="120">
        <v>3505104</v>
      </c>
      <c r="D5" s="120">
        <v>3778264</v>
      </c>
      <c r="E5" s="120">
        <v>4135356</v>
      </c>
      <c r="F5" s="120">
        <v>4349864</v>
      </c>
      <c r="G5" s="120">
        <v>4466487</v>
      </c>
      <c r="H5" s="120">
        <v>4803375</v>
      </c>
      <c r="I5" s="120">
        <v>5028495</v>
      </c>
      <c r="J5" s="120">
        <v>5286855</v>
      </c>
      <c r="K5" s="120">
        <v>5322100</v>
      </c>
      <c r="L5" s="120">
        <v>5453905</v>
      </c>
      <c r="M5" s="120">
        <v>5409695</v>
      </c>
      <c r="N5" s="120">
        <v>5290691</v>
      </c>
      <c r="O5" s="120">
        <v>5149646</v>
      </c>
      <c r="P5" s="120">
        <v>5251217</v>
      </c>
      <c r="Q5" s="120">
        <v>5296919</v>
      </c>
      <c r="R5" s="120">
        <v>5711168</v>
      </c>
      <c r="S5" s="120">
        <v>6059988</v>
      </c>
      <c r="T5" s="120">
        <v>6368880</v>
      </c>
      <c r="U5" s="120">
        <v>6467952</v>
      </c>
      <c r="V5" s="120">
        <v>6451606</v>
      </c>
      <c r="W5" s="120">
        <v>6182021</v>
      </c>
      <c r="X5" s="120">
        <v>5994810</v>
      </c>
      <c r="Y5" s="120">
        <v>5878606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201</v>
      </c>
      <c r="B7" s="52">
        <v>3326022</v>
      </c>
      <c r="C7" s="52">
        <v>3505104</v>
      </c>
      <c r="D7" s="52">
        <v>3778264</v>
      </c>
      <c r="E7" s="52">
        <v>4135356</v>
      </c>
      <c r="F7" s="52">
        <v>4349864</v>
      </c>
      <c r="G7" s="52">
        <v>4466487</v>
      </c>
      <c r="H7" s="52">
        <v>4803375</v>
      </c>
      <c r="I7" s="52">
        <v>5028495</v>
      </c>
      <c r="J7" s="52">
        <v>5286855</v>
      </c>
      <c r="K7" s="52">
        <v>5322100</v>
      </c>
      <c r="L7" s="52">
        <v>5453905</v>
      </c>
      <c r="M7" s="52">
        <v>5409695</v>
      </c>
      <c r="N7" s="52">
        <v>5290691</v>
      </c>
      <c r="O7" s="52">
        <v>5149646</v>
      </c>
      <c r="P7" s="52">
        <v>5251217</v>
      </c>
      <c r="Q7" s="52">
        <v>5296919</v>
      </c>
      <c r="R7" s="52">
        <v>5711168</v>
      </c>
      <c r="S7" s="52">
        <v>6059988</v>
      </c>
      <c r="T7" s="52">
        <v>6368880</v>
      </c>
      <c r="U7" s="52">
        <v>6467952</v>
      </c>
      <c r="V7" s="52">
        <v>6451606</v>
      </c>
      <c r="W7" s="52">
        <v>6182021</v>
      </c>
      <c r="X7" s="52">
        <v>5994810</v>
      </c>
      <c r="Y7" s="52">
        <v>5878606</v>
      </c>
      <c r="DA7" s="63" t="s">
        <v>1085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196157</v>
      </c>
      <c r="C9" s="52">
        <v>260563</v>
      </c>
      <c r="D9" s="52">
        <v>322586</v>
      </c>
      <c r="E9" s="52">
        <v>433508</v>
      </c>
      <c r="F9" s="52">
        <v>688767</v>
      </c>
      <c r="G9" s="52">
        <v>1027991</v>
      </c>
      <c r="H9" s="52">
        <v>1111372</v>
      </c>
      <c r="I9" s="52">
        <v>1313561</v>
      </c>
      <c r="J9" s="52">
        <v>1471510</v>
      </c>
      <c r="K9" s="52">
        <v>1587239</v>
      </c>
      <c r="L9" s="52">
        <v>1652516</v>
      </c>
      <c r="M9" s="52">
        <v>1646768</v>
      </c>
      <c r="N9" s="52">
        <v>1581038</v>
      </c>
      <c r="O9" s="52">
        <v>1467268</v>
      </c>
      <c r="P9" s="52">
        <v>1393553</v>
      </c>
      <c r="Q9" s="52">
        <v>1368523</v>
      </c>
      <c r="R9" s="52">
        <v>1421129</v>
      </c>
      <c r="S9" s="52">
        <v>1582442</v>
      </c>
      <c r="T9" s="52">
        <v>1763323</v>
      </c>
      <c r="U9" s="52">
        <v>1923435</v>
      </c>
      <c r="V9" s="52">
        <v>2043415</v>
      </c>
      <c r="W9" s="52">
        <v>2089862</v>
      </c>
      <c r="X9" s="52">
        <v>2004204</v>
      </c>
      <c r="Y9" s="52">
        <v>1867775</v>
      </c>
      <c r="DA9" s="63" t="s">
        <v>1086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134</v>
      </c>
      <c r="B11" s="52">
        <v>3240490</v>
      </c>
      <c r="C11" s="52">
        <v>3415929</v>
      </c>
      <c r="D11" s="52">
        <v>3748256</v>
      </c>
      <c r="E11" s="52">
        <v>4025203</v>
      </c>
      <c r="F11" s="52">
        <v>4209410</v>
      </c>
      <c r="G11" s="52">
        <v>4421260</v>
      </c>
      <c r="H11" s="52">
        <v>4701759</v>
      </c>
      <c r="I11" s="52">
        <v>4927084</v>
      </c>
      <c r="J11" s="52">
        <v>5084729</v>
      </c>
      <c r="K11" s="52">
        <v>5130633</v>
      </c>
      <c r="L11" s="52">
        <v>5180021</v>
      </c>
      <c r="M11" s="52">
        <v>5051678</v>
      </c>
      <c r="N11" s="52">
        <v>5039383</v>
      </c>
      <c r="O11" s="52">
        <v>5006980</v>
      </c>
      <c r="P11" s="52">
        <v>5114923</v>
      </c>
      <c r="Q11" s="52">
        <v>5198678</v>
      </c>
      <c r="R11" s="52">
        <v>5564745</v>
      </c>
      <c r="S11" s="52">
        <v>5849405</v>
      </c>
      <c r="T11" s="52">
        <v>5978838</v>
      </c>
      <c r="U11" s="52">
        <v>6089206</v>
      </c>
      <c r="V11" s="52">
        <v>6129754</v>
      </c>
      <c r="W11" s="52">
        <v>6107907</v>
      </c>
      <c r="X11" s="52">
        <v>5932508</v>
      </c>
      <c r="Y11" s="52">
        <v>5579147</v>
      </c>
      <c r="DA11" s="63" t="s">
        <v>1087</v>
      </c>
    </row>
    <row r="12" spans="1:105" ht="12" customHeight="1" x14ac:dyDescent="0.25">
      <c r="A12" s="97" t="s">
        <v>133</v>
      </c>
      <c r="B12" s="52">
        <v>5845</v>
      </c>
      <c r="C12" s="52">
        <v>5388</v>
      </c>
      <c r="D12" s="52">
        <v>5941</v>
      </c>
      <c r="E12" s="52">
        <v>7612</v>
      </c>
      <c r="F12" s="52">
        <v>7809</v>
      </c>
      <c r="G12" s="52">
        <v>8064</v>
      </c>
      <c r="H12" s="52">
        <v>9395</v>
      </c>
      <c r="I12" s="52">
        <v>12965</v>
      </c>
      <c r="J12" s="52">
        <v>18274</v>
      </c>
      <c r="K12" s="52">
        <v>24073</v>
      </c>
      <c r="L12" s="52">
        <v>29026</v>
      </c>
      <c r="M12" s="52">
        <v>28280</v>
      </c>
      <c r="N12" s="52">
        <v>27389</v>
      </c>
      <c r="O12" s="52">
        <v>29176</v>
      </c>
      <c r="P12" s="52">
        <v>30492</v>
      </c>
      <c r="Q12" s="52">
        <v>37760</v>
      </c>
      <c r="R12" s="52">
        <v>45202</v>
      </c>
      <c r="S12" s="52">
        <v>46274</v>
      </c>
      <c r="T12" s="52">
        <v>48481</v>
      </c>
      <c r="U12" s="52">
        <v>50161</v>
      </c>
      <c r="V12" s="52">
        <v>51181</v>
      </c>
      <c r="W12" s="52">
        <v>57829</v>
      </c>
      <c r="X12" s="52">
        <v>53924</v>
      </c>
      <c r="Y12" s="52">
        <v>49564</v>
      </c>
      <c r="DA12" s="63" t="s">
        <v>1088</v>
      </c>
    </row>
    <row r="13" spans="1:105" ht="12" customHeight="1" x14ac:dyDescent="0.25">
      <c r="A13" s="97" t="s">
        <v>122</v>
      </c>
      <c r="B13" s="52">
        <v>67906</v>
      </c>
      <c r="C13" s="52">
        <v>71866</v>
      </c>
      <c r="D13" s="52">
        <v>20973</v>
      </c>
      <c r="E13" s="52">
        <v>82946</v>
      </c>
      <c r="F13" s="52">
        <v>107262</v>
      </c>
      <c r="G13" s="52">
        <v>29948</v>
      </c>
      <c r="H13" s="52">
        <v>74139</v>
      </c>
      <c r="I13" s="52">
        <v>71133</v>
      </c>
      <c r="J13" s="52">
        <v>117819</v>
      </c>
      <c r="K13" s="52">
        <v>104647</v>
      </c>
      <c r="L13" s="52">
        <v>152985</v>
      </c>
      <c r="M13" s="52">
        <v>225367</v>
      </c>
      <c r="N13" s="52">
        <v>156445</v>
      </c>
      <c r="O13" s="52">
        <v>91899</v>
      </c>
      <c r="P13" s="52">
        <v>86283</v>
      </c>
      <c r="Q13" s="52">
        <v>50423</v>
      </c>
      <c r="R13" s="52">
        <v>67561</v>
      </c>
      <c r="S13" s="52">
        <v>97114</v>
      </c>
      <c r="T13" s="52">
        <v>196827</v>
      </c>
      <c r="U13" s="52">
        <v>180870</v>
      </c>
      <c r="V13" s="52">
        <v>154973</v>
      </c>
      <c r="W13" s="52">
        <v>9278</v>
      </c>
      <c r="X13" s="52">
        <v>4774</v>
      </c>
      <c r="Y13" s="52">
        <v>133052</v>
      </c>
      <c r="DA13" s="63" t="s">
        <v>1089</v>
      </c>
    </row>
    <row r="14" spans="1:105" ht="12" customHeight="1" x14ac:dyDescent="0.25">
      <c r="A14" s="97" t="s">
        <v>121</v>
      </c>
      <c r="B14" s="52">
        <v>11781</v>
      </c>
      <c r="C14" s="52">
        <v>11921</v>
      </c>
      <c r="D14" s="52">
        <v>3094</v>
      </c>
      <c r="E14" s="52">
        <v>19595</v>
      </c>
      <c r="F14" s="52">
        <v>25383</v>
      </c>
      <c r="G14" s="52">
        <v>7215</v>
      </c>
      <c r="H14" s="52">
        <v>18082</v>
      </c>
      <c r="I14" s="52">
        <v>17313</v>
      </c>
      <c r="J14" s="52">
        <v>66033</v>
      </c>
      <c r="K14" s="52">
        <v>62747</v>
      </c>
      <c r="L14" s="52">
        <v>91873</v>
      </c>
      <c r="M14" s="52">
        <v>104370</v>
      </c>
      <c r="N14" s="52">
        <v>67474</v>
      </c>
      <c r="O14" s="52">
        <v>21591</v>
      </c>
      <c r="P14" s="52">
        <v>19519</v>
      </c>
      <c r="Q14" s="52">
        <v>10058</v>
      </c>
      <c r="R14" s="52">
        <v>33660</v>
      </c>
      <c r="S14" s="52">
        <v>67195</v>
      </c>
      <c r="T14" s="52">
        <v>144734</v>
      </c>
      <c r="U14" s="52">
        <v>147715</v>
      </c>
      <c r="V14" s="52">
        <v>115698</v>
      </c>
      <c r="W14" s="52">
        <v>7007</v>
      </c>
      <c r="X14" s="52">
        <v>3604</v>
      </c>
      <c r="Y14" s="52">
        <v>116843</v>
      </c>
      <c r="DA14" s="63" t="s">
        <v>1090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175</v>
      </c>
      <c r="B16" s="52">
        <v>2641014</v>
      </c>
      <c r="C16" s="52">
        <v>2792043</v>
      </c>
      <c r="D16" s="52">
        <v>3085127</v>
      </c>
      <c r="E16" s="52">
        <v>3340210</v>
      </c>
      <c r="F16" s="52">
        <v>3509939</v>
      </c>
      <c r="G16" s="52">
        <v>3704506</v>
      </c>
      <c r="H16" s="52">
        <v>3950626</v>
      </c>
      <c r="I16" s="52">
        <v>4149543</v>
      </c>
      <c r="J16" s="52">
        <v>4267918</v>
      </c>
      <c r="K16" s="52">
        <v>4273289</v>
      </c>
      <c r="L16" s="52">
        <v>4201733</v>
      </c>
      <c r="M16" s="52">
        <v>4060897</v>
      </c>
      <c r="N16" s="52">
        <v>4024962</v>
      </c>
      <c r="O16" s="52">
        <v>4005014</v>
      </c>
      <c r="P16" s="52">
        <v>4090286</v>
      </c>
      <c r="Q16" s="52">
        <v>4350809</v>
      </c>
      <c r="R16" s="52">
        <v>4638846</v>
      </c>
      <c r="S16" s="52">
        <v>4775810</v>
      </c>
      <c r="T16" s="52">
        <v>4844728</v>
      </c>
      <c r="U16" s="52">
        <v>4891052</v>
      </c>
      <c r="V16" s="52">
        <v>4953540</v>
      </c>
      <c r="W16" s="52">
        <v>5006753</v>
      </c>
      <c r="X16" s="52">
        <v>5017458</v>
      </c>
      <c r="Y16" s="52">
        <v>4783588</v>
      </c>
      <c r="DA16" s="63" t="s">
        <v>1091</v>
      </c>
    </row>
    <row r="17" spans="1:105" ht="12" customHeight="1" x14ac:dyDescent="0.25">
      <c r="A17" s="109" t="s">
        <v>120</v>
      </c>
      <c r="B17" s="36">
        <v>685008</v>
      </c>
      <c r="C17" s="36">
        <v>713061</v>
      </c>
      <c r="D17" s="36">
        <v>693137</v>
      </c>
      <c r="E17" s="36">
        <v>795146</v>
      </c>
      <c r="F17" s="36">
        <v>839925</v>
      </c>
      <c r="G17" s="36">
        <v>761981</v>
      </c>
      <c r="H17" s="36">
        <v>852749</v>
      </c>
      <c r="I17" s="36">
        <v>878952</v>
      </c>
      <c r="J17" s="36">
        <v>1018937</v>
      </c>
      <c r="K17" s="36">
        <v>1048811</v>
      </c>
      <c r="L17" s="36">
        <v>1252172</v>
      </c>
      <c r="M17" s="36">
        <v>1348798</v>
      </c>
      <c r="N17" s="36">
        <v>1265729</v>
      </c>
      <c r="O17" s="36">
        <v>1144632</v>
      </c>
      <c r="P17" s="36">
        <v>1160931</v>
      </c>
      <c r="Q17" s="36">
        <v>946110</v>
      </c>
      <c r="R17" s="36">
        <v>1072322</v>
      </c>
      <c r="S17" s="36">
        <v>1284178</v>
      </c>
      <c r="T17" s="36">
        <v>1524152</v>
      </c>
      <c r="U17" s="36">
        <v>1576900</v>
      </c>
      <c r="V17" s="36">
        <v>1498066</v>
      </c>
      <c r="W17" s="36">
        <v>1175268</v>
      </c>
      <c r="X17" s="36">
        <v>977352</v>
      </c>
      <c r="Y17" s="36">
        <v>1095018</v>
      </c>
      <c r="DA17" s="60" t="s">
        <v>1092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1166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201</v>
      </c>
      <c r="B21" s="52"/>
      <c r="C21" s="52">
        <v>259845</v>
      </c>
      <c r="D21" s="52">
        <v>259953</v>
      </c>
      <c r="E21" s="52">
        <v>260726</v>
      </c>
      <c r="F21" s="52">
        <v>262944</v>
      </c>
      <c r="G21" s="52">
        <v>267454</v>
      </c>
      <c r="H21" s="52">
        <v>274973</v>
      </c>
      <c r="I21" s="52">
        <v>286137</v>
      </c>
      <c r="J21" s="52">
        <v>301768</v>
      </c>
      <c r="K21" s="52">
        <v>322636</v>
      </c>
      <c r="L21" s="52">
        <v>349526</v>
      </c>
      <c r="M21" s="52">
        <v>383015</v>
      </c>
      <c r="N21" s="52">
        <v>423760</v>
      </c>
      <c r="O21" s="52">
        <v>420305</v>
      </c>
      <c r="P21" s="52">
        <v>269176</v>
      </c>
      <c r="Q21" s="52">
        <v>334574</v>
      </c>
      <c r="R21" s="52">
        <v>409153</v>
      </c>
      <c r="S21" s="52">
        <v>493591</v>
      </c>
      <c r="T21" s="52">
        <v>501408</v>
      </c>
      <c r="U21" s="52">
        <v>491701</v>
      </c>
      <c r="V21" s="52">
        <v>464476</v>
      </c>
      <c r="W21" s="52">
        <v>462635</v>
      </c>
      <c r="X21" s="52">
        <v>480030</v>
      </c>
      <c r="Y21" s="52">
        <v>454600</v>
      </c>
      <c r="DA21" s="63" t="s">
        <v>1167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30650</v>
      </c>
      <c r="D23" s="52">
        <v>30835</v>
      </c>
      <c r="E23" s="52">
        <v>32130</v>
      </c>
      <c r="F23" s="52">
        <v>35726</v>
      </c>
      <c r="G23" s="52">
        <v>43488</v>
      </c>
      <c r="H23" s="52">
        <v>104355</v>
      </c>
      <c r="I23" s="52">
        <v>94290</v>
      </c>
      <c r="J23" s="52">
        <v>74413</v>
      </c>
      <c r="K23" s="52">
        <v>129846</v>
      </c>
      <c r="L23" s="52">
        <v>175142</v>
      </c>
      <c r="M23" s="52">
        <v>239770</v>
      </c>
      <c r="N23" s="52">
        <v>303482</v>
      </c>
      <c r="O23" s="52">
        <v>304034</v>
      </c>
      <c r="P23" s="52">
        <v>236359</v>
      </c>
      <c r="Q23" s="52">
        <v>240153</v>
      </c>
      <c r="R23" s="52">
        <v>228393</v>
      </c>
      <c r="S23" s="52">
        <v>244285</v>
      </c>
      <c r="T23" s="52">
        <v>253979</v>
      </c>
      <c r="U23" s="52">
        <v>245325</v>
      </c>
      <c r="V23" s="52">
        <v>226681</v>
      </c>
      <c r="W23" s="52">
        <v>213004</v>
      </c>
      <c r="X23" s="52">
        <v>269544</v>
      </c>
      <c r="Y23" s="52">
        <v>321226</v>
      </c>
      <c r="DA23" s="63" t="s">
        <v>1168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134</v>
      </c>
      <c r="B25" s="52"/>
      <c r="C25" s="52">
        <v>253163</v>
      </c>
      <c r="D25" s="52">
        <v>253269</v>
      </c>
      <c r="E25" s="52">
        <v>260211</v>
      </c>
      <c r="F25" s="52">
        <v>262338</v>
      </c>
      <c r="G25" s="52">
        <v>266622</v>
      </c>
      <c r="H25" s="52">
        <v>274428</v>
      </c>
      <c r="I25" s="52">
        <v>285466</v>
      </c>
      <c r="J25" s="52">
        <v>300848</v>
      </c>
      <c r="K25" s="52">
        <v>321302</v>
      </c>
      <c r="L25" s="52">
        <v>348187</v>
      </c>
      <c r="M25" s="52">
        <v>379403</v>
      </c>
      <c r="N25" s="52">
        <v>419431</v>
      </c>
      <c r="O25" s="52">
        <v>418657</v>
      </c>
      <c r="P25" s="52">
        <v>267813</v>
      </c>
      <c r="Q25" s="52">
        <v>332479</v>
      </c>
      <c r="R25" s="52">
        <v>407387</v>
      </c>
      <c r="S25" s="52">
        <v>489939</v>
      </c>
      <c r="T25" s="52">
        <v>494563</v>
      </c>
      <c r="U25" s="52">
        <v>484725</v>
      </c>
      <c r="V25" s="52">
        <v>460529</v>
      </c>
      <c r="W25" s="52">
        <v>458298</v>
      </c>
      <c r="X25" s="52">
        <v>476131</v>
      </c>
      <c r="Y25" s="52">
        <v>450244</v>
      </c>
      <c r="DA25" s="63" t="s">
        <v>1169</v>
      </c>
    </row>
    <row r="26" spans="1:105" ht="12" customHeight="1" x14ac:dyDescent="0.25">
      <c r="A26" s="97" t="s">
        <v>133</v>
      </c>
      <c r="B26" s="52"/>
      <c r="C26" s="52">
        <v>457</v>
      </c>
      <c r="D26" s="52">
        <v>456</v>
      </c>
      <c r="E26" s="52">
        <v>468</v>
      </c>
      <c r="F26" s="52">
        <v>469</v>
      </c>
      <c r="G26" s="52">
        <v>477</v>
      </c>
      <c r="H26" s="52">
        <v>491</v>
      </c>
      <c r="I26" s="52">
        <v>502</v>
      </c>
      <c r="J26" s="52">
        <v>537</v>
      </c>
      <c r="K26" s="52">
        <v>581</v>
      </c>
      <c r="L26" s="52">
        <v>646</v>
      </c>
      <c r="M26" s="52">
        <v>746</v>
      </c>
      <c r="N26" s="52">
        <v>891</v>
      </c>
      <c r="O26" s="52">
        <v>988</v>
      </c>
      <c r="P26" s="52">
        <v>872</v>
      </c>
      <c r="Q26" s="52">
        <v>1153</v>
      </c>
      <c r="R26" s="52">
        <v>1494</v>
      </c>
      <c r="S26" s="52">
        <v>1898</v>
      </c>
      <c r="T26" s="52">
        <v>2337</v>
      </c>
      <c r="U26" s="52">
        <v>2693</v>
      </c>
      <c r="V26" s="52">
        <v>2934</v>
      </c>
      <c r="W26" s="52">
        <v>3326</v>
      </c>
      <c r="X26" s="52">
        <v>3905</v>
      </c>
      <c r="Y26" s="52">
        <v>4360</v>
      </c>
      <c r="DA26" s="63" t="s">
        <v>1170</v>
      </c>
    </row>
    <row r="27" spans="1:105" ht="12" customHeight="1" x14ac:dyDescent="0.25">
      <c r="A27" s="97" t="s">
        <v>122</v>
      </c>
      <c r="B27" s="52"/>
      <c r="C27" s="52">
        <v>10610</v>
      </c>
      <c r="D27" s="52">
        <v>50893</v>
      </c>
      <c r="E27" s="52">
        <v>216</v>
      </c>
      <c r="F27" s="52">
        <v>695</v>
      </c>
      <c r="G27" s="52">
        <v>77314</v>
      </c>
      <c r="H27" s="52">
        <v>346</v>
      </c>
      <c r="I27" s="52">
        <v>3006</v>
      </c>
      <c r="J27" s="52">
        <v>2425</v>
      </c>
      <c r="K27" s="52">
        <v>13172</v>
      </c>
      <c r="L27" s="52">
        <v>3907</v>
      </c>
      <c r="M27" s="52">
        <v>12400</v>
      </c>
      <c r="N27" s="52">
        <v>68922</v>
      </c>
      <c r="O27" s="52">
        <v>64546</v>
      </c>
      <c r="P27" s="52">
        <v>5616</v>
      </c>
      <c r="Q27" s="52">
        <v>35860</v>
      </c>
      <c r="R27" s="52">
        <v>229</v>
      </c>
      <c r="S27" s="52">
        <v>1496</v>
      </c>
      <c r="T27" s="52">
        <v>21044</v>
      </c>
      <c r="U27" s="52">
        <v>29289</v>
      </c>
      <c r="V27" s="52">
        <v>25898</v>
      </c>
      <c r="W27" s="52">
        <v>145695</v>
      </c>
      <c r="X27" s="52">
        <v>4504</v>
      </c>
      <c r="Y27" s="52">
        <v>4</v>
      </c>
      <c r="DA27" s="63" t="s">
        <v>1171</v>
      </c>
    </row>
    <row r="28" spans="1:105" ht="12" customHeight="1" x14ac:dyDescent="0.25">
      <c r="A28" s="97" t="s">
        <v>121</v>
      </c>
      <c r="B28" s="52"/>
      <c r="C28" s="52">
        <v>1841</v>
      </c>
      <c r="D28" s="52">
        <v>8827</v>
      </c>
      <c r="E28" s="52">
        <v>31</v>
      </c>
      <c r="F28" s="52">
        <v>112</v>
      </c>
      <c r="G28" s="52">
        <v>18168</v>
      </c>
      <c r="H28" s="52">
        <v>81</v>
      </c>
      <c r="I28" s="52">
        <v>769</v>
      </c>
      <c r="J28" s="52">
        <v>580</v>
      </c>
      <c r="K28" s="52">
        <v>3287</v>
      </c>
      <c r="L28" s="52">
        <v>1470</v>
      </c>
      <c r="M28" s="52">
        <v>4413</v>
      </c>
      <c r="N28" s="52">
        <v>36896</v>
      </c>
      <c r="O28" s="52">
        <v>45883</v>
      </c>
      <c r="P28" s="52">
        <v>2072</v>
      </c>
      <c r="Q28" s="52">
        <v>9461</v>
      </c>
      <c r="R28" s="52">
        <v>46</v>
      </c>
      <c r="S28" s="52">
        <v>338</v>
      </c>
      <c r="T28" s="52">
        <v>4527</v>
      </c>
      <c r="U28" s="52">
        <v>7086</v>
      </c>
      <c r="V28" s="52">
        <v>32017</v>
      </c>
      <c r="W28" s="52">
        <v>108691</v>
      </c>
      <c r="X28" s="52">
        <v>3403</v>
      </c>
      <c r="Y28" s="52">
        <v>2</v>
      </c>
      <c r="DA28" s="63" t="s">
        <v>1172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175</v>
      </c>
      <c r="B30" s="52"/>
      <c r="C30" s="52">
        <v>412658</v>
      </c>
      <c r="D30" s="52">
        <v>413760</v>
      </c>
      <c r="E30" s="52">
        <v>421746</v>
      </c>
      <c r="F30" s="52">
        <v>444562</v>
      </c>
      <c r="G30" s="52">
        <v>490078</v>
      </c>
      <c r="H30" s="52">
        <v>565751</v>
      </c>
      <c r="I30" s="52">
        <v>432118</v>
      </c>
      <c r="J30" s="52">
        <v>510070</v>
      </c>
      <c r="K30" s="52">
        <v>640132</v>
      </c>
      <c r="L30" s="52">
        <v>690312</v>
      </c>
      <c r="M30" s="52">
        <v>693178</v>
      </c>
      <c r="N30" s="52">
        <v>709774</v>
      </c>
      <c r="O30" s="52">
        <v>712733</v>
      </c>
      <c r="P30" s="52">
        <v>569217</v>
      </c>
      <c r="Q30" s="52">
        <v>610117</v>
      </c>
      <c r="R30" s="52">
        <v>637838</v>
      </c>
      <c r="S30" s="52">
        <v>668058</v>
      </c>
      <c r="T30" s="52">
        <v>669646</v>
      </c>
      <c r="U30" s="52">
        <v>693658</v>
      </c>
      <c r="V30" s="52">
        <v>744579</v>
      </c>
      <c r="W30" s="52">
        <v>756404</v>
      </c>
      <c r="X30" s="52">
        <v>820186</v>
      </c>
      <c r="Y30" s="52">
        <v>842619</v>
      </c>
      <c r="DA30" s="63" t="s">
        <v>1173</v>
      </c>
    </row>
    <row r="31" spans="1:105" ht="12" customHeight="1" x14ac:dyDescent="0.25">
      <c r="A31" s="109" t="s">
        <v>120</v>
      </c>
      <c r="B31" s="36"/>
      <c r="C31" s="36">
        <v>107032</v>
      </c>
      <c r="D31" s="36">
        <v>107297</v>
      </c>
      <c r="E31" s="36">
        <v>109050</v>
      </c>
      <c r="F31" s="36">
        <v>113651</v>
      </c>
      <c r="G31" s="36">
        <v>123231</v>
      </c>
      <c r="H31" s="36">
        <v>139529</v>
      </c>
      <c r="I31" s="36">
        <v>99433</v>
      </c>
      <c r="J31" s="36">
        <v>91365</v>
      </c>
      <c r="K31" s="36">
        <v>136877</v>
      </c>
      <c r="L31" s="36">
        <v>140812</v>
      </c>
      <c r="M31" s="36">
        <v>167942</v>
      </c>
      <c r="N31" s="36">
        <v>151399</v>
      </c>
      <c r="O31" s="36">
        <v>152053</v>
      </c>
      <c r="P31" s="36">
        <v>197898</v>
      </c>
      <c r="Q31" s="36">
        <v>266994</v>
      </c>
      <c r="R31" s="36">
        <v>144234</v>
      </c>
      <c r="S31" s="36">
        <v>205849</v>
      </c>
      <c r="T31" s="36">
        <v>216658</v>
      </c>
      <c r="U31" s="36">
        <v>156547</v>
      </c>
      <c r="V31" s="36">
        <v>117258</v>
      </c>
      <c r="W31" s="36">
        <v>459179</v>
      </c>
      <c r="X31" s="36">
        <v>406162</v>
      </c>
      <c r="Y31" s="36">
        <v>74299</v>
      </c>
      <c r="DA31" s="60" t="s">
        <v>1174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1253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201</v>
      </c>
      <c r="B35" s="52"/>
      <c r="C35" s="52">
        <v>438927</v>
      </c>
      <c r="D35" s="52">
        <v>533113</v>
      </c>
      <c r="E35" s="52">
        <v>617818</v>
      </c>
      <c r="F35" s="52">
        <v>477452</v>
      </c>
      <c r="G35" s="52">
        <v>384077</v>
      </c>
      <c r="H35" s="52">
        <v>611861</v>
      </c>
      <c r="I35" s="52">
        <v>511257</v>
      </c>
      <c r="J35" s="52">
        <v>560128</v>
      </c>
      <c r="K35" s="52">
        <v>357881</v>
      </c>
      <c r="L35" s="52">
        <v>481331</v>
      </c>
      <c r="M35" s="52">
        <v>338805</v>
      </c>
      <c r="N35" s="52">
        <v>304756</v>
      </c>
      <c r="O35" s="52">
        <v>279260</v>
      </c>
      <c r="P35" s="52">
        <v>370747</v>
      </c>
      <c r="Q35" s="52">
        <v>380276</v>
      </c>
      <c r="R35" s="52">
        <v>823402</v>
      </c>
      <c r="S35" s="52">
        <v>842411</v>
      </c>
      <c r="T35" s="52">
        <v>810300</v>
      </c>
      <c r="U35" s="52">
        <v>590773</v>
      </c>
      <c r="V35" s="52">
        <v>448130</v>
      </c>
      <c r="W35" s="52">
        <v>193050</v>
      </c>
      <c r="X35" s="52">
        <v>292819</v>
      </c>
      <c r="Y35" s="52">
        <v>338396</v>
      </c>
      <c r="DA35" s="63" t="s">
        <v>1254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95056</v>
      </c>
      <c r="D37" s="52">
        <v>92858</v>
      </c>
      <c r="E37" s="52">
        <v>143052</v>
      </c>
      <c r="F37" s="52">
        <v>290985</v>
      </c>
      <c r="G37" s="52">
        <v>382712</v>
      </c>
      <c r="H37" s="52">
        <v>187736</v>
      </c>
      <c r="I37" s="52">
        <v>296479</v>
      </c>
      <c r="J37" s="52">
        <v>232362</v>
      </c>
      <c r="K37" s="52">
        <v>245575</v>
      </c>
      <c r="L37" s="52">
        <v>240419</v>
      </c>
      <c r="M37" s="52">
        <v>234022</v>
      </c>
      <c r="N37" s="52">
        <v>237752</v>
      </c>
      <c r="O37" s="52">
        <v>190264</v>
      </c>
      <c r="P37" s="52">
        <v>162644</v>
      </c>
      <c r="Q37" s="52">
        <v>215123</v>
      </c>
      <c r="R37" s="52">
        <v>280999</v>
      </c>
      <c r="S37" s="52">
        <v>405598</v>
      </c>
      <c r="T37" s="52">
        <v>434860</v>
      </c>
      <c r="U37" s="52">
        <v>405437</v>
      </c>
      <c r="V37" s="52">
        <v>346661</v>
      </c>
      <c r="W37" s="52">
        <v>259451</v>
      </c>
      <c r="X37" s="52">
        <v>183886</v>
      </c>
      <c r="Y37" s="52">
        <v>184797</v>
      </c>
      <c r="DA37" s="63" t="s">
        <v>1255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134</v>
      </c>
      <c r="B39" s="52"/>
      <c r="C39" s="52">
        <v>428602</v>
      </c>
      <c r="D39" s="52">
        <v>585596</v>
      </c>
      <c r="E39" s="52">
        <v>537158</v>
      </c>
      <c r="F39" s="52">
        <v>446545</v>
      </c>
      <c r="G39" s="52">
        <v>478472</v>
      </c>
      <c r="H39" s="52">
        <v>554927</v>
      </c>
      <c r="I39" s="52">
        <v>510791</v>
      </c>
      <c r="J39" s="52">
        <v>458493</v>
      </c>
      <c r="K39" s="52">
        <v>367206</v>
      </c>
      <c r="L39" s="52">
        <v>397575</v>
      </c>
      <c r="M39" s="52">
        <v>251060</v>
      </c>
      <c r="N39" s="52">
        <v>407136</v>
      </c>
      <c r="O39" s="52">
        <v>386254</v>
      </c>
      <c r="P39" s="52">
        <v>375756</v>
      </c>
      <c r="Q39" s="52">
        <v>416234</v>
      </c>
      <c r="R39" s="52">
        <v>773454</v>
      </c>
      <c r="S39" s="52">
        <v>774599</v>
      </c>
      <c r="T39" s="52">
        <v>623996</v>
      </c>
      <c r="U39" s="52">
        <v>595093</v>
      </c>
      <c r="V39" s="52">
        <v>501077</v>
      </c>
      <c r="W39" s="52">
        <v>436451</v>
      </c>
      <c r="X39" s="52">
        <v>300732</v>
      </c>
      <c r="Y39" s="52">
        <v>96883</v>
      </c>
      <c r="DA39" s="63" t="s">
        <v>1256</v>
      </c>
    </row>
    <row r="40" spans="1:105" ht="12" customHeight="1" x14ac:dyDescent="0.25">
      <c r="A40" s="97" t="s">
        <v>133</v>
      </c>
      <c r="B40" s="52"/>
      <c r="C40" s="52">
        <v>0</v>
      </c>
      <c r="D40" s="52">
        <v>1009</v>
      </c>
      <c r="E40" s="52">
        <v>2139</v>
      </c>
      <c r="F40" s="52">
        <v>666</v>
      </c>
      <c r="G40" s="52">
        <v>732</v>
      </c>
      <c r="H40" s="52">
        <v>1822</v>
      </c>
      <c r="I40" s="52">
        <v>4072</v>
      </c>
      <c r="J40" s="52">
        <v>5846</v>
      </c>
      <c r="K40" s="52">
        <v>6380</v>
      </c>
      <c r="L40" s="52">
        <v>5599</v>
      </c>
      <c r="M40" s="52">
        <v>0</v>
      </c>
      <c r="N40" s="52">
        <v>0</v>
      </c>
      <c r="O40" s="52">
        <v>2775</v>
      </c>
      <c r="P40" s="52">
        <v>2188</v>
      </c>
      <c r="Q40" s="52">
        <v>8421</v>
      </c>
      <c r="R40" s="52">
        <v>8936</v>
      </c>
      <c r="S40" s="52">
        <v>2970</v>
      </c>
      <c r="T40" s="52">
        <v>4544</v>
      </c>
      <c r="U40" s="52">
        <v>4373</v>
      </c>
      <c r="V40" s="52">
        <v>3954</v>
      </c>
      <c r="W40" s="52">
        <v>9974</v>
      </c>
      <c r="X40" s="52">
        <v>0</v>
      </c>
      <c r="Y40" s="52">
        <v>0</v>
      </c>
      <c r="DA40" s="63" t="s">
        <v>1257</v>
      </c>
    </row>
    <row r="41" spans="1:105" ht="12" customHeight="1" x14ac:dyDescent="0.25">
      <c r="A41" s="97" t="s">
        <v>122</v>
      </c>
      <c r="B41" s="52"/>
      <c r="C41" s="52">
        <v>14570</v>
      </c>
      <c r="D41" s="52">
        <v>0</v>
      </c>
      <c r="E41" s="52">
        <v>62189</v>
      </c>
      <c r="F41" s="52">
        <v>25011</v>
      </c>
      <c r="G41" s="52">
        <v>0</v>
      </c>
      <c r="H41" s="52">
        <v>44537</v>
      </c>
      <c r="I41" s="52">
        <v>0</v>
      </c>
      <c r="J41" s="52">
        <v>49111</v>
      </c>
      <c r="K41" s="52">
        <v>0</v>
      </c>
      <c r="L41" s="52">
        <v>52245</v>
      </c>
      <c r="M41" s="52">
        <v>84782</v>
      </c>
      <c r="N41" s="52">
        <v>0</v>
      </c>
      <c r="O41" s="52">
        <v>0</v>
      </c>
      <c r="P41" s="52">
        <v>0</v>
      </c>
      <c r="Q41" s="52">
        <v>0</v>
      </c>
      <c r="R41" s="52">
        <v>17367</v>
      </c>
      <c r="S41" s="52">
        <v>31049</v>
      </c>
      <c r="T41" s="52">
        <v>120757</v>
      </c>
      <c r="U41" s="52">
        <v>13332</v>
      </c>
      <c r="V41" s="52">
        <v>1</v>
      </c>
      <c r="W41" s="52">
        <v>0</v>
      </c>
      <c r="X41" s="52">
        <v>0</v>
      </c>
      <c r="Y41" s="52">
        <v>128282</v>
      </c>
      <c r="DA41" s="63" t="s">
        <v>1258</v>
      </c>
    </row>
    <row r="42" spans="1:105" ht="12" customHeight="1" x14ac:dyDescent="0.25">
      <c r="A42" s="97" t="s">
        <v>121</v>
      </c>
      <c r="B42" s="52"/>
      <c r="C42" s="52">
        <v>1981</v>
      </c>
      <c r="D42" s="52">
        <v>0</v>
      </c>
      <c r="E42" s="52">
        <v>16532</v>
      </c>
      <c r="F42" s="52">
        <v>5900</v>
      </c>
      <c r="G42" s="52">
        <v>0</v>
      </c>
      <c r="H42" s="52">
        <v>10948</v>
      </c>
      <c r="I42" s="52">
        <v>0</v>
      </c>
      <c r="J42" s="52">
        <v>49300</v>
      </c>
      <c r="K42" s="52">
        <v>1</v>
      </c>
      <c r="L42" s="52">
        <v>30596</v>
      </c>
      <c r="M42" s="52">
        <v>16910</v>
      </c>
      <c r="N42" s="52">
        <v>0</v>
      </c>
      <c r="O42" s="52">
        <v>0</v>
      </c>
      <c r="P42" s="52">
        <v>0</v>
      </c>
      <c r="Q42" s="52">
        <v>0</v>
      </c>
      <c r="R42" s="52">
        <v>23648</v>
      </c>
      <c r="S42" s="52">
        <v>33873</v>
      </c>
      <c r="T42" s="52">
        <v>82066</v>
      </c>
      <c r="U42" s="52">
        <v>10067</v>
      </c>
      <c r="V42" s="52">
        <v>0</v>
      </c>
      <c r="W42" s="52">
        <v>0</v>
      </c>
      <c r="X42" s="52">
        <v>0</v>
      </c>
      <c r="Y42" s="52">
        <v>113241</v>
      </c>
      <c r="DA42" s="63" t="s">
        <v>1259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175</v>
      </c>
      <c r="B44" s="52"/>
      <c r="C44" s="52">
        <v>563687</v>
      </c>
      <c r="D44" s="52">
        <v>706844</v>
      </c>
      <c r="E44" s="52">
        <v>676829</v>
      </c>
      <c r="F44" s="52">
        <v>614291</v>
      </c>
      <c r="G44" s="52">
        <v>684645</v>
      </c>
      <c r="H44" s="52">
        <v>811871</v>
      </c>
      <c r="I44" s="52">
        <v>631035</v>
      </c>
      <c r="J44" s="52">
        <v>628445</v>
      </c>
      <c r="K44" s="52">
        <v>645503</v>
      </c>
      <c r="L44" s="52">
        <v>618756</v>
      </c>
      <c r="M44" s="52">
        <v>552342</v>
      </c>
      <c r="N44" s="52">
        <v>673839</v>
      </c>
      <c r="O44" s="52">
        <v>692785</v>
      </c>
      <c r="P44" s="52">
        <v>654489</v>
      </c>
      <c r="Q44" s="52">
        <v>870640</v>
      </c>
      <c r="R44" s="52">
        <v>925875</v>
      </c>
      <c r="S44" s="52">
        <v>805022</v>
      </c>
      <c r="T44" s="52">
        <v>738564</v>
      </c>
      <c r="U44" s="52">
        <v>739982</v>
      </c>
      <c r="V44" s="52">
        <v>807067</v>
      </c>
      <c r="W44" s="52">
        <v>809617</v>
      </c>
      <c r="X44" s="52">
        <v>830891</v>
      </c>
      <c r="Y44" s="52">
        <v>608749</v>
      </c>
      <c r="DA44" s="63" t="s">
        <v>1260</v>
      </c>
    </row>
    <row r="45" spans="1:105" ht="12" customHeight="1" x14ac:dyDescent="0.25">
      <c r="A45" s="109" t="s">
        <v>120</v>
      </c>
      <c r="B45" s="36"/>
      <c r="C45" s="36">
        <v>135085</v>
      </c>
      <c r="D45" s="36">
        <v>87373</v>
      </c>
      <c r="E45" s="36">
        <v>211059</v>
      </c>
      <c r="F45" s="36">
        <v>158430</v>
      </c>
      <c r="G45" s="36">
        <v>45287</v>
      </c>
      <c r="H45" s="36">
        <v>230297</v>
      </c>
      <c r="I45" s="36">
        <v>125636</v>
      </c>
      <c r="J45" s="36">
        <v>231350</v>
      </c>
      <c r="K45" s="36">
        <v>166751</v>
      </c>
      <c r="L45" s="36">
        <v>344173</v>
      </c>
      <c r="M45" s="36">
        <v>264568</v>
      </c>
      <c r="N45" s="36">
        <v>68330</v>
      </c>
      <c r="O45" s="36">
        <v>30956</v>
      </c>
      <c r="P45" s="36">
        <v>214197</v>
      </c>
      <c r="Q45" s="36">
        <v>52173</v>
      </c>
      <c r="R45" s="36">
        <v>270446</v>
      </c>
      <c r="S45" s="36">
        <v>417705</v>
      </c>
      <c r="T45" s="36">
        <v>456632</v>
      </c>
      <c r="U45" s="36">
        <v>209295</v>
      </c>
      <c r="V45" s="36">
        <v>38424</v>
      </c>
      <c r="W45" s="36">
        <v>136381</v>
      </c>
      <c r="X45" s="36">
        <v>208246</v>
      </c>
      <c r="Y45" s="36">
        <v>191965</v>
      </c>
      <c r="DA45" s="60" t="s">
        <v>1261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1340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201</v>
      </c>
      <c r="B49" s="52"/>
      <c r="C49" s="52">
        <v>159101</v>
      </c>
      <c r="D49" s="52">
        <v>212074</v>
      </c>
      <c r="E49" s="52">
        <v>285273</v>
      </c>
      <c r="F49" s="52">
        <v>218286</v>
      </c>
      <c r="G49" s="52">
        <v>156696</v>
      </c>
      <c r="H49" s="52">
        <v>295659</v>
      </c>
      <c r="I49" s="52">
        <v>239354</v>
      </c>
      <c r="J49" s="52">
        <v>279296</v>
      </c>
      <c r="K49" s="52">
        <v>155705</v>
      </c>
      <c r="L49" s="52">
        <v>192797</v>
      </c>
      <c r="M49" s="52">
        <v>124663</v>
      </c>
      <c r="N49" s="52">
        <v>108187</v>
      </c>
      <c r="O49" s="52">
        <v>89368</v>
      </c>
      <c r="P49" s="52">
        <v>169938</v>
      </c>
      <c r="Q49" s="52">
        <v>171459</v>
      </c>
      <c r="R49" s="52">
        <v>276796</v>
      </c>
      <c r="S49" s="52">
        <v>248643</v>
      </c>
      <c r="T49" s="52">
        <v>241280</v>
      </c>
      <c r="U49" s="52">
        <v>207466</v>
      </c>
      <c r="V49" s="52">
        <v>153462</v>
      </c>
      <c r="W49" s="52">
        <v>57581</v>
      </c>
      <c r="X49" s="52">
        <v>89958</v>
      </c>
      <c r="Y49" s="52">
        <v>130411</v>
      </c>
      <c r="DA49" s="63" t="s">
        <v>1341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33008</v>
      </c>
      <c r="D51" s="52">
        <v>39096</v>
      </c>
      <c r="E51" s="52">
        <v>56835</v>
      </c>
      <c r="F51" s="52">
        <v>71315</v>
      </c>
      <c r="G51" s="52">
        <v>77672</v>
      </c>
      <c r="H51" s="52">
        <v>43325</v>
      </c>
      <c r="I51" s="52">
        <v>65480</v>
      </c>
      <c r="J51" s="52">
        <v>54293</v>
      </c>
      <c r="K51" s="52">
        <v>31830</v>
      </c>
      <c r="L51" s="52">
        <v>50489</v>
      </c>
      <c r="M51" s="52">
        <v>23059</v>
      </c>
      <c r="N51" s="52">
        <v>32912</v>
      </c>
      <c r="O51" s="52">
        <v>5573</v>
      </c>
      <c r="P51" s="52">
        <v>3632</v>
      </c>
      <c r="Q51" s="52">
        <v>2693</v>
      </c>
      <c r="R51" s="52">
        <v>21938</v>
      </c>
      <c r="S51" s="52">
        <v>21744</v>
      </c>
      <c r="T51" s="52">
        <v>34834</v>
      </c>
      <c r="U51" s="52">
        <v>16873</v>
      </c>
      <c r="V51" s="52">
        <v>13682</v>
      </c>
      <c r="W51" s="52">
        <v>5187</v>
      </c>
      <c r="X51" s="52">
        <v>10981</v>
      </c>
      <c r="Y51" s="52">
        <v>5677</v>
      </c>
      <c r="DA51" s="63" t="s">
        <v>1342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134</v>
      </c>
      <c r="B53" s="52"/>
      <c r="C53" s="52">
        <v>153102</v>
      </c>
      <c r="D53" s="52">
        <v>211709</v>
      </c>
      <c r="E53" s="52">
        <v>247936</v>
      </c>
      <c r="F53" s="52">
        <v>203850</v>
      </c>
      <c r="G53" s="52">
        <v>156457</v>
      </c>
      <c r="H53" s="52">
        <v>267968</v>
      </c>
      <c r="I53" s="52">
        <v>237460</v>
      </c>
      <c r="J53" s="52">
        <v>227326</v>
      </c>
      <c r="K53" s="52">
        <v>153046</v>
      </c>
      <c r="L53" s="52">
        <v>157399</v>
      </c>
      <c r="M53" s="52">
        <v>87246</v>
      </c>
      <c r="N53" s="52">
        <v>108187</v>
      </c>
      <c r="O53" s="52">
        <v>88729</v>
      </c>
      <c r="P53" s="52">
        <v>168953</v>
      </c>
      <c r="Q53" s="52">
        <v>168059</v>
      </c>
      <c r="R53" s="52">
        <v>260005</v>
      </c>
      <c r="S53" s="52">
        <v>228605</v>
      </c>
      <c r="T53" s="52">
        <v>179578</v>
      </c>
      <c r="U53" s="52">
        <v>197828</v>
      </c>
      <c r="V53" s="52">
        <v>152259</v>
      </c>
      <c r="W53" s="52">
        <v>56295</v>
      </c>
      <c r="X53" s="52">
        <v>89958</v>
      </c>
      <c r="Y53" s="52">
        <v>37334</v>
      </c>
      <c r="DA53" s="63" t="s">
        <v>1343</v>
      </c>
    </row>
    <row r="54" spans="1:105" ht="12" customHeight="1" x14ac:dyDescent="0.25">
      <c r="A54" s="108" t="s">
        <v>133</v>
      </c>
      <c r="B54" s="52"/>
      <c r="C54" s="52">
        <v>0</v>
      </c>
      <c r="D54" s="52">
        <v>365</v>
      </c>
      <c r="E54" s="52">
        <v>988</v>
      </c>
      <c r="F54" s="52">
        <v>304</v>
      </c>
      <c r="G54" s="52">
        <v>239</v>
      </c>
      <c r="H54" s="52">
        <v>880</v>
      </c>
      <c r="I54" s="52">
        <v>1894</v>
      </c>
      <c r="J54" s="52">
        <v>2899</v>
      </c>
      <c r="K54" s="52">
        <v>2659</v>
      </c>
      <c r="L54" s="52">
        <v>2216</v>
      </c>
      <c r="M54" s="52">
        <v>0</v>
      </c>
      <c r="N54" s="52">
        <v>0</v>
      </c>
      <c r="O54" s="52">
        <v>639</v>
      </c>
      <c r="P54" s="52">
        <v>985</v>
      </c>
      <c r="Q54" s="52">
        <v>3400</v>
      </c>
      <c r="R54" s="52">
        <v>3004</v>
      </c>
      <c r="S54" s="52">
        <v>876</v>
      </c>
      <c r="T54" s="52">
        <v>1308</v>
      </c>
      <c r="U54" s="52">
        <v>1455</v>
      </c>
      <c r="V54" s="52">
        <v>1202</v>
      </c>
      <c r="W54" s="52">
        <v>1286</v>
      </c>
      <c r="X54" s="52">
        <v>0</v>
      </c>
      <c r="Y54" s="52">
        <v>0</v>
      </c>
      <c r="DA54" s="63" t="s">
        <v>1344</v>
      </c>
    </row>
    <row r="55" spans="1:105" ht="12" customHeight="1" x14ac:dyDescent="0.25">
      <c r="A55" s="108" t="s">
        <v>122</v>
      </c>
      <c r="B55" s="52"/>
      <c r="C55" s="52">
        <v>5281</v>
      </c>
      <c r="D55" s="52">
        <v>0</v>
      </c>
      <c r="E55" s="52">
        <v>28715</v>
      </c>
      <c r="F55" s="52">
        <v>11435</v>
      </c>
      <c r="G55" s="52">
        <v>0</v>
      </c>
      <c r="H55" s="52">
        <v>21521</v>
      </c>
      <c r="I55" s="52">
        <v>0</v>
      </c>
      <c r="J55" s="52">
        <v>24489</v>
      </c>
      <c r="K55" s="52">
        <v>0</v>
      </c>
      <c r="L55" s="52">
        <v>20927</v>
      </c>
      <c r="M55" s="52">
        <v>31195</v>
      </c>
      <c r="N55" s="52">
        <v>0</v>
      </c>
      <c r="O55" s="52">
        <v>0</v>
      </c>
      <c r="P55" s="52">
        <v>0</v>
      </c>
      <c r="Q55" s="52">
        <v>0</v>
      </c>
      <c r="R55" s="52">
        <v>5838</v>
      </c>
      <c r="S55" s="52">
        <v>9164</v>
      </c>
      <c r="T55" s="52">
        <v>35958</v>
      </c>
      <c r="U55" s="52">
        <v>4662</v>
      </c>
      <c r="V55" s="52">
        <v>1</v>
      </c>
      <c r="W55" s="52">
        <v>0</v>
      </c>
      <c r="X55" s="52">
        <v>0</v>
      </c>
      <c r="Y55" s="52">
        <v>49436</v>
      </c>
      <c r="DA55" s="63" t="s">
        <v>1345</v>
      </c>
    </row>
    <row r="56" spans="1:105" ht="12" customHeight="1" x14ac:dyDescent="0.25">
      <c r="A56" s="108" t="s">
        <v>121</v>
      </c>
      <c r="B56" s="52"/>
      <c r="C56" s="52">
        <v>718</v>
      </c>
      <c r="D56" s="52">
        <v>0</v>
      </c>
      <c r="E56" s="52">
        <v>7634</v>
      </c>
      <c r="F56" s="52">
        <v>2697</v>
      </c>
      <c r="G56" s="52">
        <v>0</v>
      </c>
      <c r="H56" s="52">
        <v>5290</v>
      </c>
      <c r="I56" s="52">
        <v>0</v>
      </c>
      <c r="J56" s="52">
        <v>24582</v>
      </c>
      <c r="K56" s="52">
        <v>0</v>
      </c>
      <c r="L56" s="52">
        <v>12255</v>
      </c>
      <c r="M56" s="52">
        <v>6222</v>
      </c>
      <c r="N56" s="52">
        <v>0</v>
      </c>
      <c r="O56" s="52">
        <v>0</v>
      </c>
      <c r="P56" s="52">
        <v>0</v>
      </c>
      <c r="Q56" s="52">
        <v>0</v>
      </c>
      <c r="R56" s="52">
        <v>7949</v>
      </c>
      <c r="S56" s="52">
        <v>9998</v>
      </c>
      <c r="T56" s="52">
        <v>24436</v>
      </c>
      <c r="U56" s="52">
        <v>3521</v>
      </c>
      <c r="V56" s="52">
        <v>0</v>
      </c>
      <c r="W56" s="52">
        <v>0</v>
      </c>
      <c r="X56" s="52">
        <v>0</v>
      </c>
      <c r="Y56" s="52">
        <v>43641</v>
      </c>
      <c r="DA56" s="63" t="s">
        <v>1346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175</v>
      </c>
      <c r="B58" s="52"/>
      <c r="C58" s="52">
        <v>110136</v>
      </c>
      <c r="D58" s="52">
        <v>177317</v>
      </c>
      <c r="E58" s="52">
        <v>187818</v>
      </c>
      <c r="F58" s="52">
        <v>145854</v>
      </c>
      <c r="G58" s="52">
        <v>138220</v>
      </c>
      <c r="H58" s="52">
        <v>189606</v>
      </c>
      <c r="I58" s="52">
        <v>182757</v>
      </c>
      <c r="J58" s="52">
        <v>179281</v>
      </c>
      <c r="K58" s="52">
        <v>109178</v>
      </c>
      <c r="L58" s="52">
        <v>100385</v>
      </c>
      <c r="M58" s="52">
        <v>68677</v>
      </c>
      <c r="N58" s="52">
        <v>92975</v>
      </c>
      <c r="O58" s="52">
        <v>83269</v>
      </c>
      <c r="P58" s="52">
        <v>109231</v>
      </c>
      <c r="Q58" s="52">
        <v>156801</v>
      </c>
      <c r="R58" s="52">
        <v>192715</v>
      </c>
      <c r="S58" s="52">
        <v>143864</v>
      </c>
      <c r="T58" s="52">
        <v>129353</v>
      </c>
      <c r="U58" s="52">
        <v>147742</v>
      </c>
      <c r="V58" s="52">
        <v>143100</v>
      </c>
      <c r="W58" s="52">
        <v>44497</v>
      </c>
      <c r="X58" s="52">
        <v>61328</v>
      </c>
      <c r="Y58" s="52">
        <v>77822</v>
      </c>
      <c r="DA58" s="63" t="s">
        <v>1347</v>
      </c>
    </row>
    <row r="59" spans="1:105" ht="12" customHeight="1" x14ac:dyDescent="0.25">
      <c r="A59" s="115" t="s">
        <v>120</v>
      </c>
      <c r="B59" s="36"/>
      <c r="C59" s="36">
        <v>48965</v>
      </c>
      <c r="D59" s="36">
        <v>34757</v>
      </c>
      <c r="E59" s="36">
        <v>97455</v>
      </c>
      <c r="F59" s="36">
        <v>72432</v>
      </c>
      <c r="G59" s="36">
        <v>18476</v>
      </c>
      <c r="H59" s="36">
        <v>106053</v>
      </c>
      <c r="I59" s="36">
        <v>56597</v>
      </c>
      <c r="J59" s="36">
        <v>100015</v>
      </c>
      <c r="K59" s="36">
        <v>46527</v>
      </c>
      <c r="L59" s="36">
        <v>92412</v>
      </c>
      <c r="M59" s="36">
        <v>55986</v>
      </c>
      <c r="N59" s="36">
        <v>15212</v>
      </c>
      <c r="O59" s="36">
        <v>6099</v>
      </c>
      <c r="P59" s="36">
        <v>60707</v>
      </c>
      <c r="Q59" s="36">
        <v>14658</v>
      </c>
      <c r="R59" s="36">
        <v>84081</v>
      </c>
      <c r="S59" s="36">
        <v>104779</v>
      </c>
      <c r="T59" s="36">
        <v>111927</v>
      </c>
      <c r="U59" s="36">
        <v>59724</v>
      </c>
      <c r="V59" s="36">
        <v>10362</v>
      </c>
      <c r="W59" s="36">
        <v>13084</v>
      </c>
      <c r="X59" s="36">
        <v>28630</v>
      </c>
      <c r="Y59" s="36">
        <v>52589</v>
      </c>
      <c r="DA59" s="60" t="s">
        <v>1348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1427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201</v>
      </c>
      <c r="B63" s="52"/>
      <c r="C63" s="52">
        <v>279826</v>
      </c>
      <c r="D63" s="52">
        <v>321039</v>
      </c>
      <c r="E63" s="52">
        <v>332545</v>
      </c>
      <c r="F63" s="52">
        <v>259166</v>
      </c>
      <c r="G63" s="52">
        <v>227381</v>
      </c>
      <c r="H63" s="52">
        <v>316202</v>
      </c>
      <c r="I63" s="52">
        <v>271903</v>
      </c>
      <c r="J63" s="52">
        <v>280832</v>
      </c>
      <c r="K63" s="52">
        <v>202176</v>
      </c>
      <c r="L63" s="52">
        <v>288534</v>
      </c>
      <c r="M63" s="52">
        <v>214142</v>
      </c>
      <c r="N63" s="52">
        <v>196569</v>
      </c>
      <c r="O63" s="52">
        <v>189892</v>
      </c>
      <c r="P63" s="52">
        <v>200809</v>
      </c>
      <c r="Q63" s="52">
        <v>208817</v>
      </c>
      <c r="R63" s="52">
        <v>546606</v>
      </c>
      <c r="S63" s="52">
        <v>593768</v>
      </c>
      <c r="T63" s="52">
        <v>569020</v>
      </c>
      <c r="U63" s="52">
        <v>383307</v>
      </c>
      <c r="V63" s="52">
        <v>294668</v>
      </c>
      <c r="W63" s="52">
        <v>135469</v>
      </c>
      <c r="X63" s="52">
        <v>202861</v>
      </c>
      <c r="Y63" s="52">
        <v>207985</v>
      </c>
      <c r="DA63" s="63" t="s">
        <v>1428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62048</v>
      </c>
      <c r="D65" s="52">
        <v>53762</v>
      </c>
      <c r="E65" s="52">
        <v>86217</v>
      </c>
      <c r="F65" s="52">
        <v>219670</v>
      </c>
      <c r="G65" s="52">
        <v>305040</v>
      </c>
      <c r="H65" s="52">
        <v>144411</v>
      </c>
      <c r="I65" s="52">
        <v>230999</v>
      </c>
      <c r="J65" s="52">
        <v>178069</v>
      </c>
      <c r="K65" s="52">
        <v>213745</v>
      </c>
      <c r="L65" s="52">
        <v>189930</v>
      </c>
      <c r="M65" s="52">
        <v>210963</v>
      </c>
      <c r="N65" s="52">
        <v>204840</v>
      </c>
      <c r="O65" s="52">
        <v>184691</v>
      </c>
      <c r="P65" s="52">
        <v>159012</v>
      </c>
      <c r="Q65" s="52">
        <v>212430</v>
      </c>
      <c r="R65" s="52">
        <v>259061</v>
      </c>
      <c r="S65" s="52">
        <v>383854</v>
      </c>
      <c r="T65" s="52">
        <v>400026</v>
      </c>
      <c r="U65" s="52">
        <v>388564</v>
      </c>
      <c r="V65" s="52">
        <v>332979</v>
      </c>
      <c r="W65" s="52">
        <v>254264</v>
      </c>
      <c r="X65" s="52">
        <v>172905</v>
      </c>
      <c r="Y65" s="52">
        <v>179120</v>
      </c>
      <c r="DA65" s="63" t="s">
        <v>1429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275500</v>
      </c>
      <c r="D67" s="52">
        <f t="shared" si="0"/>
        <v>373887</v>
      </c>
      <c r="E67" s="52">
        <f t="shared" si="0"/>
        <v>289222</v>
      </c>
      <c r="F67" s="52">
        <f t="shared" si="0"/>
        <v>242695</v>
      </c>
      <c r="G67" s="52">
        <f t="shared" si="0"/>
        <v>322015</v>
      </c>
      <c r="H67" s="52">
        <f t="shared" si="0"/>
        <v>286959</v>
      </c>
      <c r="I67" s="52">
        <f t="shared" si="0"/>
        <v>273331</v>
      </c>
      <c r="J67" s="52">
        <f t="shared" si="0"/>
        <v>231167</v>
      </c>
      <c r="K67" s="52">
        <f t="shared" si="0"/>
        <v>214160</v>
      </c>
      <c r="L67" s="52">
        <f t="shared" si="0"/>
        <v>240176</v>
      </c>
      <c r="M67" s="52">
        <f t="shared" si="0"/>
        <v>163814</v>
      </c>
      <c r="N67" s="52">
        <f t="shared" si="0"/>
        <v>298949</v>
      </c>
      <c r="O67" s="52">
        <f t="shared" si="0"/>
        <v>297525</v>
      </c>
      <c r="P67" s="52">
        <f t="shared" si="0"/>
        <v>206803</v>
      </c>
      <c r="Q67" s="52">
        <f t="shared" si="0"/>
        <v>248175</v>
      </c>
      <c r="R67" s="52">
        <f t="shared" ref="R67:V67" si="1">R39-R53</f>
        <v>513449</v>
      </c>
      <c r="S67" s="52">
        <f t="shared" si="1"/>
        <v>545994</v>
      </c>
      <c r="T67" s="52">
        <f t="shared" si="1"/>
        <v>444418</v>
      </c>
      <c r="U67" s="52">
        <f t="shared" si="1"/>
        <v>397265</v>
      </c>
      <c r="V67" s="52">
        <f t="shared" si="1"/>
        <v>348818</v>
      </c>
      <c r="W67" s="52">
        <f t="shared" ref="W67:Y67" si="2">W39-W53</f>
        <v>380156</v>
      </c>
      <c r="X67" s="52">
        <f t="shared" si="2"/>
        <v>210774</v>
      </c>
      <c r="Y67" s="52">
        <f t="shared" si="2"/>
        <v>59549</v>
      </c>
      <c r="DA67" s="63" t="s">
        <v>1430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0</v>
      </c>
      <c r="D68" s="52">
        <f t="shared" si="3"/>
        <v>644</v>
      </c>
      <c r="E68" s="52">
        <f t="shared" si="3"/>
        <v>1151</v>
      </c>
      <c r="F68" s="52">
        <f t="shared" si="3"/>
        <v>362</v>
      </c>
      <c r="G68" s="52">
        <f t="shared" si="3"/>
        <v>493</v>
      </c>
      <c r="H68" s="52">
        <f t="shared" si="3"/>
        <v>942</v>
      </c>
      <c r="I68" s="52">
        <f t="shared" si="3"/>
        <v>2178</v>
      </c>
      <c r="J68" s="52">
        <f t="shared" si="3"/>
        <v>2947</v>
      </c>
      <c r="K68" s="52">
        <f t="shared" si="3"/>
        <v>3721</v>
      </c>
      <c r="L68" s="52">
        <f t="shared" si="3"/>
        <v>3383</v>
      </c>
      <c r="M68" s="52">
        <f t="shared" si="3"/>
        <v>0</v>
      </c>
      <c r="N68" s="52">
        <f t="shared" si="3"/>
        <v>0</v>
      </c>
      <c r="O68" s="52">
        <f t="shared" si="3"/>
        <v>2136</v>
      </c>
      <c r="P68" s="52">
        <f t="shared" si="3"/>
        <v>1203</v>
      </c>
      <c r="Q68" s="52">
        <f t="shared" si="3"/>
        <v>5021</v>
      </c>
      <c r="R68" s="52">
        <f t="shared" ref="R68:V68" si="4">R40-R54</f>
        <v>5932</v>
      </c>
      <c r="S68" s="52">
        <f t="shared" si="4"/>
        <v>2094</v>
      </c>
      <c r="T68" s="52">
        <f t="shared" si="4"/>
        <v>3236</v>
      </c>
      <c r="U68" s="52">
        <f t="shared" si="4"/>
        <v>2918</v>
      </c>
      <c r="V68" s="52">
        <f t="shared" si="4"/>
        <v>2752</v>
      </c>
      <c r="W68" s="52">
        <f t="shared" ref="W68:Y68" si="5">W40-W54</f>
        <v>8688</v>
      </c>
      <c r="X68" s="52">
        <f t="shared" si="5"/>
        <v>0</v>
      </c>
      <c r="Y68" s="52">
        <f t="shared" si="5"/>
        <v>0</v>
      </c>
      <c r="DA68" s="63" t="s">
        <v>1431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9289</v>
      </c>
      <c r="D69" s="52">
        <f t="shared" si="6"/>
        <v>0</v>
      </c>
      <c r="E69" s="52">
        <f t="shared" si="6"/>
        <v>33474</v>
      </c>
      <c r="F69" s="52">
        <f t="shared" si="6"/>
        <v>13576</v>
      </c>
      <c r="G69" s="52">
        <f t="shared" si="6"/>
        <v>0</v>
      </c>
      <c r="H69" s="52">
        <f t="shared" si="6"/>
        <v>23016</v>
      </c>
      <c r="I69" s="52">
        <f t="shared" si="6"/>
        <v>0</v>
      </c>
      <c r="J69" s="52">
        <f t="shared" si="6"/>
        <v>24622</v>
      </c>
      <c r="K69" s="52">
        <f t="shared" si="6"/>
        <v>0</v>
      </c>
      <c r="L69" s="52">
        <f t="shared" si="6"/>
        <v>31318</v>
      </c>
      <c r="M69" s="52">
        <f t="shared" si="6"/>
        <v>53587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11529</v>
      </c>
      <c r="S69" s="52">
        <f t="shared" si="7"/>
        <v>21885</v>
      </c>
      <c r="T69" s="52">
        <f t="shared" si="7"/>
        <v>84799</v>
      </c>
      <c r="U69" s="52">
        <f t="shared" si="7"/>
        <v>8670</v>
      </c>
      <c r="V69" s="52">
        <f t="shared" si="7"/>
        <v>0</v>
      </c>
      <c r="W69" s="52">
        <f t="shared" ref="W69:Y69" si="8">W41-W55</f>
        <v>0</v>
      </c>
      <c r="X69" s="52">
        <f t="shared" si="8"/>
        <v>0</v>
      </c>
      <c r="Y69" s="52">
        <f t="shared" si="8"/>
        <v>78846</v>
      </c>
      <c r="DA69" s="63" t="s">
        <v>1432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1263</v>
      </c>
      <c r="D70" s="52">
        <f t="shared" si="9"/>
        <v>0</v>
      </c>
      <c r="E70" s="52">
        <f t="shared" si="9"/>
        <v>8898</v>
      </c>
      <c r="F70" s="52">
        <f t="shared" si="9"/>
        <v>3203</v>
      </c>
      <c r="G70" s="52">
        <f t="shared" si="9"/>
        <v>0</v>
      </c>
      <c r="H70" s="52">
        <f t="shared" si="9"/>
        <v>5658</v>
      </c>
      <c r="I70" s="52">
        <f t="shared" si="9"/>
        <v>0</v>
      </c>
      <c r="J70" s="52">
        <f t="shared" si="9"/>
        <v>24718</v>
      </c>
      <c r="K70" s="52">
        <f t="shared" si="9"/>
        <v>1</v>
      </c>
      <c r="L70" s="52">
        <f t="shared" si="9"/>
        <v>18341</v>
      </c>
      <c r="M70" s="52">
        <f t="shared" si="9"/>
        <v>10688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15699</v>
      </c>
      <c r="S70" s="52">
        <f t="shared" si="10"/>
        <v>23875</v>
      </c>
      <c r="T70" s="52">
        <f t="shared" si="10"/>
        <v>57630</v>
      </c>
      <c r="U70" s="52">
        <f t="shared" si="10"/>
        <v>6546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69600</v>
      </c>
      <c r="DA70" s="63" t="s">
        <v>1433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175</v>
      </c>
      <c r="B72" s="52"/>
      <c r="C72" s="52">
        <v>453551</v>
      </c>
      <c r="D72" s="52">
        <v>529527</v>
      </c>
      <c r="E72" s="52">
        <v>489011</v>
      </c>
      <c r="F72" s="52">
        <v>468437</v>
      </c>
      <c r="G72" s="52">
        <v>546425</v>
      </c>
      <c r="H72" s="52">
        <v>622265</v>
      </c>
      <c r="I72" s="52">
        <v>448278</v>
      </c>
      <c r="J72" s="52">
        <v>449164</v>
      </c>
      <c r="K72" s="52">
        <v>536325</v>
      </c>
      <c r="L72" s="52">
        <v>518371</v>
      </c>
      <c r="M72" s="52">
        <v>483665</v>
      </c>
      <c r="N72" s="52">
        <v>580864</v>
      </c>
      <c r="O72" s="52">
        <v>609516</v>
      </c>
      <c r="P72" s="52">
        <v>545258</v>
      </c>
      <c r="Q72" s="52">
        <v>713839</v>
      </c>
      <c r="R72" s="52">
        <v>733160</v>
      </c>
      <c r="S72" s="52">
        <v>661158</v>
      </c>
      <c r="T72" s="52">
        <v>609211</v>
      </c>
      <c r="U72" s="52">
        <v>592240</v>
      </c>
      <c r="V72" s="52">
        <v>663967</v>
      </c>
      <c r="W72" s="52">
        <v>765120</v>
      </c>
      <c r="X72" s="52">
        <v>769563</v>
      </c>
      <c r="Y72" s="52">
        <v>530927</v>
      </c>
      <c r="DA72" s="63" t="s">
        <v>1434</v>
      </c>
    </row>
    <row r="73" spans="1:105" ht="12" customHeight="1" x14ac:dyDescent="0.25">
      <c r="A73" s="115" t="s">
        <v>120</v>
      </c>
      <c r="B73" s="36"/>
      <c r="C73" s="36">
        <v>86120</v>
      </c>
      <c r="D73" s="36">
        <v>52616</v>
      </c>
      <c r="E73" s="36">
        <v>113604</v>
      </c>
      <c r="F73" s="36">
        <v>85998</v>
      </c>
      <c r="G73" s="36">
        <v>26811</v>
      </c>
      <c r="H73" s="36">
        <v>124244</v>
      </c>
      <c r="I73" s="36">
        <v>69039</v>
      </c>
      <c r="J73" s="36">
        <v>131335</v>
      </c>
      <c r="K73" s="36">
        <v>120224</v>
      </c>
      <c r="L73" s="36">
        <v>251761</v>
      </c>
      <c r="M73" s="36">
        <v>208582</v>
      </c>
      <c r="N73" s="36">
        <v>53118</v>
      </c>
      <c r="O73" s="36">
        <v>24857</v>
      </c>
      <c r="P73" s="36">
        <v>153490</v>
      </c>
      <c r="Q73" s="36">
        <v>37515</v>
      </c>
      <c r="R73" s="36">
        <v>186365</v>
      </c>
      <c r="S73" s="36">
        <v>312926</v>
      </c>
      <c r="T73" s="36">
        <v>344705</v>
      </c>
      <c r="U73" s="36">
        <v>149571</v>
      </c>
      <c r="V73" s="36">
        <v>28062</v>
      </c>
      <c r="W73" s="36">
        <v>123297</v>
      </c>
      <c r="X73" s="36">
        <v>179616</v>
      </c>
      <c r="Y73" s="36">
        <v>139376</v>
      </c>
      <c r="DA73" s="60" t="s">
        <v>1435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1514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X78" s="128">
        <f>RES_hhdet_numvin!X63</f>
        <v>0</v>
      </c>
      <c r="Y78" s="128">
        <f>RES_hhdet_numvin!Y63</f>
        <v>0</v>
      </c>
      <c r="DA78" s="133"/>
    </row>
    <row r="79" spans="1:105" ht="12" customHeight="1" x14ac:dyDescent="0.25">
      <c r="A79" s="97" t="s">
        <v>201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0</v>
      </c>
      <c r="I79" s="52">
        <f>RES_hhdet_numvin!I64</f>
        <v>0</v>
      </c>
      <c r="J79" s="52">
        <f>RES_hhdet_numvin!J64</f>
        <v>98597</v>
      </c>
      <c r="K79" s="52">
        <f>RES_hhdet_numvin!K64</f>
        <v>118127</v>
      </c>
      <c r="L79" s="52">
        <f>RES_hhdet_numvin!L64</f>
        <v>223157</v>
      </c>
      <c r="M79" s="52">
        <f>RES_hhdet_numvin!M64</f>
        <v>195871</v>
      </c>
      <c r="N79" s="52">
        <f>RES_hhdet_numvin!N64</f>
        <v>205725</v>
      </c>
      <c r="O79" s="52">
        <f>RES_hhdet_numvin!O64</f>
        <v>211083</v>
      </c>
      <c r="P79" s="52">
        <f>RES_hhdet_numvin!P64</f>
        <v>304763</v>
      </c>
      <c r="Q79" s="52">
        <f>RES_hhdet_numvin!Q64</f>
        <v>332742</v>
      </c>
      <c r="R79" s="52">
        <f>RES_hhdet_numvin!R64</f>
        <v>754449</v>
      </c>
      <c r="S79" s="52">
        <f>RES_hhdet_numvin!S64</f>
        <v>797986</v>
      </c>
      <c r="T79" s="52">
        <f>RES_hhdet_numvin!T64</f>
        <v>785571</v>
      </c>
      <c r="U79" s="52">
        <f>RES_hhdet_numvin!U64</f>
        <v>581543</v>
      </c>
      <c r="V79" s="52">
        <f>RES_hhdet_numvin!V64</f>
        <v>445175</v>
      </c>
      <c r="W79" s="52">
        <f>RES_hhdet_numvin!W64</f>
        <v>192673</v>
      </c>
      <c r="X79" s="52">
        <f>RES_hhdet_numvin!X64</f>
        <v>292748</v>
      </c>
      <c r="Y79" s="52">
        <f>RES_hhdet_numvin!Y64</f>
        <v>338396</v>
      </c>
      <c r="DA79" s="63" t="s">
        <v>1515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X80" s="138">
        <f>RES_hhdet_numvin!X65</f>
        <v>0</v>
      </c>
      <c r="Y80" s="138">
        <f>RES_hhdet_numvin!Y65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X81" s="150">
        <f>RES_hhdet_numvin!X66</f>
        <v>0</v>
      </c>
      <c r="Y81" s="150">
        <f>RES_hhdet_numvin!Y66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0</v>
      </c>
      <c r="Q82" s="138">
        <f>RES_hhdet_numvin!Q67</f>
        <v>0</v>
      </c>
      <c r="R82" s="138">
        <f>RES_hhdet_numvin!R67</f>
        <v>80642</v>
      </c>
      <c r="S82" s="138">
        <f>RES_hhdet_numvin!S67</f>
        <v>214542</v>
      </c>
      <c r="T82" s="138">
        <f>RES_hhdet_numvin!T67</f>
        <v>304474</v>
      </c>
      <c r="U82" s="138">
        <f>RES_hhdet_numvin!U67</f>
        <v>335995</v>
      </c>
      <c r="V82" s="138">
        <f>RES_hhdet_numvin!V67</f>
        <v>315674</v>
      </c>
      <c r="W82" s="138">
        <f>RES_hhdet_numvin!W67</f>
        <v>249579</v>
      </c>
      <c r="X82" s="138">
        <f>RES_hhdet_numvin!X67</f>
        <v>182072</v>
      </c>
      <c r="Y82" s="138">
        <f>RES_hhdet_numvin!Y67</f>
        <v>184797</v>
      </c>
      <c r="DA82" s="63" t="s">
        <v>1516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X83" s="150">
        <f>RES_hhdet_numvin!X68</f>
        <v>0</v>
      </c>
      <c r="Y83" s="150">
        <f>RES_hhdet_numvin!Y68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0</v>
      </c>
      <c r="I84" s="138">
        <f>RES_hhdet_numvin!I69</f>
        <v>0</v>
      </c>
      <c r="J84" s="138">
        <f>RES_hhdet_numvin!J69</f>
        <v>57133</v>
      </c>
      <c r="K84" s="138">
        <f>RES_hhdet_numvin!K69</f>
        <v>116143</v>
      </c>
      <c r="L84" s="138">
        <f>RES_hhdet_numvin!L69</f>
        <v>164655</v>
      </c>
      <c r="M84" s="138">
        <f>RES_hhdet_numvin!M69</f>
        <v>126027</v>
      </c>
      <c r="N84" s="138">
        <f>RES_hhdet_numvin!N69</f>
        <v>228181</v>
      </c>
      <c r="O84" s="138">
        <f>RES_hhdet_numvin!O69</f>
        <v>273418</v>
      </c>
      <c r="P84" s="138">
        <f>RES_hhdet_numvin!P69</f>
        <v>308246</v>
      </c>
      <c r="Q84" s="138">
        <f>RES_hhdet_numvin!Q69</f>
        <v>359578</v>
      </c>
      <c r="R84" s="138">
        <f>RES_hhdet_numvin!R69</f>
        <v>706330</v>
      </c>
      <c r="S84" s="138">
        <f>RES_hhdet_numvin!S69</f>
        <v>731226</v>
      </c>
      <c r="T84" s="138">
        <f>RES_hhdet_numvin!T69</f>
        <v>598454</v>
      </c>
      <c r="U84" s="138">
        <f>RES_hhdet_numvin!U69</f>
        <v>580377</v>
      </c>
      <c r="V84" s="138">
        <f>RES_hhdet_numvin!V69</f>
        <v>497578</v>
      </c>
      <c r="W84" s="138">
        <f>RES_hhdet_numvin!W69</f>
        <v>434264</v>
      </c>
      <c r="X84" s="138">
        <f>RES_hhdet_numvin!X69</f>
        <v>300654</v>
      </c>
      <c r="Y84" s="138">
        <f>RES_hhdet_numvin!Y69</f>
        <v>96883</v>
      </c>
      <c r="DA84" s="63" t="s">
        <v>1517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0</v>
      </c>
      <c r="I85" s="138">
        <f>RES_hhdet_numvin!I70</f>
        <v>0</v>
      </c>
      <c r="J85" s="138">
        <f>RES_hhdet_numvin!J70</f>
        <v>729</v>
      </c>
      <c r="K85" s="138">
        <f>RES_hhdet_numvin!K70</f>
        <v>2018</v>
      </c>
      <c r="L85" s="138">
        <f>RES_hhdet_numvin!L70</f>
        <v>2317</v>
      </c>
      <c r="M85" s="138">
        <f>RES_hhdet_numvin!M70</f>
        <v>0</v>
      </c>
      <c r="N85" s="138">
        <f>RES_hhdet_numvin!N70</f>
        <v>0</v>
      </c>
      <c r="O85" s="138">
        <f>RES_hhdet_numvin!O70</f>
        <v>1970</v>
      </c>
      <c r="P85" s="138">
        <f>RES_hhdet_numvin!P70</f>
        <v>1793</v>
      </c>
      <c r="Q85" s="138">
        <f>RES_hhdet_numvin!Q70</f>
        <v>7280</v>
      </c>
      <c r="R85" s="138">
        <f>RES_hhdet_numvin!R70</f>
        <v>8162</v>
      </c>
      <c r="S85" s="138">
        <f>RES_hhdet_numvin!S70</f>
        <v>2803</v>
      </c>
      <c r="T85" s="138">
        <f>RES_hhdet_numvin!T70</f>
        <v>4361</v>
      </c>
      <c r="U85" s="138">
        <f>RES_hhdet_numvin!U70</f>
        <v>4271</v>
      </c>
      <c r="V85" s="138">
        <f>RES_hhdet_numvin!V70</f>
        <v>3931</v>
      </c>
      <c r="W85" s="138">
        <f>RES_hhdet_numvin!W70</f>
        <v>9929</v>
      </c>
      <c r="X85" s="138">
        <f>RES_hhdet_numvin!X70</f>
        <v>0</v>
      </c>
      <c r="Y85" s="138">
        <f>RES_hhdet_numvin!Y70</f>
        <v>0</v>
      </c>
      <c r="DA85" s="63" t="s">
        <v>1518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X86" s="138">
        <f>RES_hhdet_numvin!X71</f>
        <v>0</v>
      </c>
      <c r="Y86" s="138">
        <f>RES_hhdet_numvin!Y71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X87" s="138">
        <f>RES_hhdet_numvin!X72</f>
        <v>0</v>
      </c>
      <c r="Y87" s="138">
        <f>RES_hhdet_numvin!Y72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0</v>
      </c>
      <c r="Q88" s="138">
        <f>RES_hhdet_numvin!Q73</f>
        <v>0</v>
      </c>
      <c r="R88" s="138">
        <f>RES_hhdet_numvin!R73</f>
        <v>0</v>
      </c>
      <c r="S88" s="138">
        <f>RES_hhdet_numvin!S73</f>
        <v>0</v>
      </c>
      <c r="T88" s="138">
        <f>RES_hhdet_numvin!T73</f>
        <v>0</v>
      </c>
      <c r="U88" s="138">
        <f>RES_hhdet_numvin!U73</f>
        <v>4770</v>
      </c>
      <c r="V88" s="138">
        <f>RES_hhdet_numvin!V73</f>
        <v>0</v>
      </c>
      <c r="W88" s="138">
        <f>RES_hhdet_numvin!W73</f>
        <v>0</v>
      </c>
      <c r="X88" s="138">
        <f>RES_hhdet_numvin!X73</f>
        <v>0</v>
      </c>
      <c r="Y88" s="138">
        <f>RES_hhdet_numvin!Y73</f>
        <v>128282</v>
      </c>
      <c r="DA88" s="63" t="s">
        <v>1519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0</v>
      </c>
      <c r="Q89" s="138">
        <f>RES_hhdet_numvin!Q74</f>
        <v>0</v>
      </c>
      <c r="R89" s="138">
        <f>RES_hhdet_numvin!R74</f>
        <v>0</v>
      </c>
      <c r="S89" s="138">
        <f>RES_hhdet_numvin!S74</f>
        <v>0</v>
      </c>
      <c r="T89" s="138">
        <f>RES_hhdet_numvin!T74</f>
        <v>0</v>
      </c>
      <c r="U89" s="138">
        <f>RES_hhdet_numvin!U74</f>
        <v>3602</v>
      </c>
      <c r="V89" s="138">
        <f>RES_hhdet_numvin!V74</f>
        <v>0</v>
      </c>
      <c r="W89" s="138">
        <f>RES_hhdet_numvin!W74</f>
        <v>0</v>
      </c>
      <c r="X89" s="138">
        <f>RES_hhdet_numvin!X74</f>
        <v>0</v>
      </c>
      <c r="Y89" s="138">
        <f>RES_hhdet_numvin!Y74</f>
        <v>113241</v>
      </c>
      <c r="DA89" s="63" t="s">
        <v>1520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X90" s="138">
        <f>RES_hhdet_numvin!X75</f>
        <v>0</v>
      </c>
      <c r="Y90" s="138">
        <f>RES_hhdet_numvin!Y75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X91" s="148">
        <f>RES_hhdet_numvin!X76</f>
        <v>0</v>
      </c>
      <c r="Y91" s="148">
        <f>RES_hhdet_numvin!Y76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X92" s="150">
        <f>RES_hhdet_numvin!X77</f>
        <v>0</v>
      </c>
      <c r="Y92" s="150">
        <f>RES_hhdet_numvin!Y77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0</v>
      </c>
      <c r="Q93" s="138">
        <f>RES_hhdet_numvin!Q78</f>
        <v>0</v>
      </c>
      <c r="R93" s="138">
        <f>RES_hhdet_numvin!R78</f>
        <v>291343</v>
      </c>
      <c r="S93" s="138">
        <f>RES_hhdet_numvin!S78</f>
        <v>441126</v>
      </c>
      <c r="T93" s="138">
        <f>RES_hhdet_numvin!T78</f>
        <v>529354</v>
      </c>
      <c r="U93" s="138">
        <f>RES_hhdet_numvin!U78</f>
        <v>609560</v>
      </c>
      <c r="V93" s="138">
        <f>RES_hhdet_numvin!V78</f>
        <v>725133</v>
      </c>
      <c r="W93" s="138">
        <f>RES_hhdet_numvin!W78</f>
        <v>750521</v>
      </c>
      <c r="X93" s="138">
        <f>RES_hhdet_numvin!X78</f>
        <v>827802</v>
      </c>
      <c r="Y93" s="138">
        <f>RES_hhdet_numvin!Y78</f>
        <v>608749</v>
      </c>
      <c r="DA93" s="63" t="s">
        <v>1521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0</v>
      </c>
      <c r="Q94" s="39">
        <f>RES_hhdet_numvin!Q79</f>
        <v>0</v>
      </c>
      <c r="R94" s="39">
        <f>RES_hhdet_numvin!R79</f>
        <v>0</v>
      </c>
      <c r="S94" s="39">
        <f>RES_hhdet_numvin!S79</f>
        <v>0</v>
      </c>
      <c r="T94" s="39">
        <f>RES_hhdet_numvin!T79</f>
        <v>345028</v>
      </c>
      <c r="U94" s="39">
        <f>RES_hhdet_numvin!U79</f>
        <v>182807</v>
      </c>
      <c r="V94" s="39">
        <f>RES_hhdet_numvin!V79</f>
        <v>36220</v>
      </c>
      <c r="W94" s="39">
        <f>RES_hhdet_numvin!W79</f>
        <v>131348</v>
      </c>
      <c r="X94" s="39">
        <f>RES_hhdet_numvin!X79</f>
        <v>207650</v>
      </c>
      <c r="Y94" s="39">
        <f>RES_hhdet_numvin!Y79</f>
        <v>191965</v>
      </c>
      <c r="DA94" s="60" t="s">
        <v>1522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2079.3978627011106</v>
      </c>
      <c r="C98" s="117">
        <f t="shared" si="12"/>
        <v>2332.3981016011558</v>
      </c>
      <c r="D98" s="117">
        <f t="shared" si="12"/>
        <v>2597.9099881045304</v>
      </c>
      <c r="E98" s="117">
        <f t="shared" si="12"/>
        <v>3051.198702253811</v>
      </c>
      <c r="F98" s="117">
        <f t="shared" si="12"/>
        <v>3130.4311729901583</v>
      </c>
      <c r="G98" s="117">
        <f t="shared" si="12"/>
        <v>3282.7687594476829</v>
      </c>
      <c r="H98" s="117">
        <f t="shared" si="12"/>
        <v>3782.1562365386749</v>
      </c>
      <c r="I98" s="117">
        <f t="shared" si="12"/>
        <v>3890.1576730266161</v>
      </c>
      <c r="J98" s="117">
        <f t="shared" si="12"/>
        <v>3770.5406916857064</v>
      </c>
      <c r="K98" s="117">
        <f t="shared" si="12"/>
        <v>3832.2053876954856</v>
      </c>
      <c r="L98" s="117">
        <f t="shared" si="12"/>
        <v>4428.7669804241268</v>
      </c>
      <c r="M98" s="117">
        <f t="shared" si="12"/>
        <v>3584.3004433708588</v>
      </c>
      <c r="N98" s="117">
        <f t="shared" si="12"/>
        <v>3660.8261067053345</v>
      </c>
      <c r="O98" s="117">
        <f t="shared" si="12"/>
        <v>3313.8437076500077</v>
      </c>
      <c r="P98" s="117">
        <f t="shared" si="12"/>
        <v>3214.6295308133149</v>
      </c>
      <c r="Q98" s="117">
        <f t="shared" si="12"/>
        <v>3436.3803320687903</v>
      </c>
      <c r="R98" s="117">
        <f t="shared" ref="R98:V98" si="13">R99+R102+R104+R113</f>
        <v>3462.5501888116646</v>
      </c>
      <c r="S98" s="117">
        <f t="shared" si="13"/>
        <v>3476.1354831179897</v>
      </c>
      <c r="T98" s="117">
        <f t="shared" si="13"/>
        <v>3838.9482918988897</v>
      </c>
      <c r="U98" s="117">
        <f t="shared" si="13"/>
        <v>3639.6801161031249</v>
      </c>
      <c r="V98" s="117">
        <f t="shared" si="13"/>
        <v>3651.0052557896779</v>
      </c>
      <c r="W98" s="117">
        <f t="shared" ref="W98:Y98" si="14">W99+W102+W104+W113</f>
        <v>3772.7475373478246</v>
      </c>
      <c r="X98" s="117">
        <f t="shared" si="14"/>
        <v>3238.4963035565675</v>
      </c>
      <c r="Y98" s="117">
        <f t="shared" si="14"/>
        <v>3064.6972351850118</v>
      </c>
      <c r="DA98" s="129" t="s">
        <v>1628</v>
      </c>
    </row>
    <row r="99" spans="1:105" ht="12" customHeight="1" x14ac:dyDescent="0.25">
      <c r="A99" s="121" t="s">
        <v>57</v>
      </c>
      <c r="B99" s="122">
        <f t="shared" ref="B99:Q99" si="15">SUM(B100:B101)</f>
        <v>1519.077424646945</v>
      </c>
      <c r="C99" s="122">
        <f t="shared" si="15"/>
        <v>1691.1938489781162</v>
      </c>
      <c r="D99" s="122">
        <f t="shared" si="15"/>
        <v>1917.5410267278337</v>
      </c>
      <c r="E99" s="122">
        <f t="shared" si="15"/>
        <v>2284.3655027260188</v>
      </c>
      <c r="F99" s="122">
        <f t="shared" si="15"/>
        <v>2384.5257322480861</v>
      </c>
      <c r="G99" s="122">
        <f t="shared" si="15"/>
        <v>2501.8404386085922</v>
      </c>
      <c r="H99" s="122">
        <f t="shared" si="15"/>
        <v>2833.670360967631</v>
      </c>
      <c r="I99" s="122">
        <f t="shared" si="15"/>
        <v>2915.6591153524205</v>
      </c>
      <c r="J99" s="122">
        <f t="shared" si="15"/>
        <v>2775.2139277787514</v>
      </c>
      <c r="K99" s="122">
        <f t="shared" si="15"/>
        <v>2846.5307835885892</v>
      </c>
      <c r="L99" s="122">
        <f t="shared" si="15"/>
        <v>3339.731842617402</v>
      </c>
      <c r="M99" s="122">
        <f t="shared" si="15"/>
        <v>2619.3400549440271</v>
      </c>
      <c r="N99" s="122">
        <f t="shared" si="15"/>
        <v>2679.1581468816935</v>
      </c>
      <c r="O99" s="122">
        <f t="shared" si="15"/>
        <v>2411.0658141982449</v>
      </c>
      <c r="P99" s="122">
        <f t="shared" si="15"/>
        <v>2300.7014121671209</v>
      </c>
      <c r="Q99" s="122">
        <f t="shared" si="15"/>
        <v>2457.0156854613347</v>
      </c>
      <c r="R99" s="122">
        <f t="shared" ref="R99:V99" si="16">SUM(R100:R101)</f>
        <v>2347.548383545562</v>
      </c>
      <c r="S99" s="122">
        <f t="shared" si="16"/>
        <v>2340.9760532829096</v>
      </c>
      <c r="T99" s="122">
        <f t="shared" si="16"/>
        <v>2629.1868882283484</v>
      </c>
      <c r="U99" s="122">
        <f t="shared" si="16"/>
        <v>2457.7905167990139</v>
      </c>
      <c r="V99" s="122">
        <f t="shared" si="16"/>
        <v>2472.9006831340198</v>
      </c>
      <c r="W99" s="122">
        <f t="shared" ref="W99:Y99" si="17">SUM(W100:W101)</f>
        <v>2533.4887584258672</v>
      </c>
      <c r="X99" s="122">
        <f t="shared" si="17"/>
        <v>2166.6526298947288</v>
      </c>
      <c r="Y99" s="122">
        <f t="shared" si="17"/>
        <v>2052.2603294067339</v>
      </c>
      <c r="DA99" s="130" t="s">
        <v>1629</v>
      </c>
    </row>
    <row r="100" spans="1:105" ht="12" customHeight="1" x14ac:dyDescent="0.25">
      <c r="A100" s="97" t="s">
        <v>212</v>
      </c>
      <c r="B100" s="98">
        <v>1503.658848140265</v>
      </c>
      <c r="C100" s="98">
        <v>1673.8113736545736</v>
      </c>
      <c r="D100" s="98">
        <v>1898.1980201646479</v>
      </c>
      <c r="E100" s="98">
        <v>2262.490009745346</v>
      </c>
      <c r="F100" s="98">
        <v>2361.4771897927835</v>
      </c>
      <c r="G100" s="98">
        <v>2478.230238828427</v>
      </c>
      <c r="H100" s="98">
        <v>2807.6356309184375</v>
      </c>
      <c r="I100" s="98">
        <v>2888.7598705945638</v>
      </c>
      <c r="J100" s="98">
        <v>2749.9054147367319</v>
      </c>
      <c r="K100" s="98">
        <v>2821.2691433546934</v>
      </c>
      <c r="L100" s="98">
        <v>3309.8779371619112</v>
      </c>
      <c r="M100" s="98">
        <v>2595.4435289701623</v>
      </c>
      <c r="N100" s="98">
        <v>2654.6572171334533</v>
      </c>
      <c r="O100" s="98">
        <v>2388.3136108518379</v>
      </c>
      <c r="P100" s="98">
        <v>2278.3512734609481</v>
      </c>
      <c r="Q100" s="98">
        <v>2433.7062843277031</v>
      </c>
      <c r="R100" s="98">
        <v>2324.4092163230243</v>
      </c>
      <c r="S100" s="98">
        <v>2317.3689515204192</v>
      </c>
      <c r="T100" s="98">
        <v>2601.4584430691398</v>
      </c>
      <c r="U100" s="98">
        <v>2431.4111882198308</v>
      </c>
      <c r="V100" s="98">
        <v>2445.7054450134451</v>
      </c>
      <c r="W100" s="98">
        <v>2504.9740868020235</v>
      </c>
      <c r="X100" s="98">
        <v>2141.3490157168421</v>
      </c>
      <c r="Y100" s="98">
        <v>2027.8299783136622</v>
      </c>
      <c r="DA100" s="63" t="s">
        <v>1630</v>
      </c>
    </row>
    <row r="101" spans="1:105" ht="12" customHeight="1" x14ac:dyDescent="0.25">
      <c r="A101" s="97" t="s">
        <v>53</v>
      </c>
      <c r="B101" s="98">
        <v>15.41857650668009</v>
      </c>
      <c r="C101" s="98">
        <v>17.382475323542572</v>
      </c>
      <c r="D101" s="98">
        <v>19.343006563185856</v>
      </c>
      <c r="E101" s="98">
        <v>21.875492980672604</v>
      </c>
      <c r="F101" s="98">
        <v>23.048542455302794</v>
      </c>
      <c r="G101" s="98">
        <v>23.610199780165011</v>
      </c>
      <c r="H101" s="98">
        <v>26.034730049193389</v>
      </c>
      <c r="I101" s="98">
        <v>26.899244757856433</v>
      </c>
      <c r="J101" s="98">
        <v>25.308513042019325</v>
      </c>
      <c r="K101" s="98">
        <v>25.261640233896021</v>
      </c>
      <c r="L101" s="98">
        <v>29.853905455491013</v>
      </c>
      <c r="M101" s="98">
        <v>23.896525973864566</v>
      </c>
      <c r="N101" s="98">
        <v>24.500929748240186</v>
      </c>
      <c r="O101" s="98">
        <v>22.752203346407004</v>
      </c>
      <c r="P101" s="98">
        <v>22.350138706172775</v>
      </c>
      <c r="Q101" s="98">
        <v>23.309401133631599</v>
      </c>
      <c r="R101" s="98">
        <v>23.139167222537932</v>
      </c>
      <c r="S101" s="98">
        <v>23.607101762490196</v>
      </c>
      <c r="T101" s="98">
        <v>27.728445159208764</v>
      </c>
      <c r="U101" s="98">
        <v>26.379328579182964</v>
      </c>
      <c r="V101" s="98">
        <v>27.195238120574629</v>
      </c>
      <c r="W101" s="98">
        <v>28.514671623843611</v>
      </c>
      <c r="X101" s="98">
        <v>25.303614177886509</v>
      </c>
      <c r="Y101" s="98">
        <v>24.430351093071582</v>
      </c>
      <c r="DA101" s="63" t="s">
        <v>1631</v>
      </c>
    </row>
    <row r="102" spans="1:105" ht="12" customHeight="1" x14ac:dyDescent="0.25">
      <c r="A102" s="121" t="s">
        <v>92</v>
      </c>
      <c r="B102" s="122">
        <f t="shared" ref="B102:Y102" si="18">B103</f>
        <v>6.7101573018103338</v>
      </c>
      <c r="C102" s="122">
        <f t="shared" si="18"/>
        <v>8.84233988954613</v>
      </c>
      <c r="D102" s="122">
        <f t="shared" si="18"/>
        <v>7.5516166044257425</v>
      </c>
      <c r="E102" s="122">
        <f t="shared" si="18"/>
        <v>17.84738974386228</v>
      </c>
      <c r="F102" s="122">
        <f t="shared" si="18"/>
        <v>19.132641736848747</v>
      </c>
      <c r="G102" s="122">
        <f t="shared" si="18"/>
        <v>29.278466738523452</v>
      </c>
      <c r="H102" s="122">
        <f t="shared" si="18"/>
        <v>34.042846914830349</v>
      </c>
      <c r="I102" s="122">
        <f t="shared" si="18"/>
        <v>23.840202155393918</v>
      </c>
      <c r="J102" s="122">
        <f t="shared" si="18"/>
        <v>29.671815816123001</v>
      </c>
      <c r="K102" s="122">
        <f t="shared" si="18"/>
        <v>46.762720738004155</v>
      </c>
      <c r="L102" s="122">
        <f t="shared" si="18"/>
        <v>45.309211420754586</v>
      </c>
      <c r="M102" s="122">
        <f t="shared" si="18"/>
        <v>43.616705183172762</v>
      </c>
      <c r="N102" s="122">
        <f t="shared" si="18"/>
        <v>38.854364686428376</v>
      </c>
      <c r="O102" s="122">
        <f t="shared" si="18"/>
        <v>34.017749538997535</v>
      </c>
      <c r="P102" s="122">
        <f t="shared" si="18"/>
        <v>25.800730341481724</v>
      </c>
      <c r="Q102" s="122">
        <f t="shared" si="18"/>
        <v>39.144510347783999</v>
      </c>
      <c r="R102" s="122">
        <f t="shared" si="18"/>
        <v>37.834664823748881</v>
      </c>
      <c r="S102" s="122">
        <f t="shared" si="18"/>
        <v>45.5913448106243</v>
      </c>
      <c r="T102" s="122">
        <f t="shared" si="18"/>
        <v>39.79576830825031</v>
      </c>
      <c r="U102" s="122">
        <f t="shared" si="18"/>
        <v>41.671850017889646</v>
      </c>
      <c r="V102" s="122">
        <f t="shared" si="18"/>
        <v>43.91922660434382</v>
      </c>
      <c r="W102" s="122">
        <f t="shared" si="18"/>
        <v>44.318272182862884</v>
      </c>
      <c r="X102" s="122">
        <f t="shared" si="18"/>
        <v>41.617961192295709</v>
      </c>
      <c r="Y102" s="122">
        <f t="shared" si="18"/>
        <v>38.754115167438712</v>
      </c>
      <c r="DA102" s="130" t="s">
        <v>1632</v>
      </c>
    </row>
    <row r="103" spans="1:105" ht="12" customHeight="1" x14ac:dyDescent="0.25">
      <c r="A103" s="97" t="s">
        <v>53</v>
      </c>
      <c r="B103" s="98">
        <v>6.7101573018103338</v>
      </c>
      <c r="C103" s="98">
        <v>8.84233988954613</v>
      </c>
      <c r="D103" s="98">
        <v>7.5516166044257425</v>
      </c>
      <c r="E103" s="98">
        <v>17.84738974386228</v>
      </c>
      <c r="F103" s="98">
        <v>19.132641736848747</v>
      </c>
      <c r="G103" s="98">
        <v>29.278466738523452</v>
      </c>
      <c r="H103" s="98">
        <v>34.042846914830349</v>
      </c>
      <c r="I103" s="98">
        <v>23.840202155393918</v>
      </c>
      <c r="J103" s="98">
        <v>29.671815816123001</v>
      </c>
      <c r="K103" s="98">
        <v>46.762720738004155</v>
      </c>
      <c r="L103" s="98">
        <v>45.309211420754586</v>
      </c>
      <c r="M103" s="98">
        <v>43.616705183172762</v>
      </c>
      <c r="N103" s="98">
        <v>38.854364686428376</v>
      </c>
      <c r="O103" s="98">
        <v>34.017749538997535</v>
      </c>
      <c r="P103" s="98">
        <v>25.800730341481724</v>
      </c>
      <c r="Q103" s="98">
        <v>39.144510347783999</v>
      </c>
      <c r="R103" s="98">
        <v>37.834664823748881</v>
      </c>
      <c r="S103" s="98">
        <v>45.5913448106243</v>
      </c>
      <c r="T103" s="98">
        <v>39.79576830825031</v>
      </c>
      <c r="U103" s="98">
        <v>41.671850017889646</v>
      </c>
      <c r="V103" s="98">
        <v>43.91922660434382</v>
      </c>
      <c r="W103" s="98">
        <v>44.318272182862884</v>
      </c>
      <c r="X103" s="98">
        <v>41.617961192295709</v>
      </c>
      <c r="Y103" s="98">
        <v>38.754115167438712</v>
      </c>
      <c r="DA103" s="63" t="s">
        <v>1633</v>
      </c>
    </row>
    <row r="104" spans="1:105" ht="12" customHeight="1" x14ac:dyDescent="0.25">
      <c r="A104" s="121" t="s">
        <v>55</v>
      </c>
      <c r="B104" s="122">
        <v>373.06634729794416</v>
      </c>
      <c r="C104" s="122">
        <v>417.52594412212477</v>
      </c>
      <c r="D104" s="122">
        <v>440.09965544604472</v>
      </c>
      <c r="E104" s="122">
        <v>475.42402285585746</v>
      </c>
      <c r="F104" s="122">
        <v>460.65520151250234</v>
      </c>
      <c r="G104" s="122">
        <v>474.87315321665619</v>
      </c>
      <c r="H104" s="122">
        <v>550.86298069700274</v>
      </c>
      <c r="I104" s="122">
        <v>576.15170699215355</v>
      </c>
      <c r="J104" s="122">
        <v>584.11698130707998</v>
      </c>
      <c r="K104" s="122">
        <v>562.24129736579914</v>
      </c>
      <c r="L104" s="122">
        <v>646.03735332513645</v>
      </c>
      <c r="M104" s="122">
        <v>581.05420937015276</v>
      </c>
      <c r="N104" s="122">
        <v>596.11474719267983</v>
      </c>
      <c r="O104" s="122">
        <v>576.59111322489127</v>
      </c>
      <c r="P104" s="122">
        <v>576.85474248362277</v>
      </c>
      <c r="Q104" s="122">
        <v>603.74948725168133</v>
      </c>
      <c r="R104" s="122">
        <v>691.86987190359298</v>
      </c>
      <c r="S104" s="122">
        <v>695.60738045309927</v>
      </c>
      <c r="T104" s="122">
        <v>726.67898799998727</v>
      </c>
      <c r="U104" s="122">
        <v>723.70305419251667</v>
      </c>
      <c r="V104" s="122">
        <v>717.88745296744207</v>
      </c>
      <c r="W104" s="122">
        <v>763.79957613495094</v>
      </c>
      <c r="X104" s="122">
        <v>641.87319032937808</v>
      </c>
      <c r="Y104" s="122">
        <v>602.52545558785528</v>
      </c>
      <c r="DA104" s="130" t="s">
        <v>1634</v>
      </c>
    </row>
    <row r="105" spans="1:105" ht="12" customHeight="1" x14ac:dyDescent="0.25">
      <c r="A105" s="97" t="s">
        <v>134</v>
      </c>
      <c r="B105" s="98">
        <v>366.03399028876021</v>
      </c>
      <c r="C105" s="98">
        <v>408.58038619382467</v>
      </c>
      <c r="D105" s="98">
        <v>437.48033761334244</v>
      </c>
      <c r="E105" s="98">
        <v>466.40995830794503</v>
      </c>
      <c r="F105" s="98">
        <v>449.05568818061818</v>
      </c>
      <c r="G105" s="98">
        <v>471.19061786842997</v>
      </c>
      <c r="H105" s="98">
        <v>541.75151824028899</v>
      </c>
      <c r="I105" s="98">
        <v>567.24349130897349</v>
      </c>
      <c r="J105" s="98">
        <v>567.3188935424007</v>
      </c>
      <c r="K105" s="98">
        <v>547.010433673958</v>
      </c>
      <c r="L105" s="98">
        <v>622.71403038387632</v>
      </c>
      <c r="M105" s="98">
        <v>548.49794031049703</v>
      </c>
      <c r="N105" s="98">
        <v>573.7413174580995</v>
      </c>
      <c r="O105" s="98">
        <v>563.91977701895803</v>
      </c>
      <c r="P105" s="98">
        <v>564.08204934405933</v>
      </c>
      <c r="Q105" s="98">
        <v>595.28062169357361</v>
      </c>
      <c r="R105" s="98">
        <v>678.93130283858704</v>
      </c>
      <c r="S105" s="98">
        <v>676.55279248251657</v>
      </c>
      <c r="T105" s="98">
        <v>690.94509618533016</v>
      </c>
      <c r="U105" s="98">
        <v>688.85305690175744</v>
      </c>
      <c r="V105" s="98">
        <v>688.00799309962861</v>
      </c>
      <c r="W105" s="98">
        <v>757.03226386684275</v>
      </c>
      <c r="X105" s="98">
        <v>636.79406479044951</v>
      </c>
      <c r="Y105" s="98">
        <v>577.08504485916228</v>
      </c>
      <c r="DA105" s="63" t="s">
        <v>1635</v>
      </c>
    </row>
    <row r="106" spans="1:105" ht="12" customHeight="1" x14ac:dyDescent="0.25">
      <c r="A106" s="97" t="s">
        <v>133</v>
      </c>
      <c r="B106" s="98">
        <v>0.36874886301825116</v>
      </c>
      <c r="C106" s="98">
        <v>0.3989405110710823</v>
      </c>
      <c r="D106" s="98">
        <v>0.38780778972605173</v>
      </c>
      <c r="E106" s="98">
        <v>0.48262410616641105</v>
      </c>
      <c r="F106" s="98">
        <v>0.46679150850053325</v>
      </c>
      <c r="G106" s="98">
        <v>0.48570952201929846</v>
      </c>
      <c r="H106" s="98">
        <v>0.63091167066729714</v>
      </c>
      <c r="I106" s="98">
        <v>0.86639506984081771</v>
      </c>
      <c r="J106" s="98">
        <v>1.1897911938818664</v>
      </c>
      <c r="K106" s="98">
        <v>1.5061324522334778</v>
      </c>
      <c r="L106" s="98">
        <v>2.0738445982277893</v>
      </c>
      <c r="M106" s="98">
        <v>1.889075023768789</v>
      </c>
      <c r="N106" s="98">
        <v>1.9017553132193235</v>
      </c>
      <c r="O106" s="98">
        <v>1.9998193538322953</v>
      </c>
      <c r="P106" s="98">
        <v>2.127758478584473</v>
      </c>
      <c r="Q106" s="98">
        <v>2.6673621944192227</v>
      </c>
      <c r="R106" s="98">
        <v>3.5229175500532404</v>
      </c>
      <c r="S106" s="98">
        <v>3.5570346429285711</v>
      </c>
      <c r="T106" s="98">
        <v>3.8294733178668738</v>
      </c>
      <c r="U106" s="98">
        <v>3.9966453327604907</v>
      </c>
      <c r="V106" s="98">
        <v>4.0931211555909401</v>
      </c>
      <c r="W106" s="98">
        <v>5.2125583210003885</v>
      </c>
      <c r="X106" s="98">
        <v>4.2777192713427095</v>
      </c>
      <c r="Y106" s="98">
        <v>3.805161514434916</v>
      </c>
      <c r="DA106" s="63" t="s">
        <v>1636</v>
      </c>
    </row>
    <row r="107" spans="1:105" ht="12" customHeight="1" x14ac:dyDescent="0.25">
      <c r="A107" s="100" t="s">
        <v>212</v>
      </c>
      <c r="B107" s="101">
        <v>7.5395217844123105E-2</v>
      </c>
      <c r="C107" s="101">
        <v>0.14421499514885328</v>
      </c>
      <c r="D107" s="101">
        <v>6.2421155753691338E-2</v>
      </c>
      <c r="E107" s="101">
        <v>4.6566507452390313E-2</v>
      </c>
      <c r="F107" s="101">
        <v>5.7219601932929451E-2</v>
      </c>
      <c r="G107" s="101">
        <v>5.692615572970474E-2</v>
      </c>
      <c r="H107" s="101">
        <v>9.8657921247321229E-2</v>
      </c>
      <c r="I107" s="101">
        <v>0.1099403031043874</v>
      </c>
      <c r="J107" s="101">
        <v>0.13888038475805947</v>
      </c>
      <c r="K107" s="101">
        <v>0.16171954445160647</v>
      </c>
      <c r="L107" s="101">
        <v>0.22983196465030115</v>
      </c>
      <c r="M107" s="101">
        <v>0.31232403876418341</v>
      </c>
      <c r="N107" s="101">
        <v>0.20627691124334374</v>
      </c>
      <c r="O107" s="101">
        <v>0.13157250570992171</v>
      </c>
      <c r="P107" s="101">
        <v>0.27901553268830176</v>
      </c>
      <c r="Q107" s="101">
        <v>7.9979208063429161E-2</v>
      </c>
      <c r="R107" s="101">
        <v>0.17873371186279874</v>
      </c>
      <c r="S107" s="101">
        <v>0.29452761238906228</v>
      </c>
      <c r="T107" s="101">
        <v>0.36445585678538878</v>
      </c>
      <c r="U107" s="101">
        <v>0.47461612748525267</v>
      </c>
      <c r="V107" s="101">
        <v>0.39612876234247124</v>
      </c>
      <c r="W107" s="101">
        <v>0.57229260304717178</v>
      </c>
      <c r="X107" s="101">
        <v>0.48477370117284224</v>
      </c>
      <c r="Y107" s="101">
        <v>0.33949101462289255</v>
      </c>
      <c r="DA107" s="131" t="s">
        <v>1637</v>
      </c>
    </row>
    <row r="108" spans="1:105" ht="12" customHeight="1" x14ac:dyDescent="0.25">
      <c r="A108" s="103" t="s">
        <v>52</v>
      </c>
      <c r="B108" s="104">
        <v>0.29335364517412804</v>
      </c>
      <c r="C108" s="104">
        <v>0.25472551592222903</v>
      </c>
      <c r="D108" s="104">
        <v>0.3253866339723604</v>
      </c>
      <c r="E108" s="104">
        <v>0.43605759871402072</v>
      </c>
      <c r="F108" s="104">
        <v>0.40957190656760378</v>
      </c>
      <c r="G108" s="104">
        <v>0.42878336628959374</v>
      </c>
      <c r="H108" s="104">
        <v>0.53225374941997594</v>
      </c>
      <c r="I108" s="104">
        <v>0.75645476673643031</v>
      </c>
      <c r="J108" s="104">
        <v>1.0509108091238069</v>
      </c>
      <c r="K108" s="104">
        <v>1.3444129077818714</v>
      </c>
      <c r="L108" s="104">
        <v>1.8440126335774882</v>
      </c>
      <c r="M108" s="104">
        <v>1.5767509850046055</v>
      </c>
      <c r="N108" s="104">
        <v>1.6954784019759797</v>
      </c>
      <c r="O108" s="104">
        <v>1.8682468481223735</v>
      </c>
      <c r="P108" s="104">
        <v>1.8487429458961711</v>
      </c>
      <c r="Q108" s="104">
        <v>2.5873829863557938</v>
      </c>
      <c r="R108" s="104">
        <v>3.3441838381904416</v>
      </c>
      <c r="S108" s="104">
        <v>3.262507030539509</v>
      </c>
      <c r="T108" s="104">
        <v>3.465017461081485</v>
      </c>
      <c r="U108" s="104">
        <v>3.522029205275238</v>
      </c>
      <c r="V108" s="104">
        <v>3.6969923932484687</v>
      </c>
      <c r="W108" s="104">
        <v>4.6402657179532172</v>
      </c>
      <c r="X108" s="104">
        <v>3.7929455701698673</v>
      </c>
      <c r="Y108" s="104">
        <v>3.4656704998120236</v>
      </c>
      <c r="DA108" s="132" t="s">
        <v>1638</v>
      </c>
    </row>
    <row r="109" spans="1:105" ht="12" customHeight="1" x14ac:dyDescent="0.25">
      <c r="A109" s="106" t="s">
        <v>122</v>
      </c>
      <c r="B109" s="101">
        <v>5.9880820008479256</v>
      </c>
      <c r="C109" s="101">
        <v>7.66167855319424</v>
      </c>
      <c r="D109" s="101">
        <v>2.0353377504114789</v>
      </c>
      <c r="E109" s="101">
        <v>7.4032455476825874</v>
      </c>
      <c r="F109" s="101">
        <v>9.6436194510514692</v>
      </c>
      <c r="G109" s="101">
        <v>2.7615951937500869</v>
      </c>
      <c r="H109" s="101">
        <v>7.2958597262925879</v>
      </c>
      <c r="I109" s="101">
        <v>6.9288168951957783</v>
      </c>
      <c r="J109" s="101">
        <v>11.394006831950801</v>
      </c>
      <c r="K109" s="101">
        <v>9.8376975017496875</v>
      </c>
      <c r="L109" s="101">
        <v>15.209570149963227</v>
      </c>
      <c r="M109" s="101">
        <v>23.348551354827688</v>
      </c>
      <c r="N109" s="101">
        <v>15.894873420887757</v>
      </c>
      <c r="O109" s="101">
        <v>9.2379186905916022</v>
      </c>
      <c r="P109" s="101">
        <v>9.227250187015235</v>
      </c>
      <c r="Q109" s="101">
        <v>5.130847897996591</v>
      </c>
      <c r="R109" s="101">
        <v>7.0511102542002684</v>
      </c>
      <c r="S109" s="101">
        <v>10.435618143481772</v>
      </c>
      <c r="T109" s="101">
        <v>20.66626420162217</v>
      </c>
      <c r="U109" s="101">
        <v>19.061870719705574</v>
      </c>
      <c r="V109" s="101">
        <v>16.499640241499687</v>
      </c>
      <c r="W109" s="101">
        <v>0.98480132550595334</v>
      </c>
      <c r="X109" s="101">
        <v>0.50688449208431652</v>
      </c>
      <c r="Y109" s="101">
        <v>12.676822034024045</v>
      </c>
      <c r="DA109" s="131" t="s">
        <v>1639</v>
      </c>
    </row>
    <row r="110" spans="1:105" ht="12" customHeight="1" x14ac:dyDescent="0.25">
      <c r="A110" s="107" t="s">
        <v>121</v>
      </c>
      <c r="B110" s="104">
        <v>0.67552614531774413</v>
      </c>
      <c r="C110" s="104">
        <v>0.88493886403479094</v>
      </c>
      <c r="D110" s="104">
        <v>0.19617229256479607</v>
      </c>
      <c r="E110" s="104">
        <v>1.1281948940634554</v>
      </c>
      <c r="F110" s="104">
        <v>1.4891023723321974</v>
      </c>
      <c r="G110" s="104">
        <v>0.43523063245678401</v>
      </c>
      <c r="H110" s="104">
        <v>1.1846910597538012</v>
      </c>
      <c r="I110" s="104">
        <v>1.1130037181435086</v>
      </c>
      <c r="J110" s="104">
        <v>4.2142897388465919</v>
      </c>
      <c r="K110" s="104">
        <v>3.8870337378579047</v>
      </c>
      <c r="L110" s="104">
        <v>6.0399081930690848</v>
      </c>
      <c r="M110" s="104">
        <v>7.3186426810592469</v>
      </c>
      <c r="N110" s="104">
        <v>4.5768010004733624</v>
      </c>
      <c r="O110" s="104">
        <v>1.4335981615093241</v>
      </c>
      <c r="P110" s="104">
        <v>1.4176844739637717</v>
      </c>
      <c r="Q110" s="104">
        <v>0.67065546569195866</v>
      </c>
      <c r="R110" s="104">
        <v>2.3645412607525551</v>
      </c>
      <c r="S110" s="104">
        <v>5.0619351841724294</v>
      </c>
      <c r="T110" s="104">
        <v>11.23815429516794</v>
      </c>
      <c r="U110" s="104">
        <v>11.791481238293104</v>
      </c>
      <c r="V110" s="104">
        <v>9.2866984707228646</v>
      </c>
      <c r="W110" s="104">
        <v>0.56995262160184657</v>
      </c>
      <c r="X110" s="104">
        <v>0.2945217755016325</v>
      </c>
      <c r="Y110" s="104">
        <v>8.9584271802340592</v>
      </c>
      <c r="DA110" s="132" t="s">
        <v>1640</v>
      </c>
    </row>
    <row r="111" spans="1:105" ht="12" customHeight="1" x14ac:dyDescent="0.25">
      <c r="A111" s="108" t="s">
        <v>53</v>
      </c>
      <c r="B111" s="98">
        <v>0.1158114942487258</v>
      </c>
      <c r="C111" s="98">
        <v>0.28062879695142717</v>
      </c>
      <c r="D111" s="98">
        <v>2.6780747291078173E-2</v>
      </c>
      <c r="E111" s="98">
        <v>8.9647814680316795E-2</v>
      </c>
      <c r="F111" s="98">
        <v>0.15651761961393798</v>
      </c>
      <c r="G111" s="98">
        <v>4.4071469004437293E-2</v>
      </c>
      <c r="H111" s="98">
        <v>0.16419930135584315</v>
      </c>
      <c r="I111" s="98">
        <v>0.1263381588894596</v>
      </c>
      <c r="J111" s="98">
        <v>0.44635740940461738</v>
      </c>
      <c r="K111" s="98">
        <v>0.38419925223762402</v>
      </c>
      <c r="L111" s="98">
        <v>0.59059845455274973</v>
      </c>
      <c r="M111" s="98">
        <v>1.0614139431212837</v>
      </c>
      <c r="N111" s="98">
        <v>0.44341528133041658</v>
      </c>
      <c r="O111" s="98">
        <v>8.276884666752686E-2</v>
      </c>
      <c r="P111" s="98">
        <v>0.17932826922987394</v>
      </c>
      <c r="Q111" s="98">
        <v>1.3456878172103368E-2</v>
      </c>
      <c r="R111" s="98">
        <v>8.6174137846807677E-2</v>
      </c>
      <c r="S111" s="98">
        <v>0.38318749005728397</v>
      </c>
      <c r="T111" s="98">
        <v>0.98256114477201806</v>
      </c>
      <c r="U111" s="98">
        <v>1.3360569002863725</v>
      </c>
      <c r="V111" s="98">
        <v>0.86632453987892699</v>
      </c>
      <c r="W111" s="98">
        <v>5.5409640414411147E-2</v>
      </c>
      <c r="X111" s="98">
        <v>3.1063379784109196E-2</v>
      </c>
      <c r="Y111" s="98">
        <v>0.74323393105178426</v>
      </c>
      <c r="DA111" s="63" t="s">
        <v>1641</v>
      </c>
    </row>
    <row r="112" spans="1:105" ht="12" customHeight="1" x14ac:dyDescent="0.25">
      <c r="A112" s="108" t="s">
        <v>52</v>
      </c>
      <c r="B112" s="98">
        <v>0.5597146510690183</v>
      </c>
      <c r="C112" s="98">
        <v>0.60431006708336377</v>
      </c>
      <c r="D112" s="98">
        <v>0.16939154527371789</v>
      </c>
      <c r="E112" s="98">
        <v>1.0385470793831386</v>
      </c>
      <c r="F112" s="98">
        <v>1.3325847527182595</v>
      </c>
      <c r="G112" s="98">
        <v>0.39115916345234669</v>
      </c>
      <c r="H112" s="98">
        <v>1.020491758397958</v>
      </c>
      <c r="I112" s="98">
        <v>0.98666555925404908</v>
      </c>
      <c r="J112" s="98">
        <v>3.7679323294419742</v>
      </c>
      <c r="K112" s="98">
        <v>3.5028344856202809</v>
      </c>
      <c r="L112" s="98">
        <v>5.4493097385163347</v>
      </c>
      <c r="M112" s="98">
        <v>6.2572287379379627</v>
      </c>
      <c r="N112" s="98">
        <v>4.1333857191429457</v>
      </c>
      <c r="O112" s="98">
        <v>1.3508293148417971</v>
      </c>
      <c r="P112" s="98">
        <v>1.2383562047338978</v>
      </c>
      <c r="Q112" s="98">
        <v>0.65719858751985527</v>
      </c>
      <c r="R112" s="98">
        <v>2.2783671229057476</v>
      </c>
      <c r="S112" s="98">
        <v>4.6787476941151454</v>
      </c>
      <c r="T112" s="98">
        <v>10.255593150395921</v>
      </c>
      <c r="U112" s="98">
        <v>10.455424338006731</v>
      </c>
      <c r="V112" s="98">
        <v>8.4203739308439367</v>
      </c>
      <c r="W112" s="98">
        <v>0.51454298118743547</v>
      </c>
      <c r="X112" s="98">
        <v>0.26345839571752333</v>
      </c>
      <c r="Y112" s="98">
        <v>8.2151932491822741</v>
      </c>
      <c r="DA112" s="63" t="s">
        <v>1642</v>
      </c>
    </row>
    <row r="113" spans="1:105" ht="12" customHeight="1" x14ac:dyDescent="0.25">
      <c r="A113" s="121" t="s">
        <v>54</v>
      </c>
      <c r="B113" s="122">
        <v>180.54393345441105</v>
      </c>
      <c r="C113" s="122">
        <v>214.83596861136863</v>
      </c>
      <c r="D113" s="122">
        <v>232.71768932622604</v>
      </c>
      <c r="E113" s="122">
        <v>273.56178692807282</v>
      </c>
      <c r="F113" s="122">
        <v>266.11759749272113</v>
      </c>
      <c r="G113" s="122">
        <v>276.77670088391073</v>
      </c>
      <c r="H113" s="122">
        <v>363.58004795921033</v>
      </c>
      <c r="I113" s="122">
        <v>374.50664852664795</v>
      </c>
      <c r="J113" s="122">
        <v>381.53796678375204</v>
      </c>
      <c r="K113" s="122">
        <v>376.67058600309298</v>
      </c>
      <c r="L113" s="122">
        <v>397.68857306083351</v>
      </c>
      <c r="M113" s="122">
        <v>340.28947387350638</v>
      </c>
      <c r="N113" s="122">
        <v>346.69884794453287</v>
      </c>
      <c r="O113" s="122">
        <v>292.16903068787389</v>
      </c>
      <c r="P113" s="122">
        <v>311.27264582108978</v>
      </c>
      <c r="Q113" s="122">
        <v>336.4706490079904</v>
      </c>
      <c r="R113" s="122">
        <v>385.29726853876082</v>
      </c>
      <c r="S113" s="122">
        <v>393.96070457135636</v>
      </c>
      <c r="T113" s="122">
        <v>443.28664736230365</v>
      </c>
      <c r="U113" s="122">
        <v>416.51469509370457</v>
      </c>
      <c r="V113" s="122">
        <v>416.29789308387228</v>
      </c>
      <c r="W113" s="122">
        <v>431.14093060414319</v>
      </c>
      <c r="X113" s="122">
        <v>388.35252214016452</v>
      </c>
      <c r="Y113" s="122">
        <v>371.15733502298372</v>
      </c>
      <c r="DA113" s="130" t="s">
        <v>1643</v>
      </c>
    </row>
    <row r="114" spans="1:105" ht="12" customHeight="1" x14ac:dyDescent="0.25">
      <c r="A114" s="97" t="s">
        <v>175</v>
      </c>
      <c r="B114" s="98">
        <v>150.16383858012921</v>
      </c>
      <c r="C114" s="98">
        <v>178.40856513925502</v>
      </c>
      <c r="D114" s="98">
        <v>198.11631478938594</v>
      </c>
      <c r="E114" s="98">
        <v>233.21743792420793</v>
      </c>
      <c r="F114" s="98">
        <v>224.31617929482817</v>
      </c>
      <c r="G114" s="98">
        <v>237.98532978713791</v>
      </c>
      <c r="H114" s="98">
        <v>312.34996248150526</v>
      </c>
      <c r="I114" s="98">
        <v>322.87543382087296</v>
      </c>
      <c r="J114" s="98">
        <v>322.9620048012859</v>
      </c>
      <c r="K114" s="98">
        <v>318.94176447590672</v>
      </c>
      <c r="L114" s="98">
        <v>324.99109816797966</v>
      </c>
      <c r="M114" s="98">
        <v>267.82703213199534</v>
      </c>
      <c r="N114" s="98">
        <v>280.95649546195085</v>
      </c>
      <c r="O114" s="98">
        <v>241.20374125719982</v>
      </c>
      <c r="P114" s="98">
        <v>251.63366338199486</v>
      </c>
      <c r="Q114" s="98">
        <v>288.95271924185619</v>
      </c>
      <c r="R114" s="98">
        <v>331.54686922454749</v>
      </c>
      <c r="S114" s="98">
        <v>329.29396054288594</v>
      </c>
      <c r="T114" s="98">
        <v>361.10130841410893</v>
      </c>
      <c r="U114" s="98">
        <v>336.35486188076294</v>
      </c>
      <c r="V114" s="98">
        <v>340.27658961641447</v>
      </c>
      <c r="W114" s="98">
        <v>371.98713488801644</v>
      </c>
      <c r="X114" s="98">
        <v>339.92330658259255</v>
      </c>
      <c r="Y114" s="98">
        <v>318.71367153912252</v>
      </c>
      <c r="DA114" s="63" t="s">
        <v>1644</v>
      </c>
    </row>
    <row r="115" spans="1:105" ht="12" customHeight="1" x14ac:dyDescent="0.25">
      <c r="A115" s="109" t="s">
        <v>120</v>
      </c>
      <c r="B115" s="33">
        <v>30.380094874281838</v>
      </c>
      <c r="C115" s="33">
        <v>36.42740347211361</v>
      </c>
      <c r="D115" s="33">
        <v>34.60137453684009</v>
      </c>
      <c r="E115" s="33">
        <v>40.344349003864906</v>
      </c>
      <c r="F115" s="33">
        <v>41.801418197892936</v>
      </c>
      <c r="G115" s="33">
        <v>38.791371096772835</v>
      </c>
      <c r="H115" s="33">
        <v>51.230085477705053</v>
      </c>
      <c r="I115" s="33">
        <v>51.631214705775008</v>
      </c>
      <c r="J115" s="33">
        <v>58.575961982466161</v>
      </c>
      <c r="K115" s="33">
        <v>57.728821527186248</v>
      </c>
      <c r="L115" s="33">
        <v>72.697474892853876</v>
      </c>
      <c r="M115" s="33">
        <v>72.462441741511014</v>
      </c>
      <c r="N115" s="33">
        <v>65.742352482582035</v>
      </c>
      <c r="O115" s="33">
        <v>50.965289430674076</v>
      </c>
      <c r="P115" s="33">
        <v>59.638982439094939</v>
      </c>
      <c r="Q115" s="33">
        <v>47.51792976613423</v>
      </c>
      <c r="R115" s="33">
        <v>53.750399314213304</v>
      </c>
      <c r="S115" s="33">
        <v>64.666744028470404</v>
      </c>
      <c r="T115" s="33">
        <v>82.185338948194712</v>
      </c>
      <c r="U115" s="33">
        <v>80.159833212941621</v>
      </c>
      <c r="V115" s="33">
        <v>76.021303467457798</v>
      </c>
      <c r="W115" s="33">
        <v>59.153795716126773</v>
      </c>
      <c r="X115" s="33">
        <v>48.429215557571993</v>
      </c>
      <c r="Y115" s="33">
        <v>52.443663483861187</v>
      </c>
      <c r="DA115" s="60" t="s">
        <v>1645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1022.5364399984343</v>
      </c>
      <c r="C117" s="117">
        <f t="shared" si="19"/>
        <v>1163.5392826725488</v>
      </c>
      <c r="D117" s="117">
        <f t="shared" si="19"/>
        <v>1306.5507048252621</v>
      </c>
      <c r="E117" s="117">
        <f t="shared" si="19"/>
        <v>1569.2936110810381</v>
      </c>
      <c r="F117" s="117">
        <f t="shared" si="19"/>
        <v>1629.4392184336759</v>
      </c>
      <c r="G117" s="117">
        <f t="shared" si="19"/>
        <v>1741.5763859338501</v>
      </c>
      <c r="H117" s="117">
        <f t="shared" si="19"/>
        <v>2038.1502247141082</v>
      </c>
      <c r="I117" s="117">
        <f t="shared" si="19"/>
        <v>2098.7006503563589</v>
      </c>
      <c r="J117" s="117">
        <f t="shared" si="19"/>
        <v>2076.3636616801323</v>
      </c>
      <c r="K117" s="117">
        <f t="shared" si="19"/>
        <v>2164.2139315920531</v>
      </c>
      <c r="L117" s="117">
        <f t="shared" si="19"/>
        <v>2513.9228552811333</v>
      </c>
      <c r="M117" s="117">
        <f t="shared" si="19"/>
        <v>2082.1415615527389</v>
      </c>
      <c r="N117" s="117">
        <f t="shared" si="19"/>
        <v>2142.3824876356848</v>
      </c>
      <c r="O117" s="117">
        <f t="shared" si="19"/>
        <v>1966.3775319889032</v>
      </c>
      <c r="P117" s="117">
        <f t="shared" si="19"/>
        <v>1920.8181514991275</v>
      </c>
      <c r="Q117" s="117">
        <f t="shared" si="19"/>
        <v>2117.6142129474442</v>
      </c>
      <c r="R117" s="117">
        <f t="shared" ref="R117:V117" si="20">R118+R121+R123+R132</f>
        <v>2205.463003927066</v>
      </c>
      <c r="S117" s="117">
        <f t="shared" si="20"/>
        <v>2314.7257864353041</v>
      </c>
      <c r="T117" s="117">
        <f t="shared" si="20"/>
        <v>2608.3685153560664</v>
      </c>
      <c r="U117" s="117">
        <f t="shared" si="20"/>
        <v>2548.9615957083224</v>
      </c>
      <c r="V117" s="117">
        <f t="shared" si="20"/>
        <v>2615.5272671248908</v>
      </c>
      <c r="W117" s="117">
        <f t="shared" ref="W117:Y117" si="21">W118+W121+W123+W132</f>
        <v>2739.6892990347847</v>
      </c>
      <c r="X117" s="117">
        <f t="shared" si="21"/>
        <v>2404.4603601582503</v>
      </c>
      <c r="Y117" s="117">
        <f t="shared" si="21"/>
        <v>2316.5334859735099</v>
      </c>
      <c r="DA117" s="129" t="s">
        <v>1796</v>
      </c>
    </row>
    <row r="118" spans="1:105" ht="12" customHeight="1" x14ac:dyDescent="0.25">
      <c r="A118" s="121" t="s">
        <v>57</v>
      </c>
      <c r="B118" s="122">
        <f t="shared" ref="B118:Q118" si="22">SUM(B119:B120)</f>
        <v>716.24474117089926</v>
      </c>
      <c r="C118" s="122">
        <f t="shared" si="22"/>
        <v>806.75958355286684</v>
      </c>
      <c r="D118" s="122">
        <f t="shared" si="22"/>
        <v>927.02434621771113</v>
      </c>
      <c r="E118" s="122">
        <f t="shared" si="22"/>
        <v>1120.0512070571228</v>
      </c>
      <c r="F118" s="122">
        <f t="shared" si="22"/>
        <v>1182.7668517310656</v>
      </c>
      <c r="G118" s="122">
        <f t="shared" si="22"/>
        <v>1253.1832893670755</v>
      </c>
      <c r="H118" s="122">
        <f t="shared" si="22"/>
        <v>1438.8208709790358</v>
      </c>
      <c r="I118" s="122">
        <f t="shared" si="22"/>
        <v>1498.4541090382781</v>
      </c>
      <c r="J118" s="122">
        <f t="shared" si="22"/>
        <v>1444.5223409574239</v>
      </c>
      <c r="K118" s="122">
        <f t="shared" si="22"/>
        <v>1496.858042417887</v>
      </c>
      <c r="L118" s="122">
        <f t="shared" si="22"/>
        <v>1779.3486256392537</v>
      </c>
      <c r="M118" s="122">
        <f t="shared" si="22"/>
        <v>1413.5654299626788</v>
      </c>
      <c r="N118" s="122">
        <f t="shared" si="22"/>
        <v>1467.5860711094522</v>
      </c>
      <c r="O118" s="122">
        <f t="shared" si="22"/>
        <v>1343.0555758860316</v>
      </c>
      <c r="P118" s="122">
        <f t="shared" si="22"/>
        <v>1302.4399378672201</v>
      </c>
      <c r="Q118" s="122">
        <f t="shared" si="22"/>
        <v>1417.9729322494604</v>
      </c>
      <c r="R118" s="122">
        <f t="shared" ref="R118:V118" si="23">SUM(R119:R120)</f>
        <v>1407.8420409422192</v>
      </c>
      <c r="S118" s="122">
        <f t="shared" si="23"/>
        <v>1459.9065986639712</v>
      </c>
      <c r="T118" s="122">
        <f t="shared" si="23"/>
        <v>1700.6154087013426</v>
      </c>
      <c r="U118" s="122">
        <f t="shared" si="23"/>
        <v>1636.804071039978</v>
      </c>
      <c r="V118" s="122">
        <f t="shared" si="23"/>
        <v>1687.9662285218035</v>
      </c>
      <c r="W118" s="122">
        <f t="shared" ref="W118:Y118" si="24">SUM(W119:W120)</f>
        <v>1763.2566228384148</v>
      </c>
      <c r="X118" s="122">
        <f t="shared" si="24"/>
        <v>1542.1987856759379</v>
      </c>
      <c r="Y118" s="122">
        <f t="shared" si="24"/>
        <v>1492.0077731787997</v>
      </c>
      <c r="DA118" s="130" t="s">
        <v>1797</v>
      </c>
    </row>
    <row r="119" spans="1:105" ht="12" customHeight="1" x14ac:dyDescent="0.25">
      <c r="A119" s="97" t="s">
        <v>212</v>
      </c>
      <c r="B119" s="98">
        <v>700.82616466421916</v>
      </c>
      <c r="C119" s="98">
        <v>789.37710822932422</v>
      </c>
      <c r="D119" s="98">
        <v>907.68133965452523</v>
      </c>
      <c r="E119" s="98">
        <v>1098.1757140764503</v>
      </c>
      <c r="F119" s="98">
        <v>1159.7183092757627</v>
      </c>
      <c r="G119" s="98">
        <v>1229.5730895869106</v>
      </c>
      <c r="H119" s="98">
        <v>1412.7861409298425</v>
      </c>
      <c r="I119" s="98">
        <v>1471.5548642804217</v>
      </c>
      <c r="J119" s="98">
        <v>1419.2138279154046</v>
      </c>
      <c r="K119" s="98">
        <v>1471.5964021839909</v>
      </c>
      <c r="L119" s="98">
        <v>1749.4947201837626</v>
      </c>
      <c r="M119" s="98">
        <v>1389.6689039888142</v>
      </c>
      <c r="N119" s="98">
        <v>1443.085141361212</v>
      </c>
      <c r="O119" s="98">
        <v>1320.3033725396247</v>
      </c>
      <c r="P119" s="98">
        <v>1280.0897991610473</v>
      </c>
      <c r="Q119" s="98">
        <v>1394.6635311158288</v>
      </c>
      <c r="R119" s="98">
        <v>1384.7028737196813</v>
      </c>
      <c r="S119" s="98">
        <v>1436.299496901481</v>
      </c>
      <c r="T119" s="98">
        <v>1672.8869635421338</v>
      </c>
      <c r="U119" s="98">
        <v>1610.424742460795</v>
      </c>
      <c r="V119" s="98">
        <v>1660.7709904012288</v>
      </c>
      <c r="W119" s="98">
        <v>1734.7419512145711</v>
      </c>
      <c r="X119" s="98">
        <v>1516.8951714980515</v>
      </c>
      <c r="Y119" s="98">
        <v>1467.5774220857281</v>
      </c>
      <c r="DA119" s="63" t="s">
        <v>1798</v>
      </c>
    </row>
    <row r="120" spans="1:105" ht="12" customHeight="1" x14ac:dyDescent="0.25">
      <c r="A120" s="97" t="s">
        <v>53</v>
      </c>
      <c r="B120" s="98">
        <v>15.41857650668009</v>
      </c>
      <c r="C120" s="98">
        <v>17.382475323542572</v>
      </c>
      <c r="D120" s="98">
        <v>19.343006563185856</v>
      </c>
      <c r="E120" s="98">
        <v>21.875492980672604</v>
      </c>
      <c r="F120" s="98">
        <v>23.048542455302794</v>
      </c>
      <c r="G120" s="98">
        <v>23.610199780165011</v>
      </c>
      <c r="H120" s="98">
        <v>26.034730049193389</v>
      </c>
      <c r="I120" s="98">
        <v>26.899244757856433</v>
      </c>
      <c r="J120" s="98">
        <v>25.308513042019325</v>
      </c>
      <c r="K120" s="98">
        <v>25.261640233896021</v>
      </c>
      <c r="L120" s="98">
        <v>29.853905455491013</v>
      </c>
      <c r="M120" s="98">
        <v>23.896525973864566</v>
      </c>
      <c r="N120" s="98">
        <v>24.500929748240186</v>
      </c>
      <c r="O120" s="98">
        <v>22.752203346407004</v>
      </c>
      <c r="P120" s="98">
        <v>22.350138706172775</v>
      </c>
      <c r="Q120" s="98">
        <v>23.309401133631599</v>
      </c>
      <c r="R120" s="98">
        <v>23.139167222537932</v>
      </c>
      <c r="S120" s="98">
        <v>23.607101762490196</v>
      </c>
      <c r="T120" s="98">
        <v>27.728445159208764</v>
      </c>
      <c r="U120" s="98">
        <v>26.379328579182964</v>
      </c>
      <c r="V120" s="98">
        <v>27.195238120574629</v>
      </c>
      <c r="W120" s="98">
        <v>28.514671623843611</v>
      </c>
      <c r="X120" s="98">
        <v>25.303614177886509</v>
      </c>
      <c r="Y120" s="98">
        <v>24.430351093071582</v>
      </c>
      <c r="DA120" s="63" t="s">
        <v>1799</v>
      </c>
    </row>
    <row r="121" spans="1:105" ht="12" customHeight="1" x14ac:dyDescent="0.25">
      <c r="A121" s="121" t="s">
        <v>92</v>
      </c>
      <c r="B121" s="122">
        <f t="shared" ref="B121:Y121" si="25">B122</f>
        <v>11.389121007747441</v>
      </c>
      <c r="C121" s="122">
        <f t="shared" si="25"/>
        <v>16.31431241878953</v>
      </c>
      <c r="D121" s="122">
        <f t="shared" si="25"/>
        <v>14.842905795409179</v>
      </c>
      <c r="E121" s="122">
        <f t="shared" si="25"/>
        <v>37.519592872876416</v>
      </c>
      <c r="F121" s="122">
        <f t="shared" si="25"/>
        <v>43.200970571205659</v>
      </c>
      <c r="G121" s="122">
        <f t="shared" si="25"/>
        <v>69.611675213786512</v>
      </c>
      <c r="H121" s="122">
        <f t="shared" si="25"/>
        <v>83.128499370034788</v>
      </c>
      <c r="I121" s="122">
        <f t="shared" si="25"/>
        <v>59.875972528598673</v>
      </c>
      <c r="J121" s="122">
        <f t="shared" si="25"/>
        <v>76.16901118061395</v>
      </c>
      <c r="K121" s="122">
        <f t="shared" si="25"/>
        <v>123.25923347773961</v>
      </c>
      <c r="L121" s="122">
        <f t="shared" si="25"/>
        <v>122.69601710247538</v>
      </c>
      <c r="M121" s="122">
        <f t="shared" si="25"/>
        <v>121.78661763610233</v>
      </c>
      <c r="N121" s="122">
        <f t="shared" si="25"/>
        <v>112.63037820017597</v>
      </c>
      <c r="O121" s="122">
        <f t="shared" si="25"/>
        <v>102.41914526089506</v>
      </c>
      <c r="P121" s="122">
        <f t="shared" si="25"/>
        <v>80.170878083011161</v>
      </c>
      <c r="Q121" s="122">
        <f t="shared" si="25"/>
        <v>126.86103684672442</v>
      </c>
      <c r="R121" s="122">
        <f t="shared" si="25"/>
        <v>127.74416270110854</v>
      </c>
      <c r="S121" s="122">
        <f t="shared" si="25"/>
        <v>159.93026251589419</v>
      </c>
      <c r="T121" s="122">
        <f t="shared" si="25"/>
        <v>143.34180782702728</v>
      </c>
      <c r="U121" s="122">
        <f t="shared" si="25"/>
        <v>152.51778256249662</v>
      </c>
      <c r="V121" s="122">
        <f t="shared" si="25"/>
        <v>162.14583385799602</v>
      </c>
      <c r="W121" s="122">
        <f t="shared" si="25"/>
        <v>164.40118919058375</v>
      </c>
      <c r="X121" s="122">
        <f t="shared" si="25"/>
        <v>154.89648403885107</v>
      </c>
      <c r="Y121" s="122">
        <f t="shared" si="25"/>
        <v>144.80628336938932</v>
      </c>
      <c r="DA121" s="130" t="s">
        <v>1800</v>
      </c>
    </row>
    <row r="122" spans="1:105" ht="12" customHeight="1" x14ac:dyDescent="0.25">
      <c r="A122" s="97" t="s">
        <v>53</v>
      </c>
      <c r="B122" s="98">
        <v>11.389121007747441</v>
      </c>
      <c r="C122" s="98">
        <v>16.31431241878953</v>
      </c>
      <c r="D122" s="98">
        <v>14.842905795409179</v>
      </c>
      <c r="E122" s="98">
        <v>37.519592872876416</v>
      </c>
      <c r="F122" s="98">
        <v>43.200970571205659</v>
      </c>
      <c r="G122" s="98">
        <v>69.611675213786512</v>
      </c>
      <c r="H122" s="98">
        <v>83.128499370034788</v>
      </c>
      <c r="I122" s="98">
        <v>59.875972528598673</v>
      </c>
      <c r="J122" s="98">
        <v>76.16901118061395</v>
      </c>
      <c r="K122" s="98">
        <v>123.25923347773961</v>
      </c>
      <c r="L122" s="98">
        <v>122.69601710247538</v>
      </c>
      <c r="M122" s="98">
        <v>121.78661763610233</v>
      </c>
      <c r="N122" s="98">
        <v>112.63037820017597</v>
      </c>
      <c r="O122" s="98">
        <v>102.41914526089506</v>
      </c>
      <c r="P122" s="98">
        <v>80.170878083011161</v>
      </c>
      <c r="Q122" s="98">
        <v>126.86103684672442</v>
      </c>
      <c r="R122" s="98">
        <v>127.74416270110854</v>
      </c>
      <c r="S122" s="98">
        <v>159.93026251589419</v>
      </c>
      <c r="T122" s="98">
        <v>143.34180782702728</v>
      </c>
      <c r="U122" s="98">
        <v>152.51778256249662</v>
      </c>
      <c r="V122" s="98">
        <v>162.14583385799602</v>
      </c>
      <c r="W122" s="98">
        <v>164.40118919058375</v>
      </c>
      <c r="X122" s="98">
        <v>154.89648403885107</v>
      </c>
      <c r="Y122" s="98">
        <v>144.80628336938932</v>
      </c>
      <c r="DA122" s="63" t="s">
        <v>1801</v>
      </c>
    </row>
    <row r="123" spans="1:105" ht="12" customHeight="1" x14ac:dyDescent="0.25">
      <c r="A123" s="121" t="s">
        <v>55</v>
      </c>
      <c r="B123" s="122">
        <v>188.19507493579198</v>
      </c>
      <c r="C123" s="122">
        <v>213.12983946524812</v>
      </c>
      <c r="D123" s="122">
        <v>227.19607277763052</v>
      </c>
      <c r="E123" s="122">
        <v>249.70263319418643</v>
      </c>
      <c r="F123" s="122">
        <v>245.0405228092892</v>
      </c>
      <c r="G123" s="122">
        <v>254.420096581417</v>
      </c>
      <c r="H123" s="122">
        <v>299.63326884131368</v>
      </c>
      <c r="I123" s="122">
        <v>317.1498367874317</v>
      </c>
      <c r="J123" s="122">
        <v>326.96005973110925</v>
      </c>
      <c r="K123" s="122">
        <v>318.01492294145675</v>
      </c>
      <c r="L123" s="122">
        <v>370.72292832303032</v>
      </c>
      <c r="M123" s="122">
        <v>338.29670288333597</v>
      </c>
      <c r="N123" s="122">
        <v>350.92697541695679</v>
      </c>
      <c r="O123" s="122">
        <v>343.48700809556095</v>
      </c>
      <c r="P123" s="122">
        <v>347.84693589103239</v>
      </c>
      <c r="Q123" s="122">
        <v>369.71233102377789</v>
      </c>
      <c r="R123" s="122">
        <v>436.36071512498381</v>
      </c>
      <c r="S123" s="122">
        <v>452.33883364250681</v>
      </c>
      <c r="T123" s="122">
        <v>486.8612959461741</v>
      </c>
      <c r="U123" s="122">
        <v>495.95516408358213</v>
      </c>
      <c r="V123" s="122">
        <v>500.70133555075495</v>
      </c>
      <c r="W123" s="122">
        <v>539.2618739952876</v>
      </c>
      <c r="X123" s="122">
        <v>460.25919255143583</v>
      </c>
      <c r="Y123" s="122">
        <v>440.32375537935667</v>
      </c>
      <c r="DA123" s="130" t="s">
        <v>1802</v>
      </c>
    </row>
    <row r="124" spans="1:105" ht="12" customHeight="1" x14ac:dyDescent="0.25">
      <c r="A124" s="97" t="s">
        <v>134</v>
      </c>
      <c r="B124" s="98">
        <v>183.60297783401842</v>
      </c>
      <c r="C124" s="98">
        <v>207.3528912233914</v>
      </c>
      <c r="D124" s="98">
        <v>225.3921883612968</v>
      </c>
      <c r="E124" s="98">
        <v>243.51329474673523</v>
      </c>
      <c r="F124" s="98">
        <v>237.12491226389631</v>
      </c>
      <c r="G124" s="98">
        <v>251.80363450930875</v>
      </c>
      <c r="H124" s="98">
        <v>293.31479107191711</v>
      </c>
      <c r="I124" s="98">
        <v>310.88815383715564</v>
      </c>
      <c r="J124" s="98">
        <v>314.55463085679429</v>
      </c>
      <c r="K124" s="98">
        <v>306.58740774523142</v>
      </c>
      <c r="L124" s="98">
        <v>353.22674321416594</v>
      </c>
      <c r="M124" s="98">
        <v>314.62519350063405</v>
      </c>
      <c r="N124" s="98">
        <v>334.44719155957625</v>
      </c>
      <c r="O124" s="98">
        <v>334.15711574870534</v>
      </c>
      <c r="P124" s="98">
        <v>338.50218482540248</v>
      </c>
      <c r="Q124" s="98">
        <v>363.08579543574501</v>
      </c>
      <c r="R124" s="98">
        <v>425.88277029724031</v>
      </c>
      <c r="S124" s="98">
        <v>436.80755967159087</v>
      </c>
      <c r="T124" s="98">
        <v>457.31248732933904</v>
      </c>
      <c r="U124" s="98">
        <v>466.67877381599709</v>
      </c>
      <c r="V124" s="98">
        <v>475.51635695627886</v>
      </c>
      <c r="W124" s="98">
        <v>532.92320965368617</v>
      </c>
      <c r="X124" s="98">
        <v>455.45321227498692</v>
      </c>
      <c r="Y124" s="98">
        <v>417.79375295685293</v>
      </c>
      <c r="DA124" s="63" t="s">
        <v>1803</v>
      </c>
    </row>
    <row r="125" spans="1:105" ht="12" customHeight="1" x14ac:dyDescent="0.25">
      <c r="A125" s="97" t="s">
        <v>133</v>
      </c>
      <c r="B125" s="98">
        <v>0.33117195406862471</v>
      </c>
      <c r="C125" s="98">
        <v>0.32706388683898335</v>
      </c>
      <c r="D125" s="98">
        <v>0.35724499451049724</v>
      </c>
      <c r="E125" s="98">
        <v>0.4605001096722226</v>
      </c>
      <c r="F125" s="98">
        <v>0.43989192181004816</v>
      </c>
      <c r="G125" s="98">
        <v>0.45926367815993202</v>
      </c>
      <c r="H125" s="98">
        <v>0.58607524090076879</v>
      </c>
      <c r="I125" s="98">
        <v>0.81800475072850298</v>
      </c>
      <c r="J125" s="98">
        <v>1.130373955120183</v>
      </c>
      <c r="K125" s="98">
        <v>1.4384301855892778</v>
      </c>
      <c r="L125" s="98">
        <v>1.9792015132806737</v>
      </c>
      <c r="M125" s="98">
        <v>1.7610337346728155</v>
      </c>
      <c r="N125" s="98">
        <v>1.8175968042594286</v>
      </c>
      <c r="O125" s="98">
        <v>1.9471403040864876</v>
      </c>
      <c r="P125" s="98">
        <v>2.0177858782572278</v>
      </c>
      <c r="Q125" s="98">
        <v>2.6375981998459515</v>
      </c>
      <c r="R125" s="98">
        <v>3.4598746026273552</v>
      </c>
      <c r="S125" s="98">
        <v>3.4555468001362599</v>
      </c>
      <c r="T125" s="98">
        <v>3.7081473441845101</v>
      </c>
      <c r="U125" s="98">
        <v>3.8441780816075237</v>
      </c>
      <c r="V125" s="98">
        <v>3.9702136622368593</v>
      </c>
      <c r="W125" s="98">
        <v>5.0455592250465013</v>
      </c>
      <c r="X125" s="98">
        <v>4.1398863985456433</v>
      </c>
      <c r="Y125" s="98">
        <v>3.7116873982957204</v>
      </c>
      <c r="DA125" s="63" t="s">
        <v>1804</v>
      </c>
    </row>
    <row r="126" spans="1:105" ht="12" customHeight="1" x14ac:dyDescent="0.25">
      <c r="A126" s="100" t="s">
        <v>212</v>
      </c>
      <c r="B126" s="101">
        <v>3.7818308894496659E-2</v>
      </c>
      <c r="C126" s="101">
        <v>7.233837091675431E-2</v>
      </c>
      <c r="D126" s="101">
        <v>3.1858360538136843E-2</v>
      </c>
      <c r="E126" s="101">
        <v>2.4442510958201883E-2</v>
      </c>
      <c r="F126" s="101">
        <v>3.0320015242444383E-2</v>
      </c>
      <c r="G126" s="101">
        <v>3.0480311870338273E-2</v>
      </c>
      <c r="H126" s="101">
        <v>5.3821491480792849E-2</v>
      </c>
      <c r="I126" s="101">
        <v>6.1549983992072718E-2</v>
      </c>
      <c r="J126" s="101">
        <v>7.9463145996376217E-2</v>
      </c>
      <c r="K126" s="101">
        <v>9.4017277807406346E-2</v>
      </c>
      <c r="L126" s="101">
        <v>0.13518887970318549</v>
      </c>
      <c r="M126" s="101">
        <v>0.18428274966821007</v>
      </c>
      <c r="N126" s="101">
        <v>0.12211840228344885</v>
      </c>
      <c r="O126" s="101">
        <v>7.8893455964114054E-2</v>
      </c>
      <c r="P126" s="101">
        <v>0.16904293236105655</v>
      </c>
      <c r="Q126" s="101">
        <v>5.02152134901575E-2</v>
      </c>
      <c r="R126" s="101">
        <v>0.11569076443691362</v>
      </c>
      <c r="S126" s="101">
        <v>0.19303976959675095</v>
      </c>
      <c r="T126" s="101">
        <v>0.24312988310302508</v>
      </c>
      <c r="U126" s="101">
        <v>0.32214887633228584</v>
      </c>
      <c r="V126" s="101">
        <v>0.27322126898839083</v>
      </c>
      <c r="W126" s="101">
        <v>0.40529350709328377</v>
      </c>
      <c r="X126" s="101">
        <v>0.34694082837577594</v>
      </c>
      <c r="Y126" s="101">
        <v>0.24601689848369693</v>
      </c>
      <c r="DA126" s="131" t="s">
        <v>1805</v>
      </c>
    </row>
    <row r="127" spans="1:105" ht="12" customHeight="1" x14ac:dyDescent="0.25">
      <c r="A127" s="103" t="s">
        <v>52</v>
      </c>
      <c r="B127" s="104">
        <v>0.29335364517412804</v>
      </c>
      <c r="C127" s="104">
        <v>0.25472551592222903</v>
      </c>
      <c r="D127" s="104">
        <v>0.3253866339723604</v>
      </c>
      <c r="E127" s="104">
        <v>0.43605759871402072</v>
      </c>
      <c r="F127" s="104">
        <v>0.40957190656760378</v>
      </c>
      <c r="G127" s="104">
        <v>0.42878336628959374</v>
      </c>
      <c r="H127" s="104">
        <v>0.53225374941997594</v>
      </c>
      <c r="I127" s="104">
        <v>0.75645476673643031</v>
      </c>
      <c r="J127" s="104">
        <v>1.0509108091238069</v>
      </c>
      <c r="K127" s="104">
        <v>1.3444129077818714</v>
      </c>
      <c r="L127" s="104">
        <v>1.8440126335774882</v>
      </c>
      <c r="M127" s="104">
        <v>1.5767509850046055</v>
      </c>
      <c r="N127" s="104">
        <v>1.6954784019759797</v>
      </c>
      <c r="O127" s="104">
        <v>1.8682468481223735</v>
      </c>
      <c r="P127" s="104">
        <v>1.8487429458961711</v>
      </c>
      <c r="Q127" s="104">
        <v>2.5873829863557938</v>
      </c>
      <c r="R127" s="104">
        <v>3.3441838381904416</v>
      </c>
      <c r="S127" s="104">
        <v>3.262507030539509</v>
      </c>
      <c r="T127" s="104">
        <v>3.465017461081485</v>
      </c>
      <c r="U127" s="104">
        <v>3.522029205275238</v>
      </c>
      <c r="V127" s="104">
        <v>3.6969923932484687</v>
      </c>
      <c r="W127" s="104">
        <v>4.6402657179532172</v>
      </c>
      <c r="X127" s="104">
        <v>3.7929455701698673</v>
      </c>
      <c r="Y127" s="104">
        <v>3.4656704998120236</v>
      </c>
      <c r="DA127" s="132" t="s">
        <v>1806</v>
      </c>
    </row>
    <row r="128" spans="1:105" ht="12" customHeight="1" x14ac:dyDescent="0.25">
      <c r="A128" s="106" t="s">
        <v>122</v>
      </c>
      <c r="B128" s="101">
        <v>3.6309860213090266</v>
      </c>
      <c r="C128" s="101">
        <v>4.6745477381582008</v>
      </c>
      <c r="D128" s="101">
        <v>1.260687651870354</v>
      </c>
      <c r="E128" s="101">
        <v>4.6341153407418556</v>
      </c>
      <c r="F128" s="101">
        <v>6.0449429172869964</v>
      </c>
      <c r="G128" s="101">
        <v>1.7382993865583645</v>
      </c>
      <c r="H128" s="101">
        <v>4.6081984053074194</v>
      </c>
      <c r="I128" s="101">
        <v>4.3771981056532674</v>
      </c>
      <c r="J128" s="101">
        <v>7.2233696495913771</v>
      </c>
      <c r="K128" s="101">
        <v>6.2418947397834206</v>
      </c>
      <c r="L128" s="101">
        <v>9.6908055831608735</v>
      </c>
      <c r="M128" s="101">
        <v>14.974134589214499</v>
      </c>
      <c r="N128" s="101">
        <v>10.244117390092446</v>
      </c>
      <c r="O128" s="101">
        <v>5.9784190347735269</v>
      </c>
      <c r="P128" s="101">
        <v>5.9726391383376924</v>
      </c>
      <c r="Q128" s="101">
        <v>3.3230233755332907</v>
      </c>
      <c r="R128" s="101">
        <v>4.6799200401429193</v>
      </c>
      <c r="S128" s="101">
        <v>7.1248762487976158</v>
      </c>
      <c r="T128" s="101">
        <v>14.870339592353996</v>
      </c>
      <c r="U128" s="101">
        <v>13.998363355019674</v>
      </c>
      <c r="V128" s="101">
        <v>12.156736579381638</v>
      </c>
      <c r="W128" s="101">
        <v>0.73708992504246651</v>
      </c>
      <c r="X128" s="101">
        <v>0.37938561068006915</v>
      </c>
      <c r="Y128" s="101">
        <v>10.015733116828557</v>
      </c>
      <c r="DA128" s="131" t="s">
        <v>1807</v>
      </c>
    </row>
    <row r="129" spans="1:105" ht="12" customHeight="1" x14ac:dyDescent="0.25">
      <c r="A129" s="107" t="s">
        <v>121</v>
      </c>
      <c r="B129" s="104">
        <v>0.6299391263959242</v>
      </c>
      <c r="C129" s="104">
        <v>0.77533661685954991</v>
      </c>
      <c r="D129" s="104">
        <v>0.18595176995287424</v>
      </c>
      <c r="E129" s="104">
        <v>1.0947229970371324</v>
      </c>
      <c r="F129" s="104">
        <v>1.4307757062958579</v>
      </c>
      <c r="G129" s="104">
        <v>0.41889900738993313</v>
      </c>
      <c r="H129" s="104">
        <v>1.1242041231884139</v>
      </c>
      <c r="I129" s="104">
        <v>1.0664800938942629</v>
      </c>
      <c r="J129" s="104">
        <v>4.0516852696033361</v>
      </c>
      <c r="K129" s="104">
        <v>3.7471902708526232</v>
      </c>
      <c r="L129" s="104">
        <v>5.8261780124228757</v>
      </c>
      <c r="M129" s="104">
        <v>6.9363410588146062</v>
      </c>
      <c r="N129" s="104">
        <v>4.4180696630286542</v>
      </c>
      <c r="O129" s="104">
        <v>1.4043330079955842</v>
      </c>
      <c r="P129" s="104">
        <v>1.3543260490350197</v>
      </c>
      <c r="Q129" s="104">
        <v>0.66591401265359662</v>
      </c>
      <c r="R129" s="104">
        <v>2.3381501849732653</v>
      </c>
      <c r="S129" s="104">
        <v>4.9508509219821484</v>
      </c>
      <c r="T129" s="104">
        <v>10.970321680296564</v>
      </c>
      <c r="U129" s="104">
        <v>11.43384883095783</v>
      </c>
      <c r="V129" s="104">
        <v>9.0580283528576295</v>
      </c>
      <c r="W129" s="104">
        <v>0.55601519151240164</v>
      </c>
      <c r="X129" s="104">
        <v>0.28670826722320125</v>
      </c>
      <c r="Y129" s="104">
        <v>8.8025819073794143</v>
      </c>
      <c r="DA129" s="132" t="s">
        <v>1808</v>
      </c>
    </row>
    <row r="130" spans="1:105" ht="12" customHeight="1" x14ac:dyDescent="0.25">
      <c r="A130" s="108" t="s">
        <v>53</v>
      </c>
      <c r="B130" s="98">
        <v>7.0224475326905844E-2</v>
      </c>
      <c r="C130" s="98">
        <v>0.17102654977618609</v>
      </c>
      <c r="D130" s="98">
        <v>1.6560224679156355E-2</v>
      </c>
      <c r="E130" s="98">
        <v>5.6175917653993865E-2</v>
      </c>
      <c r="F130" s="98">
        <v>9.8190953577598411E-2</v>
      </c>
      <c r="G130" s="98">
        <v>2.7739843937586425E-2</v>
      </c>
      <c r="H130" s="98">
        <v>0.10371236479045585</v>
      </c>
      <c r="I130" s="98">
        <v>7.9814534640213708E-2</v>
      </c>
      <c r="J130" s="98">
        <v>0.28375294016136221</v>
      </c>
      <c r="K130" s="98">
        <v>0.24435578523234222</v>
      </c>
      <c r="L130" s="98">
        <v>0.37686827390654115</v>
      </c>
      <c r="M130" s="98">
        <v>0.67911232087664342</v>
      </c>
      <c r="N130" s="98">
        <v>0.2846839438857085</v>
      </c>
      <c r="O130" s="98">
        <v>5.3503693153787196E-2</v>
      </c>
      <c r="P130" s="98">
        <v>0.11596984430112194</v>
      </c>
      <c r="Q130" s="98">
        <v>8.7154251337412964E-3</v>
      </c>
      <c r="R130" s="98">
        <v>5.9783062067517913E-2</v>
      </c>
      <c r="S130" s="98">
        <v>0.27210322786700303</v>
      </c>
      <c r="T130" s="98">
        <v>0.71472852990064328</v>
      </c>
      <c r="U130" s="98">
        <v>0.9784244929510989</v>
      </c>
      <c r="V130" s="98">
        <v>0.63765442201369282</v>
      </c>
      <c r="W130" s="98">
        <v>4.147221032496614E-2</v>
      </c>
      <c r="X130" s="98">
        <v>2.3249871505677921E-2</v>
      </c>
      <c r="Y130" s="98">
        <v>0.58738865819714059</v>
      </c>
      <c r="DA130" s="63" t="s">
        <v>1809</v>
      </c>
    </row>
    <row r="131" spans="1:105" ht="12" customHeight="1" x14ac:dyDescent="0.25">
      <c r="A131" s="108" t="s">
        <v>52</v>
      </c>
      <c r="B131" s="98">
        <v>0.5597146510690183</v>
      </c>
      <c r="C131" s="98">
        <v>0.60431006708336377</v>
      </c>
      <c r="D131" s="98">
        <v>0.16939154527371789</v>
      </c>
      <c r="E131" s="98">
        <v>1.0385470793831386</v>
      </c>
      <c r="F131" s="98">
        <v>1.3325847527182595</v>
      </c>
      <c r="G131" s="98">
        <v>0.39115916345234669</v>
      </c>
      <c r="H131" s="98">
        <v>1.020491758397958</v>
      </c>
      <c r="I131" s="98">
        <v>0.98666555925404908</v>
      </c>
      <c r="J131" s="98">
        <v>3.7679323294419742</v>
      </c>
      <c r="K131" s="98">
        <v>3.5028344856202809</v>
      </c>
      <c r="L131" s="98">
        <v>5.4493097385163347</v>
      </c>
      <c r="M131" s="98">
        <v>6.2572287379379627</v>
      </c>
      <c r="N131" s="98">
        <v>4.1333857191429457</v>
      </c>
      <c r="O131" s="98">
        <v>1.3508293148417971</v>
      </c>
      <c r="P131" s="98">
        <v>1.2383562047338978</v>
      </c>
      <c r="Q131" s="98">
        <v>0.65719858751985527</v>
      </c>
      <c r="R131" s="98">
        <v>2.2783671229057476</v>
      </c>
      <c r="S131" s="98">
        <v>4.6787476941151454</v>
      </c>
      <c r="T131" s="98">
        <v>10.255593150395921</v>
      </c>
      <c r="U131" s="98">
        <v>10.455424338006731</v>
      </c>
      <c r="V131" s="98">
        <v>8.4203739308439367</v>
      </c>
      <c r="W131" s="98">
        <v>0.51454298118743547</v>
      </c>
      <c r="X131" s="98">
        <v>0.26345839571752333</v>
      </c>
      <c r="Y131" s="98">
        <v>8.2151932491822741</v>
      </c>
      <c r="DA131" s="63" t="s">
        <v>1810</v>
      </c>
    </row>
    <row r="132" spans="1:105" ht="12" customHeight="1" x14ac:dyDescent="0.25">
      <c r="A132" s="121" t="s">
        <v>54</v>
      </c>
      <c r="B132" s="122">
        <v>106.70750288399549</v>
      </c>
      <c r="C132" s="122">
        <v>127.3355472356443</v>
      </c>
      <c r="D132" s="122">
        <v>137.48738003451123</v>
      </c>
      <c r="E132" s="122">
        <v>162.02017795685225</v>
      </c>
      <c r="F132" s="122">
        <v>158.43087332211525</v>
      </c>
      <c r="G132" s="122">
        <v>164.36132477157099</v>
      </c>
      <c r="H132" s="122">
        <v>216.56758552372389</v>
      </c>
      <c r="I132" s="122">
        <v>223.22073200205065</v>
      </c>
      <c r="J132" s="122">
        <v>228.71224981098499</v>
      </c>
      <c r="K132" s="122">
        <v>226.08173275496998</v>
      </c>
      <c r="L132" s="122">
        <v>241.15528421637367</v>
      </c>
      <c r="M132" s="122">
        <v>208.49281107062185</v>
      </c>
      <c r="N132" s="122">
        <v>211.23906290909963</v>
      </c>
      <c r="O132" s="122">
        <v>177.41580274641569</v>
      </c>
      <c r="P132" s="122">
        <v>190.36039965786387</v>
      </c>
      <c r="Q132" s="122">
        <v>203.06791282748145</v>
      </c>
      <c r="R132" s="122">
        <v>233.51608515875409</v>
      </c>
      <c r="S132" s="122">
        <v>242.55009161293231</v>
      </c>
      <c r="T132" s="122">
        <v>277.55000288152218</v>
      </c>
      <c r="U132" s="122">
        <v>263.6845780222659</v>
      </c>
      <c r="V132" s="122">
        <v>264.7138691943365</v>
      </c>
      <c r="W132" s="122">
        <v>272.76961301049823</v>
      </c>
      <c r="X132" s="122">
        <v>247.10589789202552</v>
      </c>
      <c r="Y132" s="122">
        <v>239.39567404596437</v>
      </c>
      <c r="DA132" s="130" t="s">
        <v>1811</v>
      </c>
    </row>
    <row r="133" spans="1:105" ht="12" customHeight="1" x14ac:dyDescent="0.25">
      <c r="A133" s="97" t="s">
        <v>175</v>
      </c>
      <c r="B133" s="98">
        <v>84.585198861423692</v>
      </c>
      <c r="C133" s="98">
        <v>100.72366972224833</v>
      </c>
      <c r="D133" s="98">
        <v>112.14675964211958</v>
      </c>
      <c r="E133" s="98">
        <v>132.331920274102</v>
      </c>
      <c r="F133" s="98">
        <v>127.55843962796298</v>
      </c>
      <c r="G133" s="98">
        <v>135.63864766933895</v>
      </c>
      <c r="H133" s="98">
        <v>178.45077763467182</v>
      </c>
      <c r="I133" s="98">
        <v>184.71665546872418</v>
      </c>
      <c r="J133" s="98">
        <v>184.93642990227312</v>
      </c>
      <c r="K133" s="98">
        <v>182.85110093783297</v>
      </c>
      <c r="L133" s="98">
        <v>186.54788790329002</v>
      </c>
      <c r="M133" s="98">
        <v>153.90991769626703</v>
      </c>
      <c r="N133" s="98">
        <v>161.64495566203036</v>
      </c>
      <c r="O133" s="98">
        <v>138.92216192050793</v>
      </c>
      <c r="P133" s="98">
        <v>145.05102430516604</v>
      </c>
      <c r="Q133" s="98">
        <v>166.80790596999915</v>
      </c>
      <c r="R133" s="98">
        <v>191.98324672751312</v>
      </c>
      <c r="S133" s="98">
        <v>191.5452521474237</v>
      </c>
      <c r="T133" s="98">
        <v>211.30969885645598</v>
      </c>
      <c r="U133" s="98">
        <v>198.30673343065862</v>
      </c>
      <c r="V133" s="98">
        <v>202.43695177254429</v>
      </c>
      <c r="W133" s="98">
        <v>223.3114362853571</v>
      </c>
      <c r="X133" s="98">
        <v>205.76079058420692</v>
      </c>
      <c r="Y133" s="98">
        <v>194.25261351402551</v>
      </c>
      <c r="DA133" s="63" t="s">
        <v>1812</v>
      </c>
    </row>
    <row r="134" spans="1:105" ht="12" customHeight="1" x14ac:dyDescent="0.25">
      <c r="A134" s="109" t="s">
        <v>120</v>
      </c>
      <c r="B134" s="33">
        <v>22.1223040225718</v>
      </c>
      <c r="C134" s="33">
        <v>26.611877513395974</v>
      </c>
      <c r="D134" s="33">
        <v>25.340620392391667</v>
      </c>
      <c r="E134" s="33">
        <v>29.688257682750262</v>
      </c>
      <c r="F134" s="33">
        <v>30.872433694152257</v>
      </c>
      <c r="G134" s="33">
        <v>28.722677102232051</v>
      </c>
      <c r="H134" s="33">
        <v>38.116807889052062</v>
      </c>
      <c r="I134" s="33">
        <v>38.504076533326476</v>
      </c>
      <c r="J134" s="33">
        <v>43.775819908711874</v>
      </c>
      <c r="K134" s="33">
        <v>43.230631817137017</v>
      </c>
      <c r="L134" s="33">
        <v>54.607396313083662</v>
      </c>
      <c r="M134" s="33">
        <v>54.582893374354825</v>
      </c>
      <c r="N134" s="33">
        <v>49.594107247069289</v>
      </c>
      <c r="O134" s="33">
        <v>38.493640825907761</v>
      </c>
      <c r="P134" s="33">
        <v>45.309375352697828</v>
      </c>
      <c r="Q134" s="33">
        <v>36.260006857482288</v>
      </c>
      <c r="R134" s="33">
        <v>41.532838431240975</v>
      </c>
      <c r="S134" s="33">
        <v>51.004839465508596</v>
      </c>
      <c r="T134" s="33">
        <v>66.24030402506618</v>
      </c>
      <c r="U134" s="33">
        <v>65.377844591607285</v>
      </c>
      <c r="V134" s="33">
        <v>62.276917421792213</v>
      </c>
      <c r="W134" s="33">
        <v>49.458176725141115</v>
      </c>
      <c r="X134" s="33">
        <v>41.345107307818616</v>
      </c>
      <c r="Y134" s="33">
        <v>45.14306053193885</v>
      </c>
      <c r="DA134" s="60" t="s">
        <v>1813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0.4917464129111746</v>
      </c>
      <c r="C136" s="119">
        <f t="shared" si="26"/>
        <v>0.49885964230282848</v>
      </c>
      <c r="D136" s="119">
        <f t="shared" si="26"/>
        <v>0.5029237775010591</v>
      </c>
      <c r="E136" s="119">
        <f t="shared" si="26"/>
        <v>0.51432035872388682</v>
      </c>
      <c r="F136" s="119">
        <f t="shared" si="26"/>
        <v>0.5205159060811585</v>
      </c>
      <c r="G136" s="119">
        <f t="shared" si="26"/>
        <v>0.53052057989819112</v>
      </c>
      <c r="H136" s="119">
        <f t="shared" si="26"/>
        <v>0.53888578293618217</v>
      </c>
      <c r="I136" s="119">
        <f t="shared" si="26"/>
        <v>0.53948986821491229</v>
      </c>
      <c r="J136" s="119">
        <f t="shared" si="26"/>
        <v>0.55068061359439846</v>
      </c>
      <c r="K136" s="119">
        <f t="shared" si="26"/>
        <v>0.5647437213414892</v>
      </c>
      <c r="L136" s="119">
        <f t="shared" si="26"/>
        <v>0.5676349345976166</v>
      </c>
      <c r="M136" s="119">
        <f t="shared" si="26"/>
        <v>0.58090597996706628</v>
      </c>
      <c r="N136" s="119">
        <f t="shared" si="26"/>
        <v>0.58521831553582959</v>
      </c>
      <c r="O136" s="119">
        <f t="shared" si="26"/>
        <v>0.59338270161912621</v>
      </c>
      <c r="P136" s="119">
        <f t="shared" si="26"/>
        <v>0.59752395512062395</v>
      </c>
      <c r="Q136" s="119">
        <f t="shared" si="26"/>
        <v>0.61623394627933559</v>
      </c>
      <c r="R136" s="119">
        <f t="shared" ref="R136:V136" si="27">IF(R117=0,"",R117/R98)</f>
        <v>0.63694759170667026</v>
      </c>
      <c r="S136" s="119">
        <f t="shared" si="27"/>
        <v>0.66589055509397588</v>
      </c>
      <c r="T136" s="119">
        <f t="shared" si="27"/>
        <v>0.67944872319857896</v>
      </c>
      <c r="U136" s="119">
        <f t="shared" si="27"/>
        <v>0.70032571940344146</v>
      </c>
      <c r="V136" s="119">
        <f t="shared" si="27"/>
        <v>0.71638551135396189</v>
      </c>
      <c r="W136" s="119">
        <f t="shared" ref="W136:Y136" si="28">IF(W117=0,"",W117/W98)</f>
        <v>0.7261788052112117</v>
      </c>
      <c r="X136" s="119">
        <f t="shared" si="28"/>
        <v>0.74246197456444041</v>
      </c>
      <c r="Y136" s="119">
        <f t="shared" si="28"/>
        <v>0.7558767826648507</v>
      </c>
      <c r="DA136" s="129" t="s">
        <v>1964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0.47149982584815558</v>
      </c>
      <c r="C137" s="124">
        <f t="shared" si="29"/>
        <v>0.47703554742724597</v>
      </c>
      <c r="D137" s="124">
        <f t="shared" si="29"/>
        <v>0.48344433485192301</v>
      </c>
      <c r="E137" s="124">
        <f t="shared" si="29"/>
        <v>0.49031173239156511</v>
      </c>
      <c r="F137" s="124">
        <f t="shared" si="29"/>
        <v>0.49601765069483028</v>
      </c>
      <c r="G137" s="124">
        <f t="shared" si="29"/>
        <v>0.50090456210870027</v>
      </c>
      <c r="H137" s="124">
        <f t="shared" si="29"/>
        <v>0.50775873256044957</v>
      </c>
      <c r="I137" s="124">
        <f t="shared" si="29"/>
        <v>0.51393323079099307</v>
      </c>
      <c r="J137" s="124">
        <f t="shared" si="29"/>
        <v>0.52050846477035473</v>
      </c>
      <c r="K137" s="124">
        <f t="shared" si="29"/>
        <v>0.52585345328000099</v>
      </c>
      <c r="L137" s="124">
        <f t="shared" si="29"/>
        <v>0.53278188474100641</v>
      </c>
      <c r="M137" s="124">
        <f t="shared" si="29"/>
        <v>0.53966472482049888</v>
      </c>
      <c r="N137" s="124">
        <f t="shared" si="29"/>
        <v>0.54777881358649705</v>
      </c>
      <c r="O137" s="124">
        <f t="shared" si="29"/>
        <v>0.55703812313088596</v>
      </c>
      <c r="P137" s="124">
        <f t="shared" si="29"/>
        <v>0.56610559326792464</v>
      </c>
      <c r="Q137" s="124">
        <f t="shared" si="29"/>
        <v>0.57711187626513616</v>
      </c>
      <c r="R137" s="124">
        <f t="shared" ref="R137:V137" si="30">IF(R118=0,"",R118/R99)</f>
        <v>0.59970735888131921</v>
      </c>
      <c r="S137" s="124">
        <f t="shared" si="30"/>
        <v>0.62363158162880183</v>
      </c>
      <c r="T137" s="124">
        <f t="shared" si="30"/>
        <v>0.64682180499054809</v>
      </c>
      <c r="U137" s="124">
        <f t="shared" si="30"/>
        <v>0.66596565486456705</v>
      </c>
      <c r="V137" s="124">
        <f t="shared" si="30"/>
        <v>0.6825855320572628</v>
      </c>
      <c r="W137" s="124">
        <f t="shared" ref="W137:Y137" si="31">IF(W118=0,"",W118/W99)</f>
        <v>0.6959796513697496</v>
      </c>
      <c r="X137" s="124">
        <f t="shared" si="31"/>
        <v>0.71178866625743731</v>
      </c>
      <c r="Y137" s="124">
        <f t="shared" si="31"/>
        <v>0.7270070720560623</v>
      </c>
      <c r="DA137" s="130" t="s">
        <v>1965</v>
      </c>
    </row>
    <row r="138" spans="1:105" ht="12" customHeight="1" x14ac:dyDescent="0.25">
      <c r="A138" s="97" t="s">
        <v>212</v>
      </c>
      <c r="B138" s="111">
        <f t="shared" ref="B138:Q138" si="32">IF(B119=0,"",B119/B100)</f>
        <v>0.46608056443853968</v>
      </c>
      <c r="C138" s="111">
        <f t="shared" si="32"/>
        <v>0.47160457901884761</v>
      </c>
      <c r="D138" s="111">
        <f t="shared" si="32"/>
        <v>0.47818053227965845</v>
      </c>
      <c r="E138" s="111">
        <f t="shared" si="32"/>
        <v>0.48538367433501073</v>
      </c>
      <c r="F138" s="111">
        <f t="shared" si="32"/>
        <v>0.49109867090332832</v>
      </c>
      <c r="G138" s="111">
        <f t="shared" si="32"/>
        <v>0.49614965967334257</v>
      </c>
      <c r="H138" s="111">
        <f t="shared" si="32"/>
        <v>0.50319426259300248</v>
      </c>
      <c r="I138" s="111">
        <f t="shared" si="32"/>
        <v>0.50940712631041452</v>
      </c>
      <c r="J138" s="111">
        <f t="shared" si="32"/>
        <v>0.51609550652536762</v>
      </c>
      <c r="K138" s="111">
        <f t="shared" si="32"/>
        <v>0.52160794571841385</v>
      </c>
      <c r="L138" s="111">
        <f t="shared" si="32"/>
        <v>0.52856774581961918</v>
      </c>
      <c r="M138" s="111">
        <f t="shared" si="32"/>
        <v>0.53542636874099758</v>
      </c>
      <c r="N138" s="111">
        <f t="shared" si="32"/>
        <v>0.54360507716302497</v>
      </c>
      <c r="O138" s="111">
        <f t="shared" si="32"/>
        <v>0.55281825910153948</v>
      </c>
      <c r="P138" s="111">
        <f t="shared" si="32"/>
        <v>0.56184918193783018</v>
      </c>
      <c r="Q138" s="111">
        <f t="shared" si="32"/>
        <v>0.57306156461731628</v>
      </c>
      <c r="R138" s="111">
        <f t="shared" ref="R138:V138" si="33">IF(R119=0,"",R119/R100)</f>
        <v>0.59572250187087905</v>
      </c>
      <c r="S138" s="111">
        <f t="shared" si="33"/>
        <v>0.61979750611534212</v>
      </c>
      <c r="T138" s="111">
        <f t="shared" si="33"/>
        <v>0.64305734654308022</v>
      </c>
      <c r="U138" s="111">
        <f t="shared" si="33"/>
        <v>0.66234158593301329</v>
      </c>
      <c r="V138" s="111">
        <f t="shared" si="33"/>
        <v>0.67905601379241265</v>
      </c>
      <c r="W138" s="111">
        <f t="shared" ref="W138:Y138" si="34">IF(W119=0,"",W119/W100)</f>
        <v>0.69251892079619493</v>
      </c>
      <c r="X138" s="111">
        <f t="shared" si="34"/>
        <v>0.70838296810305479</v>
      </c>
      <c r="Y138" s="111">
        <f t="shared" si="34"/>
        <v>0.72371818040985936</v>
      </c>
      <c r="DA138" s="63" t="s">
        <v>1966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1967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1.6972956810825834</v>
      </c>
      <c r="C140" s="124">
        <f t="shared" si="38"/>
        <v>1.8450220894671954</v>
      </c>
      <c r="D140" s="124">
        <f t="shared" si="38"/>
        <v>1.965526929255156</v>
      </c>
      <c r="E140" s="124">
        <f t="shared" si="38"/>
        <v>2.1022453933791305</v>
      </c>
      <c r="F140" s="124">
        <f t="shared" si="38"/>
        <v>2.2579720649868342</v>
      </c>
      <c r="G140" s="124">
        <f t="shared" si="38"/>
        <v>2.3775724267075167</v>
      </c>
      <c r="H140" s="124">
        <f t="shared" si="38"/>
        <v>2.4418786001655133</v>
      </c>
      <c r="I140" s="124">
        <f t="shared" si="38"/>
        <v>2.5115547317224216</v>
      </c>
      <c r="J140" s="124">
        <f t="shared" si="38"/>
        <v>2.5670492042898641</v>
      </c>
      <c r="K140" s="124">
        <f t="shared" si="38"/>
        <v>2.6358439272239904</v>
      </c>
      <c r="L140" s="124">
        <f t="shared" si="38"/>
        <v>2.7079707029787894</v>
      </c>
      <c r="M140" s="124">
        <f t="shared" si="38"/>
        <v>2.7922012248437182</v>
      </c>
      <c r="N140" s="124">
        <f t="shared" si="38"/>
        <v>2.8987831639804722</v>
      </c>
      <c r="O140" s="124">
        <f t="shared" si="38"/>
        <v>3.0107560508517177</v>
      </c>
      <c r="P140" s="124">
        <f t="shared" si="38"/>
        <v>3.1073104141596555</v>
      </c>
      <c r="Q140" s="124">
        <f t="shared" si="38"/>
        <v>3.2408385165534743</v>
      </c>
      <c r="R140" s="124">
        <f t="shared" ref="R140:V140" si="39">IF(R121=0,"",R121/R102)</f>
        <v>3.3763788656830735</v>
      </c>
      <c r="S140" s="124">
        <f t="shared" si="39"/>
        <v>3.507908423851211</v>
      </c>
      <c r="T140" s="124">
        <f t="shared" si="39"/>
        <v>3.6019359324018931</v>
      </c>
      <c r="U140" s="124">
        <f t="shared" si="39"/>
        <v>3.6599714794764577</v>
      </c>
      <c r="V140" s="124">
        <f t="shared" si="39"/>
        <v>3.6919100447447093</v>
      </c>
      <c r="W140" s="124">
        <f t="shared" ref="W140:Y140" si="40">IF(W121=0,"",W121/W102)</f>
        <v>3.7095577307762206</v>
      </c>
      <c r="X140" s="124">
        <f t="shared" si="40"/>
        <v>3.7218662231711006</v>
      </c>
      <c r="Y140" s="124">
        <f t="shared" si="40"/>
        <v>3.7365395324792723</v>
      </c>
      <c r="DA140" s="130" t="s">
        <v>1968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1.6972956810825834</v>
      </c>
      <c r="C141" s="111">
        <f t="shared" si="41"/>
        <v>1.8450220894671954</v>
      </c>
      <c r="D141" s="111">
        <f t="shared" si="41"/>
        <v>1.965526929255156</v>
      </c>
      <c r="E141" s="111">
        <f t="shared" si="41"/>
        <v>2.1022453933791305</v>
      </c>
      <c r="F141" s="111">
        <f t="shared" si="41"/>
        <v>2.2579720649868342</v>
      </c>
      <c r="G141" s="111">
        <f t="shared" si="41"/>
        <v>2.3775724267075167</v>
      </c>
      <c r="H141" s="111">
        <f t="shared" si="41"/>
        <v>2.4418786001655133</v>
      </c>
      <c r="I141" s="111">
        <f t="shared" si="41"/>
        <v>2.5115547317224216</v>
      </c>
      <c r="J141" s="111">
        <f t="shared" si="41"/>
        <v>2.5670492042898641</v>
      </c>
      <c r="K141" s="111">
        <f t="shared" si="41"/>
        <v>2.6358439272239904</v>
      </c>
      <c r="L141" s="111">
        <f t="shared" si="41"/>
        <v>2.7079707029787894</v>
      </c>
      <c r="M141" s="111">
        <f t="shared" si="41"/>
        <v>2.7922012248437182</v>
      </c>
      <c r="N141" s="111">
        <f t="shared" si="41"/>
        <v>2.8987831639804722</v>
      </c>
      <c r="O141" s="111">
        <f t="shared" si="41"/>
        <v>3.0107560508517177</v>
      </c>
      <c r="P141" s="111">
        <f t="shared" si="41"/>
        <v>3.1073104141596555</v>
      </c>
      <c r="Q141" s="111">
        <f t="shared" si="41"/>
        <v>3.2408385165534743</v>
      </c>
      <c r="R141" s="111">
        <f t="shared" ref="R141:V141" si="42">IF(R122=0,"",R122/R103)</f>
        <v>3.3763788656830735</v>
      </c>
      <c r="S141" s="111">
        <f t="shared" si="42"/>
        <v>3.507908423851211</v>
      </c>
      <c r="T141" s="111">
        <f t="shared" si="42"/>
        <v>3.6019359324018931</v>
      </c>
      <c r="U141" s="111">
        <f t="shared" si="42"/>
        <v>3.6599714794764577</v>
      </c>
      <c r="V141" s="111">
        <f t="shared" si="42"/>
        <v>3.6919100447447093</v>
      </c>
      <c r="W141" s="111">
        <f t="shared" ref="W141:Y141" si="43">IF(W122=0,"",W122/W103)</f>
        <v>3.7095577307762206</v>
      </c>
      <c r="X141" s="111">
        <f t="shared" si="43"/>
        <v>3.7218662231711006</v>
      </c>
      <c r="Y141" s="111">
        <f t="shared" si="43"/>
        <v>3.7365395324792723</v>
      </c>
      <c r="DA141" s="63" t="s">
        <v>1969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0.50445470704837558</v>
      </c>
      <c r="C142" s="124">
        <f t="shared" si="44"/>
        <v>0.51045891271108279</v>
      </c>
      <c r="D142" s="124">
        <f t="shared" si="44"/>
        <v>0.51623778834220035</v>
      </c>
      <c r="E142" s="124">
        <f t="shared" si="44"/>
        <v>0.52522090005934152</v>
      </c>
      <c r="F142" s="124">
        <f t="shared" si="44"/>
        <v>0.53193912063671489</v>
      </c>
      <c r="G142" s="124">
        <f t="shared" si="44"/>
        <v>0.53576432960685894</v>
      </c>
      <c r="H142" s="124">
        <f t="shared" si="44"/>
        <v>0.54393429825723627</v>
      </c>
      <c r="I142" s="124">
        <f t="shared" si="44"/>
        <v>0.5504623746463202</v>
      </c>
      <c r="J142" s="124">
        <f t="shared" si="44"/>
        <v>0.55975099200072898</v>
      </c>
      <c r="K142" s="124">
        <f t="shared" si="44"/>
        <v>0.56562000057877893</v>
      </c>
      <c r="L142" s="124">
        <f t="shared" si="44"/>
        <v>0.57384132111700603</v>
      </c>
      <c r="M142" s="124">
        <f t="shared" si="44"/>
        <v>0.58221194757377381</v>
      </c>
      <c r="N142" s="124">
        <f t="shared" si="44"/>
        <v>0.58869031016192597</v>
      </c>
      <c r="O142" s="124">
        <f t="shared" si="44"/>
        <v>0.5957202603668792</v>
      </c>
      <c r="P142" s="124">
        <f t="shared" si="44"/>
        <v>0.60300611275794092</v>
      </c>
      <c r="Q142" s="124">
        <f t="shared" si="44"/>
        <v>0.61236048863037496</v>
      </c>
      <c r="R142" s="124">
        <f t="shared" ref="R142:V142" si="45">IF(R123=0,"",R123/R104)</f>
        <v>0.63069766851444498</v>
      </c>
      <c r="S142" s="124">
        <f t="shared" si="45"/>
        <v>0.65027894521168805</v>
      </c>
      <c r="T142" s="124">
        <f t="shared" si="45"/>
        <v>0.6699812489227811</v>
      </c>
      <c r="U142" s="124">
        <f t="shared" si="45"/>
        <v>0.68530201884660014</v>
      </c>
      <c r="V142" s="124">
        <f t="shared" si="45"/>
        <v>0.69746494869226106</v>
      </c>
      <c r="W142" s="124">
        <f t="shared" ref="W142:Y142" si="46">IF(W123=0,"",W123/W104)</f>
        <v>0.70602536430317264</v>
      </c>
      <c r="X142" s="124">
        <f t="shared" si="46"/>
        <v>0.71705626514055398</v>
      </c>
      <c r="Y142" s="124">
        <f t="shared" si="46"/>
        <v>0.73079693363287668</v>
      </c>
      <c r="DA142" s="130" t="s">
        <v>1970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0.50160089692538123</v>
      </c>
      <c r="C143" s="111">
        <f t="shared" si="47"/>
        <v>0.5074959499524927</v>
      </c>
      <c r="D143" s="111">
        <f t="shared" si="47"/>
        <v>0.51520529949052207</v>
      </c>
      <c r="E143" s="111">
        <f t="shared" si="47"/>
        <v>0.52210140544631489</v>
      </c>
      <c r="F143" s="111">
        <f t="shared" si="47"/>
        <v>0.52805235186892996</v>
      </c>
      <c r="G143" s="111">
        <f t="shared" si="47"/>
        <v>0.53439865939694831</v>
      </c>
      <c r="H143" s="111">
        <f t="shared" si="47"/>
        <v>0.54141941682906369</v>
      </c>
      <c r="I143" s="111">
        <f t="shared" si="47"/>
        <v>0.54806826098568151</v>
      </c>
      <c r="J143" s="111">
        <f t="shared" si="47"/>
        <v>0.55445823228745483</v>
      </c>
      <c r="K143" s="111">
        <f t="shared" si="47"/>
        <v>0.56047817166129388</v>
      </c>
      <c r="L143" s="111">
        <f t="shared" si="47"/>
        <v>0.56723748940812668</v>
      </c>
      <c r="M143" s="111">
        <f t="shared" si="47"/>
        <v>0.5736123518030517</v>
      </c>
      <c r="N143" s="111">
        <f t="shared" si="47"/>
        <v>0.58292331645437234</v>
      </c>
      <c r="O143" s="111">
        <f t="shared" si="47"/>
        <v>0.59256144112404763</v>
      </c>
      <c r="P143" s="111">
        <f t="shared" si="47"/>
        <v>0.60009387857498475</v>
      </c>
      <c r="Q143" s="111">
        <f t="shared" si="47"/>
        <v>0.60994055946717329</v>
      </c>
      <c r="R143" s="111">
        <f t="shared" ref="R143:V143" si="48">IF(R124=0,"",R124/R105)</f>
        <v>0.62728403966150914</v>
      </c>
      <c r="S143" s="111">
        <f t="shared" si="48"/>
        <v>0.64563706561432721</v>
      </c>
      <c r="T143" s="111">
        <f t="shared" si="48"/>
        <v>0.66186516100068749</v>
      </c>
      <c r="U143" s="111">
        <f t="shared" si="48"/>
        <v>0.6774721678887079</v>
      </c>
      <c r="V143" s="111">
        <f t="shared" si="48"/>
        <v>0.6911494658862497</v>
      </c>
      <c r="W143" s="111">
        <f t="shared" ref="W143:Y143" si="49">IF(W124=0,"",W124/W105)</f>
        <v>0.70396366851205172</v>
      </c>
      <c r="X143" s="111">
        <f t="shared" si="49"/>
        <v>0.71522841913557</v>
      </c>
      <c r="Y143" s="111">
        <f t="shared" si="49"/>
        <v>0.72397258719261315</v>
      </c>
      <c r="DA143" s="63" t="s">
        <v>1971</v>
      </c>
    </row>
    <row r="144" spans="1:105" ht="12" customHeight="1" x14ac:dyDescent="0.25">
      <c r="A144" s="97" t="s">
        <v>133</v>
      </c>
      <c r="B144" s="111">
        <f t="shared" ref="B144:Q144" si="50">IF(B125=0,"",B125/B106)</f>
        <v>0.89809620389862299</v>
      </c>
      <c r="C144" s="111">
        <f t="shared" si="50"/>
        <v>0.8198312223566282</v>
      </c>
      <c r="D144" s="111">
        <f t="shared" si="50"/>
        <v>0.9211908681949269</v>
      </c>
      <c r="E144" s="111">
        <f t="shared" si="50"/>
        <v>0.95415894852429939</v>
      </c>
      <c r="F144" s="111">
        <f t="shared" si="50"/>
        <v>0.94237344467363127</v>
      </c>
      <c r="G144" s="111">
        <f t="shared" si="50"/>
        <v>0.94555214040396007</v>
      </c>
      <c r="H144" s="111">
        <f t="shared" si="50"/>
        <v>0.92893390334798187</v>
      </c>
      <c r="I144" s="111">
        <f t="shared" si="50"/>
        <v>0.94414751330336466</v>
      </c>
      <c r="J144" s="111">
        <f t="shared" si="50"/>
        <v>0.95006078455848542</v>
      </c>
      <c r="K144" s="111">
        <f t="shared" si="50"/>
        <v>0.95504892910062278</v>
      </c>
      <c r="L144" s="111">
        <f t="shared" si="50"/>
        <v>0.95436346338197509</v>
      </c>
      <c r="M144" s="111">
        <f t="shared" si="50"/>
        <v>0.93222011434965379</v>
      </c>
      <c r="N144" s="111">
        <f t="shared" si="50"/>
        <v>0.95574693107209996</v>
      </c>
      <c r="O144" s="111">
        <f t="shared" si="50"/>
        <v>0.97365809584507834</v>
      </c>
      <c r="P144" s="111">
        <f t="shared" si="50"/>
        <v>0.94831528040701019</v>
      </c>
      <c r="Q144" s="111">
        <f t="shared" si="50"/>
        <v>0.98884141245026835</v>
      </c>
      <c r="R144" s="111">
        <f t="shared" ref="R144:V144" si="51">IF(R125=0,"",R125/R106)</f>
        <v>0.98210490409435425</v>
      </c>
      <c r="S144" s="111">
        <f t="shared" si="51"/>
        <v>0.97146841316429955</v>
      </c>
      <c r="T144" s="111">
        <f t="shared" si="51"/>
        <v>0.96831784331377824</v>
      </c>
      <c r="U144" s="111">
        <f t="shared" si="51"/>
        <v>0.9618511930735526</v>
      </c>
      <c r="V144" s="111">
        <f t="shared" si="51"/>
        <v>0.96997218291811449</v>
      </c>
      <c r="W144" s="111">
        <f t="shared" ref="W144:Y144" si="52">IF(W125=0,"",W125/W106)</f>
        <v>0.96796216259469359</v>
      </c>
      <c r="X144" s="111">
        <f t="shared" si="52"/>
        <v>0.96777888775440779</v>
      </c>
      <c r="Y144" s="111">
        <f t="shared" si="52"/>
        <v>0.97543491497414747</v>
      </c>
      <c r="DA144" s="63" t="s">
        <v>1972</v>
      </c>
    </row>
    <row r="145" spans="1:105" ht="12" customHeight="1" x14ac:dyDescent="0.25">
      <c r="A145" s="100" t="s">
        <v>212</v>
      </c>
      <c r="B145" s="112">
        <f t="shared" ref="B145:Q145" si="53">IF(B126=0,"",B126/B107)</f>
        <v>0.50160089692538123</v>
      </c>
      <c r="C145" s="112">
        <f t="shared" si="53"/>
        <v>0.50160089692538123</v>
      </c>
      <c r="D145" s="112">
        <f t="shared" si="53"/>
        <v>0.51037761402315696</v>
      </c>
      <c r="E145" s="112">
        <f t="shared" si="53"/>
        <v>0.52489465702773508</v>
      </c>
      <c r="F145" s="112">
        <f t="shared" si="53"/>
        <v>0.52988860841751928</v>
      </c>
      <c r="G145" s="112">
        <f t="shared" si="53"/>
        <v>0.53543597806013954</v>
      </c>
      <c r="H145" s="112">
        <f t="shared" si="53"/>
        <v>0.5455364435043194</v>
      </c>
      <c r="I145" s="112">
        <f t="shared" si="53"/>
        <v>0.55984913861508567</v>
      </c>
      <c r="J145" s="112">
        <f t="shared" si="53"/>
        <v>0.57216968497608389</v>
      </c>
      <c r="K145" s="112">
        <f t="shared" si="53"/>
        <v>0.58136002130243702</v>
      </c>
      <c r="L145" s="112">
        <f t="shared" si="53"/>
        <v>0.58820747544355279</v>
      </c>
      <c r="M145" s="112">
        <f t="shared" si="53"/>
        <v>0.5900370346047894</v>
      </c>
      <c r="N145" s="112">
        <f t="shared" si="53"/>
        <v>0.59201197820625906</v>
      </c>
      <c r="O145" s="112">
        <f t="shared" si="53"/>
        <v>0.59961962066794328</v>
      </c>
      <c r="P145" s="112">
        <f t="shared" si="53"/>
        <v>0.60585491686550819</v>
      </c>
      <c r="Q145" s="112">
        <f t="shared" si="53"/>
        <v>0.62785334721410702</v>
      </c>
      <c r="R145" s="112">
        <f t="shared" ref="R145:V145" si="54">IF(R126=0,"",R126/R107)</f>
        <v>0.64728004152748342</v>
      </c>
      <c r="S145" s="112">
        <f t="shared" si="54"/>
        <v>0.65542163612745119</v>
      </c>
      <c r="T145" s="112">
        <f t="shared" si="54"/>
        <v>0.66710378932445868</v>
      </c>
      <c r="U145" s="112">
        <f t="shared" si="54"/>
        <v>0.67875669973371411</v>
      </c>
      <c r="V145" s="112">
        <f t="shared" si="54"/>
        <v>0.68972842914188259</v>
      </c>
      <c r="W145" s="112">
        <f t="shared" ref="W145:Y145" si="55">IF(W126=0,"",W126/W107)</f>
        <v>0.70819281069735762</v>
      </c>
      <c r="X145" s="112">
        <f t="shared" si="55"/>
        <v>0.71567584531999384</v>
      </c>
      <c r="Y145" s="112">
        <f t="shared" si="55"/>
        <v>0.72466394657594424</v>
      </c>
      <c r="DA145" s="131" t="s">
        <v>1973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1974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0.60636878733371902</v>
      </c>
      <c r="C147" s="112">
        <f t="shared" si="59"/>
        <v>0.61012057680354248</v>
      </c>
      <c r="D147" s="112">
        <f t="shared" si="59"/>
        <v>0.61939972941369759</v>
      </c>
      <c r="E147" s="112">
        <f t="shared" si="59"/>
        <v>0.62595726575521415</v>
      </c>
      <c r="F147" s="112">
        <f t="shared" si="59"/>
        <v>0.62683341539652937</v>
      </c>
      <c r="G147" s="112">
        <f t="shared" si="59"/>
        <v>0.62945481310671536</v>
      </c>
      <c r="H147" s="112">
        <f t="shared" si="59"/>
        <v>0.63161828464170444</v>
      </c>
      <c r="I147" s="112">
        <f t="shared" si="59"/>
        <v>0.631738170002483</v>
      </c>
      <c r="J147" s="112">
        <f t="shared" si="59"/>
        <v>0.63396220101744871</v>
      </c>
      <c r="K147" s="112">
        <f t="shared" si="59"/>
        <v>0.63448736238060444</v>
      </c>
      <c r="L147" s="112">
        <f t="shared" si="59"/>
        <v>0.63715183845509948</v>
      </c>
      <c r="M147" s="112">
        <f t="shared" si="59"/>
        <v>0.64133034900764219</v>
      </c>
      <c r="N147" s="112">
        <f t="shared" si="59"/>
        <v>0.64449191376575898</v>
      </c>
      <c r="O147" s="112">
        <f t="shared" si="59"/>
        <v>0.64716081998667874</v>
      </c>
      <c r="P147" s="112">
        <f t="shared" si="59"/>
        <v>0.64728267005727291</v>
      </c>
      <c r="Q147" s="112">
        <f t="shared" si="59"/>
        <v>0.64765579522067107</v>
      </c>
      <c r="R147" s="112">
        <f t="shared" ref="R147:V147" si="60">IF(R128=0,"",R128/R109)</f>
        <v>0.66371392184020139</v>
      </c>
      <c r="S147" s="112">
        <f t="shared" si="60"/>
        <v>0.68274597161720696</v>
      </c>
      <c r="T147" s="112">
        <f t="shared" si="60"/>
        <v>0.71954657345311446</v>
      </c>
      <c r="U147" s="112">
        <f t="shared" si="60"/>
        <v>0.73436461514496565</v>
      </c>
      <c r="V147" s="112">
        <f t="shared" si="60"/>
        <v>0.73678797849211086</v>
      </c>
      <c r="W147" s="112">
        <f t="shared" ref="W147:Y147" si="61">IF(W128=0,"",W128/W109)</f>
        <v>0.74846561022222202</v>
      </c>
      <c r="X147" s="112">
        <f t="shared" si="61"/>
        <v>0.74846561022222224</v>
      </c>
      <c r="Y147" s="112">
        <f t="shared" si="61"/>
        <v>0.79008233214497758</v>
      </c>
      <c r="DA147" s="131" t="s">
        <v>1975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0.93251627751524346</v>
      </c>
      <c r="C148" s="113">
        <f t="shared" si="62"/>
        <v>0.87614709712768124</v>
      </c>
      <c r="D148" s="113">
        <f t="shared" si="62"/>
        <v>0.94790027440523505</v>
      </c>
      <c r="E148" s="113">
        <f t="shared" si="62"/>
        <v>0.97033145850734515</v>
      </c>
      <c r="F148" s="113">
        <f t="shared" si="62"/>
        <v>0.96083098978279802</v>
      </c>
      <c r="G148" s="113">
        <f t="shared" si="62"/>
        <v>0.96247592919950897</v>
      </c>
      <c r="H148" s="113">
        <f t="shared" si="62"/>
        <v>0.94894286061552835</v>
      </c>
      <c r="I148" s="113">
        <f t="shared" si="62"/>
        <v>0.95819993815757676</v>
      </c>
      <c r="J148" s="113">
        <f t="shared" si="62"/>
        <v>0.96141592550118327</v>
      </c>
      <c r="K148" s="113">
        <f t="shared" si="62"/>
        <v>0.96402308895771316</v>
      </c>
      <c r="L148" s="113">
        <f t="shared" si="62"/>
        <v>0.96461367063634029</v>
      </c>
      <c r="M148" s="113">
        <f t="shared" si="62"/>
        <v>0.94776331638186917</v>
      </c>
      <c r="N148" s="113">
        <f t="shared" si="62"/>
        <v>0.96531827854689534</v>
      </c>
      <c r="O148" s="113">
        <f t="shared" si="62"/>
        <v>0.97958622276487239</v>
      </c>
      <c r="P148" s="113">
        <f t="shared" si="62"/>
        <v>0.95530851462906607</v>
      </c>
      <c r="Q148" s="113">
        <f t="shared" si="62"/>
        <v>0.99293012093255661</v>
      </c>
      <c r="R148" s="113">
        <f t="shared" ref="R148:V148" si="63">IF(R129=0,"",R129/R110)</f>
        <v>0.98883881782173244</v>
      </c>
      <c r="S148" s="113">
        <f t="shared" si="63"/>
        <v>0.97805498131670721</v>
      </c>
      <c r="T148" s="113">
        <f t="shared" si="63"/>
        <v>0.9761675620536252</v>
      </c>
      <c r="U148" s="113">
        <f t="shared" si="63"/>
        <v>0.96967027296164843</v>
      </c>
      <c r="V148" s="113">
        <f t="shared" si="63"/>
        <v>0.97537659712047964</v>
      </c>
      <c r="W148" s="113">
        <f t="shared" ref="W148:Y148" si="64">IF(W129=0,"",W129/W110)</f>
        <v>0.97554633567563231</v>
      </c>
      <c r="X148" s="113">
        <f t="shared" si="64"/>
        <v>0.9734705243266879</v>
      </c>
      <c r="Y148" s="113">
        <f t="shared" si="64"/>
        <v>0.98260350062358015</v>
      </c>
      <c r="DA148" s="132" t="s">
        <v>1976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0.60636878733371902</v>
      </c>
      <c r="C149" s="111">
        <f t="shared" si="65"/>
        <v>0.60944048377825011</v>
      </c>
      <c r="D149" s="111">
        <f t="shared" si="65"/>
        <v>0.61836305384477763</v>
      </c>
      <c r="E149" s="111">
        <f t="shared" si="65"/>
        <v>0.62662896864041384</v>
      </c>
      <c r="F149" s="111">
        <f t="shared" si="65"/>
        <v>0.62734760354644736</v>
      </c>
      <c r="G149" s="111">
        <f t="shared" si="65"/>
        <v>0.62942862047084169</v>
      </c>
      <c r="H149" s="111">
        <f t="shared" si="65"/>
        <v>0.63162488472284339</v>
      </c>
      <c r="I149" s="111">
        <f t="shared" si="65"/>
        <v>0.63175318796633695</v>
      </c>
      <c r="J149" s="111">
        <f t="shared" si="65"/>
        <v>0.63570791966879558</v>
      </c>
      <c r="K149" s="111">
        <f t="shared" si="65"/>
        <v>0.63601317235570831</v>
      </c>
      <c r="L149" s="111">
        <f t="shared" si="65"/>
        <v>0.6381125297592205</v>
      </c>
      <c r="M149" s="111">
        <f t="shared" si="65"/>
        <v>0.63981854136906124</v>
      </c>
      <c r="N149" s="111">
        <f t="shared" si="65"/>
        <v>0.64202555904601899</v>
      </c>
      <c r="O149" s="111">
        <f t="shared" si="65"/>
        <v>0.6464230843847022</v>
      </c>
      <c r="P149" s="111">
        <f t="shared" si="65"/>
        <v>0.64669025580381134</v>
      </c>
      <c r="Q149" s="111">
        <f t="shared" si="65"/>
        <v>0.64765579522067096</v>
      </c>
      <c r="R149" s="111">
        <f t="shared" ref="R149:V149" si="66">IF(R130=0,"",R130/R111)</f>
        <v>0.6937471445759591</v>
      </c>
      <c r="S149" s="111">
        <f t="shared" si="66"/>
        <v>0.71010467441493308</v>
      </c>
      <c r="T149" s="111">
        <f t="shared" si="66"/>
        <v>0.7274137937405214</v>
      </c>
      <c r="U149" s="111">
        <f t="shared" si="66"/>
        <v>0.73232247274901385</v>
      </c>
      <c r="V149" s="111">
        <f t="shared" si="66"/>
        <v>0.73604566494538881</v>
      </c>
      <c r="W149" s="111">
        <f t="shared" ref="W149:Y149" si="67">IF(W130=0,"",W130/W111)</f>
        <v>0.74846561022222213</v>
      </c>
      <c r="X149" s="111">
        <f t="shared" si="67"/>
        <v>0.74846561022222191</v>
      </c>
      <c r="Y149" s="111">
        <f t="shared" si="67"/>
        <v>0.79031464207493873</v>
      </c>
      <c r="DA149" s="63" t="s">
        <v>1977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1978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0.59103344456013018</v>
      </c>
      <c r="C151" s="124">
        <f t="shared" si="71"/>
        <v>0.59271055986900512</v>
      </c>
      <c r="D151" s="124">
        <f t="shared" si="71"/>
        <v>0.59079041405305477</v>
      </c>
      <c r="E151" s="124">
        <f t="shared" si="71"/>
        <v>0.59226173281084749</v>
      </c>
      <c r="F151" s="124">
        <f t="shared" si="71"/>
        <v>0.59534158888702826</v>
      </c>
      <c r="G151" s="124">
        <f t="shared" si="71"/>
        <v>0.59384089862574652</v>
      </c>
      <c r="H151" s="124">
        <f t="shared" si="71"/>
        <v>0.59565310786256453</v>
      </c>
      <c r="I151" s="124">
        <f t="shared" si="71"/>
        <v>0.59603943716413732</v>
      </c>
      <c r="J151" s="124">
        <f t="shared" si="71"/>
        <v>0.59944820626623097</v>
      </c>
      <c r="K151" s="124">
        <f t="shared" si="71"/>
        <v>0.60021074423133625</v>
      </c>
      <c r="L151" s="124">
        <f t="shared" si="71"/>
        <v>0.60639228922346911</v>
      </c>
      <c r="M151" s="124">
        <f t="shared" si="71"/>
        <v>0.6126925076387274</v>
      </c>
      <c r="N151" s="124">
        <f t="shared" si="71"/>
        <v>0.6092868902261106</v>
      </c>
      <c r="O151" s="124">
        <f t="shared" si="71"/>
        <v>0.60723685302550146</v>
      </c>
      <c r="P151" s="124">
        <f t="shared" si="71"/>
        <v>0.61155518229275219</v>
      </c>
      <c r="Q151" s="124">
        <f t="shared" si="71"/>
        <v>0.6035234081373293</v>
      </c>
      <c r="R151" s="124">
        <f t="shared" ref="R151:V151" si="72">IF(R132=0,"",R132/R113)</f>
        <v>0.60606732574140332</v>
      </c>
      <c r="S151" s="124">
        <f t="shared" si="72"/>
        <v>0.61567077324840214</v>
      </c>
      <c r="T151" s="124">
        <f t="shared" si="72"/>
        <v>0.62611857256028991</v>
      </c>
      <c r="U151" s="124">
        <f t="shared" si="72"/>
        <v>0.63307388941690035</v>
      </c>
      <c r="V151" s="124">
        <f t="shared" si="72"/>
        <v>0.63587607238022725</v>
      </c>
      <c r="W151" s="124">
        <f t="shared" ref="W151:Y151" si="73">IF(W132=0,"",W132/W113)</f>
        <v>0.63266925881584801</v>
      </c>
      <c r="X151" s="124">
        <f t="shared" si="73"/>
        <v>0.6362927592957407</v>
      </c>
      <c r="Y151" s="124">
        <f t="shared" si="73"/>
        <v>0.64499782560174901</v>
      </c>
      <c r="DA151" s="130" t="s">
        <v>1979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0.56328607247401996</v>
      </c>
      <c r="C152" s="111">
        <f t="shared" si="74"/>
        <v>0.56456745584848733</v>
      </c>
      <c r="D152" s="111">
        <f t="shared" si="74"/>
        <v>0.56606524183200602</v>
      </c>
      <c r="E152" s="111">
        <f t="shared" si="74"/>
        <v>0.56741863495262235</v>
      </c>
      <c r="F152" s="111">
        <f t="shared" si="74"/>
        <v>0.56865465535728288</v>
      </c>
      <c r="G152" s="111">
        <f t="shared" si="74"/>
        <v>0.56994541550379896</v>
      </c>
      <c r="H152" s="111">
        <f t="shared" si="74"/>
        <v>0.57131678908153605</v>
      </c>
      <c r="I152" s="111">
        <f t="shared" si="74"/>
        <v>0.57209882239353815</v>
      </c>
      <c r="J152" s="111">
        <f t="shared" si="74"/>
        <v>0.57262596575737124</v>
      </c>
      <c r="K152" s="111">
        <f t="shared" si="74"/>
        <v>0.57330560404435771</v>
      </c>
      <c r="L152" s="111">
        <f t="shared" si="74"/>
        <v>0.5740092234983869</v>
      </c>
      <c r="M152" s="111">
        <f t="shared" si="74"/>
        <v>0.5746616257182523</v>
      </c>
      <c r="N152" s="111">
        <f t="shared" si="74"/>
        <v>0.5753380266088971</v>
      </c>
      <c r="O152" s="111">
        <f t="shared" si="74"/>
        <v>0.57595359506622568</v>
      </c>
      <c r="P152" s="111">
        <f t="shared" si="74"/>
        <v>0.57643727931969879</v>
      </c>
      <c r="Q152" s="111">
        <f t="shared" si="74"/>
        <v>0.57728443050359168</v>
      </c>
      <c r="R152" s="111">
        <f t="shared" ref="R152:V152" si="75">IF(R133=0,"",R133/R114)</f>
        <v>0.57905311299286677</v>
      </c>
      <c r="S152" s="111">
        <f t="shared" si="75"/>
        <v>0.58168468025236553</v>
      </c>
      <c r="T152" s="111">
        <f t="shared" si="75"/>
        <v>0.58518120519831296</v>
      </c>
      <c r="U152" s="111">
        <f t="shared" si="75"/>
        <v>0.58957593870296998</v>
      </c>
      <c r="V152" s="111">
        <f t="shared" si="75"/>
        <v>0.59491883353111819</v>
      </c>
      <c r="W152" s="111">
        <f t="shared" ref="W152:Y152" si="76">IF(W133=0,"",W133/W114)</f>
        <v>0.6003203211653626</v>
      </c>
      <c r="X152" s="111">
        <f t="shared" si="76"/>
        <v>0.60531533613513022</v>
      </c>
      <c r="Y152" s="111">
        <f t="shared" si="76"/>
        <v>0.60948942847649623</v>
      </c>
      <c r="DA152" s="63" t="s">
        <v>1980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0.728184165129101</v>
      </c>
      <c r="C153" s="45">
        <f t="shared" si="77"/>
        <v>0.73054555024126966</v>
      </c>
      <c r="D153" s="45">
        <f t="shared" si="77"/>
        <v>0.73235877856272746</v>
      </c>
      <c r="E153" s="45">
        <f t="shared" si="77"/>
        <v>0.73587152639161901</v>
      </c>
      <c r="F153" s="45">
        <f t="shared" si="77"/>
        <v>0.73854991110584922</v>
      </c>
      <c r="G153" s="45">
        <f t="shared" si="77"/>
        <v>0.74043985273368107</v>
      </c>
      <c r="H153" s="45">
        <f t="shared" si="77"/>
        <v>0.74403170585456491</v>
      </c>
      <c r="I153" s="45">
        <f t="shared" si="77"/>
        <v>0.74575190130128299</v>
      </c>
      <c r="J153" s="45">
        <f t="shared" si="77"/>
        <v>0.74733420377825821</v>
      </c>
      <c r="K153" s="45">
        <f t="shared" si="77"/>
        <v>0.74885699505884429</v>
      </c>
      <c r="L153" s="45">
        <f t="shared" si="77"/>
        <v>0.7511594645284102</v>
      </c>
      <c r="M153" s="45">
        <f t="shared" si="77"/>
        <v>0.75325771617058734</v>
      </c>
      <c r="N153" s="45">
        <f t="shared" si="77"/>
        <v>0.75437074236442769</v>
      </c>
      <c r="O153" s="45">
        <f t="shared" si="77"/>
        <v>0.75529132191565451</v>
      </c>
      <c r="P153" s="45">
        <f t="shared" si="77"/>
        <v>0.75972750539412837</v>
      </c>
      <c r="Q153" s="45">
        <f t="shared" si="77"/>
        <v>0.76308052636006463</v>
      </c>
      <c r="R153" s="45">
        <f t="shared" ref="R153:V153" si="78">IF(R134=0,"",R134/R115)</f>
        <v>0.772698230360093</v>
      </c>
      <c r="S153" s="45">
        <f t="shared" si="78"/>
        <v>0.7887336873347609</v>
      </c>
      <c r="T153" s="45">
        <f t="shared" si="78"/>
        <v>0.80598686910350958</v>
      </c>
      <c r="U153" s="45">
        <f t="shared" si="78"/>
        <v>0.81559357063447813</v>
      </c>
      <c r="V153" s="45">
        <f t="shared" si="78"/>
        <v>0.8192034940370484</v>
      </c>
      <c r="W153" s="45">
        <f t="shared" ref="W153:Y153" si="79">IF(W134=0,"",W134/W115)</f>
        <v>0.83609472775823257</v>
      </c>
      <c r="X153" s="45">
        <f t="shared" si="79"/>
        <v>0.85372242419801558</v>
      </c>
      <c r="Y153" s="45">
        <f t="shared" si="79"/>
        <v>0.86079151480008642</v>
      </c>
      <c r="DA153" s="60" t="s">
        <v>1981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4721.0293475999988</v>
      </c>
      <c r="C155" s="117">
        <f t="shared" si="80"/>
        <v>5299.7015285999987</v>
      </c>
      <c r="D155" s="117">
        <f t="shared" si="80"/>
        <v>5940.9277156800008</v>
      </c>
      <c r="E155" s="117">
        <f t="shared" si="80"/>
        <v>6946.8905653199972</v>
      </c>
      <c r="F155" s="117">
        <f t="shared" si="80"/>
        <v>7116.5468915999982</v>
      </c>
      <c r="G155" s="117">
        <f t="shared" si="80"/>
        <v>7473.629054160001</v>
      </c>
      <c r="H155" s="117">
        <f t="shared" si="80"/>
        <v>8588.7386640000004</v>
      </c>
      <c r="I155" s="117">
        <f t="shared" si="80"/>
        <v>8864.3070824399983</v>
      </c>
      <c r="J155" s="117">
        <f t="shared" si="80"/>
        <v>8538.2147347200025</v>
      </c>
      <c r="K155" s="117">
        <f t="shared" si="80"/>
        <v>8650.2708593999978</v>
      </c>
      <c r="L155" s="117">
        <f t="shared" si="80"/>
        <v>9999.2861834400028</v>
      </c>
      <c r="M155" s="117">
        <f t="shared" si="80"/>
        <v>8014.2039900000018</v>
      </c>
      <c r="N155" s="117">
        <f t="shared" si="80"/>
        <v>8243.1761680800028</v>
      </c>
      <c r="O155" s="117">
        <f t="shared" si="80"/>
        <v>7501.0375598400005</v>
      </c>
      <c r="P155" s="117">
        <f t="shared" si="80"/>
        <v>7267.9837982400013</v>
      </c>
      <c r="Q155" s="117">
        <f t="shared" si="80"/>
        <v>7793.3471932800039</v>
      </c>
      <c r="R155" s="117">
        <f t="shared" ref="R155:V155" si="81">R156+R159+R161+R170</f>
        <v>7833.3859652399997</v>
      </c>
      <c r="S155" s="117">
        <f t="shared" si="81"/>
        <v>7804.1456326467141</v>
      </c>
      <c r="T155" s="117">
        <f t="shared" si="81"/>
        <v>8579.8214159207255</v>
      </c>
      <c r="U155" s="117">
        <f t="shared" si="81"/>
        <v>8117.9170285784103</v>
      </c>
      <c r="V155" s="117">
        <f t="shared" si="81"/>
        <v>8158.1751061908572</v>
      </c>
      <c r="W155" s="117">
        <f t="shared" ref="W155:Y155" si="82">W156+W159+W161+W170</f>
        <v>8534.5483779949354</v>
      </c>
      <c r="X155" s="117">
        <f t="shared" si="82"/>
        <v>7321.8205602602702</v>
      </c>
      <c r="Y155" s="117">
        <f t="shared" si="82"/>
        <v>6862.6883569977335</v>
      </c>
      <c r="DA155" s="129" t="s">
        <v>2132</v>
      </c>
    </row>
    <row r="156" spans="1:105" ht="12" customHeight="1" x14ac:dyDescent="0.25">
      <c r="A156" s="121" t="s">
        <v>57</v>
      </c>
      <c r="B156" s="122">
        <f t="shared" ref="B156:Q156" si="83">SUM(B157:B158)</f>
        <v>3514.3842946273298</v>
      </c>
      <c r="C156" s="122">
        <f t="shared" si="83"/>
        <v>3923.4490447132694</v>
      </c>
      <c r="D156" s="122">
        <f t="shared" si="83"/>
        <v>4450.5498182121573</v>
      </c>
      <c r="E156" s="122">
        <f t="shared" si="83"/>
        <v>5306.0096094699029</v>
      </c>
      <c r="F156" s="122">
        <f t="shared" si="83"/>
        <v>5537.4240986233581</v>
      </c>
      <c r="G156" s="122">
        <f t="shared" si="83"/>
        <v>5810.694229640003</v>
      </c>
      <c r="H156" s="122">
        <f t="shared" si="83"/>
        <v>6585.2348972441723</v>
      </c>
      <c r="I156" s="122">
        <f t="shared" si="83"/>
        <v>6776.1129680682398</v>
      </c>
      <c r="J156" s="122">
        <f t="shared" si="83"/>
        <v>6449.776237941498</v>
      </c>
      <c r="K156" s="122">
        <f t="shared" si="83"/>
        <v>6618.4450742534691</v>
      </c>
      <c r="L156" s="122">
        <f t="shared" si="83"/>
        <v>7773.1026518290391</v>
      </c>
      <c r="M156" s="122">
        <f t="shared" si="83"/>
        <v>6096.10819607137</v>
      </c>
      <c r="N156" s="122">
        <f t="shared" si="83"/>
        <v>6235.1972775826689</v>
      </c>
      <c r="O156" s="122">
        <f t="shared" si="83"/>
        <v>5609.6585899380207</v>
      </c>
      <c r="P156" s="122">
        <f t="shared" si="83"/>
        <v>5351.3796236784538</v>
      </c>
      <c r="Q156" s="122">
        <f t="shared" si="83"/>
        <v>5716.2766653562312</v>
      </c>
      <c r="R156" s="122">
        <f t="shared" ref="R156:V156" si="84">SUM(R157:R158)</f>
        <v>5459.5602803715956</v>
      </c>
      <c r="S156" s="122">
        <f t="shared" si="84"/>
        <v>5441.5613369407738</v>
      </c>
      <c r="T156" s="122">
        <f t="shared" si="84"/>
        <v>6108.606249527681</v>
      </c>
      <c r="U156" s="122">
        <f t="shared" si="84"/>
        <v>5709.4183349059695</v>
      </c>
      <c r="V156" s="122">
        <f t="shared" si="84"/>
        <v>5742.7391141607077</v>
      </c>
      <c r="W156" s="122">
        <f t="shared" ref="W156:Y156" si="85">SUM(W157:W158)</f>
        <v>5882.0843628420998</v>
      </c>
      <c r="X156" s="122">
        <f t="shared" si="85"/>
        <v>5027.5183704190422</v>
      </c>
      <c r="Y156" s="122">
        <f t="shared" si="85"/>
        <v>4759.4106016875457</v>
      </c>
      <c r="DA156" s="130" t="s">
        <v>2133</v>
      </c>
    </row>
    <row r="157" spans="1:105" ht="12" customHeight="1" x14ac:dyDescent="0.25">
      <c r="A157" s="97" t="s">
        <v>212</v>
      </c>
      <c r="B157" s="98">
        <v>3514.3842946273298</v>
      </c>
      <c r="C157" s="98">
        <v>3923.4490447132694</v>
      </c>
      <c r="D157" s="98">
        <v>4450.5498182121573</v>
      </c>
      <c r="E157" s="98">
        <v>5306.0096094699029</v>
      </c>
      <c r="F157" s="98">
        <v>5537.4240986233581</v>
      </c>
      <c r="G157" s="98">
        <v>5810.694229640003</v>
      </c>
      <c r="H157" s="98">
        <v>6585.2348972441723</v>
      </c>
      <c r="I157" s="98">
        <v>6776.1129680682398</v>
      </c>
      <c r="J157" s="98">
        <v>6449.776237941498</v>
      </c>
      <c r="K157" s="98">
        <v>6618.4450742534691</v>
      </c>
      <c r="L157" s="98">
        <v>7773.1026518290391</v>
      </c>
      <c r="M157" s="98">
        <v>6096.10819607137</v>
      </c>
      <c r="N157" s="98">
        <v>6235.1972775826689</v>
      </c>
      <c r="O157" s="98">
        <v>5609.6585899380207</v>
      </c>
      <c r="P157" s="98">
        <v>5351.3796236784538</v>
      </c>
      <c r="Q157" s="98">
        <v>5716.2766653562312</v>
      </c>
      <c r="R157" s="98">
        <v>5459.5602803715956</v>
      </c>
      <c r="S157" s="98">
        <v>5441.5613369407738</v>
      </c>
      <c r="T157" s="98">
        <v>6108.606249527681</v>
      </c>
      <c r="U157" s="98">
        <v>5709.4183349059695</v>
      </c>
      <c r="V157" s="98">
        <v>5742.7391141607077</v>
      </c>
      <c r="W157" s="98">
        <v>5882.0843628420998</v>
      </c>
      <c r="X157" s="98">
        <v>5027.5183704190422</v>
      </c>
      <c r="Y157" s="98">
        <v>4759.4106016875457</v>
      </c>
      <c r="DA157" s="63" t="s">
        <v>2134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2135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2136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2137</v>
      </c>
    </row>
    <row r="161" spans="1:105" ht="12" customHeight="1" x14ac:dyDescent="0.25">
      <c r="A161" s="121" t="s">
        <v>55</v>
      </c>
      <c r="B161" s="122">
        <v>855.67885037979772</v>
      </c>
      <c r="C161" s="122">
        <v>958.05905690818236</v>
      </c>
      <c r="D161" s="122">
        <v>1025.8707599594586</v>
      </c>
      <c r="E161" s="122">
        <v>1093.9375610100531</v>
      </c>
      <c r="F161" s="122">
        <v>1053.1241416632668</v>
      </c>
      <c r="G161" s="122">
        <v>1104.9317944275087</v>
      </c>
      <c r="H161" s="122">
        <v>1270.8952151207786</v>
      </c>
      <c r="I161" s="122">
        <v>1330.8309162552007</v>
      </c>
      <c r="J161" s="122">
        <v>1330.9460197055405</v>
      </c>
      <c r="K161" s="122">
        <v>1283.6169320346751</v>
      </c>
      <c r="L161" s="122">
        <v>1462.9562419797137</v>
      </c>
      <c r="M161" s="122">
        <v>1289.0308393321582</v>
      </c>
      <c r="N161" s="122">
        <v>1348.0747927791476</v>
      </c>
      <c r="O161" s="122">
        <v>1324.8408766965229</v>
      </c>
      <c r="P161" s="122">
        <v>1325.5683345049677</v>
      </c>
      <c r="Q161" s="122">
        <v>1398.3798835226405</v>
      </c>
      <c r="R161" s="122">
        <v>1595.0901224775068</v>
      </c>
      <c r="S161" s="122">
        <v>1589.3482156235584</v>
      </c>
      <c r="T161" s="122">
        <v>1623.2962941281987</v>
      </c>
      <c r="U161" s="122">
        <v>1618.6731698116178</v>
      </c>
      <c r="V161" s="122">
        <v>1616.4355707784191</v>
      </c>
      <c r="W161" s="122">
        <v>1778.9780494370677</v>
      </c>
      <c r="X161" s="122">
        <v>1496.2208608125409</v>
      </c>
      <c r="Y161" s="122">
        <v>1355.2420504196314</v>
      </c>
      <c r="DA161" s="130" t="s">
        <v>2138</v>
      </c>
    </row>
    <row r="162" spans="1:105" ht="12" customHeight="1" x14ac:dyDescent="0.25">
      <c r="A162" s="97" t="s">
        <v>134</v>
      </c>
      <c r="B162" s="98">
        <v>855.50263503027941</v>
      </c>
      <c r="C162" s="98">
        <v>957.72101392803779</v>
      </c>
      <c r="D162" s="98">
        <v>1025.724406175269</v>
      </c>
      <c r="E162" s="98">
        <v>1093.8283528655054</v>
      </c>
      <c r="F162" s="98">
        <v>1052.9899675098909</v>
      </c>
      <c r="G162" s="98">
        <v>1104.7983199506698</v>
      </c>
      <c r="H162" s="98">
        <v>1270.6638155834837</v>
      </c>
      <c r="I162" s="98">
        <v>1330.5730312294627</v>
      </c>
      <c r="J162" s="98">
        <v>1330.6202821726317</v>
      </c>
      <c r="K162" s="98">
        <v>1283.2375524476877</v>
      </c>
      <c r="L162" s="98">
        <v>1462.416491726739</v>
      </c>
      <c r="M162" s="98">
        <v>1288.2972610010218</v>
      </c>
      <c r="N162" s="98">
        <v>1347.5902943561077</v>
      </c>
      <c r="O162" s="98">
        <v>1324.5318398792883</v>
      </c>
      <c r="P162" s="98">
        <v>1324.9129842726702</v>
      </c>
      <c r="Q162" s="98">
        <v>1398.1920287746329</v>
      </c>
      <c r="R162" s="98">
        <v>1594.6703136644987</v>
      </c>
      <c r="S162" s="98">
        <v>1588.6566166154737</v>
      </c>
      <c r="T162" s="98">
        <v>1622.4404982839992</v>
      </c>
      <c r="U162" s="98">
        <v>1617.5586804017494</v>
      </c>
      <c r="V162" s="98">
        <v>1615.505424369175</v>
      </c>
      <c r="W162" s="98">
        <v>1777.6342138305081</v>
      </c>
      <c r="X162" s="98">
        <v>1495.0826957258344</v>
      </c>
      <c r="Y162" s="98">
        <v>1354.4452493310521</v>
      </c>
      <c r="DA162" s="63" t="s">
        <v>2139</v>
      </c>
    </row>
    <row r="163" spans="1:105" ht="12" customHeight="1" x14ac:dyDescent="0.25">
      <c r="A163" s="97" t="s">
        <v>133</v>
      </c>
      <c r="B163" s="98">
        <v>0.17621534951834739</v>
      </c>
      <c r="C163" s="98">
        <v>0.33804298014458711</v>
      </c>
      <c r="D163" s="98">
        <v>0.14635378418953726</v>
      </c>
      <c r="E163" s="98">
        <v>0.10920814454762837</v>
      </c>
      <c r="F163" s="98">
        <v>0.13417415337593938</v>
      </c>
      <c r="G163" s="98">
        <v>0.13347447683898755</v>
      </c>
      <c r="H163" s="98">
        <v>0.23139953729498047</v>
      </c>
      <c r="I163" s="98">
        <v>0.25788502573793487</v>
      </c>
      <c r="J163" s="98">
        <v>0.32573753290873125</v>
      </c>
      <c r="K163" s="98">
        <v>0.37937958698741786</v>
      </c>
      <c r="L163" s="98">
        <v>0.53975025297464385</v>
      </c>
      <c r="M163" s="98">
        <v>0.73357833113630388</v>
      </c>
      <c r="N163" s="98">
        <v>0.4844984230399042</v>
      </c>
      <c r="O163" s="98">
        <v>0.30903681723443444</v>
      </c>
      <c r="P163" s="98">
        <v>0.65535023229751332</v>
      </c>
      <c r="Q163" s="98">
        <v>0.18785474800750052</v>
      </c>
      <c r="R163" s="98">
        <v>0.41980881300804002</v>
      </c>
      <c r="S163" s="98">
        <v>0.69159900808469854</v>
      </c>
      <c r="T163" s="98">
        <v>0.85579584419946919</v>
      </c>
      <c r="U163" s="98">
        <v>1.1144894098683285</v>
      </c>
      <c r="V163" s="98">
        <v>0.93014640924417402</v>
      </c>
      <c r="W163" s="98">
        <v>1.343835606559717</v>
      </c>
      <c r="X163" s="98">
        <v>1.1381650867066202</v>
      </c>
      <c r="Y163" s="98">
        <v>0.79680108857919751</v>
      </c>
      <c r="DA163" s="63" t="s">
        <v>2140</v>
      </c>
    </row>
    <row r="164" spans="1:105" ht="12" customHeight="1" x14ac:dyDescent="0.25">
      <c r="A164" s="100" t="s">
        <v>212</v>
      </c>
      <c r="B164" s="101">
        <v>0.17621534951834739</v>
      </c>
      <c r="C164" s="101">
        <v>0.33804298014458711</v>
      </c>
      <c r="D164" s="101">
        <v>0.14635378418953726</v>
      </c>
      <c r="E164" s="101">
        <v>0.10920814454762837</v>
      </c>
      <c r="F164" s="101">
        <v>0.13417415337593938</v>
      </c>
      <c r="G164" s="101">
        <v>0.13347447683898755</v>
      </c>
      <c r="H164" s="101">
        <v>0.23139953729498047</v>
      </c>
      <c r="I164" s="101">
        <v>0.25788502573793487</v>
      </c>
      <c r="J164" s="101">
        <v>0.32573753290873125</v>
      </c>
      <c r="K164" s="101">
        <v>0.37937958698741786</v>
      </c>
      <c r="L164" s="101">
        <v>0.53975025297464385</v>
      </c>
      <c r="M164" s="101">
        <v>0.73357833113630388</v>
      </c>
      <c r="N164" s="101">
        <v>0.4844984230399042</v>
      </c>
      <c r="O164" s="101">
        <v>0.30903681723443444</v>
      </c>
      <c r="P164" s="101">
        <v>0.65535023229751332</v>
      </c>
      <c r="Q164" s="101">
        <v>0.18785474800750052</v>
      </c>
      <c r="R164" s="101">
        <v>0.41980881300804002</v>
      </c>
      <c r="S164" s="101">
        <v>0.69159900808469854</v>
      </c>
      <c r="T164" s="101">
        <v>0.85579584419946919</v>
      </c>
      <c r="U164" s="101">
        <v>1.1144894098683285</v>
      </c>
      <c r="V164" s="101">
        <v>0.93014640924417402</v>
      </c>
      <c r="W164" s="101">
        <v>1.343835606559717</v>
      </c>
      <c r="X164" s="101">
        <v>1.1381650867066202</v>
      </c>
      <c r="Y164" s="101">
        <v>0.79680108857919751</v>
      </c>
      <c r="DA164" s="131" t="s">
        <v>2141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2142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2143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2144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2145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2146</v>
      </c>
    </row>
    <row r="170" spans="1:105" ht="12" customHeight="1" x14ac:dyDescent="0.25">
      <c r="A170" s="121" t="s">
        <v>54</v>
      </c>
      <c r="B170" s="122">
        <v>350.96620259287118</v>
      </c>
      <c r="C170" s="122">
        <v>418.19342697854688</v>
      </c>
      <c r="D170" s="122">
        <v>464.50713750838497</v>
      </c>
      <c r="E170" s="122">
        <v>546.94339484004138</v>
      </c>
      <c r="F170" s="122">
        <v>525.99865131337356</v>
      </c>
      <c r="G170" s="122">
        <v>558.0030300924891</v>
      </c>
      <c r="H170" s="122">
        <v>732.60855163504993</v>
      </c>
      <c r="I170" s="122">
        <v>757.36319811655892</v>
      </c>
      <c r="J170" s="122">
        <v>757.49247707296331</v>
      </c>
      <c r="K170" s="122">
        <v>748.20885311185293</v>
      </c>
      <c r="L170" s="122">
        <v>763.22728963124882</v>
      </c>
      <c r="M170" s="122">
        <v>629.06495459647385</v>
      </c>
      <c r="N170" s="122">
        <v>659.90409771818656</v>
      </c>
      <c r="O170" s="122">
        <v>566.53809320545645</v>
      </c>
      <c r="P170" s="122">
        <v>591.03584005658001</v>
      </c>
      <c r="Q170" s="122">
        <v>678.69064440113186</v>
      </c>
      <c r="R170" s="122">
        <v>778.73556239089726</v>
      </c>
      <c r="S170" s="122">
        <v>773.23608008238216</v>
      </c>
      <c r="T170" s="122">
        <v>847.91887226484641</v>
      </c>
      <c r="U170" s="122">
        <v>789.8255238608225</v>
      </c>
      <c r="V170" s="122">
        <v>799.00042125173093</v>
      </c>
      <c r="W170" s="122">
        <v>873.48596571576672</v>
      </c>
      <c r="X170" s="122">
        <v>798.08132902868692</v>
      </c>
      <c r="Y170" s="122">
        <v>748.03570489055642</v>
      </c>
      <c r="DA170" s="130" t="s">
        <v>2147</v>
      </c>
    </row>
    <row r="171" spans="1:105" ht="12" customHeight="1" x14ac:dyDescent="0.25">
      <c r="A171" s="97" t="s">
        <v>175</v>
      </c>
      <c r="B171" s="98">
        <v>350.96620259287118</v>
      </c>
      <c r="C171" s="98">
        <v>418.19342697854688</v>
      </c>
      <c r="D171" s="98">
        <v>464.50713750838497</v>
      </c>
      <c r="E171" s="98">
        <v>546.94339484004138</v>
      </c>
      <c r="F171" s="98">
        <v>525.99865131337356</v>
      </c>
      <c r="G171" s="98">
        <v>558.0030300924891</v>
      </c>
      <c r="H171" s="98">
        <v>732.60855163504993</v>
      </c>
      <c r="I171" s="98">
        <v>757.36319811655892</v>
      </c>
      <c r="J171" s="98">
        <v>757.49247707296331</v>
      </c>
      <c r="K171" s="98">
        <v>748.20885311185293</v>
      </c>
      <c r="L171" s="98">
        <v>763.22728963124882</v>
      </c>
      <c r="M171" s="98">
        <v>629.06495459647385</v>
      </c>
      <c r="N171" s="98">
        <v>659.90409771818656</v>
      </c>
      <c r="O171" s="98">
        <v>566.53809320545645</v>
      </c>
      <c r="P171" s="98">
        <v>591.03584005658001</v>
      </c>
      <c r="Q171" s="98">
        <v>678.69064440113186</v>
      </c>
      <c r="R171" s="98">
        <v>778.73556239089726</v>
      </c>
      <c r="S171" s="98">
        <v>773.23608008238216</v>
      </c>
      <c r="T171" s="98">
        <v>847.91887226484641</v>
      </c>
      <c r="U171" s="98">
        <v>789.8255238608225</v>
      </c>
      <c r="V171" s="98">
        <v>799.00042125173093</v>
      </c>
      <c r="W171" s="98">
        <v>873.48596571576672</v>
      </c>
      <c r="X171" s="98">
        <v>798.08132902868692</v>
      </c>
      <c r="Y171" s="98">
        <v>748.03570489055642</v>
      </c>
      <c r="DA171" s="63" t="s">
        <v>2148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2149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7270.9672826018359</v>
      </c>
      <c r="C174" s="117">
        <f t="shared" si="87"/>
        <v>7738.9401060914133</v>
      </c>
      <c r="D174" s="117">
        <f t="shared" si="87"/>
        <v>7996.7130834837626</v>
      </c>
      <c r="E174" s="117">
        <f t="shared" si="87"/>
        <v>8580.9881681799143</v>
      </c>
      <c r="F174" s="117">
        <f t="shared" si="87"/>
        <v>8369.6673141678784</v>
      </c>
      <c r="G174" s="117">
        <f t="shared" si="87"/>
        <v>8547.7917370802934</v>
      </c>
      <c r="H174" s="117">
        <f t="shared" si="87"/>
        <v>9157.4105771347822</v>
      </c>
      <c r="I174" s="117">
        <f t="shared" si="87"/>
        <v>8997.2315249989388</v>
      </c>
      <c r="J174" s="117">
        <f t="shared" si="87"/>
        <v>8294.418561565386</v>
      </c>
      <c r="K174" s="117">
        <f t="shared" si="87"/>
        <v>8374.2411189001523</v>
      </c>
      <c r="L174" s="117">
        <f t="shared" si="87"/>
        <v>9443.9782105358627</v>
      </c>
      <c r="M174" s="117">
        <f t="shared" si="87"/>
        <v>7705.6865787078741</v>
      </c>
      <c r="N174" s="117">
        <f t="shared" si="87"/>
        <v>8047.2300538782247</v>
      </c>
      <c r="O174" s="117">
        <f t="shared" si="87"/>
        <v>7484.010030974865</v>
      </c>
      <c r="P174" s="117">
        <f t="shared" si="87"/>
        <v>7119.5194263270487</v>
      </c>
      <c r="Q174" s="117">
        <f t="shared" si="87"/>
        <v>7544.9715696917456</v>
      </c>
      <c r="R174" s="117">
        <f t="shared" ref="R174:V174" si="88">R175+R178+R180+R189</f>
        <v>7051.0022986330741</v>
      </c>
      <c r="S174" s="117">
        <f t="shared" si="88"/>
        <v>6671.2105153776238</v>
      </c>
      <c r="T174" s="117">
        <f t="shared" si="88"/>
        <v>7010.1758291542774</v>
      </c>
      <c r="U174" s="117">
        <f t="shared" si="88"/>
        <v>6544.4950349475903</v>
      </c>
      <c r="V174" s="117">
        <f t="shared" si="88"/>
        <v>6581.4916665453466</v>
      </c>
      <c r="W174" s="117">
        <f t="shared" ref="W174:Y174" si="89">W175+W178+W180+W189</f>
        <v>7097.5258510696085</v>
      </c>
      <c r="X174" s="117">
        <f t="shared" si="89"/>
        <v>6282.7198877633946</v>
      </c>
      <c r="Y174" s="117">
        <f t="shared" si="89"/>
        <v>6063.0749611730535</v>
      </c>
      <c r="DA174" s="129" t="s">
        <v>2300</v>
      </c>
    </row>
    <row r="175" spans="1:105" ht="12" customHeight="1" x14ac:dyDescent="0.25">
      <c r="A175" s="121" t="s">
        <v>57</v>
      </c>
      <c r="B175" s="122">
        <f t="shared" ref="B175:Q175" si="90">SUM(B176:B177)</f>
        <v>5311.7118433503974</v>
      </c>
      <c r="C175" s="122">
        <f t="shared" si="90"/>
        <v>5611.4125183205661</v>
      </c>
      <c r="D175" s="122">
        <f t="shared" si="90"/>
        <v>5902.4467694276291</v>
      </c>
      <c r="E175" s="122">
        <f t="shared" si="90"/>
        <v>6424.397511774946</v>
      </c>
      <c r="F175" s="122">
        <f t="shared" si="90"/>
        <v>6375.3796132580801</v>
      </c>
      <c r="G175" s="122">
        <f t="shared" si="90"/>
        <v>6514.3823996393412</v>
      </c>
      <c r="H175" s="122">
        <f t="shared" si="90"/>
        <v>6860.9230589020317</v>
      </c>
      <c r="I175" s="122">
        <f t="shared" si="90"/>
        <v>6743.3925084043331</v>
      </c>
      <c r="J175" s="122">
        <f t="shared" si="90"/>
        <v>6104.903194823175</v>
      </c>
      <c r="K175" s="122">
        <f t="shared" si="90"/>
        <v>6220.3177341905066</v>
      </c>
      <c r="L175" s="122">
        <f t="shared" si="90"/>
        <v>7121.7011168402059</v>
      </c>
      <c r="M175" s="122">
        <f t="shared" si="90"/>
        <v>5631.1723376269892</v>
      </c>
      <c r="N175" s="122">
        <f t="shared" si="90"/>
        <v>5889.3269798281726</v>
      </c>
      <c r="O175" s="122">
        <f t="shared" si="90"/>
        <v>5445.1695163367713</v>
      </c>
      <c r="P175" s="122">
        <f t="shared" si="90"/>
        <v>5095.4202470596074</v>
      </c>
      <c r="Q175" s="122">
        <f t="shared" si="90"/>
        <v>5394.6629015688786</v>
      </c>
      <c r="R175" s="122">
        <f t="shared" ref="R175:V175" si="91">SUM(R176:R177)</f>
        <v>4780.4560644398634</v>
      </c>
      <c r="S175" s="122">
        <f t="shared" si="91"/>
        <v>4492.6741603581122</v>
      </c>
      <c r="T175" s="122">
        <f t="shared" si="91"/>
        <v>4801.0707549986337</v>
      </c>
      <c r="U175" s="122">
        <f t="shared" si="91"/>
        <v>4419.3438217186103</v>
      </c>
      <c r="V175" s="122">
        <f t="shared" si="91"/>
        <v>4457.7791862752701</v>
      </c>
      <c r="W175" s="122">
        <f t="shared" ref="W175:Y175" si="92">SUM(W176:W177)</f>
        <v>4766.1556407674507</v>
      </c>
      <c r="X175" s="122">
        <f t="shared" si="92"/>
        <v>4203.3308955038938</v>
      </c>
      <c r="Y175" s="122">
        <f t="shared" si="92"/>
        <v>4060.1101062055041</v>
      </c>
      <c r="DA175" s="130" t="s">
        <v>2301</v>
      </c>
    </row>
    <row r="176" spans="1:105" ht="12" customHeight="1" x14ac:dyDescent="0.25">
      <c r="A176" s="97" t="s">
        <v>212</v>
      </c>
      <c r="B176" s="98">
        <v>5257.7981756799218</v>
      </c>
      <c r="C176" s="98">
        <v>5553.7371432067894</v>
      </c>
      <c r="D176" s="98">
        <v>5842.9064180043688</v>
      </c>
      <c r="E176" s="98">
        <v>6362.8763311643233</v>
      </c>
      <c r="F176" s="98">
        <v>6313.7559512872294</v>
      </c>
      <c r="G176" s="98">
        <v>6452.9053096034095</v>
      </c>
      <c r="H176" s="98">
        <v>6797.8873995016893</v>
      </c>
      <c r="I176" s="98">
        <v>6681.179417502608</v>
      </c>
      <c r="J176" s="98">
        <v>6049.2296409468754</v>
      </c>
      <c r="K176" s="98">
        <v>6165.1152998280913</v>
      </c>
      <c r="L176" s="98">
        <v>7058.0401398984804</v>
      </c>
      <c r="M176" s="98">
        <v>5579.7985361324418</v>
      </c>
      <c r="N176" s="98">
        <v>5835.4690219599033</v>
      </c>
      <c r="O176" s="98">
        <v>5393.7857658966996</v>
      </c>
      <c r="P176" s="98">
        <v>5045.9208427971689</v>
      </c>
      <c r="Q176" s="98">
        <v>5343.4844079607765</v>
      </c>
      <c r="R176" s="98">
        <v>4733.3363658426388</v>
      </c>
      <c r="S176" s="98">
        <v>4447.3686921793369</v>
      </c>
      <c r="T176" s="98">
        <v>4750.4367632761332</v>
      </c>
      <c r="U176" s="98">
        <v>4371.9112508869321</v>
      </c>
      <c r="V176" s="98">
        <v>4408.7556378220197</v>
      </c>
      <c r="W176" s="98">
        <v>4712.5120780902453</v>
      </c>
      <c r="X176" s="98">
        <v>4154.2415944436734</v>
      </c>
      <c r="Y176" s="98">
        <v>4011.7780725205757</v>
      </c>
      <c r="DA176" s="63" t="s">
        <v>2302</v>
      </c>
    </row>
    <row r="177" spans="1:105" ht="12" customHeight="1" x14ac:dyDescent="0.25">
      <c r="A177" s="97" t="s">
        <v>53</v>
      </c>
      <c r="B177" s="98">
        <v>53.913667670475249</v>
      </c>
      <c r="C177" s="98">
        <v>57.675375113776973</v>
      </c>
      <c r="D177" s="98">
        <v>59.540351423259864</v>
      </c>
      <c r="E177" s="98">
        <v>61.521180610622729</v>
      </c>
      <c r="F177" s="98">
        <v>61.623661970850463</v>
      </c>
      <c r="G177" s="98">
        <v>61.477090035931838</v>
      </c>
      <c r="H177" s="98">
        <v>63.035659400342276</v>
      </c>
      <c r="I177" s="98">
        <v>62.213090901725138</v>
      </c>
      <c r="J177" s="98">
        <v>55.673553876299749</v>
      </c>
      <c r="K177" s="98">
        <v>55.202434362415346</v>
      </c>
      <c r="L177" s="98">
        <v>63.660976941725337</v>
      </c>
      <c r="M177" s="98">
        <v>51.373801494547266</v>
      </c>
      <c r="N177" s="98">
        <v>53.857957868269629</v>
      </c>
      <c r="O177" s="98">
        <v>51.383750440071701</v>
      </c>
      <c r="P177" s="98">
        <v>49.499404262438468</v>
      </c>
      <c r="Q177" s="98">
        <v>51.178493608102272</v>
      </c>
      <c r="R177" s="98">
        <v>47.119698597224975</v>
      </c>
      <c r="S177" s="98">
        <v>45.305468178775442</v>
      </c>
      <c r="T177" s="98">
        <v>50.633991722500333</v>
      </c>
      <c r="U177" s="98">
        <v>47.432570831678696</v>
      </c>
      <c r="V177" s="98">
        <v>49.023548453250704</v>
      </c>
      <c r="W177" s="98">
        <v>53.643562677205594</v>
      </c>
      <c r="X177" s="98">
        <v>49.089301060220443</v>
      </c>
      <c r="Y177" s="98">
        <v>48.332033684928462</v>
      </c>
      <c r="DA177" s="63" t="s">
        <v>2303</v>
      </c>
    </row>
    <row r="178" spans="1:105" ht="12" customHeight="1" x14ac:dyDescent="0.25">
      <c r="A178" s="121" t="s">
        <v>92</v>
      </c>
      <c r="B178" s="122">
        <f t="shared" ref="B178:Y178" si="93">B179</f>
        <v>23.463203015510476</v>
      </c>
      <c r="C178" s="122">
        <f t="shared" si="93"/>
        <v>29.339047547639527</v>
      </c>
      <c r="D178" s="122">
        <f t="shared" si="93"/>
        <v>23.244882070038351</v>
      </c>
      <c r="E178" s="122">
        <f t="shared" si="93"/>
        <v>50.192811143978496</v>
      </c>
      <c r="F178" s="122">
        <f t="shared" si="93"/>
        <v>51.153926513461322</v>
      </c>
      <c r="G178" s="122">
        <f t="shared" si="93"/>
        <v>76.236328051336031</v>
      </c>
      <c r="H178" s="122">
        <f t="shared" si="93"/>
        <v>82.425026074265901</v>
      </c>
      <c r="I178" s="122">
        <f t="shared" si="93"/>
        <v>55.138078305185012</v>
      </c>
      <c r="J178" s="122">
        <f t="shared" si="93"/>
        <v>65.271927817485164</v>
      </c>
      <c r="K178" s="122">
        <f t="shared" si="93"/>
        <v>102.18718967756871</v>
      </c>
      <c r="L178" s="122">
        <f t="shared" si="93"/>
        <v>96.61813486362081</v>
      </c>
      <c r="M178" s="122">
        <f t="shared" si="93"/>
        <v>93.769109216009255</v>
      </c>
      <c r="N178" s="122">
        <f t="shared" si="93"/>
        <v>85.40968680710364</v>
      </c>
      <c r="O178" s="122">
        <f t="shared" si="93"/>
        <v>76.825946315249894</v>
      </c>
      <c r="P178" s="122">
        <f t="shared" si="93"/>
        <v>57.141514790082468</v>
      </c>
      <c r="Q178" s="122">
        <f t="shared" si="93"/>
        <v>85.946312440255923</v>
      </c>
      <c r="R178" s="122">
        <f t="shared" si="93"/>
        <v>77.045037354915763</v>
      </c>
      <c r="S178" s="122">
        <f t="shared" si="93"/>
        <v>87.496434010687906</v>
      </c>
      <c r="T178" s="122">
        <f t="shared" si="93"/>
        <v>72.669729281278819</v>
      </c>
      <c r="U178" s="122">
        <f t="shared" si="93"/>
        <v>74.929995724776035</v>
      </c>
      <c r="V178" s="122">
        <f t="shared" si="93"/>
        <v>79.171078551374436</v>
      </c>
      <c r="W178" s="122">
        <f t="shared" si="93"/>
        <v>83.374272828690707</v>
      </c>
      <c r="X178" s="122">
        <f t="shared" si="93"/>
        <v>80.739320957027687</v>
      </c>
      <c r="Y178" s="122">
        <f t="shared" si="93"/>
        <v>76.66959809813963</v>
      </c>
      <c r="DA178" s="130" t="s">
        <v>2304</v>
      </c>
    </row>
    <row r="179" spans="1:105" ht="12" customHeight="1" x14ac:dyDescent="0.25">
      <c r="A179" s="97" t="s">
        <v>53</v>
      </c>
      <c r="B179" s="98">
        <f>RES_hhdet_fech!B67</f>
        <v>23.463203015510476</v>
      </c>
      <c r="C179" s="98">
        <f>RES_hhdet_fech!C67</f>
        <v>29.339047547639527</v>
      </c>
      <c r="D179" s="98">
        <f>RES_hhdet_fech!D67</f>
        <v>23.244882070038351</v>
      </c>
      <c r="E179" s="98">
        <f>RES_hhdet_fech!E67</f>
        <v>50.192811143978496</v>
      </c>
      <c r="F179" s="98">
        <f>RES_hhdet_fech!F67</f>
        <v>51.153926513461322</v>
      </c>
      <c r="G179" s="98">
        <f>RES_hhdet_fech!G67</f>
        <v>76.236328051336031</v>
      </c>
      <c r="H179" s="98">
        <f>RES_hhdet_fech!H67</f>
        <v>82.425026074265901</v>
      </c>
      <c r="I179" s="98">
        <f>RES_hhdet_fech!I67</f>
        <v>55.138078305185012</v>
      </c>
      <c r="J179" s="98">
        <f>RES_hhdet_fech!J67</f>
        <v>65.271927817485164</v>
      </c>
      <c r="K179" s="98">
        <f>RES_hhdet_fech!K67</f>
        <v>102.18718967756871</v>
      </c>
      <c r="L179" s="98">
        <f>RES_hhdet_fech!L67</f>
        <v>96.61813486362081</v>
      </c>
      <c r="M179" s="98">
        <f>RES_hhdet_fech!M67</f>
        <v>93.769109216009255</v>
      </c>
      <c r="N179" s="98">
        <f>RES_hhdet_fech!N67</f>
        <v>85.40968680710364</v>
      </c>
      <c r="O179" s="98">
        <f>RES_hhdet_fech!O67</f>
        <v>76.825946315249894</v>
      </c>
      <c r="P179" s="98">
        <f>RES_hhdet_fech!P67</f>
        <v>57.141514790082468</v>
      </c>
      <c r="Q179" s="98">
        <f>RES_hhdet_fech!Q67</f>
        <v>85.946312440255923</v>
      </c>
      <c r="R179" s="98">
        <f>RES_hhdet_fech!R67</f>
        <v>77.045037354915763</v>
      </c>
      <c r="S179" s="98">
        <f>RES_hhdet_fech!S67</f>
        <v>87.496434010687906</v>
      </c>
      <c r="T179" s="98">
        <f>RES_hhdet_fech!T67</f>
        <v>72.669729281278819</v>
      </c>
      <c r="U179" s="98">
        <f>RES_hhdet_fech!U67</f>
        <v>74.929995724776035</v>
      </c>
      <c r="V179" s="98">
        <f>RES_hhdet_fech!V67</f>
        <v>79.171078551374436</v>
      </c>
      <c r="W179" s="98">
        <f>RES_hhdet_fech!W67</f>
        <v>83.374272828690707</v>
      </c>
      <c r="X179" s="98">
        <f>RES_hhdet_fech!X67</f>
        <v>80.739320957027687</v>
      </c>
      <c r="Y179" s="98">
        <f>RES_hhdet_fech!Y67</f>
        <v>76.66959809813963</v>
      </c>
      <c r="DA179" s="63" t="s">
        <v>2305</v>
      </c>
    </row>
    <row r="180" spans="1:105" ht="12" customHeight="1" x14ac:dyDescent="0.25">
      <c r="A180" s="121" t="s">
        <v>55</v>
      </c>
      <c r="B180" s="122">
        <v>1304.4897535479593</v>
      </c>
      <c r="C180" s="122">
        <v>1385.3588167827004</v>
      </c>
      <c r="D180" s="122">
        <v>1354.68537742135</v>
      </c>
      <c r="E180" s="122">
        <v>1337.0508816686208</v>
      </c>
      <c r="F180" s="122">
        <v>1231.6293092359674</v>
      </c>
      <c r="G180" s="122">
        <v>1236.4918496146327</v>
      </c>
      <c r="H180" s="122">
        <v>1333.7572988796715</v>
      </c>
      <c r="I180" s="122">
        <v>1332.534754895599</v>
      </c>
      <c r="J180" s="122">
        <v>1284.9379248345831</v>
      </c>
      <c r="K180" s="122">
        <v>1228.6252209399004</v>
      </c>
      <c r="L180" s="122">
        <v>1377.6210658548944</v>
      </c>
      <c r="M180" s="122">
        <v>1249.1758694297694</v>
      </c>
      <c r="N180" s="122">
        <v>1310.3797802311392</v>
      </c>
      <c r="O180" s="122">
        <v>1302.1777898530279</v>
      </c>
      <c r="P180" s="122">
        <v>1277.5744470442819</v>
      </c>
      <c r="Q180" s="122">
        <v>1325.6020219937391</v>
      </c>
      <c r="R180" s="122">
        <v>1408.8968509136462</v>
      </c>
      <c r="S180" s="122">
        <v>1334.9719231571983</v>
      </c>
      <c r="T180" s="122">
        <v>1326.9643375977962</v>
      </c>
      <c r="U180" s="122">
        <v>1301.2877214084101</v>
      </c>
      <c r="V180" s="122">
        <v>1294.1012017800454</v>
      </c>
      <c r="W180" s="122">
        <v>1436.9069711101722</v>
      </c>
      <c r="X180" s="122">
        <v>1245.241334342651</v>
      </c>
      <c r="Y180" s="122">
        <v>1192.0123662798217</v>
      </c>
      <c r="DA180" s="130" t="s">
        <v>2306</v>
      </c>
    </row>
    <row r="181" spans="1:105" ht="12" customHeight="1" x14ac:dyDescent="0.25">
      <c r="A181" s="97" t="s">
        <v>134</v>
      </c>
      <c r="B181" s="98">
        <v>1313.6825933912098</v>
      </c>
      <c r="C181" s="98">
        <v>1391.0681081000748</v>
      </c>
      <c r="D181" s="98">
        <v>1357.4036369029152</v>
      </c>
      <c r="E181" s="98">
        <v>1347.5960877305818</v>
      </c>
      <c r="F181" s="98">
        <v>1240.6768771729508</v>
      </c>
      <c r="G181" s="98">
        <v>1239.4536593210623</v>
      </c>
      <c r="H181" s="98">
        <v>1340.045322853545</v>
      </c>
      <c r="I181" s="98">
        <v>1338.9343075789577</v>
      </c>
      <c r="J181" s="98">
        <v>1297.5949616780208</v>
      </c>
      <c r="K181" s="98">
        <v>1239.950576006534</v>
      </c>
      <c r="L181" s="98">
        <v>1398.0955238143788</v>
      </c>
      <c r="M181" s="98">
        <v>1262.7548798262835</v>
      </c>
      <c r="N181" s="98">
        <v>1324.092953847266</v>
      </c>
      <c r="O181" s="98">
        <v>1309.8488523482183</v>
      </c>
      <c r="P181" s="98">
        <v>1282.5753650390063</v>
      </c>
      <c r="Q181" s="98">
        <v>1331.7065666110232</v>
      </c>
      <c r="R181" s="98">
        <v>1418.9277409859333</v>
      </c>
      <c r="S181" s="98">
        <v>1345.1468955512</v>
      </c>
      <c r="T181" s="98">
        <v>1344.0222780137863</v>
      </c>
      <c r="U181" s="98">
        <v>1315.6659590375887</v>
      </c>
      <c r="V181" s="98">
        <v>1305.3595559868604</v>
      </c>
      <c r="W181" s="98">
        <v>1441.4569882565961</v>
      </c>
      <c r="X181" s="98">
        <v>1248.3615653805991</v>
      </c>
      <c r="Y181" s="98">
        <v>1202.9615049956665</v>
      </c>
      <c r="DA181" s="63" t="s">
        <v>2307</v>
      </c>
    </row>
    <row r="182" spans="1:105" ht="12" customHeight="1" x14ac:dyDescent="0.25">
      <c r="A182" s="97" t="s">
        <v>133</v>
      </c>
      <c r="B182" s="98">
        <v>733.71245113811142</v>
      </c>
      <c r="C182" s="98">
        <v>861.11324123175325</v>
      </c>
      <c r="D182" s="98">
        <v>759.16589707355354</v>
      </c>
      <c r="E182" s="98">
        <v>737.37760834410938</v>
      </c>
      <c r="F182" s="98">
        <v>695.19595900386764</v>
      </c>
      <c r="G182" s="98">
        <v>700.49624765432065</v>
      </c>
      <c r="H182" s="98">
        <v>781.0008227632427</v>
      </c>
      <c r="I182" s="98">
        <v>777.18277379473273</v>
      </c>
      <c r="J182" s="98">
        <v>757.21087801499982</v>
      </c>
      <c r="K182" s="98">
        <v>727.63346568667578</v>
      </c>
      <c r="L182" s="98">
        <v>830.93821668122337</v>
      </c>
      <c r="M182" s="98">
        <v>776.8720836786074</v>
      </c>
      <c r="N182" s="98">
        <v>807.52909170618602</v>
      </c>
      <c r="O182" s="98">
        <v>797.15859216717843</v>
      </c>
      <c r="P182" s="98">
        <v>811.55159077585665</v>
      </c>
      <c r="Q182" s="98">
        <v>821.54190469003072</v>
      </c>
      <c r="R182" s="98">
        <v>906.40969663110434</v>
      </c>
      <c r="S182" s="98">
        <v>893.98610228766222</v>
      </c>
      <c r="T182" s="98">
        <v>918.64389527426715</v>
      </c>
      <c r="U182" s="98">
        <v>926.63593668396777</v>
      </c>
      <c r="V182" s="98">
        <v>930.09122603158653</v>
      </c>
      <c r="W182" s="98">
        <v>1048.298488184726</v>
      </c>
      <c r="X182" s="98">
        <v>922.59244725383337</v>
      </c>
      <c r="Y182" s="98">
        <v>892.86636294241941</v>
      </c>
      <c r="DA182" s="63" t="s">
        <v>2308</v>
      </c>
    </row>
    <row r="183" spans="1:105" ht="12" customHeight="1" x14ac:dyDescent="0.25">
      <c r="A183" s="100" t="s">
        <v>212</v>
      </c>
      <c r="B183" s="101">
        <v>150.01648991054776</v>
      </c>
      <c r="C183" s="101">
        <v>311.28812056072081</v>
      </c>
      <c r="D183" s="101">
        <v>122.19458700815187</v>
      </c>
      <c r="E183" s="101">
        <v>71.14667389270879</v>
      </c>
      <c r="F183" s="101">
        <v>85.217565690865612</v>
      </c>
      <c r="G183" s="101">
        <v>82.099602075454641</v>
      </c>
      <c r="H183" s="101">
        <v>122.12790038385801</v>
      </c>
      <c r="I183" s="101">
        <v>98.619801396376829</v>
      </c>
      <c r="J183" s="101">
        <v>88.386717453006</v>
      </c>
      <c r="K183" s="101">
        <v>78.128953681393398</v>
      </c>
      <c r="L183" s="101">
        <v>92.087981426410877</v>
      </c>
      <c r="M183" s="101">
        <v>128.44160434326213</v>
      </c>
      <c r="N183" s="101">
        <v>87.589925800872166</v>
      </c>
      <c r="O183" s="101">
        <v>52.44681386778138</v>
      </c>
      <c r="P183" s="101">
        <v>106.41973780548831</v>
      </c>
      <c r="Q183" s="101">
        <v>24.633426636061472</v>
      </c>
      <c r="R183" s="101">
        <v>45.986307441359877</v>
      </c>
      <c r="S183" s="101">
        <v>74.023342094584308</v>
      </c>
      <c r="T183" s="101">
        <v>87.428510435306023</v>
      </c>
      <c r="U183" s="101">
        <v>110.04137801585871</v>
      </c>
      <c r="V183" s="101">
        <v>90.01343283724313</v>
      </c>
      <c r="W183" s="101">
        <v>115.09386248142987</v>
      </c>
      <c r="X183" s="101">
        <v>104.55304029078249</v>
      </c>
      <c r="Y183" s="101">
        <v>79.660247358248739</v>
      </c>
      <c r="DA183" s="131" t="s">
        <v>2309</v>
      </c>
    </row>
    <row r="184" spans="1:105" ht="12" customHeight="1" x14ac:dyDescent="0.25">
      <c r="A184" s="103" t="s">
        <v>52</v>
      </c>
      <c r="B184" s="104">
        <v>583.69596122756354</v>
      </c>
      <c r="C184" s="104">
        <v>549.82512067103255</v>
      </c>
      <c r="D184" s="104">
        <v>636.97131006540167</v>
      </c>
      <c r="E184" s="104">
        <v>666.23093445140046</v>
      </c>
      <c r="F184" s="104">
        <v>609.97839331300179</v>
      </c>
      <c r="G184" s="104">
        <v>618.39664557886601</v>
      </c>
      <c r="H184" s="104">
        <v>658.87292237938482</v>
      </c>
      <c r="I184" s="104">
        <v>678.5629723983559</v>
      </c>
      <c r="J184" s="104">
        <v>668.82416056199372</v>
      </c>
      <c r="K184" s="104">
        <v>649.50451200528244</v>
      </c>
      <c r="L184" s="104">
        <v>738.85023525481256</v>
      </c>
      <c r="M184" s="104">
        <v>648.43047933534524</v>
      </c>
      <c r="N184" s="104">
        <v>719.93916590531387</v>
      </c>
      <c r="O184" s="104">
        <v>744.71177829939688</v>
      </c>
      <c r="P184" s="104">
        <v>705.1318529703683</v>
      </c>
      <c r="Q184" s="104">
        <v>796.90847805396936</v>
      </c>
      <c r="R184" s="104">
        <v>860.42338918974474</v>
      </c>
      <c r="S184" s="104">
        <v>819.96276019307788</v>
      </c>
      <c r="T184" s="104">
        <v>831.21538483896109</v>
      </c>
      <c r="U184" s="104">
        <v>816.59455866810902</v>
      </c>
      <c r="V184" s="104">
        <v>840.07779319434337</v>
      </c>
      <c r="W184" s="104">
        <v>933.20462570329619</v>
      </c>
      <c r="X184" s="104">
        <v>818.03940696305085</v>
      </c>
      <c r="Y184" s="104">
        <v>813.20611558417067</v>
      </c>
      <c r="DA184" s="132" t="s">
        <v>2310</v>
      </c>
    </row>
    <row r="185" spans="1:105" ht="12" customHeight="1" x14ac:dyDescent="0.25">
      <c r="A185" s="106" t="s">
        <v>122</v>
      </c>
      <c r="B185" s="101">
        <v>1025.5558223111564</v>
      </c>
      <c r="C185" s="101">
        <v>1239.8814679215345</v>
      </c>
      <c r="D185" s="101">
        <v>1128.640539612144</v>
      </c>
      <c r="E185" s="101">
        <v>1038.0216733724169</v>
      </c>
      <c r="F185" s="101">
        <v>1045.6200165550574</v>
      </c>
      <c r="G185" s="101">
        <v>1072.4372947546917</v>
      </c>
      <c r="H185" s="101">
        <v>1144.4833166994806</v>
      </c>
      <c r="I185" s="101">
        <v>1132.8376490676185</v>
      </c>
      <c r="J185" s="101">
        <v>1124.7107805666981</v>
      </c>
      <c r="K185" s="101">
        <v>1093.3177438947018</v>
      </c>
      <c r="L185" s="101">
        <v>1156.2395061219881</v>
      </c>
      <c r="M185" s="101">
        <v>1204.8953584892465</v>
      </c>
      <c r="N185" s="101">
        <v>1181.612565981173</v>
      </c>
      <c r="O185" s="101">
        <v>1169.0768601571326</v>
      </c>
      <c r="P185" s="101">
        <v>1243.7319017070245</v>
      </c>
      <c r="Q185" s="101">
        <v>1183.4234586141315</v>
      </c>
      <c r="R185" s="101">
        <v>1213.7832811288929</v>
      </c>
      <c r="S185" s="101">
        <v>1249.729585937074</v>
      </c>
      <c r="T185" s="101">
        <v>1221.1162729954012</v>
      </c>
      <c r="U185" s="101">
        <v>1225.6845052810074</v>
      </c>
      <c r="V185" s="101">
        <v>1238.2209546736617</v>
      </c>
      <c r="W185" s="101">
        <v>1234.4513274018364</v>
      </c>
      <c r="X185" s="101">
        <v>1234.8275330834942</v>
      </c>
      <c r="Y185" s="101">
        <v>1108.0738377153268</v>
      </c>
      <c r="DA185" s="131" t="s">
        <v>2311</v>
      </c>
    </row>
    <row r="186" spans="1:105" ht="12" customHeight="1" x14ac:dyDescent="0.25">
      <c r="A186" s="107" t="s">
        <v>121</v>
      </c>
      <c r="B186" s="104">
        <v>666.86775910749202</v>
      </c>
      <c r="C186" s="104">
        <v>863.33688354371441</v>
      </c>
      <c r="D186" s="104">
        <v>737.3897099316672</v>
      </c>
      <c r="E186" s="104">
        <v>669.60482867864175</v>
      </c>
      <c r="F186" s="104">
        <v>682.27792578589833</v>
      </c>
      <c r="G186" s="104">
        <v>701.55679216526642</v>
      </c>
      <c r="H186" s="104">
        <v>761.97085637300677</v>
      </c>
      <c r="I186" s="104">
        <v>747.65974943735955</v>
      </c>
      <c r="J186" s="104">
        <v>742.23781537694583</v>
      </c>
      <c r="K186" s="104">
        <v>720.45201159079204</v>
      </c>
      <c r="L186" s="104">
        <v>764.57862794720393</v>
      </c>
      <c r="M186" s="104">
        <v>815.51992316488486</v>
      </c>
      <c r="N186" s="104">
        <v>788.869722196775</v>
      </c>
      <c r="O186" s="104">
        <v>772.20817092091329</v>
      </c>
      <c r="P186" s="104">
        <v>844.69852104096856</v>
      </c>
      <c r="Q186" s="104">
        <v>775.47455418547224</v>
      </c>
      <c r="R186" s="104">
        <v>816.98202206037479</v>
      </c>
      <c r="S186" s="104">
        <v>876.11140995498704</v>
      </c>
      <c r="T186" s="104">
        <v>903.03407943401783</v>
      </c>
      <c r="U186" s="104">
        <v>928.37509258605292</v>
      </c>
      <c r="V186" s="104">
        <v>933.50190335621107</v>
      </c>
      <c r="W186" s="104">
        <v>945.98958030961546</v>
      </c>
      <c r="X186" s="104">
        <v>950.41294369699949</v>
      </c>
      <c r="Y186" s="104">
        <v>891.67950246161183</v>
      </c>
      <c r="DA186" s="132" t="s">
        <v>2312</v>
      </c>
    </row>
    <row r="187" spans="1:105" ht="12" customHeight="1" x14ac:dyDescent="0.25">
      <c r="A187" s="108" t="s">
        <v>53</v>
      </c>
      <c r="B187" s="98">
        <v>114.32710959279189</v>
      </c>
      <c r="C187" s="98">
        <v>273.77845051129083</v>
      </c>
      <c r="D187" s="98">
        <v>100.66583419367781</v>
      </c>
      <c r="E187" s="98">
        <v>53.207659338202831</v>
      </c>
      <c r="F187" s="98">
        <v>71.713348150734703</v>
      </c>
      <c r="G187" s="98">
        <v>71.039665214359772</v>
      </c>
      <c r="H187" s="98">
        <v>105.60988136093663</v>
      </c>
      <c r="I187" s="98">
        <v>84.867601679917684</v>
      </c>
      <c r="J187" s="98">
        <v>78.614278790539572</v>
      </c>
      <c r="K187" s="98">
        <v>71.210373460461341</v>
      </c>
      <c r="L187" s="98">
        <v>74.76255294208832</v>
      </c>
      <c r="M187" s="98">
        <v>118.27387332088273</v>
      </c>
      <c r="N187" s="98">
        <v>76.428249723934329</v>
      </c>
      <c r="O187" s="98">
        <v>44.583469350346782</v>
      </c>
      <c r="P187" s="98">
        <v>106.84910964411262</v>
      </c>
      <c r="Q187" s="98">
        <v>15.560100729922665</v>
      </c>
      <c r="R187" s="98">
        <v>29.774367889434739</v>
      </c>
      <c r="S187" s="98">
        <v>66.32146006944285</v>
      </c>
      <c r="T187" s="98">
        <v>78.953018044817185</v>
      </c>
      <c r="U187" s="98">
        <v>105.19136005368792</v>
      </c>
      <c r="V187" s="98">
        <v>87.083220097079646</v>
      </c>
      <c r="W187" s="98">
        <v>91.967192524561398</v>
      </c>
      <c r="X187" s="98">
        <v>100.24059569622364</v>
      </c>
      <c r="Y187" s="98">
        <v>73.9779928462317</v>
      </c>
      <c r="DA187" s="63" t="s">
        <v>2313</v>
      </c>
    </row>
    <row r="188" spans="1:105" ht="12" customHeight="1" x14ac:dyDescent="0.25">
      <c r="A188" s="108" t="s">
        <v>52</v>
      </c>
      <c r="B188" s="98">
        <v>552.54064951470014</v>
      </c>
      <c r="C188" s="98">
        <v>589.55843303242352</v>
      </c>
      <c r="D188" s="98">
        <v>636.72387573798937</v>
      </c>
      <c r="E188" s="98">
        <v>616.39716934043895</v>
      </c>
      <c r="F188" s="98">
        <v>610.56457763516357</v>
      </c>
      <c r="G188" s="98">
        <v>630.5171269509068</v>
      </c>
      <c r="H188" s="98">
        <v>656.36097501207018</v>
      </c>
      <c r="I188" s="98">
        <v>662.79214775744185</v>
      </c>
      <c r="J188" s="98">
        <v>663.6235365864062</v>
      </c>
      <c r="K188" s="98">
        <v>649.24163813033078</v>
      </c>
      <c r="L188" s="98">
        <v>689.81607500511552</v>
      </c>
      <c r="M188" s="98">
        <v>697.24604984400219</v>
      </c>
      <c r="N188" s="98">
        <v>712.44147247284081</v>
      </c>
      <c r="O188" s="98">
        <v>727.62470157056646</v>
      </c>
      <c r="P188" s="98">
        <v>737.849411396856</v>
      </c>
      <c r="Q188" s="98">
        <v>759.91445345554951</v>
      </c>
      <c r="R188" s="98">
        <v>787.20765417094015</v>
      </c>
      <c r="S188" s="98">
        <v>809.78994988554416</v>
      </c>
      <c r="T188" s="98">
        <v>824.08106138920061</v>
      </c>
      <c r="U188" s="98">
        <v>823.18373253236496</v>
      </c>
      <c r="V188" s="98">
        <v>846.4186832591314</v>
      </c>
      <c r="W188" s="98">
        <v>854.02238778505421</v>
      </c>
      <c r="X188" s="98">
        <v>850.17234800077586</v>
      </c>
      <c r="Y188" s="98">
        <v>817.70150961538002</v>
      </c>
      <c r="DA188" s="63" t="s">
        <v>2314</v>
      </c>
    </row>
    <row r="189" spans="1:105" ht="12" customHeight="1" x14ac:dyDescent="0.25">
      <c r="A189" s="121" t="s">
        <v>54</v>
      </c>
      <c r="B189" s="122">
        <v>631.30248268796788</v>
      </c>
      <c r="C189" s="122">
        <v>712.82972344050768</v>
      </c>
      <c r="D189" s="122">
        <v>716.33605456474424</v>
      </c>
      <c r="E189" s="122">
        <v>769.34696359236955</v>
      </c>
      <c r="F189" s="122">
        <v>711.50446516036982</v>
      </c>
      <c r="G189" s="122">
        <v>720.68115977498246</v>
      </c>
      <c r="H189" s="122">
        <v>880.30519327881257</v>
      </c>
      <c r="I189" s="122">
        <v>866.16618339382183</v>
      </c>
      <c r="J189" s="122">
        <v>839.30551409014163</v>
      </c>
      <c r="K189" s="122">
        <v>823.11097409217621</v>
      </c>
      <c r="L189" s="122">
        <v>848.03789297714093</v>
      </c>
      <c r="M189" s="122">
        <v>731.56926243510566</v>
      </c>
      <c r="N189" s="122">
        <v>762.11360701180945</v>
      </c>
      <c r="O189" s="122">
        <v>659.83677846981584</v>
      </c>
      <c r="P189" s="122">
        <v>689.38321743307768</v>
      </c>
      <c r="Q189" s="122">
        <v>738.76033368887238</v>
      </c>
      <c r="R189" s="122">
        <v>784.60434592464946</v>
      </c>
      <c r="S189" s="122">
        <v>756.06799785162525</v>
      </c>
      <c r="T189" s="122">
        <v>809.47100727656846</v>
      </c>
      <c r="U189" s="122">
        <v>748.93349609579411</v>
      </c>
      <c r="V189" s="122">
        <v>750.44019993865641</v>
      </c>
      <c r="W189" s="122">
        <v>811.08896636329541</v>
      </c>
      <c r="X189" s="122">
        <v>753.40833695982246</v>
      </c>
      <c r="Y189" s="122">
        <v>734.28289058958887</v>
      </c>
      <c r="DA189" s="130" t="s">
        <v>2315</v>
      </c>
    </row>
    <row r="190" spans="1:105" ht="12" customHeight="1" x14ac:dyDescent="0.25">
      <c r="A190" s="97" t="s">
        <v>175</v>
      </c>
      <c r="B190" s="98">
        <v>661.26322794460862</v>
      </c>
      <c r="C190" s="98">
        <v>743.14457641574131</v>
      </c>
      <c r="D190" s="98">
        <v>746.83886303564111</v>
      </c>
      <c r="E190" s="98">
        <v>812.02044274418017</v>
      </c>
      <c r="F190" s="98">
        <v>743.25997266586455</v>
      </c>
      <c r="G190" s="98">
        <v>747.13588948821075</v>
      </c>
      <c r="H190" s="98">
        <v>919.50745620058854</v>
      </c>
      <c r="I190" s="98">
        <v>904.92887899625407</v>
      </c>
      <c r="J190" s="98">
        <v>880.065670389861</v>
      </c>
      <c r="K190" s="98">
        <v>868.01822222994861</v>
      </c>
      <c r="L190" s="98">
        <v>899.54465733391521</v>
      </c>
      <c r="M190" s="98">
        <v>767.02964485312123</v>
      </c>
      <c r="N190" s="98">
        <v>811.81487979824112</v>
      </c>
      <c r="O190" s="98">
        <v>700.42189885509356</v>
      </c>
      <c r="P190" s="98">
        <v>715.47552057059102</v>
      </c>
      <c r="Q190" s="98">
        <v>772.38971528807349</v>
      </c>
      <c r="R190" s="98">
        <v>831.21752459156596</v>
      </c>
      <c r="S190" s="98">
        <v>801.89303199117285</v>
      </c>
      <c r="T190" s="98">
        <v>866.84086637187613</v>
      </c>
      <c r="U190" s="98">
        <v>799.78847979397335</v>
      </c>
      <c r="V190" s="98">
        <v>798.90678933427409</v>
      </c>
      <c r="W190" s="98">
        <v>864.07505597892111</v>
      </c>
      <c r="X190" s="98">
        <v>787.91054266035735</v>
      </c>
      <c r="Y190" s="98">
        <v>774.86606287999609</v>
      </c>
      <c r="DA190" s="63" t="s">
        <v>2316</v>
      </c>
    </row>
    <row r="191" spans="1:105" ht="12" customHeight="1" x14ac:dyDescent="0.25">
      <c r="A191" s="109" t="s">
        <v>120</v>
      </c>
      <c r="B191" s="33">
        <v>515.7903314821109</v>
      </c>
      <c r="C191" s="33">
        <v>594.12967807898804</v>
      </c>
      <c r="D191" s="33">
        <v>580.56918886663141</v>
      </c>
      <c r="E191" s="33">
        <v>590.08632240487771</v>
      </c>
      <c r="F191" s="33">
        <v>578.80226644223569</v>
      </c>
      <c r="G191" s="33">
        <v>592.06679150197715</v>
      </c>
      <c r="H191" s="33">
        <v>698.6884700019699</v>
      </c>
      <c r="I191" s="33">
        <v>683.16702963092791</v>
      </c>
      <c r="J191" s="33">
        <v>668.57758414512512</v>
      </c>
      <c r="K191" s="33">
        <v>640.14030589036167</v>
      </c>
      <c r="L191" s="33">
        <v>675.20407180793904</v>
      </c>
      <c r="M191" s="33">
        <v>624.80682611760483</v>
      </c>
      <c r="N191" s="33">
        <v>604.06576713690606</v>
      </c>
      <c r="O191" s="33">
        <v>517.83133450640867</v>
      </c>
      <c r="P191" s="33">
        <v>597.45270456786329</v>
      </c>
      <c r="Q191" s="33">
        <v>584.11128006272111</v>
      </c>
      <c r="R191" s="33">
        <v>582.95655971275482</v>
      </c>
      <c r="S191" s="33">
        <v>585.6464080922666</v>
      </c>
      <c r="T191" s="33">
        <v>627.11297296300143</v>
      </c>
      <c r="U191" s="33">
        <v>591.1971972011612</v>
      </c>
      <c r="V191" s="33">
        <v>590.17944424780637</v>
      </c>
      <c r="W191" s="33">
        <v>585.36320582076121</v>
      </c>
      <c r="X191" s="33">
        <v>576.28344438294721</v>
      </c>
      <c r="Y191" s="33">
        <v>556.99523324484687</v>
      </c>
      <c r="DA191" s="60" t="s">
        <v>2317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3575.4720796139618</v>
      </c>
      <c r="C193" s="117">
        <f t="shared" si="94"/>
        <v>3860.6448931277773</v>
      </c>
      <c r="D193" s="117">
        <f t="shared" si="94"/>
        <v>4021.7371515377959</v>
      </c>
      <c r="E193" s="117">
        <f t="shared" si="94"/>
        <v>4413.3769128637223</v>
      </c>
      <c r="F193" s="117">
        <f t="shared" si="94"/>
        <v>4356.5449656319479</v>
      </c>
      <c r="G193" s="117">
        <f t="shared" si="94"/>
        <v>4534.7794292048038</v>
      </c>
      <c r="H193" s="117">
        <f t="shared" si="94"/>
        <v>4934.7983685273539</v>
      </c>
      <c r="I193" s="117">
        <f t="shared" si="94"/>
        <v>4853.9152497207324</v>
      </c>
      <c r="J193" s="117">
        <f t="shared" si="94"/>
        <v>4567.5755028915937</v>
      </c>
      <c r="K193" s="117">
        <f t="shared" si="94"/>
        <v>4729.3000928985894</v>
      </c>
      <c r="L193" s="117">
        <f t="shared" si="94"/>
        <v>5360.7319538788406</v>
      </c>
      <c r="M193" s="117">
        <f t="shared" si="94"/>
        <v>4476.2794133233683</v>
      </c>
      <c r="N193" s="117">
        <f t="shared" si="94"/>
        <v>4709.3864168599175</v>
      </c>
      <c r="O193" s="117">
        <f t="shared" si="94"/>
        <v>4440.8820911245057</v>
      </c>
      <c r="P193" s="117">
        <f t="shared" si="94"/>
        <v>4254.0834061770547</v>
      </c>
      <c r="Q193" s="117">
        <f t="shared" si="94"/>
        <v>4649.4676049565369</v>
      </c>
      <c r="R193" s="117">
        <f t="shared" ref="R193:V193" si="95">R194+R197+R199+R208</f>
        <v>4491.118933232533</v>
      </c>
      <c r="S193" s="117">
        <f t="shared" si="95"/>
        <v>4442.296073233576</v>
      </c>
      <c r="T193" s="117">
        <f t="shared" si="95"/>
        <v>4763.0550165164123</v>
      </c>
      <c r="U193" s="117">
        <f t="shared" si="95"/>
        <v>4583.2781934819232</v>
      </c>
      <c r="V193" s="117">
        <f t="shared" si="95"/>
        <v>4714.8852730099261</v>
      </c>
      <c r="W193" s="117">
        <f t="shared" ref="W193:Y193" si="96">W194+W197+W199+W208</f>
        <v>5154.0728424854169</v>
      </c>
      <c r="X193" s="117">
        <f t="shared" si="96"/>
        <v>4664.6806135040897</v>
      </c>
      <c r="Y193" s="117">
        <f t="shared" si="96"/>
        <v>4582.937594707304</v>
      </c>
      <c r="DA193" s="129" t="s">
        <v>2468</v>
      </c>
    </row>
    <row r="194" spans="1:105" ht="12" customHeight="1" x14ac:dyDescent="0.25">
      <c r="A194" s="121" t="s">
        <v>57</v>
      </c>
      <c r="B194" s="122">
        <f t="shared" ref="B194:Q194" si="97">SUM(B195:B196)</f>
        <v>2504.4712090952971</v>
      </c>
      <c r="C194" s="122">
        <f t="shared" si="97"/>
        <v>2676.8432425171527</v>
      </c>
      <c r="D194" s="122">
        <f t="shared" si="97"/>
        <v>2853.5044524448213</v>
      </c>
      <c r="E194" s="122">
        <f t="shared" si="97"/>
        <v>3149.9574735704346</v>
      </c>
      <c r="F194" s="122">
        <f t="shared" si="97"/>
        <v>3162.3008180559882</v>
      </c>
      <c r="G194" s="122">
        <f t="shared" si="97"/>
        <v>3263.0838632999689</v>
      </c>
      <c r="H194" s="122">
        <f t="shared" si="97"/>
        <v>3483.6935965828584</v>
      </c>
      <c r="I194" s="122">
        <f t="shared" si="97"/>
        <v>3465.6534983360179</v>
      </c>
      <c r="J194" s="122">
        <f t="shared" si="97"/>
        <v>3177.6537895090446</v>
      </c>
      <c r="K194" s="122">
        <f t="shared" si="97"/>
        <v>3270.975561022909</v>
      </c>
      <c r="L194" s="122">
        <f t="shared" si="97"/>
        <v>3794.3133435922555</v>
      </c>
      <c r="M194" s="122">
        <f t="shared" si="97"/>
        <v>3038.9450700022749</v>
      </c>
      <c r="N194" s="122">
        <f t="shared" si="97"/>
        <v>3226.0485458332246</v>
      </c>
      <c r="O194" s="122">
        <f t="shared" si="97"/>
        <v>3033.1670075097491</v>
      </c>
      <c r="P194" s="122">
        <f t="shared" si="97"/>
        <v>2884.5459019110754</v>
      </c>
      <c r="Q194" s="122">
        <f t="shared" si="97"/>
        <v>3113.3240289423388</v>
      </c>
      <c r="R194" s="122">
        <f t="shared" ref="R194:V194" si="98">SUM(R195:R196)</f>
        <v>2866.8746806534164</v>
      </c>
      <c r="S194" s="122">
        <f t="shared" si="98"/>
        <v>2801.7734923669791</v>
      </c>
      <c r="T194" s="122">
        <f t="shared" si="98"/>
        <v>3105.4372516355488</v>
      </c>
      <c r="U194" s="122">
        <f t="shared" si="98"/>
        <v>2943.131202302513</v>
      </c>
      <c r="V194" s="122">
        <f t="shared" si="98"/>
        <v>3042.8155776574972</v>
      </c>
      <c r="W194" s="122">
        <f t="shared" ref="W194:Y194" si="99">SUM(W195:W196)</f>
        <v>3317.1473412352952</v>
      </c>
      <c r="X194" s="122">
        <f t="shared" si="99"/>
        <v>2991.8832919493962</v>
      </c>
      <c r="Y194" s="122">
        <f t="shared" si="99"/>
        <v>2951.7287605376923</v>
      </c>
      <c r="DA194" s="130" t="s">
        <v>2469</v>
      </c>
    </row>
    <row r="195" spans="1:105" ht="12" customHeight="1" x14ac:dyDescent="0.25">
      <c r="A195" s="97" t="s">
        <v>212</v>
      </c>
      <c r="B195" s="98">
        <v>2450.5575414248219</v>
      </c>
      <c r="C195" s="98">
        <v>2619.1678674033756</v>
      </c>
      <c r="D195" s="98">
        <v>2793.9641010215614</v>
      </c>
      <c r="E195" s="98">
        <v>3088.4362929598119</v>
      </c>
      <c r="F195" s="98">
        <v>3100.6771560851375</v>
      </c>
      <c r="G195" s="98">
        <v>3201.6067732640372</v>
      </c>
      <c r="H195" s="98">
        <v>3420.657937182516</v>
      </c>
      <c r="I195" s="98">
        <v>3403.4404074342929</v>
      </c>
      <c r="J195" s="98">
        <v>3121.980235632745</v>
      </c>
      <c r="K195" s="98">
        <v>3215.7731266604937</v>
      </c>
      <c r="L195" s="98">
        <v>3730.65236665053</v>
      </c>
      <c r="M195" s="98">
        <v>2987.5712685077274</v>
      </c>
      <c r="N195" s="98">
        <v>3172.1905879649548</v>
      </c>
      <c r="O195" s="98">
        <v>2981.7832570696773</v>
      </c>
      <c r="P195" s="98">
        <v>2835.0464976486369</v>
      </c>
      <c r="Q195" s="98">
        <v>3062.1455353342367</v>
      </c>
      <c r="R195" s="98">
        <v>2819.7549820561912</v>
      </c>
      <c r="S195" s="98">
        <v>2756.4680241882038</v>
      </c>
      <c r="T195" s="98">
        <v>3054.8032599130484</v>
      </c>
      <c r="U195" s="98">
        <v>2895.6986314708342</v>
      </c>
      <c r="V195" s="98">
        <v>2993.7920292042463</v>
      </c>
      <c r="W195" s="98">
        <v>3263.5037785580898</v>
      </c>
      <c r="X195" s="98">
        <v>2942.7939908891758</v>
      </c>
      <c r="Y195" s="98">
        <v>2903.396726852764</v>
      </c>
      <c r="DA195" s="63" t="s">
        <v>2470</v>
      </c>
    </row>
    <row r="196" spans="1:105" ht="12" customHeight="1" x14ac:dyDescent="0.25">
      <c r="A196" s="97" t="s">
        <v>53</v>
      </c>
      <c r="B196" s="98">
        <v>53.913667670475249</v>
      </c>
      <c r="C196" s="98">
        <v>57.675375113776973</v>
      </c>
      <c r="D196" s="98">
        <v>59.540351423259864</v>
      </c>
      <c r="E196" s="98">
        <v>61.521180610622729</v>
      </c>
      <c r="F196" s="98">
        <v>61.623661970850463</v>
      </c>
      <c r="G196" s="98">
        <v>61.477090035931838</v>
      </c>
      <c r="H196" s="98">
        <v>63.035659400342276</v>
      </c>
      <c r="I196" s="98">
        <v>62.213090901725138</v>
      </c>
      <c r="J196" s="98">
        <v>55.673553876299749</v>
      </c>
      <c r="K196" s="98">
        <v>55.202434362415346</v>
      </c>
      <c r="L196" s="98">
        <v>63.660976941725337</v>
      </c>
      <c r="M196" s="98">
        <v>51.373801494547266</v>
      </c>
      <c r="N196" s="98">
        <v>53.857957868269629</v>
      </c>
      <c r="O196" s="98">
        <v>51.383750440071701</v>
      </c>
      <c r="P196" s="98">
        <v>49.499404262438468</v>
      </c>
      <c r="Q196" s="98">
        <v>51.178493608102272</v>
      </c>
      <c r="R196" s="98">
        <v>47.119698597224975</v>
      </c>
      <c r="S196" s="98">
        <v>45.305468178775442</v>
      </c>
      <c r="T196" s="98">
        <v>50.633991722500333</v>
      </c>
      <c r="U196" s="98">
        <v>47.432570831678696</v>
      </c>
      <c r="V196" s="98">
        <v>49.023548453250704</v>
      </c>
      <c r="W196" s="98">
        <v>53.643562677205594</v>
      </c>
      <c r="X196" s="98">
        <v>49.089301060220443</v>
      </c>
      <c r="Y196" s="98">
        <v>48.332033684928462</v>
      </c>
      <c r="DA196" s="63" t="s">
        <v>2471</v>
      </c>
    </row>
    <row r="197" spans="1:105" ht="12" customHeight="1" x14ac:dyDescent="0.25">
      <c r="A197" s="121" t="s">
        <v>92</v>
      </c>
      <c r="B197" s="122">
        <f t="shared" ref="B197:Y197" si="100">B198</f>
        <v>39.823993142589778</v>
      </c>
      <c r="C197" s="122">
        <f t="shared" si="100"/>
        <v>54.131190809323272</v>
      </c>
      <c r="D197" s="122">
        <f t="shared" si="100"/>
        <v>45.688441676020723</v>
      </c>
      <c r="E197" s="122">
        <f t="shared" si="100"/>
        <v>105.51760600817748</v>
      </c>
      <c r="F197" s="122">
        <f t="shared" si="100"/>
        <v>115.50413708178505</v>
      </c>
      <c r="G197" s="122">
        <f t="shared" si="100"/>
        <v>181.25739148828535</v>
      </c>
      <c r="H197" s="122">
        <f t="shared" si="100"/>
        <v>201.27190728883434</v>
      </c>
      <c r="I197" s="122">
        <f t="shared" si="100"/>
        <v>138.48230146546879</v>
      </c>
      <c r="J197" s="122">
        <f t="shared" si="100"/>
        <v>167.55625036634072</v>
      </c>
      <c r="K197" s="122">
        <f t="shared" si="100"/>
        <v>269.34948335170549</v>
      </c>
      <c r="L197" s="122">
        <f t="shared" si="100"/>
        <v>261.63907858713873</v>
      </c>
      <c r="M197" s="122">
        <f t="shared" si="100"/>
        <v>261.82222160544541</v>
      </c>
      <c r="N197" s="122">
        <f t="shared" si="100"/>
        <v>247.58416215727709</v>
      </c>
      <c r="O197" s="122">
        <f t="shared" si="100"/>
        <v>231.30418273104786</v>
      </c>
      <c r="P197" s="122">
        <f t="shared" si="100"/>
        <v>177.55642398808121</v>
      </c>
      <c r="Q197" s="122">
        <f t="shared" si="100"/>
        <v>278.53811971212036</v>
      </c>
      <c r="R197" s="122">
        <f t="shared" si="100"/>
        <v>260.1332358309005</v>
      </c>
      <c r="S197" s="122">
        <f t="shared" si="100"/>
        <v>306.92947792303374</v>
      </c>
      <c r="T197" s="122">
        <f t="shared" si="100"/>
        <v>261.75170909615616</v>
      </c>
      <c r="U197" s="122">
        <f t="shared" si="100"/>
        <v>274.24164730997319</v>
      </c>
      <c r="V197" s="122">
        <f t="shared" si="100"/>
        <v>292.29250015709169</v>
      </c>
      <c r="W197" s="122">
        <f t="shared" si="100"/>
        <v>309.28167831951544</v>
      </c>
      <c r="X197" s="122">
        <f t="shared" si="100"/>
        <v>300.50095155173193</v>
      </c>
      <c r="Y197" s="122">
        <f t="shared" si="100"/>
        <v>286.47898423299642</v>
      </c>
      <c r="DA197" s="130" t="s">
        <v>2472</v>
      </c>
    </row>
    <row r="198" spans="1:105" ht="12" customHeight="1" x14ac:dyDescent="0.25">
      <c r="A198" s="97" t="s">
        <v>53</v>
      </c>
      <c r="B198" s="98">
        <f>RES_hhdet_tesh!B67</f>
        <v>39.823993142589778</v>
      </c>
      <c r="C198" s="98">
        <f>RES_hhdet_tesh!C67</f>
        <v>54.131190809323272</v>
      </c>
      <c r="D198" s="98">
        <f>RES_hhdet_tesh!D67</f>
        <v>45.688441676020723</v>
      </c>
      <c r="E198" s="98">
        <f>RES_hhdet_tesh!E67</f>
        <v>105.51760600817748</v>
      </c>
      <c r="F198" s="98">
        <f>RES_hhdet_tesh!F67</f>
        <v>115.50413708178505</v>
      </c>
      <c r="G198" s="98">
        <f>RES_hhdet_tesh!G67</f>
        <v>181.25739148828535</v>
      </c>
      <c r="H198" s="98">
        <f>RES_hhdet_tesh!H67</f>
        <v>201.27190728883434</v>
      </c>
      <c r="I198" s="98">
        <f>RES_hhdet_tesh!I67</f>
        <v>138.48230146546879</v>
      </c>
      <c r="J198" s="98">
        <f>RES_hhdet_tesh!J67</f>
        <v>167.55625036634072</v>
      </c>
      <c r="K198" s="98">
        <f>RES_hhdet_tesh!K67</f>
        <v>269.34948335170549</v>
      </c>
      <c r="L198" s="98">
        <f>RES_hhdet_tesh!L67</f>
        <v>261.63907858713873</v>
      </c>
      <c r="M198" s="98">
        <f>RES_hhdet_tesh!M67</f>
        <v>261.82222160544541</v>
      </c>
      <c r="N198" s="98">
        <f>RES_hhdet_tesh!N67</f>
        <v>247.58416215727709</v>
      </c>
      <c r="O198" s="98">
        <f>RES_hhdet_tesh!O67</f>
        <v>231.30418273104786</v>
      </c>
      <c r="P198" s="98">
        <f>RES_hhdet_tesh!P67</f>
        <v>177.55642398808121</v>
      </c>
      <c r="Q198" s="98">
        <f>RES_hhdet_tesh!Q67</f>
        <v>278.53811971212036</v>
      </c>
      <c r="R198" s="98">
        <f>RES_hhdet_tesh!R67</f>
        <v>260.1332358309005</v>
      </c>
      <c r="S198" s="98">
        <f>RES_hhdet_tesh!S67</f>
        <v>306.92947792303374</v>
      </c>
      <c r="T198" s="98">
        <f>RES_hhdet_tesh!T67</f>
        <v>261.75170909615616</v>
      </c>
      <c r="U198" s="98">
        <f>RES_hhdet_tesh!U67</f>
        <v>274.24164730997319</v>
      </c>
      <c r="V198" s="98">
        <f>RES_hhdet_tesh!V67</f>
        <v>292.29250015709169</v>
      </c>
      <c r="W198" s="98">
        <f>RES_hhdet_tesh!W67</f>
        <v>309.28167831951544</v>
      </c>
      <c r="X198" s="98">
        <f>RES_hhdet_tesh!X67</f>
        <v>300.50095155173193</v>
      </c>
      <c r="Y198" s="98">
        <f>RES_hhdet_tesh!Y67</f>
        <v>286.47898423299642</v>
      </c>
      <c r="DA198" s="63" t="s">
        <v>2473</v>
      </c>
    </row>
    <row r="199" spans="1:105" ht="12" customHeight="1" x14ac:dyDescent="0.25">
      <c r="A199" s="121" t="s">
        <v>55</v>
      </c>
      <c r="B199" s="122">
        <v>658.05599647364352</v>
      </c>
      <c r="C199" s="122">
        <v>707.16875532960944</v>
      </c>
      <c r="D199" s="122">
        <v>699.33978313951673</v>
      </c>
      <c r="E199" s="122">
        <v>702.24706749512927</v>
      </c>
      <c r="F199" s="122">
        <v>655.15181170538517</v>
      </c>
      <c r="G199" s="122">
        <v>662.46822687312863</v>
      </c>
      <c r="H199" s="122">
        <v>725.47634041158096</v>
      </c>
      <c r="I199" s="122">
        <v>733.51024547858367</v>
      </c>
      <c r="J199" s="122">
        <v>719.24527808551602</v>
      </c>
      <c r="K199" s="122">
        <v>694.9349981791288</v>
      </c>
      <c r="L199" s="122">
        <v>790.53589242879059</v>
      </c>
      <c r="M199" s="122">
        <v>727.28511580286829</v>
      </c>
      <c r="N199" s="122">
        <v>771.4078792541859</v>
      </c>
      <c r="O199" s="122">
        <v>775.73369201521302</v>
      </c>
      <c r="P199" s="122">
        <v>770.3852010710483</v>
      </c>
      <c r="Q199" s="122">
        <v>811.74630191749895</v>
      </c>
      <c r="R199" s="122">
        <v>888.58795904858039</v>
      </c>
      <c r="S199" s="122">
        <v>868.10413407788167</v>
      </c>
      <c r="T199" s="122">
        <v>889.04122417976237</v>
      </c>
      <c r="U199" s="122">
        <v>891.77510258147549</v>
      </c>
      <c r="V199" s="122">
        <v>902.59022830211268</v>
      </c>
      <c r="W199" s="122">
        <v>1014.492767747828</v>
      </c>
      <c r="X199" s="122">
        <v>892.90810040238114</v>
      </c>
      <c r="Y199" s="122">
        <v>871.11898212976314</v>
      </c>
      <c r="DA199" s="130" t="s">
        <v>2474</v>
      </c>
    </row>
    <row r="200" spans="1:105" ht="12" customHeight="1" x14ac:dyDescent="0.25">
      <c r="A200" s="97" t="s">
        <v>134</v>
      </c>
      <c r="B200" s="98">
        <v>658.94436712029176</v>
      </c>
      <c r="C200" s="98">
        <v>705.96143096886442</v>
      </c>
      <c r="D200" s="98">
        <v>699.34154728009025</v>
      </c>
      <c r="E200" s="98">
        <v>703.5818113780922</v>
      </c>
      <c r="F200" s="98">
        <v>655.14234290057607</v>
      </c>
      <c r="G200" s="98">
        <v>662.36237392581768</v>
      </c>
      <c r="H200" s="98">
        <v>725.52655722388067</v>
      </c>
      <c r="I200" s="98">
        <v>733.82739752886698</v>
      </c>
      <c r="J200" s="98">
        <v>719.46220867710304</v>
      </c>
      <c r="K200" s="98">
        <v>694.96523179051042</v>
      </c>
      <c r="L200" s="98">
        <v>793.05219488120804</v>
      </c>
      <c r="M200" s="98">
        <v>724.33179636793443</v>
      </c>
      <c r="N200" s="98">
        <v>771.84465595051449</v>
      </c>
      <c r="O200" s="98">
        <v>776.16592360213997</v>
      </c>
      <c r="P200" s="98">
        <v>769.66562537098423</v>
      </c>
      <c r="Q200" s="98">
        <v>812.26184828483611</v>
      </c>
      <c r="R200" s="98">
        <v>890.07072535343571</v>
      </c>
      <c r="S200" s="98">
        <v>868.47669446389887</v>
      </c>
      <c r="T200" s="98">
        <v>889.56152142610517</v>
      </c>
      <c r="U200" s="98">
        <v>891.32706948657119</v>
      </c>
      <c r="V200" s="98">
        <v>902.19855990983046</v>
      </c>
      <c r="W200" s="98">
        <v>1014.733349455447</v>
      </c>
      <c r="X200" s="98">
        <v>892.86366891677142</v>
      </c>
      <c r="Y200" s="98">
        <v>870.91115306483232</v>
      </c>
      <c r="DA200" s="63" t="s">
        <v>2475</v>
      </c>
    </row>
    <row r="201" spans="1:105" ht="12" customHeight="1" x14ac:dyDescent="0.25">
      <c r="A201" s="97" t="s">
        <v>133</v>
      </c>
      <c r="B201" s="98">
        <v>658.94436712029176</v>
      </c>
      <c r="C201" s="98">
        <v>705.96752114650644</v>
      </c>
      <c r="D201" s="98">
        <v>699.33669182916731</v>
      </c>
      <c r="E201" s="98">
        <v>703.5754434429781</v>
      </c>
      <c r="F201" s="98">
        <v>655.13421060966323</v>
      </c>
      <c r="G201" s="98">
        <v>662.35572631448531</v>
      </c>
      <c r="H201" s="98">
        <v>725.49814280744442</v>
      </c>
      <c r="I201" s="98">
        <v>733.77518326050824</v>
      </c>
      <c r="J201" s="98">
        <v>719.39636084315032</v>
      </c>
      <c r="K201" s="98">
        <v>694.92556218183438</v>
      </c>
      <c r="L201" s="98">
        <v>793.01707432833439</v>
      </c>
      <c r="M201" s="98">
        <v>724.21578268192513</v>
      </c>
      <c r="N201" s="98">
        <v>771.79345114962769</v>
      </c>
      <c r="O201" s="98">
        <v>776.15991693603826</v>
      </c>
      <c r="P201" s="98">
        <v>769.60677437136155</v>
      </c>
      <c r="Q201" s="98">
        <v>812.3746574207737</v>
      </c>
      <c r="R201" s="98">
        <v>890.18940818008366</v>
      </c>
      <c r="S201" s="98">
        <v>868.4792601803324</v>
      </c>
      <c r="T201" s="98">
        <v>889.53927544534668</v>
      </c>
      <c r="U201" s="98">
        <v>891.28588124430337</v>
      </c>
      <c r="V201" s="98">
        <v>902.16261682684342</v>
      </c>
      <c r="W201" s="98">
        <v>1014.7132716680353</v>
      </c>
      <c r="X201" s="98">
        <v>892.86549245393201</v>
      </c>
      <c r="Y201" s="98">
        <v>870.93302482001502</v>
      </c>
      <c r="DA201" s="63" t="s">
        <v>2476</v>
      </c>
    </row>
    <row r="202" spans="1:105" ht="12" customHeight="1" x14ac:dyDescent="0.25">
      <c r="A202" s="100" t="s">
        <v>212</v>
      </c>
      <c r="B202" s="101">
        <v>75.248405892728172</v>
      </c>
      <c r="C202" s="101">
        <v>156.14240047547375</v>
      </c>
      <c r="D202" s="101">
        <v>62.365381763765605</v>
      </c>
      <c r="E202" s="101">
        <v>37.344508991577499</v>
      </c>
      <c r="F202" s="101">
        <v>45.155817296661311</v>
      </c>
      <c r="G202" s="101">
        <v>43.95908073561931</v>
      </c>
      <c r="H202" s="101">
        <v>66.625220428059691</v>
      </c>
      <c r="I202" s="101">
        <v>55.212210862152389</v>
      </c>
      <c r="J202" s="101">
        <v>50.572200281156576</v>
      </c>
      <c r="K202" s="101">
        <v>45.421050176551979</v>
      </c>
      <c r="L202" s="101">
        <v>54.166839073521921</v>
      </c>
      <c r="M202" s="101">
        <v>75.785303346580022</v>
      </c>
      <c r="N202" s="101">
        <v>51.854285244313779</v>
      </c>
      <c r="O202" s="101">
        <v>31.448138636641293</v>
      </c>
      <c r="P202" s="101">
        <v>64.47492140099331</v>
      </c>
      <c r="Q202" s="101">
        <v>15.466179366804337</v>
      </c>
      <c r="R202" s="101">
        <v>29.766018990339042</v>
      </c>
      <c r="S202" s="101">
        <v>48.516499987254477</v>
      </c>
      <c r="T202" s="101">
        <v>58.323890606385625</v>
      </c>
      <c r="U202" s="101">
        <v>74.691322576194338</v>
      </c>
      <c r="V202" s="101">
        <v>62.084823632500061</v>
      </c>
      <c r="W202" s="101">
        <v>81.50864596473896</v>
      </c>
      <c r="X202" s="101">
        <v>74.826085490881127</v>
      </c>
      <c r="Y202" s="101">
        <v>57.726909235844467</v>
      </c>
      <c r="DA202" s="131" t="s">
        <v>2477</v>
      </c>
    </row>
    <row r="203" spans="1:105" ht="12" customHeight="1" x14ac:dyDescent="0.25">
      <c r="A203" s="103" t="s">
        <v>52</v>
      </c>
      <c r="B203" s="104">
        <v>583.69596122756354</v>
      </c>
      <c r="C203" s="104">
        <v>549.82512067103255</v>
      </c>
      <c r="D203" s="104">
        <v>636.97131006540167</v>
      </c>
      <c r="E203" s="104">
        <v>666.23093445140046</v>
      </c>
      <c r="F203" s="104">
        <v>609.97839331300179</v>
      </c>
      <c r="G203" s="104">
        <v>618.39664557886601</v>
      </c>
      <c r="H203" s="104">
        <v>658.87292237938482</v>
      </c>
      <c r="I203" s="104">
        <v>678.5629723983559</v>
      </c>
      <c r="J203" s="104">
        <v>668.82416056199372</v>
      </c>
      <c r="K203" s="104">
        <v>649.50451200528244</v>
      </c>
      <c r="L203" s="104">
        <v>738.85023525481256</v>
      </c>
      <c r="M203" s="104">
        <v>648.43047933534524</v>
      </c>
      <c r="N203" s="104">
        <v>719.93916590531387</v>
      </c>
      <c r="O203" s="104">
        <v>744.71177829939688</v>
      </c>
      <c r="P203" s="104">
        <v>705.1318529703683</v>
      </c>
      <c r="Q203" s="104">
        <v>796.90847805396936</v>
      </c>
      <c r="R203" s="104">
        <v>860.42338918974474</v>
      </c>
      <c r="S203" s="104">
        <v>819.96276019307788</v>
      </c>
      <c r="T203" s="104">
        <v>831.21538483896109</v>
      </c>
      <c r="U203" s="104">
        <v>816.59455866810902</v>
      </c>
      <c r="V203" s="104">
        <v>840.07779319434337</v>
      </c>
      <c r="W203" s="104">
        <v>933.20462570329619</v>
      </c>
      <c r="X203" s="104">
        <v>818.03940696305085</v>
      </c>
      <c r="Y203" s="104">
        <v>813.20611558417067</v>
      </c>
      <c r="DA203" s="132" t="s">
        <v>2478</v>
      </c>
    </row>
    <row r="204" spans="1:105" ht="12" customHeight="1" x14ac:dyDescent="0.25">
      <c r="A204" s="106" t="s">
        <v>122</v>
      </c>
      <c r="B204" s="101">
        <v>621.8650403178508</v>
      </c>
      <c r="C204" s="101">
        <v>756.47719637630973</v>
      </c>
      <c r="D204" s="101">
        <v>699.07964484109175</v>
      </c>
      <c r="E204" s="101">
        <v>649.75720845885007</v>
      </c>
      <c r="F204" s="101">
        <v>655.42956618418248</v>
      </c>
      <c r="G204" s="101">
        <v>675.05081693848604</v>
      </c>
      <c r="H204" s="101">
        <v>722.87658929477459</v>
      </c>
      <c r="I204" s="101">
        <v>715.65678333189237</v>
      </c>
      <c r="J204" s="101">
        <v>713.02412195611669</v>
      </c>
      <c r="K204" s="101">
        <v>693.69629156766257</v>
      </c>
      <c r="L204" s="101">
        <v>736.7001270200409</v>
      </c>
      <c r="M204" s="101">
        <v>772.73596077759657</v>
      </c>
      <c r="N204" s="101">
        <v>761.53974397887532</v>
      </c>
      <c r="O204" s="101">
        <v>756.58073944674163</v>
      </c>
      <c r="P204" s="101">
        <v>805.04610617233243</v>
      </c>
      <c r="Q204" s="101">
        <v>766.45106117153227</v>
      </c>
      <c r="R204" s="101">
        <v>805.60486178212511</v>
      </c>
      <c r="S204" s="101">
        <v>853.24784040937743</v>
      </c>
      <c r="T204" s="101">
        <v>878.65003002167884</v>
      </c>
      <c r="U204" s="101">
        <v>900.09933000983483</v>
      </c>
      <c r="V204" s="101">
        <v>912.30631412057869</v>
      </c>
      <c r="W204" s="101">
        <v>923.94436605344765</v>
      </c>
      <c r="X204" s="101">
        <v>924.22594306853887</v>
      </c>
      <c r="Y204" s="101">
        <v>875.46956189096079</v>
      </c>
      <c r="DA204" s="131" t="s">
        <v>2479</v>
      </c>
    </row>
    <row r="205" spans="1:105" ht="12" customHeight="1" x14ac:dyDescent="0.25">
      <c r="A205" s="107" t="s">
        <v>121</v>
      </c>
      <c r="B205" s="104">
        <v>621.86504031785068</v>
      </c>
      <c r="C205" s="104">
        <v>756.41010436008435</v>
      </c>
      <c r="D205" s="104">
        <v>698.97190838782387</v>
      </c>
      <c r="E205" s="104">
        <v>649.73863003530744</v>
      </c>
      <c r="F205" s="104">
        <v>655.55377473981912</v>
      </c>
      <c r="G205" s="104">
        <v>675.23152542549167</v>
      </c>
      <c r="H205" s="104">
        <v>723.06680415226492</v>
      </c>
      <c r="I205" s="104">
        <v>716.40752567378718</v>
      </c>
      <c r="J205" s="104">
        <v>713.59925621260277</v>
      </c>
      <c r="K205" s="104">
        <v>694.53237365955363</v>
      </c>
      <c r="L205" s="104">
        <v>737.52299679424914</v>
      </c>
      <c r="M205" s="104">
        <v>772.9198669542385</v>
      </c>
      <c r="N205" s="104">
        <v>761.51036222875848</v>
      </c>
      <c r="O205" s="104">
        <v>756.44448534058847</v>
      </c>
      <c r="P205" s="104">
        <v>806.94768944501652</v>
      </c>
      <c r="Q205" s="104">
        <v>769.99204286750137</v>
      </c>
      <c r="R205" s="104">
        <v>807.86353687578958</v>
      </c>
      <c r="S205" s="104">
        <v>856.88512869487897</v>
      </c>
      <c r="T205" s="104">
        <v>881.51257577244496</v>
      </c>
      <c r="U205" s="104">
        <v>900.21772943871349</v>
      </c>
      <c r="V205" s="104">
        <v>910.51590990107206</v>
      </c>
      <c r="W205" s="104">
        <v>922.8566686583747</v>
      </c>
      <c r="X205" s="104">
        <v>925.19898662758897</v>
      </c>
      <c r="Y205" s="104">
        <v>876.16740055307196</v>
      </c>
      <c r="DA205" s="132" t="s">
        <v>2480</v>
      </c>
    </row>
    <row r="206" spans="1:105" ht="12" customHeight="1" x14ac:dyDescent="0.25">
      <c r="A206" s="108" t="s">
        <v>53</v>
      </c>
      <c r="B206" s="98">
        <v>69.324390803150408</v>
      </c>
      <c r="C206" s="98">
        <v>166.85167132766077</v>
      </c>
      <c r="D206" s="98">
        <v>62.248032649834649</v>
      </c>
      <c r="E206" s="98">
        <v>33.341460694868516</v>
      </c>
      <c r="F206" s="98">
        <v>44.98919710465546</v>
      </c>
      <c r="G206" s="98">
        <v>44.714398474584918</v>
      </c>
      <c r="H206" s="98">
        <v>66.705829140194766</v>
      </c>
      <c r="I206" s="98">
        <v>53.615377916345253</v>
      </c>
      <c r="J206" s="98">
        <v>49.975719626196636</v>
      </c>
      <c r="K206" s="98">
        <v>45.290735529222758</v>
      </c>
      <c r="L206" s="98">
        <v>47.706921789133624</v>
      </c>
      <c r="M206" s="98">
        <v>75.6738171102363</v>
      </c>
      <c r="N206" s="98">
        <v>49.068889755917688</v>
      </c>
      <c r="O206" s="98">
        <v>28.819783770022003</v>
      </c>
      <c r="P206" s="98">
        <v>69.098278048160665</v>
      </c>
      <c r="Q206" s="98">
        <v>10.077589411951807</v>
      </c>
      <c r="R206" s="98">
        <v>20.655882704849478</v>
      </c>
      <c r="S206" s="98">
        <v>47.095178809334705</v>
      </c>
      <c r="T206" s="98">
        <v>57.431514383244306</v>
      </c>
      <c r="U206" s="98">
        <v>77.033996906348577</v>
      </c>
      <c r="V206" s="98">
        <v>64.097226641940637</v>
      </c>
      <c r="W206" s="98">
        <v>68.834280873320424</v>
      </c>
      <c r="X206" s="98">
        <v>75.026638626813053</v>
      </c>
      <c r="Y206" s="98">
        <v>58.465890937691995</v>
      </c>
      <c r="DA206" s="63" t="s">
        <v>2481</v>
      </c>
    </row>
    <row r="207" spans="1:105" ht="12" customHeight="1" x14ac:dyDescent="0.25">
      <c r="A207" s="108" t="s">
        <v>52</v>
      </c>
      <c r="B207" s="98">
        <v>552.54064951470014</v>
      </c>
      <c r="C207" s="98">
        <v>589.55843303242352</v>
      </c>
      <c r="D207" s="98">
        <v>636.72387573798937</v>
      </c>
      <c r="E207" s="98">
        <v>616.39716934043895</v>
      </c>
      <c r="F207" s="98">
        <v>610.56457763516357</v>
      </c>
      <c r="G207" s="98">
        <v>630.5171269509068</v>
      </c>
      <c r="H207" s="98">
        <v>656.36097501207018</v>
      </c>
      <c r="I207" s="98">
        <v>662.79214775744185</v>
      </c>
      <c r="J207" s="98">
        <v>663.6235365864062</v>
      </c>
      <c r="K207" s="98">
        <v>649.24163813033078</v>
      </c>
      <c r="L207" s="98">
        <v>689.81607500511552</v>
      </c>
      <c r="M207" s="98">
        <v>697.24604984400219</v>
      </c>
      <c r="N207" s="98">
        <v>712.44147247284081</v>
      </c>
      <c r="O207" s="98">
        <v>727.62470157056646</v>
      </c>
      <c r="P207" s="98">
        <v>737.849411396856</v>
      </c>
      <c r="Q207" s="98">
        <v>759.91445345554951</v>
      </c>
      <c r="R207" s="98">
        <v>787.20765417094015</v>
      </c>
      <c r="S207" s="98">
        <v>809.78994988554416</v>
      </c>
      <c r="T207" s="98">
        <v>824.08106138920061</v>
      </c>
      <c r="U207" s="98">
        <v>823.18373253236496</v>
      </c>
      <c r="V207" s="98">
        <v>846.4186832591314</v>
      </c>
      <c r="W207" s="98">
        <v>854.02238778505421</v>
      </c>
      <c r="X207" s="98">
        <v>850.17234800077586</v>
      </c>
      <c r="Y207" s="98">
        <v>817.70150961538002</v>
      </c>
      <c r="DA207" s="63" t="s">
        <v>2482</v>
      </c>
    </row>
    <row r="208" spans="1:105" ht="12" customHeight="1" x14ac:dyDescent="0.25">
      <c r="A208" s="121" t="s">
        <v>54</v>
      </c>
      <c r="B208" s="122">
        <v>373.12088090243168</v>
      </c>
      <c r="C208" s="122">
        <v>422.50170447169137</v>
      </c>
      <c r="D208" s="122">
        <v>423.20447427743682</v>
      </c>
      <c r="E208" s="122">
        <v>455.65476578998079</v>
      </c>
      <c r="F208" s="122">
        <v>423.58819878878978</v>
      </c>
      <c r="G208" s="122">
        <v>427.96994754342074</v>
      </c>
      <c r="H208" s="122">
        <v>524.35652424408033</v>
      </c>
      <c r="I208" s="122">
        <v>516.26920444066241</v>
      </c>
      <c r="J208" s="122">
        <v>503.12018493069235</v>
      </c>
      <c r="K208" s="122">
        <v>494.04005034484527</v>
      </c>
      <c r="L208" s="122">
        <v>514.24363927065576</v>
      </c>
      <c r="M208" s="122">
        <v>448.22700591277925</v>
      </c>
      <c r="N208" s="122">
        <v>464.3458296152296</v>
      </c>
      <c r="O208" s="122">
        <v>400.67720886849594</v>
      </c>
      <c r="P208" s="122">
        <v>421.59587920684993</v>
      </c>
      <c r="Q208" s="122">
        <v>445.85915438457886</v>
      </c>
      <c r="R208" s="122">
        <v>475.52305769963522</v>
      </c>
      <c r="S208" s="122">
        <v>465.48896886568133</v>
      </c>
      <c r="T208" s="122">
        <v>506.82483160494513</v>
      </c>
      <c r="U208" s="122">
        <v>474.13024128796138</v>
      </c>
      <c r="V208" s="122">
        <v>477.18696689322525</v>
      </c>
      <c r="W208" s="122">
        <v>513.15105518277835</v>
      </c>
      <c r="X208" s="122">
        <v>479.3882696005806</v>
      </c>
      <c r="Y208" s="122">
        <v>473.61086780685179</v>
      </c>
      <c r="DA208" s="130" t="s">
        <v>2483</v>
      </c>
    </row>
    <row r="209" spans="1:105" ht="12" customHeight="1" x14ac:dyDescent="0.25">
      <c r="A209" s="97" t="s">
        <v>175</v>
      </c>
      <c r="B209" s="98">
        <v>372.48036654041118</v>
      </c>
      <c r="C209" s="98">
        <v>419.55524283463689</v>
      </c>
      <c r="D209" s="98">
        <v>422.75952161381065</v>
      </c>
      <c r="E209" s="98">
        <v>460.75553117552676</v>
      </c>
      <c r="F209" s="98">
        <v>422.65824359717061</v>
      </c>
      <c r="G209" s="98">
        <v>425.82667497215874</v>
      </c>
      <c r="H209" s="98">
        <v>525.33004741305137</v>
      </c>
      <c r="I209" s="98">
        <v>517.70874602366155</v>
      </c>
      <c r="J209" s="98">
        <v>503.94845443690258</v>
      </c>
      <c r="K209" s="98">
        <v>497.63971121705021</v>
      </c>
      <c r="L209" s="98">
        <v>516.34693025836316</v>
      </c>
      <c r="M209" s="98">
        <v>440.78250268538841</v>
      </c>
      <c r="N209" s="98">
        <v>467.06797091485907</v>
      </c>
      <c r="O209" s="98">
        <v>403.41051070870344</v>
      </c>
      <c r="P209" s="98">
        <v>412.42676249755664</v>
      </c>
      <c r="Q209" s="98">
        <v>445.88855691690674</v>
      </c>
      <c r="R209" s="98">
        <v>481.31909518897106</v>
      </c>
      <c r="S209" s="98">
        <v>466.44889191038533</v>
      </c>
      <c r="T209" s="98">
        <v>507.25898289864426</v>
      </c>
      <c r="U209" s="98">
        <v>471.53604373835316</v>
      </c>
      <c r="V209" s="98">
        <v>475.28469521083707</v>
      </c>
      <c r="W209" s="98">
        <v>518.72181511624467</v>
      </c>
      <c r="X209" s="98">
        <v>476.93433497486706</v>
      </c>
      <c r="Y209" s="98">
        <v>472.27267381056157</v>
      </c>
      <c r="DA209" s="63" t="s">
        <v>2484</v>
      </c>
    </row>
    <row r="210" spans="1:105" ht="12" customHeight="1" x14ac:dyDescent="0.25">
      <c r="A210" s="109" t="s">
        <v>120</v>
      </c>
      <c r="B210" s="33">
        <v>375.59035191196307</v>
      </c>
      <c r="C210" s="33">
        <v>434.03879258688266</v>
      </c>
      <c r="D210" s="33">
        <v>425.18494202951956</v>
      </c>
      <c r="E210" s="33">
        <v>434.22772277089433</v>
      </c>
      <c r="F210" s="33">
        <v>427.47436242877728</v>
      </c>
      <c r="G210" s="33">
        <v>438.38984790822707</v>
      </c>
      <c r="H210" s="33">
        <v>519.84637419648152</v>
      </c>
      <c r="I210" s="33">
        <v>509.47311125361449</v>
      </c>
      <c r="J210" s="33">
        <v>499.6508965110886</v>
      </c>
      <c r="K210" s="33">
        <v>479.37354588510561</v>
      </c>
      <c r="L210" s="33">
        <v>507.18592902665358</v>
      </c>
      <c r="M210" s="33">
        <v>470.64056288914031</v>
      </c>
      <c r="N210" s="33">
        <v>455.68954119200538</v>
      </c>
      <c r="O210" s="33">
        <v>391.11351316869286</v>
      </c>
      <c r="P210" s="33">
        <v>453.90125283231794</v>
      </c>
      <c r="Q210" s="33">
        <v>445.72394304311234</v>
      </c>
      <c r="R210" s="33">
        <v>450.4495020668536</v>
      </c>
      <c r="S210" s="33">
        <v>461.91905092897173</v>
      </c>
      <c r="T210" s="33">
        <v>505.44482165264333</v>
      </c>
      <c r="U210" s="33">
        <v>482.17663301439069</v>
      </c>
      <c r="V210" s="33">
        <v>483.47706283664638</v>
      </c>
      <c r="W210" s="33">
        <v>489.41909021039561</v>
      </c>
      <c r="X210" s="33">
        <v>491.98609916379201</v>
      </c>
      <c r="Y210" s="33">
        <v>479.45677056125908</v>
      </c>
      <c r="DA210" s="60" t="s">
        <v>2485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1419.4221648563957</v>
      </c>
      <c r="C212" s="117">
        <f t="shared" si="101"/>
        <v>1511.9955152828556</v>
      </c>
      <c r="D212" s="117">
        <f t="shared" si="101"/>
        <v>1572.3961363419817</v>
      </c>
      <c r="E212" s="117">
        <f t="shared" si="101"/>
        <v>1679.8772742467631</v>
      </c>
      <c r="F212" s="117">
        <f t="shared" si="101"/>
        <v>1636.0389408956228</v>
      </c>
      <c r="G212" s="117">
        <f t="shared" si="101"/>
        <v>1673.2678398392295</v>
      </c>
      <c r="H212" s="117">
        <f t="shared" si="101"/>
        <v>1788.0633229760324</v>
      </c>
      <c r="I212" s="117">
        <f t="shared" si="101"/>
        <v>1762.8151330447777</v>
      </c>
      <c r="J212" s="117">
        <f t="shared" si="101"/>
        <v>1614.9893906150257</v>
      </c>
      <c r="K212" s="117">
        <f t="shared" si="101"/>
        <v>1625.349177843332</v>
      </c>
      <c r="L212" s="117">
        <f t="shared" si="101"/>
        <v>1833.4177407637285</v>
      </c>
      <c r="M212" s="117">
        <f t="shared" si="101"/>
        <v>1481.4520948038664</v>
      </c>
      <c r="N212" s="117">
        <f t="shared" si="101"/>
        <v>1558.052845664206</v>
      </c>
      <c r="O212" s="117">
        <f t="shared" si="101"/>
        <v>1456.6122719581113</v>
      </c>
      <c r="P212" s="117">
        <f t="shared" si="101"/>
        <v>1384.0570287306734</v>
      </c>
      <c r="Q212" s="117">
        <f t="shared" si="101"/>
        <v>1471.2981628150258</v>
      </c>
      <c r="R212" s="117">
        <f t="shared" ref="R212:V212" si="102">R213+R216+R218+R227</f>
        <v>1371.5908839032575</v>
      </c>
      <c r="S212" s="117">
        <f t="shared" si="102"/>
        <v>1287.8153607972019</v>
      </c>
      <c r="T212" s="117">
        <f t="shared" si="102"/>
        <v>1347.1476014496625</v>
      </c>
      <c r="U212" s="117">
        <f t="shared" si="102"/>
        <v>1255.0985271038514</v>
      </c>
      <c r="V212" s="117">
        <f t="shared" si="102"/>
        <v>1264.5184944943719</v>
      </c>
      <c r="W212" s="117">
        <f t="shared" ref="W212:Y212" si="103">W213+W216+W218+W227</f>
        <v>1380.5434141998119</v>
      </c>
      <c r="X212" s="117">
        <f t="shared" si="103"/>
        <v>1221.3599030261626</v>
      </c>
      <c r="Y212" s="117">
        <f t="shared" si="103"/>
        <v>1167.4006315438955</v>
      </c>
      <c r="DA212" s="129" t="s">
        <v>2636</v>
      </c>
    </row>
    <row r="213" spans="1:105" ht="12" customHeight="1" x14ac:dyDescent="0.25">
      <c r="A213" s="121" t="s">
        <v>57</v>
      </c>
      <c r="B213" s="122">
        <f t="shared" ref="B213:Q213" si="104">SUM(B214:B215)</f>
        <v>1056.6329070064269</v>
      </c>
      <c r="C213" s="122">
        <f t="shared" si="104"/>
        <v>1119.3531047048159</v>
      </c>
      <c r="D213" s="122">
        <f t="shared" si="104"/>
        <v>1177.9351094079602</v>
      </c>
      <c r="E213" s="122">
        <f t="shared" si="104"/>
        <v>1283.0841188690654</v>
      </c>
      <c r="F213" s="122">
        <f t="shared" si="104"/>
        <v>1273.010857034463</v>
      </c>
      <c r="G213" s="122">
        <f t="shared" si="104"/>
        <v>1300.9540226222539</v>
      </c>
      <c r="H213" s="122">
        <f t="shared" si="104"/>
        <v>1370.9599806894469</v>
      </c>
      <c r="I213" s="122">
        <f t="shared" si="104"/>
        <v>1347.5429463623291</v>
      </c>
      <c r="J213" s="122">
        <f t="shared" si="104"/>
        <v>1219.9646553464202</v>
      </c>
      <c r="K213" s="122">
        <f t="shared" si="104"/>
        <v>1243.5777370311473</v>
      </c>
      <c r="L213" s="122">
        <f t="shared" si="104"/>
        <v>1425.236165981813</v>
      </c>
      <c r="M213" s="122">
        <f t="shared" si="104"/>
        <v>1126.8857479158012</v>
      </c>
      <c r="N213" s="122">
        <f t="shared" si="104"/>
        <v>1178.5222908657242</v>
      </c>
      <c r="O213" s="122">
        <f t="shared" si="104"/>
        <v>1089.3289732804974</v>
      </c>
      <c r="P213" s="122">
        <f t="shared" si="104"/>
        <v>1019.0741734113166</v>
      </c>
      <c r="Q213" s="122">
        <f t="shared" si="104"/>
        <v>1079.1701110317583</v>
      </c>
      <c r="R213" s="122">
        <f t="shared" ref="R213:V213" si="105">SUM(R214:R215)</f>
        <v>955.94461244557954</v>
      </c>
      <c r="S213" s="122">
        <f t="shared" si="105"/>
        <v>897.94919345397614</v>
      </c>
      <c r="T213" s="122">
        <f t="shared" si="105"/>
        <v>959.13351319661876</v>
      </c>
      <c r="U213" s="122">
        <f t="shared" si="105"/>
        <v>882.72428968334486</v>
      </c>
      <c r="V213" s="122">
        <f t="shared" si="105"/>
        <v>890.12551512921084</v>
      </c>
      <c r="W213" s="122">
        <f t="shared" ref="W213:Y213" si="106">SUM(W214:W215)</f>
        <v>951.48242991120549</v>
      </c>
      <c r="X213" s="122">
        <f t="shared" si="106"/>
        <v>838.6451564635147</v>
      </c>
      <c r="Y213" s="122">
        <f t="shared" si="106"/>
        <v>809.61551117519116</v>
      </c>
      <c r="DA213" s="130" t="s">
        <v>2637</v>
      </c>
    </row>
    <row r="214" spans="1:105" ht="12" customHeight="1" x14ac:dyDescent="0.25">
      <c r="A214" s="97" t="s">
        <v>212</v>
      </c>
      <c r="B214" s="98">
        <v>1056.6329070064269</v>
      </c>
      <c r="C214" s="98">
        <v>1119.3531047048159</v>
      </c>
      <c r="D214" s="98">
        <v>1177.9351094079602</v>
      </c>
      <c r="E214" s="98">
        <v>1283.0841188690654</v>
      </c>
      <c r="F214" s="98">
        <v>1273.010857034463</v>
      </c>
      <c r="G214" s="98">
        <v>1300.9540226222539</v>
      </c>
      <c r="H214" s="98">
        <v>1370.9599806894469</v>
      </c>
      <c r="I214" s="98">
        <v>1347.5429463623291</v>
      </c>
      <c r="J214" s="98">
        <v>1219.9646553464202</v>
      </c>
      <c r="K214" s="98">
        <v>1243.5777370311473</v>
      </c>
      <c r="L214" s="98">
        <v>1425.236165981813</v>
      </c>
      <c r="M214" s="98">
        <v>1126.8857479158012</v>
      </c>
      <c r="N214" s="98">
        <v>1178.5222908657242</v>
      </c>
      <c r="O214" s="98">
        <v>1089.3289732804974</v>
      </c>
      <c r="P214" s="98">
        <v>1019.0741734113166</v>
      </c>
      <c r="Q214" s="98">
        <v>1079.1701110317583</v>
      </c>
      <c r="R214" s="98">
        <v>955.94461244557954</v>
      </c>
      <c r="S214" s="98">
        <v>897.94919345397614</v>
      </c>
      <c r="T214" s="98">
        <v>959.13351319661876</v>
      </c>
      <c r="U214" s="98">
        <v>882.72428968334486</v>
      </c>
      <c r="V214" s="98">
        <v>890.12551512921084</v>
      </c>
      <c r="W214" s="98">
        <v>951.48242991120549</v>
      </c>
      <c r="X214" s="98">
        <v>838.6451564635147</v>
      </c>
      <c r="Y214" s="98">
        <v>809.61551117519116</v>
      </c>
      <c r="DA214" s="63" t="s">
        <v>2638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2639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2640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2641</v>
      </c>
    </row>
    <row r="218" spans="1:105" ht="12" customHeight="1" x14ac:dyDescent="0.25">
      <c r="A218" s="121" t="s">
        <v>55</v>
      </c>
      <c r="B218" s="122">
        <v>257.26794662807333</v>
      </c>
      <c r="C218" s="122">
        <v>273.33256214599692</v>
      </c>
      <c r="D218" s="122">
        <v>271.51907859256488</v>
      </c>
      <c r="E218" s="122">
        <v>264.53286271122806</v>
      </c>
      <c r="F218" s="122">
        <v>242.10507309269136</v>
      </c>
      <c r="G218" s="122">
        <v>247.38274049101875</v>
      </c>
      <c r="H218" s="122">
        <v>264.5838009984185</v>
      </c>
      <c r="I218" s="122">
        <v>264.65789789095953</v>
      </c>
      <c r="J218" s="122">
        <v>251.74626875629093</v>
      </c>
      <c r="K218" s="122">
        <v>241.18617313366437</v>
      </c>
      <c r="L218" s="122">
        <v>268.24014022607906</v>
      </c>
      <c r="M218" s="122">
        <v>238.28161094704194</v>
      </c>
      <c r="N218" s="122">
        <v>254.80127128557453</v>
      </c>
      <c r="O218" s="122">
        <v>257.26833974539664</v>
      </c>
      <c r="P218" s="122">
        <v>252.43069073416081</v>
      </c>
      <c r="Q218" s="122">
        <v>263.99872898238402</v>
      </c>
      <c r="R218" s="122">
        <v>279.29315377826515</v>
      </c>
      <c r="S218" s="122">
        <v>262.26920179108583</v>
      </c>
      <c r="T218" s="122">
        <v>254.87939702556787</v>
      </c>
      <c r="U218" s="122">
        <v>250.26054148386041</v>
      </c>
      <c r="V218" s="122">
        <v>250.54778155678122</v>
      </c>
      <c r="W218" s="122">
        <v>287.76641966066887</v>
      </c>
      <c r="X218" s="122">
        <v>249.58603538936859</v>
      </c>
      <c r="Y218" s="122">
        <v>230.53799666445266</v>
      </c>
      <c r="DA218" s="130" t="s">
        <v>2642</v>
      </c>
    </row>
    <row r="219" spans="1:105" ht="12" customHeight="1" x14ac:dyDescent="0.25">
      <c r="A219" s="97" t="s">
        <v>134</v>
      </c>
      <c r="B219" s="98">
        <v>264.00409661201837</v>
      </c>
      <c r="C219" s="98">
        <v>280.36912181958047</v>
      </c>
      <c r="D219" s="98">
        <v>273.65377556262672</v>
      </c>
      <c r="E219" s="98">
        <v>271.74489159068634</v>
      </c>
      <c r="F219" s="98">
        <v>250.15143868378013</v>
      </c>
      <c r="G219" s="98">
        <v>249.88313737501747</v>
      </c>
      <c r="H219" s="98">
        <v>270.2528597453599</v>
      </c>
      <c r="I219" s="98">
        <v>270.05284083434799</v>
      </c>
      <c r="J219" s="98">
        <v>261.68951819706257</v>
      </c>
      <c r="K219" s="98">
        <v>250.11291052150634</v>
      </c>
      <c r="L219" s="98">
        <v>282.31864151259981</v>
      </c>
      <c r="M219" s="98">
        <v>255.02362997028351</v>
      </c>
      <c r="N219" s="98">
        <v>267.41176337581561</v>
      </c>
      <c r="O219" s="98">
        <v>264.53707422024621</v>
      </c>
      <c r="P219" s="98">
        <v>259.02892072327779</v>
      </c>
      <c r="Q219" s="98">
        <v>268.95145819276229</v>
      </c>
      <c r="R219" s="98">
        <v>286.56664656951915</v>
      </c>
      <c r="S219" s="98">
        <v>271.59285715649264</v>
      </c>
      <c r="T219" s="98">
        <v>271.36385001299573</v>
      </c>
      <c r="U219" s="98">
        <v>265.64361271432585</v>
      </c>
      <c r="V219" s="98">
        <v>263.55142871462294</v>
      </c>
      <c r="W219" s="98">
        <v>291.03819259699077</v>
      </c>
      <c r="X219" s="98">
        <v>252.01528522605184</v>
      </c>
      <c r="Y219" s="98">
        <v>242.76923503378779</v>
      </c>
      <c r="DA219" s="63" t="s">
        <v>2643</v>
      </c>
    </row>
    <row r="220" spans="1:105" ht="12" customHeight="1" x14ac:dyDescent="0.25">
      <c r="A220" s="97" t="s">
        <v>133</v>
      </c>
      <c r="B220" s="98">
        <v>30.148049532651392</v>
      </c>
      <c r="C220" s="98">
        <v>62.739974043167614</v>
      </c>
      <c r="D220" s="98">
        <v>24.634536978545238</v>
      </c>
      <c r="E220" s="98">
        <v>14.346839798690011</v>
      </c>
      <c r="F220" s="98">
        <v>17.181989163265385</v>
      </c>
      <c r="G220" s="98">
        <v>16.55189444927921</v>
      </c>
      <c r="H220" s="98">
        <v>24.630073155399728</v>
      </c>
      <c r="I220" s="98">
        <v>19.890861992898948</v>
      </c>
      <c r="J220" s="98">
        <v>17.82519059367031</v>
      </c>
      <c r="K220" s="98">
        <v>15.759547500827393</v>
      </c>
      <c r="L220" s="98">
        <v>18.595405945519321</v>
      </c>
      <c r="M220" s="98">
        <v>25.939827833674109</v>
      </c>
      <c r="N220" s="98">
        <v>17.689525832995152</v>
      </c>
      <c r="O220" s="98">
        <v>10.592158528737126</v>
      </c>
      <c r="P220" s="98">
        <v>21.49253024719642</v>
      </c>
      <c r="Q220" s="98">
        <v>4.9749668434189758</v>
      </c>
      <c r="R220" s="98">
        <v>9.287394650857042</v>
      </c>
      <c r="S220" s="98">
        <v>14.945736441299619</v>
      </c>
      <c r="T220" s="98">
        <v>17.652190429229371</v>
      </c>
      <c r="U220" s="98">
        <v>22.21824544702714</v>
      </c>
      <c r="V220" s="98">
        <v>18.173666189487779</v>
      </c>
      <c r="W220" s="98">
        <v>23.238091728366687</v>
      </c>
      <c r="X220" s="98">
        <v>21.106837154265637</v>
      </c>
      <c r="Y220" s="98">
        <v>16.076206290436556</v>
      </c>
      <c r="DA220" s="63" t="s">
        <v>2644</v>
      </c>
    </row>
    <row r="221" spans="1:105" ht="12" customHeight="1" x14ac:dyDescent="0.25">
      <c r="A221" s="100" t="s">
        <v>212</v>
      </c>
      <c r="B221" s="101">
        <v>30.148049532651392</v>
      </c>
      <c r="C221" s="101">
        <v>62.739974043167614</v>
      </c>
      <c r="D221" s="101">
        <v>24.634536978545238</v>
      </c>
      <c r="E221" s="101">
        <v>14.346839798690011</v>
      </c>
      <c r="F221" s="101">
        <v>17.181989163265385</v>
      </c>
      <c r="G221" s="101">
        <v>16.55189444927921</v>
      </c>
      <c r="H221" s="101">
        <v>24.630073155399728</v>
      </c>
      <c r="I221" s="101">
        <v>19.890861992898948</v>
      </c>
      <c r="J221" s="101">
        <v>17.82519059367031</v>
      </c>
      <c r="K221" s="101">
        <v>15.759547500827393</v>
      </c>
      <c r="L221" s="101">
        <v>18.595405945519321</v>
      </c>
      <c r="M221" s="101">
        <v>25.939827833674109</v>
      </c>
      <c r="N221" s="101">
        <v>17.689525832995152</v>
      </c>
      <c r="O221" s="101">
        <v>10.592158528737126</v>
      </c>
      <c r="P221" s="101">
        <v>21.49253024719642</v>
      </c>
      <c r="Q221" s="101">
        <v>4.9749668434189758</v>
      </c>
      <c r="R221" s="101">
        <v>9.287394650857042</v>
      </c>
      <c r="S221" s="101">
        <v>14.945736441299619</v>
      </c>
      <c r="T221" s="101">
        <v>17.652190429229371</v>
      </c>
      <c r="U221" s="101">
        <v>22.21824544702714</v>
      </c>
      <c r="V221" s="101">
        <v>18.173666189487779</v>
      </c>
      <c r="W221" s="101">
        <v>23.238091728366687</v>
      </c>
      <c r="X221" s="101">
        <v>21.106837154265637</v>
      </c>
      <c r="Y221" s="101">
        <v>16.076206290436556</v>
      </c>
      <c r="DA221" s="131" t="s">
        <v>2645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2646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2647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2648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2649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2650</v>
      </c>
    </row>
    <row r="227" spans="1:105" ht="12" customHeight="1" x14ac:dyDescent="0.25">
      <c r="A227" s="121" t="s">
        <v>54</v>
      </c>
      <c r="B227" s="122">
        <v>105.52131122189546</v>
      </c>
      <c r="C227" s="122">
        <v>119.30984843204277</v>
      </c>
      <c r="D227" s="122">
        <v>122.94194834145654</v>
      </c>
      <c r="E227" s="122">
        <v>132.2602926664697</v>
      </c>
      <c r="F227" s="122">
        <v>120.92301076846853</v>
      </c>
      <c r="G227" s="122">
        <v>124.93107672595691</v>
      </c>
      <c r="H227" s="122">
        <v>152.51954128816715</v>
      </c>
      <c r="I227" s="122">
        <v>150.61428879148909</v>
      </c>
      <c r="J227" s="122">
        <v>143.27846651231468</v>
      </c>
      <c r="K227" s="122">
        <v>140.5852676785203</v>
      </c>
      <c r="L227" s="122">
        <v>139.94143455583639</v>
      </c>
      <c r="M227" s="122">
        <v>116.28473594102326</v>
      </c>
      <c r="N227" s="122">
        <v>124.72928351290722</v>
      </c>
      <c r="O227" s="122">
        <v>110.01495893221718</v>
      </c>
      <c r="P227" s="122">
        <v>112.55216458519617</v>
      </c>
      <c r="Q227" s="122">
        <v>128.12932280088327</v>
      </c>
      <c r="R227" s="122">
        <v>136.35311767941292</v>
      </c>
      <c r="S227" s="122">
        <v>127.59696555214008</v>
      </c>
      <c r="T227" s="122">
        <v>133.13469122747586</v>
      </c>
      <c r="U227" s="122">
        <v>122.11369593664618</v>
      </c>
      <c r="V227" s="122">
        <v>123.84519780837995</v>
      </c>
      <c r="W227" s="122">
        <v>141.29456462793749</v>
      </c>
      <c r="X227" s="122">
        <v>133.12871117327936</v>
      </c>
      <c r="Y227" s="122">
        <v>127.24712370425173</v>
      </c>
      <c r="DA227" s="130" t="s">
        <v>2651</v>
      </c>
    </row>
    <row r="228" spans="1:105" ht="12" customHeight="1" x14ac:dyDescent="0.25">
      <c r="A228" s="97" t="s">
        <v>175</v>
      </c>
      <c r="B228" s="98">
        <v>132.89070129612006</v>
      </c>
      <c r="C228" s="98">
        <v>149.78043926205538</v>
      </c>
      <c r="D228" s="98">
        <v>150.56337632401679</v>
      </c>
      <c r="E228" s="98">
        <v>163.74521207949243</v>
      </c>
      <c r="F228" s="98">
        <v>149.85977001690731</v>
      </c>
      <c r="G228" s="98">
        <v>150.62818904666076</v>
      </c>
      <c r="H228" s="98">
        <v>185.44113050312785</v>
      </c>
      <c r="I228" s="98">
        <v>182.51725506075221</v>
      </c>
      <c r="J228" s="98">
        <v>177.48524621910809</v>
      </c>
      <c r="K228" s="98">
        <v>175.08969159629805</v>
      </c>
      <c r="L228" s="98">
        <v>181.64583271503659</v>
      </c>
      <c r="M228" s="98">
        <v>154.90788232168256</v>
      </c>
      <c r="N228" s="98">
        <v>163.95287650372515</v>
      </c>
      <c r="O228" s="98">
        <v>141.45720669277472</v>
      </c>
      <c r="P228" s="98">
        <v>144.49743613443658</v>
      </c>
      <c r="Q228" s="98">
        <v>155.99182689957934</v>
      </c>
      <c r="R228" s="98">
        <v>167.87269126651267</v>
      </c>
      <c r="S228" s="98">
        <v>161.90679279166932</v>
      </c>
      <c r="T228" s="98">
        <v>175.01888078440038</v>
      </c>
      <c r="U228" s="98">
        <v>161.48377156096942</v>
      </c>
      <c r="V228" s="98">
        <v>161.29887338180995</v>
      </c>
      <c r="W228" s="98">
        <v>174.46156535298758</v>
      </c>
      <c r="X228" s="98">
        <v>159.06088880638103</v>
      </c>
      <c r="Y228" s="98">
        <v>156.37544556315393</v>
      </c>
      <c r="DA228" s="63" t="s">
        <v>2652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2653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76.457016189333089</v>
      </c>
      <c r="C231" s="118">
        <f t="shared" si="108"/>
        <v>81.360372479841615</v>
      </c>
      <c r="D231" s="118">
        <f t="shared" si="108"/>
        <v>84.009739038407233</v>
      </c>
      <c r="E231" s="118">
        <f t="shared" si="108"/>
        <v>89.996820126796422</v>
      </c>
      <c r="F231" s="118">
        <f t="shared" si="108"/>
        <v>87.620420428087257</v>
      </c>
      <c r="G231" s="118">
        <f t="shared" si="108"/>
        <v>89.275964713061555</v>
      </c>
      <c r="H231" s="118">
        <f t="shared" si="108"/>
        <v>95.283900634754033</v>
      </c>
      <c r="I231" s="118">
        <f t="shared" si="108"/>
        <v>93.209387355093895</v>
      </c>
      <c r="J231" s="118">
        <f t="shared" si="108"/>
        <v>85.484053661144301</v>
      </c>
      <c r="K231" s="118">
        <f t="shared" si="108"/>
        <v>85.936472783381859</v>
      </c>
      <c r="L231" s="118">
        <f t="shared" si="108"/>
        <v>96.462917875883207</v>
      </c>
      <c r="M231" s="118">
        <f t="shared" si="108"/>
        <v>78.253050880517563</v>
      </c>
      <c r="N231" s="118">
        <f t="shared" si="108"/>
        <v>81.20312869705576</v>
      </c>
      <c r="O231" s="118">
        <f t="shared" si="108"/>
        <v>75.079103553937443</v>
      </c>
      <c r="P231" s="118">
        <f t="shared" si="108"/>
        <v>71.04383273869432</v>
      </c>
      <c r="Q231" s="118">
        <f t="shared" si="108"/>
        <v>74.881530029966385</v>
      </c>
      <c r="R231" s="118">
        <f t="shared" ref="R231:V231" si="109">R232+R235+R237+R246</f>
        <v>69.567247880789495</v>
      </c>
      <c r="S231" s="118">
        <f t="shared" si="109"/>
        <v>65.445622374603971</v>
      </c>
      <c r="T231" s="118">
        <f t="shared" si="109"/>
        <v>68.381323080550445</v>
      </c>
      <c r="U231" s="118">
        <f t="shared" si="109"/>
        <v>63.427854949961414</v>
      </c>
      <c r="V231" s="118">
        <f t="shared" si="109"/>
        <v>63.346955182756908</v>
      </c>
      <c r="W231" s="118">
        <f t="shared" ref="W231:Y231" si="110">W232+W235+W237+W246</f>
        <v>67.874043535284571</v>
      </c>
      <c r="X231" s="118">
        <f t="shared" si="110"/>
        <v>59.660212784289435</v>
      </c>
      <c r="Y231" s="118">
        <f t="shared" si="110"/>
        <v>57.054679312209224</v>
      </c>
      <c r="DA231" s="129" t="s">
        <v>2804</v>
      </c>
    </row>
    <row r="232" spans="1:105" ht="12" customHeight="1" x14ac:dyDescent="0.25">
      <c r="A232" s="121" t="s">
        <v>57</v>
      </c>
      <c r="B232" s="123">
        <f t="shared" ref="B232:Q232" si="111">SUM(B233:B234)</f>
        <v>55.854692039652377</v>
      </c>
      <c r="C232" s="123">
        <f t="shared" si="111"/>
        <v>58.99342886363133</v>
      </c>
      <c r="D232" s="123">
        <f t="shared" si="111"/>
        <v>62.008353633676023</v>
      </c>
      <c r="E232" s="123">
        <f t="shared" si="111"/>
        <v>67.378644039417566</v>
      </c>
      <c r="F232" s="123">
        <f t="shared" si="111"/>
        <v>66.742610086392332</v>
      </c>
      <c r="G232" s="123">
        <f t="shared" si="111"/>
        <v>68.038364893087959</v>
      </c>
      <c r="H232" s="123">
        <f t="shared" si="111"/>
        <v>71.38868629953447</v>
      </c>
      <c r="I232" s="123">
        <f t="shared" si="111"/>
        <v>69.860098926749785</v>
      </c>
      <c r="J232" s="123">
        <f t="shared" si="111"/>
        <v>62.918439481774108</v>
      </c>
      <c r="K232" s="123">
        <f t="shared" si="111"/>
        <v>63.832908329066186</v>
      </c>
      <c r="L232" s="123">
        <f t="shared" si="111"/>
        <v>72.742657242044032</v>
      </c>
      <c r="M232" s="123">
        <f t="shared" si="111"/>
        <v>57.185873179801604</v>
      </c>
      <c r="N232" s="123">
        <f t="shared" si="111"/>
        <v>59.428122904421528</v>
      </c>
      <c r="O232" s="123">
        <f t="shared" si="111"/>
        <v>54.625587658724626</v>
      </c>
      <c r="P232" s="123">
        <f t="shared" si="111"/>
        <v>50.845873448541681</v>
      </c>
      <c r="Q232" s="123">
        <f t="shared" si="111"/>
        <v>53.540375644103264</v>
      </c>
      <c r="R232" s="123">
        <f t="shared" ref="R232:V232" si="112">SUM(R233:R234)</f>
        <v>47.165375634976449</v>
      </c>
      <c r="S232" s="123">
        <f t="shared" si="112"/>
        <v>44.073838754329074</v>
      </c>
      <c r="T232" s="123">
        <f t="shared" si="112"/>
        <v>46.832430231603915</v>
      </c>
      <c r="U232" s="123">
        <f t="shared" si="112"/>
        <v>42.83134105857274</v>
      </c>
      <c r="V232" s="123">
        <f t="shared" si="112"/>
        <v>42.906190972331977</v>
      </c>
      <c r="W232" s="123">
        <f t="shared" ref="W232:Y232" si="113">SUM(W233:W234)</f>
        <v>45.579017568303797</v>
      </c>
      <c r="X232" s="123">
        <f t="shared" si="113"/>
        <v>39.914498833054473</v>
      </c>
      <c r="Y232" s="123">
        <f t="shared" si="113"/>
        <v>38.206402125200938</v>
      </c>
      <c r="DA232" s="130" t="s">
        <v>2805</v>
      </c>
    </row>
    <row r="233" spans="1:105" ht="12" customHeight="1" x14ac:dyDescent="0.25">
      <c r="A233" s="97" t="s">
        <v>212</v>
      </c>
      <c r="B233" s="99">
        <v>55.28776909780786</v>
      </c>
      <c r="C233" s="99">
        <v>58.387080973888914</v>
      </c>
      <c r="D233" s="99">
        <v>61.382850463422976</v>
      </c>
      <c r="E233" s="99">
        <v>66.733414082577212</v>
      </c>
      <c r="F233" s="99">
        <v>66.097483946066035</v>
      </c>
      <c r="G233" s="99">
        <v>67.396277826682166</v>
      </c>
      <c r="H233" s="99">
        <v>70.732793079922203</v>
      </c>
      <c r="I233" s="99">
        <v>69.215584658965923</v>
      </c>
      <c r="J233" s="99">
        <v>62.344655914940219</v>
      </c>
      <c r="K233" s="99">
        <v>63.266420878943045</v>
      </c>
      <c r="L233" s="99">
        <v>72.092409702953219</v>
      </c>
      <c r="M233" s="99">
        <v>56.664160200534212</v>
      </c>
      <c r="N233" s="99">
        <v>58.884652088394589</v>
      </c>
      <c r="O233" s="99">
        <v>54.110109204752362</v>
      </c>
      <c r="P233" s="99">
        <v>50.35193176701727</v>
      </c>
      <c r="Q233" s="99">
        <v>53.032444783051638</v>
      </c>
      <c r="R233" s="99">
        <v>46.700478927593906</v>
      </c>
      <c r="S233" s="99">
        <v>43.629384999632215</v>
      </c>
      <c r="T233" s="99">
        <v>46.338516893163167</v>
      </c>
      <c r="U233" s="99">
        <v>42.371634663113674</v>
      </c>
      <c r="V233" s="99">
        <v>42.434338589299507</v>
      </c>
      <c r="W233" s="99">
        <v>45.066021126312435</v>
      </c>
      <c r="X233" s="99">
        <v>39.448350699920468</v>
      </c>
      <c r="Y233" s="99">
        <v>37.751588569363427</v>
      </c>
      <c r="DA233" s="63" t="s">
        <v>2806</v>
      </c>
    </row>
    <row r="234" spans="1:105" ht="12" customHeight="1" x14ac:dyDescent="0.25">
      <c r="A234" s="97" t="s">
        <v>53</v>
      </c>
      <c r="B234" s="99">
        <v>0.56692294184451475</v>
      </c>
      <c r="C234" s="99">
        <v>0.60634788974241649</v>
      </c>
      <c r="D234" s="99">
        <v>0.62550317025304802</v>
      </c>
      <c r="E234" s="99">
        <v>0.64522995684036033</v>
      </c>
      <c r="F234" s="99">
        <v>0.64512614032629234</v>
      </c>
      <c r="G234" s="99">
        <v>0.64208706640579261</v>
      </c>
      <c r="H234" s="99">
        <v>0.65589321961227276</v>
      </c>
      <c r="I234" s="99">
        <v>0.64451426778386134</v>
      </c>
      <c r="J234" s="99">
        <v>0.57378356683389065</v>
      </c>
      <c r="K234" s="99">
        <v>0.56648745012314383</v>
      </c>
      <c r="L234" s="99">
        <v>0.6502475390908069</v>
      </c>
      <c r="M234" s="99">
        <v>0.52171297926738869</v>
      </c>
      <c r="N234" s="99">
        <v>0.54347081602693881</v>
      </c>
      <c r="O234" s="99">
        <v>0.51547845397226166</v>
      </c>
      <c r="P234" s="99">
        <v>0.49394168152441076</v>
      </c>
      <c r="Q234" s="99">
        <v>0.50793086105162411</v>
      </c>
      <c r="R234" s="99">
        <v>0.46489670738254013</v>
      </c>
      <c r="S234" s="99">
        <v>0.44445375469686221</v>
      </c>
      <c r="T234" s="99">
        <v>0.49391333844074581</v>
      </c>
      <c r="U234" s="99">
        <v>0.45970639545906233</v>
      </c>
      <c r="V234" s="99">
        <v>0.47185238303247301</v>
      </c>
      <c r="W234" s="99">
        <v>0.51299644199136141</v>
      </c>
      <c r="X234" s="99">
        <v>0.46614813313400577</v>
      </c>
      <c r="Y234" s="99">
        <v>0.4548135558375096</v>
      </c>
      <c r="DA234" s="63" t="s">
        <v>2807</v>
      </c>
    </row>
    <row r="235" spans="1:105" ht="12" customHeight="1" x14ac:dyDescent="0.25">
      <c r="A235" s="121" t="s">
        <v>92</v>
      </c>
      <c r="B235" s="123">
        <f t="shared" ref="B235:Y235" si="114">B236</f>
        <v>0.2467245997795986</v>
      </c>
      <c r="C235" s="123">
        <f t="shared" si="114"/>
        <v>0.30844480044507266</v>
      </c>
      <c r="D235" s="123">
        <f t="shared" si="114"/>
        <v>0.24419989266786835</v>
      </c>
      <c r="E235" s="123">
        <f t="shared" si="114"/>
        <v>0.52641878856488655</v>
      </c>
      <c r="F235" s="123">
        <f t="shared" si="114"/>
        <v>0.53552051466487449</v>
      </c>
      <c r="G235" s="123">
        <f t="shared" si="114"/>
        <v>0.79623743094251387</v>
      </c>
      <c r="H235" s="123">
        <f t="shared" si="114"/>
        <v>0.8576417894691245</v>
      </c>
      <c r="I235" s="123">
        <f t="shared" si="114"/>
        <v>0.57121865592583987</v>
      </c>
      <c r="J235" s="123">
        <f t="shared" si="114"/>
        <v>0.67270646383478316</v>
      </c>
      <c r="K235" s="123">
        <f t="shared" si="114"/>
        <v>1.0486450676368886</v>
      </c>
      <c r="L235" s="123">
        <f t="shared" si="114"/>
        <v>0.9868793638546135</v>
      </c>
      <c r="M235" s="123">
        <f t="shared" si="114"/>
        <v>0.95224725266876908</v>
      </c>
      <c r="N235" s="123">
        <f t="shared" si="114"/>
        <v>0.86185355002122754</v>
      </c>
      <c r="O235" s="123">
        <f t="shared" si="114"/>
        <v>0.77071291395377028</v>
      </c>
      <c r="P235" s="123">
        <f t="shared" si="114"/>
        <v>0.5702003149497078</v>
      </c>
      <c r="Q235" s="123">
        <f t="shared" si="114"/>
        <v>0.85299080540111749</v>
      </c>
      <c r="R235" s="123">
        <f t="shared" si="114"/>
        <v>0.76014883907968334</v>
      </c>
      <c r="S235" s="123">
        <f t="shared" si="114"/>
        <v>0.85835375246943491</v>
      </c>
      <c r="T235" s="123">
        <f t="shared" si="114"/>
        <v>0.70886271004685564</v>
      </c>
      <c r="U235" s="123">
        <f t="shared" si="114"/>
        <v>0.72620559338087776</v>
      </c>
      <c r="V235" s="123">
        <f t="shared" si="114"/>
        <v>0.76202280863738714</v>
      </c>
      <c r="W235" s="123">
        <f t="shared" si="114"/>
        <v>0.79731291473132615</v>
      </c>
      <c r="X235" s="123">
        <f t="shared" si="114"/>
        <v>0.7666942270873871</v>
      </c>
      <c r="Y235" s="123">
        <f t="shared" si="114"/>
        <v>0.72147538344783935</v>
      </c>
      <c r="DA235" s="130" t="s">
        <v>2808</v>
      </c>
    </row>
    <row r="236" spans="1:105" ht="12" customHeight="1" x14ac:dyDescent="0.25">
      <c r="A236" s="97" t="s">
        <v>53</v>
      </c>
      <c r="B236" s="99">
        <f>RES_hhdet_fecs!B67</f>
        <v>0.2467245997795986</v>
      </c>
      <c r="C236" s="99">
        <f>RES_hhdet_fecs!C67</f>
        <v>0.30844480044507266</v>
      </c>
      <c r="D236" s="99">
        <f>RES_hhdet_fecs!D67</f>
        <v>0.24419989266786835</v>
      </c>
      <c r="E236" s="99">
        <f>RES_hhdet_fecs!E67</f>
        <v>0.52641878856488655</v>
      </c>
      <c r="F236" s="99">
        <f>RES_hhdet_fecs!F67</f>
        <v>0.53552051466487449</v>
      </c>
      <c r="G236" s="99">
        <f>RES_hhdet_fecs!G67</f>
        <v>0.79623743094251387</v>
      </c>
      <c r="H236" s="99">
        <f>RES_hhdet_fecs!H67</f>
        <v>0.8576417894691245</v>
      </c>
      <c r="I236" s="99">
        <f>RES_hhdet_fecs!I67</f>
        <v>0.57121865592583987</v>
      </c>
      <c r="J236" s="99">
        <f>RES_hhdet_fecs!J67</f>
        <v>0.67270646383478316</v>
      </c>
      <c r="K236" s="99">
        <f>RES_hhdet_fecs!K67</f>
        <v>1.0486450676368886</v>
      </c>
      <c r="L236" s="99">
        <f>RES_hhdet_fecs!L67</f>
        <v>0.9868793638546135</v>
      </c>
      <c r="M236" s="99">
        <f>RES_hhdet_fecs!M67</f>
        <v>0.95224725266876908</v>
      </c>
      <c r="N236" s="99">
        <f>RES_hhdet_fecs!N67</f>
        <v>0.86185355002122754</v>
      </c>
      <c r="O236" s="99">
        <f>RES_hhdet_fecs!O67</f>
        <v>0.77071291395377028</v>
      </c>
      <c r="P236" s="99">
        <f>RES_hhdet_fecs!P67</f>
        <v>0.5702003149497078</v>
      </c>
      <c r="Q236" s="99">
        <f>RES_hhdet_fecs!Q67</f>
        <v>0.85299080540111749</v>
      </c>
      <c r="R236" s="99">
        <f>RES_hhdet_fecs!R67</f>
        <v>0.76014883907968334</v>
      </c>
      <c r="S236" s="99">
        <f>RES_hhdet_fecs!S67</f>
        <v>0.85835375246943491</v>
      </c>
      <c r="T236" s="99">
        <f>RES_hhdet_fecs!T67</f>
        <v>0.70886271004685564</v>
      </c>
      <c r="U236" s="99">
        <f>RES_hhdet_fecs!U67</f>
        <v>0.72620559338087776</v>
      </c>
      <c r="V236" s="99">
        <f>RES_hhdet_fecs!V67</f>
        <v>0.76202280863738714</v>
      </c>
      <c r="W236" s="99">
        <f>RES_hhdet_fecs!W67</f>
        <v>0.79731291473132615</v>
      </c>
      <c r="X236" s="99">
        <f>RES_hhdet_fecs!X67</f>
        <v>0.7666942270873871</v>
      </c>
      <c r="Y236" s="99">
        <f>RES_hhdet_fecs!Y67</f>
        <v>0.72147538344783935</v>
      </c>
      <c r="DA236" s="63" t="s">
        <v>2809</v>
      </c>
    </row>
    <row r="237" spans="1:105" ht="12" customHeight="1" x14ac:dyDescent="0.25">
      <c r="A237" s="121" t="s">
        <v>55</v>
      </c>
      <c r="B237" s="123">
        <v>13.717211249800251</v>
      </c>
      <c r="C237" s="123">
        <v>14.564437481943443</v>
      </c>
      <c r="D237" s="123">
        <v>14.231692927856553</v>
      </c>
      <c r="E237" s="123">
        <v>14.022898684805938</v>
      </c>
      <c r="F237" s="123">
        <v>12.893687865482292</v>
      </c>
      <c r="G237" s="123">
        <v>12.914329938025634</v>
      </c>
      <c r="H237" s="123">
        <v>13.877896689993316</v>
      </c>
      <c r="I237" s="123">
        <v>13.804774033888567</v>
      </c>
      <c r="J237" s="123">
        <v>13.24284537879274</v>
      </c>
      <c r="K237" s="123">
        <v>12.608153546233851</v>
      </c>
      <c r="L237" s="123">
        <v>14.071331464042744</v>
      </c>
      <c r="M237" s="123">
        <v>12.685673349251896</v>
      </c>
      <c r="N237" s="123">
        <v>13.222803029577591</v>
      </c>
      <c r="O237" s="123">
        <v>13.063363187031678</v>
      </c>
      <c r="P237" s="123">
        <v>12.748583140515251</v>
      </c>
      <c r="Q237" s="123">
        <v>13.156193724632386</v>
      </c>
      <c r="R237" s="123">
        <v>13.900587790898097</v>
      </c>
      <c r="S237" s="123">
        <v>13.096284124486116</v>
      </c>
      <c r="T237" s="123">
        <v>12.943980193516849</v>
      </c>
      <c r="U237" s="123">
        <v>12.611804027798366</v>
      </c>
      <c r="V237" s="123">
        <v>12.455743315427254</v>
      </c>
      <c r="W237" s="123">
        <v>13.741223119122276</v>
      </c>
      <c r="X237" s="123">
        <v>11.824713547928409</v>
      </c>
      <c r="Y237" s="123">
        <v>11.217061265085313</v>
      </c>
      <c r="DA237" s="130" t="s">
        <v>2810</v>
      </c>
    </row>
    <row r="238" spans="1:105" ht="12" customHeight="1" x14ac:dyDescent="0.25">
      <c r="A238" s="97" t="s">
        <v>134</v>
      </c>
      <c r="B238" s="99">
        <v>13.813877494799478</v>
      </c>
      <c r="C238" s="99">
        <v>14.624459921942931</v>
      </c>
      <c r="D238" s="99">
        <v>14.260249694530678</v>
      </c>
      <c r="E238" s="99">
        <v>14.1334960885732</v>
      </c>
      <c r="F238" s="99">
        <v>12.988405095777482</v>
      </c>
      <c r="G238" s="99">
        <v>12.945264058436052</v>
      </c>
      <c r="H238" s="99">
        <v>13.943324296025477</v>
      </c>
      <c r="I238" s="99">
        <v>13.871072026032609</v>
      </c>
      <c r="J238" s="99">
        <v>13.373291510572146</v>
      </c>
      <c r="K238" s="99">
        <v>12.724374354021354</v>
      </c>
      <c r="L238" s="99">
        <v>14.280462183393157</v>
      </c>
      <c r="M238" s="99">
        <v>12.823571378273948</v>
      </c>
      <c r="N238" s="99">
        <v>13.361180159911868</v>
      </c>
      <c r="O238" s="99">
        <v>13.140318788782803</v>
      </c>
      <c r="P238" s="99">
        <v>12.798486000565514</v>
      </c>
      <c r="Q238" s="99">
        <v>13.216779458701243</v>
      </c>
      <c r="R238" s="99">
        <v>13.999555481811916</v>
      </c>
      <c r="S238" s="99">
        <v>13.196102200895922</v>
      </c>
      <c r="T238" s="99">
        <v>13.110373243149573</v>
      </c>
      <c r="U238" s="99">
        <v>12.751154851033718</v>
      </c>
      <c r="V238" s="99">
        <v>12.564105142123157</v>
      </c>
      <c r="W238" s="99">
        <v>13.784735191971736</v>
      </c>
      <c r="X238" s="99">
        <v>11.85434301589541</v>
      </c>
      <c r="Y238" s="99">
        <v>11.320094726188449</v>
      </c>
      <c r="DA238" s="63" t="s">
        <v>2811</v>
      </c>
    </row>
    <row r="239" spans="1:105" ht="12" customHeight="1" x14ac:dyDescent="0.25">
      <c r="A239" s="97" t="s">
        <v>133</v>
      </c>
      <c r="B239" s="99">
        <v>7.7152684883087508</v>
      </c>
      <c r="C239" s="99">
        <v>9.0529831079573384</v>
      </c>
      <c r="D239" s="99">
        <v>7.9754429393911694</v>
      </c>
      <c r="E239" s="99">
        <v>7.7335661911007971</v>
      </c>
      <c r="F239" s="99">
        <v>7.2778713802296764</v>
      </c>
      <c r="G239" s="99">
        <v>7.3162145511725312</v>
      </c>
      <c r="H239" s="99">
        <v>8.1264025638040014</v>
      </c>
      <c r="I239" s="99">
        <v>8.0514467152547908</v>
      </c>
      <c r="J239" s="99">
        <v>7.8039774395976709</v>
      </c>
      <c r="K239" s="99">
        <v>7.4669755303718048</v>
      </c>
      <c r="L239" s="99">
        <v>8.4873898656639994</v>
      </c>
      <c r="M239" s="99">
        <v>7.8893178525760579</v>
      </c>
      <c r="N239" s="99">
        <v>8.1486285742299298</v>
      </c>
      <c r="O239" s="99">
        <v>7.9970433287132474</v>
      </c>
      <c r="P239" s="99">
        <v>8.0982622592050113</v>
      </c>
      <c r="Q239" s="99">
        <v>8.1535515725522707</v>
      </c>
      <c r="R239" s="99">
        <v>8.9429027784193913</v>
      </c>
      <c r="S239" s="99">
        <v>8.7701439976445723</v>
      </c>
      <c r="T239" s="99">
        <v>8.960985648530233</v>
      </c>
      <c r="U239" s="99">
        <v>8.9807585565511872</v>
      </c>
      <c r="V239" s="99">
        <v>8.9521418846109206</v>
      </c>
      <c r="W239" s="99">
        <v>10.024938086601027</v>
      </c>
      <c r="X239" s="99">
        <v>8.7608651507041202</v>
      </c>
      <c r="Y239" s="99">
        <v>8.4020409334477861</v>
      </c>
      <c r="DA239" s="63" t="s">
        <v>2812</v>
      </c>
    </row>
    <row r="240" spans="1:105" ht="12" customHeight="1" x14ac:dyDescent="0.25">
      <c r="A240" s="100" t="s">
        <v>212</v>
      </c>
      <c r="B240" s="102">
        <v>1.5774810629670897</v>
      </c>
      <c r="C240" s="102">
        <v>3.2726080173996017</v>
      </c>
      <c r="D240" s="102">
        <v>1.2837193556016158</v>
      </c>
      <c r="E240" s="102">
        <v>0.74618147554211933</v>
      </c>
      <c r="F240" s="102">
        <v>0.89212613278573849</v>
      </c>
      <c r="G240" s="102">
        <v>0.85747540455966487</v>
      </c>
      <c r="H240" s="102">
        <v>1.2707547212050041</v>
      </c>
      <c r="I240" s="102">
        <v>1.0216799738560025</v>
      </c>
      <c r="J240" s="102">
        <v>0.91093243505898058</v>
      </c>
      <c r="K240" s="102">
        <v>0.80175941990514121</v>
      </c>
      <c r="L240" s="102">
        <v>0.9406073575838646</v>
      </c>
      <c r="M240" s="102">
        <v>1.3043545564935224</v>
      </c>
      <c r="N240" s="102">
        <v>0.88385394350022373</v>
      </c>
      <c r="O240" s="102">
        <v>0.52614303737649071</v>
      </c>
      <c r="P240" s="102">
        <v>1.0619348863339291</v>
      </c>
      <c r="Q240" s="102">
        <v>0.24447920835102263</v>
      </c>
      <c r="R240" s="102">
        <v>0.45371433923875903</v>
      </c>
      <c r="S240" s="102">
        <v>0.72618060582279009</v>
      </c>
      <c r="T240" s="102">
        <v>0.85282842602382969</v>
      </c>
      <c r="U240" s="102">
        <v>1.066497648177932</v>
      </c>
      <c r="V240" s="102">
        <v>0.8663806299066521</v>
      </c>
      <c r="W240" s="102">
        <v>1.1006491553012607</v>
      </c>
      <c r="X240" s="102">
        <v>0.99282742863346607</v>
      </c>
      <c r="Y240" s="102">
        <v>0.74961795723482216</v>
      </c>
      <c r="DA240" s="131" t="s">
        <v>2813</v>
      </c>
    </row>
    <row r="241" spans="1:105" ht="12" customHeight="1" x14ac:dyDescent="0.25">
      <c r="A241" s="103" t="s">
        <v>52</v>
      </c>
      <c r="B241" s="105">
        <v>6.13778742534166</v>
      </c>
      <c r="C241" s="105">
        <v>5.7803750905577385</v>
      </c>
      <c r="D241" s="105">
        <v>6.6917235837895541</v>
      </c>
      <c r="E241" s="105">
        <v>6.9873847155586768</v>
      </c>
      <c r="F241" s="105">
        <v>6.3857452474439356</v>
      </c>
      <c r="G241" s="105">
        <v>6.4587391466128663</v>
      </c>
      <c r="H241" s="105">
        <v>6.855647842598998</v>
      </c>
      <c r="I241" s="105">
        <v>7.0297667413987872</v>
      </c>
      <c r="J241" s="105">
        <v>6.8930450045386893</v>
      </c>
      <c r="K241" s="105">
        <v>6.6652161104666643</v>
      </c>
      <c r="L241" s="105">
        <v>7.5467825080801347</v>
      </c>
      <c r="M241" s="105">
        <v>6.5849632960825355</v>
      </c>
      <c r="N241" s="105">
        <v>7.2647746307297068</v>
      </c>
      <c r="O241" s="105">
        <v>7.470900291336755</v>
      </c>
      <c r="P241" s="105">
        <v>7.0363273728710816</v>
      </c>
      <c r="Q241" s="105">
        <v>7.9090723642012488</v>
      </c>
      <c r="R241" s="105">
        <v>8.4891884391806336</v>
      </c>
      <c r="S241" s="105">
        <v>8.0439633918217819</v>
      </c>
      <c r="T241" s="105">
        <v>8.1081572225064047</v>
      </c>
      <c r="U241" s="105">
        <v>7.9142609083732545</v>
      </c>
      <c r="V241" s="105">
        <v>8.0857612547042681</v>
      </c>
      <c r="W241" s="105">
        <v>8.9242889312997669</v>
      </c>
      <c r="X241" s="105">
        <v>7.7680377220706536</v>
      </c>
      <c r="Y241" s="105">
        <v>7.6524229762129643</v>
      </c>
      <c r="DA241" s="132" t="s">
        <v>2814</v>
      </c>
    </row>
    <row r="242" spans="1:105" ht="12" customHeight="1" x14ac:dyDescent="0.25">
      <c r="A242" s="106" t="s">
        <v>122</v>
      </c>
      <c r="B242" s="102">
        <v>10.784113730938204</v>
      </c>
      <c r="C242" s="102">
        <v>13.035017286352579</v>
      </c>
      <c r="D242" s="102">
        <v>11.856971259456076</v>
      </c>
      <c r="E242" s="102">
        <v>10.886700691725618</v>
      </c>
      <c r="F242" s="102">
        <v>10.946392732180707</v>
      </c>
      <c r="G242" s="102">
        <v>11.200889893954573</v>
      </c>
      <c r="H242" s="102">
        <v>11.9084793357215</v>
      </c>
      <c r="I242" s="102">
        <v>11.7359548822314</v>
      </c>
      <c r="J242" s="102">
        <v>11.591510122812746</v>
      </c>
      <c r="K242" s="102">
        <v>11.219628048414183</v>
      </c>
      <c r="L242" s="102">
        <v>11.810090412901168</v>
      </c>
      <c r="M242" s="102">
        <v>12.235994395890534</v>
      </c>
      <c r="N242" s="102">
        <v>11.923436589113754</v>
      </c>
      <c r="O242" s="102">
        <v>11.728103287271527</v>
      </c>
      <c r="P242" s="102">
        <v>12.410877182230905</v>
      </c>
      <c r="Q242" s="102">
        <v>11.745115065821413</v>
      </c>
      <c r="R242" s="102">
        <v>11.975540329666515</v>
      </c>
      <c r="S242" s="102">
        <v>12.260043415370808</v>
      </c>
      <c r="T242" s="102">
        <v>11.911476747180245</v>
      </c>
      <c r="U242" s="102">
        <v>11.879073725357564</v>
      </c>
      <c r="V242" s="102">
        <v>11.917895105872725</v>
      </c>
      <c r="W242" s="102">
        <v>11.805128279403899</v>
      </c>
      <c r="X242" s="102">
        <v>11.725824912096552</v>
      </c>
      <c r="Y242" s="102">
        <v>10.427183874511307</v>
      </c>
      <c r="DA242" s="131" t="s">
        <v>2815</v>
      </c>
    </row>
    <row r="243" spans="1:105" ht="12" customHeight="1" x14ac:dyDescent="0.25">
      <c r="A243" s="107" t="s">
        <v>121</v>
      </c>
      <c r="B243" s="105">
        <v>7.0123708541816958</v>
      </c>
      <c r="C243" s="105">
        <v>9.0763605167863197</v>
      </c>
      <c r="D243" s="105">
        <v>7.7466724708320536</v>
      </c>
      <c r="E243" s="105">
        <v>7.0227698886814913</v>
      </c>
      <c r="F243" s="105">
        <v>7.1426350011508504</v>
      </c>
      <c r="G243" s="105">
        <v>7.3272912288979715</v>
      </c>
      <c r="H243" s="105">
        <v>7.9283935948562219</v>
      </c>
      <c r="I243" s="105">
        <v>7.7455945199906928</v>
      </c>
      <c r="J243" s="105">
        <v>7.6496618500813494</v>
      </c>
      <c r="K243" s="105">
        <v>7.3932794395029671</v>
      </c>
      <c r="L243" s="105">
        <v>7.809578098670956</v>
      </c>
      <c r="M243" s="105">
        <v>8.2817957088774588</v>
      </c>
      <c r="N243" s="105">
        <v>7.9603402845285069</v>
      </c>
      <c r="O243" s="105">
        <v>7.746742319934576</v>
      </c>
      <c r="P243" s="105">
        <v>8.4290268555972503</v>
      </c>
      <c r="Q243" s="105">
        <v>7.6963472400581434</v>
      </c>
      <c r="R243" s="105">
        <v>8.0605832242943585</v>
      </c>
      <c r="S243" s="105">
        <v>8.5947904599665197</v>
      </c>
      <c r="T243" s="105">
        <v>8.8087184463638142</v>
      </c>
      <c r="U243" s="105">
        <v>8.9976140859241589</v>
      </c>
      <c r="V243" s="105">
        <v>8.9849697045904069</v>
      </c>
      <c r="W243" s="105">
        <v>9.0465521796139914</v>
      </c>
      <c r="X243" s="105">
        <v>9.0250463918249508</v>
      </c>
      <c r="Y243" s="105">
        <v>8.3908723523970075</v>
      </c>
      <c r="DA243" s="132" t="s">
        <v>2816</v>
      </c>
    </row>
    <row r="244" spans="1:105" ht="12" customHeight="1" x14ac:dyDescent="0.25">
      <c r="A244" s="108" t="s">
        <v>53</v>
      </c>
      <c r="B244" s="99">
        <v>1.2021935086864863</v>
      </c>
      <c r="C244" s="99">
        <v>2.878264517517044</v>
      </c>
      <c r="D244" s="99">
        <v>1.057548316715422</v>
      </c>
      <c r="E244" s="99">
        <v>0.55803831132000936</v>
      </c>
      <c r="F244" s="99">
        <v>0.75075310396586359</v>
      </c>
      <c r="G244" s="99">
        <v>0.74196176509457179</v>
      </c>
      <c r="H244" s="99">
        <v>1.0988828508759718</v>
      </c>
      <c r="I244" s="99">
        <v>0.87921013668503956</v>
      </c>
      <c r="J244" s="99">
        <v>0.81021558977056773</v>
      </c>
      <c r="K244" s="99">
        <v>0.73076094106818845</v>
      </c>
      <c r="L244" s="99">
        <v>0.76364153367046261</v>
      </c>
      <c r="M244" s="99">
        <v>1.2010988679956012</v>
      </c>
      <c r="N244" s="99">
        <v>0.77122350881871171</v>
      </c>
      <c r="O244" s="99">
        <v>0.44725847484098907</v>
      </c>
      <c r="P244" s="99">
        <v>1.0662194762422212</v>
      </c>
      <c r="Q244" s="99">
        <v>0.15442923002619202</v>
      </c>
      <c r="R244" s="99">
        <v>0.2937626090208022</v>
      </c>
      <c r="S244" s="99">
        <v>0.65062393414689623</v>
      </c>
      <c r="T244" s="99">
        <v>0.77015355487288961</v>
      </c>
      <c r="U244" s="99">
        <v>1.0194923048830633</v>
      </c>
      <c r="V244" s="99">
        <v>0.83817728869897234</v>
      </c>
      <c r="W244" s="99">
        <v>0.87948749468651388</v>
      </c>
      <c r="X244" s="99">
        <v>0.95187679471567255</v>
      </c>
      <c r="Y244" s="99">
        <v>0.69614687019901855</v>
      </c>
      <c r="DA244" s="63" t="s">
        <v>2817</v>
      </c>
    </row>
    <row r="245" spans="1:105" ht="12" customHeight="1" x14ac:dyDescent="0.25">
      <c r="A245" s="108" t="s">
        <v>52</v>
      </c>
      <c r="B245" s="99">
        <v>5.8101773454952097</v>
      </c>
      <c r="C245" s="99">
        <v>6.1980959992692757</v>
      </c>
      <c r="D245" s="99">
        <v>6.689124154116632</v>
      </c>
      <c r="E245" s="99">
        <v>6.4647315773614826</v>
      </c>
      <c r="F245" s="99">
        <v>6.3918818971849856</v>
      </c>
      <c r="G245" s="99">
        <v>6.5853294638034017</v>
      </c>
      <c r="H245" s="99">
        <v>6.8295107439802498</v>
      </c>
      <c r="I245" s="99">
        <v>6.866384383305653</v>
      </c>
      <c r="J245" s="99">
        <v>6.8394462603107806</v>
      </c>
      <c r="K245" s="99">
        <v>6.6625184984347801</v>
      </c>
      <c r="L245" s="99">
        <v>7.0459365650004928</v>
      </c>
      <c r="M245" s="99">
        <v>7.0806968408818589</v>
      </c>
      <c r="N245" s="99">
        <v>7.1891167757097971</v>
      </c>
      <c r="O245" s="99">
        <v>7.2994838450935866</v>
      </c>
      <c r="P245" s="99">
        <v>7.3628073793550302</v>
      </c>
      <c r="Q245" s="99">
        <v>7.5419180100319503</v>
      </c>
      <c r="R245" s="99">
        <v>7.7668206152735566</v>
      </c>
      <c r="S245" s="99">
        <v>7.9441665258196226</v>
      </c>
      <c r="T245" s="99">
        <v>8.0385648914909247</v>
      </c>
      <c r="U245" s="99">
        <v>7.9781217810410956</v>
      </c>
      <c r="V245" s="99">
        <v>8.1467924158914347</v>
      </c>
      <c r="W245" s="99">
        <v>8.1670646849274782</v>
      </c>
      <c r="X245" s="99">
        <v>8.0731695971092776</v>
      </c>
      <c r="Y245" s="99">
        <v>7.6947254821979874</v>
      </c>
      <c r="DA245" s="63" t="s">
        <v>2818</v>
      </c>
    </row>
    <row r="246" spans="1:105" ht="12" customHeight="1" x14ac:dyDescent="0.25">
      <c r="A246" s="121" t="s">
        <v>54</v>
      </c>
      <c r="B246" s="123">
        <v>6.6383883001008552</v>
      </c>
      <c r="C246" s="123">
        <v>7.494061333821767</v>
      </c>
      <c r="D246" s="123">
        <v>7.5254925842067832</v>
      </c>
      <c r="E246" s="123">
        <v>8.068858614008029</v>
      </c>
      <c r="F246" s="123">
        <v>7.4486019615477508</v>
      </c>
      <c r="G246" s="123">
        <v>7.5270324510054509</v>
      </c>
      <c r="H246" s="123">
        <v>9.1596758557571185</v>
      </c>
      <c r="I246" s="123">
        <v>8.9732957385296981</v>
      </c>
      <c r="J246" s="123">
        <v>8.6500623367426588</v>
      </c>
      <c r="K246" s="123">
        <v>8.4467658404449431</v>
      </c>
      <c r="L246" s="123">
        <v>8.6620498059418249</v>
      </c>
      <c r="M246" s="123">
        <v>7.4292570987952846</v>
      </c>
      <c r="N246" s="123">
        <v>7.6903492130354136</v>
      </c>
      <c r="O246" s="123">
        <v>6.6194397942273628</v>
      </c>
      <c r="P246" s="123">
        <v>6.8791758346876763</v>
      </c>
      <c r="Q246" s="123">
        <v>7.3319698558296071</v>
      </c>
      <c r="R246" s="123">
        <v>7.7411356158352618</v>
      </c>
      <c r="S246" s="123">
        <v>7.4171457433193382</v>
      </c>
      <c r="T246" s="123">
        <v>7.896049945382825</v>
      </c>
      <c r="U246" s="123">
        <v>7.2585042702094338</v>
      </c>
      <c r="V246" s="123">
        <v>7.2229980863602838</v>
      </c>
      <c r="W246" s="123">
        <v>7.7564899331271704</v>
      </c>
      <c r="X246" s="123">
        <v>7.1543061762191664</v>
      </c>
      <c r="Y246" s="123">
        <v>6.909740538475134</v>
      </c>
      <c r="DA246" s="130" t="s">
        <v>2819</v>
      </c>
    </row>
    <row r="247" spans="1:105" ht="12" customHeight="1" x14ac:dyDescent="0.25">
      <c r="A247" s="97" t="s">
        <v>175</v>
      </c>
      <c r="B247" s="99">
        <v>6.9534370544272202</v>
      </c>
      <c r="C247" s="99">
        <v>7.8127648895961919</v>
      </c>
      <c r="D247" s="99">
        <v>7.8459408674984727</v>
      </c>
      <c r="E247" s="99">
        <v>8.5164151601936275</v>
      </c>
      <c r="F247" s="99">
        <v>7.781044197791565</v>
      </c>
      <c r="G247" s="99">
        <v>7.8033343999785867</v>
      </c>
      <c r="H247" s="99">
        <v>9.5675798689530343</v>
      </c>
      <c r="I247" s="99">
        <v>9.3748689446093447</v>
      </c>
      <c r="J247" s="99">
        <v>9.0701452349590053</v>
      </c>
      <c r="K247" s="99">
        <v>8.9076040767190747</v>
      </c>
      <c r="L247" s="99">
        <v>9.1881514835862159</v>
      </c>
      <c r="M247" s="99">
        <v>7.7893655824788874</v>
      </c>
      <c r="N247" s="99">
        <v>8.1918756790942595</v>
      </c>
      <c r="O247" s="99">
        <v>7.0265870914041368</v>
      </c>
      <c r="P247" s="99">
        <v>7.1395441417132988</v>
      </c>
      <c r="Q247" s="99">
        <v>7.6657311596131095</v>
      </c>
      <c r="R247" s="99">
        <v>8.2010348496593029</v>
      </c>
      <c r="S247" s="99">
        <v>7.8666965216506686</v>
      </c>
      <c r="T247" s="99">
        <v>8.4556688430382305</v>
      </c>
      <c r="U247" s="99">
        <v>7.7513799637909777</v>
      </c>
      <c r="V247" s="99">
        <v>7.6894897301789022</v>
      </c>
      <c r="W247" s="99">
        <v>8.2631989228229941</v>
      </c>
      <c r="X247" s="99">
        <v>7.4819364017255303</v>
      </c>
      <c r="Y247" s="99">
        <v>7.2916358466032953</v>
      </c>
      <c r="DA247" s="63" t="s">
        <v>2820</v>
      </c>
    </row>
    <row r="248" spans="1:105" ht="12" customHeight="1" x14ac:dyDescent="0.25">
      <c r="A248" s="109" t="s">
        <v>120</v>
      </c>
      <c r="B248" s="110">
        <v>5.423733623281767</v>
      </c>
      <c r="C248" s="110">
        <v>6.2461540271886768</v>
      </c>
      <c r="D248" s="110">
        <v>6.0991891970166003</v>
      </c>
      <c r="E248" s="110">
        <v>6.1887852046786698</v>
      </c>
      <c r="F248" s="110">
        <v>6.0593684344597625</v>
      </c>
      <c r="G248" s="110">
        <v>6.1837414400974637</v>
      </c>
      <c r="H248" s="110">
        <v>7.2699331529968347</v>
      </c>
      <c r="I248" s="110">
        <v>7.0774637860734133</v>
      </c>
      <c r="J248" s="110">
        <v>6.8905037351905465</v>
      </c>
      <c r="K248" s="110">
        <v>6.5691206156621682</v>
      </c>
      <c r="L248" s="110">
        <v>6.8966862773580564</v>
      </c>
      <c r="M248" s="110">
        <v>6.3450595680565858</v>
      </c>
      <c r="N248" s="110">
        <v>6.0955173273148953</v>
      </c>
      <c r="O248" s="110">
        <v>5.1948503844824474</v>
      </c>
      <c r="P248" s="110">
        <v>5.9618251557320798</v>
      </c>
      <c r="Q248" s="110">
        <v>5.7971254039656692</v>
      </c>
      <c r="R248" s="110">
        <v>5.7516196670552082</v>
      </c>
      <c r="S248" s="110">
        <v>5.745283195711016</v>
      </c>
      <c r="T248" s="110">
        <v>6.1172238553338785</v>
      </c>
      <c r="U248" s="110">
        <v>5.7297575856743359</v>
      </c>
      <c r="V248" s="110">
        <v>5.6804859291380483</v>
      </c>
      <c r="W248" s="110">
        <v>5.5978616421445739</v>
      </c>
      <c r="X248" s="110">
        <v>5.4723421591519221</v>
      </c>
      <c r="Y248" s="110">
        <v>5.2414302337877468</v>
      </c>
      <c r="DA248" s="60" t="s">
        <v>2821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37.597463452996138</v>
      </c>
      <c r="C250" s="118">
        <f t="shared" si="115"/>
        <v>40.587406312918681</v>
      </c>
      <c r="D250" s="118">
        <f t="shared" si="115"/>
        <v>42.250495304073958</v>
      </c>
      <c r="E250" s="118">
        <f t="shared" si="115"/>
        <v>46.287196811623055</v>
      </c>
      <c r="F250" s="118">
        <f t="shared" si="115"/>
        <v>45.607822530337863</v>
      </c>
      <c r="G250" s="118">
        <f t="shared" si="115"/>
        <v>47.362736570543873</v>
      </c>
      <c r="H250" s="118">
        <f t="shared" si="115"/>
        <v>51.347139394772832</v>
      </c>
      <c r="I250" s="118">
        <f t="shared" si="115"/>
        <v>50.285520100592336</v>
      </c>
      <c r="J250" s="118">
        <f t="shared" si="115"/>
        <v>47.07441112265542</v>
      </c>
      <c r="K250" s="118">
        <f t="shared" si="115"/>
        <v>48.532083438648684</v>
      </c>
      <c r="L250" s="118">
        <f t="shared" si="115"/>
        <v>54.75572207957223</v>
      </c>
      <c r="M250" s="118">
        <f t="shared" si="115"/>
        <v>45.457665207159749</v>
      </c>
      <c r="N250" s="118">
        <f t="shared" si="115"/>
        <v>47.521558192330147</v>
      </c>
      <c r="O250" s="118">
        <f t="shared" si="115"/>
        <v>44.550641301977535</v>
      </c>
      <c r="P250" s="118">
        <f t="shared" si="115"/>
        <v>42.450391924952704</v>
      </c>
      <c r="Q250" s="118">
        <f t="shared" si="115"/>
        <v>46.144540753800747</v>
      </c>
      <c r="R250" s="118">
        <f t="shared" ref="R250:V250" si="116">R251+R254+R256+R265</f>
        <v>44.310690999329815</v>
      </c>
      <c r="S250" s="118">
        <f t="shared" si="116"/>
        <v>43.579621811495777</v>
      </c>
      <c r="T250" s="118">
        <f t="shared" si="116"/>
        <v>46.461602657709506</v>
      </c>
      <c r="U250" s="118">
        <f t="shared" si="116"/>
        <v>44.42015814804887</v>
      </c>
      <c r="V250" s="118">
        <f t="shared" si="116"/>
        <v>45.380840881315812</v>
      </c>
      <c r="W250" s="118">
        <f t="shared" ref="W250:Y250" si="117">W251+W254+W256+W265</f>
        <v>49.288691839306722</v>
      </c>
      <c r="X250" s="118">
        <f t="shared" si="117"/>
        <v>44.295439386758211</v>
      </c>
      <c r="Y250" s="118">
        <f t="shared" si="117"/>
        <v>43.126307434487529</v>
      </c>
      <c r="DA250" s="129" t="s">
        <v>2972</v>
      </c>
    </row>
    <row r="251" spans="1:105" ht="12" customHeight="1" x14ac:dyDescent="0.25">
      <c r="A251" s="121" t="s">
        <v>57</v>
      </c>
      <c r="B251" s="123">
        <f t="shared" ref="B251:Q251" si="118">SUM(B252:B253)</f>
        <v>26.335477569498451</v>
      </c>
      <c r="C251" s="123">
        <f t="shared" si="118"/>
        <v>28.141962632572668</v>
      </c>
      <c r="D251" s="123">
        <f t="shared" si="118"/>
        <v>29.977587277695321</v>
      </c>
      <c r="E251" s="123">
        <f t="shared" si="118"/>
        <v>33.036539685161436</v>
      </c>
      <c r="F251" s="123">
        <f t="shared" si="118"/>
        <v>33.105512656293399</v>
      </c>
      <c r="G251" s="123">
        <f t="shared" si="118"/>
        <v>34.080727373364198</v>
      </c>
      <c r="H251" s="123">
        <f t="shared" si="118"/>
        <v>36.248228874607157</v>
      </c>
      <c r="I251" s="123">
        <f t="shared" si="118"/>
        <v>35.903426344802909</v>
      </c>
      <c r="J251" s="123">
        <f t="shared" si="118"/>
        <v>32.749580340404712</v>
      </c>
      <c r="K251" s="123">
        <f t="shared" si="118"/>
        <v>33.566755277745187</v>
      </c>
      <c r="L251" s="123">
        <f t="shared" si="118"/>
        <v>38.755970026485237</v>
      </c>
      <c r="M251" s="123">
        <f t="shared" si="118"/>
        <v>30.861198513197579</v>
      </c>
      <c r="N251" s="123">
        <f t="shared" si="118"/>
        <v>32.553466658256554</v>
      </c>
      <c r="O251" s="123">
        <f t="shared" si="118"/>
        <v>30.42853482433765</v>
      </c>
      <c r="P251" s="123">
        <f t="shared" si="118"/>
        <v>28.784133353812518</v>
      </c>
      <c r="Q251" s="123">
        <f t="shared" si="118"/>
        <v>30.898786643908629</v>
      </c>
      <c r="R251" s="123">
        <f t="shared" ref="R251:V251" si="119">SUM(R252:R253)</f>
        <v>28.285422852697049</v>
      </c>
      <c r="S251" s="123">
        <f t="shared" si="119"/>
        <v>27.485837770815028</v>
      </c>
      <c r="T251" s="123">
        <f t="shared" si="119"/>
        <v>30.292237054499946</v>
      </c>
      <c r="U251" s="123">
        <f t="shared" si="119"/>
        <v>28.524202096800011</v>
      </c>
      <c r="V251" s="123">
        <f t="shared" si="119"/>
        <v>29.287145193399745</v>
      </c>
      <c r="W251" s="123">
        <f t="shared" ref="W251:Y251" si="120">SUM(W252:W253)</f>
        <v>31.722068756963765</v>
      </c>
      <c r="X251" s="123">
        <f t="shared" si="120"/>
        <v>28.410687888713884</v>
      </c>
      <c r="Y251" s="123">
        <f t="shared" si="120"/>
        <v>27.776324542838857</v>
      </c>
      <c r="DA251" s="130" t="s">
        <v>2973</v>
      </c>
    </row>
    <row r="252" spans="1:105" ht="12" customHeight="1" x14ac:dyDescent="0.25">
      <c r="A252" s="97" t="s">
        <v>212</v>
      </c>
      <c r="B252" s="99">
        <v>25.768554627653938</v>
      </c>
      <c r="C252" s="99">
        <v>27.535614742830251</v>
      </c>
      <c r="D252" s="99">
        <v>29.352084107442273</v>
      </c>
      <c r="E252" s="99">
        <v>32.391309728321076</v>
      </c>
      <c r="F252" s="99">
        <v>32.460386515967109</v>
      </c>
      <c r="G252" s="99">
        <v>33.438640306958405</v>
      </c>
      <c r="H252" s="99">
        <v>35.592335654994883</v>
      </c>
      <c r="I252" s="99">
        <v>35.258912077019048</v>
      </c>
      <c r="J252" s="99">
        <v>32.175796773570823</v>
      </c>
      <c r="K252" s="99">
        <v>33.000267827622046</v>
      </c>
      <c r="L252" s="99">
        <v>38.105722487394431</v>
      </c>
      <c r="M252" s="99">
        <v>30.339485533930191</v>
      </c>
      <c r="N252" s="99">
        <v>32.009995842229614</v>
      </c>
      <c r="O252" s="99">
        <v>29.913056370365389</v>
      </c>
      <c r="P252" s="99">
        <v>28.290191672288106</v>
      </c>
      <c r="Q252" s="99">
        <v>30.390855782857006</v>
      </c>
      <c r="R252" s="99">
        <v>27.82052614531451</v>
      </c>
      <c r="S252" s="99">
        <v>27.041384016118165</v>
      </c>
      <c r="T252" s="99">
        <v>29.798323716059201</v>
      </c>
      <c r="U252" s="99">
        <v>28.064495701340949</v>
      </c>
      <c r="V252" s="99">
        <v>28.815292810367271</v>
      </c>
      <c r="W252" s="99">
        <v>31.209072314972403</v>
      </c>
      <c r="X252" s="99">
        <v>27.944539755579878</v>
      </c>
      <c r="Y252" s="99">
        <v>27.321510987001346</v>
      </c>
      <c r="DA252" s="63" t="s">
        <v>2974</v>
      </c>
    </row>
    <row r="253" spans="1:105" ht="12" customHeight="1" x14ac:dyDescent="0.25">
      <c r="A253" s="97" t="s">
        <v>53</v>
      </c>
      <c r="B253" s="99">
        <v>0.56692294184451475</v>
      </c>
      <c r="C253" s="99">
        <v>0.60634788974241649</v>
      </c>
      <c r="D253" s="99">
        <v>0.62550317025304802</v>
      </c>
      <c r="E253" s="99">
        <v>0.64522995684036033</v>
      </c>
      <c r="F253" s="99">
        <v>0.64512614032629234</v>
      </c>
      <c r="G253" s="99">
        <v>0.64208706640579261</v>
      </c>
      <c r="H253" s="99">
        <v>0.65589321961227276</v>
      </c>
      <c r="I253" s="99">
        <v>0.64451426778386134</v>
      </c>
      <c r="J253" s="99">
        <v>0.57378356683389065</v>
      </c>
      <c r="K253" s="99">
        <v>0.56648745012314383</v>
      </c>
      <c r="L253" s="99">
        <v>0.6502475390908069</v>
      </c>
      <c r="M253" s="99">
        <v>0.52171297926738869</v>
      </c>
      <c r="N253" s="99">
        <v>0.54347081602693881</v>
      </c>
      <c r="O253" s="99">
        <v>0.51547845397226166</v>
      </c>
      <c r="P253" s="99">
        <v>0.49394168152441076</v>
      </c>
      <c r="Q253" s="99">
        <v>0.50793086105162411</v>
      </c>
      <c r="R253" s="99">
        <v>0.46489670738254013</v>
      </c>
      <c r="S253" s="99">
        <v>0.44445375469686221</v>
      </c>
      <c r="T253" s="99">
        <v>0.49391333844074581</v>
      </c>
      <c r="U253" s="99">
        <v>0.45970639545906233</v>
      </c>
      <c r="V253" s="99">
        <v>0.47185238303247301</v>
      </c>
      <c r="W253" s="99">
        <v>0.51299644199136141</v>
      </c>
      <c r="X253" s="99">
        <v>0.46614813313400577</v>
      </c>
      <c r="Y253" s="99">
        <v>0.4548135558375096</v>
      </c>
      <c r="DA253" s="63" t="s">
        <v>2975</v>
      </c>
    </row>
    <row r="254" spans="1:105" ht="12" customHeight="1" x14ac:dyDescent="0.25">
      <c r="A254" s="121" t="s">
        <v>92</v>
      </c>
      <c r="B254" s="123">
        <f t="shared" ref="B254:Y254" si="121">B255</f>
        <v>0.4187645976227416</v>
      </c>
      <c r="C254" s="123">
        <f t="shared" si="121"/>
        <v>0.56908747020245998</v>
      </c>
      <c r="D254" s="123">
        <f t="shared" si="121"/>
        <v>0.47998146515991402</v>
      </c>
      <c r="E254" s="123">
        <f t="shared" si="121"/>
        <v>1.1066614732487552</v>
      </c>
      <c r="F254" s="123">
        <f t="shared" si="121"/>
        <v>1.209190362340659</v>
      </c>
      <c r="G254" s="123">
        <f t="shared" si="121"/>
        <v>1.8931121609213517</v>
      </c>
      <c r="H254" s="123">
        <f t="shared" si="121"/>
        <v>2.0942571323123116</v>
      </c>
      <c r="I254" s="123">
        <f t="shared" si="121"/>
        <v>1.4346469181386647</v>
      </c>
      <c r="J254" s="123">
        <f t="shared" si="121"/>
        <v>1.7268705927077281</v>
      </c>
      <c r="K254" s="123">
        <f t="shared" si="121"/>
        <v>2.7640647333440831</v>
      </c>
      <c r="L254" s="123">
        <f t="shared" si="121"/>
        <v>2.6724404046926384</v>
      </c>
      <c r="M254" s="123">
        <f t="shared" si="121"/>
        <v>2.6588659452558026</v>
      </c>
      <c r="N254" s="123">
        <f t="shared" si="121"/>
        <v>2.4983265606183362</v>
      </c>
      <c r="O254" s="123">
        <f t="shared" si="121"/>
        <v>2.3204285691558733</v>
      </c>
      <c r="P254" s="123">
        <f t="shared" si="121"/>
        <v>1.7717893768003421</v>
      </c>
      <c r="Q254" s="123">
        <f t="shared" si="121"/>
        <v>2.7644054564099103</v>
      </c>
      <c r="R254" s="123">
        <f t="shared" si="121"/>
        <v>2.5665504750421664</v>
      </c>
      <c r="S254" s="123">
        <f t="shared" si="121"/>
        <v>3.011026358931828</v>
      </c>
      <c r="T254" s="123">
        <f t="shared" si="121"/>
        <v>2.5532780664575534</v>
      </c>
      <c r="U254" s="123">
        <f t="shared" si="121"/>
        <v>2.65789176001029</v>
      </c>
      <c r="V254" s="123">
        <f t="shared" si="121"/>
        <v>2.8133196615329448</v>
      </c>
      <c r="W254" s="123">
        <f t="shared" si="121"/>
        <v>2.9576782866893128</v>
      </c>
      <c r="X254" s="123">
        <f t="shared" si="121"/>
        <v>2.8535333472968194</v>
      </c>
      <c r="Y254" s="123">
        <f t="shared" si="121"/>
        <v>2.6958212919634938</v>
      </c>
      <c r="DA254" s="130" t="s">
        <v>2976</v>
      </c>
    </row>
    <row r="255" spans="1:105" ht="12" customHeight="1" x14ac:dyDescent="0.25">
      <c r="A255" s="97" t="s">
        <v>53</v>
      </c>
      <c r="B255" s="99">
        <f>RES_hhdet_tess!B67</f>
        <v>0.4187645976227416</v>
      </c>
      <c r="C255" s="99">
        <f>RES_hhdet_tess!C67</f>
        <v>0.56908747020245998</v>
      </c>
      <c r="D255" s="99">
        <f>RES_hhdet_tess!D67</f>
        <v>0.47998146515991402</v>
      </c>
      <c r="E255" s="99">
        <f>RES_hhdet_tess!E67</f>
        <v>1.1066614732487552</v>
      </c>
      <c r="F255" s="99">
        <f>RES_hhdet_tess!F67</f>
        <v>1.209190362340659</v>
      </c>
      <c r="G255" s="99">
        <f>RES_hhdet_tess!G67</f>
        <v>1.8931121609213517</v>
      </c>
      <c r="H255" s="99">
        <f>RES_hhdet_tess!H67</f>
        <v>2.0942571323123116</v>
      </c>
      <c r="I255" s="99">
        <f>RES_hhdet_tess!I67</f>
        <v>1.4346469181386647</v>
      </c>
      <c r="J255" s="99">
        <f>RES_hhdet_tess!J67</f>
        <v>1.7268705927077281</v>
      </c>
      <c r="K255" s="99">
        <f>RES_hhdet_tess!K67</f>
        <v>2.7640647333440831</v>
      </c>
      <c r="L255" s="99">
        <f>RES_hhdet_tess!L67</f>
        <v>2.6724404046926384</v>
      </c>
      <c r="M255" s="99">
        <f>RES_hhdet_tess!M67</f>
        <v>2.6588659452558026</v>
      </c>
      <c r="N255" s="99">
        <f>RES_hhdet_tess!N67</f>
        <v>2.4983265606183362</v>
      </c>
      <c r="O255" s="99">
        <f>RES_hhdet_tess!O67</f>
        <v>2.3204285691558733</v>
      </c>
      <c r="P255" s="99">
        <f>RES_hhdet_tess!P67</f>
        <v>1.7717893768003421</v>
      </c>
      <c r="Q255" s="99">
        <f>RES_hhdet_tess!Q67</f>
        <v>2.7644054564099103</v>
      </c>
      <c r="R255" s="99">
        <f>RES_hhdet_tess!R67</f>
        <v>2.5665504750421664</v>
      </c>
      <c r="S255" s="99">
        <f>RES_hhdet_tess!S67</f>
        <v>3.011026358931828</v>
      </c>
      <c r="T255" s="99">
        <f>RES_hhdet_tess!T67</f>
        <v>2.5532780664575534</v>
      </c>
      <c r="U255" s="99">
        <f>RES_hhdet_tess!U67</f>
        <v>2.65789176001029</v>
      </c>
      <c r="V255" s="99">
        <f>RES_hhdet_tess!V67</f>
        <v>2.8133196615329448</v>
      </c>
      <c r="W255" s="99">
        <f>RES_hhdet_tess!W67</f>
        <v>2.9576782866893128</v>
      </c>
      <c r="X255" s="99">
        <f>RES_hhdet_tess!X67</f>
        <v>2.8535333472968194</v>
      </c>
      <c r="Y255" s="99">
        <f>RES_hhdet_tess!Y67</f>
        <v>2.6958212919634938</v>
      </c>
      <c r="DA255" s="63" t="s">
        <v>2977</v>
      </c>
    </row>
    <row r="256" spans="1:105" ht="12" customHeight="1" x14ac:dyDescent="0.25">
      <c r="A256" s="121" t="s">
        <v>55</v>
      </c>
      <c r="B256" s="123">
        <v>6.919711782538668</v>
      </c>
      <c r="C256" s="123">
        <v>7.4345469212813908</v>
      </c>
      <c r="D256" s="123">
        <v>7.3469376814420011</v>
      </c>
      <c r="E256" s="123">
        <v>7.3651194686747319</v>
      </c>
      <c r="F256" s="123">
        <v>6.8586569849289321</v>
      </c>
      <c r="G256" s="123">
        <v>6.9190373215680916</v>
      </c>
      <c r="H256" s="123">
        <v>7.5486639973579353</v>
      </c>
      <c r="I256" s="123">
        <v>7.5990086961501611</v>
      </c>
      <c r="J256" s="123">
        <v>7.4126958376915066</v>
      </c>
      <c r="K256" s="123">
        <v>7.131423816118124</v>
      </c>
      <c r="L256" s="123">
        <v>8.074711437201584</v>
      </c>
      <c r="M256" s="123">
        <v>7.385750586952665</v>
      </c>
      <c r="N256" s="123">
        <v>7.7841360166920879</v>
      </c>
      <c r="O256" s="123">
        <v>7.7821101190456154</v>
      </c>
      <c r="P256" s="123">
        <v>7.6874735627335244</v>
      </c>
      <c r="Q256" s="123">
        <v>8.0563332177317601</v>
      </c>
      <c r="R256" s="123">
        <v>8.7670683106997895</v>
      </c>
      <c r="S256" s="123">
        <v>8.5162378266634082</v>
      </c>
      <c r="T256" s="123">
        <v>8.6722240160841597</v>
      </c>
      <c r="U256" s="123">
        <v>8.6428947615479021</v>
      </c>
      <c r="V256" s="123">
        <v>8.6874443724184438</v>
      </c>
      <c r="W256" s="123">
        <v>9.7016520586494863</v>
      </c>
      <c r="X256" s="123">
        <v>8.4789849330344538</v>
      </c>
      <c r="Y256" s="123">
        <v>8.1973939768964641</v>
      </c>
      <c r="DA256" s="130" t="s">
        <v>2978</v>
      </c>
    </row>
    <row r="257" spans="1:105" ht="12" customHeight="1" x14ac:dyDescent="0.25">
      <c r="A257" s="97" t="s">
        <v>134</v>
      </c>
      <c r="B257" s="99">
        <v>6.9290533414087569</v>
      </c>
      <c r="C257" s="99">
        <v>7.4218541806285865</v>
      </c>
      <c r="D257" s="99">
        <v>7.3469562146803034</v>
      </c>
      <c r="E257" s="99">
        <v>7.3791181717140617</v>
      </c>
      <c r="F257" s="99">
        <v>6.8585578578516921</v>
      </c>
      <c r="G257" s="99">
        <v>6.9179317583677253</v>
      </c>
      <c r="H257" s="99">
        <v>7.5491865090126273</v>
      </c>
      <c r="I257" s="99">
        <v>7.6022943233148261</v>
      </c>
      <c r="J257" s="99">
        <v>7.4149315708166581</v>
      </c>
      <c r="K257" s="99">
        <v>7.1317340734757462</v>
      </c>
      <c r="L257" s="99">
        <v>8.1004135164956299</v>
      </c>
      <c r="M257" s="99">
        <v>7.355758936806021</v>
      </c>
      <c r="N257" s="99">
        <v>7.7885434505601872</v>
      </c>
      <c r="O257" s="99">
        <v>7.7864462383105364</v>
      </c>
      <c r="P257" s="99">
        <v>7.6802931039670046</v>
      </c>
      <c r="Q257" s="99">
        <v>8.0614498573944822</v>
      </c>
      <c r="R257" s="99">
        <v>8.7816977160964029</v>
      </c>
      <c r="S257" s="99">
        <v>8.5198927025332107</v>
      </c>
      <c r="T257" s="99">
        <v>8.6772992973562957</v>
      </c>
      <c r="U257" s="99">
        <v>8.6385525200144269</v>
      </c>
      <c r="V257" s="99">
        <v>8.6836745583171027</v>
      </c>
      <c r="W257" s="99">
        <v>9.7039527552076059</v>
      </c>
      <c r="X257" s="99">
        <v>8.4785630151496587</v>
      </c>
      <c r="Y257" s="99">
        <v>8.195438266184107</v>
      </c>
      <c r="DA257" s="63" t="s">
        <v>2979</v>
      </c>
    </row>
    <row r="258" spans="1:105" ht="12" customHeight="1" x14ac:dyDescent="0.25">
      <c r="A258" s="97" t="s">
        <v>133</v>
      </c>
      <c r="B258" s="99">
        <v>6.9290533414087569</v>
      </c>
      <c r="C258" s="99">
        <v>7.4219182073705738</v>
      </c>
      <c r="D258" s="99">
        <v>7.3469052055768511</v>
      </c>
      <c r="E258" s="99">
        <v>7.379051385243808</v>
      </c>
      <c r="F258" s="99">
        <v>6.8584727224786741</v>
      </c>
      <c r="G258" s="99">
        <v>6.9178623285157839</v>
      </c>
      <c r="H258" s="99">
        <v>7.548890853771498</v>
      </c>
      <c r="I258" s="99">
        <v>7.601753394702353</v>
      </c>
      <c r="J258" s="99">
        <v>7.4142529289408836</v>
      </c>
      <c r="K258" s="99">
        <v>7.131326983902146</v>
      </c>
      <c r="L258" s="99">
        <v>8.1000547872681707</v>
      </c>
      <c r="M258" s="99">
        <v>7.3545807906692175</v>
      </c>
      <c r="N258" s="99">
        <v>7.7880267522666777</v>
      </c>
      <c r="O258" s="99">
        <v>7.7863859798255266</v>
      </c>
      <c r="P258" s="99">
        <v>7.6797058451475069</v>
      </c>
      <c r="Q258" s="99">
        <v>8.0625694534886936</v>
      </c>
      <c r="R258" s="99">
        <v>8.7828686755247123</v>
      </c>
      <c r="S258" s="99">
        <v>8.5199178726141778</v>
      </c>
      <c r="T258" s="99">
        <v>8.6770822971505144</v>
      </c>
      <c r="U258" s="99">
        <v>8.6381533323242756</v>
      </c>
      <c r="V258" s="99">
        <v>8.6833286056087395</v>
      </c>
      <c r="W258" s="99">
        <v>9.7037607501842409</v>
      </c>
      <c r="X258" s="99">
        <v>8.4785803313147863</v>
      </c>
      <c r="Y258" s="99">
        <v>8.1956440835269468</v>
      </c>
      <c r="DA258" s="63" t="s">
        <v>2980</v>
      </c>
    </row>
    <row r="259" spans="1:105" ht="12" customHeight="1" x14ac:dyDescent="0.25">
      <c r="A259" s="100" t="s">
        <v>212</v>
      </c>
      <c r="B259" s="102">
        <v>0.79126591606709606</v>
      </c>
      <c r="C259" s="102">
        <v>1.6415431168128338</v>
      </c>
      <c r="D259" s="102">
        <v>0.65518162178729722</v>
      </c>
      <c r="E259" s="102">
        <v>0.39166666968513003</v>
      </c>
      <c r="F259" s="102">
        <v>0.47272747503473794</v>
      </c>
      <c r="G259" s="102">
        <v>0.4591231819029179</v>
      </c>
      <c r="H259" s="102">
        <v>0.69324301117250076</v>
      </c>
      <c r="I259" s="102">
        <v>0.57198665330356624</v>
      </c>
      <c r="J259" s="102">
        <v>0.52120792440219388</v>
      </c>
      <c r="K259" s="102">
        <v>0.46611087343548241</v>
      </c>
      <c r="L259" s="102">
        <v>0.55327227918803612</v>
      </c>
      <c r="M259" s="102">
        <v>0.76961749458668316</v>
      </c>
      <c r="N259" s="102">
        <v>0.52325212153697054</v>
      </c>
      <c r="O259" s="102">
        <v>0.31548568848877084</v>
      </c>
      <c r="P259" s="102">
        <v>0.64337847227642564</v>
      </c>
      <c r="Q259" s="102">
        <v>0.15349708928744463</v>
      </c>
      <c r="R259" s="102">
        <v>0.29368023634407864</v>
      </c>
      <c r="S259" s="102">
        <v>0.47595448079239677</v>
      </c>
      <c r="T259" s="102">
        <v>0.56892507464411057</v>
      </c>
      <c r="U259" s="102">
        <v>0.72389242395102094</v>
      </c>
      <c r="V259" s="102">
        <v>0.59756735090447</v>
      </c>
      <c r="W259" s="102">
        <v>0.77947181888447215</v>
      </c>
      <c r="X259" s="102">
        <v>0.71054260924413171</v>
      </c>
      <c r="Y259" s="102">
        <v>0.54322110731398365</v>
      </c>
      <c r="DA259" s="131" t="s">
        <v>2981</v>
      </c>
    </row>
    <row r="260" spans="1:105" ht="12" customHeight="1" x14ac:dyDescent="0.25">
      <c r="A260" s="103" t="s">
        <v>52</v>
      </c>
      <c r="B260" s="105">
        <v>6.13778742534166</v>
      </c>
      <c r="C260" s="105">
        <v>5.7803750905577385</v>
      </c>
      <c r="D260" s="105">
        <v>6.6917235837895541</v>
      </c>
      <c r="E260" s="105">
        <v>6.9873847155586768</v>
      </c>
      <c r="F260" s="105">
        <v>6.3857452474439356</v>
      </c>
      <c r="G260" s="105">
        <v>6.4587391466128663</v>
      </c>
      <c r="H260" s="105">
        <v>6.855647842598998</v>
      </c>
      <c r="I260" s="105">
        <v>7.0297667413987872</v>
      </c>
      <c r="J260" s="105">
        <v>6.8930450045386893</v>
      </c>
      <c r="K260" s="105">
        <v>6.6652161104666643</v>
      </c>
      <c r="L260" s="105">
        <v>7.5467825080801347</v>
      </c>
      <c r="M260" s="105">
        <v>6.5849632960825355</v>
      </c>
      <c r="N260" s="105">
        <v>7.2647746307297068</v>
      </c>
      <c r="O260" s="105">
        <v>7.470900291336755</v>
      </c>
      <c r="P260" s="105">
        <v>7.0363273728710816</v>
      </c>
      <c r="Q260" s="105">
        <v>7.9090723642012488</v>
      </c>
      <c r="R260" s="105">
        <v>8.4891884391806336</v>
      </c>
      <c r="S260" s="105">
        <v>8.0439633918217819</v>
      </c>
      <c r="T260" s="105">
        <v>8.1081572225064047</v>
      </c>
      <c r="U260" s="105">
        <v>7.9142609083732545</v>
      </c>
      <c r="V260" s="105">
        <v>8.0857612547042681</v>
      </c>
      <c r="W260" s="105">
        <v>8.9242889312997669</v>
      </c>
      <c r="X260" s="105">
        <v>7.7680377220706536</v>
      </c>
      <c r="Y260" s="105">
        <v>7.6524229762129643</v>
      </c>
      <c r="DA260" s="132" t="s">
        <v>2982</v>
      </c>
    </row>
    <row r="261" spans="1:105" ht="12" customHeight="1" x14ac:dyDescent="0.25">
      <c r="A261" s="106" t="s">
        <v>122</v>
      </c>
      <c r="B261" s="102">
        <v>6.5391499654979057</v>
      </c>
      <c r="C261" s="102">
        <v>7.9529322653935832</v>
      </c>
      <c r="D261" s="102">
        <v>7.3442047897730838</v>
      </c>
      <c r="E261" s="102">
        <v>6.814609398087967</v>
      </c>
      <c r="F261" s="102">
        <v>6.8615647425845809</v>
      </c>
      <c r="G261" s="102">
        <v>7.0504540548280739</v>
      </c>
      <c r="H261" s="102">
        <v>7.5216132907195989</v>
      </c>
      <c r="I261" s="102">
        <v>7.4140506605325713</v>
      </c>
      <c r="J261" s="102">
        <v>7.3485792705744055</v>
      </c>
      <c r="K261" s="102">
        <v>7.1187122073297635</v>
      </c>
      <c r="L261" s="102">
        <v>7.5248208189009231</v>
      </c>
      <c r="M261" s="102">
        <v>7.8473145563720301</v>
      </c>
      <c r="N261" s="102">
        <v>7.6845584659825974</v>
      </c>
      <c r="O261" s="102">
        <v>7.5899689402791024</v>
      </c>
      <c r="P261" s="102">
        <v>8.0333457202673042</v>
      </c>
      <c r="Q261" s="102">
        <v>7.6067918379128514</v>
      </c>
      <c r="R261" s="102">
        <v>7.9483328383584597</v>
      </c>
      <c r="S261" s="102">
        <v>8.3704952536964825</v>
      </c>
      <c r="T261" s="102">
        <v>8.5708622781999946</v>
      </c>
      <c r="U261" s="102">
        <v>8.7235714046008823</v>
      </c>
      <c r="V261" s="102">
        <v>8.7809618429369856</v>
      </c>
      <c r="W261" s="102">
        <v>8.835732541395652</v>
      </c>
      <c r="X261" s="102">
        <v>8.7763766981912816</v>
      </c>
      <c r="Y261" s="102">
        <v>8.2383337532783951</v>
      </c>
      <c r="DA261" s="131" t="s">
        <v>2983</v>
      </c>
    </row>
    <row r="262" spans="1:105" ht="12" customHeight="1" x14ac:dyDescent="0.25">
      <c r="A262" s="107" t="s">
        <v>121</v>
      </c>
      <c r="B262" s="105">
        <v>6.5391499654979048</v>
      </c>
      <c r="C262" s="105">
        <v>7.9522269192666348</v>
      </c>
      <c r="D262" s="105">
        <v>7.3430729608291827</v>
      </c>
      <c r="E262" s="105">
        <v>6.8144145488457779</v>
      </c>
      <c r="F262" s="105">
        <v>6.8628650578130284</v>
      </c>
      <c r="G262" s="105">
        <v>7.0523414340489881</v>
      </c>
      <c r="H262" s="105">
        <v>7.5235924979886946</v>
      </c>
      <c r="I262" s="105">
        <v>7.4218281900487462</v>
      </c>
      <c r="J262" s="105">
        <v>7.3545067273670544</v>
      </c>
      <c r="K262" s="105">
        <v>7.1272920827972017</v>
      </c>
      <c r="L262" s="105">
        <v>7.5332257958801625</v>
      </c>
      <c r="M262" s="105">
        <v>7.8491821666428354</v>
      </c>
      <c r="N262" s="105">
        <v>7.6842619801085625</v>
      </c>
      <c r="O262" s="105">
        <v>7.5886020479174965</v>
      </c>
      <c r="P262" s="105">
        <v>8.0523211251891169</v>
      </c>
      <c r="Q262" s="105">
        <v>7.6419349958098799</v>
      </c>
      <c r="R262" s="105">
        <v>7.9706175864649218</v>
      </c>
      <c r="S262" s="105">
        <v>8.4061776227435683</v>
      </c>
      <c r="T262" s="105">
        <v>8.5987852106037614</v>
      </c>
      <c r="U262" s="105">
        <v>8.7247189067016517</v>
      </c>
      <c r="V262" s="105">
        <v>8.7637291756939923</v>
      </c>
      <c r="W262" s="105">
        <v>8.8253308293208335</v>
      </c>
      <c r="X262" s="105">
        <v>8.785616643122518</v>
      </c>
      <c r="Y262" s="105">
        <v>8.2449005467509124</v>
      </c>
      <c r="DA262" s="132" t="s">
        <v>2984</v>
      </c>
    </row>
    <row r="263" spans="1:105" ht="12" customHeight="1" x14ac:dyDescent="0.25">
      <c r="A263" s="108" t="s">
        <v>53</v>
      </c>
      <c r="B263" s="99">
        <v>0.72897262000269347</v>
      </c>
      <c r="C263" s="99">
        <v>1.7541309199973587</v>
      </c>
      <c r="D263" s="99">
        <v>0.6539488067125524</v>
      </c>
      <c r="E263" s="99">
        <v>0.34968297148429556</v>
      </c>
      <c r="F263" s="99">
        <v>0.4709831606280413</v>
      </c>
      <c r="G263" s="99">
        <v>0.4670119702455871</v>
      </c>
      <c r="H263" s="99">
        <v>0.6940817540084453</v>
      </c>
      <c r="I263" s="99">
        <v>0.55544380674309257</v>
      </c>
      <c r="J263" s="99">
        <v>0.51506046705627395</v>
      </c>
      <c r="K263" s="99">
        <v>0.46477358436242139</v>
      </c>
      <c r="L263" s="99">
        <v>0.48728923087966974</v>
      </c>
      <c r="M263" s="99">
        <v>0.76848532576097606</v>
      </c>
      <c r="N263" s="99">
        <v>0.4951452043987658</v>
      </c>
      <c r="O263" s="99">
        <v>0.28911820282390993</v>
      </c>
      <c r="P263" s="99">
        <v>0.68951374583408775</v>
      </c>
      <c r="Q263" s="99">
        <v>0.10001698577792932</v>
      </c>
      <c r="R263" s="99">
        <v>0.20379697119136542</v>
      </c>
      <c r="S263" s="99">
        <v>0.46201109692394465</v>
      </c>
      <c r="T263" s="99">
        <v>0.56022031911283743</v>
      </c>
      <c r="U263" s="99">
        <v>0.74659712566055636</v>
      </c>
      <c r="V263" s="99">
        <v>0.61693675980255824</v>
      </c>
      <c r="W263" s="99">
        <v>0.65826614439335485</v>
      </c>
      <c r="X263" s="99">
        <v>0.71244704601323849</v>
      </c>
      <c r="Y263" s="99">
        <v>0.55017506455292631</v>
      </c>
      <c r="DA263" s="63" t="s">
        <v>2985</v>
      </c>
    </row>
    <row r="264" spans="1:105" ht="12" customHeight="1" x14ac:dyDescent="0.25">
      <c r="A264" s="108" t="s">
        <v>52</v>
      </c>
      <c r="B264" s="99">
        <v>5.8101773454952097</v>
      </c>
      <c r="C264" s="99">
        <v>6.1980959992692757</v>
      </c>
      <c r="D264" s="99">
        <v>6.689124154116632</v>
      </c>
      <c r="E264" s="99">
        <v>6.4647315773614826</v>
      </c>
      <c r="F264" s="99">
        <v>6.3918818971849856</v>
      </c>
      <c r="G264" s="99">
        <v>6.5853294638034017</v>
      </c>
      <c r="H264" s="99">
        <v>6.8295107439802498</v>
      </c>
      <c r="I264" s="99">
        <v>6.866384383305653</v>
      </c>
      <c r="J264" s="99">
        <v>6.8394462603107806</v>
      </c>
      <c r="K264" s="99">
        <v>6.6625184984347801</v>
      </c>
      <c r="L264" s="99">
        <v>7.0459365650004928</v>
      </c>
      <c r="M264" s="99">
        <v>7.0806968408818589</v>
      </c>
      <c r="N264" s="99">
        <v>7.1891167757097971</v>
      </c>
      <c r="O264" s="99">
        <v>7.2994838450935866</v>
      </c>
      <c r="P264" s="99">
        <v>7.3628073793550302</v>
      </c>
      <c r="Q264" s="99">
        <v>7.5419180100319503</v>
      </c>
      <c r="R264" s="99">
        <v>7.7668206152735566</v>
      </c>
      <c r="S264" s="99">
        <v>7.9441665258196226</v>
      </c>
      <c r="T264" s="99">
        <v>8.0385648914909247</v>
      </c>
      <c r="U264" s="99">
        <v>7.9781217810410956</v>
      </c>
      <c r="V264" s="99">
        <v>8.1467924158914347</v>
      </c>
      <c r="W264" s="99">
        <v>8.1670646849274782</v>
      </c>
      <c r="X264" s="99">
        <v>8.0731695971092776</v>
      </c>
      <c r="Y264" s="99">
        <v>7.6947254821979874</v>
      </c>
      <c r="DA264" s="63" t="s">
        <v>2986</v>
      </c>
    </row>
    <row r="265" spans="1:105" ht="12" customHeight="1" x14ac:dyDescent="0.25">
      <c r="A265" s="121" t="s">
        <v>54</v>
      </c>
      <c r="B265" s="123">
        <v>3.9235095033362763</v>
      </c>
      <c r="C265" s="123">
        <v>4.4418092888621628</v>
      </c>
      <c r="D265" s="123">
        <v>4.445988879776718</v>
      </c>
      <c r="E265" s="123">
        <v>4.7788761845381282</v>
      </c>
      <c r="F265" s="123">
        <v>4.4344625267748734</v>
      </c>
      <c r="G265" s="123">
        <v>4.4698597146902319</v>
      </c>
      <c r="H265" s="123">
        <v>5.4559893904954242</v>
      </c>
      <c r="I265" s="123">
        <v>5.3484381415005915</v>
      </c>
      <c r="J265" s="123">
        <v>5.1852643518514707</v>
      </c>
      <c r="K265" s="123">
        <v>5.0698396114412878</v>
      </c>
      <c r="L265" s="123">
        <v>5.2526002111927692</v>
      </c>
      <c r="M265" s="123">
        <v>4.5518501617537011</v>
      </c>
      <c r="N265" s="123">
        <v>4.685628956763165</v>
      </c>
      <c r="O265" s="123">
        <v>4.0195677894383968</v>
      </c>
      <c r="P265" s="123">
        <v>4.2069956316063184</v>
      </c>
      <c r="Q265" s="123">
        <v>4.4250154357504465</v>
      </c>
      <c r="R265" s="123">
        <v>4.6916493608908079</v>
      </c>
      <c r="S265" s="123">
        <v>4.5665198550855113</v>
      </c>
      <c r="T265" s="123">
        <v>4.9438635206678496</v>
      </c>
      <c r="U265" s="123">
        <v>4.5951695296906667</v>
      </c>
      <c r="V265" s="123">
        <v>4.5929316539646745</v>
      </c>
      <c r="W265" s="123">
        <v>4.9072927370041528</v>
      </c>
      <c r="X265" s="123">
        <v>4.5522332177130531</v>
      </c>
      <c r="Y265" s="123">
        <v>4.4567676227887203</v>
      </c>
      <c r="DA265" s="130" t="s">
        <v>2987</v>
      </c>
    </row>
    <row r="266" spans="1:105" ht="12" customHeight="1" x14ac:dyDescent="0.25">
      <c r="A266" s="97" t="s">
        <v>175</v>
      </c>
      <c r="B266" s="99">
        <v>3.9167742485836272</v>
      </c>
      <c r="C266" s="99">
        <v>4.4108327968617109</v>
      </c>
      <c r="D266" s="99">
        <v>4.441314414560142</v>
      </c>
      <c r="E266" s="99">
        <v>4.8323726648868872</v>
      </c>
      <c r="F266" s="99">
        <v>4.4247270066149476</v>
      </c>
      <c r="G266" s="99">
        <v>4.4474746669108836</v>
      </c>
      <c r="H266" s="99">
        <v>5.4661190100113908</v>
      </c>
      <c r="I266" s="99">
        <v>5.3633514833047577</v>
      </c>
      <c r="J266" s="99">
        <v>5.1938006747280197</v>
      </c>
      <c r="K266" s="99">
        <v>5.106779335791412</v>
      </c>
      <c r="L266" s="99">
        <v>5.2740836984788748</v>
      </c>
      <c r="M266" s="99">
        <v>4.4762494889411197</v>
      </c>
      <c r="N266" s="99">
        <v>4.7130975874355103</v>
      </c>
      <c r="O266" s="99">
        <v>4.0469880963401463</v>
      </c>
      <c r="P266" s="99">
        <v>4.1154994006321077</v>
      </c>
      <c r="Q266" s="99">
        <v>4.4253072468708909</v>
      </c>
      <c r="R266" s="99">
        <v>4.748834759458207</v>
      </c>
      <c r="S266" s="99">
        <v>4.5759368508387652</v>
      </c>
      <c r="T266" s="99">
        <v>4.9480984843269367</v>
      </c>
      <c r="U266" s="99">
        <v>4.5700271183954584</v>
      </c>
      <c r="V266" s="99">
        <v>4.5746222607275451</v>
      </c>
      <c r="W266" s="99">
        <v>4.9605662312023782</v>
      </c>
      <c r="X266" s="99">
        <v>4.5289308479521555</v>
      </c>
      <c r="Y266" s="99">
        <v>4.4441749648049749</v>
      </c>
      <c r="DA266" s="63" t="s">
        <v>2988</v>
      </c>
    </row>
    <row r="267" spans="1:105" ht="12" customHeight="1" x14ac:dyDescent="0.25">
      <c r="A267" s="109" t="s">
        <v>120</v>
      </c>
      <c r="B267" s="110">
        <v>3.9494769403520662</v>
      </c>
      <c r="C267" s="110">
        <v>4.5631000306842742</v>
      </c>
      <c r="D267" s="110">
        <v>4.4667947505500596</v>
      </c>
      <c r="E267" s="110">
        <v>4.5541508150767607</v>
      </c>
      <c r="F267" s="110">
        <v>4.4751460186278473</v>
      </c>
      <c r="G267" s="110">
        <v>4.5786886012489276</v>
      </c>
      <c r="H267" s="110">
        <v>5.4090607652728888</v>
      </c>
      <c r="I267" s="110">
        <v>5.2780320748552256</v>
      </c>
      <c r="J267" s="110">
        <v>5.149509122569742</v>
      </c>
      <c r="K267" s="110">
        <v>4.9193319244238758</v>
      </c>
      <c r="L267" s="110">
        <v>5.1805111711207115</v>
      </c>
      <c r="M267" s="110">
        <v>4.7794650792006372</v>
      </c>
      <c r="N267" s="110">
        <v>4.5982799313017697</v>
      </c>
      <c r="O267" s="110">
        <v>3.9236254140497935</v>
      </c>
      <c r="P267" s="110">
        <v>4.5293625531602935</v>
      </c>
      <c r="Q267" s="110">
        <v>4.4236735046334248</v>
      </c>
      <c r="R267" s="110">
        <v>4.4442663384378669</v>
      </c>
      <c r="S267" s="110">
        <v>4.5314983997355895</v>
      </c>
      <c r="T267" s="110">
        <v>4.9304021027658527</v>
      </c>
      <c r="U267" s="110">
        <v>4.673153448170118</v>
      </c>
      <c r="V267" s="110">
        <v>4.653473920978179</v>
      </c>
      <c r="W267" s="110">
        <v>4.6803426057171205</v>
      </c>
      <c r="X267" s="110">
        <v>4.671861214152182</v>
      </c>
      <c r="Y267" s="110">
        <v>4.5117786706611245</v>
      </c>
      <c r="DA267" s="60" t="s">
        <v>2989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14.925769738725778</v>
      </c>
      <c r="C269" s="118">
        <f t="shared" si="122"/>
        <v>15.895783741036499</v>
      </c>
      <c r="D269" s="118">
        <f t="shared" si="122"/>
        <v>16.51886064937344</v>
      </c>
      <c r="E269" s="118">
        <f t="shared" si="122"/>
        <v>17.618438567028821</v>
      </c>
      <c r="F269" s="118">
        <f t="shared" si="122"/>
        <v>17.127373700426361</v>
      </c>
      <c r="G269" s="118">
        <f t="shared" si="122"/>
        <v>17.476162875724562</v>
      </c>
      <c r="H269" s="118">
        <f t="shared" si="122"/>
        <v>18.605002643487868</v>
      </c>
      <c r="I269" s="118">
        <f t="shared" si="122"/>
        <v>18.26238639239768</v>
      </c>
      <c r="J269" s="118">
        <f t="shared" si="122"/>
        <v>16.64442645434313</v>
      </c>
      <c r="K269" s="118">
        <f t="shared" si="122"/>
        <v>16.679335285675453</v>
      </c>
      <c r="L269" s="118">
        <f t="shared" si="122"/>
        <v>18.726941233533807</v>
      </c>
      <c r="M269" s="118">
        <f t="shared" si="122"/>
        <v>15.044492786932901</v>
      </c>
      <c r="N269" s="118">
        <f t="shared" si="122"/>
        <v>15.722026696914289</v>
      </c>
      <c r="O269" s="118">
        <f t="shared" si="122"/>
        <v>14.612639901824631</v>
      </c>
      <c r="P269" s="118">
        <f t="shared" si="122"/>
        <v>13.811145129592525</v>
      </c>
      <c r="Q269" s="118">
        <f t="shared" si="122"/>
        <v>14.60218326129079</v>
      </c>
      <c r="R269" s="118">
        <f t="shared" ref="R269:V269" si="123">R270+R273+R275+R284</f>
        <v>13.532516225392099</v>
      </c>
      <c r="S269" s="118">
        <f t="shared" si="123"/>
        <v>12.633670845294448</v>
      </c>
      <c r="T269" s="118">
        <f t="shared" si="123"/>
        <v>13.140859461585217</v>
      </c>
      <c r="U269" s="118">
        <f t="shared" si="123"/>
        <v>12.164148173380164</v>
      </c>
      <c r="V269" s="118">
        <f t="shared" si="123"/>
        <v>12.171009317793276</v>
      </c>
      <c r="W269" s="118">
        <f t="shared" ref="W269:Y269" si="124">W270+W273+W275+W284</f>
        <v>13.202215217522205</v>
      </c>
      <c r="X269" s="118">
        <f t="shared" si="124"/>
        <v>11.597937358732059</v>
      </c>
      <c r="Y269" s="118">
        <f t="shared" si="124"/>
        <v>10.985460197694957</v>
      </c>
      <c r="DA269" s="129" t="s">
        <v>3140</v>
      </c>
    </row>
    <row r="270" spans="1:105" ht="12" customHeight="1" x14ac:dyDescent="0.25">
      <c r="A270" s="121" t="s">
        <v>57</v>
      </c>
      <c r="B270" s="123">
        <f t="shared" ref="B270:Q270" si="125">SUM(B271:B272)</f>
        <v>11.110901223621479</v>
      </c>
      <c r="C270" s="123">
        <f t="shared" si="125"/>
        <v>11.767888662630673</v>
      </c>
      <c r="D270" s="123">
        <f t="shared" si="125"/>
        <v>12.374837025218044</v>
      </c>
      <c r="E270" s="123">
        <f t="shared" si="125"/>
        <v>13.456898948026526</v>
      </c>
      <c r="F270" s="123">
        <f t="shared" si="125"/>
        <v>13.326903246687639</v>
      </c>
      <c r="G270" s="123">
        <f t="shared" si="125"/>
        <v>13.587594198523561</v>
      </c>
      <c r="H270" s="123">
        <f t="shared" si="125"/>
        <v>14.264994833846348</v>
      </c>
      <c r="I270" s="123">
        <f t="shared" si="125"/>
        <v>13.960255675995361</v>
      </c>
      <c r="J270" s="123">
        <f t="shared" si="125"/>
        <v>12.573216951647405</v>
      </c>
      <c r="K270" s="123">
        <f t="shared" si="125"/>
        <v>12.761596284969714</v>
      </c>
      <c r="L270" s="123">
        <f t="shared" si="125"/>
        <v>14.557682807809165</v>
      </c>
      <c r="M270" s="123">
        <f t="shared" si="125"/>
        <v>11.443788540770377</v>
      </c>
      <c r="N270" s="123">
        <f t="shared" si="125"/>
        <v>11.892253187343334</v>
      </c>
      <c r="O270" s="123">
        <f t="shared" si="125"/>
        <v>10.928077654991785</v>
      </c>
      <c r="P270" s="123">
        <f t="shared" si="125"/>
        <v>10.16907613966681</v>
      </c>
      <c r="Q270" s="123">
        <f t="shared" si="125"/>
        <v>10.710432548385109</v>
      </c>
      <c r="R270" s="123">
        <f t="shared" ref="R270:V270" si="126">SUM(R271:R272)</f>
        <v>9.4316287242168677</v>
      </c>
      <c r="S270" s="123">
        <f t="shared" si="126"/>
        <v>8.8090225440956011</v>
      </c>
      <c r="T270" s="123">
        <f t="shared" si="126"/>
        <v>9.3559448780893018</v>
      </c>
      <c r="U270" s="123">
        <f t="shared" si="126"/>
        <v>8.5551762065461308</v>
      </c>
      <c r="V270" s="123">
        <f t="shared" si="126"/>
        <v>8.5674713227307269</v>
      </c>
      <c r="W270" s="123">
        <f t="shared" ref="W270:Y270" si="127">SUM(W271:W272)</f>
        <v>9.0990806128756905</v>
      </c>
      <c r="X270" s="123">
        <f t="shared" si="127"/>
        <v>7.9637082949656479</v>
      </c>
      <c r="Y270" s="123">
        <f t="shared" si="127"/>
        <v>7.6186347112808583</v>
      </c>
      <c r="DA270" s="130" t="s">
        <v>3141</v>
      </c>
    </row>
    <row r="271" spans="1:105" ht="12" customHeight="1" x14ac:dyDescent="0.25">
      <c r="A271" s="97" t="s">
        <v>212</v>
      </c>
      <c r="B271" s="99">
        <v>11.110901223621479</v>
      </c>
      <c r="C271" s="99">
        <v>11.767888662630673</v>
      </c>
      <c r="D271" s="99">
        <v>12.374837025218044</v>
      </c>
      <c r="E271" s="99">
        <v>13.456898948026526</v>
      </c>
      <c r="F271" s="99">
        <v>13.326903246687639</v>
      </c>
      <c r="G271" s="99">
        <v>13.587594198523561</v>
      </c>
      <c r="H271" s="99">
        <v>14.264994833846348</v>
      </c>
      <c r="I271" s="99">
        <v>13.960255675995361</v>
      </c>
      <c r="J271" s="99">
        <v>12.573216951647405</v>
      </c>
      <c r="K271" s="99">
        <v>12.761596284969714</v>
      </c>
      <c r="L271" s="99">
        <v>14.557682807809165</v>
      </c>
      <c r="M271" s="99">
        <v>11.443788540770377</v>
      </c>
      <c r="N271" s="99">
        <v>11.892253187343334</v>
      </c>
      <c r="O271" s="99">
        <v>10.928077654991785</v>
      </c>
      <c r="P271" s="99">
        <v>10.16907613966681</v>
      </c>
      <c r="Q271" s="99">
        <v>10.710432548385109</v>
      </c>
      <c r="R271" s="99">
        <v>9.4316287242168677</v>
      </c>
      <c r="S271" s="99">
        <v>8.8090225440956011</v>
      </c>
      <c r="T271" s="99">
        <v>9.3559448780893018</v>
      </c>
      <c r="U271" s="99">
        <v>8.5551762065461308</v>
      </c>
      <c r="V271" s="99">
        <v>8.5674713227307269</v>
      </c>
      <c r="W271" s="99">
        <v>9.0990806128756905</v>
      </c>
      <c r="X271" s="99">
        <v>7.9637082949656479</v>
      </c>
      <c r="Y271" s="99">
        <v>7.6186347112808583</v>
      </c>
      <c r="DA271" s="63" t="s">
        <v>3142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3143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3144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3145</v>
      </c>
    </row>
    <row r="275" spans="1:105" ht="12" customHeight="1" x14ac:dyDescent="0.25">
      <c r="A275" s="121" t="s">
        <v>55</v>
      </c>
      <c r="B275" s="123">
        <v>2.7052713615430291</v>
      </c>
      <c r="C275" s="123">
        <v>2.8735768415578793</v>
      </c>
      <c r="D275" s="123">
        <v>2.8524528388572485</v>
      </c>
      <c r="E275" s="123">
        <v>2.7744026674376099</v>
      </c>
      <c r="F275" s="123">
        <v>2.5345509559555848</v>
      </c>
      <c r="G275" s="123">
        <v>2.5837471817300548</v>
      </c>
      <c r="H275" s="123">
        <v>2.7530246013919428</v>
      </c>
      <c r="I275" s="123">
        <v>2.7417990136811823</v>
      </c>
      <c r="J275" s="123">
        <v>2.5945509486434881</v>
      </c>
      <c r="K275" s="123">
        <v>2.4750528088390364</v>
      </c>
      <c r="L275" s="123">
        <v>2.7398651331889798</v>
      </c>
      <c r="M275" s="123">
        <v>2.4198055338577311</v>
      </c>
      <c r="N275" s="123">
        <v>2.5711530906717917</v>
      </c>
      <c r="O275" s="123">
        <v>2.5808993094545816</v>
      </c>
      <c r="P275" s="123">
        <v>2.5189402116545296</v>
      </c>
      <c r="Q275" s="123">
        <v>2.6201064602520434</v>
      </c>
      <c r="R275" s="123">
        <v>2.7555878210487479</v>
      </c>
      <c r="S275" s="123">
        <v>2.5729020394938953</v>
      </c>
      <c r="T275" s="123">
        <v>2.4862415464811409</v>
      </c>
      <c r="U275" s="123">
        <v>2.4254719791477717</v>
      </c>
      <c r="V275" s="123">
        <v>2.4115261240993977</v>
      </c>
      <c r="W275" s="123">
        <v>2.7519266440005601</v>
      </c>
      <c r="X275" s="123">
        <v>2.3700493170670049</v>
      </c>
      <c r="Y275" s="123">
        <v>2.1694060444907768</v>
      </c>
      <c r="DA275" s="130" t="s">
        <v>3146</v>
      </c>
    </row>
    <row r="276" spans="1:105" ht="12" customHeight="1" x14ac:dyDescent="0.25">
      <c r="A276" s="97" t="s">
        <v>134</v>
      </c>
      <c r="B276" s="99">
        <v>2.7761045682346102</v>
      </c>
      <c r="C276" s="99">
        <v>2.9475530073081182</v>
      </c>
      <c r="D276" s="99">
        <v>2.874878969882428</v>
      </c>
      <c r="E276" s="99">
        <v>2.8500419356772184</v>
      </c>
      <c r="F276" s="99">
        <v>2.6187867934799569</v>
      </c>
      <c r="G276" s="99">
        <v>2.6098621539767657</v>
      </c>
      <c r="H276" s="99">
        <v>2.8120118037005195</v>
      </c>
      <c r="I276" s="99">
        <v>2.7976894645572905</v>
      </c>
      <c r="J276" s="99">
        <v>2.6970282063863924</v>
      </c>
      <c r="K276" s="99">
        <v>2.5666589990218469</v>
      </c>
      <c r="L276" s="99">
        <v>2.8836661123041263</v>
      </c>
      <c r="M276" s="99">
        <v>2.5898246558511411</v>
      </c>
      <c r="N276" s="99">
        <v>2.6984032631262931</v>
      </c>
      <c r="O276" s="99">
        <v>2.6538187825825754</v>
      </c>
      <c r="P276" s="99">
        <v>2.584782232674212</v>
      </c>
      <c r="Q276" s="99">
        <v>2.6692607794793037</v>
      </c>
      <c r="R276" s="99">
        <v>2.8273502251067351</v>
      </c>
      <c r="S276" s="99">
        <v>2.6643685622169944</v>
      </c>
      <c r="T276" s="99">
        <v>2.6470404669378111</v>
      </c>
      <c r="U276" s="99">
        <v>2.5745614360853306</v>
      </c>
      <c r="V276" s="99">
        <v>2.5366864214081946</v>
      </c>
      <c r="W276" s="99">
        <v>2.7832147947417107</v>
      </c>
      <c r="X276" s="99">
        <v>2.3931172820171849</v>
      </c>
      <c r="Y276" s="99">
        <v>2.2845043052285243</v>
      </c>
      <c r="DA276" s="63" t="s">
        <v>3147</v>
      </c>
    </row>
    <row r="277" spans="1:105" ht="12" customHeight="1" x14ac:dyDescent="0.25">
      <c r="A277" s="97" t="s">
        <v>133</v>
      </c>
      <c r="B277" s="99">
        <v>0.31701833079489716</v>
      </c>
      <c r="C277" s="99">
        <v>0.65959260409702092</v>
      </c>
      <c r="D277" s="99">
        <v>0.25879895918411322</v>
      </c>
      <c r="E277" s="99">
        <v>0.15046867976564696</v>
      </c>
      <c r="F277" s="99">
        <v>0.1798749051503763</v>
      </c>
      <c r="G277" s="99">
        <v>0.17287346138511678</v>
      </c>
      <c r="H277" s="99">
        <v>0.25627871802818358</v>
      </c>
      <c r="I277" s="99">
        <v>0.20606506069910782</v>
      </c>
      <c r="J277" s="99">
        <v>0.18371023091241975</v>
      </c>
      <c r="K277" s="99">
        <v>0.16172449606527922</v>
      </c>
      <c r="L277" s="99">
        <v>0.18993765938491722</v>
      </c>
      <c r="M277" s="99">
        <v>0.2634250233988551</v>
      </c>
      <c r="N277" s="99">
        <v>0.17850177429863928</v>
      </c>
      <c r="O277" s="99">
        <v>0.10625984782855606</v>
      </c>
      <c r="P277" s="99">
        <v>0.21446836964400035</v>
      </c>
      <c r="Q277" s="99">
        <v>4.9375020918572543E-2</v>
      </c>
      <c r="R277" s="99">
        <v>9.1632147952659795E-2</v>
      </c>
      <c r="S277" s="99">
        <v>0.14662002060840154</v>
      </c>
      <c r="T277" s="99">
        <v>0.1721897091083604</v>
      </c>
      <c r="U277" s="99">
        <v>0.2153345127364687</v>
      </c>
      <c r="V277" s="99">
        <v>0.17492180738658611</v>
      </c>
      <c r="W277" s="99">
        <v>0.22222719335504787</v>
      </c>
      <c r="X277" s="99">
        <v>0.20042886175450905</v>
      </c>
      <c r="Y277" s="99">
        <v>0.15128013430998691</v>
      </c>
      <c r="DA277" s="63" t="s">
        <v>3148</v>
      </c>
    </row>
    <row r="278" spans="1:105" ht="12" customHeight="1" x14ac:dyDescent="0.25">
      <c r="A278" s="100" t="s">
        <v>212</v>
      </c>
      <c r="B278" s="102">
        <v>0.31701833079489716</v>
      </c>
      <c r="C278" s="102">
        <v>0.65959260409702092</v>
      </c>
      <c r="D278" s="102">
        <v>0.25879895918411322</v>
      </c>
      <c r="E278" s="102">
        <v>0.15046867976564696</v>
      </c>
      <c r="F278" s="102">
        <v>0.1798749051503763</v>
      </c>
      <c r="G278" s="102">
        <v>0.17287346138511678</v>
      </c>
      <c r="H278" s="102">
        <v>0.25627871802818358</v>
      </c>
      <c r="I278" s="102">
        <v>0.20606506069910782</v>
      </c>
      <c r="J278" s="102">
        <v>0.18371023091241975</v>
      </c>
      <c r="K278" s="102">
        <v>0.16172449606527922</v>
      </c>
      <c r="L278" s="102">
        <v>0.18993765938491722</v>
      </c>
      <c r="M278" s="102">
        <v>0.2634250233988551</v>
      </c>
      <c r="N278" s="102">
        <v>0.17850177429863928</v>
      </c>
      <c r="O278" s="102">
        <v>0.10625984782855606</v>
      </c>
      <c r="P278" s="102">
        <v>0.21446836964400035</v>
      </c>
      <c r="Q278" s="102">
        <v>4.9375020918572543E-2</v>
      </c>
      <c r="R278" s="102">
        <v>9.1632147952659795E-2</v>
      </c>
      <c r="S278" s="102">
        <v>0.14662002060840154</v>
      </c>
      <c r="T278" s="102">
        <v>0.1721897091083604</v>
      </c>
      <c r="U278" s="102">
        <v>0.2153345127364687</v>
      </c>
      <c r="V278" s="102">
        <v>0.17492180738658611</v>
      </c>
      <c r="W278" s="102">
        <v>0.22222719335504787</v>
      </c>
      <c r="X278" s="102">
        <v>0.20042886175450905</v>
      </c>
      <c r="Y278" s="102">
        <v>0.15128013430998691</v>
      </c>
      <c r="DA278" s="131" t="s">
        <v>3149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3150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3151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3152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3153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3154</v>
      </c>
    </row>
    <row r="284" spans="1:105" ht="12" customHeight="1" x14ac:dyDescent="0.25">
      <c r="A284" s="121" t="s">
        <v>54</v>
      </c>
      <c r="B284" s="123">
        <v>1.1095971535612696</v>
      </c>
      <c r="C284" s="123">
        <v>1.2543182368479471</v>
      </c>
      <c r="D284" s="123">
        <v>1.2915707852981493</v>
      </c>
      <c r="E284" s="123">
        <v>1.3871369515646859</v>
      </c>
      <c r="F284" s="123">
        <v>1.2659194977831365</v>
      </c>
      <c r="G284" s="123">
        <v>1.3048214954709474</v>
      </c>
      <c r="H284" s="123">
        <v>1.5869832082495789</v>
      </c>
      <c r="I284" s="123">
        <v>1.5603317027211365</v>
      </c>
      <c r="J284" s="123">
        <v>1.4766585540522366</v>
      </c>
      <c r="K284" s="123">
        <v>1.4426861918667024</v>
      </c>
      <c r="L284" s="123">
        <v>1.4293932925356647</v>
      </c>
      <c r="M284" s="123">
        <v>1.1808987123047914</v>
      </c>
      <c r="N284" s="123">
        <v>1.2586204188991648</v>
      </c>
      <c r="O284" s="123">
        <v>1.1036629373782634</v>
      </c>
      <c r="P284" s="123">
        <v>1.1231287782711854</v>
      </c>
      <c r="Q284" s="123">
        <v>1.2716442526536367</v>
      </c>
      <c r="R284" s="123">
        <v>1.3452996801264838</v>
      </c>
      <c r="S284" s="123">
        <v>1.2517462617049524</v>
      </c>
      <c r="T284" s="123">
        <v>1.2986730370147748</v>
      </c>
      <c r="U284" s="123">
        <v>1.1834999876862635</v>
      </c>
      <c r="V284" s="123">
        <v>1.1920118709631515</v>
      </c>
      <c r="W284" s="123">
        <v>1.3512079606459544</v>
      </c>
      <c r="X284" s="123">
        <v>1.2641797466994074</v>
      </c>
      <c r="Y284" s="123">
        <v>1.1974194419233208</v>
      </c>
      <c r="DA284" s="130" t="s">
        <v>3155</v>
      </c>
    </row>
    <row r="285" spans="1:105" ht="12" customHeight="1" x14ac:dyDescent="0.25">
      <c r="A285" s="97" t="s">
        <v>175</v>
      </c>
      <c r="B285" s="99">
        <v>1.3973968119374458</v>
      </c>
      <c r="C285" s="99">
        <v>1.5746590827034852</v>
      </c>
      <c r="D285" s="99">
        <v>1.5817486286767859</v>
      </c>
      <c r="E285" s="99">
        <v>1.7173486443890453</v>
      </c>
      <c r="F285" s="99">
        <v>1.5688528063607217</v>
      </c>
      <c r="G285" s="99">
        <v>1.5732106377588659</v>
      </c>
      <c r="H285" s="99">
        <v>1.9295360957797125</v>
      </c>
      <c r="I285" s="99">
        <v>1.8908395853410174</v>
      </c>
      <c r="J285" s="99">
        <v>1.8292009499207427</v>
      </c>
      <c r="K285" s="99">
        <v>1.7967706330495732</v>
      </c>
      <c r="L285" s="99">
        <v>1.8553713967847849</v>
      </c>
      <c r="M285" s="99">
        <v>1.5731258043387133</v>
      </c>
      <c r="N285" s="99">
        <v>1.6544185318236646</v>
      </c>
      <c r="O285" s="99">
        <v>1.4190895289799796</v>
      </c>
      <c r="P285" s="99">
        <v>1.4419023348604181</v>
      </c>
      <c r="Q285" s="99">
        <v>1.5481710649954639</v>
      </c>
      <c r="R285" s="99">
        <v>1.6562809982371931</v>
      </c>
      <c r="S285" s="99">
        <v>1.5883310527380428</v>
      </c>
      <c r="T285" s="99">
        <v>1.7072357275749348</v>
      </c>
      <c r="U285" s="99">
        <v>1.5650663931512778</v>
      </c>
      <c r="V285" s="99">
        <v>1.5525040554385536</v>
      </c>
      <c r="W285" s="99">
        <v>1.6683858756524363</v>
      </c>
      <c r="X285" s="99">
        <v>1.5104296612569701</v>
      </c>
      <c r="Y285" s="99">
        <v>1.4715224462907519</v>
      </c>
      <c r="DA285" s="63" t="s">
        <v>3156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3157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97.926235574986791</v>
      </c>
      <c r="D290" s="117">
        <f t="shared" si="129"/>
        <v>135.33091606854521</v>
      </c>
      <c r="E290" s="117">
        <f t="shared" si="129"/>
        <v>195.11804009839278</v>
      </c>
      <c r="F290" s="117">
        <f t="shared" si="129"/>
        <v>145.81557716536676</v>
      </c>
      <c r="G290" s="117">
        <f t="shared" si="129"/>
        <v>108.32021361369745</v>
      </c>
      <c r="H290" s="117">
        <f t="shared" si="129"/>
        <v>214.74701953886253</v>
      </c>
      <c r="I290" s="117">
        <f t="shared" si="129"/>
        <v>172.39605280698362</v>
      </c>
      <c r="J290" s="117">
        <f t="shared" si="129"/>
        <v>182.17239357818832</v>
      </c>
      <c r="K290" s="117">
        <f t="shared" si="129"/>
        <v>101.85450280931951</v>
      </c>
      <c r="L290" s="117">
        <f t="shared" si="129"/>
        <v>140.81128330775348</v>
      </c>
      <c r="M290" s="117">
        <f t="shared" si="129"/>
        <v>74.323647564271653</v>
      </c>
      <c r="N290" s="117">
        <f t="shared" si="129"/>
        <v>66.328053192456977</v>
      </c>
      <c r="O290" s="117">
        <f t="shared" si="129"/>
        <v>48.551393444450234</v>
      </c>
      <c r="P290" s="117">
        <f t="shared" si="129"/>
        <v>83.295892731097268</v>
      </c>
      <c r="Q290" s="117">
        <f t="shared" si="129"/>
        <v>86.045906510430626</v>
      </c>
      <c r="R290" s="117">
        <f t="shared" ref="R290:V290" si="130">R291+R294+R296+R305</f>
        <v>129.63024821069493</v>
      </c>
      <c r="S290" s="117">
        <f t="shared" si="130"/>
        <v>110.04747258899688</v>
      </c>
      <c r="T290" s="117">
        <f t="shared" si="130"/>
        <v>112.33700963838623</v>
      </c>
      <c r="U290" s="117">
        <f t="shared" si="130"/>
        <v>90.538689214513767</v>
      </c>
      <c r="V290" s="117">
        <f t="shared" si="130"/>
        <v>67.289795902674783</v>
      </c>
      <c r="W290" s="117">
        <f t="shared" ref="W290:Y290" si="131">W291+W294+W296+W305</f>
        <v>26.717007830244146</v>
      </c>
      <c r="X290" s="117">
        <f t="shared" si="131"/>
        <v>36.621607002341861</v>
      </c>
      <c r="Y290" s="117">
        <f t="shared" si="131"/>
        <v>49.753072988919264</v>
      </c>
      <c r="DA290" s="129" t="s">
        <v>3308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70.156733171944822</v>
      </c>
      <c r="D291" s="122">
        <f t="shared" si="132"/>
        <v>98.780322811926311</v>
      </c>
      <c r="E291" s="122">
        <f t="shared" si="132"/>
        <v>145.60094341896479</v>
      </c>
      <c r="F291" s="122">
        <f t="shared" si="132"/>
        <v>109.94172569271669</v>
      </c>
      <c r="G291" s="122">
        <f t="shared" si="132"/>
        <v>81.108311217400299</v>
      </c>
      <c r="H291" s="122">
        <f t="shared" si="132"/>
        <v>161.31944294604264</v>
      </c>
      <c r="I291" s="122">
        <f t="shared" si="132"/>
        <v>128.54563570361765</v>
      </c>
      <c r="J291" s="122">
        <f t="shared" si="132"/>
        <v>134.59741052788519</v>
      </c>
      <c r="K291" s="122">
        <f t="shared" si="132"/>
        <v>75.270344915291986</v>
      </c>
      <c r="L291" s="122">
        <f t="shared" si="132"/>
        <v>106.2969022543231</v>
      </c>
      <c r="M291" s="122">
        <f t="shared" si="132"/>
        <v>54.17892557722525</v>
      </c>
      <c r="N291" s="122">
        <f t="shared" si="132"/>
        <v>47.42521186462421</v>
      </c>
      <c r="O291" s="122">
        <f t="shared" si="132"/>
        <v>34.46176367404334</v>
      </c>
      <c r="P291" s="122">
        <f t="shared" si="132"/>
        <v>57.757612140679022</v>
      </c>
      <c r="Q291" s="122">
        <f t="shared" si="132"/>
        <v>58.831657169933457</v>
      </c>
      <c r="R291" s="122">
        <f t="shared" ref="R291:V291" si="133">SUM(R292:R293)</f>
        <v>83.868836019197829</v>
      </c>
      <c r="S291" s="122">
        <f t="shared" si="133"/>
        <v>70.907097026571861</v>
      </c>
      <c r="T291" s="122">
        <f t="shared" si="133"/>
        <v>73.487706140744677</v>
      </c>
      <c r="U291" s="122">
        <f t="shared" si="133"/>
        <v>57.650208099810939</v>
      </c>
      <c r="V291" s="122">
        <f t="shared" si="133"/>
        <v>42.33417046799606</v>
      </c>
      <c r="W291" s="122">
        <f t="shared" ref="W291:Y291" si="134">SUM(W292:W293)</f>
        <v>16.666250929451653</v>
      </c>
      <c r="X291" s="122">
        <f t="shared" si="134"/>
        <v>22.610436999572851</v>
      </c>
      <c r="Y291" s="122">
        <f t="shared" si="134"/>
        <v>31.045789506712644</v>
      </c>
      <c r="DA291" s="130" t="s">
        <v>3309</v>
      </c>
    </row>
    <row r="292" spans="1:105" ht="12" customHeight="1" x14ac:dyDescent="0.25">
      <c r="A292" s="97" t="s">
        <v>212</v>
      </c>
      <c r="B292" s="98"/>
      <c r="C292" s="98">
        <v>69.371167785081923</v>
      </c>
      <c r="D292" s="98">
        <v>97.699158886341777</v>
      </c>
      <c r="E292" s="98">
        <v>144.09502565159383</v>
      </c>
      <c r="F292" s="98">
        <v>108.79577973068481</v>
      </c>
      <c r="G292" s="98">
        <v>80.28263512418944</v>
      </c>
      <c r="H292" s="98">
        <v>159.72567498121543</v>
      </c>
      <c r="I292" s="98">
        <v>127.27154145109265</v>
      </c>
      <c r="J292" s="98">
        <v>133.2795953155979</v>
      </c>
      <c r="K292" s="98">
        <v>74.550934048067077</v>
      </c>
      <c r="L292" s="98">
        <v>105.27156673162514</v>
      </c>
      <c r="M292" s="98">
        <v>53.637745984445594</v>
      </c>
      <c r="N292" s="98">
        <v>46.937473857721585</v>
      </c>
      <c r="O292" s="98">
        <v>34.081199291257349</v>
      </c>
      <c r="P292" s="98">
        <v>57.069746803925042</v>
      </c>
      <c r="Q292" s="98">
        <v>58.12630591189113</v>
      </c>
      <c r="R292" s="98">
        <v>82.83862654337328</v>
      </c>
      <c r="S292" s="98">
        <v>70.034413450565907</v>
      </c>
      <c r="T292" s="98">
        <v>72.562244484627271</v>
      </c>
      <c r="U292" s="98">
        <v>56.923519983150662</v>
      </c>
      <c r="V292" s="98">
        <v>41.794622017221123</v>
      </c>
      <c r="W292" s="98">
        <v>16.451226611804806</v>
      </c>
      <c r="X292" s="98">
        <v>22.312998594172139</v>
      </c>
      <c r="Y292" s="98">
        <v>30.636810940476046</v>
      </c>
      <c r="DA292" s="63" t="s">
        <v>3310</v>
      </c>
    </row>
    <row r="293" spans="1:105" ht="12" customHeight="1" x14ac:dyDescent="0.25">
      <c r="A293" s="97" t="s">
        <v>53</v>
      </c>
      <c r="B293" s="98"/>
      <c r="C293" s="98">
        <v>0.78556538686290223</v>
      </c>
      <c r="D293" s="98">
        <v>1.0811639255845373</v>
      </c>
      <c r="E293" s="98">
        <v>1.5059177673709712</v>
      </c>
      <c r="F293" s="98">
        <v>1.1459459620318722</v>
      </c>
      <c r="G293" s="98">
        <v>0.82567609321085877</v>
      </c>
      <c r="H293" s="98">
        <v>1.5937679648272154</v>
      </c>
      <c r="I293" s="98">
        <v>1.2740942525250161</v>
      </c>
      <c r="J293" s="98">
        <v>1.317815212287295</v>
      </c>
      <c r="K293" s="98">
        <v>0.71941086722491365</v>
      </c>
      <c r="L293" s="98">
        <v>1.0253355226979624</v>
      </c>
      <c r="M293" s="98">
        <v>0.5411795927796571</v>
      </c>
      <c r="N293" s="98">
        <v>0.48773800690262525</v>
      </c>
      <c r="O293" s="98">
        <v>0.38056438278598947</v>
      </c>
      <c r="P293" s="98">
        <v>0.68786533675398032</v>
      </c>
      <c r="Q293" s="98">
        <v>0.70535125804232512</v>
      </c>
      <c r="R293" s="98">
        <v>1.0302094758245424</v>
      </c>
      <c r="S293" s="98">
        <v>0.87268357600595881</v>
      </c>
      <c r="T293" s="98">
        <v>0.92546165611739906</v>
      </c>
      <c r="U293" s="98">
        <v>0.72668811666027633</v>
      </c>
      <c r="V293" s="98">
        <v>0.53954845077493818</v>
      </c>
      <c r="W293" s="98">
        <v>0.21502431764684643</v>
      </c>
      <c r="X293" s="98">
        <v>0.29743840540071109</v>
      </c>
      <c r="Y293" s="98">
        <v>0.40897856623659751</v>
      </c>
      <c r="DA293" s="63" t="s">
        <v>3311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0.94811316403793422</v>
      </c>
      <c r="D294" s="122">
        <f t="shared" si="135"/>
        <v>0.79497261329028857</v>
      </c>
      <c r="E294" s="122">
        <f t="shared" si="135"/>
        <v>2.0999698492880765</v>
      </c>
      <c r="F294" s="122">
        <f t="shared" si="135"/>
        <v>1.8289055817480595</v>
      </c>
      <c r="G294" s="122">
        <f t="shared" si="135"/>
        <v>2.0903026105531985</v>
      </c>
      <c r="H294" s="122">
        <f t="shared" si="135"/>
        <v>1.2419047908318899</v>
      </c>
      <c r="I294" s="122">
        <f t="shared" si="135"/>
        <v>1.1070146539295707</v>
      </c>
      <c r="J294" s="122">
        <f t="shared" si="135"/>
        <v>0.99914866454908946</v>
      </c>
      <c r="K294" s="122">
        <f t="shared" si="135"/>
        <v>0.84116567245278384</v>
      </c>
      <c r="L294" s="122">
        <f t="shared" si="135"/>
        <v>1.2358579613504981</v>
      </c>
      <c r="M294" s="122">
        <f t="shared" si="135"/>
        <v>0.55039010822408974</v>
      </c>
      <c r="N294" s="122">
        <f t="shared" si="135"/>
        <v>0.72179412261458253</v>
      </c>
      <c r="O294" s="122">
        <f t="shared" si="135"/>
        <v>0.11386656147066623</v>
      </c>
      <c r="P294" s="122">
        <f t="shared" si="135"/>
        <v>5.8022973406399149E-2</v>
      </c>
      <c r="Q294" s="122">
        <f t="shared" si="135"/>
        <v>6.6340968088983612E-2</v>
      </c>
      <c r="R294" s="122">
        <f t="shared" si="135"/>
        <v>0.51455372178928427</v>
      </c>
      <c r="S294" s="122">
        <f t="shared" si="135"/>
        <v>0.56745883817935916</v>
      </c>
      <c r="T294" s="122">
        <f t="shared" si="135"/>
        <v>0.72219320701908352</v>
      </c>
      <c r="U294" s="122">
        <f t="shared" si="135"/>
        <v>0.33625499954472182</v>
      </c>
      <c r="V294" s="122">
        <f t="shared" si="135"/>
        <v>0.26759905082175078</v>
      </c>
      <c r="W294" s="122">
        <f t="shared" si="135"/>
        <v>9.8273353816232437E-2</v>
      </c>
      <c r="X294" s="122">
        <f t="shared" si="135"/>
        <v>0.19816883822177858</v>
      </c>
      <c r="Y294" s="122">
        <f t="shared" si="135"/>
        <v>9.9226153020298968E-2</v>
      </c>
      <c r="DA294" s="130" t="s">
        <v>3312</v>
      </c>
    </row>
    <row r="295" spans="1:105" ht="12" customHeight="1" x14ac:dyDescent="0.25">
      <c r="A295" s="97" t="s">
        <v>53</v>
      </c>
      <c r="B295" s="98"/>
      <c r="C295" s="98">
        <v>0.94811316403793422</v>
      </c>
      <c r="D295" s="98">
        <v>0.79497261329028857</v>
      </c>
      <c r="E295" s="98">
        <v>2.0999698492880765</v>
      </c>
      <c r="F295" s="98">
        <v>1.8289055817480595</v>
      </c>
      <c r="G295" s="98">
        <v>2.0903026105531985</v>
      </c>
      <c r="H295" s="98">
        <v>1.2419047908318899</v>
      </c>
      <c r="I295" s="98">
        <v>1.1070146539295707</v>
      </c>
      <c r="J295" s="98">
        <v>0.99914866454908946</v>
      </c>
      <c r="K295" s="98">
        <v>0.84116567245278384</v>
      </c>
      <c r="L295" s="98">
        <v>1.2358579613504981</v>
      </c>
      <c r="M295" s="98">
        <v>0.55039010822408974</v>
      </c>
      <c r="N295" s="98">
        <v>0.72179412261458253</v>
      </c>
      <c r="O295" s="98">
        <v>0.11386656147066623</v>
      </c>
      <c r="P295" s="98">
        <v>5.8022973406399149E-2</v>
      </c>
      <c r="Q295" s="98">
        <v>6.6340968088983612E-2</v>
      </c>
      <c r="R295" s="98">
        <v>0.51455372178928427</v>
      </c>
      <c r="S295" s="98">
        <v>0.56745883817935916</v>
      </c>
      <c r="T295" s="98">
        <v>0.72219320701908352</v>
      </c>
      <c r="U295" s="98">
        <v>0.33625499954472182</v>
      </c>
      <c r="V295" s="98">
        <v>0.26759905082175078</v>
      </c>
      <c r="W295" s="98">
        <v>9.8273353816232437E-2</v>
      </c>
      <c r="X295" s="98">
        <v>0.19816883822177858</v>
      </c>
      <c r="Y295" s="98">
        <v>9.9226153020298968E-2</v>
      </c>
      <c r="DA295" s="63" t="s">
        <v>3313</v>
      </c>
    </row>
    <row r="296" spans="1:105" ht="12" customHeight="1" x14ac:dyDescent="0.25">
      <c r="A296" s="121" t="s">
        <v>55</v>
      </c>
      <c r="B296" s="122"/>
      <c r="C296" s="122">
        <v>17.380387223060879</v>
      </c>
      <c r="D296" s="122">
        <v>22.74352006410944</v>
      </c>
      <c r="E296" s="122">
        <v>29.495483483879035</v>
      </c>
      <c r="F296" s="122">
        <v>21.202359418193783</v>
      </c>
      <c r="G296" s="122">
        <v>15.349650388537489</v>
      </c>
      <c r="H296" s="122">
        <v>30.909880320483811</v>
      </c>
      <c r="I296" s="122">
        <v>25.263177490300425</v>
      </c>
      <c r="J296" s="122">
        <v>27.34103494420183</v>
      </c>
      <c r="K296" s="122">
        <v>15.079005541308254</v>
      </c>
      <c r="L296" s="122">
        <v>20.208854211125608</v>
      </c>
      <c r="M296" s="122">
        <v>12.09397714403767</v>
      </c>
      <c r="N296" s="122">
        <v>10.92793229125318</v>
      </c>
      <c r="O296" s="122">
        <v>8.7043385406788989</v>
      </c>
      <c r="P296" s="122">
        <v>15.72087586614623</v>
      </c>
      <c r="Q296" s="122">
        <v>16.062896206439678</v>
      </c>
      <c r="R296" s="122">
        <v>27.539683659076573</v>
      </c>
      <c r="S296" s="122">
        <v>23.735258784978313</v>
      </c>
      <c r="T296" s="122">
        <v>22.903997410987731</v>
      </c>
      <c r="U296" s="122">
        <v>19.80072548411685</v>
      </c>
      <c r="V296" s="122">
        <v>14.668605293096277</v>
      </c>
      <c r="W296" s="122">
        <v>6.1057628099881152</v>
      </c>
      <c r="X296" s="122">
        <v>8.3664034567740533</v>
      </c>
      <c r="Y296" s="122">
        <v>11.051308999577154</v>
      </c>
      <c r="DA296" s="130" t="s">
        <v>3314</v>
      </c>
    </row>
    <row r="297" spans="1:105" ht="12" customHeight="1" x14ac:dyDescent="0.25">
      <c r="A297" s="97" t="s">
        <v>134</v>
      </c>
      <c r="B297" s="98"/>
      <c r="C297" s="98">
        <v>16.779332919827983</v>
      </c>
      <c r="D297" s="98">
        <v>22.720113529472535</v>
      </c>
      <c r="E297" s="98">
        <v>26.452377528356799</v>
      </c>
      <c r="F297" s="98">
        <v>20.010016169811848</v>
      </c>
      <c r="G297" s="98">
        <v>15.335508977419833</v>
      </c>
      <c r="H297" s="98">
        <v>28.413087520661612</v>
      </c>
      <c r="I297" s="98">
        <v>25.13891713100017</v>
      </c>
      <c r="J297" s="98">
        <v>23.27614823017797</v>
      </c>
      <c r="K297" s="98">
        <v>14.915804328202915</v>
      </c>
      <c r="L297" s="98">
        <v>17.233590204097904</v>
      </c>
      <c r="M297" s="98">
        <v>8.5289749915308573</v>
      </c>
      <c r="N297" s="98">
        <v>10.92793229125318</v>
      </c>
      <c r="O297" s="98">
        <v>8.6620245602629105</v>
      </c>
      <c r="P297" s="98">
        <v>15.655328485282881</v>
      </c>
      <c r="Q297" s="98">
        <v>15.831221698043848</v>
      </c>
      <c r="R297" s="98">
        <v>26.22898280765201</v>
      </c>
      <c r="S297" s="98">
        <v>22.054359047061109</v>
      </c>
      <c r="T297" s="98">
        <v>17.43629435973622</v>
      </c>
      <c r="U297" s="98">
        <v>18.960240129095716</v>
      </c>
      <c r="V297" s="98">
        <v>14.578055654860842</v>
      </c>
      <c r="W297" s="98">
        <v>5.9970754915815139</v>
      </c>
      <c r="X297" s="98">
        <v>8.3664034567740533</v>
      </c>
      <c r="Y297" s="98">
        <v>3.3631149309733139</v>
      </c>
      <c r="DA297" s="63" t="s">
        <v>3315</v>
      </c>
    </row>
    <row r="298" spans="1:105" ht="12" customHeight="1" x14ac:dyDescent="0.25">
      <c r="A298" s="97" t="s">
        <v>133</v>
      </c>
      <c r="B298" s="98"/>
      <c r="C298" s="98">
        <v>0</v>
      </c>
      <c r="D298" s="98">
        <v>2.3406534636906104E-2</v>
      </c>
      <c r="E298" s="98">
        <v>6.1892280878921381E-2</v>
      </c>
      <c r="F298" s="98">
        <v>1.7883556386633744E-2</v>
      </c>
      <c r="G298" s="98">
        <v>1.4141411117656068E-2</v>
      </c>
      <c r="H298" s="98">
        <v>5.7870500433523576E-2</v>
      </c>
      <c r="I298" s="98">
        <v>0.12426035930025568</v>
      </c>
      <c r="J298" s="98">
        <v>0.18540791316873925</v>
      </c>
      <c r="K298" s="98">
        <v>0.16320121310533797</v>
      </c>
      <c r="L298" s="98">
        <v>0.1548903972650521</v>
      </c>
      <c r="M298" s="98">
        <v>0</v>
      </c>
      <c r="N298" s="98">
        <v>0</v>
      </c>
      <c r="O298" s="98">
        <v>4.2313980415988051E-2</v>
      </c>
      <c r="P298" s="98">
        <v>6.5547380863347549E-2</v>
      </c>
      <c r="Q298" s="98">
        <v>0.23167450839582934</v>
      </c>
      <c r="R298" s="98">
        <v>0.22478807668775469</v>
      </c>
      <c r="S298" s="98">
        <v>6.4134039337637908E-2</v>
      </c>
      <c r="T298" s="98">
        <v>9.7903449701404618E-2</v>
      </c>
      <c r="U298" s="98">
        <v>0.10919922764264056</v>
      </c>
      <c r="V298" s="98">
        <v>9.0451051298546109E-2</v>
      </c>
      <c r="W298" s="98">
        <v>0.10868731840660141</v>
      </c>
      <c r="X298" s="98">
        <v>0</v>
      </c>
      <c r="Y298" s="98">
        <v>0</v>
      </c>
      <c r="DA298" s="63" t="s">
        <v>3316</v>
      </c>
    </row>
    <row r="299" spans="1:105" ht="12" customHeight="1" x14ac:dyDescent="0.25">
      <c r="A299" s="100" t="s">
        <v>212</v>
      </c>
      <c r="B299" s="101"/>
      <c r="C299" s="101">
        <v>0</v>
      </c>
      <c r="D299" s="101">
        <v>3.4929444098287712E-3</v>
      </c>
      <c r="E299" s="101">
        <v>5.5968238927335328E-3</v>
      </c>
      <c r="F299" s="101">
        <v>2.0573178050102337E-3</v>
      </c>
      <c r="G299" s="101">
        <v>1.5550332431433762E-3</v>
      </c>
      <c r="H299" s="101">
        <v>8.573277354888555E-3</v>
      </c>
      <c r="I299" s="101">
        <v>1.5109771506893613E-2</v>
      </c>
      <c r="J299" s="101">
        <v>2.0920125764470804E-2</v>
      </c>
      <c r="K299" s="101">
        <v>1.698942312900012E-2</v>
      </c>
      <c r="L299" s="101">
        <v>1.6624168366631269E-2</v>
      </c>
      <c r="M299" s="101">
        <v>0</v>
      </c>
      <c r="N299" s="101">
        <v>0</v>
      </c>
      <c r="O299" s="101">
        <v>2.531889327480049E-3</v>
      </c>
      <c r="P299" s="101">
        <v>7.6569959380724216E-3</v>
      </c>
      <c r="Q299" s="101">
        <v>6.1170351477316445E-3</v>
      </c>
      <c r="R299" s="101">
        <v>1.016396094173317E-2</v>
      </c>
      <c r="S299" s="101">
        <v>4.7296032842609002E-3</v>
      </c>
      <c r="T299" s="101">
        <v>8.3369136912855718E-3</v>
      </c>
      <c r="U299" s="101">
        <v>1.1693819199211862E-2</v>
      </c>
      <c r="V299" s="101">
        <v>7.9224833666355875E-3</v>
      </c>
      <c r="W299" s="101">
        <v>1.1013410108186133E-2</v>
      </c>
      <c r="X299" s="101">
        <v>0</v>
      </c>
      <c r="Y299" s="101">
        <v>0</v>
      </c>
      <c r="DA299" s="131" t="s">
        <v>3317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1.9913590227077331E-2</v>
      </c>
      <c r="E300" s="104">
        <v>5.6295456986187847E-2</v>
      </c>
      <c r="F300" s="104">
        <v>1.5826238581623509E-2</v>
      </c>
      <c r="G300" s="104">
        <v>1.2586377874512692E-2</v>
      </c>
      <c r="H300" s="104">
        <v>4.9297223078635023E-2</v>
      </c>
      <c r="I300" s="104">
        <v>0.10915058779336206</v>
      </c>
      <c r="J300" s="104">
        <v>0.16448778740426845</v>
      </c>
      <c r="K300" s="104">
        <v>0.14621178997633785</v>
      </c>
      <c r="L300" s="104">
        <v>0.13826622889842083</v>
      </c>
      <c r="M300" s="104">
        <v>0</v>
      </c>
      <c r="N300" s="104">
        <v>0</v>
      </c>
      <c r="O300" s="104">
        <v>3.9782091088508005E-2</v>
      </c>
      <c r="P300" s="104">
        <v>5.789038492527513E-2</v>
      </c>
      <c r="Q300" s="104">
        <v>0.22555747324809769</v>
      </c>
      <c r="R300" s="104">
        <v>0.21462411574602153</v>
      </c>
      <c r="S300" s="104">
        <v>5.9404436053377009E-2</v>
      </c>
      <c r="T300" s="104">
        <v>8.9566536010119047E-2</v>
      </c>
      <c r="U300" s="104">
        <v>9.7505408443428698E-2</v>
      </c>
      <c r="V300" s="104">
        <v>8.2528567931910518E-2</v>
      </c>
      <c r="W300" s="104">
        <v>9.7673908298415282E-2</v>
      </c>
      <c r="X300" s="104">
        <v>0</v>
      </c>
      <c r="Y300" s="104">
        <v>0</v>
      </c>
      <c r="DA300" s="132" t="s">
        <v>3318</v>
      </c>
    </row>
    <row r="301" spans="1:105" ht="12" customHeight="1" x14ac:dyDescent="0.25">
      <c r="A301" s="106" t="s">
        <v>122</v>
      </c>
      <c r="B301" s="101"/>
      <c r="C301" s="101">
        <v>0.54828388867519906</v>
      </c>
      <c r="D301" s="101">
        <v>0</v>
      </c>
      <c r="E301" s="101">
        <v>2.5434482092207618</v>
      </c>
      <c r="F301" s="101">
        <v>1.0172285184731513</v>
      </c>
      <c r="G301" s="101">
        <v>0</v>
      </c>
      <c r="H301" s="101">
        <v>2.0953341539022148</v>
      </c>
      <c r="I301" s="101">
        <v>0</v>
      </c>
      <c r="J301" s="101">
        <v>2.3279824575446302</v>
      </c>
      <c r="K301" s="101">
        <v>0</v>
      </c>
      <c r="L301" s="101">
        <v>2.0284119070581474</v>
      </c>
      <c r="M301" s="101">
        <v>3.1379307042938267</v>
      </c>
      <c r="N301" s="101">
        <v>0</v>
      </c>
      <c r="O301" s="101">
        <v>0</v>
      </c>
      <c r="P301" s="101">
        <v>0</v>
      </c>
      <c r="Q301" s="101">
        <v>0</v>
      </c>
      <c r="R301" s="101">
        <v>0.54524387921821516</v>
      </c>
      <c r="S301" s="101">
        <v>0.89054464316756887</v>
      </c>
      <c r="T301" s="101">
        <v>3.5444777721295173</v>
      </c>
      <c r="U301" s="101">
        <v>0.46240793139179737</v>
      </c>
      <c r="V301" s="101">
        <v>9.8586936889615375E-5</v>
      </c>
      <c r="W301" s="101">
        <v>0</v>
      </c>
      <c r="X301" s="101">
        <v>0</v>
      </c>
      <c r="Y301" s="101">
        <v>4.4912312750724164</v>
      </c>
      <c r="DA301" s="131" t="s">
        <v>3319</v>
      </c>
    </row>
    <row r="302" spans="1:105" ht="12" customHeight="1" x14ac:dyDescent="0.25">
      <c r="A302" s="107" t="s">
        <v>121</v>
      </c>
      <c r="B302" s="104"/>
      <c r="C302" s="104">
        <v>5.2770414557693893E-2</v>
      </c>
      <c r="D302" s="104">
        <v>0</v>
      </c>
      <c r="E302" s="104">
        <v>0.43776546542255063</v>
      </c>
      <c r="F302" s="104">
        <v>0.15723117352215235</v>
      </c>
      <c r="G302" s="104">
        <v>0</v>
      </c>
      <c r="H302" s="104">
        <v>0.34358814548646105</v>
      </c>
      <c r="I302" s="104">
        <v>0</v>
      </c>
      <c r="J302" s="104">
        <v>1.55149634331049</v>
      </c>
      <c r="K302" s="104">
        <v>0</v>
      </c>
      <c r="L302" s="104">
        <v>0.79196170270450594</v>
      </c>
      <c r="M302" s="104">
        <v>0.42707144821298454</v>
      </c>
      <c r="N302" s="104">
        <v>0</v>
      </c>
      <c r="O302" s="104">
        <v>0</v>
      </c>
      <c r="P302" s="104">
        <v>0</v>
      </c>
      <c r="Q302" s="104">
        <v>0</v>
      </c>
      <c r="R302" s="104">
        <v>0.54066889551859443</v>
      </c>
      <c r="S302" s="104">
        <v>0.72622105541199899</v>
      </c>
      <c r="T302" s="104">
        <v>1.825321829420588</v>
      </c>
      <c r="U302" s="104">
        <v>0.26887819598669438</v>
      </c>
      <c r="V302" s="104">
        <v>0</v>
      </c>
      <c r="W302" s="104">
        <v>0</v>
      </c>
      <c r="X302" s="104">
        <v>0</v>
      </c>
      <c r="Y302" s="104">
        <v>3.1969627935314242</v>
      </c>
      <c r="DA302" s="132" t="s">
        <v>3320</v>
      </c>
    </row>
    <row r="303" spans="1:105" ht="12" customHeight="1" x14ac:dyDescent="0.25">
      <c r="A303" s="108" t="s">
        <v>53</v>
      </c>
      <c r="B303" s="98"/>
      <c r="C303" s="98">
        <v>1.6441330800140059E-2</v>
      </c>
      <c r="D303" s="98">
        <v>0</v>
      </c>
      <c r="E303" s="98">
        <v>3.4705388056696609E-2</v>
      </c>
      <c r="F303" s="98">
        <v>1.6470940190633655E-2</v>
      </c>
      <c r="G303" s="98">
        <v>0</v>
      </c>
      <c r="H303" s="98">
        <v>4.7527930143940911E-2</v>
      </c>
      <c r="I303" s="98">
        <v>0</v>
      </c>
      <c r="J303" s="98">
        <v>0.16401679156906457</v>
      </c>
      <c r="K303" s="98">
        <v>0</v>
      </c>
      <c r="L303" s="98">
        <v>7.6983237449545841E-2</v>
      </c>
      <c r="M303" s="98">
        <v>6.1295726699196827E-2</v>
      </c>
      <c r="N303" s="98">
        <v>0</v>
      </c>
      <c r="O303" s="98">
        <v>0</v>
      </c>
      <c r="P303" s="98">
        <v>0</v>
      </c>
      <c r="Q303" s="98">
        <v>0</v>
      </c>
      <c r="R303" s="98">
        <v>1.912551489613468E-2</v>
      </c>
      <c r="S303" s="98">
        <v>5.3821863632105747E-2</v>
      </c>
      <c r="T303" s="98">
        <v>0.1575949763306651</v>
      </c>
      <c r="U303" s="98">
        <v>2.9881702085193845E-2</v>
      </c>
      <c r="V303" s="98">
        <v>0</v>
      </c>
      <c r="W303" s="98">
        <v>0</v>
      </c>
      <c r="X303" s="98">
        <v>0</v>
      </c>
      <c r="Y303" s="98">
        <v>0.26479610377382684</v>
      </c>
      <c r="DA303" s="63" t="s">
        <v>3321</v>
      </c>
    </row>
    <row r="304" spans="1:105" ht="12" customHeight="1" x14ac:dyDescent="0.25">
      <c r="A304" s="108" t="s">
        <v>52</v>
      </c>
      <c r="B304" s="98"/>
      <c r="C304" s="98">
        <v>3.6329083757553837E-2</v>
      </c>
      <c r="D304" s="98">
        <v>0</v>
      </c>
      <c r="E304" s="98">
        <v>0.40306007736585403</v>
      </c>
      <c r="F304" s="98">
        <v>0.14076023333151869</v>
      </c>
      <c r="G304" s="98">
        <v>0</v>
      </c>
      <c r="H304" s="98">
        <v>0.29606021534252014</v>
      </c>
      <c r="I304" s="98">
        <v>0</v>
      </c>
      <c r="J304" s="98">
        <v>1.3874795517414256</v>
      </c>
      <c r="K304" s="98">
        <v>0</v>
      </c>
      <c r="L304" s="98">
        <v>0.71497846525496012</v>
      </c>
      <c r="M304" s="98">
        <v>0.36577572151378773</v>
      </c>
      <c r="N304" s="98">
        <v>0</v>
      </c>
      <c r="O304" s="98">
        <v>0</v>
      </c>
      <c r="P304" s="98">
        <v>0</v>
      </c>
      <c r="Q304" s="98">
        <v>0</v>
      </c>
      <c r="R304" s="98">
        <v>0.52154338062245975</v>
      </c>
      <c r="S304" s="98">
        <v>0.67239919177989327</v>
      </c>
      <c r="T304" s="98">
        <v>1.667726853089923</v>
      </c>
      <c r="U304" s="98">
        <v>0.23899649390150055</v>
      </c>
      <c r="V304" s="98">
        <v>0</v>
      </c>
      <c r="W304" s="98">
        <v>0</v>
      </c>
      <c r="X304" s="98">
        <v>0</v>
      </c>
      <c r="Y304" s="98">
        <v>2.9321666897575973</v>
      </c>
      <c r="DA304" s="63" t="s">
        <v>3322</v>
      </c>
    </row>
    <row r="305" spans="1:105" ht="12" customHeight="1" x14ac:dyDescent="0.25">
      <c r="A305" s="121" t="s">
        <v>54</v>
      </c>
      <c r="B305" s="122"/>
      <c r="C305" s="122">
        <v>9.4410020159431571</v>
      </c>
      <c r="D305" s="122">
        <v>13.012100579219174</v>
      </c>
      <c r="E305" s="122">
        <v>17.921643346260872</v>
      </c>
      <c r="F305" s="122">
        <v>12.842586472708232</v>
      </c>
      <c r="G305" s="122">
        <v>9.7719493972064715</v>
      </c>
      <c r="H305" s="122">
        <v>21.275791481504211</v>
      </c>
      <c r="I305" s="122">
        <v>17.480224959135974</v>
      </c>
      <c r="J305" s="122">
        <v>19.234799441552202</v>
      </c>
      <c r="K305" s="122">
        <v>10.663986680266488</v>
      </c>
      <c r="L305" s="122">
        <v>13.069668880954261</v>
      </c>
      <c r="M305" s="122">
        <v>7.5003547347846382</v>
      </c>
      <c r="N305" s="122">
        <v>7.2531149139650006</v>
      </c>
      <c r="O305" s="122">
        <v>5.2714246682573318</v>
      </c>
      <c r="P305" s="122">
        <v>9.7593817508656127</v>
      </c>
      <c r="Q305" s="122">
        <v>11.085012165968505</v>
      </c>
      <c r="R305" s="122">
        <v>17.707174810631255</v>
      </c>
      <c r="S305" s="122">
        <v>14.837657939267341</v>
      </c>
      <c r="T305" s="122">
        <v>15.223112879634744</v>
      </c>
      <c r="U305" s="122">
        <v>12.751500631041257</v>
      </c>
      <c r="V305" s="122">
        <v>10.0194210907607</v>
      </c>
      <c r="W305" s="122">
        <v>3.8467207369881478</v>
      </c>
      <c r="X305" s="122">
        <v>5.4465977077731758</v>
      </c>
      <c r="Y305" s="122">
        <v>7.5567483296091664</v>
      </c>
      <c r="DA305" s="130" t="s">
        <v>3323</v>
      </c>
    </row>
    <row r="306" spans="1:105" ht="12" customHeight="1" x14ac:dyDescent="0.25">
      <c r="A306" s="97" t="s">
        <v>175</v>
      </c>
      <c r="B306" s="98"/>
      <c r="C306" s="98">
        <v>6.9742850179379205</v>
      </c>
      <c r="D306" s="98">
        <v>11.300052711403918</v>
      </c>
      <c r="E306" s="98">
        <v>13.028684140863914</v>
      </c>
      <c r="F306" s="98">
        <v>9.2695198288871321</v>
      </c>
      <c r="G306" s="98">
        <v>8.8391539700867803</v>
      </c>
      <c r="H306" s="98">
        <v>14.939955337464687</v>
      </c>
      <c r="I306" s="98">
        <v>14.173697611676445</v>
      </c>
      <c r="J306" s="98">
        <v>13.517714510743284</v>
      </c>
      <c r="K306" s="98">
        <v>8.1188187814998418</v>
      </c>
      <c r="L306" s="98">
        <v>7.7359462945739716</v>
      </c>
      <c r="M306" s="98">
        <v>4.5136646727640279</v>
      </c>
      <c r="N306" s="98">
        <v>6.4715936341843161</v>
      </c>
      <c r="O306" s="98">
        <v>5.004479505145583</v>
      </c>
      <c r="P306" s="98">
        <v>6.7056386621703128</v>
      </c>
      <c r="Q306" s="98">
        <v>10.369920006342722</v>
      </c>
      <c r="R306" s="98">
        <v>13.630473748385624</v>
      </c>
      <c r="S306" s="98">
        <v>9.7338732420253269</v>
      </c>
      <c r="T306" s="98">
        <v>9.3850871953072446</v>
      </c>
      <c r="U306" s="98">
        <v>9.839307229680843</v>
      </c>
      <c r="V306" s="98">
        <v>9.5211151962246614</v>
      </c>
      <c r="W306" s="98">
        <v>3.2175160371162965</v>
      </c>
      <c r="X306" s="98">
        <v>4.0746078870320872</v>
      </c>
      <c r="Y306" s="98">
        <v>5.1195871706753957</v>
      </c>
      <c r="DA306" s="63" t="s">
        <v>3324</v>
      </c>
    </row>
    <row r="307" spans="1:105" ht="12" customHeight="1" x14ac:dyDescent="0.25">
      <c r="A307" s="109" t="s">
        <v>120</v>
      </c>
      <c r="B307" s="33"/>
      <c r="C307" s="33">
        <v>2.4667169980052361</v>
      </c>
      <c r="D307" s="33">
        <v>1.7120478678152555</v>
      </c>
      <c r="E307" s="33">
        <v>4.8929592053969593</v>
      </c>
      <c r="F307" s="33">
        <v>3.5730666438211007</v>
      </c>
      <c r="G307" s="33">
        <v>0.93279542711969088</v>
      </c>
      <c r="H307" s="33">
        <v>6.335836144039523</v>
      </c>
      <c r="I307" s="33">
        <v>3.3065273474595278</v>
      </c>
      <c r="J307" s="33">
        <v>5.7170849308089178</v>
      </c>
      <c r="K307" s="33">
        <v>2.5451678987666466</v>
      </c>
      <c r="L307" s="33">
        <v>5.3337225863802891</v>
      </c>
      <c r="M307" s="33">
        <v>2.9866900620206103</v>
      </c>
      <c r="N307" s="33">
        <v>0.78152127978068475</v>
      </c>
      <c r="O307" s="33">
        <v>0.26694516311174921</v>
      </c>
      <c r="P307" s="33">
        <v>3.0537430886952994</v>
      </c>
      <c r="Q307" s="33">
        <v>0.71509215962578276</v>
      </c>
      <c r="R307" s="33">
        <v>4.0767010622456317</v>
      </c>
      <c r="S307" s="33">
        <v>5.1037846972420144</v>
      </c>
      <c r="T307" s="33">
        <v>5.8380256843274996</v>
      </c>
      <c r="U307" s="33">
        <v>2.9121934013604132</v>
      </c>
      <c r="V307" s="33">
        <v>0.49830589453603807</v>
      </c>
      <c r="W307" s="33">
        <v>0.62920469987185124</v>
      </c>
      <c r="X307" s="33">
        <v>1.3719898207410886</v>
      </c>
      <c r="Y307" s="33">
        <v>2.4371611589337707</v>
      </c>
      <c r="DA307" s="60" t="s">
        <v>3325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53.987779660227041</v>
      </c>
      <c r="D309" s="117">
        <f t="shared" si="136"/>
        <v>74.034338613924362</v>
      </c>
      <c r="E309" s="117">
        <f t="shared" si="136"/>
        <v>110.11871019180087</v>
      </c>
      <c r="F309" s="117">
        <f t="shared" si="136"/>
        <v>83.43728507953459</v>
      </c>
      <c r="G309" s="117">
        <f t="shared" si="136"/>
        <v>63.712337765822447</v>
      </c>
      <c r="H309" s="117">
        <f t="shared" si="136"/>
        <v>122.87190380415744</v>
      </c>
      <c r="I309" s="117">
        <f t="shared" si="136"/>
        <v>99.492033969902394</v>
      </c>
      <c r="J309" s="117">
        <f t="shared" si="136"/>
        <v>107.08202566843396</v>
      </c>
      <c r="K309" s="117">
        <f t="shared" si="136"/>
        <v>60.79839106129225</v>
      </c>
      <c r="L309" s="117">
        <f t="shared" si="136"/>
        <v>86.041597784544308</v>
      </c>
      <c r="M309" s="117">
        <f t="shared" si="136"/>
        <v>46.342574961940755</v>
      </c>
      <c r="N309" s="117">
        <f t="shared" si="136"/>
        <v>42.88418244207606</v>
      </c>
      <c r="O309" s="117">
        <f t="shared" si="136"/>
        <v>31.734606663778035</v>
      </c>
      <c r="P309" s="117">
        <f t="shared" si="136"/>
        <v>57.420018846966393</v>
      </c>
      <c r="Q309" s="117">
        <f t="shared" si="136"/>
        <v>61.284999610097366</v>
      </c>
      <c r="R309" s="117">
        <f t="shared" ref="R309:V309" si="137">R310+R313+R315+R324</f>
        <v>96.125142176032284</v>
      </c>
      <c r="S309" s="117">
        <f t="shared" si="137"/>
        <v>83.813628584369226</v>
      </c>
      <c r="T309" s="117">
        <f t="shared" si="137"/>
        <v>87.58119700175115</v>
      </c>
      <c r="U309" s="117">
        <f t="shared" si="137"/>
        <v>69.97846810562028</v>
      </c>
      <c r="V309" s="117">
        <f t="shared" si="137"/>
        <v>52.07518469879097</v>
      </c>
      <c r="W309" s="117">
        <f t="shared" ref="W309:Y309" si="138">W310+W313+W315+W324</f>
        <v>20.952176937554778</v>
      </c>
      <c r="X309" s="117">
        <f t="shared" si="138"/>
        <v>29.108095099401165</v>
      </c>
      <c r="Y309" s="117">
        <f t="shared" si="138"/>
        <v>40.002683408968593</v>
      </c>
      <c r="DA309" s="129" t="s">
        <v>3476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36.459847781328534</v>
      </c>
      <c r="D310" s="122">
        <f t="shared" si="139"/>
        <v>51.815382370635106</v>
      </c>
      <c r="E310" s="122">
        <f t="shared" si="139"/>
        <v>77.104777230065565</v>
      </c>
      <c r="F310" s="122">
        <f t="shared" si="139"/>
        <v>58.805753135792315</v>
      </c>
      <c r="G310" s="122">
        <f t="shared" si="139"/>
        <v>43.825274333807812</v>
      </c>
      <c r="H310" s="122">
        <f t="shared" si="139"/>
        <v>88.080291478275782</v>
      </c>
      <c r="I310" s="122">
        <f t="shared" si="139"/>
        <v>70.974920864295086</v>
      </c>
      <c r="J310" s="122">
        <f t="shared" si="139"/>
        <v>75.216331842254391</v>
      </c>
      <c r="K310" s="122">
        <f t="shared" si="139"/>
        <v>42.628108564522883</v>
      </c>
      <c r="L310" s="122">
        <f t="shared" si="139"/>
        <v>61.111915687270958</v>
      </c>
      <c r="M310" s="122">
        <f t="shared" si="139"/>
        <v>32.012718693556941</v>
      </c>
      <c r="N310" s="122">
        <f t="shared" si="139"/>
        <v>29.215116023602839</v>
      </c>
      <c r="O310" s="122">
        <f t="shared" si="139"/>
        <v>22.464598636995959</v>
      </c>
      <c r="P310" s="122">
        <f t="shared" si="139"/>
        <v>40.084909460335197</v>
      </c>
      <c r="Q310" s="122">
        <f t="shared" si="139"/>
        <v>42.908395024745758</v>
      </c>
      <c r="R310" s="122">
        <f t="shared" ref="R310:V310" si="140">SUM(R311:R312)</f>
        <v>62.680398006292606</v>
      </c>
      <c r="S310" s="122">
        <f t="shared" si="140"/>
        <v>53.96835765672482</v>
      </c>
      <c r="T310" s="122">
        <f t="shared" si="140"/>
        <v>56.759560210422634</v>
      </c>
      <c r="U310" s="122">
        <f t="shared" si="140"/>
        <v>45.090081203376627</v>
      </c>
      <c r="V310" s="122">
        <f t="shared" si="140"/>
        <v>33.488935067287834</v>
      </c>
      <c r="W310" s="122">
        <f t="shared" ref="W310:Y310" si="141">SUM(W311:W312)</f>
        <v>13.296420073274774</v>
      </c>
      <c r="X310" s="122">
        <f t="shared" si="141"/>
        <v>18.128206682160123</v>
      </c>
      <c r="Y310" s="122">
        <f t="shared" si="141"/>
        <v>24.977094989910963</v>
      </c>
      <c r="DA310" s="130" t="s">
        <v>3477</v>
      </c>
    </row>
    <row r="311" spans="1:105" ht="12" customHeight="1" x14ac:dyDescent="0.25">
      <c r="A311" s="97" t="s">
        <v>212</v>
      </c>
      <c r="B311" s="98"/>
      <c r="C311" s="98">
        <v>35.674282394465635</v>
      </c>
      <c r="D311" s="98">
        <v>50.734218445050566</v>
      </c>
      <c r="E311" s="98">
        <v>75.598859462694591</v>
      </c>
      <c r="F311" s="98">
        <v>57.659807173760441</v>
      </c>
      <c r="G311" s="98">
        <v>42.999598240596953</v>
      </c>
      <c r="H311" s="98">
        <v>86.48652351344856</v>
      </c>
      <c r="I311" s="98">
        <v>69.700826611770069</v>
      </c>
      <c r="J311" s="98">
        <v>73.898516629967091</v>
      </c>
      <c r="K311" s="98">
        <v>41.908697697297967</v>
      </c>
      <c r="L311" s="98">
        <v>60.086580164572993</v>
      </c>
      <c r="M311" s="98">
        <v>31.471539100777285</v>
      </c>
      <c r="N311" s="98">
        <v>28.727378016700214</v>
      </c>
      <c r="O311" s="98">
        <v>22.084034254209968</v>
      </c>
      <c r="P311" s="98">
        <v>39.397044123581217</v>
      </c>
      <c r="Q311" s="98">
        <v>42.203043766703431</v>
      </c>
      <c r="R311" s="98">
        <v>61.650188530468064</v>
      </c>
      <c r="S311" s="98">
        <v>53.095674080718858</v>
      </c>
      <c r="T311" s="98">
        <v>55.834098554305235</v>
      </c>
      <c r="U311" s="98">
        <v>44.36339308671635</v>
      </c>
      <c r="V311" s="98">
        <v>32.949386616512896</v>
      </c>
      <c r="W311" s="98">
        <v>13.081395755627927</v>
      </c>
      <c r="X311" s="98">
        <v>17.830768276759411</v>
      </c>
      <c r="Y311" s="98">
        <v>24.568116423674365</v>
      </c>
      <c r="DA311" s="63" t="s">
        <v>3478</v>
      </c>
    </row>
    <row r="312" spans="1:105" ht="12" customHeight="1" x14ac:dyDescent="0.25">
      <c r="A312" s="97" t="s">
        <v>53</v>
      </c>
      <c r="B312" s="98"/>
      <c r="C312" s="98">
        <v>0.78556538686290223</v>
      </c>
      <c r="D312" s="98">
        <v>1.0811639255845373</v>
      </c>
      <c r="E312" s="98">
        <v>1.5059177673709712</v>
      </c>
      <c r="F312" s="98">
        <v>1.1459459620318722</v>
      </c>
      <c r="G312" s="98">
        <v>0.82567609321085877</v>
      </c>
      <c r="H312" s="98">
        <v>1.5937679648272154</v>
      </c>
      <c r="I312" s="98">
        <v>1.2740942525250161</v>
      </c>
      <c r="J312" s="98">
        <v>1.317815212287295</v>
      </c>
      <c r="K312" s="98">
        <v>0.71941086722491365</v>
      </c>
      <c r="L312" s="98">
        <v>1.0253355226979624</v>
      </c>
      <c r="M312" s="98">
        <v>0.5411795927796571</v>
      </c>
      <c r="N312" s="98">
        <v>0.48773800690262525</v>
      </c>
      <c r="O312" s="98">
        <v>0.38056438278598947</v>
      </c>
      <c r="P312" s="98">
        <v>0.68786533675398032</v>
      </c>
      <c r="Q312" s="98">
        <v>0.70535125804232512</v>
      </c>
      <c r="R312" s="98">
        <v>1.0302094758245424</v>
      </c>
      <c r="S312" s="98">
        <v>0.87268357600595881</v>
      </c>
      <c r="T312" s="98">
        <v>0.92546165611739906</v>
      </c>
      <c r="U312" s="98">
        <v>0.72668811666027633</v>
      </c>
      <c r="V312" s="98">
        <v>0.53954845077493818</v>
      </c>
      <c r="W312" s="98">
        <v>0.21502431764684643</v>
      </c>
      <c r="X312" s="98">
        <v>0.29743840540071109</v>
      </c>
      <c r="Y312" s="98">
        <v>0.40897856623659751</v>
      </c>
      <c r="DA312" s="63" t="s">
        <v>3479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2.062060133396113</v>
      </c>
      <c r="D313" s="122">
        <f t="shared" si="142"/>
        <v>1.7986628475903659</v>
      </c>
      <c r="E313" s="122">
        <f t="shared" si="142"/>
        <v>4.93807579607207</v>
      </c>
      <c r="F313" s="122">
        <f t="shared" si="142"/>
        <v>4.4646590864500846</v>
      </c>
      <c r="G313" s="122">
        <f t="shared" si="142"/>
        <v>5.2927802724940616</v>
      </c>
      <c r="H313" s="122">
        <f t="shared" si="142"/>
        <v>3.2589024489740144</v>
      </c>
      <c r="I313" s="122">
        <f t="shared" si="142"/>
        <v>3.0082341074793937</v>
      </c>
      <c r="J313" s="122">
        <f t="shared" si="142"/>
        <v>2.8100973113425143</v>
      </c>
      <c r="K313" s="122">
        <f t="shared" si="142"/>
        <v>2.447531139449457</v>
      </c>
      <c r="L313" s="122">
        <f t="shared" si="142"/>
        <v>3.718789070717698</v>
      </c>
      <c r="M313" s="122">
        <f t="shared" si="142"/>
        <v>1.7188478199839616</v>
      </c>
      <c r="N313" s="122">
        <f t="shared" si="142"/>
        <v>2.3494468354375764</v>
      </c>
      <c r="O313" s="122">
        <f t="shared" si="142"/>
        <v>0.3877133516829418</v>
      </c>
      <c r="P313" s="122">
        <f t="shared" si="142"/>
        <v>0.20646189183558442</v>
      </c>
      <c r="Q313" s="122">
        <f t="shared" si="142"/>
        <v>0.24386492884614636</v>
      </c>
      <c r="R313" s="122">
        <f t="shared" si="142"/>
        <v>1.9045823817478078</v>
      </c>
      <c r="S313" s="122">
        <f t="shared" si="142"/>
        <v>2.1020141054275627</v>
      </c>
      <c r="T313" s="122">
        <f t="shared" si="142"/>
        <v>2.6774631299199383</v>
      </c>
      <c r="U313" s="122">
        <f t="shared" si="142"/>
        <v>1.2478095460037897</v>
      </c>
      <c r="V313" s="122">
        <f t="shared" si="142"/>
        <v>0.99570807062995692</v>
      </c>
      <c r="W313" s="122">
        <f t="shared" si="142"/>
        <v>0.36888806523527956</v>
      </c>
      <c r="X313" s="122">
        <f t="shared" si="142"/>
        <v>0.7519497362317642</v>
      </c>
      <c r="Y313" s="122">
        <f t="shared" si="142"/>
        <v>0.38107559813045583</v>
      </c>
      <c r="DA313" s="130" t="s">
        <v>3480</v>
      </c>
    </row>
    <row r="314" spans="1:105" ht="12" customHeight="1" x14ac:dyDescent="0.25">
      <c r="A314" s="97" t="s">
        <v>53</v>
      </c>
      <c r="B314" s="98"/>
      <c r="C314" s="98">
        <v>2.062060133396113</v>
      </c>
      <c r="D314" s="98">
        <v>1.7986628475903659</v>
      </c>
      <c r="E314" s="98">
        <v>4.93807579607207</v>
      </c>
      <c r="F314" s="98">
        <v>4.4646590864500846</v>
      </c>
      <c r="G314" s="98">
        <v>5.2927802724940616</v>
      </c>
      <c r="H314" s="98">
        <v>3.2589024489740144</v>
      </c>
      <c r="I314" s="98">
        <v>3.0082341074793937</v>
      </c>
      <c r="J314" s="98">
        <v>2.8100973113425143</v>
      </c>
      <c r="K314" s="98">
        <v>2.447531139449457</v>
      </c>
      <c r="L314" s="98">
        <v>3.718789070717698</v>
      </c>
      <c r="M314" s="98">
        <v>1.7188478199839616</v>
      </c>
      <c r="N314" s="98">
        <v>2.3494468354375764</v>
      </c>
      <c r="O314" s="98">
        <v>0.3877133516829418</v>
      </c>
      <c r="P314" s="98">
        <v>0.20646189183558442</v>
      </c>
      <c r="Q314" s="98">
        <v>0.24386492884614636</v>
      </c>
      <c r="R314" s="98">
        <v>1.9045823817478078</v>
      </c>
      <c r="S314" s="98">
        <v>2.1020141054275627</v>
      </c>
      <c r="T314" s="98">
        <v>2.6774631299199383</v>
      </c>
      <c r="U314" s="98">
        <v>1.2478095460037897</v>
      </c>
      <c r="V314" s="98">
        <v>0.99570807062995692</v>
      </c>
      <c r="W314" s="98">
        <v>0.36888806523527956</v>
      </c>
      <c r="X314" s="98">
        <v>0.7519497362317642</v>
      </c>
      <c r="Y314" s="98">
        <v>0.38107559813045583</v>
      </c>
      <c r="DA314" s="63" t="s">
        <v>3481</v>
      </c>
    </row>
    <row r="315" spans="1:105" ht="12" customHeight="1" x14ac:dyDescent="0.25">
      <c r="A315" s="121" t="s">
        <v>55</v>
      </c>
      <c r="B315" s="122"/>
      <c r="C315" s="122">
        <v>9.6652831209235153</v>
      </c>
      <c r="D315" s="122">
        <v>12.703990461553058</v>
      </c>
      <c r="E315" s="122">
        <v>16.996248818546931</v>
      </c>
      <c r="F315" s="122">
        <v>12.203913400622977</v>
      </c>
      <c r="G315" s="122">
        <v>8.8369784437334555</v>
      </c>
      <c r="H315" s="122">
        <v>18.227723076180343</v>
      </c>
      <c r="I315" s="122">
        <v>14.894128613375797</v>
      </c>
      <c r="J315" s="122">
        <v>16.990165106887023</v>
      </c>
      <c r="K315" s="122">
        <v>9.1333170184848758</v>
      </c>
      <c r="L315" s="122">
        <v>12.72391515319393</v>
      </c>
      <c r="M315" s="122">
        <v>7.7424871680184397</v>
      </c>
      <c r="N315" s="122">
        <v>6.9896459032057372</v>
      </c>
      <c r="O315" s="122">
        <v>5.7888302612540015</v>
      </c>
      <c r="P315" s="122">
        <v>10.885760904076587</v>
      </c>
      <c r="Q315" s="122">
        <v>11.559292264394227</v>
      </c>
      <c r="R315" s="122">
        <v>20.307861356983654</v>
      </c>
      <c r="S315" s="122">
        <v>17.811647224359366</v>
      </c>
      <c r="T315" s="122">
        <v>17.637862933291323</v>
      </c>
      <c r="U315" s="122">
        <v>15.174266487439915</v>
      </c>
      <c r="V315" s="122">
        <v>11.311691241889164</v>
      </c>
      <c r="W315" s="122">
        <v>4.7516044840369593</v>
      </c>
      <c r="X315" s="122">
        <v>6.5018001673035117</v>
      </c>
      <c r="Y315" s="122">
        <v>9.316279275928764</v>
      </c>
      <c r="DA315" s="130" t="s">
        <v>3482</v>
      </c>
    </row>
    <row r="316" spans="1:105" ht="12" customHeight="1" x14ac:dyDescent="0.25">
      <c r="A316" s="97" t="s">
        <v>134</v>
      </c>
      <c r="B316" s="98"/>
      <c r="C316" s="98">
        <v>9.2758047242461092</v>
      </c>
      <c r="D316" s="98">
        <v>12.682127146688192</v>
      </c>
      <c r="E316" s="98">
        <v>14.91414561870825</v>
      </c>
      <c r="F316" s="98">
        <v>11.395227992775958</v>
      </c>
      <c r="G316" s="98">
        <v>8.8234973559585725</v>
      </c>
      <c r="H316" s="98">
        <v>16.520797594051952</v>
      </c>
      <c r="I316" s="98">
        <v>14.776096837668991</v>
      </c>
      <c r="J316" s="98">
        <v>13.838224694237773</v>
      </c>
      <c r="K316" s="98">
        <v>8.9768803679784472</v>
      </c>
      <c r="L316" s="98">
        <v>10.508216886769167</v>
      </c>
      <c r="M316" s="98">
        <v>5.3047139082488757</v>
      </c>
      <c r="N316" s="98">
        <v>6.9896459032057372</v>
      </c>
      <c r="O316" s="98">
        <v>5.74736822800228</v>
      </c>
      <c r="P316" s="98">
        <v>10.822577214073393</v>
      </c>
      <c r="Q316" s="98">
        <v>11.329357234080483</v>
      </c>
      <c r="R316" s="98">
        <v>19.160442157409928</v>
      </c>
      <c r="S316" s="98">
        <v>16.390188123296078</v>
      </c>
      <c r="T316" s="98">
        <v>13.144000856068779</v>
      </c>
      <c r="U316" s="98">
        <v>14.460384212726538</v>
      </c>
      <c r="V316" s="98">
        <v>11.222988659917498</v>
      </c>
      <c r="W316" s="98">
        <v>4.6453994692778489</v>
      </c>
      <c r="X316" s="98">
        <v>6.5018001673035117</v>
      </c>
      <c r="Y316" s="98">
        <v>2.6185559523094519</v>
      </c>
      <c r="DA316" s="63" t="s">
        <v>3483</v>
      </c>
    </row>
    <row r="317" spans="1:105" ht="12" customHeight="1" x14ac:dyDescent="0.25">
      <c r="A317" s="97" t="s">
        <v>133</v>
      </c>
      <c r="B317" s="98"/>
      <c r="C317" s="98">
        <v>0</v>
      </c>
      <c r="D317" s="98">
        <v>2.1863314864865733E-2</v>
      </c>
      <c r="E317" s="98">
        <v>5.9451008748936288E-2</v>
      </c>
      <c r="F317" s="98">
        <v>1.6997832109721566E-2</v>
      </c>
      <c r="G317" s="98">
        <v>1.3481087774882218E-2</v>
      </c>
      <c r="H317" s="98">
        <v>5.4282157566827693E-2</v>
      </c>
      <c r="I317" s="98">
        <v>0.11803177570680617</v>
      </c>
      <c r="J317" s="98">
        <v>0.17692530060867057</v>
      </c>
      <c r="K317" s="98">
        <v>0.15643665050642869</v>
      </c>
      <c r="L317" s="98">
        <v>0.14840284957292135</v>
      </c>
      <c r="M317" s="98">
        <v>0</v>
      </c>
      <c r="N317" s="98">
        <v>0</v>
      </c>
      <c r="O317" s="98">
        <v>4.1462033251721549E-2</v>
      </c>
      <c r="P317" s="98">
        <v>6.318369000319396E-2</v>
      </c>
      <c r="Q317" s="98">
        <v>0.22993503031374357</v>
      </c>
      <c r="R317" s="98">
        <v>0.22204895517431369</v>
      </c>
      <c r="S317" s="98">
        <v>6.2919346072397714E-2</v>
      </c>
      <c r="T317" s="98">
        <v>9.5851151217595215E-2</v>
      </c>
      <c r="U317" s="98">
        <v>0.10642391988544737</v>
      </c>
      <c r="V317" s="98">
        <v>8.8627731159654749E-2</v>
      </c>
      <c r="W317" s="98">
        <v>0.10620501475911036</v>
      </c>
      <c r="X317" s="98">
        <v>0</v>
      </c>
      <c r="Y317" s="98">
        <v>0</v>
      </c>
      <c r="DA317" s="63" t="s">
        <v>3484</v>
      </c>
    </row>
    <row r="318" spans="1:105" ht="12" customHeight="1" x14ac:dyDescent="0.25">
      <c r="A318" s="100" t="s">
        <v>212</v>
      </c>
      <c r="B318" s="101"/>
      <c r="C318" s="101">
        <v>0</v>
      </c>
      <c r="D318" s="101">
        <v>1.9497246377884027E-3</v>
      </c>
      <c r="E318" s="101">
        <v>3.1555517627484381E-3</v>
      </c>
      <c r="F318" s="101">
        <v>1.1715935280980556E-3</v>
      </c>
      <c r="G318" s="101">
        <v>8.9470990036952551E-4</v>
      </c>
      <c r="H318" s="101">
        <v>4.9849344881926737E-3</v>
      </c>
      <c r="I318" s="101">
        <v>8.8811879134441073E-3</v>
      </c>
      <c r="J318" s="101">
        <v>1.243751320440213E-2</v>
      </c>
      <c r="K318" s="101">
        <v>1.0224860530090842E-2</v>
      </c>
      <c r="L318" s="101">
        <v>1.0136620674500524E-2</v>
      </c>
      <c r="M318" s="101">
        <v>0</v>
      </c>
      <c r="N318" s="101">
        <v>0</v>
      </c>
      <c r="O318" s="101">
        <v>1.6799421632135408E-3</v>
      </c>
      <c r="P318" s="101">
        <v>5.2933050779188249E-3</v>
      </c>
      <c r="Q318" s="101">
        <v>4.3775570656458722E-3</v>
      </c>
      <c r="R318" s="101">
        <v>7.4248394282921716E-3</v>
      </c>
      <c r="S318" s="101">
        <v>3.5149100190207099E-3</v>
      </c>
      <c r="T318" s="101">
        <v>6.2846152074761616E-3</v>
      </c>
      <c r="U318" s="101">
        <v>8.9185114420186704E-3</v>
      </c>
      <c r="V318" s="101">
        <v>6.0991632277442379E-3</v>
      </c>
      <c r="W318" s="101">
        <v>8.5311064606950777E-3</v>
      </c>
      <c r="X318" s="101">
        <v>0</v>
      </c>
      <c r="Y318" s="101">
        <v>0</v>
      </c>
      <c r="DA318" s="131" t="s">
        <v>3485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1.9913590227077331E-2</v>
      </c>
      <c r="E319" s="104">
        <v>5.6295456986187847E-2</v>
      </c>
      <c r="F319" s="104">
        <v>1.5826238581623509E-2</v>
      </c>
      <c r="G319" s="104">
        <v>1.2586377874512692E-2</v>
      </c>
      <c r="H319" s="104">
        <v>4.9297223078635023E-2</v>
      </c>
      <c r="I319" s="104">
        <v>0.10915058779336206</v>
      </c>
      <c r="J319" s="104">
        <v>0.16448778740426845</v>
      </c>
      <c r="K319" s="104">
        <v>0.14621178997633785</v>
      </c>
      <c r="L319" s="104">
        <v>0.13826622889842083</v>
      </c>
      <c r="M319" s="104">
        <v>0</v>
      </c>
      <c r="N319" s="104">
        <v>0</v>
      </c>
      <c r="O319" s="104">
        <v>3.9782091088508005E-2</v>
      </c>
      <c r="P319" s="104">
        <v>5.789038492527513E-2</v>
      </c>
      <c r="Q319" s="104">
        <v>0.22555747324809769</v>
      </c>
      <c r="R319" s="104">
        <v>0.21462411574602153</v>
      </c>
      <c r="S319" s="104">
        <v>5.9404436053377009E-2</v>
      </c>
      <c r="T319" s="104">
        <v>8.9566536010119047E-2</v>
      </c>
      <c r="U319" s="104">
        <v>9.7505408443428698E-2</v>
      </c>
      <c r="V319" s="104">
        <v>8.2528567931910518E-2</v>
      </c>
      <c r="W319" s="104">
        <v>9.7673908298415282E-2</v>
      </c>
      <c r="X319" s="104">
        <v>0</v>
      </c>
      <c r="Y319" s="104">
        <v>0</v>
      </c>
      <c r="DA319" s="132" t="s">
        <v>3486</v>
      </c>
    </row>
    <row r="320" spans="1:105" ht="12" customHeight="1" x14ac:dyDescent="0.25">
      <c r="A320" s="106" t="s">
        <v>122</v>
      </c>
      <c r="B320" s="101"/>
      <c r="C320" s="101">
        <v>0.34286777337580249</v>
      </c>
      <c r="D320" s="101">
        <v>0</v>
      </c>
      <c r="E320" s="101">
        <v>1.5977902424700943</v>
      </c>
      <c r="F320" s="101">
        <v>0.64055548312370636</v>
      </c>
      <c r="G320" s="101">
        <v>0</v>
      </c>
      <c r="H320" s="101">
        <v>1.3264945712167875</v>
      </c>
      <c r="I320" s="101">
        <v>0</v>
      </c>
      <c r="J320" s="101">
        <v>1.483048173637753</v>
      </c>
      <c r="K320" s="101">
        <v>0</v>
      </c>
      <c r="L320" s="101">
        <v>1.3028698265460781</v>
      </c>
      <c r="M320" s="101">
        <v>2.0322990056367787</v>
      </c>
      <c r="N320" s="101">
        <v>0</v>
      </c>
      <c r="O320" s="101">
        <v>0</v>
      </c>
      <c r="P320" s="101">
        <v>0</v>
      </c>
      <c r="Q320" s="101">
        <v>0</v>
      </c>
      <c r="R320" s="101">
        <v>0.39014186104794552</v>
      </c>
      <c r="S320" s="101">
        <v>0.64703565684286724</v>
      </c>
      <c r="T320" s="101">
        <v>2.6140575471056673</v>
      </c>
      <c r="U320" s="101">
        <v>0.346096434540757</v>
      </c>
      <c r="V320" s="101">
        <v>7.48508120130143E-5</v>
      </c>
      <c r="W320" s="101">
        <v>0</v>
      </c>
      <c r="X320" s="101">
        <v>0</v>
      </c>
      <c r="Y320" s="101">
        <v>3.555905880036963</v>
      </c>
      <c r="DA320" s="131" t="s">
        <v>3487</v>
      </c>
    </row>
    <row r="321" spans="1:105" ht="12" customHeight="1" x14ac:dyDescent="0.25">
      <c r="A321" s="107" t="s">
        <v>121</v>
      </c>
      <c r="B321" s="104"/>
      <c r="C321" s="104">
        <v>4.6610623301602844E-2</v>
      </c>
      <c r="D321" s="104">
        <v>0</v>
      </c>
      <c r="E321" s="104">
        <v>0.4248619486196496</v>
      </c>
      <c r="F321" s="104">
        <v>0.15113209261358962</v>
      </c>
      <c r="G321" s="104">
        <v>0</v>
      </c>
      <c r="H321" s="104">
        <v>0.3261487533447745</v>
      </c>
      <c r="I321" s="104">
        <v>0</v>
      </c>
      <c r="J321" s="104">
        <v>1.4919669384028269</v>
      </c>
      <c r="K321" s="104">
        <v>0</v>
      </c>
      <c r="L321" s="104">
        <v>0.76442559030576473</v>
      </c>
      <c r="M321" s="104">
        <v>0.40547425413278498</v>
      </c>
      <c r="N321" s="104">
        <v>0</v>
      </c>
      <c r="O321" s="104">
        <v>0</v>
      </c>
      <c r="P321" s="104">
        <v>0</v>
      </c>
      <c r="Q321" s="104">
        <v>0</v>
      </c>
      <c r="R321" s="104">
        <v>0.53522838335147138</v>
      </c>
      <c r="S321" s="104">
        <v>0.7115040981480224</v>
      </c>
      <c r="T321" s="104">
        <v>1.783953378899283</v>
      </c>
      <c r="U321" s="104">
        <v>0.26136192028717381</v>
      </c>
      <c r="V321" s="104">
        <v>0</v>
      </c>
      <c r="W321" s="104">
        <v>0</v>
      </c>
      <c r="X321" s="104">
        <v>0</v>
      </c>
      <c r="Y321" s="104">
        <v>3.1418174435823483</v>
      </c>
      <c r="DA321" s="132" t="s">
        <v>3488</v>
      </c>
    </row>
    <row r="322" spans="1:105" ht="12" customHeight="1" x14ac:dyDescent="0.25">
      <c r="A322" s="108" t="s">
        <v>53</v>
      </c>
      <c r="B322" s="98"/>
      <c r="C322" s="98">
        <v>1.0281539544049008E-2</v>
      </c>
      <c r="D322" s="98">
        <v>0</v>
      </c>
      <c r="E322" s="98">
        <v>2.1801871253795589E-2</v>
      </c>
      <c r="F322" s="98">
        <v>1.0371859282070928E-2</v>
      </c>
      <c r="G322" s="98">
        <v>0</v>
      </c>
      <c r="H322" s="98">
        <v>3.0088538002254386E-2</v>
      </c>
      <c r="I322" s="98">
        <v>0</v>
      </c>
      <c r="J322" s="98">
        <v>0.10448738666140138</v>
      </c>
      <c r="K322" s="98">
        <v>0</v>
      </c>
      <c r="L322" s="98">
        <v>4.944712505080464E-2</v>
      </c>
      <c r="M322" s="98">
        <v>3.9698532618997244E-2</v>
      </c>
      <c r="N322" s="98">
        <v>0</v>
      </c>
      <c r="O322" s="98">
        <v>0</v>
      </c>
      <c r="P322" s="98">
        <v>0</v>
      </c>
      <c r="Q322" s="98">
        <v>0</v>
      </c>
      <c r="R322" s="98">
        <v>1.3685002729011677E-2</v>
      </c>
      <c r="S322" s="98">
        <v>3.9104906368129154E-2</v>
      </c>
      <c r="T322" s="98">
        <v>0.11622652580935998</v>
      </c>
      <c r="U322" s="98">
        <v>2.2365426385673255E-2</v>
      </c>
      <c r="V322" s="98">
        <v>0</v>
      </c>
      <c r="W322" s="98">
        <v>0</v>
      </c>
      <c r="X322" s="98">
        <v>0</v>
      </c>
      <c r="Y322" s="98">
        <v>0.20965075382475076</v>
      </c>
      <c r="DA322" s="63" t="s">
        <v>3489</v>
      </c>
    </row>
    <row r="323" spans="1:105" ht="12" customHeight="1" x14ac:dyDescent="0.25">
      <c r="A323" s="108" t="s">
        <v>52</v>
      </c>
      <c r="B323" s="98"/>
      <c r="C323" s="98">
        <v>3.6329083757553837E-2</v>
      </c>
      <c r="D323" s="98">
        <v>0</v>
      </c>
      <c r="E323" s="98">
        <v>0.40306007736585403</v>
      </c>
      <c r="F323" s="98">
        <v>0.14076023333151869</v>
      </c>
      <c r="G323" s="98">
        <v>0</v>
      </c>
      <c r="H323" s="98">
        <v>0.29606021534252014</v>
      </c>
      <c r="I323" s="98">
        <v>0</v>
      </c>
      <c r="J323" s="98">
        <v>1.3874795517414256</v>
      </c>
      <c r="K323" s="98">
        <v>0</v>
      </c>
      <c r="L323" s="98">
        <v>0.71497846525496012</v>
      </c>
      <c r="M323" s="98">
        <v>0.36577572151378773</v>
      </c>
      <c r="N323" s="98">
        <v>0</v>
      </c>
      <c r="O323" s="98">
        <v>0</v>
      </c>
      <c r="P323" s="98">
        <v>0</v>
      </c>
      <c r="Q323" s="98">
        <v>0</v>
      </c>
      <c r="R323" s="98">
        <v>0.52154338062245975</v>
      </c>
      <c r="S323" s="98">
        <v>0.67239919177989327</v>
      </c>
      <c r="T323" s="98">
        <v>1.667726853089923</v>
      </c>
      <c r="U323" s="98">
        <v>0.23899649390150055</v>
      </c>
      <c r="V323" s="98">
        <v>0</v>
      </c>
      <c r="W323" s="98">
        <v>0</v>
      </c>
      <c r="X323" s="98">
        <v>0</v>
      </c>
      <c r="Y323" s="98">
        <v>2.9321666897575973</v>
      </c>
      <c r="DA323" s="63" t="s">
        <v>3490</v>
      </c>
    </row>
    <row r="324" spans="1:105" ht="12" customHeight="1" x14ac:dyDescent="0.25">
      <c r="A324" s="121" t="s">
        <v>54</v>
      </c>
      <c r="B324" s="122"/>
      <c r="C324" s="122">
        <v>5.8005886245788716</v>
      </c>
      <c r="D324" s="122">
        <v>7.7163029341458351</v>
      </c>
      <c r="E324" s="122">
        <v>11.079608347116304</v>
      </c>
      <c r="F324" s="122">
        <v>7.9629594566692123</v>
      </c>
      <c r="G324" s="122">
        <v>5.7573047157871162</v>
      </c>
      <c r="H324" s="122">
        <v>13.304986800727304</v>
      </c>
      <c r="I324" s="122">
        <v>10.614750384752114</v>
      </c>
      <c r="J324" s="122">
        <v>12.06543140795003</v>
      </c>
      <c r="K324" s="122">
        <v>6.5894343388350363</v>
      </c>
      <c r="L324" s="122">
        <v>8.486977873361722</v>
      </c>
      <c r="M324" s="122">
        <v>4.8685212803814117</v>
      </c>
      <c r="N324" s="122">
        <v>4.3299736798299095</v>
      </c>
      <c r="O324" s="122">
        <v>3.0934644138451346</v>
      </c>
      <c r="P324" s="122">
        <v>6.242886590719019</v>
      </c>
      <c r="Q324" s="122">
        <v>6.5734473921112428</v>
      </c>
      <c r="R324" s="122">
        <v>11.23230043100823</v>
      </c>
      <c r="S324" s="122">
        <v>9.9316095978574754</v>
      </c>
      <c r="T324" s="122">
        <v>10.506310728117258</v>
      </c>
      <c r="U324" s="122">
        <v>8.4663108687999493</v>
      </c>
      <c r="V324" s="122">
        <v>6.2788503189840137</v>
      </c>
      <c r="W324" s="122">
        <v>2.5352643150077658</v>
      </c>
      <c r="X324" s="122">
        <v>3.7261385137057657</v>
      </c>
      <c r="Y324" s="122">
        <v>5.3282335449984153</v>
      </c>
      <c r="DA324" s="130" t="s">
        <v>3491</v>
      </c>
    </row>
    <row r="325" spans="1:105" ht="12" customHeight="1" x14ac:dyDescent="0.25">
      <c r="A325" s="97" t="s">
        <v>175</v>
      </c>
      <c r="B325" s="98"/>
      <c r="C325" s="98">
        <v>3.9731845421182777</v>
      </c>
      <c r="D325" s="98">
        <v>6.445610498193985</v>
      </c>
      <c r="E325" s="98">
        <v>7.4409443124957093</v>
      </c>
      <c r="F325" s="98">
        <v>5.3006358952383268</v>
      </c>
      <c r="G325" s="98">
        <v>5.0608566650603404</v>
      </c>
      <c r="H325" s="98">
        <v>8.5645510722097242</v>
      </c>
      <c r="I325" s="98">
        <v>8.1354167925233245</v>
      </c>
      <c r="J325" s="98">
        <v>7.7685625846863564</v>
      </c>
      <c r="K325" s="98">
        <v>4.6716516243555599</v>
      </c>
      <c r="L325" s="98">
        <v>4.456877609113131</v>
      </c>
      <c r="M325" s="98">
        <v>2.6028907942325383</v>
      </c>
      <c r="N325" s="98">
        <v>3.7339333272406763</v>
      </c>
      <c r="O325" s="98">
        <v>2.8883568199658689</v>
      </c>
      <c r="P325" s="98">
        <v>3.8735844965065072</v>
      </c>
      <c r="Q325" s="98">
        <v>6.0116742573626665</v>
      </c>
      <c r="R325" s="98">
        <v>7.9757015846382302</v>
      </c>
      <c r="S325" s="98">
        <v>5.7700088895783104</v>
      </c>
      <c r="T325" s="98">
        <v>5.6419149797840324</v>
      </c>
      <c r="U325" s="98">
        <v>5.990170092346685</v>
      </c>
      <c r="V325" s="98">
        <v>5.8480859746062555</v>
      </c>
      <c r="W325" s="98">
        <v>1.9846573179043419</v>
      </c>
      <c r="X325" s="98">
        <v>2.5149981853257675</v>
      </c>
      <c r="Y325" s="98">
        <v>3.1602067086230026</v>
      </c>
      <c r="DA325" s="63" t="s">
        <v>3492</v>
      </c>
    </row>
    <row r="326" spans="1:105" ht="12" customHeight="1" x14ac:dyDescent="0.25">
      <c r="A326" s="109" t="s">
        <v>120</v>
      </c>
      <c r="B326" s="33"/>
      <c r="C326" s="33">
        <v>1.8274040824605944</v>
      </c>
      <c r="D326" s="33">
        <v>1.2706924359518499</v>
      </c>
      <c r="E326" s="33">
        <v>3.6386640346205947</v>
      </c>
      <c r="F326" s="33">
        <v>2.662323561430886</v>
      </c>
      <c r="G326" s="33">
        <v>0.69644805072677574</v>
      </c>
      <c r="H326" s="33">
        <v>4.7404357285175802</v>
      </c>
      <c r="I326" s="33">
        <v>2.4793335922287887</v>
      </c>
      <c r="J326" s="33">
        <v>4.296868823263674</v>
      </c>
      <c r="K326" s="33">
        <v>1.9177827144794761</v>
      </c>
      <c r="L326" s="33">
        <v>4.030100264248591</v>
      </c>
      <c r="M326" s="33">
        <v>2.265630486148873</v>
      </c>
      <c r="N326" s="33">
        <v>0.59604035258923294</v>
      </c>
      <c r="O326" s="33">
        <v>0.20510759387926564</v>
      </c>
      <c r="P326" s="33">
        <v>2.3693020942125118</v>
      </c>
      <c r="Q326" s="33">
        <v>0.56177313474857615</v>
      </c>
      <c r="R326" s="33">
        <v>3.2565988463700002</v>
      </c>
      <c r="S326" s="33">
        <v>4.1616007082791651</v>
      </c>
      <c r="T326" s="33">
        <v>4.8643957483332256</v>
      </c>
      <c r="U326" s="33">
        <v>2.4761407764532648</v>
      </c>
      <c r="V326" s="33">
        <v>0.43076434437775823</v>
      </c>
      <c r="W326" s="33">
        <v>0.55060699710342398</v>
      </c>
      <c r="X326" s="33">
        <v>1.2111403283799984</v>
      </c>
      <c r="Y326" s="33">
        <v>2.1680268363754127</v>
      </c>
      <c r="DA326" s="60" t="s">
        <v>3493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0.5513106813841121</v>
      </c>
      <c r="D328" s="119">
        <f t="shared" si="143"/>
        <v>0.5470615345308526</v>
      </c>
      <c r="E328" s="119">
        <f t="shared" si="143"/>
        <v>0.56436970223907013</v>
      </c>
      <c r="F328" s="119">
        <f t="shared" si="143"/>
        <v>0.57221105386367532</v>
      </c>
      <c r="G328" s="119">
        <f t="shared" si="143"/>
        <v>0.5881851192893679</v>
      </c>
      <c r="H328" s="119">
        <f t="shared" si="143"/>
        <v>0.57217047327598158</v>
      </c>
      <c r="I328" s="119">
        <f t="shared" si="143"/>
        <v>0.57711317834692355</v>
      </c>
      <c r="J328" s="119">
        <f t="shared" si="143"/>
        <v>0.58780599829180147</v>
      </c>
      <c r="K328" s="119">
        <f t="shared" si="143"/>
        <v>0.59691412146119971</v>
      </c>
      <c r="L328" s="119">
        <f t="shared" si="143"/>
        <v>0.61104192621051556</v>
      </c>
      <c r="M328" s="119">
        <f t="shared" si="143"/>
        <v>0.62352395880282707</v>
      </c>
      <c r="N328" s="119">
        <f t="shared" si="143"/>
        <v>0.64654667788369491</v>
      </c>
      <c r="O328" s="119">
        <f t="shared" si="143"/>
        <v>0.65362916308647212</v>
      </c>
      <c r="P328" s="119">
        <f t="shared" si="143"/>
        <v>0.68934994228748436</v>
      </c>
      <c r="Q328" s="119">
        <f t="shared" si="143"/>
        <v>0.71223608531183635</v>
      </c>
      <c r="R328" s="119">
        <f t="shared" ref="R328:V328" si="144">IF(R309=0,"",R309/R290)</f>
        <v>0.74153327254141321</v>
      </c>
      <c r="S328" s="119">
        <f t="shared" si="144"/>
        <v>0.76161338931785105</v>
      </c>
      <c r="T328" s="119">
        <f t="shared" si="144"/>
        <v>0.77962905798966653</v>
      </c>
      <c r="U328" s="119">
        <f t="shared" si="144"/>
        <v>0.77291231751566392</v>
      </c>
      <c r="V328" s="119">
        <f t="shared" si="144"/>
        <v>0.77389422868974656</v>
      </c>
      <c r="W328" s="119">
        <f t="shared" ref="W328:Y328" si="145">IF(W309=0,"",W309/W290)</f>
        <v>0.78422617797179095</v>
      </c>
      <c r="X328" s="119">
        <f t="shared" si="145"/>
        <v>0.79483391041632268</v>
      </c>
      <c r="Y328" s="119">
        <f t="shared" si="145"/>
        <v>0.80402437489394429</v>
      </c>
      <c r="DA328" s="129" t="s">
        <v>3644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0.51969135581000181</v>
      </c>
      <c r="D329" s="124">
        <f t="shared" si="146"/>
        <v>0.5245516606509727</v>
      </c>
      <c r="E329" s="124">
        <f t="shared" si="146"/>
        <v>0.52956234636610555</v>
      </c>
      <c r="F329" s="124">
        <f t="shared" si="146"/>
        <v>0.5348811178401216</v>
      </c>
      <c r="G329" s="124">
        <f t="shared" si="146"/>
        <v>0.54033025316406669</v>
      </c>
      <c r="H329" s="124">
        <f t="shared" si="146"/>
        <v>0.54599922904355958</v>
      </c>
      <c r="I329" s="124">
        <f t="shared" si="146"/>
        <v>0.55213792732675127</v>
      </c>
      <c r="J329" s="124">
        <f t="shared" si="146"/>
        <v>0.55882450893564151</v>
      </c>
      <c r="K329" s="124">
        <f t="shared" si="146"/>
        <v>0.56633337621205082</v>
      </c>
      <c r="L329" s="124">
        <f t="shared" si="146"/>
        <v>0.57491718376755929</v>
      </c>
      <c r="M329" s="124">
        <f t="shared" si="146"/>
        <v>0.59087031262601974</v>
      </c>
      <c r="N329" s="124">
        <f t="shared" si="146"/>
        <v>0.61602499756875539</v>
      </c>
      <c r="O329" s="124">
        <f t="shared" si="146"/>
        <v>0.65187025392772724</v>
      </c>
      <c r="P329" s="124">
        <f t="shared" si="146"/>
        <v>0.69401950625488484</v>
      </c>
      <c r="Q329" s="124">
        <f t="shared" si="146"/>
        <v>0.72934194086707704</v>
      </c>
      <c r="R329" s="124">
        <f t="shared" ref="R329:V329" si="147">IF(R310=0,"",R310/R291)</f>
        <v>0.74736220247464591</v>
      </c>
      <c r="S329" s="124">
        <f t="shared" si="147"/>
        <v>0.76111362500851798</v>
      </c>
      <c r="T329" s="124">
        <f t="shared" si="147"/>
        <v>0.77236810333575978</v>
      </c>
      <c r="U329" s="124">
        <f t="shared" si="147"/>
        <v>0.78213214990154556</v>
      </c>
      <c r="V329" s="124">
        <f t="shared" si="147"/>
        <v>0.79106156320235255</v>
      </c>
      <c r="W329" s="124">
        <f t="shared" ref="W329:Y329" si="148">IF(W310=0,"",W310/W291)</f>
        <v>0.79780510503283586</v>
      </c>
      <c r="X329" s="124">
        <f t="shared" si="148"/>
        <v>0.80176277364752369</v>
      </c>
      <c r="Y329" s="124">
        <f t="shared" si="148"/>
        <v>0.80452439402484766</v>
      </c>
      <c r="DA329" s="130" t="s">
        <v>3645</v>
      </c>
    </row>
    <row r="330" spans="1:105" ht="12" customHeight="1" x14ac:dyDescent="0.25">
      <c r="A330" s="97" t="s">
        <v>212</v>
      </c>
      <c r="B330" s="111"/>
      <c r="C330" s="111">
        <f t="shared" ref="C330:Q330" si="149">IF(C311=0,"",C311/C292)</f>
        <v>0.51425229722220833</v>
      </c>
      <c r="D330" s="111">
        <f t="shared" si="149"/>
        <v>0.51929022750413001</v>
      </c>
      <c r="E330" s="111">
        <f t="shared" si="149"/>
        <v>0.52464586560735582</v>
      </c>
      <c r="F330" s="111">
        <f t="shared" si="149"/>
        <v>0.52998202059392974</v>
      </c>
      <c r="G330" s="111">
        <f t="shared" si="149"/>
        <v>0.53560272621944649</v>
      </c>
      <c r="H330" s="111">
        <f t="shared" si="149"/>
        <v>0.54146913778025874</v>
      </c>
      <c r="I330" s="111">
        <f t="shared" si="149"/>
        <v>0.54765445453926864</v>
      </c>
      <c r="J330" s="111">
        <f t="shared" si="149"/>
        <v>0.5544623425287265</v>
      </c>
      <c r="K330" s="111">
        <f t="shared" si="149"/>
        <v>0.56214852613754152</v>
      </c>
      <c r="L330" s="111">
        <f t="shared" si="149"/>
        <v>0.57077691564860211</v>
      </c>
      <c r="M330" s="111">
        <f t="shared" si="149"/>
        <v>0.58674238678679214</v>
      </c>
      <c r="N330" s="111">
        <f t="shared" si="149"/>
        <v>0.61203502565518519</v>
      </c>
      <c r="O330" s="111">
        <f t="shared" si="149"/>
        <v>0.64798289712401802</v>
      </c>
      <c r="P330" s="111">
        <f t="shared" si="149"/>
        <v>0.69033150364128892</v>
      </c>
      <c r="Q330" s="111">
        <f t="shared" si="149"/>
        <v>0.72605755870114197</v>
      </c>
      <c r="R330" s="111">
        <f t="shared" ref="R330:V330" si="150">IF(R311=0,"",R311/R292)</f>
        <v>0.74422031246726172</v>
      </c>
      <c r="S330" s="111">
        <f t="shared" si="150"/>
        <v>0.75813691390728455</v>
      </c>
      <c r="T330" s="111">
        <f t="shared" si="150"/>
        <v>0.76946487737343916</v>
      </c>
      <c r="U330" s="111">
        <f t="shared" si="150"/>
        <v>0.77935083950971229</v>
      </c>
      <c r="V330" s="111">
        <f t="shared" si="150"/>
        <v>0.7883642685639406</v>
      </c>
      <c r="W330" s="111">
        <f t="shared" ref="W330:Y330" si="151">IF(W311=0,"",W311/W292)</f>
        <v>0.79516233435391315</v>
      </c>
      <c r="X330" s="111">
        <f t="shared" si="151"/>
        <v>0.79912021692219226</v>
      </c>
      <c r="Y330" s="111">
        <f t="shared" si="151"/>
        <v>0.80191494054023815</v>
      </c>
      <c r="DA330" s="63" t="s">
        <v>3646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3647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2.1749092952300888</v>
      </c>
      <c r="D332" s="124">
        <f t="shared" si="155"/>
        <v>2.2625469324608978</v>
      </c>
      <c r="E332" s="124">
        <f t="shared" si="155"/>
        <v>2.351498426392244</v>
      </c>
      <c r="F332" s="124">
        <f t="shared" si="155"/>
        <v>2.4411643394859039</v>
      </c>
      <c r="G332" s="124">
        <f t="shared" si="155"/>
        <v>2.5320641354857836</v>
      </c>
      <c r="H332" s="124">
        <f t="shared" si="155"/>
        <v>2.6241161746312605</v>
      </c>
      <c r="I332" s="124">
        <f t="shared" si="155"/>
        <v>2.7174293463966923</v>
      </c>
      <c r="J332" s="124">
        <f t="shared" si="155"/>
        <v>2.8124916852195327</v>
      </c>
      <c r="K332" s="124">
        <f t="shared" si="155"/>
        <v>2.9096897550664629</v>
      </c>
      <c r="L332" s="124">
        <f t="shared" si="155"/>
        <v>3.009074818479907</v>
      </c>
      <c r="M332" s="124">
        <f t="shared" si="155"/>
        <v>3.1229627754940279</v>
      </c>
      <c r="N332" s="124">
        <f t="shared" si="155"/>
        <v>3.2550096514045932</v>
      </c>
      <c r="O332" s="124">
        <f t="shared" si="155"/>
        <v>3.4049798876452653</v>
      </c>
      <c r="P332" s="124">
        <f t="shared" si="155"/>
        <v>3.5582783803495057</v>
      </c>
      <c r="Q332" s="124">
        <f t="shared" si="155"/>
        <v>3.6759326230972178</v>
      </c>
      <c r="R332" s="124">
        <f t="shared" ref="R332:V332" si="156">IF(R313=0,"",R313/R294)</f>
        <v>3.7014257231002139</v>
      </c>
      <c r="S332" s="124">
        <f t="shared" si="156"/>
        <v>3.7042582897672132</v>
      </c>
      <c r="T332" s="124">
        <f t="shared" si="156"/>
        <v>3.7074055860638797</v>
      </c>
      <c r="U332" s="124">
        <f t="shared" si="156"/>
        <v>3.7109025819490644</v>
      </c>
      <c r="V332" s="124">
        <f t="shared" si="156"/>
        <v>3.7208953752724767</v>
      </c>
      <c r="W332" s="124">
        <f t="shared" ref="W332:Y332" si="157">IF(W313=0,"",W313/W294)</f>
        <v>3.7536936606955198</v>
      </c>
      <c r="X332" s="124">
        <f t="shared" si="157"/>
        <v>3.7944903092696518</v>
      </c>
      <c r="Y332" s="124">
        <f t="shared" si="157"/>
        <v>3.8404753840703481</v>
      </c>
      <c r="DA332" s="130" t="s">
        <v>3648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2.1749092952300888</v>
      </c>
      <c r="D333" s="111">
        <f t="shared" si="158"/>
        <v>2.2625469324608978</v>
      </c>
      <c r="E333" s="111">
        <f t="shared" si="158"/>
        <v>2.351498426392244</v>
      </c>
      <c r="F333" s="111">
        <f t="shared" si="158"/>
        <v>2.4411643394859039</v>
      </c>
      <c r="G333" s="111">
        <f t="shared" si="158"/>
        <v>2.5320641354857836</v>
      </c>
      <c r="H333" s="111">
        <f t="shared" si="158"/>
        <v>2.6241161746312605</v>
      </c>
      <c r="I333" s="111">
        <f t="shared" si="158"/>
        <v>2.7174293463966923</v>
      </c>
      <c r="J333" s="111">
        <f t="shared" si="158"/>
        <v>2.8124916852195327</v>
      </c>
      <c r="K333" s="111">
        <f t="shared" si="158"/>
        <v>2.9096897550664629</v>
      </c>
      <c r="L333" s="111">
        <f t="shared" si="158"/>
        <v>3.009074818479907</v>
      </c>
      <c r="M333" s="111">
        <f t="shared" si="158"/>
        <v>3.1229627754940279</v>
      </c>
      <c r="N333" s="111">
        <f t="shared" si="158"/>
        <v>3.2550096514045932</v>
      </c>
      <c r="O333" s="111">
        <f t="shared" si="158"/>
        <v>3.4049798876452653</v>
      </c>
      <c r="P333" s="111">
        <f t="shared" si="158"/>
        <v>3.5582783803495057</v>
      </c>
      <c r="Q333" s="111">
        <f t="shared" si="158"/>
        <v>3.6759326230972178</v>
      </c>
      <c r="R333" s="111">
        <f t="shared" ref="R333:V333" si="159">IF(R314=0,"",R314/R295)</f>
        <v>3.7014257231002139</v>
      </c>
      <c r="S333" s="111">
        <f t="shared" si="159"/>
        <v>3.7042582897672132</v>
      </c>
      <c r="T333" s="111">
        <f t="shared" si="159"/>
        <v>3.7074055860638797</v>
      </c>
      <c r="U333" s="111">
        <f t="shared" si="159"/>
        <v>3.7109025819490644</v>
      </c>
      <c r="V333" s="111">
        <f t="shared" si="159"/>
        <v>3.7208953752724767</v>
      </c>
      <c r="W333" s="111">
        <f t="shared" ref="W333:Y333" si="160">IF(W314=0,"",W314/W295)</f>
        <v>3.7536936606955198</v>
      </c>
      <c r="X333" s="111">
        <f t="shared" si="160"/>
        <v>3.7944903092696518</v>
      </c>
      <c r="Y333" s="111">
        <f t="shared" si="160"/>
        <v>3.8404753840703481</v>
      </c>
      <c r="DA333" s="63" t="s">
        <v>3649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0.55610286450346136</v>
      </c>
      <c r="D334" s="124">
        <f t="shared" si="161"/>
        <v>0.5585762637332764</v>
      </c>
      <c r="E334" s="124">
        <f t="shared" si="161"/>
        <v>0.5762322501964191</v>
      </c>
      <c r="F334" s="124">
        <f t="shared" si="161"/>
        <v>0.57559223291681283</v>
      </c>
      <c r="G334" s="124">
        <f t="shared" si="161"/>
        <v>0.57571203382798619</v>
      </c>
      <c r="H334" s="124">
        <f t="shared" si="161"/>
        <v>0.58970539151848245</v>
      </c>
      <c r="I334" s="124">
        <f t="shared" si="161"/>
        <v>0.58955880031695407</v>
      </c>
      <c r="J334" s="124">
        <f t="shared" si="161"/>
        <v>0.62141631220474702</v>
      </c>
      <c r="K334" s="124">
        <f t="shared" si="161"/>
        <v>0.60569757027176407</v>
      </c>
      <c r="L334" s="124">
        <f t="shared" si="161"/>
        <v>0.62962080978292256</v>
      </c>
      <c r="M334" s="124">
        <f t="shared" si="161"/>
        <v>0.64019363322804734</v>
      </c>
      <c r="N334" s="124">
        <f t="shared" si="161"/>
        <v>0.63961284869968638</v>
      </c>
      <c r="O334" s="124">
        <f t="shared" si="161"/>
        <v>0.6650511390613375</v>
      </c>
      <c r="P334" s="124">
        <f t="shared" si="161"/>
        <v>0.69243984856583507</v>
      </c>
      <c r="Q334" s="124">
        <f t="shared" si="161"/>
        <v>0.7196269038805132</v>
      </c>
      <c r="R334" s="124">
        <f t="shared" ref="R334:V334" si="162">IF(R315=0,"",R315/R296)</f>
        <v>0.73740358126047523</v>
      </c>
      <c r="S334" s="124">
        <f t="shared" si="162"/>
        <v>0.75042987252500859</v>
      </c>
      <c r="T334" s="124">
        <f t="shared" si="162"/>
        <v>0.77007793079953435</v>
      </c>
      <c r="U334" s="124">
        <f t="shared" si="162"/>
        <v>0.7663490158283317</v>
      </c>
      <c r="V334" s="124">
        <f t="shared" si="162"/>
        <v>0.77114974572347161</v>
      </c>
      <c r="W334" s="124">
        <f t="shared" ref="W334:Y334" si="163">IF(W315=0,"",W315/W296)</f>
        <v>0.77821635590954252</v>
      </c>
      <c r="X334" s="124">
        <f t="shared" si="163"/>
        <v>0.7771320377861024</v>
      </c>
      <c r="Y334" s="124">
        <f t="shared" si="163"/>
        <v>0.84300233359552468</v>
      </c>
      <c r="DA334" s="130" t="s">
        <v>3650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0.552811292830657</v>
      </c>
      <c r="D335" s="111">
        <f t="shared" si="164"/>
        <v>0.55818942674898764</v>
      </c>
      <c r="E335" s="111">
        <f t="shared" si="164"/>
        <v>0.5638111584760338</v>
      </c>
      <c r="F335" s="111">
        <f t="shared" si="164"/>
        <v>0.56947620112208563</v>
      </c>
      <c r="G335" s="111">
        <f t="shared" si="164"/>
        <v>0.57536384145778163</v>
      </c>
      <c r="H335" s="111">
        <f t="shared" si="164"/>
        <v>0.58145027646285363</v>
      </c>
      <c r="I335" s="111">
        <f t="shared" si="164"/>
        <v>0.58777777740664017</v>
      </c>
      <c r="J335" s="111">
        <f t="shared" si="164"/>
        <v>0.59452382573746676</v>
      </c>
      <c r="K335" s="111">
        <f t="shared" si="164"/>
        <v>0.6018368282697899</v>
      </c>
      <c r="L335" s="111">
        <f t="shared" si="164"/>
        <v>0.6097520459939022</v>
      </c>
      <c r="M335" s="111">
        <f t="shared" si="164"/>
        <v>0.62196382490467805</v>
      </c>
      <c r="N335" s="111">
        <f t="shared" si="164"/>
        <v>0.63961284869968638</v>
      </c>
      <c r="O335" s="111">
        <f t="shared" si="164"/>
        <v>0.66351326852250758</v>
      </c>
      <c r="P335" s="111">
        <f t="shared" si="164"/>
        <v>0.69130310643097537</v>
      </c>
      <c r="Q335" s="111">
        <f t="shared" si="164"/>
        <v>0.7156337931569976</v>
      </c>
      <c r="R335" s="111">
        <f t="shared" ref="R335:V335" si="165">IF(R316=0,"",R316/R297)</f>
        <v>0.73050648963100795</v>
      </c>
      <c r="S335" s="111">
        <f t="shared" si="165"/>
        <v>0.74317227212641124</v>
      </c>
      <c r="T335" s="111">
        <f t="shared" si="165"/>
        <v>0.75382994717162044</v>
      </c>
      <c r="U335" s="111">
        <f t="shared" si="165"/>
        <v>0.76266883300365707</v>
      </c>
      <c r="V335" s="111">
        <f t="shared" si="165"/>
        <v>0.76985497419028948</v>
      </c>
      <c r="W335" s="111">
        <f t="shared" ref="W335:Y335" si="166">IF(W316=0,"",W316/W297)</f>
        <v>0.77461080418262185</v>
      </c>
      <c r="X335" s="111">
        <f t="shared" si="166"/>
        <v>0.7771320377861024</v>
      </c>
      <c r="Y335" s="111">
        <f t="shared" si="166"/>
        <v>0.77861030801930387</v>
      </c>
      <c r="DA335" s="63" t="s">
        <v>3651</v>
      </c>
    </row>
    <row r="336" spans="1:105" ht="12" customHeight="1" x14ac:dyDescent="0.25">
      <c r="A336" s="97" t="s">
        <v>133</v>
      </c>
      <c r="B336" s="111"/>
      <c r="C336" s="111" t="str">
        <f t="shared" ref="C336:Q336" si="167">IF(C317=0,"",C317/C298)</f>
        <v/>
      </c>
      <c r="D336" s="111">
        <f t="shared" si="167"/>
        <v>0.93406884889285968</v>
      </c>
      <c r="E336" s="111">
        <f t="shared" si="167"/>
        <v>0.96055611305130428</v>
      </c>
      <c r="F336" s="111">
        <f t="shared" si="167"/>
        <v>0.95047269917888522</v>
      </c>
      <c r="G336" s="111">
        <f t="shared" si="167"/>
        <v>0.95330569649096675</v>
      </c>
      <c r="H336" s="111">
        <f t="shared" si="167"/>
        <v>0.93799357462239596</v>
      </c>
      <c r="I336" s="111">
        <f t="shared" si="167"/>
        <v>0.94987473375640974</v>
      </c>
      <c r="J336" s="111">
        <f t="shared" si="167"/>
        <v>0.9542489184248103</v>
      </c>
      <c r="K336" s="111">
        <f t="shared" si="167"/>
        <v>0.95855078237351643</v>
      </c>
      <c r="L336" s="111">
        <f t="shared" si="167"/>
        <v>0.95811523627879203</v>
      </c>
      <c r="M336" s="111" t="str">
        <f t="shared" si="167"/>
        <v/>
      </c>
      <c r="N336" s="111" t="str">
        <f t="shared" si="167"/>
        <v/>
      </c>
      <c r="O336" s="111">
        <f t="shared" si="167"/>
        <v>0.97986605949402483</v>
      </c>
      <c r="P336" s="111">
        <f t="shared" si="167"/>
        <v>0.96393920200898053</v>
      </c>
      <c r="Q336" s="111">
        <f t="shared" si="167"/>
        <v>0.9924917156655243</v>
      </c>
      <c r="R336" s="111">
        <f t="shared" ref="R336:V336" si="168">IF(R317=0,"",R317/R298)</f>
        <v>0.98781464945204445</v>
      </c>
      <c r="S336" s="111">
        <f t="shared" si="168"/>
        <v>0.98106008481946128</v>
      </c>
      <c r="T336" s="111">
        <f t="shared" si="168"/>
        <v>0.97903752635817531</v>
      </c>
      <c r="U336" s="111">
        <f t="shared" si="168"/>
        <v>0.97458491404100855</v>
      </c>
      <c r="V336" s="111">
        <f t="shared" si="168"/>
        <v>0.97984191324793735</v>
      </c>
      <c r="W336" s="111">
        <f t="shared" ref="W336:Y336" si="169">IF(W317=0,"",W317/W298)</f>
        <v>0.97716105536614029</v>
      </c>
      <c r="X336" s="111" t="str">
        <f t="shared" si="169"/>
        <v/>
      </c>
      <c r="Y336" s="111" t="str">
        <f t="shared" si="169"/>
        <v/>
      </c>
      <c r="DA336" s="63" t="s">
        <v>3652</v>
      </c>
    </row>
    <row r="337" spans="1:105" ht="12" customHeight="1" x14ac:dyDescent="0.25">
      <c r="A337" s="100" t="s">
        <v>212</v>
      </c>
      <c r="B337" s="112"/>
      <c r="C337" s="112" t="str">
        <f t="shared" ref="C337:Q337" si="170">IF(C318=0,"",C318/C299)</f>
        <v/>
      </c>
      <c r="D337" s="112">
        <f t="shared" si="170"/>
        <v>0.55818942674898764</v>
      </c>
      <c r="E337" s="112">
        <f t="shared" si="170"/>
        <v>0.5638111584760338</v>
      </c>
      <c r="F337" s="112">
        <f t="shared" si="170"/>
        <v>0.56947620112208563</v>
      </c>
      <c r="G337" s="112">
        <f t="shared" si="170"/>
        <v>0.57536384145778163</v>
      </c>
      <c r="H337" s="112">
        <f t="shared" si="170"/>
        <v>0.58145027646285374</v>
      </c>
      <c r="I337" s="112">
        <f t="shared" si="170"/>
        <v>0.58777777740664006</v>
      </c>
      <c r="J337" s="112">
        <f t="shared" si="170"/>
        <v>0.59452382573746676</v>
      </c>
      <c r="K337" s="112">
        <f t="shared" si="170"/>
        <v>0.6018368282697899</v>
      </c>
      <c r="L337" s="112">
        <f t="shared" si="170"/>
        <v>0.6097520459939022</v>
      </c>
      <c r="M337" s="112" t="str">
        <f t="shared" si="170"/>
        <v/>
      </c>
      <c r="N337" s="112" t="str">
        <f t="shared" si="170"/>
        <v/>
      </c>
      <c r="O337" s="112">
        <f t="shared" si="170"/>
        <v>0.66351326852250758</v>
      </c>
      <c r="P337" s="112">
        <f t="shared" si="170"/>
        <v>0.69130310643097537</v>
      </c>
      <c r="Q337" s="112">
        <f t="shared" si="170"/>
        <v>0.7156337931569976</v>
      </c>
      <c r="R337" s="112">
        <f t="shared" ref="R337:V337" si="171">IF(R318=0,"",R318/R299)</f>
        <v>0.73050648963100795</v>
      </c>
      <c r="S337" s="112">
        <f t="shared" si="171"/>
        <v>0.74317227212641124</v>
      </c>
      <c r="T337" s="112">
        <f t="shared" si="171"/>
        <v>0.75382994717162044</v>
      </c>
      <c r="U337" s="112">
        <f t="shared" si="171"/>
        <v>0.76266883300365707</v>
      </c>
      <c r="V337" s="112">
        <f t="shared" si="171"/>
        <v>0.76985497419028948</v>
      </c>
      <c r="W337" s="112">
        <f t="shared" ref="W337:Y337" si="172">IF(W318=0,"",W318/W299)</f>
        <v>0.77461080418262196</v>
      </c>
      <c r="X337" s="112" t="str">
        <f t="shared" si="172"/>
        <v/>
      </c>
      <c r="Y337" s="112" t="str">
        <f t="shared" si="172"/>
        <v/>
      </c>
      <c r="DA337" s="131" t="s">
        <v>3653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 t="str">
        <f t="shared" si="173"/>
        <v/>
      </c>
      <c r="N338" s="113" t="str">
        <f t="shared" si="173"/>
        <v/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:Y338" si="175">IF(W319=0,"",W319/W300)</f>
        <v>1</v>
      </c>
      <c r="X338" s="113" t="str">
        <f t="shared" si="175"/>
        <v/>
      </c>
      <c r="Y338" s="113" t="str">
        <f t="shared" si="175"/>
        <v/>
      </c>
      <c r="DA338" s="132" t="s">
        <v>3654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0.62534716131138379</v>
      </c>
      <c r="D339" s="112" t="str">
        <f t="shared" si="176"/>
        <v/>
      </c>
      <c r="E339" s="112">
        <f t="shared" si="176"/>
        <v>0.62819845777776251</v>
      </c>
      <c r="F339" s="112">
        <f t="shared" si="176"/>
        <v>0.62970657181846712</v>
      </c>
      <c r="G339" s="112" t="str">
        <f t="shared" si="176"/>
        <v/>
      </c>
      <c r="H339" s="112">
        <f t="shared" si="176"/>
        <v>0.63307065784538941</v>
      </c>
      <c r="I339" s="112" t="str">
        <f t="shared" si="176"/>
        <v/>
      </c>
      <c r="J339" s="112">
        <f t="shared" si="176"/>
        <v>0.63705298501344965</v>
      </c>
      <c r="K339" s="112" t="str">
        <f t="shared" si="176"/>
        <v/>
      </c>
      <c r="L339" s="112">
        <f t="shared" si="176"/>
        <v>0.64231028323811223</v>
      </c>
      <c r="M339" s="112">
        <f t="shared" si="176"/>
        <v>0.64765579522067107</v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>
        <f t="shared" ref="R339:V339" si="177">IF(R320=0,"",R320/R301)</f>
        <v>0.71553643409503476</v>
      </c>
      <c r="S339" s="112">
        <f t="shared" si="177"/>
        <v>0.72656173029286086</v>
      </c>
      <c r="T339" s="112">
        <f t="shared" si="177"/>
        <v>0.73750146429473729</v>
      </c>
      <c r="U339" s="112">
        <f t="shared" si="177"/>
        <v>0.74846561022222202</v>
      </c>
      <c r="V339" s="112">
        <f t="shared" si="177"/>
        <v>0.75923661262366182</v>
      </c>
      <c r="W339" s="112" t="str">
        <f t="shared" ref="W339:Y339" si="178">IF(W320=0,"",W320/W301)</f>
        <v/>
      </c>
      <c r="X339" s="112" t="str">
        <f t="shared" si="178"/>
        <v/>
      </c>
      <c r="Y339" s="112">
        <f t="shared" si="178"/>
        <v>0.79174410362103376</v>
      </c>
      <c r="DA339" s="131" t="s">
        <v>3655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0.88327188050879246</v>
      </c>
      <c r="D340" s="113" t="str">
        <f t="shared" si="179"/>
        <v/>
      </c>
      <c r="E340" s="113">
        <f t="shared" si="179"/>
        <v>0.97052413261871628</v>
      </c>
      <c r="F340" s="113">
        <f t="shared" si="179"/>
        <v>0.96120946774143723</v>
      </c>
      <c r="G340" s="113" t="str">
        <f t="shared" si="179"/>
        <v/>
      </c>
      <c r="H340" s="113">
        <f t="shared" si="179"/>
        <v>0.94924332410538959</v>
      </c>
      <c r="I340" s="113" t="str">
        <f t="shared" si="179"/>
        <v/>
      </c>
      <c r="J340" s="113">
        <f t="shared" si="179"/>
        <v>0.96163097311551327</v>
      </c>
      <c r="K340" s="113" t="str">
        <f t="shared" si="179"/>
        <v/>
      </c>
      <c r="L340" s="113">
        <f t="shared" si="179"/>
        <v>0.96523050002960131</v>
      </c>
      <c r="M340" s="113">
        <f t="shared" si="179"/>
        <v>0.94942955289900621</v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>
        <f t="shared" ref="R340:V340" si="180">IF(R321=0,"",R321/R302)</f>
        <v>0.9899374419127539</v>
      </c>
      <c r="S340" s="113">
        <f t="shared" si="180"/>
        <v>0.97973487940854675</v>
      </c>
      <c r="T340" s="113">
        <f t="shared" si="180"/>
        <v>0.97733635249711737</v>
      </c>
      <c r="U340" s="113">
        <f t="shared" si="180"/>
        <v>0.97204579690094128</v>
      </c>
      <c r="V340" s="113" t="str">
        <f t="shared" si="180"/>
        <v/>
      </c>
      <c r="W340" s="113" t="str">
        <f t="shared" ref="W340:Y340" si="181">IF(W321=0,"",W321/W302)</f>
        <v/>
      </c>
      <c r="X340" s="113" t="str">
        <f t="shared" si="181"/>
        <v/>
      </c>
      <c r="Y340" s="113">
        <f t="shared" si="181"/>
        <v>0.98275070637022921</v>
      </c>
      <c r="DA340" s="132" t="s">
        <v>3656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0.62534716131138379</v>
      </c>
      <c r="D341" s="111" t="str">
        <f t="shared" si="182"/>
        <v/>
      </c>
      <c r="E341" s="111">
        <f t="shared" si="182"/>
        <v>0.62819845777776251</v>
      </c>
      <c r="F341" s="111">
        <f t="shared" si="182"/>
        <v>0.62970657181846712</v>
      </c>
      <c r="G341" s="111" t="str">
        <f t="shared" si="182"/>
        <v/>
      </c>
      <c r="H341" s="111">
        <f t="shared" si="182"/>
        <v>0.63307065784538941</v>
      </c>
      <c r="I341" s="111" t="str">
        <f t="shared" si="182"/>
        <v/>
      </c>
      <c r="J341" s="111">
        <f t="shared" si="182"/>
        <v>0.63705298501344965</v>
      </c>
      <c r="K341" s="111" t="str">
        <f t="shared" si="182"/>
        <v/>
      </c>
      <c r="L341" s="111">
        <f t="shared" si="182"/>
        <v>0.64231028323811223</v>
      </c>
      <c r="M341" s="111">
        <f t="shared" si="182"/>
        <v>0.64765579522067107</v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>
        <f t="shared" ref="R341:V341" si="183">IF(R322=0,"",R322/R303)</f>
        <v>0.71553643409503476</v>
      </c>
      <c r="S341" s="111">
        <f t="shared" si="183"/>
        <v>0.72656173029286086</v>
      </c>
      <c r="T341" s="111">
        <f t="shared" si="183"/>
        <v>0.73750146429473729</v>
      </c>
      <c r="U341" s="111">
        <f t="shared" si="183"/>
        <v>0.74846561022222202</v>
      </c>
      <c r="V341" s="111" t="str">
        <f t="shared" si="183"/>
        <v/>
      </c>
      <c r="W341" s="111" t="str">
        <f t="shared" ref="W341:Y341" si="184">IF(W322=0,"",W322/W303)</f>
        <v/>
      </c>
      <c r="X341" s="111" t="str">
        <f t="shared" si="184"/>
        <v/>
      </c>
      <c r="Y341" s="111">
        <f t="shared" si="184"/>
        <v>0.79174410362103376</v>
      </c>
      <c r="DA341" s="63" t="s">
        <v>3657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 t="str">
        <f t="shared" si="185"/>
        <v/>
      </c>
      <c r="E342" s="111">
        <f t="shared" si="185"/>
        <v>1</v>
      </c>
      <c r="F342" s="111">
        <f t="shared" si="185"/>
        <v>1</v>
      </c>
      <c r="G342" s="111" t="str">
        <f t="shared" si="185"/>
        <v/>
      </c>
      <c r="H342" s="111">
        <f t="shared" si="185"/>
        <v>1</v>
      </c>
      <c r="I342" s="111" t="str">
        <f t="shared" si="185"/>
        <v/>
      </c>
      <c r="J342" s="111">
        <f t="shared" si="185"/>
        <v>1</v>
      </c>
      <c r="K342" s="111" t="str">
        <f t="shared" si="185"/>
        <v/>
      </c>
      <c r="L342" s="111">
        <f t="shared" si="185"/>
        <v>1</v>
      </c>
      <c r="M342" s="111">
        <f t="shared" si="185"/>
        <v>1</v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 t="str">
        <f t="shared" si="186"/>
        <v/>
      </c>
      <c r="W342" s="111" t="str">
        <f t="shared" ref="W342:Y342" si="187">IF(W323=0,"",W323/W304)</f>
        <v/>
      </c>
      <c r="X342" s="111" t="str">
        <f t="shared" si="187"/>
        <v/>
      </c>
      <c r="Y342" s="111">
        <f t="shared" si="187"/>
        <v>1</v>
      </c>
      <c r="DA342" s="63" t="s">
        <v>3658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0.61440391759087998</v>
      </c>
      <c r="D343" s="124">
        <f t="shared" si="188"/>
        <v>0.59300978248424152</v>
      </c>
      <c r="E343" s="124">
        <f t="shared" si="188"/>
        <v>0.6182250217264772</v>
      </c>
      <c r="F343" s="124">
        <f t="shared" si="188"/>
        <v>0.62004328128070541</v>
      </c>
      <c r="G343" s="124">
        <f t="shared" si="188"/>
        <v>0.5891664479385218</v>
      </c>
      <c r="H343" s="124">
        <f t="shared" si="188"/>
        <v>0.6253580183982248</v>
      </c>
      <c r="I343" s="124">
        <f t="shared" si="188"/>
        <v>0.60724335124785422</v>
      </c>
      <c r="J343" s="124">
        <f t="shared" si="188"/>
        <v>0.6272709754324518</v>
      </c>
      <c r="K343" s="124">
        <f t="shared" si="188"/>
        <v>0.617914719551241</v>
      </c>
      <c r="L343" s="124">
        <f t="shared" si="188"/>
        <v>0.64936441394696287</v>
      </c>
      <c r="M343" s="124">
        <f t="shared" si="188"/>
        <v>0.64910546934567148</v>
      </c>
      <c r="N343" s="124">
        <f t="shared" si="188"/>
        <v>0.5969812599402039</v>
      </c>
      <c r="O343" s="124">
        <f t="shared" si="188"/>
        <v>0.58683650218372485</v>
      </c>
      <c r="P343" s="124">
        <f t="shared" si="188"/>
        <v>0.63968054023148579</v>
      </c>
      <c r="Q343" s="124">
        <f t="shared" si="188"/>
        <v>0.59300317344639708</v>
      </c>
      <c r="R343" s="124">
        <f t="shared" ref="R343:V343" si="189">IF(R324=0,"",R324/R305)</f>
        <v>0.63433611240255228</v>
      </c>
      <c r="S343" s="124">
        <f t="shared" si="189"/>
        <v>0.66935156737734325</v>
      </c>
      <c r="T343" s="124">
        <f t="shared" si="189"/>
        <v>0.6901552140608801</v>
      </c>
      <c r="U343" s="124">
        <f t="shared" si="189"/>
        <v>0.66394623768360439</v>
      </c>
      <c r="V343" s="124">
        <f t="shared" si="189"/>
        <v>0.62666797433775767</v>
      </c>
      <c r="W343" s="124">
        <f t="shared" ref="W343:Y343" si="190">IF(W324=0,"",W324/W305)</f>
        <v>0.65907158027613721</v>
      </c>
      <c r="X343" s="124">
        <f t="shared" si="190"/>
        <v>0.68412221970937259</v>
      </c>
      <c r="Y343" s="124">
        <f t="shared" si="190"/>
        <v>0.70509606944578374</v>
      </c>
      <c r="DA343" s="130" t="s">
        <v>3659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0.56969058934345429</v>
      </c>
      <c r="D344" s="111">
        <f t="shared" si="191"/>
        <v>0.57040534790507036</v>
      </c>
      <c r="E344" s="111">
        <f t="shared" si="191"/>
        <v>0.57112017085113786</v>
      </c>
      <c r="F344" s="111">
        <f t="shared" si="191"/>
        <v>0.57183500257690301</v>
      </c>
      <c r="G344" s="111">
        <f t="shared" si="191"/>
        <v>0.57254989359696085</v>
      </c>
      <c r="H344" s="111">
        <f t="shared" si="191"/>
        <v>0.57326483772896808</v>
      </c>
      <c r="I344" s="111">
        <f t="shared" si="191"/>
        <v>0.57397984741972208</v>
      </c>
      <c r="J344" s="111">
        <f t="shared" si="191"/>
        <v>0.57469497365935973</v>
      </c>
      <c r="K344" s="111">
        <f t="shared" si="191"/>
        <v>0.57541025980290883</v>
      </c>
      <c r="L344" s="111">
        <f t="shared" si="191"/>
        <v>0.57612571744961638</v>
      </c>
      <c r="M344" s="111">
        <f t="shared" si="191"/>
        <v>0.57666906669843709</v>
      </c>
      <c r="N344" s="111">
        <f t="shared" si="191"/>
        <v>0.57697277337026487</v>
      </c>
      <c r="O344" s="111">
        <f t="shared" si="191"/>
        <v>0.57715429087002423</v>
      </c>
      <c r="P344" s="111">
        <f t="shared" si="191"/>
        <v>0.57766078544602084</v>
      </c>
      <c r="Q344" s="111">
        <f t="shared" si="191"/>
        <v>0.57972233668973805</v>
      </c>
      <c r="R344" s="111">
        <f t="shared" ref="R344:V344" si="192">IF(R325=0,"",R325/R306)</f>
        <v>0.5851375184654064</v>
      </c>
      <c r="S344" s="111">
        <f t="shared" si="192"/>
        <v>0.59277625115012744</v>
      </c>
      <c r="T344" s="111">
        <f t="shared" si="192"/>
        <v>0.60115743864426929</v>
      </c>
      <c r="U344" s="111">
        <f t="shared" si="192"/>
        <v>0.60879998484822062</v>
      </c>
      <c r="V344" s="111">
        <f t="shared" si="192"/>
        <v>0.61422279366235943</v>
      </c>
      <c r="W344" s="111">
        <f t="shared" ref="W344:Y344" si="193">IF(W325=0,"",W325/W306)</f>
        <v>0.61682903675068979</v>
      </c>
      <c r="X344" s="111">
        <f t="shared" si="193"/>
        <v>0.61723686181682447</v>
      </c>
      <c r="Y344" s="111">
        <f t="shared" si="193"/>
        <v>0.6172776443234379</v>
      </c>
      <c r="DA344" s="63" t="s">
        <v>3660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0.74082437666678591</v>
      </c>
      <c r="D345" s="45">
        <f t="shared" si="194"/>
        <v>0.74220613794717116</v>
      </c>
      <c r="E345" s="45">
        <f t="shared" si="194"/>
        <v>0.74365304959157019</v>
      </c>
      <c r="F345" s="45">
        <f t="shared" si="194"/>
        <v>0.74510884537651667</v>
      </c>
      <c r="G345" s="45">
        <f t="shared" si="194"/>
        <v>0.74662464081463764</v>
      </c>
      <c r="H345" s="45">
        <f t="shared" si="194"/>
        <v>0.74819418001792459</v>
      </c>
      <c r="I345" s="45">
        <f t="shared" si="194"/>
        <v>0.74983005785018264</v>
      </c>
      <c r="J345" s="45">
        <f t="shared" si="194"/>
        <v>0.75158387102283342</v>
      </c>
      <c r="K345" s="45">
        <f t="shared" si="194"/>
        <v>0.75349949031213515</v>
      </c>
      <c r="L345" s="45">
        <f t="shared" si="194"/>
        <v>0.75558865294934729</v>
      </c>
      <c r="M345" s="45">
        <f t="shared" si="194"/>
        <v>0.75857569386228418</v>
      </c>
      <c r="N345" s="45">
        <f t="shared" si="194"/>
        <v>0.76266682432050659</v>
      </c>
      <c r="O345" s="45">
        <f t="shared" si="194"/>
        <v>0.76835104067198634</v>
      </c>
      <c r="P345" s="45">
        <f t="shared" si="194"/>
        <v>0.77586818058908402</v>
      </c>
      <c r="Q345" s="45">
        <f t="shared" si="194"/>
        <v>0.78559543296147938</v>
      </c>
      <c r="R345" s="45">
        <f t="shared" ref="R345:V345" si="195">IF(R326=0,"",R326/R307)</f>
        <v>0.79883189781301212</v>
      </c>
      <c r="S345" s="45">
        <f t="shared" si="195"/>
        <v>0.81539503626162224</v>
      </c>
      <c r="T345" s="45">
        <f t="shared" si="195"/>
        <v>0.83322616435072616</v>
      </c>
      <c r="U345" s="45">
        <f t="shared" si="195"/>
        <v>0.85026659812378913</v>
      </c>
      <c r="V345" s="45">
        <f t="shared" si="195"/>
        <v>0.86445765362425353</v>
      </c>
      <c r="W345" s="45">
        <f t="shared" ref="W345:Y345" si="196">IF(W326=0,"",W326/W307)</f>
        <v>0.87508405009620072</v>
      </c>
      <c r="X345" s="45">
        <f t="shared" si="196"/>
        <v>0.88276189084682399</v>
      </c>
      <c r="Y345" s="45">
        <f t="shared" si="196"/>
        <v>0.88957056796518896</v>
      </c>
      <c r="DA345" s="60" t="s">
        <v>3661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218.2864552925646</v>
      </c>
      <c r="D347" s="117">
        <f t="shared" si="197"/>
        <v>308.83972999414863</v>
      </c>
      <c r="E347" s="117">
        <f t="shared" si="197"/>
        <v>430.53722933526831</v>
      </c>
      <c r="F347" s="117">
        <f t="shared" si="197"/>
        <v>323.77741199067123</v>
      </c>
      <c r="G347" s="117">
        <f t="shared" si="197"/>
        <v>244.92415815998976</v>
      </c>
      <c r="H347" s="117">
        <f t="shared" si="197"/>
        <v>476.33585424009317</v>
      </c>
      <c r="I347" s="117">
        <f t="shared" si="197"/>
        <v>390.78895344305948</v>
      </c>
      <c r="J347" s="117">
        <f t="shared" si="197"/>
        <v>398.94851391190781</v>
      </c>
      <c r="K347" s="117">
        <f t="shared" si="197"/>
        <v>228.96684464667243</v>
      </c>
      <c r="L347" s="117">
        <f t="shared" si="197"/>
        <v>305.90453952871769</v>
      </c>
      <c r="M347" s="117">
        <f t="shared" si="197"/>
        <v>156.61710260048571</v>
      </c>
      <c r="N347" s="117">
        <f t="shared" si="197"/>
        <v>151.11325232753157</v>
      </c>
      <c r="O347" s="117">
        <f t="shared" si="197"/>
        <v>112.15550424456586</v>
      </c>
      <c r="P347" s="117">
        <f t="shared" si="197"/>
        <v>186.58443260152762</v>
      </c>
      <c r="Q347" s="117">
        <f t="shared" si="197"/>
        <v>198.08223811873188</v>
      </c>
      <c r="R347" s="117">
        <f t="shared" ref="R347:V347" si="198">R348+R351+R353+R362</f>
        <v>288.2164926124716</v>
      </c>
      <c r="S347" s="117">
        <f t="shared" si="198"/>
        <v>239.10733262596654</v>
      </c>
      <c r="T347" s="117">
        <f t="shared" si="198"/>
        <v>233.38691712231767</v>
      </c>
      <c r="U347" s="117">
        <f t="shared" si="198"/>
        <v>201.32161095734119</v>
      </c>
      <c r="V347" s="117">
        <f t="shared" si="198"/>
        <v>154.74322928461186</v>
      </c>
      <c r="W347" s="117">
        <f t="shared" ref="W347:Y347" si="199">W348+W351+W353+W362</f>
        <v>60.29335398993895</v>
      </c>
      <c r="X347" s="117">
        <f t="shared" si="199"/>
        <v>81.596424555956844</v>
      </c>
      <c r="Y347" s="117">
        <f t="shared" si="199"/>
        <v>91.815303598763435</v>
      </c>
      <c r="DA347" s="129" t="s">
        <v>3812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162.60747552620737</v>
      </c>
      <c r="D348" s="122">
        <f t="shared" si="200"/>
        <v>229.06723597961275</v>
      </c>
      <c r="E348" s="122">
        <f t="shared" si="200"/>
        <v>337.93280301389046</v>
      </c>
      <c r="F348" s="122">
        <f t="shared" si="200"/>
        <v>255.11505049179695</v>
      </c>
      <c r="G348" s="122">
        <f t="shared" si="200"/>
        <v>188.23829898748886</v>
      </c>
      <c r="H348" s="122">
        <f t="shared" si="200"/>
        <v>374.63233380041692</v>
      </c>
      <c r="I348" s="122">
        <f t="shared" si="200"/>
        <v>298.53860518883596</v>
      </c>
      <c r="J348" s="122">
        <f t="shared" si="200"/>
        <v>312.60113975640149</v>
      </c>
      <c r="K348" s="122">
        <f t="shared" si="200"/>
        <v>174.88982339512745</v>
      </c>
      <c r="L348" s="122">
        <f t="shared" si="200"/>
        <v>247.22564096289344</v>
      </c>
      <c r="M348" s="122">
        <f t="shared" si="200"/>
        <v>125.98290013434233</v>
      </c>
      <c r="N348" s="122">
        <f t="shared" si="200"/>
        <v>110.24564954201418</v>
      </c>
      <c r="O348" s="122">
        <f t="shared" si="200"/>
        <v>80.04974367306896</v>
      </c>
      <c r="P348" s="122">
        <f t="shared" si="200"/>
        <v>134.04512453037577</v>
      </c>
      <c r="Q348" s="122">
        <f t="shared" si="200"/>
        <v>136.52676506905917</v>
      </c>
      <c r="R348" s="122">
        <f t="shared" ref="R348:V348" si="201">SUM(R349:R350)</f>
        <v>194.57093526421716</v>
      </c>
      <c r="S348" s="122">
        <f t="shared" si="201"/>
        <v>164.4522579099405</v>
      </c>
      <c r="T348" s="122">
        <f t="shared" si="201"/>
        <v>170.38680026562665</v>
      </c>
      <c r="U348" s="122">
        <f t="shared" si="201"/>
        <v>133.66730820924499</v>
      </c>
      <c r="V348" s="122">
        <f t="shared" si="201"/>
        <v>98.137578713424574</v>
      </c>
      <c r="W348" s="122">
        <f t="shared" ref="W348:Y348" si="202">SUM(W349:W350)</f>
        <v>38.630141250845092</v>
      </c>
      <c r="X348" s="122">
        <f t="shared" si="202"/>
        <v>52.387074460060134</v>
      </c>
      <c r="Y348" s="122">
        <f t="shared" si="202"/>
        <v>71.906010045899663</v>
      </c>
      <c r="DA348" s="130" t="s">
        <v>3813</v>
      </c>
    </row>
    <row r="349" spans="1:105" ht="12" customHeight="1" x14ac:dyDescent="0.25">
      <c r="A349" s="97" t="s">
        <v>212</v>
      </c>
      <c r="B349" s="98"/>
      <c r="C349" s="98">
        <v>162.60747552620737</v>
      </c>
      <c r="D349" s="98">
        <v>229.06723597961275</v>
      </c>
      <c r="E349" s="98">
        <v>337.93280301389046</v>
      </c>
      <c r="F349" s="98">
        <v>255.11505049179695</v>
      </c>
      <c r="G349" s="98">
        <v>188.23829898748886</v>
      </c>
      <c r="H349" s="98">
        <v>374.63233380041692</v>
      </c>
      <c r="I349" s="98">
        <v>298.53860518883596</v>
      </c>
      <c r="J349" s="98">
        <v>312.60113975640149</v>
      </c>
      <c r="K349" s="98">
        <v>174.88982339512745</v>
      </c>
      <c r="L349" s="98">
        <v>247.22564096289344</v>
      </c>
      <c r="M349" s="98">
        <v>125.98290013434233</v>
      </c>
      <c r="N349" s="98">
        <v>110.24564954201418</v>
      </c>
      <c r="O349" s="98">
        <v>80.04974367306896</v>
      </c>
      <c r="P349" s="98">
        <v>134.04512453037577</v>
      </c>
      <c r="Q349" s="98">
        <v>136.52676506905917</v>
      </c>
      <c r="R349" s="98">
        <v>194.57093526421716</v>
      </c>
      <c r="S349" s="98">
        <v>164.4522579099405</v>
      </c>
      <c r="T349" s="98">
        <v>170.38680026562665</v>
      </c>
      <c r="U349" s="98">
        <v>133.66730820924499</v>
      </c>
      <c r="V349" s="98">
        <v>98.137578713424574</v>
      </c>
      <c r="W349" s="98">
        <v>38.630141250845092</v>
      </c>
      <c r="X349" s="98">
        <v>52.387074460060134</v>
      </c>
      <c r="Y349" s="98">
        <v>71.906010045899663</v>
      </c>
      <c r="DA349" s="63" t="s">
        <v>3814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3815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3816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3817</v>
      </c>
    </row>
    <row r="353" spans="1:105" ht="12" customHeight="1" x14ac:dyDescent="0.25">
      <c r="A353" s="121" t="s">
        <v>55</v>
      </c>
      <c r="B353" s="122"/>
      <c r="C353" s="122">
        <v>39.331109079206804</v>
      </c>
      <c r="D353" s="122">
        <v>53.278183617897575</v>
      </c>
      <c r="E353" s="122">
        <v>62.049452397778943</v>
      </c>
      <c r="F353" s="122">
        <v>46.926279225875177</v>
      </c>
      <c r="G353" s="122">
        <v>35.960738413275649</v>
      </c>
      <c r="H353" s="122">
        <v>66.662251491483531</v>
      </c>
      <c r="I353" s="122">
        <v>59.003356294247546</v>
      </c>
      <c r="J353" s="122">
        <v>54.642198633672599</v>
      </c>
      <c r="K353" s="122">
        <v>35.030998542318237</v>
      </c>
      <c r="L353" s="122">
        <v>40.511369189100172</v>
      </c>
      <c r="M353" s="122">
        <v>20.032627860945741</v>
      </c>
      <c r="N353" s="122">
        <v>25.667273813078587</v>
      </c>
      <c r="O353" s="122">
        <v>20.351265133104377</v>
      </c>
      <c r="P353" s="122">
        <v>36.789138850767273</v>
      </c>
      <c r="Q353" s="122">
        <v>37.198658862358975</v>
      </c>
      <c r="R353" s="122">
        <v>61.630371486509787</v>
      </c>
      <c r="S353" s="122">
        <v>51.798348229837636</v>
      </c>
      <c r="T353" s="122">
        <v>40.962554639867889</v>
      </c>
      <c r="U353" s="122">
        <v>44.549728181651624</v>
      </c>
      <c r="V353" s="122">
        <v>34.24920500687336</v>
      </c>
      <c r="W353" s="122">
        <v>14.107964615438831</v>
      </c>
      <c r="X353" s="122">
        <v>19.64287314423991</v>
      </c>
      <c r="Y353" s="122">
        <v>7.8933860473248281</v>
      </c>
      <c r="DA353" s="130" t="s">
        <v>3818</v>
      </c>
    </row>
    <row r="354" spans="1:105" ht="12" customHeight="1" x14ac:dyDescent="0.25">
      <c r="A354" s="97" t="s">
        <v>134</v>
      </c>
      <c r="B354" s="98"/>
      <c r="C354" s="98">
        <v>39.331109079206804</v>
      </c>
      <c r="D354" s="98">
        <v>53.269993996507687</v>
      </c>
      <c r="E354" s="98">
        <v>62.036326681762766</v>
      </c>
      <c r="F354" s="98">
        <v>46.921455024633161</v>
      </c>
      <c r="G354" s="98">
        <v>35.957092334492792</v>
      </c>
      <c r="H354" s="98">
        <v>66.642143096861574</v>
      </c>
      <c r="I354" s="98">
        <v>58.967913570297171</v>
      </c>
      <c r="J354" s="98">
        <v>54.593131444187705</v>
      </c>
      <c r="K354" s="98">
        <v>34.991142875202115</v>
      </c>
      <c r="L354" s="98">
        <v>40.472328061400482</v>
      </c>
      <c r="M354" s="98">
        <v>20.032627860945741</v>
      </c>
      <c r="N354" s="98">
        <v>25.667273813078587</v>
      </c>
      <c r="O354" s="98">
        <v>20.345318244617815</v>
      </c>
      <c r="P354" s="98">
        <v>36.771154138524309</v>
      </c>
      <c r="Q354" s="98">
        <v>37.184291202012567</v>
      </c>
      <c r="R354" s="98">
        <v>61.606498427902444</v>
      </c>
      <c r="S354" s="98">
        <v>51.787242347732061</v>
      </c>
      <c r="T354" s="98">
        <v>40.942978342882618</v>
      </c>
      <c r="U354" s="98">
        <v>44.522268858413938</v>
      </c>
      <c r="V354" s="98">
        <v>34.230602294431584</v>
      </c>
      <c r="W354" s="98">
        <v>14.08210334696494</v>
      </c>
      <c r="X354" s="98">
        <v>19.64287314423991</v>
      </c>
      <c r="Y354" s="98">
        <v>7.8933860473248281</v>
      </c>
      <c r="DA354" s="63" t="s">
        <v>3819</v>
      </c>
    </row>
    <row r="355" spans="1:105" ht="12" customHeight="1" x14ac:dyDescent="0.25">
      <c r="A355" s="97" t="s">
        <v>133</v>
      </c>
      <c r="B355" s="98"/>
      <c r="C355" s="98">
        <v>0</v>
      </c>
      <c r="D355" s="98">
        <v>8.1896213898907163E-3</v>
      </c>
      <c r="E355" s="98">
        <v>1.312571601617697E-2</v>
      </c>
      <c r="F355" s="98">
        <v>4.8242012420159066E-3</v>
      </c>
      <c r="G355" s="98">
        <v>3.646078782858869E-3</v>
      </c>
      <c r="H355" s="98">
        <v>2.0108394621953497E-2</v>
      </c>
      <c r="I355" s="98">
        <v>3.544272395037696E-2</v>
      </c>
      <c r="J355" s="98">
        <v>4.9067189484897002E-2</v>
      </c>
      <c r="K355" s="98">
        <v>3.9855667116124649E-2</v>
      </c>
      <c r="L355" s="98">
        <v>3.9041127699686755E-2</v>
      </c>
      <c r="M355" s="98">
        <v>0</v>
      </c>
      <c r="N355" s="98">
        <v>0</v>
      </c>
      <c r="O355" s="98">
        <v>5.9468884865606373E-3</v>
      </c>
      <c r="P355" s="98">
        <v>1.7984712242965627E-2</v>
      </c>
      <c r="Q355" s="98">
        <v>1.436766034640932E-2</v>
      </c>
      <c r="R355" s="98">
        <v>2.3873058607345975E-2</v>
      </c>
      <c r="S355" s="98">
        <v>1.1105882105573488E-2</v>
      </c>
      <c r="T355" s="98">
        <v>1.9576296985270129E-2</v>
      </c>
      <c r="U355" s="98">
        <v>2.7459323237686458E-2</v>
      </c>
      <c r="V355" s="98">
        <v>1.8602712441773903E-2</v>
      </c>
      <c r="W355" s="98">
        <v>2.5861268473891683E-2</v>
      </c>
      <c r="X355" s="98">
        <v>0</v>
      </c>
      <c r="Y355" s="98">
        <v>0</v>
      </c>
      <c r="DA355" s="63" t="s">
        <v>3820</v>
      </c>
    </row>
    <row r="356" spans="1:105" ht="12" customHeight="1" x14ac:dyDescent="0.25">
      <c r="A356" s="100" t="s">
        <v>212</v>
      </c>
      <c r="B356" s="101"/>
      <c r="C356" s="101">
        <v>0</v>
      </c>
      <c r="D356" s="101">
        <v>8.1896213898907163E-3</v>
      </c>
      <c r="E356" s="101">
        <v>1.312571601617697E-2</v>
      </c>
      <c r="F356" s="101">
        <v>4.8242012420159066E-3</v>
      </c>
      <c r="G356" s="101">
        <v>3.646078782858869E-3</v>
      </c>
      <c r="H356" s="101">
        <v>2.0108394621953497E-2</v>
      </c>
      <c r="I356" s="101">
        <v>3.544272395037696E-2</v>
      </c>
      <c r="J356" s="101">
        <v>4.9067189484897002E-2</v>
      </c>
      <c r="K356" s="101">
        <v>3.9855667116124649E-2</v>
      </c>
      <c r="L356" s="101">
        <v>3.9041127699686755E-2</v>
      </c>
      <c r="M356" s="101">
        <v>0</v>
      </c>
      <c r="N356" s="101">
        <v>0</v>
      </c>
      <c r="O356" s="101">
        <v>5.9468884865606373E-3</v>
      </c>
      <c r="P356" s="101">
        <v>1.7984712242965627E-2</v>
      </c>
      <c r="Q356" s="101">
        <v>1.436766034640932E-2</v>
      </c>
      <c r="R356" s="101">
        <v>2.3873058607345975E-2</v>
      </c>
      <c r="S356" s="101">
        <v>1.1105882105573488E-2</v>
      </c>
      <c r="T356" s="101">
        <v>1.9576296985270129E-2</v>
      </c>
      <c r="U356" s="101">
        <v>2.7459323237686458E-2</v>
      </c>
      <c r="V356" s="101">
        <v>1.8602712441773903E-2</v>
      </c>
      <c r="W356" s="101">
        <v>2.5861268473891683E-2</v>
      </c>
      <c r="X356" s="101">
        <v>0</v>
      </c>
      <c r="Y356" s="101">
        <v>0</v>
      </c>
      <c r="DA356" s="131" t="s">
        <v>3821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3822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3823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3824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3825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3826</v>
      </c>
    </row>
    <row r="362" spans="1:105" ht="12" customHeight="1" x14ac:dyDescent="0.25">
      <c r="A362" s="121" t="s">
        <v>54</v>
      </c>
      <c r="B362" s="122"/>
      <c r="C362" s="122">
        <v>16.347870687150429</v>
      </c>
      <c r="D362" s="122">
        <v>26.494310396638319</v>
      </c>
      <c r="E362" s="122">
        <v>30.554973923598897</v>
      </c>
      <c r="F362" s="122">
        <v>21.736082272999109</v>
      </c>
      <c r="G362" s="122">
        <v>20.725120759225248</v>
      </c>
      <c r="H362" s="122">
        <v>35.041268948192744</v>
      </c>
      <c r="I362" s="122">
        <v>33.246991959975936</v>
      </c>
      <c r="J362" s="122">
        <v>31.705175521833709</v>
      </c>
      <c r="K362" s="122">
        <v>19.046022709226747</v>
      </c>
      <c r="L362" s="122">
        <v>18.167529376724094</v>
      </c>
      <c r="M362" s="122">
        <v>10.601574605197628</v>
      </c>
      <c r="N362" s="122">
        <v>15.200328972438797</v>
      </c>
      <c r="O362" s="122">
        <v>11.754495438392521</v>
      </c>
      <c r="P362" s="122">
        <v>15.75016922038459</v>
      </c>
      <c r="Q362" s="122">
        <v>24.356814187313756</v>
      </c>
      <c r="R362" s="122">
        <v>32.015185861744669</v>
      </c>
      <c r="S362" s="122">
        <v>22.856726486188382</v>
      </c>
      <c r="T362" s="122">
        <v>22.037562216823147</v>
      </c>
      <c r="U362" s="122">
        <v>23.104574566444565</v>
      </c>
      <c r="V362" s="122">
        <v>22.35644556431393</v>
      </c>
      <c r="W362" s="122">
        <v>7.5552481236550255</v>
      </c>
      <c r="X362" s="122">
        <v>9.5664769516567958</v>
      </c>
      <c r="Y362" s="122">
        <v>12.015907505538953</v>
      </c>
      <c r="DA362" s="130" t="s">
        <v>3827</v>
      </c>
    </row>
    <row r="363" spans="1:105" ht="12" customHeight="1" x14ac:dyDescent="0.25">
      <c r="A363" s="97" t="s">
        <v>175</v>
      </c>
      <c r="B363" s="98"/>
      <c r="C363" s="98">
        <v>16.347870687150429</v>
      </c>
      <c r="D363" s="98">
        <v>26.494310396638319</v>
      </c>
      <c r="E363" s="98">
        <v>30.554973923598897</v>
      </c>
      <c r="F363" s="98">
        <v>21.736082272999109</v>
      </c>
      <c r="G363" s="98">
        <v>20.725120759225248</v>
      </c>
      <c r="H363" s="98">
        <v>35.041268948192744</v>
      </c>
      <c r="I363" s="98">
        <v>33.246991959975936</v>
      </c>
      <c r="J363" s="98">
        <v>31.705175521833709</v>
      </c>
      <c r="K363" s="98">
        <v>19.046022709226747</v>
      </c>
      <c r="L363" s="98">
        <v>18.167529376724094</v>
      </c>
      <c r="M363" s="98">
        <v>10.601574605197628</v>
      </c>
      <c r="N363" s="98">
        <v>15.200328972438797</v>
      </c>
      <c r="O363" s="98">
        <v>11.754495438392521</v>
      </c>
      <c r="P363" s="98">
        <v>15.75016922038459</v>
      </c>
      <c r="Q363" s="98">
        <v>24.356814187313756</v>
      </c>
      <c r="R363" s="98">
        <v>32.015185861744669</v>
      </c>
      <c r="S363" s="98">
        <v>22.856726486188382</v>
      </c>
      <c r="T363" s="98">
        <v>22.037562216823147</v>
      </c>
      <c r="U363" s="98">
        <v>23.104574566444565</v>
      </c>
      <c r="V363" s="98">
        <v>22.35644556431393</v>
      </c>
      <c r="W363" s="98">
        <v>7.5552481236550255</v>
      </c>
      <c r="X363" s="98">
        <v>9.5664769516567958</v>
      </c>
      <c r="Y363" s="98">
        <v>12.015907505538953</v>
      </c>
      <c r="DA363" s="63" t="s">
        <v>3828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3829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7158.2335732465317</v>
      </c>
      <c r="D366" s="117">
        <f t="shared" si="204"/>
        <v>7421.4592730706299</v>
      </c>
      <c r="E366" s="117">
        <f t="shared" si="204"/>
        <v>7954.5656488497289</v>
      </c>
      <c r="F366" s="117">
        <f t="shared" si="204"/>
        <v>7768.8681932566242</v>
      </c>
      <c r="G366" s="117">
        <f t="shared" si="204"/>
        <v>8039.5420708078154</v>
      </c>
      <c r="H366" s="117">
        <f t="shared" si="204"/>
        <v>8447.2579466106963</v>
      </c>
      <c r="I366" s="117">
        <f t="shared" si="204"/>
        <v>8376.5723328008698</v>
      </c>
      <c r="J366" s="117">
        <f t="shared" si="204"/>
        <v>7585.7331910028433</v>
      </c>
      <c r="K366" s="117">
        <f t="shared" si="204"/>
        <v>7607.7702557553457</v>
      </c>
      <c r="L366" s="117">
        <f t="shared" si="204"/>
        <v>8494.0908046762816</v>
      </c>
      <c r="M366" s="117">
        <f t="shared" si="204"/>
        <v>6933.7656014413205</v>
      </c>
      <c r="N366" s="117">
        <f t="shared" si="204"/>
        <v>7130.2028767622214</v>
      </c>
      <c r="O366" s="117">
        <f t="shared" si="204"/>
        <v>6318.2873708593252</v>
      </c>
      <c r="P366" s="117">
        <f t="shared" si="204"/>
        <v>5700.4980196463484</v>
      </c>
      <c r="Q366" s="117">
        <f t="shared" si="204"/>
        <v>5836.4617355537375</v>
      </c>
      <c r="R366" s="117">
        <f t="shared" ref="R366:V366" si="205">R367+R370+R372+R381</f>
        <v>5446.6097295133677</v>
      </c>
      <c r="S366" s="117">
        <f t="shared" si="205"/>
        <v>5147.3482310382105</v>
      </c>
      <c r="T366" s="117">
        <f t="shared" si="205"/>
        <v>5414.7854032428377</v>
      </c>
      <c r="U366" s="117">
        <f t="shared" si="205"/>
        <v>5075.3615318403745</v>
      </c>
      <c r="V366" s="117">
        <f t="shared" si="205"/>
        <v>5099.5055867127221</v>
      </c>
      <c r="W366" s="117">
        <f t="shared" ref="W366:Y366" si="206">W367+W370+W372+W381</f>
        <v>5396.2036273378271</v>
      </c>
      <c r="X366" s="117">
        <f t="shared" si="206"/>
        <v>4734.5348878058185</v>
      </c>
      <c r="Y366" s="117">
        <f t="shared" si="206"/>
        <v>4436.9588367632405</v>
      </c>
      <c r="DA366" s="129" t="s">
        <v>3980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5128.332359882831</v>
      </c>
      <c r="D367" s="122">
        <f t="shared" si="207"/>
        <v>5417.0485505187007</v>
      </c>
      <c r="E367" s="122">
        <f t="shared" si="207"/>
        <v>5935.8543288799183</v>
      </c>
      <c r="F367" s="122">
        <f t="shared" si="207"/>
        <v>5857.5550873912898</v>
      </c>
      <c r="G367" s="122">
        <f t="shared" si="207"/>
        <v>6019.8707016028839</v>
      </c>
      <c r="H367" s="122">
        <f t="shared" si="207"/>
        <v>6345.6384600586352</v>
      </c>
      <c r="I367" s="122">
        <f t="shared" si="207"/>
        <v>6245.9191959736345</v>
      </c>
      <c r="J367" s="122">
        <f t="shared" si="207"/>
        <v>5604.6913827598846</v>
      </c>
      <c r="K367" s="122">
        <f t="shared" si="207"/>
        <v>5622.1323102331071</v>
      </c>
      <c r="L367" s="122">
        <f t="shared" si="207"/>
        <v>6412.0965223409994</v>
      </c>
      <c r="M367" s="122">
        <f t="shared" si="207"/>
        <v>5054.4339897413811</v>
      </c>
      <c r="N367" s="122">
        <f t="shared" si="207"/>
        <v>5098.1653432074045</v>
      </c>
      <c r="O367" s="122">
        <f t="shared" si="207"/>
        <v>4484.7183726739322</v>
      </c>
      <c r="P367" s="122">
        <f t="shared" si="207"/>
        <v>3952.7417599130094</v>
      </c>
      <c r="Q367" s="122">
        <f t="shared" si="207"/>
        <v>3990.5293562095085</v>
      </c>
      <c r="R367" s="122">
        <f t="shared" ref="R367:V367" si="208">SUM(R368:R369)</f>
        <v>3523.8752109975244</v>
      </c>
      <c r="S367" s="122">
        <f t="shared" si="208"/>
        <v>3316.6006620698386</v>
      </c>
      <c r="T367" s="122">
        <f t="shared" si="208"/>
        <v>3542.2000265950783</v>
      </c>
      <c r="U367" s="122">
        <f t="shared" si="208"/>
        <v>3231.7195116346838</v>
      </c>
      <c r="V367" s="122">
        <f t="shared" si="208"/>
        <v>3208.2626483611198</v>
      </c>
      <c r="W367" s="122">
        <f t="shared" ref="W367:Y367" si="209">SUM(W368:W369)</f>
        <v>3366.1884703204655</v>
      </c>
      <c r="X367" s="122">
        <f t="shared" si="209"/>
        <v>2923.1350441876461</v>
      </c>
      <c r="Y367" s="122">
        <f t="shared" si="209"/>
        <v>2768.6508957301762</v>
      </c>
      <c r="DA367" s="130" t="s">
        <v>3981</v>
      </c>
    </row>
    <row r="368" spans="1:105" ht="12" customHeight="1" x14ac:dyDescent="0.25">
      <c r="A368" s="97" t="s">
        <v>212</v>
      </c>
      <c r="B368" s="98"/>
      <c r="C368" s="98">
        <v>5070.9089279168747</v>
      </c>
      <c r="D368" s="98">
        <v>5357.7582251862787</v>
      </c>
      <c r="E368" s="98">
        <v>5874.4611243546933</v>
      </c>
      <c r="F368" s="98">
        <v>5796.5005463834805</v>
      </c>
      <c r="G368" s="98">
        <v>5958.5889014035019</v>
      </c>
      <c r="H368" s="98">
        <v>6282.9462320833645</v>
      </c>
      <c r="I368" s="98">
        <v>6184.0120786625976</v>
      </c>
      <c r="J368" s="98">
        <v>5549.8170167865046</v>
      </c>
      <c r="K368" s="98">
        <v>5568.3976942231793</v>
      </c>
      <c r="L368" s="98">
        <v>6350.2457044912544</v>
      </c>
      <c r="M368" s="98">
        <v>5003.946526227528</v>
      </c>
      <c r="N368" s="98">
        <v>5045.7339695647534</v>
      </c>
      <c r="O368" s="98">
        <v>4435.1932208097187</v>
      </c>
      <c r="P368" s="98">
        <v>3905.666509725007</v>
      </c>
      <c r="Q368" s="98">
        <v>3942.6856435374862</v>
      </c>
      <c r="R368" s="98">
        <v>3480.5894113333693</v>
      </c>
      <c r="S368" s="98">
        <v>3275.7818576436157</v>
      </c>
      <c r="T368" s="98">
        <v>3497.591608737629</v>
      </c>
      <c r="U368" s="98">
        <v>3190.9832811354258</v>
      </c>
      <c r="V368" s="98">
        <v>3167.3733827285037</v>
      </c>
      <c r="W368" s="98">
        <v>3322.7586442626889</v>
      </c>
      <c r="X368" s="98">
        <v>2884.6814474557236</v>
      </c>
      <c r="Y368" s="98">
        <v>2732.178353342405</v>
      </c>
      <c r="DA368" s="63" t="s">
        <v>3982</v>
      </c>
    </row>
    <row r="369" spans="1:105" ht="12" customHeight="1" x14ac:dyDescent="0.25">
      <c r="A369" s="97" t="s">
        <v>53</v>
      </c>
      <c r="B369" s="98"/>
      <c r="C369" s="98">
        <v>57.423431965955928</v>
      </c>
      <c r="D369" s="98">
        <v>59.290325332422498</v>
      </c>
      <c r="E369" s="98">
        <v>61.39320452522459</v>
      </c>
      <c r="F369" s="98">
        <v>61.054541007809362</v>
      </c>
      <c r="G369" s="98">
        <v>61.281800199381522</v>
      </c>
      <c r="H369" s="98">
        <v>62.692227975270555</v>
      </c>
      <c r="I369" s="98">
        <v>61.907117311036949</v>
      </c>
      <c r="J369" s="98">
        <v>54.874365973380357</v>
      </c>
      <c r="K369" s="98">
        <v>53.7346160099274</v>
      </c>
      <c r="L369" s="98">
        <v>61.850817849745084</v>
      </c>
      <c r="M369" s="98">
        <v>50.487463513852646</v>
      </c>
      <c r="N369" s="98">
        <v>52.431373642651444</v>
      </c>
      <c r="O369" s="98">
        <v>49.525151864213782</v>
      </c>
      <c r="P369" s="98">
        <v>47.075250188002627</v>
      </c>
      <c r="Q369" s="98">
        <v>47.843712672022122</v>
      </c>
      <c r="R369" s="98">
        <v>43.285799664154929</v>
      </c>
      <c r="S369" s="98">
        <v>40.818804426222741</v>
      </c>
      <c r="T369" s="98">
        <v>44.608417857449233</v>
      </c>
      <c r="U369" s="98">
        <v>40.736230499257772</v>
      </c>
      <c r="V369" s="98">
        <v>40.889265632616095</v>
      </c>
      <c r="W369" s="98">
        <v>43.429826057776417</v>
      </c>
      <c r="X369" s="98">
        <v>38.453596731922339</v>
      </c>
      <c r="Y369" s="98">
        <v>36.472542387771192</v>
      </c>
      <c r="DA369" s="63" t="s">
        <v>3983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69.305385244349026</v>
      </c>
      <c r="D370" s="122">
        <f t="shared" si="210"/>
        <v>43.595780211464188</v>
      </c>
      <c r="E370" s="122">
        <f t="shared" si="210"/>
        <v>85.611499676521547</v>
      </c>
      <c r="F370" s="122">
        <f t="shared" si="210"/>
        <v>97.441759506930964</v>
      </c>
      <c r="G370" s="122">
        <f t="shared" si="210"/>
        <v>155.14256497124177</v>
      </c>
      <c r="H370" s="122">
        <f t="shared" si="210"/>
        <v>48.851388651706451</v>
      </c>
      <c r="I370" s="122">
        <f t="shared" si="210"/>
        <v>53.788866804820081</v>
      </c>
      <c r="J370" s="122">
        <f t="shared" si="210"/>
        <v>41.604960216780448</v>
      </c>
      <c r="K370" s="122">
        <f t="shared" si="210"/>
        <v>62.82879015205598</v>
      </c>
      <c r="L370" s="122">
        <f t="shared" si="210"/>
        <v>74.550060895689725</v>
      </c>
      <c r="M370" s="122">
        <f t="shared" si="210"/>
        <v>51.346726443661424</v>
      </c>
      <c r="N370" s="122">
        <f t="shared" si="210"/>
        <v>77.592184329056124</v>
      </c>
      <c r="O370" s="122">
        <f t="shared" si="210"/>
        <v>14.818146427175815</v>
      </c>
      <c r="P370" s="122">
        <f t="shared" si="210"/>
        <v>3.9709022156105287</v>
      </c>
      <c r="Q370" s="122">
        <f t="shared" si="210"/>
        <v>4.499883114184029</v>
      </c>
      <c r="R370" s="122">
        <f t="shared" si="210"/>
        <v>21.619748061422044</v>
      </c>
      <c r="S370" s="122">
        <f t="shared" si="210"/>
        <v>26.542256520497048</v>
      </c>
      <c r="T370" s="122">
        <f t="shared" si="210"/>
        <v>34.81062250344803</v>
      </c>
      <c r="U370" s="122">
        <f t="shared" si="210"/>
        <v>18.84957363956077</v>
      </c>
      <c r="V370" s="122">
        <f t="shared" si="210"/>
        <v>20.27978887970287</v>
      </c>
      <c r="W370" s="122">
        <f t="shared" si="210"/>
        <v>19.848892948764057</v>
      </c>
      <c r="X370" s="122">
        <f t="shared" si="210"/>
        <v>25.619773544535061</v>
      </c>
      <c r="Y370" s="122">
        <f t="shared" si="210"/>
        <v>8.8489480153213833</v>
      </c>
      <c r="DA370" s="130" t="s">
        <v>3984</v>
      </c>
    </row>
    <row r="371" spans="1:105" ht="12" customHeight="1" x14ac:dyDescent="0.25">
      <c r="A371" s="97" t="s">
        <v>53</v>
      </c>
      <c r="B371" s="98"/>
      <c r="C371" s="98">
        <f>RES_hhdet_in_fech!C67</f>
        <v>69.305385244349026</v>
      </c>
      <c r="D371" s="98">
        <f>RES_hhdet_in_fech!D67</f>
        <v>43.595780211464188</v>
      </c>
      <c r="E371" s="98">
        <f>RES_hhdet_in_fech!E67</f>
        <v>85.611499676521547</v>
      </c>
      <c r="F371" s="98">
        <f>RES_hhdet_in_fech!F67</f>
        <v>97.441759506930964</v>
      </c>
      <c r="G371" s="98">
        <f>RES_hhdet_in_fech!G67</f>
        <v>155.14256497124177</v>
      </c>
      <c r="H371" s="98">
        <f>RES_hhdet_in_fech!H67</f>
        <v>48.851388651706451</v>
      </c>
      <c r="I371" s="98">
        <f>RES_hhdet_in_fech!I67</f>
        <v>53.788866804820081</v>
      </c>
      <c r="J371" s="98">
        <f>RES_hhdet_in_fech!J67</f>
        <v>41.604960216780448</v>
      </c>
      <c r="K371" s="98">
        <f>RES_hhdet_in_fech!K67</f>
        <v>62.82879015205598</v>
      </c>
      <c r="L371" s="98">
        <f>RES_hhdet_in_fech!L67</f>
        <v>74.550060895689725</v>
      </c>
      <c r="M371" s="98">
        <f>RES_hhdet_in_fech!M67</f>
        <v>51.346726443661424</v>
      </c>
      <c r="N371" s="98">
        <f>RES_hhdet_in_fech!N67</f>
        <v>77.592184329056124</v>
      </c>
      <c r="O371" s="98">
        <f>RES_hhdet_in_fech!O67</f>
        <v>14.818146427175815</v>
      </c>
      <c r="P371" s="98">
        <f>RES_hhdet_in_fech!P67</f>
        <v>3.9709022156105287</v>
      </c>
      <c r="Q371" s="98">
        <f>RES_hhdet_in_fech!Q67</f>
        <v>4.499883114184029</v>
      </c>
      <c r="R371" s="98">
        <f>RES_hhdet_in_fech!R67</f>
        <v>21.619748061422044</v>
      </c>
      <c r="S371" s="98">
        <f>RES_hhdet_in_fech!S67</f>
        <v>26.542256520497048</v>
      </c>
      <c r="T371" s="98">
        <f>RES_hhdet_in_fech!T67</f>
        <v>34.81062250344803</v>
      </c>
      <c r="U371" s="98">
        <f>RES_hhdet_in_fech!U67</f>
        <v>18.84957363956077</v>
      </c>
      <c r="V371" s="98">
        <f>RES_hhdet_in_fech!V67</f>
        <v>20.27978887970287</v>
      </c>
      <c r="W371" s="98">
        <f>RES_hhdet_in_fech!W67</f>
        <v>19.848892948764057</v>
      </c>
      <c r="X371" s="98">
        <f>RES_hhdet_in_fech!X67</f>
        <v>25.619773544535061</v>
      </c>
      <c r="Y371" s="98">
        <f>RES_hhdet_in_fech!Y67</f>
        <v>8.8489480153213833</v>
      </c>
      <c r="DA371" s="63" t="s">
        <v>3985</v>
      </c>
    </row>
    <row r="372" spans="1:105" ht="12" customHeight="1" x14ac:dyDescent="0.25">
      <c r="A372" s="121" t="s">
        <v>55</v>
      </c>
      <c r="B372" s="122"/>
      <c r="C372" s="122">
        <v>1270.4753798165821</v>
      </c>
      <c r="D372" s="122">
        <v>1247.2398235785281</v>
      </c>
      <c r="E372" s="122">
        <v>1202.4708714722851</v>
      </c>
      <c r="F372" s="122">
        <v>1129.6346995849194</v>
      </c>
      <c r="G372" s="122">
        <v>1139.2532931197413</v>
      </c>
      <c r="H372" s="122">
        <v>1215.8666170393149</v>
      </c>
      <c r="I372" s="122">
        <v>1227.5155385420505</v>
      </c>
      <c r="J372" s="122">
        <v>1138.4919096623917</v>
      </c>
      <c r="K372" s="122">
        <v>1126.2890366103529</v>
      </c>
      <c r="L372" s="122">
        <v>1219.0489192020148</v>
      </c>
      <c r="M372" s="122">
        <v>1128.2654370996856</v>
      </c>
      <c r="N372" s="122">
        <v>1174.7423678193727</v>
      </c>
      <c r="O372" s="122">
        <v>1132.7483800476186</v>
      </c>
      <c r="P372" s="122">
        <v>1075.885242401821</v>
      </c>
      <c r="Q372" s="122">
        <v>1089.5402567429733</v>
      </c>
      <c r="R372" s="122">
        <v>1157.1212046238404</v>
      </c>
      <c r="S372" s="122">
        <v>1110.1903519073442</v>
      </c>
      <c r="T372" s="122">
        <v>1104.0015330312804</v>
      </c>
      <c r="U372" s="122">
        <v>1109.976754650299</v>
      </c>
      <c r="V372" s="122">
        <v>1111.6490046963399</v>
      </c>
      <c r="W372" s="122">
        <v>1233.2196641281289</v>
      </c>
      <c r="X372" s="122">
        <v>1081.6300073621271</v>
      </c>
      <c r="Y372" s="122">
        <v>985.55124694299025</v>
      </c>
      <c r="DA372" s="130" t="s">
        <v>3986</v>
      </c>
    </row>
    <row r="373" spans="1:105" ht="12" customHeight="1" x14ac:dyDescent="0.25">
      <c r="A373" s="97" t="s">
        <v>134</v>
      </c>
      <c r="B373" s="98"/>
      <c r="C373" s="98">
        <v>1274.598906987495</v>
      </c>
      <c r="D373" s="98">
        <v>1248.104333532186</v>
      </c>
      <c r="E373" s="98">
        <v>1240.808719406579</v>
      </c>
      <c r="F373" s="98">
        <v>1141.606514863438</v>
      </c>
      <c r="G373" s="98">
        <v>1139.9424085045264</v>
      </c>
      <c r="H373" s="98">
        <v>1233.1480171710596</v>
      </c>
      <c r="I373" s="98">
        <v>1231.2204423209464</v>
      </c>
      <c r="J373" s="98">
        <v>1190.8079318554401</v>
      </c>
      <c r="K373" s="98">
        <v>1133.4553293584929</v>
      </c>
      <c r="L373" s="98">
        <v>1273.366756292344</v>
      </c>
      <c r="M373" s="98">
        <v>1136.922943762509</v>
      </c>
      <c r="N373" s="98">
        <v>1174.7423678193727</v>
      </c>
      <c r="O373" s="98">
        <v>1135.3598669641003</v>
      </c>
      <c r="P373" s="98">
        <v>1077.6456782882808</v>
      </c>
      <c r="Q373" s="98">
        <v>1095.5504218652375</v>
      </c>
      <c r="R373" s="98">
        <v>1173.2200152035261</v>
      </c>
      <c r="S373" s="98">
        <v>1121.9885641929122</v>
      </c>
      <c r="T373" s="98">
        <v>1129.2257593008733</v>
      </c>
      <c r="U373" s="98">
        <v>1114.6429863385526</v>
      </c>
      <c r="V373" s="98">
        <v>1113.5157019685641</v>
      </c>
      <c r="W373" s="98">
        <v>1238.9375249505817</v>
      </c>
      <c r="X373" s="98">
        <v>1081.6300073621271</v>
      </c>
      <c r="Y373" s="98">
        <v>1047.6516485568018</v>
      </c>
      <c r="DA373" s="63" t="s">
        <v>3987</v>
      </c>
    </row>
    <row r="374" spans="1:105" ht="12" customHeight="1" x14ac:dyDescent="0.25">
      <c r="A374" s="97" t="s">
        <v>133</v>
      </c>
      <c r="B374" s="98"/>
      <c r="C374" s="98">
        <v>0</v>
      </c>
      <c r="D374" s="98">
        <v>745.80273377319998</v>
      </c>
      <c r="E374" s="98">
        <v>728.54982451604826</v>
      </c>
      <c r="F374" s="98">
        <v>684.16368676496859</v>
      </c>
      <c r="G374" s="98">
        <v>688.13644894702963</v>
      </c>
      <c r="H374" s="98">
        <v>764.8112727748628</v>
      </c>
      <c r="I374" s="98">
        <v>763.01371629460073</v>
      </c>
      <c r="J374" s="98">
        <v>743.8061504492714</v>
      </c>
      <c r="K374" s="98">
        <v>713.81350448103819</v>
      </c>
      <c r="L374" s="98">
        <v>812.89500008689356</v>
      </c>
      <c r="M374" s="98">
        <v>0</v>
      </c>
      <c r="N374" s="98">
        <v>0</v>
      </c>
      <c r="O374" s="98">
        <v>770.1276873833192</v>
      </c>
      <c r="P374" s="98">
        <v>773.92491313779897</v>
      </c>
      <c r="Q374" s="98">
        <v>792.46309783632205</v>
      </c>
      <c r="R374" s="98">
        <v>870.26808651084787</v>
      </c>
      <c r="S374" s="98">
        <v>851.45990581818353</v>
      </c>
      <c r="T374" s="98">
        <v>870.50238534199968</v>
      </c>
      <c r="U374" s="98">
        <v>872.84331098550501</v>
      </c>
      <c r="V374" s="98">
        <v>875.16283411155678</v>
      </c>
      <c r="W374" s="98">
        <v>982.91875044228186</v>
      </c>
      <c r="X374" s="98">
        <v>0</v>
      </c>
      <c r="Y374" s="98">
        <v>0</v>
      </c>
      <c r="DA374" s="63" t="s">
        <v>3988</v>
      </c>
    </row>
    <row r="375" spans="1:105" ht="12" customHeight="1" x14ac:dyDescent="0.25">
      <c r="A375" s="100" t="s">
        <v>212</v>
      </c>
      <c r="B375" s="101"/>
      <c r="C375" s="101">
        <v>0</v>
      </c>
      <c r="D375" s="101">
        <v>111.29573557892769</v>
      </c>
      <c r="E375" s="101">
        <v>65.881641571347146</v>
      </c>
      <c r="F375" s="101">
        <v>78.705941027200709</v>
      </c>
      <c r="G375" s="101">
        <v>75.669609279319957</v>
      </c>
      <c r="H375" s="101">
        <v>113.30365413335672</v>
      </c>
      <c r="I375" s="101">
        <v>92.780698323744843</v>
      </c>
      <c r="J375" s="101">
        <v>83.92585810306845</v>
      </c>
      <c r="K375" s="101">
        <v>74.308759304351796</v>
      </c>
      <c r="L375" s="101">
        <v>87.246876400686659</v>
      </c>
      <c r="M375" s="101">
        <v>0</v>
      </c>
      <c r="N375" s="101">
        <v>0</v>
      </c>
      <c r="O375" s="101">
        <v>46.081178213760509</v>
      </c>
      <c r="P375" s="101">
        <v>90.406967268814483</v>
      </c>
      <c r="Q375" s="101">
        <v>20.923858461211481</v>
      </c>
      <c r="R375" s="101">
        <v>39.349822154579485</v>
      </c>
      <c r="S375" s="101">
        <v>62.791422598121315</v>
      </c>
      <c r="T375" s="101">
        <v>74.127145435513143</v>
      </c>
      <c r="U375" s="101">
        <v>93.470183702291379</v>
      </c>
      <c r="V375" s="101">
        <v>76.654310777014885</v>
      </c>
      <c r="W375" s="101">
        <v>99.6002795942494</v>
      </c>
      <c r="X375" s="101">
        <v>0</v>
      </c>
      <c r="Y375" s="101">
        <v>0</v>
      </c>
      <c r="DA375" s="131" t="s">
        <v>3989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634.50699819427223</v>
      </c>
      <c r="E376" s="104">
        <v>662.66818294470113</v>
      </c>
      <c r="F376" s="104">
        <v>605.45774573776782</v>
      </c>
      <c r="G376" s="104">
        <v>612.46683966770968</v>
      </c>
      <c r="H376" s="104">
        <v>651.50761864150604</v>
      </c>
      <c r="I376" s="104">
        <v>670.23301797085583</v>
      </c>
      <c r="J376" s="104">
        <v>659.88029234620285</v>
      </c>
      <c r="K376" s="104">
        <v>639.50474517668647</v>
      </c>
      <c r="L376" s="104">
        <v>725.64812368620676</v>
      </c>
      <c r="M376" s="104">
        <v>0</v>
      </c>
      <c r="N376" s="104">
        <v>0</v>
      </c>
      <c r="O376" s="104">
        <v>724.04650916955882</v>
      </c>
      <c r="P376" s="104">
        <v>683.51794586898461</v>
      </c>
      <c r="Q376" s="104">
        <v>771.5392393751107</v>
      </c>
      <c r="R376" s="104">
        <v>830.91826435626854</v>
      </c>
      <c r="S376" s="104">
        <v>788.66848322006228</v>
      </c>
      <c r="T376" s="104">
        <v>796.37523990648674</v>
      </c>
      <c r="U376" s="104">
        <v>779.37312728321353</v>
      </c>
      <c r="V376" s="104">
        <v>798.50852333454191</v>
      </c>
      <c r="W376" s="104">
        <v>883.31847084803246</v>
      </c>
      <c r="X376" s="104">
        <v>0</v>
      </c>
      <c r="Y376" s="104">
        <v>0</v>
      </c>
      <c r="DA376" s="132" t="s">
        <v>3990</v>
      </c>
    </row>
    <row r="377" spans="1:105" ht="12" customHeight="1" x14ac:dyDescent="0.25">
      <c r="A377" s="106" t="s">
        <v>122</v>
      </c>
      <c r="B377" s="101"/>
      <c r="C377" s="101">
        <v>1207.4496544769106</v>
      </c>
      <c r="D377" s="101">
        <v>0</v>
      </c>
      <c r="E377" s="101">
        <v>1030.1341693622658</v>
      </c>
      <c r="F377" s="101">
        <v>1034.5752225485571</v>
      </c>
      <c r="G377" s="101">
        <v>0</v>
      </c>
      <c r="H377" s="101">
        <v>1132.3236006636662</v>
      </c>
      <c r="I377" s="101">
        <v>0</v>
      </c>
      <c r="J377" s="101">
        <v>1105.5754004346461</v>
      </c>
      <c r="K377" s="101">
        <v>0</v>
      </c>
      <c r="L377" s="101">
        <v>1127.272446078571</v>
      </c>
      <c r="M377" s="101">
        <v>1169.8712643352205</v>
      </c>
      <c r="N377" s="101">
        <v>0</v>
      </c>
      <c r="O377" s="101">
        <v>0</v>
      </c>
      <c r="P377" s="101">
        <v>0</v>
      </c>
      <c r="Q377" s="101">
        <v>0</v>
      </c>
      <c r="R377" s="101">
        <v>1086.1915579492706</v>
      </c>
      <c r="S377" s="101">
        <v>1130.1870580574887</v>
      </c>
      <c r="T377" s="101">
        <v>1146.400703316822</v>
      </c>
      <c r="U377" s="101">
        <v>1153.5401634677398</v>
      </c>
      <c r="V377" s="101">
        <v>1146.5660760262269</v>
      </c>
      <c r="W377" s="101">
        <v>0</v>
      </c>
      <c r="X377" s="101">
        <v>0</v>
      </c>
      <c r="Y377" s="101">
        <v>1056.5786012034187</v>
      </c>
      <c r="DA377" s="131" t="s">
        <v>3991</v>
      </c>
    </row>
    <row r="378" spans="1:105" ht="12" customHeight="1" x14ac:dyDescent="0.25">
      <c r="A378" s="107" t="s">
        <v>121</v>
      </c>
      <c r="B378" s="104"/>
      <c r="C378" s="104">
        <v>854.76312159607232</v>
      </c>
      <c r="D378" s="104">
        <v>0</v>
      </c>
      <c r="E378" s="104">
        <v>666.91280624368142</v>
      </c>
      <c r="F378" s="104">
        <v>678.01206824717531</v>
      </c>
      <c r="G378" s="104">
        <v>0</v>
      </c>
      <c r="H378" s="104">
        <v>755.3743160694786</v>
      </c>
      <c r="I378" s="104">
        <v>0</v>
      </c>
      <c r="J378" s="104">
        <v>734.02906487271184</v>
      </c>
      <c r="K378" s="104">
        <v>0</v>
      </c>
      <c r="L378" s="104">
        <v>751.57197898436596</v>
      </c>
      <c r="M378" s="104">
        <v>798.27080403680657</v>
      </c>
      <c r="N378" s="104">
        <v>0</v>
      </c>
      <c r="O378" s="104">
        <v>0</v>
      </c>
      <c r="P378" s="104">
        <v>0</v>
      </c>
      <c r="Q378" s="104">
        <v>0</v>
      </c>
      <c r="R378" s="104">
        <v>791.04028870062302</v>
      </c>
      <c r="S378" s="104">
        <v>844.7640402522054</v>
      </c>
      <c r="T378" s="104">
        <v>868.73845458182348</v>
      </c>
      <c r="U378" s="104">
        <v>888.11514323352901</v>
      </c>
      <c r="V378" s="104">
        <v>0</v>
      </c>
      <c r="W378" s="104">
        <v>0</v>
      </c>
      <c r="X378" s="104">
        <v>0</v>
      </c>
      <c r="Y378" s="104">
        <v>851.96666640935052</v>
      </c>
      <c r="DA378" s="132" t="s">
        <v>3992</v>
      </c>
    </row>
    <row r="379" spans="1:105" ht="12" customHeight="1" x14ac:dyDescent="0.25">
      <c r="A379" s="108" t="s">
        <v>53</v>
      </c>
      <c r="B379" s="98"/>
      <c r="C379" s="98">
        <v>266.31292089920458</v>
      </c>
      <c r="D379" s="98">
        <v>0</v>
      </c>
      <c r="E379" s="98">
        <v>52.871844786400523</v>
      </c>
      <c r="F379" s="98">
        <v>71.02596752579511</v>
      </c>
      <c r="G379" s="98">
        <v>0</v>
      </c>
      <c r="H379" s="98">
        <v>104.48957042987388</v>
      </c>
      <c r="I379" s="98">
        <v>0</v>
      </c>
      <c r="J379" s="98">
        <v>77.598050848109224</v>
      </c>
      <c r="K379" s="98">
        <v>0</v>
      </c>
      <c r="L379" s="98">
        <v>73.05712374852861</v>
      </c>
      <c r="M379" s="98">
        <v>114.57237247053344</v>
      </c>
      <c r="N379" s="98">
        <v>0</v>
      </c>
      <c r="O379" s="98">
        <v>0</v>
      </c>
      <c r="P379" s="98">
        <v>0</v>
      </c>
      <c r="Q379" s="98">
        <v>0</v>
      </c>
      <c r="R379" s="98">
        <v>27.982103188079805</v>
      </c>
      <c r="S379" s="98">
        <v>62.607348873913764</v>
      </c>
      <c r="T379" s="98">
        <v>75.005302616043338</v>
      </c>
      <c r="U379" s="98">
        <v>98.700424666516454</v>
      </c>
      <c r="V379" s="98">
        <v>0</v>
      </c>
      <c r="W379" s="98">
        <v>0</v>
      </c>
      <c r="X379" s="98">
        <v>0</v>
      </c>
      <c r="Y379" s="98">
        <v>70.566180584533029</v>
      </c>
      <c r="DA379" s="63" t="s">
        <v>3993</v>
      </c>
    </row>
    <row r="380" spans="1:105" ht="12" customHeight="1" x14ac:dyDescent="0.25">
      <c r="A380" s="108" t="s">
        <v>52</v>
      </c>
      <c r="B380" s="98"/>
      <c r="C380" s="98">
        <v>588.45020069686791</v>
      </c>
      <c r="D380" s="98">
        <v>0</v>
      </c>
      <c r="E380" s="98">
        <v>614.0409614572809</v>
      </c>
      <c r="F380" s="98">
        <v>606.98610072138013</v>
      </c>
      <c r="G380" s="98">
        <v>0</v>
      </c>
      <c r="H380" s="98">
        <v>650.88474563960472</v>
      </c>
      <c r="I380" s="98">
        <v>0</v>
      </c>
      <c r="J380" s="98">
        <v>656.43101402460252</v>
      </c>
      <c r="K380" s="98">
        <v>0</v>
      </c>
      <c r="L380" s="98">
        <v>678.51485523583722</v>
      </c>
      <c r="M380" s="98">
        <v>683.69843156627303</v>
      </c>
      <c r="N380" s="98">
        <v>0</v>
      </c>
      <c r="O380" s="98">
        <v>0</v>
      </c>
      <c r="P380" s="98">
        <v>0</v>
      </c>
      <c r="Q380" s="98">
        <v>0</v>
      </c>
      <c r="R380" s="98">
        <v>763.05818551254333</v>
      </c>
      <c r="S380" s="98">
        <v>782.1566913782915</v>
      </c>
      <c r="T380" s="98">
        <v>793.73315196578028</v>
      </c>
      <c r="U380" s="98">
        <v>789.41471856701253</v>
      </c>
      <c r="V380" s="98">
        <v>0</v>
      </c>
      <c r="W380" s="98">
        <v>0</v>
      </c>
      <c r="X380" s="98">
        <v>0</v>
      </c>
      <c r="Y380" s="98">
        <v>781.40048582481734</v>
      </c>
      <c r="DA380" s="63" t="s">
        <v>3994</v>
      </c>
    </row>
    <row r="381" spans="1:105" ht="12" customHeight="1" x14ac:dyDescent="0.25">
      <c r="A381" s="121" t="s">
        <v>54</v>
      </c>
      <c r="B381" s="122"/>
      <c r="C381" s="122">
        <v>690.12044830276943</v>
      </c>
      <c r="D381" s="122">
        <v>713.57511876193678</v>
      </c>
      <c r="E381" s="122">
        <v>730.62894882100284</v>
      </c>
      <c r="F381" s="122">
        <v>684.23664677348404</v>
      </c>
      <c r="G381" s="122">
        <v>725.27551111394837</v>
      </c>
      <c r="H381" s="122">
        <v>836.90148086103909</v>
      </c>
      <c r="I381" s="122">
        <v>849.34873148036536</v>
      </c>
      <c r="J381" s="122">
        <v>800.94493836378638</v>
      </c>
      <c r="K381" s="122">
        <v>796.52011875982953</v>
      </c>
      <c r="L381" s="122">
        <v>788.39530223757652</v>
      </c>
      <c r="M381" s="122">
        <v>699.71944815659288</v>
      </c>
      <c r="N381" s="122">
        <v>779.70298140638852</v>
      </c>
      <c r="O381" s="122">
        <v>686.00247171059857</v>
      </c>
      <c r="P381" s="122">
        <v>667.90011511590751</v>
      </c>
      <c r="Q381" s="122">
        <v>751.89223948707104</v>
      </c>
      <c r="R381" s="122">
        <v>743.99356583058091</v>
      </c>
      <c r="S381" s="122">
        <v>694.01496054053064</v>
      </c>
      <c r="T381" s="122">
        <v>733.77322111303079</v>
      </c>
      <c r="U381" s="122">
        <v>714.81569191583117</v>
      </c>
      <c r="V381" s="122">
        <v>759.31414477555961</v>
      </c>
      <c r="W381" s="122">
        <v>776.94659994046924</v>
      </c>
      <c r="X381" s="122">
        <v>704.15006271151026</v>
      </c>
      <c r="Y381" s="122">
        <v>673.90774607475305</v>
      </c>
      <c r="DA381" s="130" t="s">
        <v>3995</v>
      </c>
    </row>
    <row r="382" spans="1:105" ht="12" customHeight="1" x14ac:dyDescent="0.25">
      <c r="A382" s="97" t="s">
        <v>175</v>
      </c>
      <c r="B382" s="98"/>
      <c r="C382" s="98">
        <v>736.46159982764971</v>
      </c>
      <c r="D382" s="98">
        <v>741.15630781948471</v>
      </c>
      <c r="E382" s="98">
        <v>806.7575874423502</v>
      </c>
      <c r="F382" s="98">
        <v>739.12621943832426</v>
      </c>
      <c r="G382" s="98">
        <v>743.737235364703</v>
      </c>
      <c r="H382" s="98">
        <v>916.38281792092187</v>
      </c>
      <c r="I382" s="98">
        <v>901.96328033288489</v>
      </c>
      <c r="J382" s="98">
        <v>876.89727165703209</v>
      </c>
      <c r="K382" s="98">
        <v>864.84330569201813</v>
      </c>
      <c r="L382" s="98">
        <v>896.2400299436697</v>
      </c>
      <c r="M382" s="98">
        <v>764.3595402281062</v>
      </c>
      <c r="N382" s="98">
        <v>809.51475090684153</v>
      </c>
      <c r="O382" s="98">
        <v>698.9647605332492</v>
      </c>
      <c r="P382" s="98">
        <v>713.96011792477179</v>
      </c>
      <c r="Q382" s="98">
        <v>769.14158502666351</v>
      </c>
      <c r="R382" s="98">
        <v>822.57431800184099</v>
      </c>
      <c r="S382" s="98">
        <v>786.88862957205799</v>
      </c>
      <c r="T382" s="98">
        <v>843.80388612110482</v>
      </c>
      <c r="U382" s="98">
        <v>774.5335996614923</v>
      </c>
      <c r="V382" s="98">
        <v>773.79853062259133</v>
      </c>
      <c r="W382" s="98">
        <v>840.94908671736357</v>
      </c>
      <c r="X382" s="98">
        <v>772.6925666283455</v>
      </c>
      <c r="Y382" s="98">
        <v>765.08954787791185</v>
      </c>
      <c r="DA382" s="63" t="s">
        <v>3996</v>
      </c>
    </row>
    <row r="383" spans="1:105" ht="12" customHeight="1" x14ac:dyDescent="0.25">
      <c r="A383" s="109" t="s">
        <v>120</v>
      </c>
      <c r="B383" s="33"/>
      <c r="C383" s="33">
        <v>585.88621845810053</v>
      </c>
      <c r="D383" s="33">
        <v>572.86637807323473</v>
      </c>
      <c r="E383" s="33">
        <v>583.91170857079305</v>
      </c>
      <c r="F383" s="33">
        <v>573.70727120111837</v>
      </c>
      <c r="G383" s="33">
        <v>587.16230880071475</v>
      </c>
      <c r="H383" s="33">
        <v>694.80141396452393</v>
      </c>
      <c r="I383" s="33">
        <v>679.45143825563741</v>
      </c>
      <c r="J383" s="33">
        <v>664.79725786439747</v>
      </c>
      <c r="K383" s="33">
        <v>636.1962443883358</v>
      </c>
      <c r="L383" s="33">
        <v>671.24609011386781</v>
      </c>
      <c r="M383" s="33">
        <v>620.42663203836128</v>
      </c>
      <c r="N383" s="33">
        <v>597.49490427618741</v>
      </c>
      <c r="O383" s="33">
        <v>509.02971749297313</v>
      </c>
      <c r="P383" s="33">
        <v>585.02367307767361</v>
      </c>
      <c r="Q383" s="33">
        <v>567.37084298320735</v>
      </c>
      <c r="R383" s="33">
        <v>563.88522203490322</v>
      </c>
      <c r="S383" s="33">
        <v>566.49725640562167</v>
      </c>
      <c r="T383" s="33">
        <v>606.61179794624013</v>
      </c>
      <c r="U383" s="33">
        <v>567.08876260500983</v>
      </c>
      <c r="V383" s="33">
        <v>559.28368591527919</v>
      </c>
      <c r="W383" s="33">
        <v>559.28237996863572</v>
      </c>
      <c r="X383" s="33">
        <v>557.32593835902412</v>
      </c>
      <c r="Y383" s="33">
        <v>538.97553249538407</v>
      </c>
      <c r="DA383" s="60" t="s">
        <v>3997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3946.4106287731724</v>
      </c>
      <c r="D385" s="117">
        <f t="shared" si="211"/>
        <v>4059.9948983842446</v>
      </c>
      <c r="E385" s="117">
        <f t="shared" si="211"/>
        <v>4489.3158466824552</v>
      </c>
      <c r="F385" s="117">
        <f t="shared" si="211"/>
        <v>4445.4322561913605</v>
      </c>
      <c r="G385" s="117">
        <f t="shared" si="211"/>
        <v>4728.739011949986</v>
      </c>
      <c r="H385" s="117">
        <f t="shared" si="211"/>
        <v>4833.2715771965377</v>
      </c>
      <c r="I385" s="117">
        <f t="shared" si="211"/>
        <v>4834.2302826356145</v>
      </c>
      <c r="J385" s="117">
        <f t="shared" si="211"/>
        <v>4458.9394711126788</v>
      </c>
      <c r="K385" s="117">
        <f t="shared" si="211"/>
        <v>4541.1854984928477</v>
      </c>
      <c r="L385" s="117">
        <f t="shared" si="211"/>
        <v>5190.2456066964232</v>
      </c>
      <c r="M385" s="117">
        <f t="shared" si="211"/>
        <v>4323.3689772215566</v>
      </c>
      <c r="N385" s="117">
        <f t="shared" si="211"/>
        <v>4610.0089826073799</v>
      </c>
      <c r="O385" s="117">
        <f t="shared" si="211"/>
        <v>4129.816886354608</v>
      </c>
      <c r="P385" s="117">
        <f t="shared" si="211"/>
        <v>3929.6379808531292</v>
      </c>
      <c r="Q385" s="117">
        <f t="shared" si="211"/>
        <v>4156.9386586031205</v>
      </c>
      <c r="R385" s="117">
        <f t="shared" ref="R385:V385" si="212">R386+R389+R391+R400</f>
        <v>4038.8423369819493</v>
      </c>
      <c r="S385" s="117">
        <f t="shared" si="212"/>
        <v>3920.289332240256</v>
      </c>
      <c r="T385" s="117">
        <f t="shared" si="212"/>
        <v>4221.5240431464108</v>
      </c>
      <c r="U385" s="117">
        <f t="shared" si="212"/>
        <v>3922.8094438045937</v>
      </c>
      <c r="V385" s="117">
        <f t="shared" si="212"/>
        <v>3946.4779427280951</v>
      </c>
      <c r="W385" s="117">
        <f t="shared" ref="W385:Y385" si="213">W386+W389+W391+W400</f>
        <v>4231.8441462246592</v>
      </c>
      <c r="X385" s="117">
        <f t="shared" si="213"/>
        <v>3763.168878877204</v>
      </c>
      <c r="Y385" s="117">
        <f t="shared" si="213"/>
        <v>3567.4230551587275</v>
      </c>
      <c r="DA385" s="129" t="s">
        <v>4148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2665.1499971518151</v>
      </c>
      <c r="D386" s="122">
        <f t="shared" si="214"/>
        <v>2841.5218130015287</v>
      </c>
      <c r="E386" s="122">
        <f t="shared" si="214"/>
        <v>3143.4049460890528</v>
      </c>
      <c r="F386" s="122">
        <f t="shared" si="214"/>
        <v>3133.0956129539441</v>
      </c>
      <c r="G386" s="122">
        <f t="shared" si="214"/>
        <v>3252.7182602120338</v>
      </c>
      <c r="H386" s="122">
        <f t="shared" si="214"/>
        <v>3464.7137069811752</v>
      </c>
      <c r="I386" s="122">
        <f t="shared" si="214"/>
        <v>3448.6088791152511</v>
      </c>
      <c r="J386" s="122">
        <f t="shared" si="214"/>
        <v>3132.038909706614</v>
      </c>
      <c r="K386" s="122">
        <f t="shared" si="214"/>
        <v>3184.0011727651718</v>
      </c>
      <c r="L386" s="122">
        <f t="shared" si="214"/>
        <v>3686.4244746700479</v>
      </c>
      <c r="M386" s="122">
        <f t="shared" si="214"/>
        <v>2986.5149916660694</v>
      </c>
      <c r="N386" s="122">
        <f t="shared" si="214"/>
        <v>3140.5972931544552</v>
      </c>
      <c r="O386" s="122">
        <f t="shared" si="214"/>
        <v>2923.4545043893004</v>
      </c>
      <c r="P386" s="122">
        <f t="shared" si="214"/>
        <v>2743.2798845678913</v>
      </c>
      <c r="Q386" s="122">
        <f t="shared" si="214"/>
        <v>2910.4604257448905</v>
      </c>
      <c r="R386" s="122">
        <f t="shared" ref="R386:V386" si="215">SUM(R387:R388)</f>
        <v>2633.6111389369175</v>
      </c>
      <c r="S386" s="122">
        <f t="shared" si="215"/>
        <v>2524.3099526136252</v>
      </c>
      <c r="T386" s="122">
        <f t="shared" si="215"/>
        <v>2735.8823161771193</v>
      </c>
      <c r="U386" s="122">
        <f t="shared" si="215"/>
        <v>2527.6317295136078</v>
      </c>
      <c r="V386" s="122">
        <f t="shared" si="215"/>
        <v>2537.933265776267</v>
      </c>
      <c r="W386" s="122">
        <f t="shared" ref="W386:Y386" si="216">SUM(W387:W388)</f>
        <v>2685.5623461243404</v>
      </c>
      <c r="X386" s="122">
        <f t="shared" si="216"/>
        <v>2343.6608607741637</v>
      </c>
      <c r="Y386" s="122">
        <f t="shared" si="216"/>
        <v>2227.447184153672</v>
      </c>
      <c r="DA386" s="130" t="s">
        <v>4149</v>
      </c>
    </row>
    <row r="387" spans="1:105" ht="12" customHeight="1" x14ac:dyDescent="0.25">
      <c r="A387" s="97" t="s">
        <v>212</v>
      </c>
      <c r="B387" s="98"/>
      <c r="C387" s="98">
        <v>2607.7265651858593</v>
      </c>
      <c r="D387" s="98">
        <v>2782.2314876691062</v>
      </c>
      <c r="E387" s="98">
        <v>3082.0117415638283</v>
      </c>
      <c r="F387" s="98">
        <v>3072.0410719461347</v>
      </c>
      <c r="G387" s="98">
        <v>3191.4364600126523</v>
      </c>
      <c r="H387" s="98">
        <v>3402.0214790059044</v>
      </c>
      <c r="I387" s="98">
        <v>3386.7017618042141</v>
      </c>
      <c r="J387" s="98">
        <v>3077.1645437332336</v>
      </c>
      <c r="K387" s="98">
        <v>3130.2665567552444</v>
      </c>
      <c r="L387" s="98">
        <v>3624.5736568203029</v>
      </c>
      <c r="M387" s="98">
        <v>2936.0275281522167</v>
      </c>
      <c r="N387" s="98">
        <v>3088.1659195118036</v>
      </c>
      <c r="O387" s="98">
        <v>2873.9293525250864</v>
      </c>
      <c r="P387" s="98">
        <v>2696.2046343798888</v>
      </c>
      <c r="Q387" s="98">
        <v>2862.6167130728682</v>
      </c>
      <c r="R387" s="98">
        <v>2590.3253392727624</v>
      </c>
      <c r="S387" s="98">
        <v>2483.4911481874024</v>
      </c>
      <c r="T387" s="98">
        <v>2691.27389831967</v>
      </c>
      <c r="U387" s="98">
        <v>2486.8954990143502</v>
      </c>
      <c r="V387" s="98">
        <v>2497.0440001436509</v>
      </c>
      <c r="W387" s="98">
        <v>2642.1325200665638</v>
      </c>
      <c r="X387" s="98">
        <v>2305.2072640422411</v>
      </c>
      <c r="Y387" s="98">
        <v>2190.9746417659007</v>
      </c>
      <c r="DA387" s="63" t="s">
        <v>4150</v>
      </c>
    </row>
    <row r="388" spans="1:105" ht="12" customHeight="1" x14ac:dyDescent="0.25">
      <c r="A388" s="97" t="s">
        <v>53</v>
      </c>
      <c r="B388" s="98"/>
      <c r="C388" s="98">
        <v>57.423431965955928</v>
      </c>
      <c r="D388" s="98">
        <v>59.290325332422498</v>
      </c>
      <c r="E388" s="98">
        <v>61.39320452522459</v>
      </c>
      <c r="F388" s="98">
        <v>61.054541007809362</v>
      </c>
      <c r="G388" s="98">
        <v>61.281800199381522</v>
      </c>
      <c r="H388" s="98">
        <v>62.692227975270555</v>
      </c>
      <c r="I388" s="98">
        <v>61.907117311036949</v>
      </c>
      <c r="J388" s="98">
        <v>54.874365973380357</v>
      </c>
      <c r="K388" s="98">
        <v>53.7346160099274</v>
      </c>
      <c r="L388" s="98">
        <v>61.850817849745084</v>
      </c>
      <c r="M388" s="98">
        <v>50.487463513852646</v>
      </c>
      <c r="N388" s="98">
        <v>52.431373642651444</v>
      </c>
      <c r="O388" s="98">
        <v>49.525151864213782</v>
      </c>
      <c r="P388" s="98">
        <v>47.075250188002627</v>
      </c>
      <c r="Q388" s="98">
        <v>47.843712672022122</v>
      </c>
      <c r="R388" s="98">
        <v>43.285799664154929</v>
      </c>
      <c r="S388" s="98">
        <v>40.818804426222741</v>
      </c>
      <c r="T388" s="98">
        <v>44.608417857449233</v>
      </c>
      <c r="U388" s="98">
        <v>40.736230499257772</v>
      </c>
      <c r="V388" s="98">
        <v>40.889265632616095</v>
      </c>
      <c r="W388" s="98">
        <v>43.429826057776417</v>
      </c>
      <c r="X388" s="98">
        <v>38.453596731922339</v>
      </c>
      <c r="Y388" s="98">
        <v>36.472542387771192</v>
      </c>
      <c r="DA388" s="63" t="s">
        <v>4151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150.73292657743696</v>
      </c>
      <c r="D389" s="122">
        <f t="shared" si="217"/>
        <v>98.637498785687796</v>
      </c>
      <c r="E389" s="122">
        <f t="shared" si="217"/>
        <v>201.31530677042053</v>
      </c>
      <c r="F389" s="122">
        <f t="shared" si="217"/>
        <v>237.87134848508146</v>
      </c>
      <c r="G389" s="122">
        <f t="shared" si="217"/>
        <v>392.83092465095427</v>
      </c>
      <c r="H389" s="122">
        <f t="shared" si="217"/>
        <v>128.19171911414094</v>
      </c>
      <c r="I389" s="122">
        <f t="shared" si="217"/>
        <v>146.16744516484098</v>
      </c>
      <c r="J389" s="122">
        <f t="shared" si="217"/>
        <v>117.01360467358445</v>
      </c>
      <c r="K389" s="122">
        <f t="shared" si="217"/>
        <v>182.81228702865795</v>
      </c>
      <c r="L389" s="122">
        <f t="shared" si="217"/>
        <v>224.32671095736362</v>
      </c>
      <c r="M389" s="122">
        <f t="shared" si="217"/>
        <v>160.35391532702948</v>
      </c>
      <c r="N389" s="122">
        <f t="shared" si="217"/>
        <v>252.5633088646419</v>
      </c>
      <c r="O389" s="122">
        <f t="shared" si="217"/>
        <v>50.455490556716192</v>
      </c>
      <c r="P389" s="122">
        <f t="shared" si="217"/>
        <v>14.129575504288898</v>
      </c>
      <c r="Q389" s="122">
        <f t="shared" si="217"/>
        <v>16.541267139553376</v>
      </c>
      <c r="R389" s="122">
        <f t="shared" si="217"/>
        <v>80.023891601493531</v>
      </c>
      <c r="S389" s="122">
        <f t="shared" si="217"/>
        <v>98.31937374517905</v>
      </c>
      <c r="T389" s="122">
        <f t="shared" si="217"/>
        <v>129.05709632364423</v>
      </c>
      <c r="U389" s="122">
        <f t="shared" si="217"/>
        <v>69.948931487685073</v>
      </c>
      <c r="V389" s="122">
        <f t="shared" si="217"/>
        <v>75.458972653988596</v>
      </c>
      <c r="W389" s="122">
        <f t="shared" si="217"/>
        <v>74.506663633599644</v>
      </c>
      <c r="X389" s="122">
        <f t="shared" si="217"/>
        <v>97.21398244042129</v>
      </c>
      <c r="Y389" s="122">
        <f t="shared" si="217"/>
        <v>33.984167027759945</v>
      </c>
      <c r="DA389" s="130" t="s">
        <v>4152</v>
      </c>
    </row>
    <row r="390" spans="1:105" ht="12" customHeight="1" x14ac:dyDescent="0.25">
      <c r="A390" s="97" t="s">
        <v>53</v>
      </c>
      <c r="B390" s="98"/>
      <c r="C390" s="98">
        <f>RES_hhdet_in_tesh!C67</f>
        <v>150.73292657743696</v>
      </c>
      <c r="D390" s="98">
        <f>RES_hhdet_in_tesh!D67</f>
        <v>98.637498785687796</v>
      </c>
      <c r="E390" s="98">
        <f>RES_hhdet_in_tesh!E67</f>
        <v>201.31530677042053</v>
      </c>
      <c r="F390" s="98">
        <f>RES_hhdet_in_tesh!F67</f>
        <v>237.87134848508146</v>
      </c>
      <c r="G390" s="98">
        <f>RES_hhdet_in_tesh!G67</f>
        <v>392.83092465095427</v>
      </c>
      <c r="H390" s="98">
        <f>RES_hhdet_in_tesh!H67</f>
        <v>128.19171911414094</v>
      </c>
      <c r="I390" s="98">
        <f>RES_hhdet_in_tesh!I67</f>
        <v>146.16744516484098</v>
      </c>
      <c r="J390" s="98">
        <f>RES_hhdet_in_tesh!J67</f>
        <v>117.01360467358445</v>
      </c>
      <c r="K390" s="98">
        <f>RES_hhdet_in_tesh!K67</f>
        <v>182.81228702865795</v>
      </c>
      <c r="L390" s="98">
        <f>RES_hhdet_in_tesh!L67</f>
        <v>224.32671095736362</v>
      </c>
      <c r="M390" s="98">
        <f>RES_hhdet_in_tesh!M67</f>
        <v>160.35391532702948</v>
      </c>
      <c r="N390" s="98">
        <f>RES_hhdet_in_tesh!N67</f>
        <v>252.5633088646419</v>
      </c>
      <c r="O390" s="98">
        <f>RES_hhdet_in_tesh!O67</f>
        <v>50.455490556716192</v>
      </c>
      <c r="P390" s="98">
        <f>RES_hhdet_in_tesh!P67</f>
        <v>14.129575504288898</v>
      </c>
      <c r="Q390" s="98">
        <f>RES_hhdet_in_tesh!Q67</f>
        <v>16.541267139553376</v>
      </c>
      <c r="R390" s="98">
        <f>RES_hhdet_in_tesh!R67</f>
        <v>80.023891601493531</v>
      </c>
      <c r="S390" s="98">
        <f>RES_hhdet_in_tesh!S67</f>
        <v>98.31937374517905</v>
      </c>
      <c r="T390" s="98">
        <f>RES_hhdet_in_tesh!T67</f>
        <v>129.05709632364423</v>
      </c>
      <c r="U390" s="98">
        <f>RES_hhdet_in_tesh!U67</f>
        <v>69.948931487685073</v>
      </c>
      <c r="V390" s="98">
        <f>RES_hhdet_in_tesh!V67</f>
        <v>75.458972653988596</v>
      </c>
      <c r="W390" s="98">
        <f>RES_hhdet_in_tesh!W67</f>
        <v>74.506663633599644</v>
      </c>
      <c r="X390" s="98">
        <f>RES_hhdet_in_tesh!X67</f>
        <v>97.21398244042129</v>
      </c>
      <c r="Y390" s="98">
        <f>RES_hhdet_in_tesh!Y67</f>
        <v>33.984167027759945</v>
      </c>
      <c r="DA390" s="63" t="s">
        <v>4153</v>
      </c>
    </row>
    <row r="391" spans="1:105" ht="12" customHeight="1" x14ac:dyDescent="0.25">
      <c r="A391" s="121" t="s">
        <v>55</v>
      </c>
      <c r="B391" s="122"/>
      <c r="C391" s="122">
        <v>706.5149979971244</v>
      </c>
      <c r="D391" s="122">
        <v>696.67856063384511</v>
      </c>
      <c r="E391" s="122">
        <v>692.90249606412385</v>
      </c>
      <c r="F391" s="122">
        <v>650.20895911439675</v>
      </c>
      <c r="G391" s="122">
        <v>655.8818304271972</v>
      </c>
      <c r="H391" s="122">
        <v>717.00309943542186</v>
      </c>
      <c r="I391" s="122">
        <v>723.6925882732711</v>
      </c>
      <c r="J391" s="122">
        <v>707.47744397734334</v>
      </c>
      <c r="K391" s="122">
        <v>682.19053289861665</v>
      </c>
      <c r="L391" s="122">
        <v>767.53856767296918</v>
      </c>
      <c r="M391" s="122">
        <v>722.30834942247861</v>
      </c>
      <c r="N391" s="122">
        <v>751.38031236916379</v>
      </c>
      <c r="O391" s="122">
        <v>753.33560042055365</v>
      </c>
      <c r="P391" s="122">
        <v>744.98581432293372</v>
      </c>
      <c r="Q391" s="122">
        <v>784.06248161312544</v>
      </c>
      <c r="R391" s="122">
        <v>853.26532024205517</v>
      </c>
      <c r="S391" s="122">
        <v>833.12000426032273</v>
      </c>
      <c r="T391" s="122">
        <v>850.16721615624215</v>
      </c>
      <c r="U391" s="122">
        <v>850.6295935185824</v>
      </c>
      <c r="V391" s="122">
        <v>857.24784730533281</v>
      </c>
      <c r="W391" s="122">
        <v>959.71171305378232</v>
      </c>
      <c r="X391" s="122">
        <v>840.56933175192682</v>
      </c>
      <c r="Y391" s="122">
        <v>830.82200105091988</v>
      </c>
      <c r="DA391" s="130" t="s">
        <v>4154</v>
      </c>
    </row>
    <row r="392" spans="1:105" ht="12" customHeight="1" x14ac:dyDescent="0.25">
      <c r="A392" s="97" t="s">
        <v>134</v>
      </c>
      <c r="B392" s="98"/>
      <c r="C392" s="98">
        <v>704.61266961229921</v>
      </c>
      <c r="D392" s="98">
        <v>696.67864245725809</v>
      </c>
      <c r="E392" s="98">
        <v>699.58180153578735</v>
      </c>
      <c r="F392" s="98">
        <v>650.11774126065427</v>
      </c>
      <c r="G392" s="98">
        <v>655.88164319780003</v>
      </c>
      <c r="H392" s="98">
        <v>717.01425550373244</v>
      </c>
      <c r="I392" s="98">
        <v>723.68401508502643</v>
      </c>
      <c r="J392" s="98">
        <v>707.96368736521697</v>
      </c>
      <c r="K392" s="98">
        <v>682.15516040660555</v>
      </c>
      <c r="L392" s="98">
        <v>776.43798494987539</v>
      </c>
      <c r="M392" s="98">
        <v>707.1249427244162</v>
      </c>
      <c r="N392" s="98">
        <v>751.38031236916379</v>
      </c>
      <c r="O392" s="98">
        <v>753.32633627862947</v>
      </c>
      <c r="P392" s="98">
        <v>744.97980503260408</v>
      </c>
      <c r="Q392" s="98">
        <v>784.01290399416871</v>
      </c>
      <c r="R392" s="98">
        <v>857.04483487116579</v>
      </c>
      <c r="S392" s="98">
        <v>833.83079055109636</v>
      </c>
      <c r="T392" s="98">
        <v>851.24419447861044</v>
      </c>
      <c r="U392" s="98">
        <v>850.10346560653522</v>
      </c>
      <c r="V392" s="98">
        <v>857.24560199949099</v>
      </c>
      <c r="W392" s="98">
        <v>959.69439253399742</v>
      </c>
      <c r="X392" s="98">
        <v>840.56933175192682</v>
      </c>
      <c r="Y392" s="98">
        <v>815.71237277974296</v>
      </c>
      <c r="DA392" s="63" t="s">
        <v>4155</v>
      </c>
    </row>
    <row r="393" spans="1:105" ht="12" customHeight="1" x14ac:dyDescent="0.25">
      <c r="A393" s="97" t="s">
        <v>133</v>
      </c>
      <c r="B393" s="98"/>
      <c r="C393" s="98">
        <v>0</v>
      </c>
      <c r="D393" s="98">
        <v>696.63110103668077</v>
      </c>
      <c r="E393" s="98">
        <v>699.81298760134518</v>
      </c>
      <c r="F393" s="98">
        <v>650.27890603967694</v>
      </c>
      <c r="G393" s="98">
        <v>656.00439674426866</v>
      </c>
      <c r="H393" s="98">
        <v>717.38805966159782</v>
      </c>
      <c r="I393" s="98">
        <v>724.76745061782242</v>
      </c>
      <c r="J393" s="98">
        <v>709.77621458393889</v>
      </c>
      <c r="K393" s="98">
        <v>684.22649318908066</v>
      </c>
      <c r="L393" s="98">
        <v>778.84708507810262</v>
      </c>
      <c r="M393" s="98">
        <v>0</v>
      </c>
      <c r="N393" s="98">
        <v>0</v>
      </c>
      <c r="O393" s="98">
        <v>754.62198234353934</v>
      </c>
      <c r="P393" s="98">
        <v>746.01656318491951</v>
      </c>
      <c r="Q393" s="98">
        <v>786.51305957318755</v>
      </c>
      <c r="R393" s="98">
        <v>859.66356480601473</v>
      </c>
      <c r="S393" s="98">
        <v>835.33332742235768</v>
      </c>
      <c r="T393" s="98">
        <v>852.25450203412254</v>
      </c>
      <c r="U393" s="98">
        <v>850.65992320807766</v>
      </c>
      <c r="V393" s="98">
        <v>857.52122577935495</v>
      </c>
      <c r="W393" s="98">
        <v>960.46992352134805</v>
      </c>
      <c r="X393" s="98">
        <v>0</v>
      </c>
      <c r="Y393" s="98">
        <v>0</v>
      </c>
      <c r="DA393" s="63" t="s">
        <v>4156</v>
      </c>
    </row>
    <row r="394" spans="1:105" ht="12" customHeight="1" x14ac:dyDescent="0.25">
      <c r="A394" s="100" t="s">
        <v>212</v>
      </c>
      <c r="B394" s="101"/>
      <c r="C394" s="101">
        <v>0</v>
      </c>
      <c r="D394" s="101">
        <v>62.124102842408561</v>
      </c>
      <c r="E394" s="101">
        <v>37.144804656644062</v>
      </c>
      <c r="F394" s="101">
        <v>44.821160301909167</v>
      </c>
      <c r="G394" s="101">
        <v>43.537557076558919</v>
      </c>
      <c r="H394" s="101">
        <v>65.880441020091808</v>
      </c>
      <c r="I394" s="101">
        <v>54.534432646966721</v>
      </c>
      <c r="J394" s="101">
        <v>49.895922237736038</v>
      </c>
      <c r="K394" s="101">
        <v>44.721748012394315</v>
      </c>
      <c r="L394" s="101">
        <v>53.198961391895807</v>
      </c>
      <c r="M394" s="101">
        <v>0</v>
      </c>
      <c r="N394" s="101">
        <v>0</v>
      </c>
      <c r="O394" s="101">
        <v>30.575473173980409</v>
      </c>
      <c r="P394" s="101">
        <v>62.498617315934965</v>
      </c>
      <c r="Q394" s="101">
        <v>14.973820198076911</v>
      </c>
      <c r="R394" s="101">
        <v>28.745300449746324</v>
      </c>
      <c r="S394" s="101">
        <v>46.664844202295498</v>
      </c>
      <c r="T394" s="101">
        <v>55.879262127635904</v>
      </c>
      <c r="U394" s="101">
        <v>71.286795924864009</v>
      </c>
      <c r="V394" s="101">
        <v>59.012702444813215</v>
      </c>
      <c r="W394" s="101">
        <v>77.151452673315504</v>
      </c>
      <c r="X394" s="101">
        <v>0</v>
      </c>
      <c r="Y394" s="101">
        <v>0</v>
      </c>
      <c r="DA394" s="131" t="s">
        <v>4157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634.50699819427223</v>
      </c>
      <c r="E395" s="104">
        <v>662.66818294470113</v>
      </c>
      <c r="F395" s="104">
        <v>605.45774573776782</v>
      </c>
      <c r="G395" s="104">
        <v>612.46683966770968</v>
      </c>
      <c r="H395" s="104">
        <v>651.50761864150604</v>
      </c>
      <c r="I395" s="104">
        <v>670.23301797085583</v>
      </c>
      <c r="J395" s="104">
        <v>659.88029234620285</v>
      </c>
      <c r="K395" s="104">
        <v>639.50474517668647</v>
      </c>
      <c r="L395" s="104">
        <v>725.64812368620676</v>
      </c>
      <c r="M395" s="104">
        <v>0</v>
      </c>
      <c r="N395" s="104">
        <v>0</v>
      </c>
      <c r="O395" s="104">
        <v>724.04650916955882</v>
      </c>
      <c r="P395" s="104">
        <v>683.51794586898461</v>
      </c>
      <c r="Q395" s="104">
        <v>771.5392393751107</v>
      </c>
      <c r="R395" s="104">
        <v>830.91826435626854</v>
      </c>
      <c r="S395" s="104">
        <v>788.66848322006228</v>
      </c>
      <c r="T395" s="104">
        <v>796.37523990648674</v>
      </c>
      <c r="U395" s="104">
        <v>779.37312728321353</v>
      </c>
      <c r="V395" s="104">
        <v>798.50852333454191</v>
      </c>
      <c r="W395" s="104">
        <v>883.31847084803246</v>
      </c>
      <c r="X395" s="104">
        <v>0</v>
      </c>
      <c r="Y395" s="104">
        <v>0</v>
      </c>
      <c r="DA395" s="132" t="s">
        <v>4158</v>
      </c>
    </row>
    <row r="396" spans="1:105" ht="12" customHeight="1" x14ac:dyDescent="0.25">
      <c r="A396" s="106" t="s">
        <v>122</v>
      </c>
      <c r="B396" s="101"/>
      <c r="C396" s="101">
        <v>755.07521385354721</v>
      </c>
      <c r="D396" s="101">
        <v>0</v>
      </c>
      <c r="E396" s="101">
        <v>647.12869649755169</v>
      </c>
      <c r="F396" s="101">
        <v>651.47881667937952</v>
      </c>
      <c r="G396" s="101">
        <v>0</v>
      </c>
      <c r="H396" s="101">
        <v>716.84084676600708</v>
      </c>
      <c r="I396" s="101">
        <v>0</v>
      </c>
      <c r="J396" s="101">
        <v>704.31010900433114</v>
      </c>
      <c r="K396" s="101">
        <v>0</v>
      </c>
      <c r="L396" s="101">
        <v>724.05868412724658</v>
      </c>
      <c r="M396" s="101">
        <v>757.67390400883903</v>
      </c>
      <c r="N396" s="101">
        <v>0</v>
      </c>
      <c r="O396" s="101">
        <v>0</v>
      </c>
      <c r="P396" s="101">
        <v>0</v>
      </c>
      <c r="Q396" s="101">
        <v>0</v>
      </c>
      <c r="R396" s="101">
        <v>777.20963411915147</v>
      </c>
      <c r="S396" s="101">
        <v>821.15066445684693</v>
      </c>
      <c r="T396" s="101">
        <v>845.47219736467298</v>
      </c>
      <c r="U396" s="101">
        <v>863.38514236572371</v>
      </c>
      <c r="V396" s="101">
        <v>870.5149437113563</v>
      </c>
      <c r="W396" s="101">
        <v>0</v>
      </c>
      <c r="X396" s="101">
        <v>0</v>
      </c>
      <c r="Y396" s="101">
        <v>836.53987751496641</v>
      </c>
      <c r="DA396" s="131" t="s">
        <v>4159</v>
      </c>
    </row>
    <row r="397" spans="1:105" ht="12" customHeight="1" x14ac:dyDescent="0.25">
      <c r="A397" s="107" t="s">
        <v>121</v>
      </c>
      <c r="B397" s="104"/>
      <c r="C397" s="104">
        <v>754.98822980172849</v>
      </c>
      <c r="D397" s="104">
        <v>0</v>
      </c>
      <c r="E397" s="104">
        <v>647.25497281196294</v>
      </c>
      <c r="F397" s="104">
        <v>651.71161924213845</v>
      </c>
      <c r="G397" s="104">
        <v>0</v>
      </c>
      <c r="H397" s="104">
        <v>717.03402672962716</v>
      </c>
      <c r="I397" s="104">
        <v>0</v>
      </c>
      <c r="J397" s="104">
        <v>705.86508394861596</v>
      </c>
      <c r="K397" s="104">
        <v>0</v>
      </c>
      <c r="L397" s="104">
        <v>725.44019708331643</v>
      </c>
      <c r="M397" s="104">
        <v>757.90189256899544</v>
      </c>
      <c r="N397" s="104">
        <v>0</v>
      </c>
      <c r="O397" s="104">
        <v>0</v>
      </c>
      <c r="P397" s="104">
        <v>0</v>
      </c>
      <c r="Q397" s="104">
        <v>0</v>
      </c>
      <c r="R397" s="104">
        <v>783.0803998462211</v>
      </c>
      <c r="S397" s="104">
        <v>827.64479510517106</v>
      </c>
      <c r="T397" s="104">
        <v>849.04967247498189</v>
      </c>
      <c r="U397" s="104">
        <v>863.28859214422948</v>
      </c>
      <c r="V397" s="104">
        <v>0</v>
      </c>
      <c r="W397" s="104">
        <v>0</v>
      </c>
      <c r="X397" s="104">
        <v>0</v>
      </c>
      <c r="Y397" s="104">
        <v>837.27084321767859</v>
      </c>
      <c r="DA397" s="132" t="s">
        <v>4160</v>
      </c>
    </row>
    <row r="398" spans="1:105" ht="12" customHeight="1" x14ac:dyDescent="0.25">
      <c r="A398" s="108" t="s">
        <v>53</v>
      </c>
      <c r="B398" s="98"/>
      <c r="C398" s="98">
        <v>166.53802910486067</v>
      </c>
      <c r="D398" s="98">
        <v>0</v>
      </c>
      <c r="E398" s="98">
        <v>33.214011354682043</v>
      </c>
      <c r="F398" s="98">
        <v>44.725518520758207</v>
      </c>
      <c r="G398" s="98">
        <v>0</v>
      </c>
      <c r="H398" s="98">
        <v>66.149281090022413</v>
      </c>
      <c r="I398" s="98">
        <v>0</v>
      </c>
      <c r="J398" s="98">
        <v>49.434069924013421</v>
      </c>
      <c r="K398" s="98">
        <v>0</v>
      </c>
      <c r="L398" s="98">
        <v>46.925341847479224</v>
      </c>
      <c r="M398" s="98">
        <v>74.203461002722264</v>
      </c>
      <c r="N398" s="98">
        <v>0</v>
      </c>
      <c r="O398" s="98">
        <v>0</v>
      </c>
      <c r="P398" s="98">
        <v>0</v>
      </c>
      <c r="Q398" s="98">
        <v>0</v>
      </c>
      <c r="R398" s="98">
        <v>20.022214333677923</v>
      </c>
      <c r="S398" s="98">
        <v>45.488103726879586</v>
      </c>
      <c r="T398" s="98">
        <v>55.316520509201858</v>
      </c>
      <c r="U398" s="98">
        <v>73.873873577216685</v>
      </c>
      <c r="V398" s="98">
        <v>0</v>
      </c>
      <c r="W398" s="98">
        <v>0</v>
      </c>
      <c r="X398" s="98">
        <v>0</v>
      </c>
      <c r="Y398" s="98">
        <v>55.870357392861102</v>
      </c>
      <c r="DA398" s="63" t="s">
        <v>4161</v>
      </c>
    </row>
    <row r="399" spans="1:105" ht="12" customHeight="1" x14ac:dyDescent="0.25">
      <c r="A399" s="108" t="s">
        <v>52</v>
      </c>
      <c r="B399" s="98"/>
      <c r="C399" s="98">
        <v>588.45020069686791</v>
      </c>
      <c r="D399" s="98">
        <v>0</v>
      </c>
      <c r="E399" s="98">
        <v>614.0409614572809</v>
      </c>
      <c r="F399" s="98">
        <v>606.98610072138013</v>
      </c>
      <c r="G399" s="98">
        <v>0</v>
      </c>
      <c r="H399" s="98">
        <v>650.88474563960472</v>
      </c>
      <c r="I399" s="98">
        <v>0</v>
      </c>
      <c r="J399" s="98">
        <v>656.43101402460252</v>
      </c>
      <c r="K399" s="98">
        <v>0</v>
      </c>
      <c r="L399" s="98">
        <v>678.51485523583722</v>
      </c>
      <c r="M399" s="98">
        <v>683.69843156627303</v>
      </c>
      <c r="N399" s="98">
        <v>0</v>
      </c>
      <c r="O399" s="98">
        <v>0</v>
      </c>
      <c r="P399" s="98">
        <v>0</v>
      </c>
      <c r="Q399" s="98">
        <v>0</v>
      </c>
      <c r="R399" s="98">
        <v>763.05818551254333</v>
      </c>
      <c r="S399" s="98">
        <v>782.1566913782915</v>
      </c>
      <c r="T399" s="98">
        <v>793.73315196578028</v>
      </c>
      <c r="U399" s="98">
        <v>789.41471856701253</v>
      </c>
      <c r="V399" s="98">
        <v>0</v>
      </c>
      <c r="W399" s="98">
        <v>0</v>
      </c>
      <c r="X399" s="98">
        <v>0</v>
      </c>
      <c r="Y399" s="98">
        <v>781.40048582481734</v>
      </c>
      <c r="DA399" s="63" t="s">
        <v>4162</v>
      </c>
    </row>
    <row r="400" spans="1:105" ht="12" customHeight="1" x14ac:dyDescent="0.25">
      <c r="A400" s="121" t="s">
        <v>54</v>
      </c>
      <c r="B400" s="122"/>
      <c r="C400" s="122">
        <v>424.01270704679592</v>
      </c>
      <c r="D400" s="122">
        <v>423.15702596318295</v>
      </c>
      <c r="E400" s="122">
        <v>451.69309775885773</v>
      </c>
      <c r="F400" s="122">
        <v>424.25633563793798</v>
      </c>
      <c r="G400" s="122">
        <v>427.30799665980089</v>
      </c>
      <c r="H400" s="122">
        <v>523.36305166579916</v>
      </c>
      <c r="I400" s="122">
        <v>515.76137008225089</v>
      </c>
      <c r="J400" s="122">
        <v>502.40951275513743</v>
      </c>
      <c r="K400" s="122">
        <v>492.18150580040117</v>
      </c>
      <c r="L400" s="122">
        <v>511.95585339604258</v>
      </c>
      <c r="M400" s="122">
        <v>454.19172080597946</v>
      </c>
      <c r="N400" s="122">
        <v>465.46806821911923</v>
      </c>
      <c r="O400" s="122">
        <v>402.57129098803722</v>
      </c>
      <c r="P400" s="122">
        <v>427.24270645801522</v>
      </c>
      <c r="Q400" s="122">
        <v>445.87448410555152</v>
      </c>
      <c r="R400" s="122">
        <v>471.94198620148313</v>
      </c>
      <c r="S400" s="122">
        <v>464.54000162112925</v>
      </c>
      <c r="T400" s="122">
        <v>506.41741448940525</v>
      </c>
      <c r="U400" s="122">
        <v>474.59918928471848</v>
      </c>
      <c r="V400" s="122">
        <v>475.83785699250677</v>
      </c>
      <c r="W400" s="122">
        <v>512.06342341293691</v>
      </c>
      <c r="X400" s="122">
        <v>481.72470391069226</v>
      </c>
      <c r="Y400" s="122">
        <v>475.16970292637563</v>
      </c>
      <c r="DA400" s="130" t="s">
        <v>4163</v>
      </c>
    </row>
    <row r="401" spans="1:105" ht="12" customHeight="1" x14ac:dyDescent="0.25">
      <c r="A401" s="97" t="s">
        <v>175</v>
      </c>
      <c r="B401" s="98"/>
      <c r="C401" s="98">
        <v>419.55524283463694</v>
      </c>
      <c r="D401" s="98">
        <v>422.75952161381059</v>
      </c>
      <c r="E401" s="98">
        <v>460.75553117552687</v>
      </c>
      <c r="F401" s="98">
        <v>422.65824359717072</v>
      </c>
      <c r="G401" s="98">
        <v>425.82667497215857</v>
      </c>
      <c r="H401" s="98">
        <v>525.33004741305172</v>
      </c>
      <c r="I401" s="98">
        <v>517.70874602366121</v>
      </c>
      <c r="J401" s="98">
        <v>503.94845443690252</v>
      </c>
      <c r="K401" s="98">
        <v>497.63971121705072</v>
      </c>
      <c r="L401" s="98">
        <v>516.34693025836248</v>
      </c>
      <c r="M401" s="98">
        <v>440.78250268538841</v>
      </c>
      <c r="N401" s="98">
        <v>467.06797091485953</v>
      </c>
      <c r="O401" s="98">
        <v>403.41051070870384</v>
      </c>
      <c r="P401" s="98">
        <v>412.42676249755726</v>
      </c>
      <c r="Q401" s="98">
        <v>445.88855691690623</v>
      </c>
      <c r="R401" s="98">
        <v>481.31909518897135</v>
      </c>
      <c r="S401" s="98">
        <v>466.44889191038578</v>
      </c>
      <c r="T401" s="98">
        <v>507.25898289864398</v>
      </c>
      <c r="U401" s="98">
        <v>471.53604373835424</v>
      </c>
      <c r="V401" s="98">
        <v>475.28469521083684</v>
      </c>
      <c r="W401" s="98">
        <v>518.72181511624365</v>
      </c>
      <c r="X401" s="98">
        <v>476.93433497486751</v>
      </c>
      <c r="Y401" s="98">
        <v>472.27267381056151</v>
      </c>
      <c r="DA401" s="63" t="s">
        <v>4164</v>
      </c>
    </row>
    <row r="402" spans="1:105" ht="12" customHeight="1" x14ac:dyDescent="0.25">
      <c r="A402" s="109" t="s">
        <v>120</v>
      </c>
      <c r="B402" s="33"/>
      <c r="C402" s="33">
        <v>434.03879258688272</v>
      </c>
      <c r="D402" s="33">
        <v>425.18494202951968</v>
      </c>
      <c r="E402" s="33">
        <v>434.22772277089445</v>
      </c>
      <c r="F402" s="33">
        <v>427.47436242877734</v>
      </c>
      <c r="G402" s="33">
        <v>438.38984790822701</v>
      </c>
      <c r="H402" s="33">
        <v>519.84637419648152</v>
      </c>
      <c r="I402" s="33">
        <v>509.47311125361438</v>
      </c>
      <c r="J402" s="33">
        <v>499.6508965110886</v>
      </c>
      <c r="K402" s="33">
        <v>479.3735458851055</v>
      </c>
      <c r="L402" s="33">
        <v>507.18592902665358</v>
      </c>
      <c r="M402" s="33">
        <v>470.64056288913997</v>
      </c>
      <c r="N402" s="33">
        <v>455.68954119200487</v>
      </c>
      <c r="O402" s="33">
        <v>391.11351316869315</v>
      </c>
      <c r="P402" s="33">
        <v>453.90125283231771</v>
      </c>
      <c r="Q402" s="33">
        <v>445.72394304311234</v>
      </c>
      <c r="R402" s="33">
        <v>450.44950206685337</v>
      </c>
      <c r="S402" s="33">
        <v>461.91905092897139</v>
      </c>
      <c r="T402" s="33">
        <v>505.44482165264333</v>
      </c>
      <c r="U402" s="33">
        <v>482.17663301439063</v>
      </c>
      <c r="V402" s="33">
        <v>483.47706283664621</v>
      </c>
      <c r="W402" s="33">
        <v>489.41909021039601</v>
      </c>
      <c r="X402" s="33">
        <v>491.98609916379263</v>
      </c>
      <c r="Y402" s="33">
        <v>479.45677056125908</v>
      </c>
      <c r="DA402" s="60" t="s">
        <v>4165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1371.9992664569336</v>
      </c>
      <c r="D404" s="117">
        <f t="shared" si="218"/>
        <v>1456.2828540705068</v>
      </c>
      <c r="E404" s="117">
        <f t="shared" si="218"/>
        <v>1509.2112794946186</v>
      </c>
      <c r="F404" s="117">
        <f t="shared" si="218"/>
        <v>1483.2715427955584</v>
      </c>
      <c r="G404" s="117">
        <f t="shared" si="218"/>
        <v>1563.0530336446991</v>
      </c>
      <c r="H404" s="117">
        <f t="shared" si="218"/>
        <v>1611.0987801490674</v>
      </c>
      <c r="I404" s="117">
        <f t="shared" si="218"/>
        <v>1632.6819415721461</v>
      </c>
      <c r="J404" s="117">
        <f t="shared" si="218"/>
        <v>1428.4075458005407</v>
      </c>
      <c r="K404" s="117">
        <f t="shared" si="218"/>
        <v>1470.5169689263184</v>
      </c>
      <c r="L404" s="117">
        <f t="shared" si="218"/>
        <v>1586.666491328795</v>
      </c>
      <c r="M404" s="117">
        <f t="shared" si="218"/>
        <v>1256.3238699572903</v>
      </c>
      <c r="N404" s="117">
        <f t="shared" si="218"/>
        <v>1396.7782850761328</v>
      </c>
      <c r="O404" s="117">
        <f t="shared" si="218"/>
        <v>1254.9850533140034</v>
      </c>
      <c r="P404" s="117">
        <f t="shared" si="218"/>
        <v>1097.9559168727867</v>
      </c>
      <c r="Q404" s="117">
        <f t="shared" si="218"/>
        <v>1155.2746611069228</v>
      </c>
      <c r="R404" s="117">
        <f t="shared" ref="R404:V404" si="219">R405+R408+R410+R419</f>
        <v>1041.2596013398734</v>
      </c>
      <c r="S404" s="117">
        <f t="shared" si="219"/>
        <v>961.6491621560491</v>
      </c>
      <c r="T404" s="117">
        <f t="shared" si="219"/>
        <v>967.28662600430062</v>
      </c>
      <c r="U404" s="117">
        <f t="shared" si="219"/>
        <v>970.38363373922084</v>
      </c>
      <c r="V404" s="117">
        <f t="shared" si="219"/>
        <v>1008.3488373969574</v>
      </c>
      <c r="W404" s="117">
        <f t="shared" ref="W404:Y404" si="220">W405+W408+W410+W419</f>
        <v>1047.1050171052768</v>
      </c>
      <c r="X404" s="117">
        <f t="shared" si="220"/>
        <v>907.05022961778639</v>
      </c>
      <c r="Y404" s="117">
        <f t="shared" si="220"/>
        <v>704.04569858956256</v>
      </c>
      <c r="DA404" s="129" t="s">
        <v>4315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1022.0393053859332</v>
      </c>
      <c r="D405" s="122">
        <f t="shared" si="221"/>
        <v>1080.1288040005504</v>
      </c>
      <c r="E405" s="122">
        <f t="shared" si="221"/>
        <v>1184.594416625094</v>
      </c>
      <c r="F405" s="122">
        <f t="shared" si="221"/>
        <v>1168.7192513115681</v>
      </c>
      <c r="G405" s="122">
        <f t="shared" si="221"/>
        <v>1201.2961338355087</v>
      </c>
      <c r="H405" s="122">
        <f t="shared" si="221"/>
        <v>1267.1095207668864</v>
      </c>
      <c r="I405" s="122">
        <f t="shared" si="221"/>
        <v>1247.2680848819571</v>
      </c>
      <c r="J405" s="122">
        <f t="shared" si="221"/>
        <v>1119.2467480966484</v>
      </c>
      <c r="K405" s="122">
        <f t="shared" si="221"/>
        <v>1123.2126354010948</v>
      </c>
      <c r="L405" s="122">
        <f t="shared" si="221"/>
        <v>1282.3106218607832</v>
      </c>
      <c r="M405" s="122">
        <f t="shared" si="221"/>
        <v>1010.5877456369759</v>
      </c>
      <c r="N405" s="122">
        <f t="shared" si="221"/>
        <v>1019.0286221266342</v>
      </c>
      <c r="O405" s="122">
        <f t="shared" si="221"/>
        <v>895.73162287473099</v>
      </c>
      <c r="P405" s="122">
        <f t="shared" si="221"/>
        <v>788.7884083040625</v>
      </c>
      <c r="Q405" s="122">
        <f t="shared" si="221"/>
        <v>796.26479256883079</v>
      </c>
      <c r="R405" s="122">
        <f t="shared" ref="R405:V405" si="222">SUM(R406:R407)</f>
        <v>702.93983751288738</v>
      </c>
      <c r="S405" s="122">
        <f t="shared" si="222"/>
        <v>661.39910598705978</v>
      </c>
      <c r="T405" s="122">
        <f t="shared" si="222"/>
        <v>706.17871462875758</v>
      </c>
      <c r="U405" s="122">
        <f t="shared" si="222"/>
        <v>644.28536824947219</v>
      </c>
      <c r="V405" s="122">
        <f t="shared" si="222"/>
        <v>639.49107084115008</v>
      </c>
      <c r="W405" s="122">
        <f t="shared" ref="W405:Y405" si="223">SUM(W406:W407)</f>
        <v>670.88347286162252</v>
      </c>
      <c r="X405" s="122">
        <f t="shared" si="223"/>
        <v>582.35036861713388</v>
      </c>
      <c r="Y405" s="122">
        <f t="shared" si="223"/>
        <v>551.37994529525622</v>
      </c>
      <c r="DA405" s="130" t="s">
        <v>4316</v>
      </c>
    </row>
    <row r="406" spans="1:105" ht="12" customHeight="1" x14ac:dyDescent="0.25">
      <c r="A406" s="97" t="s">
        <v>212</v>
      </c>
      <c r="B406" s="98"/>
      <c r="C406" s="98">
        <v>1022.0393053859332</v>
      </c>
      <c r="D406" s="98">
        <v>1080.1288040005504</v>
      </c>
      <c r="E406" s="98">
        <v>1184.594416625094</v>
      </c>
      <c r="F406" s="98">
        <v>1168.7192513115681</v>
      </c>
      <c r="G406" s="98">
        <v>1201.2961338355087</v>
      </c>
      <c r="H406" s="98">
        <v>1267.1095207668864</v>
      </c>
      <c r="I406" s="98">
        <v>1247.2680848819571</v>
      </c>
      <c r="J406" s="98">
        <v>1119.2467480966484</v>
      </c>
      <c r="K406" s="98">
        <v>1123.2126354010948</v>
      </c>
      <c r="L406" s="98">
        <v>1282.3106218607832</v>
      </c>
      <c r="M406" s="98">
        <v>1010.5877456369759</v>
      </c>
      <c r="N406" s="98">
        <v>1019.0286221266342</v>
      </c>
      <c r="O406" s="98">
        <v>895.73162287473099</v>
      </c>
      <c r="P406" s="98">
        <v>788.7884083040625</v>
      </c>
      <c r="Q406" s="98">
        <v>796.26479256883079</v>
      </c>
      <c r="R406" s="98">
        <v>702.93983751288738</v>
      </c>
      <c r="S406" s="98">
        <v>661.39910598705978</v>
      </c>
      <c r="T406" s="98">
        <v>706.17871462875758</v>
      </c>
      <c r="U406" s="98">
        <v>644.28536824947219</v>
      </c>
      <c r="V406" s="98">
        <v>639.49107084115008</v>
      </c>
      <c r="W406" s="98">
        <v>670.88347286162252</v>
      </c>
      <c r="X406" s="98">
        <v>582.35036861713388</v>
      </c>
      <c r="Y406" s="98">
        <v>551.37994529525622</v>
      </c>
      <c r="DA406" s="63" t="s">
        <v>4317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4318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4319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4320</v>
      </c>
    </row>
    <row r="410" spans="1:105" ht="12" customHeight="1" x14ac:dyDescent="0.25">
      <c r="A410" s="121" t="s">
        <v>55</v>
      </c>
      <c r="B410" s="122"/>
      <c r="C410" s="122">
        <v>247.20843413433479</v>
      </c>
      <c r="D410" s="122">
        <v>251.2244953077585</v>
      </c>
      <c r="E410" s="122">
        <v>217.50902608301152</v>
      </c>
      <c r="F410" s="122">
        <v>214.97612868381469</v>
      </c>
      <c r="G410" s="122">
        <v>229.49365914430268</v>
      </c>
      <c r="H410" s="122">
        <v>225.47005669194419</v>
      </c>
      <c r="I410" s="122">
        <v>246.51084291153498</v>
      </c>
      <c r="J410" s="122">
        <v>195.64261082748268</v>
      </c>
      <c r="K410" s="122">
        <v>224.98313183467607</v>
      </c>
      <c r="L410" s="122">
        <v>210.12447905880364</v>
      </c>
      <c r="M410" s="122">
        <v>160.69425459796204</v>
      </c>
      <c r="N410" s="122">
        <v>237.24915020361584</v>
      </c>
      <c r="O410" s="122">
        <v>227.72429877701612</v>
      </c>
      <c r="P410" s="122">
        <v>216.4856527131499</v>
      </c>
      <c r="Q410" s="122">
        <v>216.95366742112677</v>
      </c>
      <c r="R410" s="122">
        <v>222.65629375608674</v>
      </c>
      <c r="S410" s="122">
        <v>208.3241765496621</v>
      </c>
      <c r="T410" s="122">
        <v>169.77186107372302</v>
      </c>
      <c r="U410" s="122">
        <v>214.73267032502494</v>
      </c>
      <c r="V410" s="122">
        <v>223.17710577780403</v>
      </c>
      <c r="W410" s="122">
        <v>245.01076076203665</v>
      </c>
      <c r="X410" s="122">
        <v>218.35604553502645</v>
      </c>
      <c r="Y410" s="122">
        <v>60.526995785055156</v>
      </c>
      <c r="DA410" s="130" t="s">
        <v>4321</v>
      </c>
    </row>
    <row r="411" spans="1:105" ht="12" customHeight="1" x14ac:dyDescent="0.25">
      <c r="A411" s="97" t="s">
        <v>134</v>
      </c>
      <c r="B411" s="98"/>
      <c r="C411" s="98">
        <v>256.89480920697838</v>
      </c>
      <c r="D411" s="98">
        <v>251.61893918778932</v>
      </c>
      <c r="E411" s="98">
        <v>250.21104914882378</v>
      </c>
      <c r="F411" s="98">
        <v>230.17637981178888</v>
      </c>
      <c r="G411" s="98">
        <v>229.82092418039969</v>
      </c>
      <c r="H411" s="98">
        <v>248.69440790266589</v>
      </c>
      <c r="I411" s="98">
        <v>248.32777550028288</v>
      </c>
      <c r="J411" s="98">
        <v>240.15348637721908</v>
      </c>
      <c r="K411" s="98">
        <v>228.63154133529861</v>
      </c>
      <c r="L411" s="98">
        <v>257.13205332562774</v>
      </c>
      <c r="M411" s="98">
        <v>229.61084589489195</v>
      </c>
      <c r="N411" s="98">
        <v>237.24915020361584</v>
      </c>
      <c r="O411" s="98">
        <v>229.29727873206974</v>
      </c>
      <c r="P411" s="98">
        <v>217.6413211871012</v>
      </c>
      <c r="Q411" s="98">
        <v>221.25736319990341</v>
      </c>
      <c r="R411" s="98">
        <v>236.94351427050421</v>
      </c>
      <c r="S411" s="98">
        <v>226.53591280913392</v>
      </c>
      <c r="T411" s="98">
        <v>227.99551360903126</v>
      </c>
      <c r="U411" s="98">
        <v>225.05544644041257</v>
      </c>
      <c r="V411" s="98">
        <v>224.81825241484302</v>
      </c>
      <c r="W411" s="98">
        <v>250.14838523785309</v>
      </c>
      <c r="X411" s="98">
        <v>218.35604553502645</v>
      </c>
      <c r="Y411" s="98">
        <v>211.42620794248748</v>
      </c>
      <c r="DA411" s="63" t="s">
        <v>4322</v>
      </c>
    </row>
    <row r="412" spans="1:105" ht="12" customHeight="1" x14ac:dyDescent="0.25">
      <c r="A412" s="97" t="s">
        <v>133</v>
      </c>
      <c r="B412" s="98"/>
      <c r="C412" s="98">
        <v>0</v>
      </c>
      <c r="D412" s="98">
        <v>22.43731887641292</v>
      </c>
      <c r="E412" s="98">
        <v>13.285137668195313</v>
      </c>
      <c r="F412" s="98">
        <v>15.86908303294706</v>
      </c>
      <c r="G412" s="98">
        <v>15.255559760915769</v>
      </c>
      <c r="H412" s="98">
        <v>22.850448434038064</v>
      </c>
      <c r="I412" s="98">
        <v>18.713159424697444</v>
      </c>
      <c r="J412" s="98">
        <v>16.925556910968265</v>
      </c>
      <c r="K412" s="98">
        <v>14.988968452848683</v>
      </c>
      <c r="L412" s="98">
        <v>17.617837409605936</v>
      </c>
      <c r="M412" s="98">
        <v>0</v>
      </c>
      <c r="N412" s="98">
        <v>0</v>
      </c>
      <c r="O412" s="98">
        <v>9.3065547520510759</v>
      </c>
      <c r="P412" s="98">
        <v>18.258591109609775</v>
      </c>
      <c r="Q412" s="98">
        <v>4.2257824548262706</v>
      </c>
      <c r="R412" s="98">
        <v>7.9470900823388728</v>
      </c>
      <c r="S412" s="98">
        <v>12.677947609102155</v>
      </c>
      <c r="T412" s="98">
        <v>14.966587909227927</v>
      </c>
      <c r="U412" s="98">
        <v>18.872387104939147</v>
      </c>
      <c r="V412" s="98">
        <v>15.476466257715394</v>
      </c>
      <c r="W412" s="98">
        <v>20.109851068345009</v>
      </c>
      <c r="X412" s="98">
        <v>0</v>
      </c>
      <c r="Y412" s="98">
        <v>0</v>
      </c>
      <c r="DA412" s="63" t="s">
        <v>4323</v>
      </c>
    </row>
    <row r="413" spans="1:105" ht="12" customHeight="1" x14ac:dyDescent="0.25">
      <c r="A413" s="100" t="s">
        <v>212</v>
      </c>
      <c r="B413" s="101"/>
      <c r="C413" s="101">
        <v>0</v>
      </c>
      <c r="D413" s="101">
        <v>22.43731887641292</v>
      </c>
      <c r="E413" s="101">
        <v>13.285137668195313</v>
      </c>
      <c r="F413" s="101">
        <v>15.86908303294706</v>
      </c>
      <c r="G413" s="101">
        <v>15.255559760915769</v>
      </c>
      <c r="H413" s="101">
        <v>22.850448434038064</v>
      </c>
      <c r="I413" s="101">
        <v>18.713159424697444</v>
      </c>
      <c r="J413" s="101">
        <v>16.925556910968265</v>
      </c>
      <c r="K413" s="101">
        <v>14.988968452848683</v>
      </c>
      <c r="L413" s="101">
        <v>17.617837409605936</v>
      </c>
      <c r="M413" s="101">
        <v>0</v>
      </c>
      <c r="N413" s="101">
        <v>0</v>
      </c>
      <c r="O413" s="101">
        <v>9.3065547520510759</v>
      </c>
      <c r="P413" s="101">
        <v>18.258591109609775</v>
      </c>
      <c r="Q413" s="101">
        <v>4.2257824548262706</v>
      </c>
      <c r="R413" s="101">
        <v>7.9470900823388728</v>
      </c>
      <c r="S413" s="101">
        <v>12.677947609102155</v>
      </c>
      <c r="T413" s="101">
        <v>14.966587909227927</v>
      </c>
      <c r="U413" s="101">
        <v>18.872387104939147</v>
      </c>
      <c r="V413" s="101">
        <v>15.476466257715394</v>
      </c>
      <c r="W413" s="101">
        <v>20.109851068345009</v>
      </c>
      <c r="X413" s="101">
        <v>0</v>
      </c>
      <c r="Y413" s="101">
        <v>0</v>
      </c>
      <c r="DA413" s="131" t="s">
        <v>4324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4325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4326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4327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4328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4329</v>
      </c>
    </row>
    <row r="419" spans="1:105" ht="12" customHeight="1" x14ac:dyDescent="0.25">
      <c r="A419" s="121" t="s">
        <v>54</v>
      </c>
      <c r="B419" s="122"/>
      <c r="C419" s="122">
        <v>102.75152693666557</v>
      </c>
      <c r="D419" s="122">
        <v>124.92955476219772</v>
      </c>
      <c r="E419" s="122">
        <v>107.10783678651291</v>
      </c>
      <c r="F419" s="122">
        <v>99.576162800175496</v>
      </c>
      <c r="G419" s="122">
        <v>132.26324066488775</v>
      </c>
      <c r="H419" s="122">
        <v>118.51920269023688</v>
      </c>
      <c r="I419" s="122">
        <v>138.90301377865393</v>
      </c>
      <c r="J419" s="122">
        <v>113.51818687640966</v>
      </c>
      <c r="K419" s="122">
        <v>122.32120169054781</v>
      </c>
      <c r="L419" s="122">
        <v>94.231390409208103</v>
      </c>
      <c r="M419" s="122">
        <v>85.041869722352487</v>
      </c>
      <c r="N419" s="122">
        <v>140.50051274588256</v>
      </c>
      <c r="O419" s="122">
        <v>131.52913166225628</v>
      </c>
      <c r="P419" s="122">
        <v>92.681855855574327</v>
      </c>
      <c r="Q419" s="122">
        <v>142.0562011169653</v>
      </c>
      <c r="R419" s="122">
        <v>115.66347007089939</v>
      </c>
      <c r="S419" s="122">
        <v>91.925879619327233</v>
      </c>
      <c r="T419" s="122">
        <v>91.336050301820066</v>
      </c>
      <c r="U419" s="122">
        <v>111.36559516472369</v>
      </c>
      <c r="V419" s="122">
        <v>145.68066077800322</v>
      </c>
      <c r="W419" s="122">
        <v>131.21078348161765</v>
      </c>
      <c r="X419" s="122">
        <v>106.34381546562614</v>
      </c>
      <c r="Y419" s="122">
        <v>92.138757509251164</v>
      </c>
      <c r="DA419" s="130" t="s">
        <v>4330</v>
      </c>
    </row>
    <row r="420" spans="1:105" ht="12" customHeight="1" x14ac:dyDescent="0.25">
      <c r="A420" s="97" t="s">
        <v>175</v>
      </c>
      <c r="B420" s="98"/>
      <c r="C420" s="98">
        <v>148.43348847924776</v>
      </c>
      <c r="D420" s="98">
        <v>149.41776815893749</v>
      </c>
      <c r="E420" s="98">
        <v>162.68394894844423</v>
      </c>
      <c r="F420" s="98">
        <v>149.02630214460424</v>
      </c>
      <c r="G420" s="98">
        <v>149.94299493000469</v>
      </c>
      <c r="H420" s="98">
        <v>184.810970898562</v>
      </c>
      <c r="I420" s="98">
        <v>181.91911642222149</v>
      </c>
      <c r="J420" s="98">
        <v>176.84626659731768</v>
      </c>
      <c r="K420" s="98">
        <v>174.44927283176781</v>
      </c>
      <c r="L420" s="98">
        <v>180.97852644044522</v>
      </c>
      <c r="M420" s="98">
        <v>154.36863295131747</v>
      </c>
      <c r="N420" s="98">
        <v>163.4883460332218</v>
      </c>
      <c r="O420" s="98">
        <v>141.16292303729503</v>
      </c>
      <c r="P420" s="98">
        <v>144.19138541608692</v>
      </c>
      <c r="Q420" s="98">
        <v>155.33583451198496</v>
      </c>
      <c r="R420" s="98">
        <v>166.12710926365187</v>
      </c>
      <c r="S420" s="98">
        <v>158.87731806559239</v>
      </c>
      <c r="T420" s="98">
        <v>170.36761587920765</v>
      </c>
      <c r="U420" s="98">
        <v>156.38460672283145</v>
      </c>
      <c r="V420" s="98">
        <v>156.22952875132026</v>
      </c>
      <c r="W420" s="98">
        <v>169.79230338348711</v>
      </c>
      <c r="X420" s="98">
        <v>155.98873192761539</v>
      </c>
      <c r="Y420" s="98">
        <v>154.40245053505376</v>
      </c>
      <c r="DA420" s="63" t="s">
        <v>4331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4332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74.765555881463584</v>
      </c>
      <c r="D423" s="118">
        <f t="shared" si="225"/>
        <v>76.499180906319438</v>
      </c>
      <c r="E423" s="118">
        <f t="shared" si="225"/>
        <v>80.640891179711275</v>
      </c>
      <c r="F423" s="118">
        <f t="shared" si="225"/>
        <v>78.308994621372449</v>
      </c>
      <c r="G423" s="118">
        <f t="shared" si="225"/>
        <v>79.150670145742282</v>
      </c>
      <c r="H423" s="118">
        <f t="shared" si="225"/>
        <v>82.002385328839793</v>
      </c>
      <c r="I423" s="118">
        <f t="shared" si="225"/>
        <v>79.80072693454612</v>
      </c>
      <c r="J423" s="118">
        <f t="shared" si="225"/>
        <v>71.759352448428288</v>
      </c>
      <c r="K423" s="118">
        <f t="shared" si="225"/>
        <v>71.629678693532981</v>
      </c>
      <c r="L423" s="118">
        <f t="shared" si="225"/>
        <v>78.481053931641952</v>
      </c>
      <c r="M423" s="118">
        <f t="shared" si="225"/>
        <v>61.716262988306859</v>
      </c>
      <c r="N423" s="118">
        <f t="shared" si="225"/>
        <v>62.629661468551859</v>
      </c>
      <c r="O423" s="118">
        <f t="shared" si="225"/>
        <v>54.713637733311501</v>
      </c>
      <c r="P423" s="118">
        <f t="shared" si="225"/>
        <v>48.82830348560887</v>
      </c>
      <c r="Q423" s="118">
        <f t="shared" si="225"/>
        <v>49.609297116090985</v>
      </c>
      <c r="R423" s="118">
        <f t="shared" ref="R423:V423" si="226">R424+R427+R429+R438</f>
        <v>45.954033453200559</v>
      </c>
      <c r="S423" s="118">
        <f t="shared" si="226"/>
        <v>43.095256364669616</v>
      </c>
      <c r="T423" s="118">
        <f t="shared" si="226"/>
        <v>45.04292418957958</v>
      </c>
      <c r="U423" s="118">
        <f t="shared" si="226"/>
        <v>41.98917557068944</v>
      </c>
      <c r="V423" s="118">
        <f t="shared" si="226"/>
        <v>41.979871286246599</v>
      </c>
      <c r="W423" s="118">
        <f t="shared" ref="W423:Y423" si="227">W424+W427+W429+W438</f>
        <v>43.911171488199628</v>
      </c>
      <c r="X423" s="118">
        <f t="shared" si="227"/>
        <v>38.166566815570611</v>
      </c>
      <c r="Y423" s="118">
        <f t="shared" si="227"/>
        <v>35.579528366826246</v>
      </c>
      <c r="DA423" s="129" t="s">
        <v>4483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53.563859813761439</v>
      </c>
      <c r="D424" s="123">
        <f t="shared" si="228"/>
        <v>55.838045025474841</v>
      </c>
      <c r="E424" s="123">
        <f t="shared" si="228"/>
        <v>60.175829092948923</v>
      </c>
      <c r="F424" s="123">
        <f t="shared" si="228"/>
        <v>59.043252945270474</v>
      </c>
      <c r="G424" s="123">
        <f t="shared" si="228"/>
        <v>59.266659223379307</v>
      </c>
      <c r="H424" s="123">
        <f t="shared" si="228"/>
        <v>61.600757719020223</v>
      </c>
      <c r="I424" s="123">
        <f t="shared" si="228"/>
        <v>59.502726462635628</v>
      </c>
      <c r="J424" s="123">
        <f t="shared" si="228"/>
        <v>53.019136604640529</v>
      </c>
      <c r="K424" s="123">
        <f t="shared" si="228"/>
        <v>52.934239260166002</v>
      </c>
      <c r="L424" s="123">
        <f t="shared" si="228"/>
        <v>59.244491795130557</v>
      </c>
      <c r="M424" s="123">
        <f t="shared" si="228"/>
        <v>44.988653395360387</v>
      </c>
      <c r="N424" s="123">
        <f t="shared" si="228"/>
        <v>44.780825324955359</v>
      </c>
      <c r="O424" s="123">
        <f t="shared" si="228"/>
        <v>38.835722716587249</v>
      </c>
      <c r="P424" s="123">
        <f t="shared" si="228"/>
        <v>33.857686396538028</v>
      </c>
      <c r="Q424" s="123">
        <f t="shared" si="228"/>
        <v>33.919070397862981</v>
      </c>
      <c r="R424" s="123">
        <f t="shared" ref="R424:V424" si="229">SUM(R425:R426)</f>
        <v>29.731573836400568</v>
      </c>
      <c r="S424" s="123">
        <f t="shared" si="229"/>
        <v>27.767648384322349</v>
      </c>
      <c r="T424" s="123">
        <f t="shared" si="229"/>
        <v>29.465811732205683</v>
      </c>
      <c r="U424" s="123">
        <f t="shared" si="229"/>
        <v>26.736467366502332</v>
      </c>
      <c r="V424" s="123">
        <f t="shared" si="229"/>
        <v>26.410884494685366</v>
      </c>
      <c r="W424" s="123">
        <f t="shared" ref="W424:Y424" si="230">SUM(W425:W426)</f>
        <v>27.392086991121349</v>
      </c>
      <c r="X424" s="123">
        <f t="shared" si="230"/>
        <v>23.564306023443013</v>
      </c>
      <c r="Y424" s="123">
        <f t="shared" si="230"/>
        <v>22.201534137813123</v>
      </c>
      <c r="DA424" s="130" t="s">
        <v>4484</v>
      </c>
    </row>
    <row r="425" spans="1:105" ht="12" customHeight="1" x14ac:dyDescent="0.25">
      <c r="A425" s="97" t="s">
        <v>212</v>
      </c>
      <c r="B425" s="99"/>
      <c r="C425" s="99">
        <v>52.964089665494413</v>
      </c>
      <c r="D425" s="99">
        <v>55.22689010880535</v>
      </c>
      <c r="E425" s="99">
        <v>59.553444044683175</v>
      </c>
      <c r="F425" s="99">
        <v>58.427832577147754</v>
      </c>
      <c r="G425" s="99">
        <v>58.663329393048414</v>
      </c>
      <c r="H425" s="99">
        <v>60.992168249153934</v>
      </c>
      <c r="I425" s="99">
        <v>58.912958623528205</v>
      </c>
      <c r="J425" s="99">
        <v>52.500037281065815</v>
      </c>
      <c r="K425" s="99">
        <v>52.428310039104197</v>
      </c>
      <c r="L425" s="99">
        <v>58.673021877631008</v>
      </c>
      <c r="M425" s="99">
        <v>44.539273108379561</v>
      </c>
      <c r="N425" s="99">
        <v>44.320283144273183</v>
      </c>
      <c r="O425" s="99">
        <v>38.406856307268278</v>
      </c>
      <c r="P425" s="99">
        <v>33.454457661975049</v>
      </c>
      <c r="Q425" s="99">
        <v>33.512403985124472</v>
      </c>
      <c r="R425" s="99">
        <v>29.366363699342916</v>
      </c>
      <c r="S425" s="99">
        <v>27.425900213751699</v>
      </c>
      <c r="T425" s="99">
        <v>29.094736346177118</v>
      </c>
      <c r="U425" s="99">
        <v>26.399450835996934</v>
      </c>
      <c r="V425" s="99">
        <v>26.074278116075064</v>
      </c>
      <c r="W425" s="99">
        <v>27.038680286810873</v>
      </c>
      <c r="X425" s="99">
        <v>23.254319550907358</v>
      </c>
      <c r="Y425" s="99">
        <v>21.909064474641166</v>
      </c>
      <c r="DA425" s="63" t="s">
        <v>4485</v>
      </c>
    </row>
    <row r="426" spans="1:105" ht="12" customHeight="1" x14ac:dyDescent="0.25">
      <c r="A426" s="97" t="s">
        <v>53</v>
      </c>
      <c r="B426" s="99"/>
      <c r="C426" s="99">
        <v>0.59977014826702957</v>
      </c>
      <c r="D426" s="99">
        <v>0.61115491666949384</v>
      </c>
      <c r="E426" s="99">
        <v>0.62238504826574748</v>
      </c>
      <c r="F426" s="99">
        <v>0.61542036812272316</v>
      </c>
      <c r="G426" s="99">
        <v>0.60332983033088983</v>
      </c>
      <c r="H426" s="99">
        <v>0.60858946986628959</v>
      </c>
      <c r="I426" s="99">
        <v>0.58976783910742026</v>
      </c>
      <c r="J426" s="99">
        <v>0.51909932357471511</v>
      </c>
      <c r="K426" s="99">
        <v>0.50592922106180527</v>
      </c>
      <c r="L426" s="99">
        <v>0.57146991749954601</v>
      </c>
      <c r="M426" s="99">
        <v>0.44938028698082555</v>
      </c>
      <c r="N426" s="99">
        <v>0.46054218068217806</v>
      </c>
      <c r="O426" s="99">
        <v>0.42886640931896924</v>
      </c>
      <c r="P426" s="99">
        <v>0.40322873456297775</v>
      </c>
      <c r="Q426" s="99">
        <v>0.40666641273851284</v>
      </c>
      <c r="R426" s="99">
        <v>0.36521013705765115</v>
      </c>
      <c r="S426" s="99">
        <v>0.34174817057064999</v>
      </c>
      <c r="T426" s="99">
        <v>0.37107538602856477</v>
      </c>
      <c r="U426" s="99">
        <v>0.3370165305053987</v>
      </c>
      <c r="V426" s="99">
        <v>0.33660637861030146</v>
      </c>
      <c r="W426" s="99">
        <v>0.35340670431047666</v>
      </c>
      <c r="X426" s="99">
        <v>0.30998647253565564</v>
      </c>
      <c r="Y426" s="99">
        <v>0.29246966317195577</v>
      </c>
      <c r="DA426" s="63" t="s">
        <v>4486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0.72387350878558465</v>
      </c>
      <c r="D427" s="123">
        <f t="shared" si="231"/>
        <v>0.44937812826790141</v>
      </c>
      <c r="E427" s="123">
        <f t="shared" si="231"/>
        <v>0.86790252716621752</v>
      </c>
      <c r="F427" s="123">
        <f t="shared" si="231"/>
        <v>0.98219792527161853</v>
      </c>
      <c r="G427" s="123">
        <f t="shared" si="231"/>
        <v>1.5274051528620567</v>
      </c>
      <c r="H427" s="123">
        <f t="shared" si="231"/>
        <v>0.47422849182360394</v>
      </c>
      <c r="I427" s="123">
        <f t="shared" si="231"/>
        <v>0.51242805547109438</v>
      </c>
      <c r="J427" s="123">
        <f t="shared" si="231"/>
        <v>0.39357369006068255</v>
      </c>
      <c r="K427" s="123">
        <f t="shared" si="231"/>
        <v>0.59155388504149187</v>
      </c>
      <c r="L427" s="123">
        <f t="shared" si="231"/>
        <v>0.68880442701893119</v>
      </c>
      <c r="M427" s="123">
        <f t="shared" si="231"/>
        <v>0.45702843951444422</v>
      </c>
      <c r="N427" s="123">
        <f t="shared" si="231"/>
        <v>0.68154754095032988</v>
      </c>
      <c r="O427" s="123">
        <f t="shared" si="231"/>
        <v>0.1283187433409497</v>
      </c>
      <c r="P427" s="123">
        <f t="shared" si="231"/>
        <v>3.4013241970661426E-2</v>
      </c>
      <c r="Q427" s="123">
        <f t="shared" si="231"/>
        <v>3.8248522566225074E-2</v>
      </c>
      <c r="R427" s="123">
        <f t="shared" si="231"/>
        <v>0.18240973284368642</v>
      </c>
      <c r="S427" s="123">
        <f t="shared" si="231"/>
        <v>0.22222031576381857</v>
      </c>
      <c r="T427" s="123">
        <f t="shared" si="231"/>
        <v>0.28957236781273848</v>
      </c>
      <c r="U427" s="123">
        <f t="shared" si="231"/>
        <v>0.15594515819588506</v>
      </c>
      <c r="V427" s="123">
        <f t="shared" si="231"/>
        <v>0.16694617005625834</v>
      </c>
      <c r="W427" s="123">
        <f t="shared" si="231"/>
        <v>0.16151876436028523</v>
      </c>
      <c r="X427" s="123">
        <f t="shared" si="231"/>
        <v>0.20652900907029706</v>
      </c>
      <c r="Y427" s="123">
        <f t="shared" si="231"/>
        <v>7.0958827546251158E-2</v>
      </c>
      <c r="DA427" s="130" t="s">
        <v>4487</v>
      </c>
    </row>
    <row r="428" spans="1:105" ht="12" customHeight="1" x14ac:dyDescent="0.25">
      <c r="A428" s="97" t="s">
        <v>53</v>
      </c>
      <c r="B428" s="99"/>
      <c r="C428" s="99">
        <f>RES_hhdet_in_fecs!C67</f>
        <v>0.72387350878558465</v>
      </c>
      <c r="D428" s="99">
        <f>RES_hhdet_in_fecs!D67</f>
        <v>0.44937812826790141</v>
      </c>
      <c r="E428" s="99">
        <f>RES_hhdet_in_fecs!E67</f>
        <v>0.86790252716621752</v>
      </c>
      <c r="F428" s="99">
        <f>RES_hhdet_in_fecs!F67</f>
        <v>0.98219792527161853</v>
      </c>
      <c r="G428" s="99">
        <f>RES_hhdet_in_fecs!G67</f>
        <v>1.5274051528620567</v>
      </c>
      <c r="H428" s="99">
        <f>RES_hhdet_in_fecs!H67</f>
        <v>0.47422849182360394</v>
      </c>
      <c r="I428" s="99">
        <f>RES_hhdet_in_fecs!I67</f>
        <v>0.51242805547109438</v>
      </c>
      <c r="J428" s="99">
        <f>RES_hhdet_in_fecs!J67</f>
        <v>0.39357369006068255</v>
      </c>
      <c r="K428" s="99">
        <f>RES_hhdet_in_fecs!K67</f>
        <v>0.59155388504149187</v>
      </c>
      <c r="L428" s="99">
        <f>RES_hhdet_in_fecs!L67</f>
        <v>0.68880442701893119</v>
      </c>
      <c r="M428" s="99">
        <f>RES_hhdet_in_fecs!M67</f>
        <v>0.45702843951444422</v>
      </c>
      <c r="N428" s="99">
        <f>RES_hhdet_in_fecs!N67</f>
        <v>0.68154754095032988</v>
      </c>
      <c r="O428" s="99">
        <f>RES_hhdet_in_fecs!O67</f>
        <v>0.1283187433409497</v>
      </c>
      <c r="P428" s="99">
        <f>RES_hhdet_in_fecs!P67</f>
        <v>3.4013241970661426E-2</v>
      </c>
      <c r="Q428" s="99">
        <f>RES_hhdet_in_fecs!Q67</f>
        <v>3.8248522566225074E-2</v>
      </c>
      <c r="R428" s="99">
        <f>RES_hhdet_in_fecs!R67</f>
        <v>0.18240973284368642</v>
      </c>
      <c r="S428" s="99">
        <f>RES_hhdet_in_fecs!S67</f>
        <v>0.22222031576381857</v>
      </c>
      <c r="T428" s="99">
        <f>RES_hhdet_in_fecs!T67</f>
        <v>0.28957236781273848</v>
      </c>
      <c r="U428" s="99">
        <f>RES_hhdet_in_fecs!U67</f>
        <v>0.15594515819588506</v>
      </c>
      <c r="V428" s="99">
        <f>RES_hhdet_in_fecs!V67</f>
        <v>0.16694617005625834</v>
      </c>
      <c r="W428" s="99">
        <f>RES_hhdet_in_fecs!W67</f>
        <v>0.16151876436028523</v>
      </c>
      <c r="X428" s="99">
        <f>RES_hhdet_in_fecs!X67</f>
        <v>0.20652900907029706</v>
      </c>
      <c r="Y428" s="99">
        <f>RES_hhdet_in_fecs!Y67</f>
        <v>7.0958827546251158E-2</v>
      </c>
      <c r="DA428" s="63" t="s">
        <v>4488</v>
      </c>
    </row>
    <row r="429" spans="1:105" ht="12" customHeight="1" x14ac:dyDescent="0.25">
      <c r="A429" s="121" t="s">
        <v>55</v>
      </c>
      <c r="B429" s="123"/>
      <c r="C429" s="123">
        <v>13.269725978307212</v>
      </c>
      <c r="D429" s="123">
        <v>12.856342854795818</v>
      </c>
      <c r="E429" s="123">
        <v>12.190272476686552</v>
      </c>
      <c r="F429" s="123">
        <v>11.386543755587832</v>
      </c>
      <c r="G429" s="123">
        <v>11.21614400695719</v>
      </c>
      <c r="H429" s="123">
        <v>11.803115693766062</v>
      </c>
      <c r="I429" s="123">
        <v>11.694118836117394</v>
      </c>
      <c r="J429" s="123">
        <v>10.769880794389927</v>
      </c>
      <c r="K429" s="123">
        <v>10.604384608935383</v>
      </c>
      <c r="L429" s="123">
        <v>11.263388415924679</v>
      </c>
      <c r="M429" s="123">
        <v>10.04249789208143</v>
      </c>
      <c r="N429" s="123">
        <v>10.318600758061695</v>
      </c>
      <c r="O429" s="123">
        <v>9.8091113732441144</v>
      </c>
      <c r="P429" s="123">
        <v>9.2156248367477005</v>
      </c>
      <c r="Q429" s="123">
        <v>9.2609750163257214</v>
      </c>
      <c r="R429" s="123">
        <v>9.7628413246789787</v>
      </c>
      <c r="S429" s="123">
        <v>9.2948710057216672</v>
      </c>
      <c r="T429" s="123">
        <v>9.1836432387009346</v>
      </c>
      <c r="U429" s="123">
        <v>9.1829928839562562</v>
      </c>
      <c r="V429" s="123">
        <v>9.1512562029997131</v>
      </c>
      <c r="W429" s="123">
        <v>10.035225483302549</v>
      </c>
      <c r="X429" s="123">
        <v>8.7193578511879153</v>
      </c>
      <c r="Y429" s="123">
        <v>7.9030367054631787</v>
      </c>
      <c r="DA429" s="130" t="s">
        <v>4489</v>
      </c>
    </row>
    <row r="430" spans="1:105" ht="12" customHeight="1" x14ac:dyDescent="0.25">
      <c r="A430" s="97" t="s">
        <v>134</v>
      </c>
      <c r="B430" s="99"/>
      <c r="C430" s="99">
        <v>13.312794955865847</v>
      </c>
      <c r="D430" s="99">
        <v>12.865254081133767</v>
      </c>
      <c r="E430" s="99">
        <v>12.578929552359913</v>
      </c>
      <c r="F430" s="99">
        <v>11.507217809379517</v>
      </c>
      <c r="G430" s="99">
        <v>11.222928466076016</v>
      </c>
      <c r="H430" s="99">
        <v>11.970876171968788</v>
      </c>
      <c r="I430" s="99">
        <v>11.729414181639656</v>
      </c>
      <c r="J430" s="99">
        <v>11.264778753588311</v>
      </c>
      <c r="K430" s="99">
        <v>10.671857630558865</v>
      </c>
      <c r="L430" s="99">
        <v>11.765257444660444</v>
      </c>
      <c r="M430" s="99">
        <v>10.119556879756866</v>
      </c>
      <c r="N430" s="99">
        <v>10.318600758061695</v>
      </c>
      <c r="O430" s="99">
        <v>9.8317257212005966</v>
      </c>
      <c r="P430" s="99">
        <v>9.2307040627091457</v>
      </c>
      <c r="Q430" s="99">
        <v>9.3120607735492946</v>
      </c>
      <c r="R430" s="99">
        <v>9.8986699073525006</v>
      </c>
      <c r="S430" s="99">
        <v>9.3936494369195884</v>
      </c>
      <c r="T430" s="99">
        <v>9.3934711131207838</v>
      </c>
      <c r="U430" s="99">
        <v>9.2215972711279708</v>
      </c>
      <c r="V430" s="99">
        <v>9.1666231262995996</v>
      </c>
      <c r="W430" s="99">
        <v>10.081754114254945</v>
      </c>
      <c r="X430" s="99">
        <v>8.7193578511879153</v>
      </c>
      <c r="Y430" s="99">
        <v>8.4010136040773062</v>
      </c>
      <c r="DA430" s="63" t="s">
        <v>4490</v>
      </c>
    </row>
    <row r="431" spans="1:105" ht="12" customHeight="1" x14ac:dyDescent="0.25">
      <c r="A431" s="97" t="s">
        <v>133</v>
      </c>
      <c r="B431" s="99"/>
      <c r="C431" s="99">
        <v>0</v>
      </c>
      <c r="D431" s="99">
        <v>7.6876118499182722</v>
      </c>
      <c r="E431" s="99">
        <v>7.3858095729327582</v>
      </c>
      <c r="F431" s="99">
        <v>6.8962645695959122</v>
      </c>
      <c r="G431" s="99">
        <v>6.7748213276525533</v>
      </c>
      <c r="H431" s="99">
        <v>7.4244623628533155</v>
      </c>
      <c r="I431" s="99">
        <v>7.2689695500998823</v>
      </c>
      <c r="J431" s="99">
        <v>7.0362411067534119</v>
      </c>
      <c r="K431" s="99">
        <v>6.7207907513244187</v>
      </c>
      <c r="L431" s="99">
        <v>7.5107339690151758</v>
      </c>
      <c r="M431" s="99">
        <v>0</v>
      </c>
      <c r="N431" s="99">
        <v>0</v>
      </c>
      <c r="O431" s="99">
        <v>6.6689729071555472</v>
      </c>
      <c r="P431" s="99">
        <v>6.6291472084592238</v>
      </c>
      <c r="Q431" s="99">
        <v>6.7358511124326066</v>
      </c>
      <c r="R431" s="99">
        <v>7.3426095767550974</v>
      </c>
      <c r="S431" s="99">
        <v>7.1286964235701182</v>
      </c>
      <c r="T431" s="99">
        <v>7.2412792068039469</v>
      </c>
      <c r="U431" s="99">
        <v>7.2211547494199149</v>
      </c>
      <c r="V431" s="99">
        <v>7.2044676696183449</v>
      </c>
      <c r="W431" s="99">
        <v>7.9984220000480439</v>
      </c>
      <c r="X431" s="99">
        <v>0</v>
      </c>
      <c r="Y431" s="99">
        <v>0</v>
      </c>
      <c r="DA431" s="63" t="s">
        <v>4491</v>
      </c>
    </row>
    <row r="432" spans="1:105" ht="12" customHeight="1" x14ac:dyDescent="0.25">
      <c r="A432" s="100" t="s">
        <v>212</v>
      </c>
      <c r="B432" s="102"/>
      <c r="C432" s="102">
        <v>0</v>
      </c>
      <c r="D432" s="102">
        <v>1.1472181274440383</v>
      </c>
      <c r="E432" s="102">
        <v>0.66788741500474014</v>
      </c>
      <c r="F432" s="102">
        <v>0.79334376118247596</v>
      </c>
      <c r="G432" s="102">
        <v>0.744980277654402</v>
      </c>
      <c r="H432" s="102">
        <v>1.0999036567998988</v>
      </c>
      <c r="I432" s="102">
        <v>0.8838898391335207</v>
      </c>
      <c r="J432" s="102">
        <v>0.79391999158339654</v>
      </c>
      <c r="K432" s="102">
        <v>0.69964159985760865</v>
      </c>
      <c r="L432" s="102">
        <v>0.8061165073017541</v>
      </c>
      <c r="M432" s="102">
        <v>0</v>
      </c>
      <c r="N432" s="102">
        <v>0</v>
      </c>
      <c r="O432" s="102">
        <v>0.3990430860647845</v>
      </c>
      <c r="P432" s="102">
        <v>0.77439178468288372</v>
      </c>
      <c r="Q432" s="102">
        <v>0.17785054682942975</v>
      </c>
      <c r="R432" s="102">
        <v>0.33200158143708253</v>
      </c>
      <c r="S432" s="102">
        <v>0.52571000307522409</v>
      </c>
      <c r="T432" s="102">
        <v>0.61662709481379208</v>
      </c>
      <c r="U432" s="102">
        <v>0.773291898415158</v>
      </c>
      <c r="V432" s="102">
        <v>0.63102942927245609</v>
      </c>
      <c r="W432" s="102">
        <v>0.8104892364288665</v>
      </c>
      <c r="X432" s="102">
        <v>0</v>
      </c>
      <c r="Y432" s="102">
        <v>0</v>
      </c>
      <c r="DA432" s="131" t="s">
        <v>4492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6.5403937224742332</v>
      </c>
      <c r="E433" s="105">
        <v>6.7179221579280179</v>
      </c>
      <c r="F433" s="105">
        <v>6.1029208084134359</v>
      </c>
      <c r="G433" s="105">
        <v>6.0298410499981507</v>
      </c>
      <c r="H433" s="105">
        <v>6.3245587060534163</v>
      </c>
      <c r="I433" s="105">
        <v>6.3850797109663606</v>
      </c>
      <c r="J433" s="105">
        <v>6.2423211151700144</v>
      </c>
      <c r="K433" s="105">
        <v>6.021149151466811</v>
      </c>
      <c r="L433" s="105">
        <v>6.7046174617134202</v>
      </c>
      <c r="M433" s="105">
        <v>0</v>
      </c>
      <c r="N433" s="105">
        <v>0</v>
      </c>
      <c r="O433" s="105">
        <v>6.2699298210907637</v>
      </c>
      <c r="P433" s="105">
        <v>5.8547554237763411</v>
      </c>
      <c r="Q433" s="105">
        <v>6.5580005656031775</v>
      </c>
      <c r="R433" s="105">
        <v>7.0106079953180158</v>
      </c>
      <c r="S433" s="105">
        <v>6.6029864204948945</v>
      </c>
      <c r="T433" s="105">
        <v>6.624652111990156</v>
      </c>
      <c r="U433" s="105">
        <v>6.4478628510047562</v>
      </c>
      <c r="V433" s="105">
        <v>6.5734382403458884</v>
      </c>
      <c r="W433" s="105">
        <v>7.1879327636191768</v>
      </c>
      <c r="X433" s="105">
        <v>0</v>
      </c>
      <c r="Y433" s="105">
        <v>0</v>
      </c>
      <c r="DA433" s="132" t="s">
        <v>4493</v>
      </c>
    </row>
    <row r="434" spans="1:105" ht="12" customHeight="1" x14ac:dyDescent="0.25">
      <c r="A434" s="106" t="s">
        <v>122</v>
      </c>
      <c r="B434" s="102"/>
      <c r="C434" s="102">
        <v>12.61144159269225</v>
      </c>
      <c r="D434" s="102">
        <v>0</v>
      </c>
      <c r="E434" s="102">
        <v>10.443177053175397</v>
      </c>
      <c r="F434" s="102">
        <v>10.428358870637361</v>
      </c>
      <c r="G434" s="102">
        <v>0</v>
      </c>
      <c r="H434" s="102">
        <v>10.992115643374769</v>
      </c>
      <c r="I434" s="102">
        <v>0</v>
      </c>
      <c r="J434" s="102">
        <v>10.45849792241556</v>
      </c>
      <c r="K434" s="102">
        <v>0</v>
      </c>
      <c r="L434" s="102">
        <v>10.415420751993945</v>
      </c>
      <c r="M434" s="102">
        <v>10.412824251971728</v>
      </c>
      <c r="N434" s="102">
        <v>0</v>
      </c>
      <c r="O434" s="102">
        <v>0</v>
      </c>
      <c r="P434" s="102">
        <v>0</v>
      </c>
      <c r="Q434" s="102">
        <v>0</v>
      </c>
      <c r="R434" s="102">
        <v>9.1643950401132397</v>
      </c>
      <c r="S434" s="102">
        <v>9.462289866717521</v>
      </c>
      <c r="T434" s="102">
        <v>9.536340985822914</v>
      </c>
      <c r="U434" s="102">
        <v>9.5433990559733193</v>
      </c>
      <c r="V434" s="102">
        <v>9.4386986099539616</v>
      </c>
      <c r="W434" s="102">
        <v>0</v>
      </c>
      <c r="X434" s="102">
        <v>0</v>
      </c>
      <c r="Y434" s="102">
        <v>8.472597942946523</v>
      </c>
      <c r="DA434" s="131" t="s">
        <v>4494</v>
      </c>
    </row>
    <row r="435" spans="1:105" ht="12" customHeight="1" x14ac:dyDescent="0.25">
      <c r="A435" s="107" t="s">
        <v>121</v>
      </c>
      <c r="B435" s="105"/>
      <c r="C435" s="105">
        <v>8.9277388449509942</v>
      </c>
      <c r="D435" s="105">
        <v>0</v>
      </c>
      <c r="E435" s="105">
        <v>6.7609528173835018</v>
      </c>
      <c r="F435" s="105">
        <v>6.8342572025716208</v>
      </c>
      <c r="G435" s="105">
        <v>0</v>
      </c>
      <c r="H435" s="105">
        <v>7.3328524031507136</v>
      </c>
      <c r="I435" s="105">
        <v>0</v>
      </c>
      <c r="J435" s="105">
        <v>6.9437520470750513</v>
      </c>
      <c r="K435" s="105">
        <v>0</v>
      </c>
      <c r="L435" s="105">
        <v>6.9441406234685115</v>
      </c>
      <c r="M435" s="105">
        <v>7.1052720425942502</v>
      </c>
      <c r="N435" s="105">
        <v>0</v>
      </c>
      <c r="O435" s="105">
        <v>0</v>
      </c>
      <c r="P435" s="105">
        <v>0</v>
      </c>
      <c r="Q435" s="105">
        <v>0</v>
      </c>
      <c r="R435" s="105">
        <v>6.67415028706779</v>
      </c>
      <c r="S435" s="105">
        <v>7.0726364815966587</v>
      </c>
      <c r="T435" s="105">
        <v>7.226605938412054</v>
      </c>
      <c r="U435" s="105">
        <v>7.3475007528574023</v>
      </c>
      <c r="V435" s="105">
        <v>0</v>
      </c>
      <c r="W435" s="105">
        <v>0</v>
      </c>
      <c r="X435" s="105">
        <v>0</v>
      </c>
      <c r="Y435" s="105">
        <v>6.8318353381918877</v>
      </c>
      <c r="DA435" s="132" t="s">
        <v>4495</v>
      </c>
    </row>
    <row r="436" spans="1:105" ht="12" customHeight="1" x14ac:dyDescent="0.25">
      <c r="A436" s="108" t="s">
        <v>53</v>
      </c>
      <c r="B436" s="99"/>
      <c r="C436" s="99">
        <v>2.7815568416014771</v>
      </c>
      <c r="D436" s="99">
        <v>0</v>
      </c>
      <c r="E436" s="99">
        <v>0.53599817640668457</v>
      </c>
      <c r="F436" s="99">
        <v>0.71593081136104919</v>
      </c>
      <c r="G436" s="99">
        <v>0</v>
      </c>
      <c r="H436" s="99">
        <v>1.0143402831297901</v>
      </c>
      <c r="I436" s="99">
        <v>0</v>
      </c>
      <c r="J436" s="99">
        <v>0.73406033931235348</v>
      </c>
      <c r="K436" s="99">
        <v>0</v>
      </c>
      <c r="L436" s="99">
        <v>0.67501045148262084</v>
      </c>
      <c r="M436" s="99">
        <v>1.0197891127320264</v>
      </c>
      <c r="N436" s="99">
        <v>0</v>
      </c>
      <c r="O436" s="99">
        <v>0</v>
      </c>
      <c r="P436" s="99">
        <v>0</v>
      </c>
      <c r="Q436" s="99">
        <v>0</v>
      </c>
      <c r="R436" s="99">
        <v>0.23609007618594668</v>
      </c>
      <c r="S436" s="99">
        <v>0.52416887860128814</v>
      </c>
      <c r="T436" s="99">
        <v>0.62393205047934208</v>
      </c>
      <c r="U436" s="99">
        <v>0.81656241318462008</v>
      </c>
      <c r="V436" s="99">
        <v>0</v>
      </c>
      <c r="W436" s="99">
        <v>0</v>
      </c>
      <c r="X436" s="99">
        <v>0</v>
      </c>
      <c r="Y436" s="99">
        <v>0.56586313198198135</v>
      </c>
      <c r="DA436" s="63" t="s">
        <v>4496</v>
      </c>
    </row>
    <row r="437" spans="1:105" ht="12" customHeight="1" x14ac:dyDescent="0.25">
      <c r="A437" s="108" t="s">
        <v>52</v>
      </c>
      <c r="B437" s="99"/>
      <c r="C437" s="99">
        <v>6.1461820033495185</v>
      </c>
      <c r="D437" s="99">
        <v>0</v>
      </c>
      <c r="E437" s="99">
        <v>6.2249546409768168</v>
      </c>
      <c r="F437" s="99">
        <v>6.1183263912105712</v>
      </c>
      <c r="G437" s="99">
        <v>0</v>
      </c>
      <c r="H437" s="99">
        <v>6.3185121200209231</v>
      </c>
      <c r="I437" s="99">
        <v>0</v>
      </c>
      <c r="J437" s="99">
        <v>6.2096917077626976</v>
      </c>
      <c r="K437" s="99">
        <v>0</v>
      </c>
      <c r="L437" s="99">
        <v>6.2691301719858901</v>
      </c>
      <c r="M437" s="99">
        <v>6.0854829298622226</v>
      </c>
      <c r="N437" s="99">
        <v>0</v>
      </c>
      <c r="O437" s="99">
        <v>0</v>
      </c>
      <c r="P437" s="99">
        <v>0</v>
      </c>
      <c r="Q437" s="99">
        <v>0</v>
      </c>
      <c r="R437" s="99">
        <v>6.4380602108818445</v>
      </c>
      <c r="S437" s="99">
        <v>6.5484676029953697</v>
      </c>
      <c r="T437" s="99">
        <v>6.6026738879327134</v>
      </c>
      <c r="U437" s="99">
        <v>6.5309383396727823</v>
      </c>
      <c r="V437" s="99">
        <v>0</v>
      </c>
      <c r="W437" s="99">
        <v>0</v>
      </c>
      <c r="X437" s="99">
        <v>0</v>
      </c>
      <c r="Y437" s="99">
        <v>6.2659722062099048</v>
      </c>
      <c r="DA437" s="63" t="s">
        <v>4497</v>
      </c>
    </row>
    <row r="438" spans="1:105" ht="12" customHeight="1" x14ac:dyDescent="0.25">
      <c r="A438" s="121" t="s">
        <v>54</v>
      </c>
      <c r="B438" s="123"/>
      <c r="C438" s="123">
        <v>7.2080965806093564</v>
      </c>
      <c r="D438" s="123">
        <v>7.3554148977808813</v>
      </c>
      <c r="E438" s="123">
        <v>7.4068870829095825</v>
      </c>
      <c r="F438" s="123">
        <v>6.8969999952425169</v>
      </c>
      <c r="G438" s="123">
        <v>7.1404617625437199</v>
      </c>
      <c r="H438" s="123">
        <v>8.1242834242298994</v>
      </c>
      <c r="I438" s="123">
        <v>8.0914535803219945</v>
      </c>
      <c r="J438" s="123">
        <v>7.576761359337147</v>
      </c>
      <c r="K438" s="123">
        <v>7.4995009393901064</v>
      </c>
      <c r="L438" s="123">
        <v>7.2843692935677877</v>
      </c>
      <c r="M438" s="123">
        <v>6.2280832613505952</v>
      </c>
      <c r="N438" s="123">
        <v>6.848687844584477</v>
      </c>
      <c r="O438" s="123">
        <v>5.9404849001391886</v>
      </c>
      <c r="P438" s="123">
        <v>5.7209790103524778</v>
      </c>
      <c r="Q438" s="123">
        <v>6.3910031793360522</v>
      </c>
      <c r="R438" s="123">
        <v>6.2772085592773292</v>
      </c>
      <c r="S438" s="123">
        <v>5.81051665886178</v>
      </c>
      <c r="T438" s="123">
        <v>6.1038968508602229</v>
      </c>
      <c r="U438" s="123">
        <v>5.9137701620349663</v>
      </c>
      <c r="V438" s="123">
        <v>6.2507844185052592</v>
      </c>
      <c r="W438" s="123">
        <v>6.3223402494154461</v>
      </c>
      <c r="X438" s="123">
        <v>5.6763739318693851</v>
      </c>
      <c r="Y438" s="123">
        <v>5.4039986960036925</v>
      </c>
      <c r="DA438" s="130" t="s">
        <v>4498</v>
      </c>
    </row>
    <row r="439" spans="1:105" ht="12" customHeight="1" x14ac:dyDescent="0.25">
      <c r="A439" s="97" t="s">
        <v>175</v>
      </c>
      <c r="B439" s="99"/>
      <c r="C439" s="99">
        <v>7.6921157060670673</v>
      </c>
      <c r="D439" s="99">
        <v>7.639717255806457</v>
      </c>
      <c r="E439" s="99">
        <v>8.1786553394970909</v>
      </c>
      <c r="F439" s="99">
        <v>7.4502784321596689</v>
      </c>
      <c r="G439" s="99">
        <v>7.322220603236782</v>
      </c>
      <c r="H439" s="99">
        <v>8.8958544203128334</v>
      </c>
      <c r="I439" s="99">
        <v>8.5926943120856425</v>
      </c>
      <c r="J439" s="99">
        <v>8.2952535758225476</v>
      </c>
      <c r="K439" s="99">
        <v>8.1427863913355729</v>
      </c>
      <c r="L439" s="99">
        <v>8.2807994102184779</v>
      </c>
      <c r="M439" s="99">
        <v>6.8034336771541843</v>
      </c>
      <c r="N439" s="99">
        <v>7.1105458960119998</v>
      </c>
      <c r="O439" s="99">
        <v>6.052732718766122</v>
      </c>
      <c r="P439" s="99">
        <v>6.1155115210117392</v>
      </c>
      <c r="Q439" s="99">
        <v>6.5376207614781503</v>
      </c>
      <c r="R439" s="99">
        <v>6.9402086076355554</v>
      </c>
      <c r="S439" s="99">
        <v>6.5880849128040371</v>
      </c>
      <c r="T439" s="99">
        <v>7.019187584177109</v>
      </c>
      <c r="U439" s="99">
        <v>6.4078247623458839</v>
      </c>
      <c r="V439" s="99">
        <v>6.3700219883400813</v>
      </c>
      <c r="W439" s="99">
        <v>6.8431553199019426</v>
      </c>
      <c r="X439" s="99">
        <v>6.2289164978110172</v>
      </c>
      <c r="Y439" s="99">
        <v>6.1351764290296007</v>
      </c>
      <c r="DA439" s="63" t="s">
        <v>4499</v>
      </c>
    </row>
    <row r="440" spans="1:105" ht="12" customHeight="1" x14ac:dyDescent="0.25">
      <c r="A440" s="109" t="s">
        <v>120</v>
      </c>
      <c r="B440" s="110"/>
      <c r="C440" s="110">
        <v>6.1194019946518283</v>
      </c>
      <c r="D440" s="110">
        <v>5.9050123538898385</v>
      </c>
      <c r="E440" s="110">
        <v>5.9195137268400897</v>
      </c>
      <c r="F440" s="110">
        <v>5.7828809161322594</v>
      </c>
      <c r="G440" s="110">
        <v>5.7807136049016394</v>
      </c>
      <c r="H440" s="110">
        <v>6.7448364469326902</v>
      </c>
      <c r="I440" s="110">
        <v>6.4729004341317466</v>
      </c>
      <c r="J440" s="110">
        <v>6.2888345177261957</v>
      </c>
      <c r="K440" s="110">
        <v>5.989998519880956</v>
      </c>
      <c r="L440" s="110">
        <v>6.2019705005541148</v>
      </c>
      <c r="M440" s="110">
        <v>5.5223114522171866</v>
      </c>
      <c r="N440" s="110">
        <v>5.2482242414110667</v>
      </c>
      <c r="O440" s="110">
        <v>4.4079773400070179</v>
      </c>
      <c r="P440" s="110">
        <v>5.0110908480018121</v>
      </c>
      <c r="Q440" s="110">
        <v>4.8225911519473863</v>
      </c>
      <c r="R440" s="110">
        <v>4.7576018191177747</v>
      </c>
      <c r="S440" s="110">
        <v>4.7428973908295529</v>
      </c>
      <c r="T440" s="110">
        <v>5.0461038051541927</v>
      </c>
      <c r="U440" s="110">
        <v>4.6916046212283273</v>
      </c>
      <c r="V440" s="110">
        <v>4.6041046034731297</v>
      </c>
      <c r="W440" s="110">
        <v>4.5511152271410937</v>
      </c>
      <c r="X440" s="110">
        <v>4.4927787350804076</v>
      </c>
      <c r="Y440" s="110">
        <v>4.3219907943599587</v>
      </c>
      <c r="DA440" s="60" t="s">
        <v>4500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41.219049557071607</v>
      </c>
      <c r="D442" s="118">
        <f t="shared" si="232"/>
        <v>41.849759296964415</v>
      </c>
      <c r="E442" s="118">
        <f t="shared" si="232"/>
        <v>45.511275743386896</v>
      </c>
      <c r="F442" s="118">
        <f t="shared" si="232"/>
        <v>44.809272339300406</v>
      </c>
      <c r="G442" s="118">
        <f t="shared" si="232"/>
        <v>46.555246361506825</v>
      </c>
      <c r="H442" s="118">
        <f t="shared" si="232"/>
        <v>46.919343623361655</v>
      </c>
      <c r="I442" s="118">
        <f t="shared" si="232"/>
        <v>46.054051155590855</v>
      </c>
      <c r="J442" s="118">
        <f t="shared" si="232"/>
        <v>42.180577802721615</v>
      </c>
      <c r="K442" s="118">
        <f t="shared" si="232"/>
        <v>42.756766727898246</v>
      </c>
      <c r="L442" s="118">
        <f t="shared" si="232"/>
        <v>47.955214365421867</v>
      </c>
      <c r="M442" s="118">
        <f t="shared" si="232"/>
        <v>38.481568620985485</v>
      </c>
      <c r="N442" s="118">
        <f t="shared" si="232"/>
        <v>40.492999559472672</v>
      </c>
      <c r="O442" s="118">
        <f t="shared" si="232"/>
        <v>35.76242924104082</v>
      </c>
      <c r="P442" s="118">
        <f t="shared" si="232"/>
        <v>33.659788189800238</v>
      </c>
      <c r="Q442" s="118">
        <f t="shared" si="232"/>
        <v>35.333531573036424</v>
      </c>
      <c r="R442" s="118">
        <f t="shared" ref="R442:V442" si="233">R443+R446+R448+R457</f>
        <v>34.076444813029397</v>
      </c>
      <c r="S442" s="118">
        <f t="shared" si="233"/>
        <v>32.821924263417714</v>
      </c>
      <c r="T442" s="118">
        <f t="shared" si="233"/>
        <v>35.116772555021896</v>
      </c>
      <c r="U442" s="118">
        <f t="shared" si="233"/>
        <v>32.453951000913676</v>
      </c>
      <c r="V442" s="118">
        <f t="shared" si="233"/>
        <v>32.487980109564646</v>
      </c>
      <c r="W442" s="118">
        <f t="shared" ref="W442:Y442" si="234">W443+W446+W448+W457</f>
        <v>34.436290186454677</v>
      </c>
      <c r="X442" s="118">
        <f t="shared" si="234"/>
        <v>30.336081549185842</v>
      </c>
      <c r="Y442" s="118">
        <f t="shared" si="234"/>
        <v>28.606808054158837</v>
      </c>
      <c r="DA442" s="129" t="s">
        <v>4651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27.836674929030565</v>
      </c>
      <c r="D443" s="123">
        <f t="shared" si="235"/>
        <v>29.289939245616608</v>
      </c>
      <c r="E443" s="123">
        <f t="shared" si="235"/>
        <v>31.86685324898778</v>
      </c>
      <c r="F443" s="123">
        <f t="shared" si="235"/>
        <v>31.581121136283322</v>
      </c>
      <c r="G443" s="123">
        <f t="shared" si="235"/>
        <v>32.023568982357006</v>
      </c>
      <c r="H443" s="123">
        <f t="shared" si="235"/>
        <v>33.633966223084137</v>
      </c>
      <c r="I443" s="123">
        <f t="shared" si="235"/>
        <v>32.853712059370267</v>
      </c>
      <c r="J443" s="123">
        <f t="shared" si="235"/>
        <v>29.628392977279933</v>
      </c>
      <c r="K443" s="123">
        <f t="shared" si="235"/>
        <v>29.978426437426297</v>
      </c>
      <c r="L443" s="123">
        <f t="shared" si="235"/>
        <v>34.060676376596732</v>
      </c>
      <c r="M443" s="123">
        <f t="shared" si="235"/>
        <v>26.582459696340234</v>
      </c>
      <c r="N443" s="123">
        <f t="shared" si="235"/>
        <v>27.586107811932493</v>
      </c>
      <c r="O443" s="123">
        <f t="shared" si="235"/>
        <v>25.315852428728537</v>
      </c>
      <c r="P443" s="123">
        <f t="shared" si="235"/>
        <v>23.497894795858048</v>
      </c>
      <c r="Q443" s="123">
        <f t="shared" si="235"/>
        <v>24.738600636384408</v>
      </c>
      <c r="R443" s="123">
        <f t="shared" ref="R443:V443" si="236">SUM(R444:R445)</f>
        <v>22.220254505409887</v>
      </c>
      <c r="S443" s="123">
        <f t="shared" si="236"/>
        <v>21.134335519753495</v>
      </c>
      <c r="T443" s="123">
        <f t="shared" si="236"/>
        <v>22.758453120852288</v>
      </c>
      <c r="U443" s="123">
        <f t="shared" si="236"/>
        <v>20.911450702134985</v>
      </c>
      <c r="V443" s="123">
        <f t="shared" si="236"/>
        <v>20.892635573922583</v>
      </c>
      <c r="W443" s="123">
        <f t="shared" ref="W443:Y443" si="237">SUM(W444:W445)</f>
        <v>21.853546839020147</v>
      </c>
      <c r="X443" s="123">
        <f t="shared" si="237"/>
        <v>18.892983356434719</v>
      </c>
      <c r="Y443" s="123">
        <f t="shared" si="237"/>
        <v>17.861675798646075</v>
      </c>
      <c r="DA443" s="130" t="s">
        <v>4652</v>
      </c>
    </row>
    <row r="444" spans="1:105" ht="12" customHeight="1" x14ac:dyDescent="0.25">
      <c r="A444" s="97" t="s">
        <v>212</v>
      </c>
      <c r="B444" s="99"/>
      <c r="C444" s="99">
        <v>27.236904780763535</v>
      </c>
      <c r="D444" s="99">
        <v>28.678784328947113</v>
      </c>
      <c r="E444" s="99">
        <v>31.244468200722032</v>
      </c>
      <c r="F444" s="99">
        <v>30.965700768160598</v>
      </c>
      <c r="G444" s="99">
        <v>31.420239152026117</v>
      </c>
      <c r="H444" s="99">
        <v>33.025376753217849</v>
      </c>
      <c r="I444" s="99">
        <v>32.263944220262843</v>
      </c>
      <c r="J444" s="99">
        <v>29.109293653705219</v>
      </c>
      <c r="K444" s="99">
        <v>29.472497216364491</v>
      </c>
      <c r="L444" s="99">
        <v>33.489206459097183</v>
      </c>
      <c r="M444" s="99">
        <v>26.133079409359407</v>
      </c>
      <c r="N444" s="99">
        <v>27.125565631250314</v>
      </c>
      <c r="O444" s="99">
        <v>24.886986019409566</v>
      </c>
      <c r="P444" s="99">
        <v>23.094666061295072</v>
      </c>
      <c r="Q444" s="99">
        <v>24.331934223645895</v>
      </c>
      <c r="R444" s="99">
        <v>21.855044368352235</v>
      </c>
      <c r="S444" s="99">
        <v>20.792587349182845</v>
      </c>
      <c r="T444" s="99">
        <v>22.387377734823723</v>
      </c>
      <c r="U444" s="99">
        <v>20.574434171629587</v>
      </c>
      <c r="V444" s="99">
        <v>20.556029195312281</v>
      </c>
      <c r="W444" s="99">
        <v>21.500140134709671</v>
      </c>
      <c r="X444" s="99">
        <v>18.582996883899064</v>
      </c>
      <c r="Y444" s="99">
        <v>17.569206135474118</v>
      </c>
      <c r="DA444" s="63" t="s">
        <v>4653</v>
      </c>
    </row>
    <row r="445" spans="1:105" ht="12" customHeight="1" x14ac:dyDescent="0.25">
      <c r="A445" s="97" t="s">
        <v>53</v>
      </c>
      <c r="B445" s="99"/>
      <c r="C445" s="99">
        <v>0.59977014826702957</v>
      </c>
      <c r="D445" s="99">
        <v>0.61115491666949384</v>
      </c>
      <c r="E445" s="99">
        <v>0.62238504826574748</v>
      </c>
      <c r="F445" s="99">
        <v>0.61542036812272316</v>
      </c>
      <c r="G445" s="99">
        <v>0.60332983033088983</v>
      </c>
      <c r="H445" s="99">
        <v>0.60858946986628959</v>
      </c>
      <c r="I445" s="99">
        <v>0.58976783910742026</v>
      </c>
      <c r="J445" s="99">
        <v>0.51909932357471511</v>
      </c>
      <c r="K445" s="99">
        <v>0.50592922106180527</v>
      </c>
      <c r="L445" s="99">
        <v>0.57146991749954601</v>
      </c>
      <c r="M445" s="99">
        <v>0.44938028698082555</v>
      </c>
      <c r="N445" s="99">
        <v>0.46054218068217806</v>
      </c>
      <c r="O445" s="99">
        <v>0.42886640931896924</v>
      </c>
      <c r="P445" s="99">
        <v>0.40322873456297775</v>
      </c>
      <c r="Q445" s="99">
        <v>0.40666641273851284</v>
      </c>
      <c r="R445" s="99">
        <v>0.36521013705765115</v>
      </c>
      <c r="S445" s="99">
        <v>0.34174817057064999</v>
      </c>
      <c r="T445" s="99">
        <v>0.37107538602856477</v>
      </c>
      <c r="U445" s="99">
        <v>0.3370165305053987</v>
      </c>
      <c r="V445" s="99">
        <v>0.33660637861030146</v>
      </c>
      <c r="W445" s="99">
        <v>0.35340670431047666</v>
      </c>
      <c r="X445" s="99">
        <v>0.30998647253565564</v>
      </c>
      <c r="Y445" s="99">
        <v>0.29246966317195577</v>
      </c>
      <c r="DA445" s="63" t="s">
        <v>4654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1.5743592228285876</v>
      </c>
      <c r="D446" s="123">
        <f t="shared" si="238"/>
        <v>1.0167391056275601</v>
      </c>
      <c r="E446" s="123">
        <f t="shared" si="238"/>
        <v>2.0408714268932124</v>
      </c>
      <c r="F446" s="123">
        <f t="shared" si="238"/>
        <v>2.3977065494901164</v>
      </c>
      <c r="G446" s="123">
        <f t="shared" si="238"/>
        <v>3.8674878079181942</v>
      </c>
      <c r="H446" s="123">
        <f t="shared" si="238"/>
        <v>1.2444306558653078</v>
      </c>
      <c r="I446" s="123">
        <f t="shared" si="238"/>
        <v>1.3924870358541441</v>
      </c>
      <c r="J446" s="123">
        <f t="shared" si="238"/>
        <v>1.106922730816839</v>
      </c>
      <c r="K446" s="123">
        <f t="shared" si="238"/>
        <v>1.7212382788749931</v>
      </c>
      <c r="L446" s="123">
        <f t="shared" si="238"/>
        <v>2.0726640562001468</v>
      </c>
      <c r="M446" s="123">
        <f t="shared" si="238"/>
        <v>1.4272828039457333</v>
      </c>
      <c r="N446" s="123">
        <f t="shared" si="238"/>
        <v>2.2184438236843906</v>
      </c>
      <c r="O446" s="123">
        <f t="shared" si="238"/>
        <v>0.43692274028384848</v>
      </c>
      <c r="P446" s="123">
        <f t="shared" si="238"/>
        <v>0.12102858354980099</v>
      </c>
      <c r="Q446" s="123">
        <f t="shared" si="238"/>
        <v>0.14059899188645689</v>
      </c>
      <c r="R446" s="123">
        <f t="shared" si="238"/>
        <v>0.67517607729145879</v>
      </c>
      <c r="S446" s="123">
        <f t="shared" si="238"/>
        <v>0.82316144682281256</v>
      </c>
      <c r="T446" s="123">
        <f t="shared" si="238"/>
        <v>1.0735622139986911</v>
      </c>
      <c r="U446" s="123">
        <f t="shared" si="238"/>
        <v>0.57869729019156513</v>
      </c>
      <c r="V446" s="123">
        <f t="shared" si="238"/>
        <v>0.62118923208178389</v>
      </c>
      <c r="W446" s="123">
        <f t="shared" si="238"/>
        <v>0.60629196186257606</v>
      </c>
      <c r="X446" s="123">
        <f t="shared" si="238"/>
        <v>0.78367232350030624</v>
      </c>
      <c r="Y446" s="123">
        <f t="shared" si="238"/>
        <v>0.27251563047387062</v>
      </c>
      <c r="DA446" s="130" t="s">
        <v>4655</v>
      </c>
    </row>
    <row r="447" spans="1:105" ht="12" customHeight="1" x14ac:dyDescent="0.25">
      <c r="A447" s="97" t="s">
        <v>53</v>
      </c>
      <c r="B447" s="99"/>
      <c r="C447" s="99">
        <f>RES_hhdet_in_tess!C67</f>
        <v>1.5743592228285876</v>
      </c>
      <c r="D447" s="99">
        <f>RES_hhdet_in_tess!D67</f>
        <v>1.0167391056275601</v>
      </c>
      <c r="E447" s="99">
        <f>RES_hhdet_in_tess!E67</f>
        <v>2.0408714268932124</v>
      </c>
      <c r="F447" s="99">
        <f>RES_hhdet_in_tess!F67</f>
        <v>2.3977065494901164</v>
      </c>
      <c r="G447" s="99">
        <f>RES_hhdet_in_tess!G67</f>
        <v>3.8674878079181942</v>
      </c>
      <c r="H447" s="99">
        <f>RES_hhdet_in_tess!H67</f>
        <v>1.2444306558653078</v>
      </c>
      <c r="I447" s="99">
        <f>RES_hhdet_in_tess!I67</f>
        <v>1.3924870358541441</v>
      </c>
      <c r="J447" s="99">
        <f>RES_hhdet_in_tess!J67</f>
        <v>1.106922730816839</v>
      </c>
      <c r="K447" s="99">
        <f>RES_hhdet_in_tess!K67</f>
        <v>1.7212382788749931</v>
      </c>
      <c r="L447" s="99">
        <f>RES_hhdet_in_tess!L67</f>
        <v>2.0726640562001468</v>
      </c>
      <c r="M447" s="99">
        <f>RES_hhdet_in_tess!M67</f>
        <v>1.4272828039457333</v>
      </c>
      <c r="N447" s="99">
        <f>RES_hhdet_in_tess!N67</f>
        <v>2.2184438236843906</v>
      </c>
      <c r="O447" s="99">
        <f>RES_hhdet_in_tess!O67</f>
        <v>0.43692274028384848</v>
      </c>
      <c r="P447" s="99">
        <f>RES_hhdet_in_tess!P67</f>
        <v>0.12102858354980099</v>
      </c>
      <c r="Q447" s="99">
        <f>RES_hhdet_in_tess!Q67</f>
        <v>0.14059899188645689</v>
      </c>
      <c r="R447" s="99">
        <f>RES_hhdet_in_tess!R67</f>
        <v>0.67517607729145879</v>
      </c>
      <c r="S447" s="99">
        <f>RES_hhdet_in_tess!S67</f>
        <v>0.82316144682281256</v>
      </c>
      <c r="T447" s="99">
        <f>RES_hhdet_in_tess!T67</f>
        <v>1.0735622139986911</v>
      </c>
      <c r="U447" s="99">
        <f>RES_hhdet_in_tess!U67</f>
        <v>0.57869729019156513</v>
      </c>
      <c r="V447" s="99">
        <f>RES_hhdet_in_tess!V67</f>
        <v>0.62118923208178389</v>
      </c>
      <c r="W447" s="99">
        <f>RES_hhdet_in_tess!W67</f>
        <v>0.60629196186257606</v>
      </c>
      <c r="X447" s="99">
        <f>RES_hhdet_in_tess!X67</f>
        <v>0.78367232350030624</v>
      </c>
      <c r="Y447" s="99">
        <f>RES_hhdet_in_tess!Y67</f>
        <v>0.27251563047387062</v>
      </c>
      <c r="DA447" s="63" t="s">
        <v>4656</v>
      </c>
    </row>
    <row r="448" spans="1:105" ht="12" customHeight="1" x14ac:dyDescent="0.25">
      <c r="A448" s="121" t="s">
        <v>55</v>
      </c>
      <c r="B448" s="123"/>
      <c r="C448" s="123">
        <v>7.3793326277126372</v>
      </c>
      <c r="D448" s="123">
        <v>7.1812479571058532</v>
      </c>
      <c r="E448" s="123">
        <v>7.0244281397485659</v>
      </c>
      <c r="F448" s="123">
        <v>6.5540061454837906</v>
      </c>
      <c r="G448" s="123">
        <v>6.4572690779529029</v>
      </c>
      <c r="H448" s="123">
        <v>6.9603609613302595</v>
      </c>
      <c r="I448" s="123">
        <v>6.894370671785266</v>
      </c>
      <c r="J448" s="123">
        <v>6.6925796061345189</v>
      </c>
      <c r="K448" s="123">
        <v>6.4230499918594521</v>
      </c>
      <c r="L448" s="123">
        <v>7.0916637353340874</v>
      </c>
      <c r="M448" s="123">
        <v>6.4291432122166166</v>
      </c>
      <c r="N448" s="123">
        <v>6.5999096254585847</v>
      </c>
      <c r="O448" s="123">
        <v>6.5235606919555185</v>
      </c>
      <c r="P448" s="123">
        <v>6.3812658663971265</v>
      </c>
      <c r="Q448" s="123">
        <v>6.6644467779132652</v>
      </c>
      <c r="R448" s="123">
        <v>7.199154156096041</v>
      </c>
      <c r="S448" s="123">
        <v>6.9751488639601087</v>
      </c>
      <c r="T448" s="123">
        <v>7.0721209824599498</v>
      </c>
      <c r="U448" s="123">
        <v>7.0373775589784513</v>
      </c>
      <c r="V448" s="123">
        <v>7.0569888939935703</v>
      </c>
      <c r="W448" s="123">
        <v>7.8095766063462859</v>
      </c>
      <c r="X448" s="123">
        <v>6.776092335079916</v>
      </c>
      <c r="Y448" s="123">
        <v>6.6622783851965464</v>
      </c>
      <c r="DA448" s="130" t="s">
        <v>4657</v>
      </c>
    </row>
    <row r="449" spans="1:105" ht="12" customHeight="1" x14ac:dyDescent="0.25">
      <c r="A449" s="97" t="s">
        <v>134</v>
      </c>
      <c r="B449" s="99"/>
      <c r="C449" s="99">
        <v>7.359463390741646</v>
      </c>
      <c r="D449" s="99">
        <v>7.1812488005281292</v>
      </c>
      <c r="E449" s="99">
        <v>7.0921408433044606</v>
      </c>
      <c r="F449" s="99">
        <v>6.5530866835698545</v>
      </c>
      <c r="G449" s="99">
        <v>6.4572672346473858</v>
      </c>
      <c r="H449" s="99">
        <v>6.9604692596938396</v>
      </c>
      <c r="I449" s="99">
        <v>6.8942889979660844</v>
      </c>
      <c r="J449" s="99">
        <v>6.6971793606694563</v>
      </c>
      <c r="K449" s="99">
        <v>6.4227169481223036</v>
      </c>
      <c r="L449" s="99">
        <v>7.1738897985266954</v>
      </c>
      <c r="M449" s="99">
        <v>6.2939983032740283</v>
      </c>
      <c r="N449" s="99">
        <v>6.5999096254585847</v>
      </c>
      <c r="O449" s="99">
        <v>6.5234804684906145</v>
      </c>
      <c r="P449" s="99">
        <v>6.3812143930958571</v>
      </c>
      <c r="Q449" s="99">
        <v>6.6640253734835655</v>
      </c>
      <c r="R449" s="99">
        <v>7.231042606036171</v>
      </c>
      <c r="S449" s="99">
        <v>6.9810997955945133</v>
      </c>
      <c r="T449" s="99">
        <v>7.0810798329619846</v>
      </c>
      <c r="U449" s="99">
        <v>7.0330248292008788</v>
      </c>
      <c r="V449" s="99">
        <v>7.0569704103094884</v>
      </c>
      <c r="W449" s="99">
        <v>7.8094356620144811</v>
      </c>
      <c r="X449" s="99">
        <v>6.776092335079916</v>
      </c>
      <c r="Y449" s="99">
        <v>6.5411157899449943</v>
      </c>
      <c r="DA449" s="63" t="s">
        <v>4658</v>
      </c>
    </row>
    <row r="450" spans="1:105" ht="12" customHeight="1" x14ac:dyDescent="0.25">
      <c r="A450" s="97" t="s">
        <v>133</v>
      </c>
      <c r="B450" s="99"/>
      <c r="C450" s="99">
        <v>0</v>
      </c>
      <c r="D450" s="99">
        <v>7.180758751388268</v>
      </c>
      <c r="E450" s="99">
        <v>7.0944845351134047</v>
      </c>
      <c r="F450" s="99">
        <v>6.5547111997155385</v>
      </c>
      <c r="G450" s="99">
        <v>6.4584757643596733</v>
      </c>
      <c r="H450" s="99">
        <v>6.9640979913822214</v>
      </c>
      <c r="I450" s="99">
        <v>6.9046105160845732</v>
      </c>
      <c r="J450" s="99">
        <v>6.7143254658956328</v>
      </c>
      <c r="K450" s="99">
        <v>6.4422192328507144</v>
      </c>
      <c r="L450" s="99">
        <v>7.196148651350124</v>
      </c>
      <c r="M450" s="99">
        <v>0</v>
      </c>
      <c r="N450" s="99">
        <v>0</v>
      </c>
      <c r="O450" s="99">
        <v>6.5347002034069179</v>
      </c>
      <c r="P450" s="99">
        <v>6.3900948701222449</v>
      </c>
      <c r="Q450" s="99">
        <v>6.6852764270457685</v>
      </c>
      <c r="R450" s="99">
        <v>7.2531373051255619</v>
      </c>
      <c r="S450" s="99">
        <v>6.9936795179598903</v>
      </c>
      <c r="T450" s="99">
        <v>7.0894840822982257</v>
      </c>
      <c r="U450" s="99">
        <v>7.0376284807402278</v>
      </c>
      <c r="V450" s="99">
        <v>7.0592393853317468</v>
      </c>
      <c r="W450" s="99">
        <v>7.8157464828307015</v>
      </c>
      <c r="X450" s="99">
        <v>0</v>
      </c>
      <c r="Y450" s="99">
        <v>0</v>
      </c>
      <c r="DA450" s="63" t="s">
        <v>4659</v>
      </c>
    </row>
    <row r="451" spans="1:105" ht="12" customHeight="1" x14ac:dyDescent="0.25">
      <c r="A451" s="100" t="s">
        <v>212</v>
      </c>
      <c r="B451" s="102"/>
      <c r="C451" s="102">
        <v>0</v>
      </c>
      <c r="D451" s="102">
        <v>0.64036502891403491</v>
      </c>
      <c r="E451" s="102">
        <v>0.3765623771853861</v>
      </c>
      <c r="F451" s="102">
        <v>0.45179039130210363</v>
      </c>
      <c r="G451" s="102">
        <v>0.4286347143615214</v>
      </c>
      <c r="H451" s="102">
        <v>0.63953928532880477</v>
      </c>
      <c r="I451" s="102">
        <v>0.51953080511821348</v>
      </c>
      <c r="J451" s="102">
        <v>0.47200435072561842</v>
      </c>
      <c r="K451" s="102">
        <v>0.42107008138390462</v>
      </c>
      <c r="L451" s="102">
        <v>0.49153118963670311</v>
      </c>
      <c r="M451" s="102">
        <v>0</v>
      </c>
      <c r="N451" s="102">
        <v>0</v>
      </c>
      <c r="O451" s="102">
        <v>0.26477038231615352</v>
      </c>
      <c r="P451" s="102">
        <v>0.53533944634590458</v>
      </c>
      <c r="Q451" s="102">
        <v>0.12727586144259104</v>
      </c>
      <c r="R451" s="102">
        <v>0.24252930980754633</v>
      </c>
      <c r="S451" s="102">
        <v>0.39069309746499692</v>
      </c>
      <c r="T451" s="102">
        <v>0.46483197030807072</v>
      </c>
      <c r="U451" s="102">
        <v>0.58976562973547109</v>
      </c>
      <c r="V451" s="102">
        <v>0.48580114498585969</v>
      </c>
      <c r="W451" s="102">
        <v>0.6278137192115234</v>
      </c>
      <c r="X451" s="102">
        <v>0</v>
      </c>
      <c r="Y451" s="102">
        <v>0</v>
      </c>
      <c r="DA451" s="131" t="s">
        <v>4660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6.5403937224742332</v>
      </c>
      <c r="E452" s="105">
        <v>6.7179221579280179</v>
      </c>
      <c r="F452" s="105">
        <v>6.1029208084134359</v>
      </c>
      <c r="G452" s="105">
        <v>6.0298410499981507</v>
      </c>
      <c r="H452" s="105">
        <v>6.3245587060534163</v>
      </c>
      <c r="I452" s="105">
        <v>6.3850797109663606</v>
      </c>
      <c r="J452" s="105">
        <v>6.2423211151700144</v>
      </c>
      <c r="K452" s="105">
        <v>6.021149151466811</v>
      </c>
      <c r="L452" s="105">
        <v>6.7046174617134202</v>
      </c>
      <c r="M452" s="105">
        <v>0</v>
      </c>
      <c r="N452" s="105">
        <v>0</v>
      </c>
      <c r="O452" s="105">
        <v>6.2699298210907637</v>
      </c>
      <c r="P452" s="105">
        <v>5.8547554237763411</v>
      </c>
      <c r="Q452" s="105">
        <v>6.5580005656031775</v>
      </c>
      <c r="R452" s="105">
        <v>7.0106079953180158</v>
      </c>
      <c r="S452" s="105">
        <v>6.6029864204948945</v>
      </c>
      <c r="T452" s="105">
        <v>6.624652111990156</v>
      </c>
      <c r="U452" s="105">
        <v>6.4478628510047562</v>
      </c>
      <c r="V452" s="105">
        <v>6.5734382403458884</v>
      </c>
      <c r="W452" s="105">
        <v>7.1879327636191768</v>
      </c>
      <c r="X452" s="105">
        <v>0</v>
      </c>
      <c r="Y452" s="105">
        <v>0</v>
      </c>
      <c r="DA452" s="132" t="s">
        <v>4661</v>
      </c>
    </row>
    <row r="453" spans="1:105" ht="12" customHeight="1" x14ac:dyDescent="0.25">
      <c r="A453" s="106" t="s">
        <v>122</v>
      </c>
      <c r="B453" s="102"/>
      <c r="C453" s="102">
        <v>7.8865292000344152</v>
      </c>
      <c r="D453" s="102">
        <v>0</v>
      </c>
      <c r="E453" s="102">
        <v>6.5603877191049023</v>
      </c>
      <c r="F453" s="102">
        <v>6.5668061141217526</v>
      </c>
      <c r="G453" s="102">
        <v>0</v>
      </c>
      <c r="H453" s="102">
        <v>6.9587858814638599</v>
      </c>
      <c r="I453" s="102">
        <v>0</v>
      </c>
      <c r="J453" s="102">
        <v>6.662617320231794</v>
      </c>
      <c r="K453" s="102">
        <v>0</v>
      </c>
      <c r="L453" s="102">
        <v>6.6899318532573426</v>
      </c>
      <c r="M453" s="102">
        <v>6.7439259714038382</v>
      </c>
      <c r="N453" s="102">
        <v>0</v>
      </c>
      <c r="O453" s="102">
        <v>0</v>
      </c>
      <c r="P453" s="102">
        <v>0</v>
      </c>
      <c r="Q453" s="102">
        <v>0</v>
      </c>
      <c r="R453" s="102">
        <v>6.5574585476408513</v>
      </c>
      <c r="S453" s="102">
        <v>6.874937698094886</v>
      </c>
      <c r="T453" s="102">
        <v>7.0330654410583184</v>
      </c>
      <c r="U453" s="102">
        <v>7.1429059980232479</v>
      </c>
      <c r="V453" s="102">
        <v>7.1662055601971106</v>
      </c>
      <c r="W453" s="102">
        <v>0</v>
      </c>
      <c r="X453" s="102">
        <v>0</v>
      </c>
      <c r="Y453" s="102">
        <v>6.7081294636796089</v>
      </c>
      <c r="DA453" s="131" t="s">
        <v>4662</v>
      </c>
    </row>
    <row r="454" spans="1:105" ht="12" customHeight="1" x14ac:dyDescent="0.25">
      <c r="A454" s="107" t="s">
        <v>121</v>
      </c>
      <c r="B454" s="105"/>
      <c r="C454" s="105">
        <v>7.8856206782712599</v>
      </c>
      <c r="D454" s="105">
        <v>0</v>
      </c>
      <c r="E454" s="105">
        <v>6.5616678687671897</v>
      </c>
      <c r="F454" s="105">
        <v>6.5691527280919519</v>
      </c>
      <c r="G454" s="105">
        <v>0</v>
      </c>
      <c r="H454" s="105">
        <v>6.9606611903409785</v>
      </c>
      <c r="I454" s="105">
        <v>0</v>
      </c>
      <c r="J454" s="105">
        <v>6.6773270381016179</v>
      </c>
      <c r="K454" s="105">
        <v>0</v>
      </c>
      <c r="L454" s="105">
        <v>6.7026963262663779</v>
      </c>
      <c r="M454" s="105">
        <v>6.7459552586260676</v>
      </c>
      <c r="N454" s="105">
        <v>0</v>
      </c>
      <c r="O454" s="105">
        <v>0</v>
      </c>
      <c r="P454" s="105">
        <v>0</v>
      </c>
      <c r="Q454" s="105">
        <v>0</v>
      </c>
      <c r="R454" s="105">
        <v>6.6069912621211602</v>
      </c>
      <c r="S454" s="105">
        <v>6.9293086503975898</v>
      </c>
      <c r="T454" s="105">
        <v>7.0628246887816442</v>
      </c>
      <c r="U454" s="105">
        <v>7.1421072245415411</v>
      </c>
      <c r="V454" s="105">
        <v>0</v>
      </c>
      <c r="W454" s="105">
        <v>0</v>
      </c>
      <c r="X454" s="105">
        <v>0</v>
      </c>
      <c r="Y454" s="105">
        <v>6.7139910044131712</v>
      </c>
      <c r="DA454" s="132" t="s">
        <v>4663</v>
      </c>
    </row>
    <row r="455" spans="1:105" ht="12" customHeight="1" x14ac:dyDescent="0.25">
      <c r="A455" s="108" t="s">
        <v>53</v>
      </c>
      <c r="B455" s="99"/>
      <c r="C455" s="99">
        <v>1.7394386749217419</v>
      </c>
      <c r="D455" s="99">
        <v>0</v>
      </c>
      <c r="E455" s="99">
        <v>0.33671322779037238</v>
      </c>
      <c r="F455" s="99">
        <v>0.45082633688137991</v>
      </c>
      <c r="G455" s="99">
        <v>0</v>
      </c>
      <c r="H455" s="99">
        <v>0.64214907032005475</v>
      </c>
      <c r="I455" s="99">
        <v>0</v>
      </c>
      <c r="J455" s="99">
        <v>0.46763533033892041</v>
      </c>
      <c r="K455" s="99">
        <v>0</v>
      </c>
      <c r="L455" s="99">
        <v>0.43356615428048817</v>
      </c>
      <c r="M455" s="99">
        <v>0.66047232876384332</v>
      </c>
      <c r="N455" s="99">
        <v>0</v>
      </c>
      <c r="O455" s="99">
        <v>0</v>
      </c>
      <c r="P455" s="99">
        <v>0</v>
      </c>
      <c r="Q455" s="99">
        <v>0</v>
      </c>
      <c r="R455" s="99">
        <v>0.16893105123931734</v>
      </c>
      <c r="S455" s="99">
        <v>0.38084104740222052</v>
      </c>
      <c r="T455" s="99">
        <v>0.46015080084893284</v>
      </c>
      <c r="U455" s="99">
        <v>0.61116888486875676</v>
      </c>
      <c r="V455" s="99">
        <v>0</v>
      </c>
      <c r="W455" s="99">
        <v>0</v>
      </c>
      <c r="X455" s="99">
        <v>0</v>
      </c>
      <c r="Y455" s="99">
        <v>0.44801879820326462</v>
      </c>
      <c r="DA455" s="63" t="s">
        <v>4664</v>
      </c>
    </row>
    <row r="456" spans="1:105" ht="12" customHeight="1" x14ac:dyDescent="0.25">
      <c r="A456" s="108" t="s">
        <v>52</v>
      </c>
      <c r="B456" s="99"/>
      <c r="C456" s="99">
        <v>6.1461820033495185</v>
      </c>
      <c r="D456" s="99">
        <v>0</v>
      </c>
      <c r="E456" s="99">
        <v>6.2249546409768168</v>
      </c>
      <c r="F456" s="99">
        <v>6.1183263912105712</v>
      </c>
      <c r="G456" s="99">
        <v>0</v>
      </c>
      <c r="H456" s="99">
        <v>6.3185121200209231</v>
      </c>
      <c r="I456" s="99">
        <v>0</v>
      </c>
      <c r="J456" s="99">
        <v>6.2096917077626976</v>
      </c>
      <c r="K456" s="99">
        <v>0</v>
      </c>
      <c r="L456" s="99">
        <v>6.2691301719858901</v>
      </c>
      <c r="M456" s="99">
        <v>6.0854829298622226</v>
      </c>
      <c r="N456" s="99">
        <v>0</v>
      </c>
      <c r="O456" s="99">
        <v>0</v>
      </c>
      <c r="P456" s="99">
        <v>0</v>
      </c>
      <c r="Q456" s="99">
        <v>0</v>
      </c>
      <c r="R456" s="99">
        <v>6.4380602108818445</v>
      </c>
      <c r="S456" s="99">
        <v>6.5484676029953697</v>
      </c>
      <c r="T456" s="99">
        <v>6.6026738879327134</v>
      </c>
      <c r="U456" s="99">
        <v>6.5309383396727823</v>
      </c>
      <c r="V456" s="99">
        <v>0</v>
      </c>
      <c r="W456" s="99">
        <v>0</v>
      </c>
      <c r="X456" s="99">
        <v>0</v>
      </c>
      <c r="Y456" s="99">
        <v>6.2659722062099048</v>
      </c>
      <c r="DA456" s="63" t="s">
        <v>4665</v>
      </c>
    </row>
    <row r="457" spans="1:105" ht="12" customHeight="1" x14ac:dyDescent="0.25">
      <c r="A457" s="121" t="s">
        <v>54</v>
      </c>
      <c r="B457" s="123"/>
      <c r="C457" s="123">
        <v>4.428682777499815</v>
      </c>
      <c r="D457" s="123">
        <v>4.3618329886143901</v>
      </c>
      <c r="E457" s="123">
        <v>4.5791229277573411</v>
      </c>
      <c r="F457" s="123">
        <v>4.2764385080431788</v>
      </c>
      <c r="G457" s="123">
        <v>4.2069204932787203</v>
      </c>
      <c r="H457" s="123">
        <v>5.0805857830819523</v>
      </c>
      <c r="I457" s="123">
        <v>4.9134813885811761</v>
      </c>
      <c r="J457" s="123">
        <v>4.7526824884903229</v>
      </c>
      <c r="K457" s="123">
        <v>4.6340520197375055</v>
      </c>
      <c r="L457" s="123">
        <v>4.7302101972908988</v>
      </c>
      <c r="M457" s="123">
        <v>4.0426829084828988</v>
      </c>
      <c r="N457" s="123">
        <v>4.088538298397201</v>
      </c>
      <c r="O457" s="123">
        <v>3.4860933800729148</v>
      </c>
      <c r="P457" s="123">
        <v>3.6595989439952636</v>
      </c>
      <c r="Q457" s="123">
        <v>3.7898851668522924</v>
      </c>
      <c r="R457" s="123">
        <v>3.9818600742320078</v>
      </c>
      <c r="S457" s="123">
        <v>3.8892784328812962</v>
      </c>
      <c r="T457" s="123">
        <v>4.212636237710969</v>
      </c>
      <c r="U457" s="123">
        <v>3.9264254496086748</v>
      </c>
      <c r="V457" s="123">
        <v>3.9171664095667094</v>
      </c>
      <c r="W457" s="123">
        <v>4.1668747792256662</v>
      </c>
      <c r="X457" s="123">
        <v>3.8833335341709025</v>
      </c>
      <c r="Y457" s="123">
        <v>3.8103382398423444</v>
      </c>
      <c r="DA457" s="130" t="s">
        <v>4666</v>
      </c>
    </row>
    <row r="458" spans="1:105" ht="12" customHeight="1" x14ac:dyDescent="0.25">
      <c r="A458" s="97" t="s">
        <v>175</v>
      </c>
      <c r="B458" s="99"/>
      <c r="C458" s="99">
        <v>4.3821259298873887</v>
      </c>
      <c r="D458" s="99">
        <v>4.3577355791946513</v>
      </c>
      <c r="E458" s="99">
        <v>4.6709950348261504</v>
      </c>
      <c r="F458" s="99">
        <v>4.2603299864526694</v>
      </c>
      <c r="G458" s="99">
        <v>4.1923366272766946</v>
      </c>
      <c r="H458" s="99">
        <v>5.0996805407211596</v>
      </c>
      <c r="I458" s="99">
        <v>4.9320333701752306</v>
      </c>
      <c r="J458" s="99">
        <v>4.7672405352550493</v>
      </c>
      <c r="K458" s="99">
        <v>4.6854428329579934</v>
      </c>
      <c r="L458" s="99">
        <v>4.7707815012684822</v>
      </c>
      <c r="M458" s="99">
        <v>3.9233297489492189</v>
      </c>
      <c r="N458" s="99">
        <v>4.1025913857985987</v>
      </c>
      <c r="O458" s="99">
        <v>3.4933606601252558</v>
      </c>
      <c r="P458" s="99">
        <v>3.5326911886318304</v>
      </c>
      <c r="Q458" s="99">
        <v>3.7900047842354581</v>
      </c>
      <c r="R458" s="99">
        <v>4.0609764423041224</v>
      </c>
      <c r="S458" s="99">
        <v>3.905260276870691</v>
      </c>
      <c r="T458" s="99">
        <v>4.2196368294675661</v>
      </c>
      <c r="U458" s="99">
        <v>3.9010836182262265</v>
      </c>
      <c r="V458" s="99">
        <v>3.9126127013689027</v>
      </c>
      <c r="W458" s="99">
        <v>4.2210569043104735</v>
      </c>
      <c r="X458" s="99">
        <v>3.844716871627917</v>
      </c>
      <c r="Y458" s="99">
        <v>3.7871072536200732</v>
      </c>
      <c r="DA458" s="63" t="s">
        <v>4667</v>
      </c>
    </row>
    <row r="459" spans="1:105" ht="12" customHeight="1" x14ac:dyDescent="0.25">
      <c r="A459" s="109" t="s">
        <v>120</v>
      </c>
      <c r="B459" s="110"/>
      <c r="C459" s="110">
        <v>4.5334021682614276</v>
      </c>
      <c r="D459" s="110">
        <v>4.382736413710913</v>
      </c>
      <c r="E459" s="110">
        <v>4.4020644350637941</v>
      </c>
      <c r="F459" s="110">
        <v>4.3088757223692005</v>
      </c>
      <c r="G459" s="110">
        <v>4.316023218911976</v>
      </c>
      <c r="H459" s="110">
        <v>5.0464473747678156</v>
      </c>
      <c r="I459" s="110">
        <v>4.8535753069834797</v>
      </c>
      <c r="J459" s="110">
        <v>4.7265865910546676</v>
      </c>
      <c r="K459" s="110">
        <v>4.5134608317007432</v>
      </c>
      <c r="L459" s="110">
        <v>4.6861385361452728</v>
      </c>
      <c r="M459" s="110">
        <v>4.1890912415892902</v>
      </c>
      <c r="N459" s="110">
        <v>4.0026465155188777</v>
      </c>
      <c r="O459" s="110">
        <v>3.386873976452927</v>
      </c>
      <c r="P459" s="110">
        <v>3.887945939005776</v>
      </c>
      <c r="Q459" s="110">
        <v>3.7886055840103072</v>
      </c>
      <c r="R459" s="110">
        <v>3.8005240902044899</v>
      </c>
      <c r="S459" s="110">
        <v>3.8673349899806166</v>
      </c>
      <c r="T459" s="110">
        <v>4.2045457184842316</v>
      </c>
      <c r="U459" s="110">
        <v>3.9891147010336572</v>
      </c>
      <c r="V459" s="110">
        <v>3.9800534625590061</v>
      </c>
      <c r="W459" s="110">
        <v>3.9826083454211187</v>
      </c>
      <c r="X459" s="110">
        <v>3.9660538513359826</v>
      </c>
      <c r="Y459" s="110">
        <v>3.8447158056791078</v>
      </c>
      <c r="DA459" s="60" t="s">
        <v>4668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14.330111860137274</v>
      </c>
      <c r="D461" s="118">
        <f t="shared" si="239"/>
        <v>15.011124012840842</v>
      </c>
      <c r="E461" s="118">
        <f t="shared" si="239"/>
        <v>15.299910507937968</v>
      </c>
      <c r="F461" s="118">
        <f t="shared" si="239"/>
        <v>14.951148658646749</v>
      </c>
      <c r="G461" s="118">
        <f t="shared" si="239"/>
        <v>15.388525117063329</v>
      </c>
      <c r="H461" s="118">
        <f t="shared" si="239"/>
        <v>15.63986133815362</v>
      </c>
      <c r="I461" s="118">
        <f t="shared" si="239"/>
        <v>15.553999967287174</v>
      </c>
      <c r="J461" s="118">
        <f t="shared" si="239"/>
        <v>13.512418369877391</v>
      </c>
      <c r="K461" s="118">
        <f t="shared" si="239"/>
        <v>13.845404692379498</v>
      </c>
      <c r="L461" s="118">
        <f t="shared" si="239"/>
        <v>14.659986729709795</v>
      </c>
      <c r="M461" s="118">
        <f t="shared" si="239"/>
        <v>11.182324124232617</v>
      </c>
      <c r="N461" s="118">
        <f t="shared" si="239"/>
        <v>12.268900710531618</v>
      </c>
      <c r="O461" s="118">
        <f t="shared" si="239"/>
        <v>10.867628130438163</v>
      </c>
      <c r="P461" s="118">
        <f t="shared" si="239"/>
        <v>9.4046738614971659</v>
      </c>
      <c r="Q461" s="118">
        <f t="shared" si="239"/>
        <v>9.8197103845326801</v>
      </c>
      <c r="R461" s="118">
        <f t="shared" ref="R461:V461" si="240">R462+R465+R467+R476</f>
        <v>8.7852959785525222</v>
      </c>
      <c r="S461" s="118">
        <f t="shared" si="240"/>
        <v>8.0512363484733189</v>
      </c>
      <c r="T461" s="118">
        <f t="shared" si="240"/>
        <v>8.0463794813757215</v>
      </c>
      <c r="U461" s="118">
        <f t="shared" si="240"/>
        <v>8.0281194772788922</v>
      </c>
      <c r="V461" s="118">
        <f t="shared" si="240"/>
        <v>8.3008742094246717</v>
      </c>
      <c r="W461" s="118">
        <f t="shared" ref="W461:Y461" si="241">W462+W465+W467+W476</f>
        <v>8.5207325645247529</v>
      </c>
      <c r="X461" s="118">
        <f t="shared" si="241"/>
        <v>7.3120156497209381</v>
      </c>
      <c r="Y461" s="118">
        <f t="shared" si="241"/>
        <v>5.6456719176558829</v>
      </c>
      <c r="DA461" s="129" t="s">
        <v>4819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10.674887319334548</v>
      </c>
      <c r="D462" s="123">
        <f t="shared" si="242"/>
        <v>11.133789964891475</v>
      </c>
      <c r="E462" s="123">
        <f t="shared" si="242"/>
        <v>12.009046585336995</v>
      </c>
      <c r="F462" s="123">
        <f t="shared" si="242"/>
        <v>11.78051001615556</v>
      </c>
      <c r="G462" s="123">
        <f t="shared" si="242"/>
        <v>11.826966411659789</v>
      </c>
      <c r="H462" s="123">
        <f t="shared" si="242"/>
        <v>12.300559996212508</v>
      </c>
      <c r="I462" s="123">
        <f t="shared" si="242"/>
        <v>11.882294559325862</v>
      </c>
      <c r="J462" s="123">
        <f t="shared" si="242"/>
        <v>10.587825837149788</v>
      </c>
      <c r="K462" s="123">
        <f t="shared" si="242"/>
        <v>10.575419271820365</v>
      </c>
      <c r="L462" s="123">
        <f t="shared" si="242"/>
        <v>11.847894187329548</v>
      </c>
      <c r="M462" s="123">
        <f t="shared" si="242"/>
        <v>8.9950688655421214</v>
      </c>
      <c r="N462" s="123">
        <f t="shared" si="242"/>
        <v>8.9508557797918993</v>
      </c>
      <c r="O462" s="123">
        <f t="shared" si="242"/>
        <v>7.7566486998159023</v>
      </c>
      <c r="P462" s="123">
        <f t="shared" si="242"/>
        <v>6.7564622694124807</v>
      </c>
      <c r="Q462" s="123">
        <f t="shared" si="242"/>
        <v>6.7681651088357393</v>
      </c>
      <c r="R462" s="123">
        <f t="shared" ref="R462:V462" si="243">SUM(R463:R464)</f>
        <v>5.9308308127192966</v>
      </c>
      <c r="S462" s="123">
        <f t="shared" si="243"/>
        <v>5.5374462252239338</v>
      </c>
      <c r="T462" s="123">
        <f t="shared" si="243"/>
        <v>5.8743517865487913</v>
      </c>
      <c r="U462" s="123">
        <f t="shared" si="243"/>
        <v>5.3302629330611859</v>
      </c>
      <c r="V462" s="123">
        <f t="shared" si="243"/>
        <v>5.2643834556363283</v>
      </c>
      <c r="W462" s="123">
        <f t="shared" ref="W462:Y462" si="244">SUM(W463:W464)</f>
        <v>5.4592601131990861</v>
      </c>
      <c r="X462" s="123">
        <f t="shared" si="244"/>
        <v>4.6945084956800516</v>
      </c>
      <c r="Y462" s="123">
        <f t="shared" si="244"/>
        <v>4.42146053778648</v>
      </c>
      <c r="DA462" s="130" t="s">
        <v>4820</v>
      </c>
    </row>
    <row r="463" spans="1:105" ht="12" customHeight="1" x14ac:dyDescent="0.25">
      <c r="A463" s="97" t="s">
        <v>212</v>
      </c>
      <c r="B463" s="99"/>
      <c r="C463" s="99">
        <v>10.674887319334548</v>
      </c>
      <c r="D463" s="99">
        <v>11.133789964891475</v>
      </c>
      <c r="E463" s="99">
        <v>12.009046585336995</v>
      </c>
      <c r="F463" s="99">
        <v>11.78051001615556</v>
      </c>
      <c r="G463" s="99">
        <v>11.826966411659789</v>
      </c>
      <c r="H463" s="99">
        <v>12.300559996212508</v>
      </c>
      <c r="I463" s="99">
        <v>11.882294559325862</v>
      </c>
      <c r="J463" s="99">
        <v>10.587825837149788</v>
      </c>
      <c r="K463" s="99">
        <v>10.575419271820365</v>
      </c>
      <c r="L463" s="99">
        <v>11.847894187329548</v>
      </c>
      <c r="M463" s="99">
        <v>8.9950688655421214</v>
      </c>
      <c r="N463" s="99">
        <v>8.9508557797918993</v>
      </c>
      <c r="O463" s="99">
        <v>7.7566486998159023</v>
      </c>
      <c r="P463" s="99">
        <v>6.7564622694124807</v>
      </c>
      <c r="Q463" s="99">
        <v>6.7681651088357393</v>
      </c>
      <c r="R463" s="99">
        <v>5.9308308127192966</v>
      </c>
      <c r="S463" s="99">
        <v>5.5374462252239338</v>
      </c>
      <c r="T463" s="99">
        <v>5.8743517865487913</v>
      </c>
      <c r="U463" s="99">
        <v>5.3302629330611859</v>
      </c>
      <c r="V463" s="99">
        <v>5.2643834556363283</v>
      </c>
      <c r="W463" s="99">
        <v>5.4592601131990861</v>
      </c>
      <c r="X463" s="99">
        <v>4.6945084956800516</v>
      </c>
      <c r="Y463" s="99">
        <v>4.42146053778648</v>
      </c>
      <c r="DA463" s="63" t="s">
        <v>4821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4822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4823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4824</v>
      </c>
    </row>
    <row r="467" spans="1:105" ht="12" customHeight="1" x14ac:dyDescent="0.25">
      <c r="A467" s="121" t="s">
        <v>55</v>
      </c>
      <c r="B467" s="123"/>
      <c r="C467" s="123">
        <v>2.5820163323138288</v>
      </c>
      <c r="D467" s="123">
        <v>2.5895807559549366</v>
      </c>
      <c r="E467" s="123">
        <v>2.2050382732715907</v>
      </c>
      <c r="F467" s="123">
        <v>2.166926260820941</v>
      </c>
      <c r="G467" s="123">
        <v>2.2594044232229424</v>
      </c>
      <c r="H467" s="123">
        <v>2.1887673592809556</v>
      </c>
      <c r="I467" s="123">
        <v>2.3484241143072135</v>
      </c>
      <c r="J467" s="123">
        <v>1.8507356785170588</v>
      </c>
      <c r="K467" s="123">
        <v>2.1182907610270072</v>
      </c>
      <c r="L467" s="123">
        <v>1.9414426985279472</v>
      </c>
      <c r="M467" s="123">
        <v>1.4303121056495227</v>
      </c>
      <c r="N467" s="123">
        <v>2.0839286367825443</v>
      </c>
      <c r="O467" s="123">
        <v>1.9719940001183367</v>
      </c>
      <c r="P467" s="123">
        <v>1.8543339747732419</v>
      </c>
      <c r="Q467" s="123">
        <v>1.8440828425133382</v>
      </c>
      <c r="R467" s="123">
        <v>1.8785915055358748</v>
      </c>
      <c r="S467" s="123">
        <v>1.7441570673674005</v>
      </c>
      <c r="T467" s="123">
        <v>1.4122482237777791</v>
      </c>
      <c r="U467" s="123">
        <v>1.7765134047053781</v>
      </c>
      <c r="V467" s="123">
        <v>1.8372263772003685</v>
      </c>
      <c r="W467" s="123">
        <v>1.9937552908068752</v>
      </c>
      <c r="X467" s="123">
        <v>1.7602363904764982</v>
      </c>
      <c r="Y467" s="123">
        <v>0.48535991491508534</v>
      </c>
      <c r="DA467" s="130" t="s">
        <v>4825</v>
      </c>
    </row>
    <row r="468" spans="1:105" ht="12" customHeight="1" x14ac:dyDescent="0.25">
      <c r="A468" s="97" t="s">
        <v>134</v>
      </c>
      <c r="B468" s="99"/>
      <c r="C468" s="99">
        <v>2.6831875513544077</v>
      </c>
      <c r="D468" s="99">
        <v>2.5936466185603355</v>
      </c>
      <c r="E468" s="99">
        <v>2.5365611244014845</v>
      </c>
      <c r="F468" s="99">
        <v>2.320142450646022</v>
      </c>
      <c r="G468" s="99">
        <v>2.2626264036161299</v>
      </c>
      <c r="H468" s="99">
        <v>2.4142194774748877</v>
      </c>
      <c r="I468" s="99">
        <v>2.3657334068928439</v>
      </c>
      <c r="J468" s="99">
        <v>2.2717986827036594</v>
      </c>
      <c r="K468" s="99">
        <v>2.1526417458079057</v>
      </c>
      <c r="L468" s="99">
        <v>2.3757686382976582</v>
      </c>
      <c r="M468" s="99">
        <v>2.0437269104209528</v>
      </c>
      <c r="N468" s="99">
        <v>2.0839286367825443</v>
      </c>
      <c r="O468" s="99">
        <v>1.9856153266536727</v>
      </c>
      <c r="P468" s="99">
        <v>1.8642329925047392</v>
      </c>
      <c r="Q468" s="99">
        <v>1.880663793826016</v>
      </c>
      <c r="R468" s="99">
        <v>1.9991353744889115</v>
      </c>
      <c r="S468" s="99">
        <v>1.8966315858418163</v>
      </c>
      <c r="T468" s="99">
        <v>1.8965820194657295</v>
      </c>
      <c r="U468" s="99">
        <v>1.8619151747993321</v>
      </c>
      <c r="V468" s="99">
        <v>1.8507365348839422</v>
      </c>
      <c r="W468" s="99">
        <v>2.0355622953195724</v>
      </c>
      <c r="X468" s="99">
        <v>1.7602363904764982</v>
      </c>
      <c r="Y468" s="99">
        <v>1.6954055784001498</v>
      </c>
      <c r="DA468" s="63" t="s">
        <v>4826</v>
      </c>
    </row>
    <row r="469" spans="1:105" ht="12" customHeight="1" x14ac:dyDescent="0.25">
      <c r="A469" s="97" t="s">
        <v>133</v>
      </c>
      <c r="B469" s="99"/>
      <c r="C469" s="99">
        <v>0</v>
      </c>
      <c r="D469" s="99">
        <v>0.23128019067728606</v>
      </c>
      <c r="E469" s="99">
        <v>0.13468055809726592</v>
      </c>
      <c r="F469" s="99">
        <v>0.15995791239601934</v>
      </c>
      <c r="G469" s="99">
        <v>0.15019360156213155</v>
      </c>
      <c r="H469" s="99">
        <v>0.22182242915603126</v>
      </c>
      <c r="I469" s="99">
        <v>0.17827384113730763</v>
      </c>
      <c r="J469" s="99">
        <v>0.16011201200704708</v>
      </c>
      <c r="K469" s="99">
        <v>0.14112610635328057</v>
      </c>
      <c r="L469" s="99">
        <v>0.16277980536080197</v>
      </c>
      <c r="M469" s="99">
        <v>0</v>
      </c>
      <c r="N469" s="99">
        <v>0</v>
      </c>
      <c r="O469" s="99">
        <v>8.05907416616439E-2</v>
      </c>
      <c r="P469" s="99">
        <v>0.15639616483455521</v>
      </c>
      <c r="Q469" s="99">
        <v>3.5918696437671628E-2</v>
      </c>
      <c r="R469" s="99">
        <v>6.705103938703319E-2</v>
      </c>
      <c r="S469" s="99">
        <v>0.10614385852070241</v>
      </c>
      <c r="T469" s="99">
        <v>0.12449964945393768</v>
      </c>
      <c r="U469" s="99">
        <v>0.15613389718465245</v>
      </c>
      <c r="V469" s="99">
        <v>0.12740451999066146</v>
      </c>
      <c r="W469" s="99">
        <v>0.16364228999636476</v>
      </c>
      <c r="X469" s="99">
        <v>0</v>
      </c>
      <c r="Y469" s="99">
        <v>0</v>
      </c>
      <c r="DA469" s="63" t="s">
        <v>4827</v>
      </c>
    </row>
    <row r="470" spans="1:105" ht="12" customHeight="1" x14ac:dyDescent="0.25">
      <c r="A470" s="100" t="s">
        <v>212</v>
      </c>
      <c r="B470" s="102"/>
      <c r="C470" s="102">
        <v>0</v>
      </c>
      <c r="D470" s="102">
        <v>0.23128019067728606</v>
      </c>
      <c r="E470" s="102">
        <v>0.13468055809726592</v>
      </c>
      <c r="F470" s="102">
        <v>0.15995791239601934</v>
      </c>
      <c r="G470" s="102">
        <v>0.15019360156213155</v>
      </c>
      <c r="H470" s="102">
        <v>0.22182242915603126</v>
      </c>
      <c r="I470" s="102">
        <v>0.17827384113730763</v>
      </c>
      <c r="J470" s="102">
        <v>0.16011201200704708</v>
      </c>
      <c r="K470" s="102">
        <v>0.14112610635328057</v>
      </c>
      <c r="L470" s="102">
        <v>0.16277980536080197</v>
      </c>
      <c r="M470" s="102">
        <v>0</v>
      </c>
      <c r="N470" s="102">
        <v>0</v>
      </c>
      <c r="O470" s="102">
        <v>8.05907416616439E-2</v>
      </c>
      <c r="P470" s="102">
        <v>0.15639616483455521</v>
      </c>
      <c r="Q470" s="102">
        <v>3.5918696437671628E-2</v>
      </c>
      <c r="R470" s="102">
        <v>6.705103938703319E-2</v>
      </c>
      <c r="S470" s="102">
        <v>0.10614385852070241</v>
      </c>
      <c r="T470" s="102">
        <v>0.12449964945393768</v>
      </c>
      <c r="U470" s="102">
        <v>0.15613389718465245</v>
      </c>
      <c r="V470" s="102">
        <v>0.12740451999066146</v>
      </c>
      <c r="W470" s="102">
        <v>0.16364228999636476</v>
      </c>
      <c r="X470" s="102">
        <v>0</v>
      </c>
      <c r="Y470" s="102">
        <v>0</v>
      </c>
      <c r="DA470" s="131" t="s">
        <v>4828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4829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4830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4831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4832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4833</v>
      </c>
    </row>
    <row r="476" spans="1:105" ht="12" customHeight="1" x14ac:dyDescent="0.25">
      <c r="A476" s="121" t="s">
        <v>54</v>
      </c>
      <c r="B476" s="123"/>
      <c r="C476" s="123">
        <v>1.0732082084888965</v>
      </c>
      <c r="D476" s="123">
        <v>1.2877532919944317</v>
      </c>
      <c r="E476" s="123">
        <v>1.0858256493293834</v>
      </c>
      <c r="F476" s="123">
        <v>1.0037123816702489</v>
      </c>
      <c r="G476" s="123">
        <v>1.3021542821805963</v>
      </c>
      <c r="H476" s="123">
        <v>1.1505339826601577</v>
      </c>
      <c r="I476" s="123">
        <v>1.3232812936540974</v>
      </c>
      <c r="J476" s="123">
        <v>1.0738568542105442</v>
      </c>
      <c r="K476" s="123">
        <v>1.1516946595321254</v>
      </c>
      <c r="L476" s="123">
        <v>0.87064984385230104</v>
      </c>
      <c r="M476" s="123">
        <v>0.7569431530409737</v>
      </c>
      <c r="N476" s="123">
        <v>1.234116293957175</v>
      </c>
      <c r="O476" s="123">
        <v>1.1389854305039249</v>
      </c>
      <c r="P476" s="123">
        <v>0.79387761731144224</v>
      </c>
      <c r="Q476" s="123">
        <v>1.2074624331836026</v>
      </c>
      <c r="R476" s="123">
        <v>0.97587366029735056</v>
      </c>
      <c r="S476" s="123">
        <v>0.7696330558819845</v>
      </c>
      <c r="T476" s="123">
        <v>0.75977947104915122</v>
      </c>
      <c r="U476" s="123">
        <v>0.92134313951232738</v>
      </c>
      <c r="V476" s="123">
        <v>1.1992643765879749</v>
      </c>
      <c r="W476" s="123">
        <v>1.0677171605187907</v>
      </c>
      <c r="X476" s="123">
        <v>0.85727076356438869</v>
      </c>
      <c r="Y476" s="123">
        <v>0.73885146495431786</v>
      </c>
      <c r="DA476" s="130" t="s">
        <v>4834</v>
      </c>
    </row>
    <row r="477" spans="1:105" ht="12" customHeight="1" x14ac:dyDescent="0.25">
      <c r="A477" s="97" t="s">
        <v>175</v>
      </c>
      <c r="B477" s="99"/>
      <c r="C477" s="99">
        <v>1.5503422966041254</v>
      </c>
      <c r="D477" s="99">
        <v>1.5401737658906201</v>
      </c>
      <c r="E477" s="99">
        <v>1.649238840053356</v>
      </c>
      <c r="F477" s="99">
        <v>1.5021621686431084</v>
      </c>
      <c r="G477" s="99">
        <v>1.4762144942886029</v>
      </c>
      <c r="H477" s="99">
        <v>1.7940662572878474</v>
      </c>
      <c r="I477" s="99">
        <v>1.7330809258265503</v>
      </c>
      <c r="J477" s="99">
        <v>1.6729264336632892</v>
      </c>
      <c r="K477" s="99">
        <v>1.6424977281361592</v>
      </c>
      <c r="L477" s="99">
        <v>1.6721490057796691</v>
      </c>
      <c r="M477" s="99">
        <v>1.3740088281017941</v>
      </c>
      <c r="N477" s="99">
        <v>1.4360348426388265</v>
      </c>
      <c r="O477" s="99">
        <v>1.2224098998820061</v>
      </c>
      <c r="P477" s="99">
        <v>1.235088706783531</v>
      </c>
      <c r="Q477" s="99">
        <v>1.3203378889881272</v>
      </c>
      <c r="R477" s="99">
        <v>1.4016445303980773</v>
      </c>
      <c r="S477" s="99">
        <v>1.3301720507817403</v>
      </c>
      <c r="T477" s="99">
        <v>1.4172040136273549</v>
      </c>
      <c r="U477" s="99">
        <v>1.2937917165197745</v>
      </c>
      <c r="V477" s="99">
        <v>1.2861041911945759</v>
      </c>
      <c r="W477" s="99">
        <v>1.3816711647938622</v>
      </c>
      <c r="X477" s="99">
        <v>1.25747396537838</v>
      </c>
      <c r="Y477" s="99">
        <v>1.2381377810408052</v>
      </c>
      <c r="DA477" s="63" t="s">
        <v>4835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4836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3716549</v>
      </c>
      <c r="C5" s="120">
        <v>3618260</v>
      </c>
      <c r="D5" s="120">
        <v>3480672</v>
      </c>
      <c r="E5" s="120">
        <v>3335383</v>
      </c>
      <c r="F5" s="120">
        <v>3239720</v>
      </c>
      <c r="G5" s="120">
        <v>3214460</v>
      </c>
      <c r="H5" s="120">
        <v>3284853</v>
      </c>
      <c r="I5" s="120">
        <v>3510420</v>
      </c>
      <c r="J5" s="120">
        <v>3819206</v>
      </c>
      <c r="K5" s="120">
        <v>4233304</v>
      </c>
      <c r="L5" s="120">
        <v>4493106</v>
      </c>
      <c r="M5" s="120">
        <v>4929265</v>
      </c>
      <c r="N5" s="120">
        <v>5363533</v>
      </c>
      <c r="O5" s="120">
        <v>5748144</v>
      </c>
      <c r="P5" s="120">
        <v>5785407</v>
      </c>
      <c r="Q5" s="120">
        <v>5569944</v>
      </c>
      <c r="R5" s="120">
        <v>5046421</v>
      </c>
      <c r="S5" s="120">
        <v>4669345</v>
      </c>
      <c r="T5" s="120">
        <v>4363446</v>
      </c>
      <c r="U5" s="120">
        <v>4364877</v>
      </c>
      <c r="V5" s="120">
        <v>4401295</v>
      </c>
      <c r="W5" s="120">
        <v>4528099</v>
      </c>
      <c r="X5" s="120">
        <v>4653427</v>
      </c>
      <c r="Y5" s="120">
        <v>4752791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204</v>
      </c>
      <c r="B7" s="52">
        <v>3716549</v>
      </c>
      <c r="C7" s="52">
        <v>3618260</v>
      </c>
      <c r="D7" s="52">
        <v>3480672</v>
      </c>
      <c r="E7" s="52">
        <v>3335383</v>
      </c>
      <c r="F7" s="52">
        <v>3239720</v>
      </c>
      <c r="G7" s="52">
        <v>3214460</v>
      </c>
      <c r="H7" s="52">
        <v>3284853</v>
      </c>
      <c r="I7" s="52">
        <v>3510420</v>
      </c>
      <c r="J7" s="52">
        <v>3819206</v>
      </c>
      <c r="K7" s="52">
        <v>4233304</v>
      </c>
      <c r="L7" s="52">
        <v>4493106</v>
      </c>
      <c r="M7" s="52">
        <v>4929265</v>
      </c>
      <c r="N7" s="52">
        <v>5363533</v>
      </c>
      <c r="O7" s="52">
        <v>5748144</v>
      </c>
      <c r="P7" s="52">
        <v>5785407</v>
      </c>
      <c r="Q7" s="52">
        <v>5569944</v>
      </c>
      <c r="R7" s="52">
        <v>5046421</v>
      </c>
      <c r="S7" s="52">
        <v>4669345</v>
      </c>
      <c r="T7" s="52">
        <v>4363446</v>
      </c>
      <c r="U7" s="52">
        <v>4364877</v>
      </c>
      <c r="V7" s="52">
        <v>4401295</v>
      </c>
      <c r="W7" s="52">
        <v>4528099</v>
      </c>
      <c r="X7" s="52">
        <v>4653427</v>
      </c>
      <c r="Y7" s="52">
        <v>4752791</v>
      </c>
      <c r="DA7" s="63" t="s">
        <v>1093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219188</v>
      </c>
      <c r="C9" s="52">
        <v>265005</v>
      </c>
      <c r="D9" s="52">
        <v>293196</v>
      </c>
      <c r="E9" s="52">
        <v>302307</v>
      </c>
      <c r="F9" s="52">
        <v>352048</v>
      </c>
      <c r="G9" s="52">
        <v>475910</v>
      </c>
      <c r="H9" s="52">
        <v>536595</v>
      </c>
      <c r="I9" s="52">
        <v>676361</v>
      </c>
      <c r="J9" s="52">
        <v>861929</v>
      </c>
      <c r="K9" s="52">
        <v>1090645</v>
      </c>
      <c r="L9" s="52">
        <v>1401189</v>
      </c>
      <c r="M9" s="52">
        <v>1578808</v>
      </c>
      <c r="N9" s="52">
        <v>1834245</v>
      </c>
      <c r="O9" s="52">
        <v>1966823</v>
      </c>
      <c r="P9" s="52">
        <v>2009700</v>
      </c>
      <c r="Q9" s="52">
        <v>1914042</v>
      </c>
      <c r="R9" s="52">
        <v>1682356</v>
      </c>
      <c r="S9" s="52">
        <v>1436662</v>
      </c>
      <c r="T9" s="52">
        <v>1235688</v>
      </c>
      <c r="U9" s="52">
        <v>1049913</v>
      </c>
      <c r="V9" s="52">
        <v>941665</v>
      </c>
      <c r="W9" s="52">
        <v>929092</v>
      </c>
      <c r="X9" s="52">
        <v>1024778</v>
      </c>
      <c r="Y9" s="52">
        <v>1161043</v>
      </c>
      <c r="DA9" s="63" t="s">
        <v>1094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132</v>
      </c>
      <c r="B11" s="52">
        <v>231164</v>
      </c>
      <c r="C11" s="52">
        <v>233337</v>
      </c>
      <c r="D11" s="52">
        <v>237557</v>
      </c>
      <c r="E11" s="52">
        <v>241537</v>
      </c>
      <c r="F11" s="52">
        <v>248292</v>
      </c>
      <c r="G11" s="52">
        <v>259338</v>
      </c>
      <c r="H11" s="52">
        <v>277485</v>
      </c>
      <c r="I11" s="52">
        <v>306516</v>
      </c>
      <c r="J11" s="52">
        <v>344194</v>
      </c>
      <c r="K11" s="52">
        <v>387958</v>
      </c>
      <c r="L11" s="52">
        <v>428288</v>
      </c>
      <c r="M11" s="52">
        <v>455612</v>
      </c>
      <c r="N11" s="52">
        <v>461934</v>
      </c>
      <c r="O11" s="52">
        <v>467249</v>
      </c>
      <c r="P11" s="52">
        <v>460915</v>
      </c>
      <c r="Q11" s="52">
        <v>449538</v>
      </c>
      <c r="R11" s="52">
        <v>399129</v>
      </c>
      <c r="S11" s="52">
        <v>361965</v>
      </c>
      <c r="T11" s="52">
        <v>341055</v>
      </c>
      <c r="U11" s="52">
        <v>342426</v>
      </c>
      <c r="V11" s="52">
        <v>342452</v>
      </c>
      <c r="W11" s="52">
        <v>344772</v>
      </c>
      <c r="X11" s="52">
        <v>351972</v>
      </c>
      <c r="Y11" s="52">
        <v>370088</v>
      </c>
      <c r="DA11" s="63" t="s">
        <v>1095</v>
      </c>
    </row>
    <row r="12" spans="1:105" ht="12" customHeight="1" x14ac:dyDescent="0.25">
      <c r="A12" s="97" t="s">
        <v>131</v>
      </c>
      <c r="B12" s="52">
        <v>425</v>
      </c>
      <c r="C12" s="52">
        <v>392</v>
      </c>
      <c r="D12" s="52">
        <v>379</v>
      </c>
      <c r="E12" s="52">
        <v>434</v>
      </c>
      <c r="F12" s="52">
        <v>460</v>
      </c>
      <c r="G12" s="52">
        <v>484</v>
      </c>
      <c r="H12" s="52">
        <v>530</v>
      </c>
      <c r="I12" s="52">
        <v>763</v>
      </c>
      <c r="J12" s="52">
        <v>1235</v>
      </c>
      <c r="K12" s="52">
        <v>1860</v>
      </c>
      <c r="L12" s="52">
        <v>2207</v>
      </c>
      <c r="M12" s="52">
        <v>2272</v>
      </c>
      <c r="N12" s="52">
        <v>2606</v>
      </c>
      <c r="O12" s="52">
        <v>3193</v>
      </c>
      <c r="P12" s="52">
        <v>3316</v>
      </c>
      <c r="Q12" s="52">
        <v>3628</v>
      </c>
      <c r="R12" s="52">
        <v>3166</v>
      </c>
      <c r="S12" s="52">
        <v>2777</v>
      </c>
      <c r="T12" s="52">
        <v>2654</v>
      </c>
      <c r="U12" s="52">
        <v>2857</v>
      </c>
      <c r="V12" s="52">
        <v>2888</v>
      </c>
      <c r="W12" s="52">
        <v>2959</v>
      </c>
      <c r="X12" s="52">
        <v>3096</v>
      </c>
      <c r="Y12" s="52">
        <v>3323</v>
      </c>
      <c r="DA12" s="63" t="s">
        <v>1096</v>
      </c>
    </row>
    <row r="13" spans="1:105" ht="12" customHeight="1" x14ac:dyDescent="0.25">
      <c r="A13" s="97" t="s">
        <v>124</v>
      </c>
      <c r="B13" s="52">
        <v>2997775</v>
      </c>
      <c r="C13" s="52">
        <v>2786999</v>
      </c>
      <c r="D13" s="52">
        <v>2602876</v>
      </c>
      <c r="E13" s="52">
        <v>2458993</v>
      </c>
      <c r="F13" s="52">
        <v>2300984</v>
      </c>
      <c r="G13" s="52">
        <v>2069879</v>
      </c>
      <c r="H13" s="52">
        <v>1900143</v>
      </c>
      <c r="I13" s="52">
        <v>1829539</v>
      </c>
      <c r="J13" s="52">
        <v>1826611</v>
      </c>
      <c r="K13" s="52">
        <v>1900210</v>
      </c>
      <c r="L13" s="52">
        <v>1936733</v>
      </c>
      <c r="M13" s="52">
        <v>2092680</v>
      </c>
      <c r="N13" s="52">
        <v>2236311</v>
      </c>
      <c r="O13" s="52">
        <v>2431029</v>
      </c>
      <c r="P13" s="52">
        <v>2510024</v>
      </c>
      <c r="Q13" s="52">
        <v>2443521</v>
      </c>
      <c r="R13" s="52">
        <v>2248689</v>
      </c>
      <c r="S13" s="52">
        <v>2079336</v>
      </c>
      <c r="T13" s="52">
        <v>1890839</v>
      </c>
      <c r="U13" s="52">
        <v>1752587</v>
      </c>
      <c r="V13" s="52">
        <v>1684393</v>
      </c>
      <c r="W13" s="52">
        <v>1682254</v>
      </c>
      <c r="X13" s="52">
        <v>1720272</v>
      </c>
      <c r="Y13" s="52">
        <v>1722821</v>
      </c>
      <c r="DA13" s="63" t="s">
        <v>1097</v>
      </c>
    </row>
    <row r="14" spans="1:105" ht="12" customHeight="1" x14ac:dyDescent="0.25">
      <c r="A14" s="97" t="s">
        <v>123</v>
      </c>
      <c r="B14" s="52">
        <v>5777</v>
      </c>
      <c r="C14" s="52">
        <v>4874</v>
      </c>
      <c r="D14" s="52">
        <v>4286</v>
      </c>
      <c r="E14" s="52">
        <v>4452</v>
      </c>
      <c r="F14" s="52">
        <v>4372</v>
      </c>
      <c r="G14" s="52">
        <v>4014</v>
      </c>
      <c r="H14" s="52">
        <v>3593</v>
      </c>
      <c r="I14" s="52">
        <v>4831</v>
      </c>
      <c r="J14" s="52">
        <v>7120</v>
      </c>
      <c r="K14" s="52">
        <v>9945</v>
      </c>
      <c r="L14" s="52">
        <v>10905</v>
      </c>
      <c r="M14" s="52">
        <v>9948</v>
      </c>
      <c r="N14" s="52">
        <v>11403</v>
      </c>
      <c r="O14" s="52">
        <v>14768</v>
      </c>
      <c r="P14" s="52">
        <v>15857</v>
      </c>
      <c r="Q14" s="52">
        <v>17323</v>
      </c>
      <c r="R14" s="52">
        <v>16630</v>
      </c>
      <c r="S14" s="52">
        <v>16232</v>
      </c>
      <c r="T14" s="52">
        <v>15397</v>
      </c>
      <c r="U14" s="52">
        <v>14059</v>
      </c>
      <c r="V14" s="52">
        <v>13340</v>
      </c>
      <c r="W14" s="52">
        <v>14474</v>
      </c>
      <c r="X14" s="52">
        <v>16749</v>
      </c>
      <c r="Y14" s="52">
        <v>14876</v>
      </c>
      <c r="DA14" s="63" t="s">
        <v>1098</v>
      </c>
    </row>
    <row r="15" spans="1:105" ht="12" customHeight="1" x14ac:dyDescent="0.25">
      <c r="A15" s="97" t="s">
        <v>122</v>
      </c>
      <c r="B15" s="52">
        <v>410235</v>
      </c>
      <c r="C15" s="52">
        <v>510289</v>
      </c>
      <c r="D15" s="52">
        <v>548975</v>
      </c>
      <c r="E15" s="52">
        <v>539619</v>
      </c>
      <c r="F15" s="52">
        <v>580819</v>
      </c>
      <c r="G15" s="52">
        <v>744719</v>
      </c>
      <c r="H15" s="52">
        <v>917176</v>
      </c>
      <c r="I15" s="52">
        <v>1057621</v>
      </c>
      <c r="J15" s="52">
        <v>1146494</v>
      </c>
      <c r="K15" s="52">
        <v>1236807</v>
      </c>
      <c r="L15" s="52">
        <v>1323736</v>
      </c>
      <c r="M15" s="52">
        <v>1551991</v>
      </c>
      <c r="N15" s="52">
        <v>1720602</v>
      </c>
      <c r="O15" s="52">
        <v>1779553</v>
      </c>
      <c r="P15" s="52">
        <v>1690790</v>
      </c>
      <c r="Q15" s="52">
        <v>1591133</v>
      </c>
      <c r="R15" s="52">
        <v>1404286</v>
      </c>
      <c r="S15" s="52">
        <v>1265619</v>
      </c>
      <c r="T15" s="52">
        <v>1175938</v>
      </c>
      <c r="U15" s="52">
        <v>1209324</v>
      </c>
      <c r="V15" s="52">
        <v>1257708</v>
      </c>
      <c r="W15" s="52">
        <v>1303490</v>
      </c>
      <c r="X15" s="52">
        <v>1321775</v>
      </c>
      <c r="Y15" s="52">
        <v>1369601</v>
      </c>
      <c r="DA15" s="63" t="s">
        <v>1099</v>
      </c>
    </row>
    <row r="16" spans="1:105" ht="12" customHeight="1" x14ac:dyDescent="0.25">
      <c r="A16" s="97" t="s">
        <v>121</v>
      </c>
      <c r="B16" s="52">
        <v>71173</v>
      </c>
      <c r="C16" s="52">
        <v>82369</v>
      </c>
      <c r="D16" s="52">
        <v>86599</v>
      </c>
      <c r="E16" s="52">
        <v>90348</v>
      </c>
      <c r="F16" s="52">
        <v>104793</v>
      </c>
      <c r="G16" s="52">
        <v>136026</v>
      </c>
      <c r="H16" s="52">
        <v>185926</v>
      </c>
      <c r="I16" s="52">
        <v>311150</v>
      </c>
      <c r="J16" s="52">
        <v>493552</v>
      </c>
      <c r="K16" s="52">
        <v>696524</v>
      </c>
      <c r="L16" s="52">
        <v>791237</v>
      </c>
      <c r="M16" s="52">
        <v>816762</v>
      </c>
      <c r="N16" s="52">
        <v>930677</v>
      </c>
      <c r="O16" s="52">
        <v>1052352</v>
      </c>
      <c r="P16" s="52">
        <v>1104505</v>
      </c>
      <c r="Q16" s="52">
        <v>1064801</v>
      </c>
      <c r="R16" s="52">
        <v>974521</v>
      </c>
      <c r="S16" s="52">
        <v>943416</v>
      </c>
      <c r="T16" s="52">
        <v>937563</v>
      </c>
      <c r="U16" s="52">
        <v>1043624</v>
      </c>
      <c r="V16" s="52">
        <v>1100514</v>
      </c>
      <c r="W16" s="52">
        <v>1180150</v>
      </c>
      <c r="X16" s="52">
        <v>1239563</v>
      </c>
      <c r="Y16" s="52">
        <v>1272082</v>
      </c>
      <c r="DA16" s="63" t="s">
        <v>1100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DA17" s="134"/>
    </row>
    <row r="18" spans="1:105" ht="12" customHeight="1" x14ac:dyDescent="0.25">
      <c r="A18" s="97" t="s">
        <v>202</v>
      </c>
      <c r="B18" s="52">
        <v>332937</v>
      </c>
      <c r="C18" s="52">
        <v>335073</v>
      </c>
      <c r="D18" s="52">
        <v>333997</v>
      </c>
      <c r="E18" s="52">
        <v>333821</v>
      </c>
      <c r="F18" s="52">
        <v>330932</v>
      </c>
      <c r="G18" s="52">
        <v>329301</v>
      </c>
      <c r="H18" s="52">
        <v>327425</v>
      </c>
      <c r="I18" s="52">
        <v>326545</v>
      </c>
      <c r="J18" s="52">
        <v>328646</v>
      </c>
      <c r="K18" s="52">
        <v>336345</v>
      </c>
      <c r="L18" s="52">
        <v>346790</v>
      </c>
      <c r="M18" s="52">
        <v>353515</v>
      </c>
      <c r="N18" s="52">
        <v>356434</v>
      </c>
      <c r="O18" s="52">
        <v>360250</v>
      </c>
      <c r="P18" s="52">
        <v>354808</v>
      </c>
      <c r="Q18" s="52">
        <v>342076</v>
      </c>
      <c r="R18" s="52">
        <v>308752</v>
      </c>
      <c r="S18" s="52">
        <v>281692</v>
      </c>
      <c r="T18" s="52">
        <v>270091</v>
      </c>
      <c r="U18" s="52">
        <v>267155</v>
      </c>
      <c r="V18" s="52">
        <v>267729</v>
      </c>
      <c r="W18" s="52">
        <v>268209</v>
      </c>
      <c r="X18" s="52">
        <v>268664</v>
      </c>
      <c r="Y18" s="52">
        <v>274461</v>
      </c>
      <c r="DA18" s="63" t="s">
        <v>1101</v>
      </c>
    </row>
    <row r="19" spans="1:105" ht="12" customHeight="1" x14ac:dyDescent="0.25">
      <c r="A19" s="97" t="s">
        <v>50</v>
      </c>
      <c r="B19" s="52">
        <v>1091273</v>
      </c>
      <c r="C19" s="52">
        <v>1011507</v>
      </c>
      <c r="D19" s="52">
        <v>950833</v>
      </c>
      <c r="E19" s="52">
        <v>884738</v>
      </c>
      <c r="F19" s="52">
        <v>832164</v>
      </c>
      <c r="G19" s="52">
        <v>778963</v>
      </c>
      <c r="H19" s="52">
        <v>724198</v>
      </c>
      <c r="I19" s="52">
        <v>737164</v>
      </c>
      <c r="J19" s="52">
        <v>780807</v>
      </c>
      <c r="K19" s="52">
        <v>871118</v>
      </c>
      <c r="L19" s="52">
        <v>933922</v>
      </c>
      <c r="M19" s="52">
        <v>1064239</v>
      </c>
      <c r="N19" s="52">
        <v>1167498</v>
      </c>
      <c r="O19" s="52">
        <v>1250803</v>
      </c>
      <c r="P19" s="52">
        <v>1260117</v>
      </c>
      <c r="Q19" s="52">
        <v>1196598</v>
      </c>
      <c r="R19" s="52">
        <v>1077534</v>
      </c>
      <c r="S19" s="52">
        <v>983345</v>
      </c>
      <c r="T19" s="52">
        <v>880259</v>
      </c>
      <c r="U19" s="52">
        <v>807202</v>
      </c>
      <c r="V19" s="52">
        <v>766725</v>
      </c>
      <c r="W19" s="52">
        <v>768163</v>
      </c>
      <c r="X19" s="52">
        <v>775006</v>
      </c>
      <c r="Y19" s="52">
        <v>788553</v>
      </c>
      <c r="DA19" s="63" t="s">
        <v>1102</v>
      </c>
    </row>
    <row r="20" spans="1:105" ht="12" customHeight="1" x14ac:dyDescent="0.25">
      <c r="A20" s="109" t="s">
        <v>120</v>
      </c>
      <c r="B20" s="36">
        <v>2292339</v>
      </c>
      <c r="C20" s="36">
        <v>2271680</v>
      </c>
      <c r="D20" s="36">
        <v>2195842</v>
      </c>
      <c r="E20" s="36">
        <v>2116824</v>
      </c>
      <c r="F20" s="36">
        <v>2076624</v>
      </c>
      <c r="G20" s="36">
        <v>2106196</v>
      </c>
      <c r="H20" s="36">
        <v>2233230</v>
      </c>
      <c r="I20" s="36">
        <v>2446711</v>
      </c>
      <c r="J20" s="36">
        <v>2709753</v>
      </c>
      <c r="K20" s="36">
        <v>3025841</v>
      </c>
      <c r="L20" s="36">
        <v>3212394</v>
      </c>
      <c r="M20" s="36">
        <v>3511511</v>
      </c>
      <c r="N20" s="36">
        <v>3839601</v>
      </c>
      <c r="O20" s="36">
        <v>4137091</v>
      </c>
      <c r="P20" s="36">
        <v>4170482</v>
      </c>
      <c r="Q20" s="36">
        <v>4031270</v>
      </c>
      <c r="R20" s="36">
        <v>3660135</v>
      </c>
      <c r="S20" s="36">
        <v>3404308</v>
      </c>
      <c r="T20" s="36">
        <v>3213096</v>
      </c>
      <c r="U20" s="36">
        <v>3290520</v>
      </c>
      <c r="V20" s="36">
        <v>3366841</v>
      </c>
      <c r="W20" s="36">
        <v>3491727</v>
      </c>
      <c r="X20" s="36">
        <v>3609757</v>
      </c>
      <c r="Y20" s="36">
        <v>3689777</v>
      </c>
      <c r="DA20" s="60" t="s">
        <v>1103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DA22" s="129" t="s">
        <v>1175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DA23" s="133"/>
    </row>
    <row r="24" spans="1:105" ht="12" customHeight="1" x14ac:dyDescent="0.25">
      <c r="A24" s="97" t="s">
        <v>204</v>
      </c>
      <c r="B24" s="52"/>
      <c r="C24" s="52">
        <v>290355</v>
      </c>
      <c r="D24" s="52">
        <v>290403</v>
      </c>
      <c r="E24" s="52">
        <v>290720</v>
      </c>
      <c r="F24" s="52">
        <v>291544</v>
      </c>
      <c r="G24" s="52">
        <v>293096</v>
      </c>
      <c r="H24" s="52">
        <v>295671</v>
      </c>
      <c r="I24" s="52">
        <v>299664</v>
      </c>
      <c r="J24" s="52">
        <v>305638</v>
      </c>
      <c r="K24" s="52">
        <v>314334</v>
      </c>
      <c r="L24" s="52">
        <v>326656</v>
      </c>
      <c r="M24" s="52">
        <v>343614</v>
      </c>
      <c r="N24" s="52">
        <v>366154</v>
      </c>
      <c r="O24" s="52">
        <v>337300</v>
      </c>
      <c r="P24" s="52">
        <v>142048</v>
      </c>
      <c r="Q24" s="52">
        <v>215463</v>
      </c>
      <c r="R24" s="52">
        <v>523524</v>
      </c>
      <c r="S24" s="52">
        <v>377076</v>
      </c>
      <c r="T24" s="52">
        <v>305899</v>
      </c>
      <c r="U24" s="52">
        <v>216499</v>
      </c>
      <c r="V24" s="52">
        <v>351171</v>
      </c>
      <c r="W24" s="52">
        <v>436322</v>
      </c>
      <c r="X24" s="52">
        <v>510943</v>
      </c>
      <c r="Y24" s="52">
        <v>551045</v>
      </c>
      <c r="DA24" s="63" t="s">
        <v>1176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DA25" s="134"/>
    </row>
    <row r="26" spans="1:105" ht="12" customHeight="1" x14ac:dyDescent="0.25">
      <c r="A26" s="97" t="s">
        <v>53</v>
      </c>
      <c r="B26" s="52"/>
      <c r="C26" s="52">
        <v>34248</v>
      </c>
      <c r="D26" s="52">
        <v>34405</v>
      </c>
      <c r="E26" s="52">
        <v>35465</v>
      </c>
      <c r="F26" s="52">
        <v>38161</v>
      </c>
      <c r="G26" s="52">
        <v>43137</v>
      </c>
      <c r="H26" s="52">
        <v>67271</v>
      </c>
      <c r="I26" s="52">
        <v>68405</v>
      </c>
      <c r="J26" s="52">
        <v>42583</v>
      </c>
      <c r="K26" s="52">
        <v>68411</v>
      </c>
      <c r="L26" s="52">
        <v>76660</v>
      </c>
      <c r="M26" s="52">
        <v>114945</v>
      </c>
      <c r="N26" s="52">
        <v>167102</v>
      </c>
      <c r="O26" s="52">
        <v>217264</v>
      </c>
      <c r="P26" s="52">
        <v>237694</v>
      </c>
      <c r="Q26" s="52">
        <v>242216</v>
      </c>
      <c r="R26" s="52">
        <v>310814</v>
      </c>
      <c r="S26" s="52">
        <v>331868</v>
      </c>
      <c r="T26" s="52">
        <v>309697</v>
      </c>
      <c r="U26" s="52">
        <v>305544</v>
      </c>
      <c r="V26" s="52">
        <v>306098</v>
      </c>
      <c r="W26" s="52">
        <v>240198</v>
      </c>
      <c r="X26" s="52">
        <v>182366</v>
      </c>
      <c r="Y26" s="52">
        <v>139722</v>
      </c>
      <c r="DA26" s="63" t="s">
        <v>1177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DA27" s="134"/>
    </row>
    <row r="28" spans="1:105" ht="12" customHeight="1" x14ac:dyDescent="0.25">
      <c r="A28" s="97" t="s">
        <v>132</v>
      </c>
      <c r="B28" s="52"/>
      <c r="C28" s="52">
        <v>18060</v>
      </c>
      <c r="D28" s="52">
        <v>18064</v>
      </c>
      <c r="E28" s="52">
        <v>18099</v>
      </c>
      <c r="F28" s="52">
        <v>18198</v>
      </c>
      <c r="G28" s="52">
        <v>18387</v>
      </c>
      <c r="H28" s="52">
        <v>18713</v>
      </c>
      <c r="I28" s="52">
        <v>19220</v>
      </c>
      <c r="J28" s="52">
        <v>35133</v>
      </c>
      <c r="K28" s="52">
        <v>28867</v>
      </c>
      <c r="L28" s="52">
        <v>33752</v>
      </c>
      <c r="M28" s="52">
        <v>43012</v>
      </c>
      <c r="N28" s="52">
        <v>58038</v>
      </c>
      <c r="O28" s="52">
        <v>66308</v>
      </c>
      <c r="P28" s="52">
        <v>11421</v>
      </c>
      <c r="Q28" s="52">
        <v>22225</v>
      </c>
      <c r="R28" s="52">
        <v>102088</v>
      </c>
      <c r="S28" s="52">
        <v>82924</v>
      </c>
      <c r="T28" s="52">
        <v>49750</v>
      </c>
      <c r="U28" s="52">
        <v>9176</v>
      </c>
      <c r="V28" s="52">
        <v>14939</v>
      </c>
      <c r="W28" s="52">
        <v>22763</v>
      </c>
      <c r="X28" s="52">
        <v>32943</v>
      </c>
      <c r="Y28" s="52">
        <v>46795</v>
      </c>
      <c r="DA28" s="63" t="s">
        <v>1178</v>
      </c>
    </row>
    <row r="29" spans="1:105" ht="12" customHeight="1" x14ac:dyDescent="0.25">
      <c r="A29" s="97" t="s">
        <v>131</v>
      </c>
      <c r="B29" s="52"/>
      <c r="C29" s="52">
        <v>33</v>
      </c>
      <c r="D29" s="52">
        <v>33</v>
      </c>
      <c r="E29" s="52">
        <v>34</v>
      </c>
      <c r="F29" s="52">
        <v>33</v>
      </c>
      <c r="G29" s="52">
        <v>33</v>
      </c>
      <c r="H29" s="52">
        <v>34</v>
      </c>
      <c r="I29" s="52">
        <v>34</v>
      </c>
      <c r="J29" s="52">
        <v>70</v>
      </c>
      <c r="K29" s="52">
        <v>61</v>
      </c>
      <c r="L29" s="52">
        <v>72</v>
      </c>
      <c r="M29" s="52">
        <v>96</v>
      </c>
      <c r="N29" s="52">
        <v>144</v>
      </c>
      <c r="O29" s="52">
        <v>178</v>
      </c>
      <c r="P29" s="52">
        <v>60</v>
      </c>
      <c r="Q29" s="52">
        <v>91</v>
      </c>
      <c r="R29" s="52">
        <v>462</v>
      </c>
      <c r="S29" s="52">
        <v>389</v>
      </c>
      <c r="T29" s="52">
        <v>224</v>
      </c>
      <c r="U29" s="52">
        <v>77</v>
      </c>
      <c r="V29" s="52">
        <v>158</v>
      </c>
      <c r="W29" s="52">
        <v>260</v>
      </c>
      <c r="X29" s="52">
        <v>334</v>
      </c>
      <c r="Y29" s="52">
        <v>473</v>
      </c>
      <c r="DA29" s="63" t="s">
        <v>1179</v>
      </c>
    </row>
    <row r="30" spans="1:105" ht="12" customHeight="1" x14ac:dyDescent="0.25">
      <c r="A30" s="97" t="s">
        <v>124</v>
      </c>
      <c r="B30" s="52"/>
      <c r="C30" s="52">
        <v>468402</v>
      </c>
      <c r="D30" s="52">
        <v>468906</v>
      </c>
      <c r="E30" s="52">
        <v>472481</v>
      </c>
      <c r="F30" s="52">
        <v>482497</v>
      </c>
      <c r="G30" s="52">
        <v>502713</v>
      </c>
      <c r="H30" s="52">
        <v>536838</v>
      </c>
      <c r="I30" s="52">
        <v>307299</v>
      </c>
      <c r="J30" s="52">
        <v>243757</v>
      </c>
      <c r="K30" s="52">
        <v>291508</v>
      </c>
      <c r="L30" s="52">
        <v>308026</v>
      </c>
      <c r="M30" s="52">
        <v>316732</v>
      </c>
      <c r="N30" s="52">
        <v>313192</v>
      </c>
      <c r="O30" s="52">
        <v>298486</v>
      </c>
      <c r="P30" s="52">
        <v>261211</v>
      </c>
      <c r="Q30" s="52">
        <v>303761</v>
      </c>
      <c r="R30" s="52">
        <v>373835</v>
      </c>
      <c r="S30" s="52">
        <v>382181</v>
      </c>
      <c r="T30" s="52">
        <v>389940</v>
      </c>
      <c r="U30" s="52">
        <v>413901</v>
      </c>
      <c r="V30" s="52">
        <v>394471</v>
      </c>
      <c r="W30" s="52">
        <v>347566</v>
      </c>
      <c r="X30" s="52">
        <v>271257</v>
      </c>
      <c r="Y30" s="52">
        <v>237056</v>
      </c>
      <c r="DA30" s="63" t="s">
        <v>1180</v>
      </c>
    </row>
    <row r="31" spans="1:105" ht="12" customHeight="1" x14ac:dyDescent="0.25">
      <c r="A31" s="97" t="s">
        <v>123</v>
      </c>
      <c r="B31" s="52"/>
      <c r="C31" s="52">
        <v>903</v>
      </c>
      <c r="D31" s="52">
        <v>902</v>
      </c>
      <c r="E31" s="52">
        <v>903</v>
      </c>
      <c r="F31" s="52">
        <v>909</v>
      </c>
      <c r="G31" s="52">
        <v>930</v>
      </c>
      <c r="H31" s="52">
        <v>977</v>
      </c>
      <c r="I31" s="52">
        <v>514</v>
      </c>
      <c r="J31" s="52">
        <v>383</v>
      </c>
      <c r="K31" s="52">
        <v>469</v>
      </c>
      <c r="L31" s="52">
        <v>755</v>
      </c>
      <c r="M31" s="52">
        <v>1013</v>
      </c>
      <c r="N31" s="52">
        <v>1083</v>
      </c>
      <c r="O31" s="52">
        <v>1263</v>
      </c>
      <c r="P31" s="52">
        <v>1556</v>
      </c>
      <c r="Q31" s="52">
        <v>2203</v>
      </c>
      <c r="R31" s="52">
        <v>2676</v>
      </c>
      <c r="S31" s="52">
        <v>2237</v>
      </c>
      <c r="T31" s="52">
        <v>1811</v>
      </c>
      <c r="U31" s="52">
        <v>2026</v>
      </c>
      <c r="V31" s="52">
        <v>3178</v>
      </c>
      <c r="W31" s="52">
        <v>3294</v>
      </c>
      <c r="X31" s="52">
        <v>2564</v>
      </c>
      <c r="Y31" s="52">
        <v>2501</v>
      </c>
      <c r="DA31" s="63" t="s">
        <v>1181</v>
      </c>
    </row>
    <row r="32" spans="1:105" ht="12" customHeight="1" x14ac:dyDescent="0.25">
      <c r="A32" s="97" t="s">
        <v>122</v>
      </c>
      <c r="B32" s="52"/>
      <c r="C32" s="52">
        <v>64099</v>
      </c>
      <c r="D32" s="52">
        <v>64420</v>
      </c>
      <c r="E32" s="52">
        <v>66546</v>
      </c>
      <c r="F32" s="52">
        <v>71710</v>
      </c>
      <c r="G32" s="52">
        <v>80790</v>
      </c>
      <c r="H32" s="52">
        <v>95251</v>
      </c>
      <c r="I32" s="52">
        <v>79292</v>
      </c>
      <c r="J32" s="52">
        <v>113386</v>
      </c>
      <c r="K32" s="52">
        <v>137404</v>
      </c>
      <c r="L32" s="52">
        <v>133318</v>
      </c>
      <c r="M32" s="52">
        <v>157343</v>
      </c>
      <c r="N32" s="52">
        <v>210260</v>
      </c>
      <c r="O32" s="52">
        <v>238689</v>
      </c>
      <c r="P32" s="52">
        <v>201564</v>
      </c>
      <c r="Q32" s="52">
        <v>234778</v>
      </c>
      <c r="R32" s="52">
        <v>263812</v>
      </c>
      <c r="S32" s="52">
        <v>260350</v>
      </c>
      <c r="T32" s="52">
        <v>277430</v>
      </c>
      <c r="U32" s="52">
        <v>297292</v>
      </c>
      <c r="V32" s="52">
        <v>254413</v>
      </c>
      <c r="W32" s="52">
        <v>190374</v>
      </c>
      <c r="X32" s="52">
        <v>143592</v>
      </c>
      <c r="Y32" s="52">
        <v>159131</v>
      </c>
      <c r="DA32" s="63" t="s">
        <v>1182</v>
      </c>
    </row>
    <row r="33" spans="1:105" ht="12" customHeight="1" x14ac:dyDescent="0.25">
      <c r="A33" s="97" t="s">
        <v>121</v>
      </c>
      <c r="B33" s="52"/>
      <c r="C33" s="52">
        <v>11121</v>
      </c>
      <c r="D33" s="52">
        <v>11165</v>
      </c>
      <c r="E33" s="52">
        <v>11455</v>
      </c>
      <c r="F33" s="52">
        <v>12189</v>
      </c>
      <c r="G33" s="52">
        <v>13564</v>
      </c>
      <c r="H33" s="52">
        <v>15908</v>
      </c>
      <c r="I33" s="52">
        <v>13075</v>
      </c>
      <c r="J33" s="52">
        <v>20631</v>
      </c>
      <c r="K33" s="52">
        <v>26265</v>
      </c>
      <c r="L33" s="52">
        <v>34269</v>
      </c>
      <c r="M33" s="52">
        <v>51386</v>
      </c>
      <c r="N33" s="52">
        <v>77025</v>
      </c>
      <c r="O33" s="52">
        <v>103874</v>
      </c>
      <c r="P33" s="52">
        <v>123653</v>
      </c>
      <c r="Q33" s="52">
        <v>168192</v>
      </c>
      <c r="R33" s="52">
        <v>195087</v>
      </c>
      <c r="S33" s="52">
        <v>163877</v>
      </c>
      <c r="T33" s="52">
        <v>133438</v>
      </c>
      <c r="U33" s="52">
        <v>143672</v>
      </c>
      <c r="V33" s="52">
        <v>185411</v>
      </c>
      <c r="W33" s="52">
        <v>179307</v>
      </c>
      <c r="X33" s="52">
        <v>157564</v>
      </c>
      <c r="Y33" s="52">
        <v>150175</v>
      </c>
      <c r="DA33" s="63" t="s">
        <v>1183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DA34" s="134"/>
    </row>
    <row r="35" spans="1:105" ht="12" customHeight="1" x14ac:dyDescent="0.25">
      <c r="A35" s="97" t="s">
        <v>202</v>
      </c>
      <c r="B35" s="52"/>
      <c r="C35" s="52">
        <v>52021</v>
      </c>
      <c r="D35" s="52">
        <v>52128</v>
      </c>
      <c r="E35" s="52">
        <v>52860</v>
      </c>
      <c r="F35" s="52">
        <v>54834</v>
      </c>
      <c r="G35" s="52">
        <v>58649</v>
      </c>
      <c r="H35" s="52">
        <v>64938</v>
      </c>
      <c r="I35" s="52">
        <v>43155</v>
      </c>
      <c r="J35" s="52">
        <v>49096</v>
      </c>
      <c r="K35" s="52">
        <v>52558</v>
      </c>
      <c r="L35" s="52">
        <v>53389</v>
      </c>
      <c r="M35" s="52">
        <v>55841</v>
      </c>
      <c r="N35" s="52">
        <v>60046</v>
      </c>
      <c r="O35" s="52">
        <v>61076</v>
      </c>
      <c r="P35" s="52">
        <v>37121</v>
      </c>
      <c r="Q35" s="52">
        <v>46496</v>
      </c>
      <c r="R35" s="52">
        <v>62638</v>
      </c>
      <c r="S35" s="52">
        <v>59904</v>
      </c>
      <c r="T35" s="52">
        <v>58287</v>
      </c>
      <c r="U35" s="52">
        <v>55987</v>
      </c>
      <c r="V35" s="52">
        <v>52119</v>
      </c>
      <c r="W35" s="52">
        <v>45739</v>
      </c>
      <c r="X35" s="52">
        <v>38260</v>
      </c>
      <c r="Y35" s="52">
        <v>44684</v>
      </c>
      <c r="DA35" s="63" t="s">
        <v>1184</v>
      </c>
    </row>
    <row r="36" spans="1:105" ht="12" customHeight="1" x14ac:dyDescent="0.25">
      <c r="A36" s="97" t="s">
        <v>50</v>
      </c>
      <c r="B36" s="52"/>
      <c r="C36" s="52">
        <v>170511</v>
      </c>
      <c r="D36" s="52">
        <v>170689</v>
      </c>
      <c r="E36" s="52">
        <v>171967</v>
      </c>
      <c r="F36" s="52">
        <v>175589</v>
      </c>
      <c r="G36" s="52">
        <v>182840</v>
      </c>
      <c r="H36" s="52">
        <v>195135</v>
      </c>
      <c r="I36" s="52">
        <v>111703</v>
      </c>
      <c r="J36" s="52">
        <v>89404</v>
      </c>
      <c r="K36" s="52">
        <v>105872</v>
      </c>
      <c r="L36" s="52">
        <v>116980</v>
      </c>
      <c r="M36" s="52">
        <v>124642</v>
      </c>
      <c r="N36" s="52">
        <v>138368</v>
      </c>
      <c r="O36" s="52">
        <v>143029</v>
      </c>
      <c r="P36" s="52">
        <v>127548</v>
      </c>
      <c r="Q36" s="52">
        <v>159803</v>
      </c>
      <c r="R36" s="52">
        <v>199263</v>
      </c>
      <c r="S36" s="52">
        <v>202324</v>
      </c>
      <c r="T36" s="52">
        <v>199259</v>
      </c>
      <c r="U36" s="52">
        <v>209107</v>
      </c>
      <c r="V36" s="52">
        <v>185357</v>
      </c>
      <c r="W36" s="52">
        <v>152517</v>
      </c>
      <c r="X36" s="52">
        <v>116703</v>
      </c>
      <c r="Y36" s="52">
        <v>107237</v>
      </c>
      <c r="DA36" s="63" t="s">
        <v>1185</v>
      </c>
    </row>
    <row r="37" spans="1:105" ht="12" customHeight="1" x14ac:dyDescent="0.25">
      <c r="A37" s="109" t="s">
        <v>120</v>
      </c>
      <c r="B37" s="36"/>
      <c r="C37" s="36">
        <v>358178</v>
      </c>
      <c r="D37" s="36">
        <v>358838</v>
      </c>
      <c r="E37" s="36">
        <v>363344</v>
      </c>
      <c r="F37" s="36">
        <v>375128</v>
      </c>
      <c r="G37" s="36">
        <v>397612</v>
      </c>
      <c r="H37" s="36">
        <v>434803</v>
      </c>
      <c r="I37" s="36">
        <v>276892</v>
      </c>
      <c r="J37" s="36">
        <v>276429</v>
      </c>
      <c r="K37" s="36">
        <v>329163</v>
      </c>
      <c r="L37" s="36">
        <v>344128</v>
      </c>
      <c r="M37" s="36">
        <v>395986</v>
      </c>
      <c r="N37" s="36">
        <v>472638</v>
      </c>
      <c r="O37" s="36">
        <v>524455</v>
      </c>
      <c r="P37" s="36">
        <v>464610</v>
      </c>
      <c r="Q37" s="36">
        <v>559698</v>
      </c>
      <c r="R37" s="36">
        <v>670708</v>
      </c>
      <c r="S37" s="36">
        <v>636815</v>
      </c>
      <c r="T37" s="36">
        <v>616023</v>
      </c>
      <c r="U37" s="36">
        <v>668160</v>
      </c>
      <c r="V37" s="36">
        <v>659413</v>
      </c>
      <c r="W37" s="36">
        <v>579571</v>
      </c>
      <c r="X37" s="36">
        <v>471166</v>
      </c>
      <c r="Y37" s="36">
        <v>460196</v>
      </c>
      <c r="DA37" s="60" t="s">
        <v>1186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DA39" s="129" t="s">
        <v>1262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DA40" s="133"/>
    </row>
    <row r="41" spans="1:105" ht="12" customHeight="1" x14ac:dyDescent="0.25">
      <c r="A41" s="97" t="s">
        <v>204</v>
      </c>
      <c r="B41" s="52"/>
      <c r="C41" s="52">
        <v>192066</v>
      </c>
      <c r="D41" s="52">
        <v>152815</v>
      </c>
      <c r="E41" s="52">
        <v>145431</v>
      </c>
      <c r="F41" s="52">
        <v>195881</v>
      </c>
      <c r="G41" s="52">
        <v>267836</v>
      </c>
      <c r="H41" s="52">
        <v>366064</v>
      </c>
      <c r="I41" s="52">
        <v>525231</v>
      </c>
      <c r="J41" s="52">
        <v>614424</v>
      </c>
      <c r="K41" s="52">
        <v>728432</v>
      </c>
      <c r="L41" s="52">
        <v>586458</v>
      </c>
      <c r="M41" s="52">
        <v>779773</v>
      </c>
      <c r="N41" s="52">
        <v>800422</v>
      </c>
      <c r="O41" s="52">
        <v>721911</v>
      </c>
      <c r="P41" s="52">
        <v>179311</v>
      </c>
      <c r="Q41" s="52">
        <v>0</v>
      </c>
      <c r="R41" s="52">
        <v>1</v>
      </c>
      <c r="S41" s="52">
        <v>0</v>
      </c>
      <c r="T41" s="52">
        <v>0</v>
      </c>
      <c r="U41" s="52">
        <v>217930</v>
      </c>
      <c r="V41" s="52">
        <v>387589</v>
      </c>
      <c r="W41" s="52">
        <v>563126</v>
      </c>
      <c r="X41" s="52">
        <v>636271</v>
      </c>
      <c r="Y41" s="52">
        <v>650409</v>
      </c>
      <c r="DA41" s="63" t="s">
        <v>1263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DA42" s="134"/>
    </row>
    <row r="43" spans="1:105" ht="12" customHeight="1" x14ac:dyDescent="0.25">
      <c r="A43" s="97" t="s">
        <v>53</v>
      </c>
      <c r="B43" s="52"/>
      <c r="C43" s="52">
        <v>80065</v>
      </c>
      <c r="D43" s="52">
        <v>62596</v>
      </c>
      <c r="E43" s="52">
        <v>44576</v>
      </c>
      <c r="F43" s="52">
        <v>87902</v>
      </c>
      <c r="G43" s="52">
        <v>166999</v>
      </c>
      <c r="H43" s="52">
        <v>127956</v>
      </c>
      <c r="I43" s="52">
        <v>208171</v>
      </c>
      <c r="J43" s="52">
        <v>228151</v>
      </c>
      <c r="K43" s="52">
        <v>297127</v>
      </c>
      <c r="L43" s="52">
        <v>387204</v>
      </c>
      <c r="M43" s="52">
        <v>292564</v>
      </c>
      <c r="N43" s="52">
        <v>422539</v>
      </c>
      <c r="O43" s="52">
        <v>349842</v>
      </c>
      <c r="P43" s="52">
        <v>280571</v>
      </c>
      <c r="Q43" s="52">
        <v>146558</v>
      </c>
      <c r="R43" s="52">
        <v>79128</v>
      </c>
      <c r="S43" s="52">
        <v>86174</v>
      </c>
      <c r="T43" s="52">
        <v>108723</v>
      </c>
      <c r="U43" s="52">
        <v>119769</v>
      </c>
      <c r="V43" s="52">
        <v>197850</v>
      </c>
      <c r="W43" s="52">
        <v>227625</v>
      </c>
      <c r="X43" s="52">
        <v>278052</v>
      </c>
      <c r="Y43" s="52">
        <v>275987</v>
      </c>
      <c r="DA43" s="63" t="s">
        <v>1264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DA44" s="134"/>
    </row>
    <row r="45" spans="1:105" ht="12" customHeight="1" x14ac:dyDescent="0.25">
      <c r="A45" s="97" t="s">
        <v>132</v>
      </c>
      <c r="B45" s="52"/>
      <c r="C45" s="52">
        <v>20233</v>
      </c>
      <c r="D45" s="52">
        <v>22284</v>
      </c>
      <c r="E45" s="52">
        <v>22079</v>
      </c>
      <c r="F45" s="52">
        <v>24953</v>
      </c>
      <c r="G45" s="52">
        <v>29433</v>
      </c>
      <c r="H45" s="52">
        <v>36860</v>
      </c>
      <c r="I45" s="52">
        <v>48251</v>
      </c>
      <c r="J45" s="52">
        <v>72811</v>
      </c>
      <c r="K45" s="52">
        <v>72631</v>
      </c>
      <c r="L45" s="52">
        <v>74082</v>
      </c>
      <c r="M45" s="52">
        <v>70336</v>
      </c>
      <c r="N45" s="52">
        <v>64360</v>
      </c>
      <c r="O45" s="52">
        <v>71623</v>
      </c>
      <c r="P45" s="52">
        <v>5087</v>
      </c>
      <c r="Q45" s="52">
        <v>10848</v>
      </c>
      <c r="R45" s="52">
        <v>51679</v>
      </c>
      <c r="S45" s="52">
        <v>45760</v>
      </c>
      <c r="T45" s="52">
        <v>28840</v>
      </c>
      <c r="U45" s="52">
        <v>10547</v>
      </c>
      <c r="V45" s="52">
        <v>14965</v>
      </c>
      <c r="W45" s="52">
        <v>25083</v>
      </c>
      <c r="X45" s="52">
        <v>40143</v>
      </c>
      <c r="Y45" s="52">
        <v>64911</v>
      </c>
      <c r="DA45" s="63" t="s">
        <v>1265</v>
      </c>
    </row>
    <row r="46" spans="1:105" ht="12" customHeight="1" x14ac:dyDescent="0.25">
      <c r="A46" s="97" t="s">
        <v>131</v>
      </c>
      <c r="B46" s="52"/>
      <c r="C46" s="52">
        <v>0</v>
      </c>
      <c r="D46" s="52">
        <v>20</v>
      </c>
      <c r="E46" s="52">
        <v>89</v>
      </c>
      <c r="F46" s="52">
        <v>59</v>
      </c>
      <c r="G46" s="52">
        <v>57</v>
      </c>
      <c r="H46" s="52">
        <v>80</v>
      </c>
      <c r="I46" s="52">
        <v>267</v>
      </c>
      <c r="J46" s="52">
        <v>542</v>
      </c>
      <c r="K46" s="52">
        <v>686</v>
      </c>
      <c r="L46" s="52">
        <v>419</v>
      </c>
      <c r="M46" s="52">
        <v>161</v>
      </c>
      <c r="N46" s="52">
        <v>478</v>
      </c>
      <c r="O46" s="52">
        <v>765</v>
      </c>
      <c r="P46" s="52">
        <v>183</v>
      </c>
      <c r="Q46" s="52">
        <v>403</v>
      </c>
      <c r="R46" s="52">
        <v>0</v>
      </c>
      <c r="S46" s="52">
        <v>0</v>
      </c>
      <c r="T46" s="52">
        <v>101</v>
      </c>
      <c r="U46" s="52">
        <v>280</v>
      </c>
      <c r="V46" s="52">
        <v>189</v>
      </c>
      <c r="W46" s="52">
        <v>331</v>
      </c>
      <c r="X46" s="52">
        <v>471</v>
      </c>
      <c r="Y46" s="52">
        <v>700</v>
      </c>
      <c r="DA46" s="63" t="s">
        <v>1266</v>
      </c>
    </row>
    <row r="47" spans="1:105" ht="12" customHeight="1" x14ac:dyDescent="0.25">
      <c r="A47" s="97" t="s">
        <v>124</v>
      </c>
      <c r="B47" s="52"/>
      <c r="C47" s="52">
        <v>257626</v>
      </c>
      <c r="D47" s="52">
        <v>284783</v>
      </c>
      <c r="E47" s="52">
        <v>328598</v>
      </c>
      <c r="F47" s="52">
        <v>324488</v>
      </c>
      <c r="G47" s="52">
        <v>271608</v>
      </c>
      <c r="H47" s="52">
        <v>367102</v>
      </c>
      <c r="I47" s="52">
        <v>236695</v>
      </c>
      <c r="J47" s="52">
        <v>240829</v>
      </c>
      <c r="K47" s="52">
        <v>365107</v>
      </c>
      <c r="L47" s="52">
        <v>344549</v>
      </c>
      <c r="M47" s="52">
        <v>472679</v>
      </c>
      <c r="N47" s="52">
        <v>456823</v>
      </c>
      <c r="O47" s="52">
        <v>493204</v>
      </c>
      <c r="P47" s="52">
        <v>340206</v>
      </c>
      <c r="Q47" s="52">
        <v>237258</v>
      </c>
      <c r="R47" s="52">
        <v>179003</v>
      </c>
      <c r="S47" s="52">
        <v>212828</v>
      </c>
      <c r="T47" s="52">
        <v>201443</v>
      </c>
      <c r="U47" s="52">
        <v>275649</v>
      </c>
      <c r="V47" s="52">
        <v>326277</v>
      </c>
      <c r="W47" s="52">
        <v>345427</v>
      </c>
      <c r="X47" s="52">
        <v>309275</v>
      </c>
      <c r="Y47" s="52">
        <v>239605</v>
      </c>
      <c r="DA47" s="63" t="s">
        <v>1267</v>
      </c>
    </row>
    <row r="48" spans="1:105" ht="12" customHeight="1" x14ac:dyDescent="0.25">
      <c r="A48" s="97" t="s">
        <v>123</v>
      </c>
      <c r="B48" s="52"/>
      <c r="C48" s="52">
        <v>0</v>
      </c>
      <c r="D48" s="52">
        <v>314</v>
      </c>
      <c r="E48" s="52">
        <v>1069</v>
      </c>
      <c r="F48" s="52">
        <v>829</v>
      </c>
      <c r="G48" s="52">
        <v>572</v>
      </c>
      <c r="H48" s="52">
        <v>556</v>
      </c>
      <c r="I48" s="52">
        <v>1752</v>
      </c>
      <c r="J48" s="52">
        <v>2672</v>
      </c>
      <c r="K48" s="52">
        <v>3294</v>
      </c>
      <c r="L48" s="52">
        <v>1715</v>
      </c>
      <c r="M48" s="52">
        <v>56</v>
      </c>
      <c r="N48" s="52">
        <v>2538</v>
      </c>
      <c r="O48" s="52">
        <v>4628</v>
      </c>
      <c r="P48" s="52">
        <v>2645</v>
      </c>
      <c r="Q48" s="52">
        <v>3669</v>
      </c>
      <c r="R48" s="52">
        <v>1983</v>
      </c>
      <c r="S48" s="52">
        <v>1839</v>
      </c>
      <c r="T48" s="52">
        <v>976</v>
      </c>
      <c r="U48" s="52">
        <v>688</v>
      </c>
      <c r="V48" s="52">
        <v>2459</v>
      </c>
      <c r="W48" s="52">
        <v>4428</v>
      </c>
      <c r="X48" s="52">
        <v>4839</v>
      </c>
      <c r="Y48" s="52">
        <v>628</v>
      </c>
      <c r="DA48" s="63" t="s">
        <v>1268</v>
      </c>
    </row>
    <row r="49" spans="1:105" ht="12" customHeight="1" x14ac:dyDescent="0.25">
      <c r="A49" s="97" t="s">
        <v>122</v>
      </c>
      <c r="B49" s="52"/>
      <c r="C49" s="52">
        <v>164153</v>
      </c>
      <c r="D49" s="52">
        <v>103106</v>
      </c>
      <c r="E49" s="52">
        <v>57190</v>
      </c>
      <c r="F49" s="52">
        <v>112910</v>
      </c>
      <c r="G49" s="52">
        <v>244690</v>
      </c>
      <c r="H49" s="52">
        <v>267708</v>
      </c>
      <c r="I49" s="52">
        <v>219737</v>
      </c>
      <c r="J49" s="52">
        <v>202259</v>
      </c>
      <c r="K49" s="52">
        <v>227717</v>
      </c>
      <c r="L49" s="52">
        <v>220247</v>
      </c>
      <c r="M49" s="52">
        <v>385598</v>
      </c>
      <c r="N49" s="52">
        <v>378871</v>
      </c>
      <c r="O49" s="52">
        <v>297640</v>
      </c>
      <c r="P49" s="52">
        <v>112801</v>
      </c>
      <c r="Q49" s="52">
        <v>135121</v>
      </c>
      <c r="R49" s="52">
        <v>76965</v>
      </c>
      <c r="S49" s="52">
        <v>121683</v>
      </c>
      <c r="T49" s="52">
        <v>187749</v>
      </c>
      <c r="U49" s="52">
        <v>330678</v>
      </c>
      <c r="V49" s="52">
        <v>302797</v>
      </c>
      <c r="W49" s="52">
        <v>236156</v>
      </c>
      <c r="X49" s="52">
        <v>161877</v>
      </c>
      <c r="Y49" s="52">
        <v>206957</v>
      </c>
      <c r="DA49" s="63" t="s">
        <v>1269</v>
      </c>
    </row>
    <row r="50" spans="1:105" ht="12" customHeight="1" x14ac:dyDescent="0.25">
      <c r="A50" s="97" t="s">
        <v>121</v>
      </c>
      <c r="B50" s="52"/>
      <c r="C50" s="52">
        <v>22317</v>
      </c>
      <c r="D50" s="52">
        <v>15395</v>
      </c>
      <c r="E50" s="52">
        <v>15204</v>
      </c>
      <c r="F50" s="52">
        <v>26634</v>
      </c>
      <c r="G50" s="52">
        <v>44797</v>
      </c>
      <c r="H50" s="52">
        <v>65808</v>
      </c>
      <c r="I50" s="52">
        <v>138299</v>
      </c>
      <c r="J50" s="52">
        <v>203033</v>
      </c>
      <c r="K50" s="52">
        <v>229237</v>
      </c>
      <c r="L50" s="52">
        <v>128982</v>
      </c>
      <c r="M50" s="52">
        <v>76911</v>
      </c>
      <c r="N50" s="52">
        <v>190940</v>
      </c>
      <c r="O50" s="52">
        <v>225549</v>
      </c>
      <c r="P50" s="52">
        <v>175806</v>
      </c>
      <c r="Q50" s="52">
        <v>128488</v>
      </c>
      <c r="R50" s="52">
        <v>104807</v>
      </c>
      <c r="S50" s="52">
        <v>132772</v>
      </c>
      <c r="T50" s="52">
        <v>127585</v>
      </c>
      <c r="U50" s="52">
        <v>249733</v>
      </c>
      <c r="V50" s="52">
        <v>242301</v>
      </c>
      <c r="W50" s="52">
        <v>258943</v>
      </c>
      <c r="X50" s="52">
        <v>216977</v>
      </c>
      <c r="Y50" s="52">
        <v>182694</v>
      </c>
      <c r="DA50" s="63" t="s">
        <v>1270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DA51" s="134"/>
    </row>
    <row r="52" spans="1:105" ht="12" customHeight="1" x14ac:dyDescent="0.25">
      <c r="A52" s="97" t="s">
        <v>202</v>
      </c>
      <c r="B52" s="52"/>
      <c r="C52" s="52">
        <v>54157</v>
      </c>
      <c r="D52" s="52">
        <v>51052</v>
      </c>
      <c r="E52" s="52">
        <v>52684</v>
      </c>
      <c r="F52" s="52">
        <v>51945</v>
      </c>
      <c r="G52" s="52">
        <v>57018</v>
      </c>
      <c r="H52" s="52">
        <v>63062</v>
      </c>
      <c r="I52" s="52">
        <v>42275</v>
      </c>
      <c r="J52" s="52">
        <v>51197</v>
      </c>
      <c r="K52" s="52">
        <v>60257</v>
      </c>
      <c r="L52" s="52">
        <v>63834</v>
      </c>
      <c r="M52" s="52">
        <v>62566</v>
      </c>
      <c r="N52" s="52">
        <v>62965</v>
      </c>
      <c r="O52" s="52">
        <v>64892</v>
      </c>
      <c r="P52" s="52">
        <v>31679</v>
      </c>
      <c r="Q52" s="52">
        <v>33764</v>
      </c>
      <c r="R52" s="52">
        <v>29314</v>
      </c>
      <c r="S52" s="52">
        <v>32844</v>
      </c>
      <c r="T52" s="52">
        <v>46686</v>
      </c>
      <c r="U52" s="52">
        <v>53051</v>
      </c>
      <c r="V52" s="52">
        <v>52693</v>
      </c>
      <c r="W52" s="52">
        <v>46219</v>
      </c>
      <c r="X52" s="52">
        <v>38715</v>
      </c>
      <c r="Y52" s="52">
        <v>50481</v>
      </c>
      <c r="DA52" s="63" t="s">
        <v>1271</v>
      </c>
    </row>
    <row r="53" spans="1:105" ht="12" customHeight="1" x14ac:dyDescent="0.25">
      <c r="A53" s="97" t="s">
        <v>50</v>
      </c>
      <c r="B53" s="52"/>
      <c r="C53" s="52">
        <v>90745</v>
      </c>
      <c r="D53" s="52">
        <v>110015</v>
      </c>
      <c r="E53" s="52">
        <v>105872</v>
      </c>
      <c r="F53" s="52">
        <v>123015</v>
      </c>
      <c r="G53" s="52">
        <v>129639</v>
      </c>
      <c r="H53" s="52">
        <v>140370</v>
      </c>
      <c r="I53" s="52">
        <v>124669</v>
      </c>
      <c r="J53" s="52">
        <v>133047</v>
      </c>
      <c r="K53" s="52">
        <v>196183</v>
      </c>
      <c r="L53" s="52">
        <v>179784</v>
      </c>
      <c r="M53" s="52">
        <v>254959</v>
      </c>
      <c r="N53" s="52">
        <v>241627</v>
      </c>
      <c r="O53" s="52">
        <v>226334</v>
      </c>
      <c r="P53" s="52">
        <v>136862</v>
      </c>
      <c r="Q53" s="52">
        <v>96284</v>
      </c>
      <c r="R53" s="52">
        <v>80199</v>
      </c>
      <c r="S53" s="52">
        <v>108135</v>
      </c>
      <c r="T53" s="52">
        <v>96173</v>
      </c>
      <c r="U53" s="52">
        <v>136050</v>
      </c>
      <c r="V53" s="52">
        <v>144880</v>
      </c>
      <c r="W53" s="52">
        <v>153955</v>
      </c>
      <c r="X53" s="52">
        <v>123546</v>
      </c>
      <c r="Y53" s="52">
        <v>120784</v>
      </c>
      <c r="DA53" s="63" t="s">
        <v>1272</v>
      </c>
    </row>
    <row r="54" spans="1:105" ht="12" customHeight="1" x14ac:dyDescent="0.25">
      <c r="A54" s="109" t="s">
        <v>120</v>
      </c>
      <c r="B54" s="36"/>
      <c r="C54" s="36">
        <v>337519</v>
      </c>
      <c r="D54" s="36">
        <v>283000</v>
      </c>
      <c r="E54" s="36">
        <v>284326</v>
      </c>
      <c r="F54" s="36">
        <v>334928</v>
      </c>
      <c r="G54" s="36">
        <v>427184</v>
      </c>
      <c r="H54" s="36">
        <v>561837</v>
      </c>
      <c r="I54" s="36">
        <v>490373</v>
      </c>
      <c r="J54" s="36">
        <v>539471</v>
      </c>
      <c r="K54" s="36">
        <v>645251</v>
      </c>
      <c r="L54" s="36">
        <v>530681</v>
      </c>
      <c r="M54" s="36">
        <v>695103</v>
      </c>
      <c r="N54" s="36">
        <v>800728</v>
      </c>
      <c r="O54" s="36">
        <v>821945</v>
      </c>
      <c r="P54" s="36">
        <v>498001</v>
      </c>
      <c r="Q54" s="36">
        <v>420486</v>
      </c>
      <c r="R54" s="36">
        <v>299573</v>
      </c>
      <c r="S54" s="36">
        <v>380988</v>
      </c>
      <c r="T54" s="36">
        <v>424811</v>
      </c>
      <c r="U54" s="36">
        <v>745584</v>
      </c>
      <c r="V54" s="36">
        <v>735734</v>
      </c>
      <c r="W54" s="36">
        <v>704457</v>
      </c>
      <c r="X54" s="36">
        <v>589196</v>
      </c>
      <c r="Y54" s="36">
        <v>540216</v>
      </c>
      <c r="DA54" s="60" t="s">
        <v>1273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DA56" s="129" t="s">
        <v>1349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DA57" s="133"/>
    </row>
    <row r="58" spans="1:105" ht="12" customHeight="1" x14ac:dyDescent="0.25">
      <c r="A58" s="108" t="s">
        <v>204</v>
      </c>
      <c r="B58" s="52"/>
      <c r="C58" s="52">
        <v>69618</v>
      </c>
      <c r="D58" s="52">
        <v>60789</v>
      </c>
      <c r="E58" s="52">
        <v>67150</v>
      </c>
      <c r="F58" s="52">
        <v>89553</v>
      </c>
      <c r="G58" s="52">
        <v>109268</v>
      </c>
      <c r="H58" s="52">
        <v>176884</v>
      </c>
      <c r="I58" s="52">
        <v>245900</v>
      </c>
      <c r="J58" s="52">
        <v>306375</v>
      </c>
      <c r="K58" s="52">
        <v>316929</v>
      </c>
      <c r="L58" s="52">
        <v>234910</v>
      </c>
      <c r="M58" s="52">
        <v>286920</v>
      </c>
      <c r="N58" s="52">
        <v>284150</v>
      </c>
      <c r="O58" s="52">
        <v>231028</v>
      </c>
      <c r="P58" s="52">
        <v>82190</v>
      </c>
      <c r="Q58" s="52">
        <v>0</v>
      </c>
      <c r="R58" s="52">
        <v>0</v>
      </c>
      <c r="S58" s="52">
        <v>0</v>
      </c>
      <c r="T58" s="52">
        <v>0</v>
      </c>
      <c r="U58" s="52">
        <v>76530</v>
      </c>
      <c r="V58" s="52">
        <v>132727</v>
      </c>
      <c r="W58" s="52">
        <v>167968</v>
      </c>
      <c r="X58" s="52">
        <v>195475</v>
      </c>
      <c r="Y58" s="52">
        <v>250660</v>
      </c>
      <c r="DA58" s="63" t="s">
        <v>1350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DA59" s="134"/>
    </row>
    <row r="60" spans="1:105" ht="12" customHeight="1" x14ac:dyDescent="0.25">
      <c r="A60" s="108" t="s">
        <v>53</v>
      </c>
      <c r="B60" s="52"/>
      <c r="C60" s="52">
        <v>14443</v>
      </c>
      <c r="D60" s="52">
        <v>11206</v>
      </c>
      <c r="E60" s="52">
        <v>13378</v>
      </c>
      <c r="F60" s="52">
        <v>29258</v>
      </c>
      <c r="G60" s="52">
        <v>54163</v>
      </c>
      <c r="H60" s="52">
        <v>25920</v>
      </c>
      <c r="I60" s="52">
        <v>67270</v>
      </c>
      <c r="J60" s="52">
        <v>59558</v>
      </c>
      <c r="K60" s="52">
        <v>64787</v>
      </c>
      <c r="L60" s="52">
        <v>61517</v>
      </c>
      <c r="M60" s="52">
        <v>53072</v>
      </c>
      <c r="N60" s="52">
        <v>86443</v>
      </c>
      <c r="O60" s="52">
        <v>14406</v>
      </c>
      <c r="P60" s="52">
        <v>1757</v>
      </c>
      <c r="Q60" s="52">
        <v>0</v>
      </c>
      <c r="R60" s="52">
        <v>0</v>
      </c>
      <c r="S60" s="52">
        <v>0</v>
      </c>
      <c r="T60" s="52">
        <v>0</v>
      </c>
      <c r="U60" s="52">
        <v>6224</v>
      </c>
      <c r="V60" s="52">
        <v>11833</v>
      </c>
      <c r="W60" s="52">
        <v>15132</v>
      </c>
      <c r="X60" s="52">
        <v>23861</v>
      </c>
      <c r="Y60" s="52">
        <v>10910</v>
      </c>
      <c r="DA60" s="63" t="s">
        <v>1351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DA61" s="134"/>
    </row>
    <row r="62" spans="1:105" ht="12" customHeight="1" x14ac:dyDescent="0.25">
      <c r="A62" s="108" t="s">
        <v>132</v>
      </c>
      <c r="B62" s="52"/>
      <c r="C62" s="52">
        <v>389</v>
      </c>
      <c r="D62" s="52">
        <v>525</v>
      </c>
      <c r="E62" s="52">
        <v>569</v>
      </c>
      <c r="F62" s="52">
        <v>856</v>
      </c>
      <c r="G62" s="52">
        <v>1281</v>
      </c>
      <c r="H62" s="52">
        <v>2619</v>
      </c>
      <c r="I62" s="52">
        <v>5372</v>
      </c>
      <c r="J62" s="52">
        <v>22624</v>
      </c>
      <c r="K62" s="52">
        <v>16852</v>
      </c>
      <c r="L62" s="52">
        <v>13482</v>
      </c>
      <c r="M62" s="52">
        <v>10275</v>
      </c>
      <c r="N62" s="52">
        <v>7626</v>
      </c>
      <c r="O62" s="52">
        <v>6288</v>
      </c>
      <c r="P62" s="52">
        <v>135</v>
      </c>
      <c r="Q62" s="52">
        <v>0</v>
      </c>
      <c r="R62" s="52">
        <v>0</v>
      </c>
      <c r="S62" s="52">
        <v>0</v>
      </c>
      <c r="T62" s="52">
        <v>0</v>
      </c>
      <c r="U62" s="52">
        <v>193</v>
      </c>
      <c r="V62" s="52">
        <v>1012</v>
      </c>
      <c r="W62" s="52">
        <v>3172</v>
      </c>
      <c r="X62" s="52">
        <v>7785</v>
      </c>
      <c r="Y62" s="52">
        <v>16145</v>
      </c>
      <c r="DA62" s="63" t="s">
        <v>1352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0</v>
      </c>
      <c r="E63" s="52">
        <v>2</v>
      </c>
      <c r="F63" s="52">
        <v>2</v>
      </c>
      <c r="G63" s="52">
        <v>3</v>
      </c>
      <c r="H63" s="52">
        <v>6</v>
      </c>
      <c r="I63" s="52">
        <v>30</v>
      </c>
      <c r="J63" s="52">
        <v>169</v>
      </c>
      <c r="K63" s="52">
        <v>160</v>
      </c>
      <c r="L63" s="52">
        <v>77</v>
      </c>
      <c r="M63" s="52">
        <v>24</v>
      </c>
      <c r="N63" s="52">
        <v>57</v>
      </c>
      <c r="O63" s="52">
        <v>67</v>
      </c>
      <c r="P63" s="52">
        <v>5</v>
      </c>
      <c r="Q63" s="52">
        <v>0</v>
      </c>
      <c r="R63" s="52">
        <v>0</v>
      </c>
      <c r="S63" s="52">
        <v>0</v>
      </c>
      <c r="T63" s="52">
        <v>0</v>
      </c>
      <c r="U63" s="52">
        <v>5</v>
      </c>
      <c r="V63" s="52">
        <v>13</v>
      </c>
      <c r="W63" s="52">
        <v>43</v>
      </c>
      <c r="X63" s="52">
        <v>93</v>
      </c>
      <c r="Y63" s="52">
        <v>176</v>
      </c>
      <c r="DA63" s="63" t="s">
        <v>1353</v>
      </c>
    </row>
    <row r="64" spans="1:105" ht="12" customHeight="1" x14ac:dyDescent="0.25">
      <c r="A64" s="108" t="s">
        <v>124</v>
      </c>
      <c r="B64" s="52"/>
      <c r="C64" s="52">
        <v>40161</v>
      </c>
      <c r="D64" s="52">
        <v>42523</v>
      </c>
      <c r="E64" s="52">
        <v>54414</v>
      </c>
      <c r="F64" s="52">
        <v>61912</v>
      </c>
      <c r="G64" s="52">
        <v>52218</v>
      </c>
      <c r="H64" s="52">
        <v>91234</v>
      </c>
      <c r="I64" s="52">
        <v>95435</v>
      </c>
      <c r="J64" s="52">
        <v>105263</v>
      </c>
      <c r="K64" s="52">
        <v>132672</v>
      </c>
      <c r="L64" s="52">
        <v>109658</v>
      </c>
      <c r="M64" s="52">
        <v>139806</v>
      </c>
      <c r="N64" s="52">
        <v>122715</v>
      </c>
      <c r="O64" s="52">
        <v>108528</v>
      </c>
      <c r="P64" s="52">
        <v>44205</v>
      </c>
      <c r="Q64" s="52">
        <v>0</v>
      </c>
      <c r="R64" s="52">
        <v>0</v>
      </c>
      <c r="S64" s="52">
        <v>0</v>
      </c>
      <c r="T64" s="52">
        <v>0</v>
      </c>
      <c r="U64" s="52">
        <v>24559</v>
      </c>
      <c r="V64" s="52">
        <v>49176</v>
      </c>
      <c r="W64" s="52">
        <v>67352</v>
      </c>
      <c r="X64" s="52">
        <v>83726</v>
      </c>
      <c r="Y64" s="52">
        <v>89142</v>
      </c>
      <c r="DA64" s="63" t="s">
        <v>1354</v>
      </c>
    </row>
    <row r="65" spans="1:105" ht="12" customHeight="1" x14ac:dyDescent="0.25">
      <c r="A65" s="108" t="s">
        <v>123</v>
      </c>
      <c r="B65" s="52"/>
      <c r="C65" s="52">
        <v>0</v>
      </c>
      <c r="D65" s="52">
        <v>47</v>
      </c>
      <c r="E65" s="52">
        <v>177</v>
      </c>
      <c r="F65" s="52">
        <v>158</v>
      </c>
      <c r="G65" s="52">
        <v>110</v>
      </c>
      <c r="H65" s="52">
        <v>138</v>
      </c>
      <c r="I65" s="52">
        <v>706</v>
      </c>
      <c r="J65" s="52">
        <v>1169</v>
      </c>
      <c r="K65" s="52">
        <v>1197</v>
      </c>
      <c r="L65" s="52">
        <v>546</v>
      </c>
      <c r="M65" s="52">
        <v>17</v>
      </c>
      <c r="N65" s="52">
        <v>683</v>
      </c>
      <c r="O65" s="52">
        <v>1019</v>
      </c>
      <c r="P65" s="52">
        <v>344</v>
      </c>
      <c r="Q65" s="52">
        <v>0</v>
      </c>
      <c r="R65" s="52">
        <v>0</v>
      </c>
      <c r="S65" s="52">
        <v>0</v>
      </c>
      <c r="T65" s="52">
        <v>0</v>
      </c>
      <c r="U65" s="52">
        <v>61</v>
      </c>
      <c r="V65" s="52">
        <v>371</v>
      </c>
      <c r="W65" s="52">
        <v>864</v>
      </c>
      <c r="X65" s="52">
        <v>1311</v>
      </c>
      <c r="Y65" s="52">
        <v>235</v>
      </c>
      <c r="DA65" s="63" t="s">
        <v>1355</v>
      </c>
    </row>
    <row r="66" spans="1:105" ht="12" customHeight="1" x14ac:dyDescent="0.25">
      <c r="A66" s="108" t="s">
        <v>122</v>
      </c>
      <c r="B66" s="52"/>
      <c r="C66" s="52">
        <v>25589</v>
      </c>
      <c r="D66" s="52">
        <v>15395</v>
      </c>
      <c r="E66" s="52">
        <v>9470</v>
      </c>
      <c r="F66" s="52">
        <v>21543</v>
      </c>
      <c r="G66" s="52">
        <v>47044</v>
      </c>
      <c r="H66" s="52">
        <v>66532</v>
      </c>
      <c r="I66" s="52">
        <v>88596</v>
      </c>
      <c r="J66" s="52">
        <v>88407</v>
      </c>
      <c r="K66" s="52">
        <v>82749</v>
      </c>
      <c r="L66" s="52">
        <v>70096</v>
      </c>
      <c r="M66" s="52">
        <v>114050</v>
      </c>
      <c r="N66" s="52">
        <v>101776</v>
      </c>
      <c r="O66" s="52">
        <v>65495</v>
      </c>
      <c r="P66" s="52">
        <v>14657</v>
      </c>
      <c r="Q66" s="52">
        <v>0</v>
      </c>
      <c r="R66" s="52">
        <v>0</v>
      </c>
      <c r="S66" s="52">
        <v>0</v>
      </c>
      <c r="T66" s="52">
        <v>0</v>
      </c>
      <c r="U66" s="52">
        <v>29461</v>
      </c>
      <c r="V66" s="52">
        <v>45636</v>
      </c>
      <c r="W66" s="52">
        <v>46046</v>
      </c>
      <c r="X66" s="52">
        <v>43822</v>
      </c>
      <c r="Y66" s="52">
        <v>76993</v>
      </c>
      <c r="DA66" s="63" t="s">
        <v>1356</v>
      </c>
    </row>
    <row r="67" spans="1:105" ht="12" customHeight="1" x14ac:dyDescent="0.25">
      <c r="A67" s="108" t="s">
        <v>121</v>
      </c>
      <c r="B67" s="52"/>
      <c r="C67" s="52">
        <v>3479</v>
      </c>
      <c r="D67" s="52">
        <v>2299</v>
      </c>
      <c r="E67" s="52">
        <v>2518</v>
      </c>
      <c r="F67" s="52">
        <v>5082</v>
      </c>
      <c r="G67" s="52">
        <v>8612</v>
      </c>
      <c r="H67" s="52">
        <v>16355</v>
      </c>
      <c r="I67" s="52">
        <v>55761</v>
      </c>
      <c r="J67" s="52">
        <v>88743</v>
      </c>
      <c r="K67" s="52">
        <v>83299</v>
      </c>
      <c r="L67" s="52">
        <v>41051</v>
      </c>
      <c r="M67" s="52">
        <v>22748</v>
      </c>
      <c r="N67" s="52">
        <v>51293</v>
      </c>
      <c r="O67" s="52">
        <v>49631</v>
      </c>
      <c r="P67" s="52">
        <v>22844</v>
      </c>
      <c r="Q67" s="52">
        <v>0</v>
      </c>
      <c r="R67" s="52">
        <v>0</v>
      </c>
      <c r="S67" s="52">
        <v>0</v>
      </c>
      <c r="T67" s="52">
        <v>0</v>
      </c>
      <c r="U67" s="52">
        <v>22251</v>
      </c>
      <c r="V67" s="52">
        <v>36519</v>
      </c>
      <c r="W67" s="52">
        <v>50491</v>
      </c>
      <c r="X67" s="52">
        <v>58738</v>
      </c>
      <c r="Y67" s="52">
        <v>67969</v>
      </c>
      <c r="DA67" s="63" t="s">
        <v>1357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108" t="s">
        <v>202</v>
      </c>
      <c r="B69" s="52"/>
      <c r="C69" s="52">
        <v>1042</v>
      </c>
      <c r="D69" s="52">
        <v>1269</v>
      </c>
      <c r="E69" s="52">
        <v>1546</v>
      </c>
      <c r="F69" s="52">
        <v>1952</v>
      </c>
      <c r="G69" s="52">
        <v>2699</v>
      </c>
      <c r="H69" s="52">
        <v>4889</v>
      </c>
      <c r="I69" s="52">
        <v>4451</v>
      </c>
      <c r="J69" s="52">
        <v>15085</v>
      </c>
      <c r="K69" s="52">
        <v>13378</v>
      </c>
      <c r="L69" s="52">
        <v>10981</v>
      </c>
      <c r="M69" s="52">
        <v>8628</v>
      </c>
      <c r="N69" s="52">
        <v>7272</v>
      </c>
      <c r="O69" s="52">
        <v>5170</v>
      </c>
      <c r="P69" s="52">
        <v>1124</v>
      </c>
      <c r="Q69" s="52">
        <v>0</v>
      </c>
      <c r="R69" s="52">
        <v>0</v>
      </c>
      <c r="S69" s="52">
        <v>0</v>
      </c>
      <c r="T69" s="52">
        <v>0</v>
      </c>
      <c r="U69" s="52">
        <v>930</v>
      </c>
      <c r="V69" s="52">
        <v>2905</v>
      </c>
      <c r="W69" s="52">
        <v>5632</v>
      </c>
      <c r="X69" s="52">
        <v>6620</v>
      </c>
      <c r="Y69" s="52">
        <v>11596</v>
      </c>
      <c r="DA69" s="63" t="s">
        <v>1358</v>
      </c>
    </row>
    <row r="70" spans="1:105" ht="12" customHeight="1" x14ac:dyDescent="0.25">
      <c r="A70" s="108" t="s">
        <v>50</v>
      </c>
      <c r="B70" s="52"/>
      <c r="C70" s="52">
        <v>14531</v>
      </c>
      <c r="D70" s="52">
        <v>16661</v>
      </c>
      <c r="E70" s="52">
        <v>17800</v>
      </c>
      <c r="F70" s="52">
        <v>23532</v>
      </c>
      <c r="G70" s="52">
        <v>24811</v>
      </c>
      <c r="H70" s="52">
        <v>34382</v>
      </c>
      <c r="I70" s="52">
        <v>48943</v>
      </c>
      <c r="J70" s="52">
        <v>57628</v>
      </c>
      <c r="K70" s="52">
        <v>70773</v>
      </c>
      <c r="L70" s="52">
        <v>56665</v>
      </c>
      <c r="M70" s="52">
        <v>74681</v>
      </c>
      <c r="N70" s="52">
        <v>64183</v>
      </c>
      <c r="O70" s="52">
        <v>48766</v>
      </c>
      <c r="P70" s="52">
        <v>17476</v>
      </c>
      <c r="Q70" s="52">
        <v>0</v>
      </c>
      <c r="R70" s="52">
        <v>0</v>
      </c>
      <c r="S70" s="52">
        <v>0</v>
      </c>
      <c r="T70" s="52">
        <v>0</v>
      </c>
      <c r="U70" s="52">
        <v>11667</v>
      </c>
      <c r="V70" s="52">
        <v>21358</v>
      </c>
      <c r="W70" s="52">
        <v>29114</v>
      </c>
      <c r="X70" s="52">
        <v>32736</v>
      </c>
      <c r="Y70" s="52">
        <v>43685</v>
      </c>
      <c r="DA70" s="63" t="s">
        <v>1359</v>
      </c>
    </row>
    <row r="71" spans="1:105" ht="12" customHeight="1" x14ac:dyDescent="0.25">
      <c r="A71" s="115" t="s">
        <v>120</v>
      </c>
      <c r="B71" s="36"/>
      <c r="C71" s="36">
        <v>54045</v>
      </c>
      <c r="D71" s="36">
        <v>42859</v>
      </c>
      <c r="E71" s="36">
        <v>47804</v>
      </c>
      <c r="F71" s="36">
        <v>64069</v>
      </c>
      <c r="G71" s="36">
        <v>81758</v>
      </c>
      <c r="H71" s="36">
        <v>137613</v>
      </c>
      <c r="I71" s="36">
        <v>192506</v>
      </c>
      <c r="J71" s="36">
        <v>233662</v>
      </c>
      <c r="K71" s="36">
        <v>232778</v>
      </c>
      <c r="L71" s="36">
        <v>167264</v>
      </c>
      <c r="M71" s="36">
        <v>203611</v>
      </c>
      <c r="N71" s="36">
        <v>212695</v>
      </c>
      <c r="O71" s="36">
        <v>177092</v>
      </c>
      <c r="P71" s="36">
        <v>63590</v>
      </c>
      <c r="Q71" s="36">
        <v>0</v>
      </c>
      <c r="R71" s="36">
        <v>0</v>
      </c>
      <c r="S71" s="36">
        <v>0</v>
      </c>
      <c r="T71" s="36">
        <v>0</v>
      </c>
      <c r="U71" s="36">
        <v>63933</v>
      </c>
      <c r="V71" s="36">
        <v>108464</v>
      </c>
      <c r="W71" s="36">
        <v>133222</v>
      </c>
      <c r="X71" s="36">
        <v>156119</v>
      </c>
      <c r="Y71" s="36">
        <v>195379</v>
      </c>
      <c r="DA71" s="60" t="s">
        <v>1360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DA73" s="129" t="s">
        <v>1436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DA74" s="133"/>
    </row>
    <row r="75" spans="1:105" ht="12" customHeight="1" x14ac:dyDescent="0.25">
      <c r="A75" s="108" t="s">
        <v>204</v>
      </c>
      <c r="B75" s="52"/>
      <c r="C75" s="52">
        <v>122448</v>
      </c>
      <c r="D75" s="52">
        <v>92026</v>
      </c>
      <c r="E75" s="52">
        <v>78281</v>
      </c>
      <c r="F75" s="52">
        <v>106328</v>
      </c>
      <c r="G75" s="52">
        <v>158568</v>
      </c>
      <c r="H75" s="52">
        <v>189180</v>
      </c>
      <c r="I75" s="52">
        <v>279331</v>
      </c>
      <c r="J75" s="52">
        <v>308049</v>
      </c>
      <c r="K75" s="52">
        <v>411503</v>
      </c>
      <c r="L75" s="52">
        <v>351548</v>
      </c>
      <c r="M75" s="52">
        <v>492853</v>
      </c>
      <c r="N75" s="52">
        <v>516272</v>
      </c>
      <c r="O75" s="52">
        <v>490883</v>
      </c>
      <c r="P75" s="52">
        <v>97121</v>
      </c>
      <c r="Q75" s="52">
        <v>0</v>
      </c>
      <c r="R75" s="52">
        <v>1</v>
      </c>
      <c r="S75" s="52">
        <v>0</v>
      </c>
      <c r="T75" s="52">
        <v>0</v>
      </c>
      <c r="U75" s="52">
        <v>141400</v>
      </c>
      <c r="V75" s="52">
        <v>254862</v>
      </c>
      <c r="W75" s="52">
        <v>395158</v>
      </c>
      <c r="X75" s="52">
        <v>440796</v>
      </c>
      <c r="Y75" s="52">
        <v>399749</v>
      </c>
      <c r="DA75" s="63" t="s">
        <v>1437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DA76" s="134"/>
    </row>
    <row r="77" spans="1:105" ht="12" customHeight="1" x14ac:dyDescent="0.25">
      <c r="A77" s="108" t="s">
        <v>53</v>
      </c>
      <c r="B77" s="52"/>
      <c r="C77" s="52">
        <v>65622</v>
      </c>
      <c r="D77" s="52">
        <v>51390</v>
      </c>
      <c r="E77" s="52">
        <v>31198</v>
      </c>
      <c r="F77" s="52">
        <v>58644</v>
      </c>
      <c r="G77" s="52">
        <v>112836</v>
      </c>
      <c r="H77" s="52">
        <v>102036</v>
      </c>
      <c r="I77" s="52">
        <v>140901</v>
      </c>
      <c r="J77" s="52">
        <v>168593</v>
      </c>
      <c r="K77" s="52">
        <v>232340</v>
      </c>
      <c r="L77" s="52">
        <v>325687</v>
      </c>
      <c r="M77" s="52">
        <v>239492</v>
      </c>
      <c r="N77" s="52">
        <v>336096</v>
      </c>
      <c r="O77" s="52">
        <v>335436</v>
      </c>
      <c r="P77" s="52">
        <v>278814</v>
      </c>
      <c r="Q77" s="52">
        <v>146558</v>
      </c>
      <c r="R77" s="52">
        <v>79128</v>
      </c>
      <c r="S77" s="52">
        <v>86174</v>
      </c>
      <c r="T77" s="52">
        <v>108723</v>
      </c>
      <c r="U77" s="52">
        <v>113545</v>
      </c>
      <c r="V77" s="52">
        <v>186017</v>
      </c>
      <c r="W77" s="52">
        <v>212493</v>
      </c>
      <c r="X77" s="52">
        <v>254191</v>
      </c>
      <c r="Y77" s="52">
        <v>265077</v>
      </c>
      <c r="DA77" s="63" t="s">
        <v>1438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19844</v>
      </c>
      <c r="D79" s="52">
        <f t="shared" si="0"/>
        <v>21759</v>
      </c>
      <c r="E79" s="52">
        <f t="shared" si="0"/>
        <v>21510</v>
      </c>
      <c r="F79" s="52">
        <f t="shared" si="0"/>
        <v>24097</v>
      </c>
      <c r="G79" s="52">
        <f t="shared" si="0"/>
        <v>28152</v>
      </c>
      <c r="H79" s="52">
        <f t="shared" si="0"/>
        <v>34241</v>
      </c>
      <c r="I79" s="52">
        <f t="shared" si="0"/>
        <v>42879</v>
      </c>
      <c r="J79" s="52">
        <f t="shared" si="0"/>
        <v>50187</v>
      </c>
      <c r="K79" s="52">
        <f t="shared" si="0"/>
        <v>55779</v>
      </c>
      <c r="L79" s="52">
        <f t="shared" si="0"/>
        <v>60600</v>
      </c>
      <c r="M79" s="52">
        <f t="shared" si="0"/>
        <v>60061</v>
      </c>
      <c r="N79" s="52">
        <f t="shared" si="0"/>
        <v>56734</v>
      </c>
      <c r="O79" s="52">
        <f t="shared" si="0"/>
        <v>65335</v>
      </c>
      <c r="P79" s="52">
        <f t="shared" si="0"/>
        <v>4952</v>
      </c>
      <c r="Q79" s="52">
        <f t="shared" si="0"/>
        <v>10848</v>
      </c>
      <c r="R79" s="52">
        <f t="shared" ref="R79:V79" si="1">R45-R62</f>
        <v>51679</v>
      </c>
      <c r="S79" s="52">
        <f t="shared" si="1"/>
        <v>45760</v>
      </c>
      <c r="T79" s="52">
        <f t="shared" si="1"/>
        <v>28840</v>
      </c>
      <c r="U79" s="52">
        <f t="shared" si="1"/>
        <v>10354</v>
      </c>
      <c r="V79" s="52">
        <f t="shared" si="1"/>
        <v>13953</v>
      </c>
      <c r="W79" s="52">
        <f t="shared" ref="W79:Y79" si="2">W45-W62</f>
        <v>21911</v>
      </c>
      <c r="X79" s="52">
        <f t="shared" si="2"/>
        <v>32358</v>
      </c>
      <c r="Y79" s="52">
        <f t="shared" si="2"/>
        <v>48766</v>
      </c>
      <c r="DA79" s="63" t="s">
        <v>1439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0</v>
      </c>
      <c r="D80" s="52">
        <f t="shared" si="3"/>
        <v>20</v>
      </c>
      <c r="E80" s="52">
        <f t="shared" si="3"/>
        <v>87</v>
      </c>
      <c r="F80" s="52">
        <f t="shared" si="3"/>
        <v>57</v>
      </c>
      <c r="G80" s="52">
        <f t="shared" si="3"/>
        <v>54</v>
      </c>
      <c r="H80" s="52">
        <f t="shared" si="3"/>
        <v>74</v>
      </c>
      <c r="I80" s="52">
        <f t="shared" si="3"/>
        <v>237</v>
      </c>
      <c r="J80" s="52">
        <f t="shared" si="3"/>
        <v>373</v>
      </c>
      <c r="K80" s="52">
        <f t="shared" si="3"/>
        <v>526</v>
      </c>
      <c r="L80" s="52">
        <f t="shared" si="3"/>
        <v>342</v>
      </c>
      <c r="M80" s="52">
        <f t="shared" si="3"/>
        <v>137</v>
      </c>
      <c r="N80" s="52">
        <f t="shared" si="3"/>
        <v>421</v>
      </c>
      <c r="O80" s="52">
        <f t="shared" si="3"/>
        <v>698</v>
      </c>
      <c r="P80" s="52">
        <f t="shared" si="3"/>
        <v>178</v>
      </c>
      <c r="Q80" s="52">
        <f t="shared" si="3"/>
        <v>403</v>
      </c>
      <c r="R80" s="52">
        <f t="shared" ref="R80:V80" si="4">R46-R63</f>
        <v>0</v>
      </c>
      <c r="S80" s="52">
        <f t="shared" si="4"/>
        <v>0</v>
      </c>
      <c r="T80" s="52">
        <f t="shared" si="4"/>
        <v>101</v>
      </c>
      <c r="U80" s="52">
        <f t="shared" si="4"/>
        <v>275</v>
      </c>
      <c r="V80" s="52">
        <f t="shared" si="4"/>
        <v>176</v>
      </c>
      <c r="W80" s="52">
        <f t="shared" ref="W80:Y80" si="5">W46-W63</f>
        <v>288</v>
      </c>
      <c r="X80" s="52">
        <f t="shared" si="5"/>
        <v>378</v>
      </c>
      <c r="Y80" s="52">
        <f t="shared" si="5"/>
        <v>524</v>
      </c>
      <c r="DA80" s="63" t="s">
        <v>1440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217465</v>
      </c>
      <c r="D81" s="52">
        <f t="shared" si="6"/>
        <v>242260</v>
      </c>
      <c r="E81" s="52">
        <f t="shared" si="6"/>
        <v>274184</v>
      </c>
      <c r="F81" s="52">
        <f t="shared" si="6"/>
        <v>262576</v>
      </c>
      <c r="G81" s="52">
        <f t="shared" si="6"/>
        <v>219390</v>
      </c>
      <c r="H81" s="52">
        <f t="shared" si="6"/>
        <v>275868</v>
      </c>
      <c r="I81" s="52">
        <f t="shared" si="6"/>
        <v>141260</v>
      </c>
      <c r="J81" s="52">
        <f t="shared" si="6"/>
        <v>135566</v>
      </c>
      <c r="K81" s="52">
        <f t="shared" si="6"/>
        <v>232435</v>
      </c>
      <c r="L81" s="52">
        <f t="shared" si="6"/>
        <v>234891</v>
      </c>
      <c r="M81" s="52">
        <f t="shared" si="6"/>
        <v>332873</v>
      </c>
      <c r="N81" s="52">
        <f t="shared" si="6"/>
        <v>334108</v>
      </c>
      <c r="O81" s="52">
        <f t="shared" si="6"/>
        <v>384676</v>
      </c>
      <c r="P81" s="52">
        <f t="shared" si="6"/>
        <v>296001</v>
      </c>
      <c r="Q81" s="52">
        <f t="shared" si="6"/>
        <v>237258</v>
      </c>
      <c r="R81" s="52">
        <f t="shared" ref="R81:V81" si="7">R47-R64</f>
        <v>179003</v>
      </c>
      <c r="S81" s="52">
        <f t="shared" si="7"/>
        <v>212828</v>
      </c>
      <c r="T81" s="52">
        <f t="shared" si="7"/>
        <v>201443</v>
      </c>
      <c r="U81" s="52">
        <f t="shared" si="7"/>
        <v>251090</v>
      </c>
      <c r="V81" s="52">
        <f t="shared" si="7"/>
        <v>277101</v>
      </c>
      <c r="W81" s="52">
        <f t="shared" ref="W81:Y81" si="8">W47-W64</f>
        <v>278075</v>
      </c>
      <c r="X81" s="52">
        <f t="shared" si="8"/>
        <v>225549</v>
      </c>
      <c r="Y81" s="52">
        <f t="shared" si="8"/>
        <v>150463</v>
      </c>
      <c r="DA81" s="63" t="s">
        <v>1441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0</v>
      </c>
      <c r="D82" s="52">
        <f t="shared" si="9"/>
        <v>267</v>
      </c>
      <c r="E82" s="52">
        <f t="shared" si="9"/>
        <v>892</v>
      </c>
      <c r="F82" s="52">
        <f t="shared" si="9"/>
        <v>671</v>
      </c>
      <c r="G82" s="52">
        <f t="shared" si="9"/>
        <v>462</v>
      </c>
      <c r="H82" s="52">
        <f t="shared" si="9"/>
        <v>418</v>
      </c>
      <c r="I82" s="52">
        <f t="shared" si="9"/>
        <v>1046</v>
      </c>
      <c r="J82" s="52">
        <f t="shared" si="9"/>
        <v>1503</v>
      </c>
      <c r="K82" s="52">
        <f t="shared" si="9"/>
        <v>2097</v>
      </c>
      <c r="L82" s="52">
        <f t="shared" si="9"/>
        <v>1169</v>
      </c>
      <c r="M82" s="52">
        <f t="shared" si="9"/>
        <v>39</v>
      </c>
      <c r="N82" s="52">
        <f t="shared" si="9"/>
        <v>1855</v>
      </c>
      <c r="O82" s="52">
        <f t="shared" si="9"/>
        <v>3609</v>
      </c>
      <c r="P82" s="52">
        <f t="shared" si="9"/>
        <v>2301</v>
      </c>
      <c r="Q82" s="52">
        <f t="shared" si="9"/>
        <v>3669</v>
      </c>
      <c r="R82" s="52">
        <f t="shared" ref="R82:V82" si="10">R48-R65</f>
        <v>1983</v>
      </c>
      <c r="S82" s="52">
        <f t="shared" si="10"/>
        <v>1839</v>
      </c>
      <c r="T82" s="52">
        <f t="shared" si="10"/>
        <v>976</v>
      </c>
      <c r="U82" s="52">
        <f t="shared" si="10"/>
        <v>627</v>
      </c>
      <c r="V82" s="52">
        <f t="shared" si="10"/>
        <v>2088</v>
      </c>
      <c r="W82" s="52">
        <f t="shared" ref="W82:Y82" si="11">W48-W65</f>
        <v>3564</v>
      </c>
      <c r="X82" s="52">
        <f t="shared" si="11"/>
        <v>3528</v>
      </c>
      <c r="Y82" s="52">
        <f t="shared" si="11"/>
        <v>393</v>
      </c>
      <c r="DA82" s="63" t="s">
        <v>1442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138564</v>
      </c>
      <c r="D83" s="52">
        <f t="shared" si="12"/>
        <v>87711</v>
      </c>
      <c r="E83" s="52">
        <f t="shared" si="12"/>
        <v>47720</v>
      </c>
      <c r="F83" s="52">
        <f t="shared" si="12"/>
        <v>91367</v>
      </c>
      <c r="G83" s="52">
        <f t="shared" si="12"/>
        <v>197646</v>
      </c>
      <c r="H83" s="52">
        <f t="shared" si="12"/>
        <v>201176</v>
      </c>
      <c r="I83" s="52">
        <f t="shared" si="12"/>
        <v>131141</v>
      </c>
      <c r="J83" s="52">
        <f t="shared" si="12"/>
        <v>113852</v>
      </c>
      <c r="K83" s="52">
        <f t="shared" si="12"/>
        <v>144968</v>
      </c>
      <c r="L83" s="52">
        <f t="shared" si="12"/>
        <v>150151</v>
      </c>
      <c r="M83" s="52">
        <f t="shared" si="12"/>
        <v>271548</v>
      </c>
      <c r="N83" s="52">
        <f t="shared" si="12"/>
        <v>277095</v>
      </c>
      <c r="O83" s="52">
        <f t="shared" si="12"/>
        <v>232145</v>
      </c>
      <c r="P83" s="52">
        <f t="shared" si="12"/>
        <v>98144</v>
      </c>
      <c r="Q83" s="52">
        <f t="shared" si="12"/>
        <v>135121</v>
      </c>
      <c r="R83" s="52">
        <f t="shared" ref="R83:V83" si="13">R49-R66</f>
        <v>76965</v>
      </c>
      <c r="S83" s="52">
        <f t="shared" si="13"/>
        <v>121683</v>
      </c>
      <c r="T83" s="52">
        <f t="shared" si="13"/>
        <v>187749</v>
      </c>
      <c r="U83" s="52">
        <f t="shared" si="13"/>
        <v>301217</v>
      </c>
      <c r="V83" s="52">
        <f t="shared" si="13"/>
        <v>257161</v>
      </c>
      <c r="W83" s="52">
        <f t="shared" ref="W83:Y83" si="14">W49-W66</f>
        <v>190110</v>
      </c>
      <c r="X83" s="52">
        <f t="shared" si="14"/>
        <v>118055</v>
      </c>
      <c r="Y83" s="52">
        <f t="shared" si="14"/>
        <v>129964</v>
      </c>
      <c r="DA83" s="63" t="s">
        <v>1443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18838</v>
      </c>
      <c r="D84" s="52">
        <f t="shared" si="15"/>
        <v>13096</v>
      </c>
      <c r="E84" s="52">
        <f t="shared" si="15"/>
        <v>12686</v>
      </c>
      <c r="F84" s="52">
        <f t="shared" si="15"/>
        <v>21552</v>
      </c>
      <c r="G84" s="52">
        <f t="shared" si="15"/>
        <v>36185</v>
      </c>
      <c r="H84" s="52">
        <f t="shared" si="15"/>
        <v>49453</v>
      </c>
      <c r="I84" s="52">
        <f t="shared" si="15"/>
        <v>82538</v>
      </c>
      <c r="J84" s="52">
        <f t="shared" si="15"/>
        <v>114290</v>
      </c>
      <c r="K84" s="52">
        <f t="shared" si="15"/>
        <v>145938</v>
      </c>
      <c r="L84" s="52">
        <f t="shared" si="15"/>
        <v>87931</v>
      </c>
      <c r="M84" s="52">
        <f t="shared" si="15"/>
        <v>54163</v>
      </c>
      <c r="N84" s="52">
        <f t="shared" si="15"/>
        <v>139647</v>
      </c>
      <c r="O84" s="52">
        <f t="shared" si="15"/>
        <v>175918</v>
      </c>
      <c r="P84" s="52">
        <f t="shared" si="15"/>
        <v>152962</v>
      </c>
      <c r="Q84" s="52">
        <f t="shared" si="15"/>
        <v>128488</v>
      </c>
      <c r="R84" s="52">
        <f t="shared" ref="R84:V84" si="16">R50-R67</f>
        <v>104807</v>
      </c>
      <c r="S84" s="52">
        <f t="shared" si="16"/>
        <v>132772</v>
      </c>
      <c r="T84" s="52">
        <f t="shared" si="16"/>
        <v>127585</v>
      </c>
      <c r="U84" s="52">
        <f t="shared" si="16"/>
        <v>227482</v>
      </c>
      <c r="V84" s="52">
        <f t="shared" si="16"/>
        <v>205782</v>
      </c>
      <c r="W84" s="52">
        <f t="shared" ref="W84:Y84" si="17">W50-W67</f>
        <v>208452</v>
      </c>
      <c r="X84" s="52">
        <f t="shared" si="17"/>
        <v>158239</v>
      </c>
      <c r="Y84" s="52">
        <f t="shared" si="17"/>
        <v>114725</v>
      </c>
      <c r="DA84" s="63" t="s">
        <v>1444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108" t="s">
        <v>202</v>
      </c>
      <c r="B86" s="52"/>
      <c r="C86" s="52">
        <v>53115</v>
      </c>
      <c r="D86" s="52">
        <v>49783</v>
      </c>
      <c r="E86" s="52">
        <v>51138</v>
      </c>
      <c r="F86" s="52">
        <v>49993</v>
      </c>
      <c r="G86" s="52">
        <v>54319</v>
      </c>
      <c r="H86" s="52">
        <v>58173</v>
      </c>
      <c r="I86" s="52">
        <v>37824</v>
      </c>
      <c r="J86" s="52">
        <v>36112</v>
      </c>
      <c r="K86" s="52">
        <v>46879</v>
      </c>
      <c r="L86" s="52">
        <v>52853</v>
      </c>
      <c r="M86" s="52">
        <v>53938</v>
      </c>
      <c r="N86" s="52">
        <v>55693</v>
      </c>
      <c r="O86" s="52">
        <v>59722</v>
      </c>
      <c r="P86" s="52">
        <v>30555</v>
      </c>
      <c r="Q86" s="52">
        <v>33764</v>
      </c>
      <c r="R86" s="52">
        <v>29314</v>
      </c>
      <c r="S86" s="52">
        <v>32844</v>
      </c>
      <c r="T86" s="52">
        <v>46686</v>
      </c>
      <c r="U86" s="52">
        <v>52121</v>
      </c>
      <c r="V86" s="52">
        <v>49788</v>
      </c>
      <c r="W86" s="52">
        <v>40587</v>
      </c>
      <c r="X86" s="52">
        <v>32095</v>
      </c>
      <c r="Y86" s="52">
        <v>38885</v>
      </c>
      <c r="DA86" s="63" t="s">
        <v>1445</v>
      </c>
    </row>
    <row r="87" spans="1:105" ht="12" customHeight="1" x14ac:dyDescent="0.25">
      <c r="A87" s="108" t="s">
        <v>50</v>
      </c>
      <c r="B87" s="52"/>
      <c r="C87" s="52">
        <v>76214</v>
      </c>
      <c r="D87" s="52">
        <v>93354</v>
      </c>
      <c r="E87" s="52">
        <v>88072</v>
      </c>
      <c r="F87" s="52">
        <v>99483</v>
      </c>
      <c r="G87" s="52">
        <v>104828</v>
      </c>
      <c r="H87" s="52">
        <v>105988</v>
      </c>
      <c r="I87" s="52">
        <v>75726</v>
      </c>
      <c r="J87" s="52">
        <v>75419</v>
      </c>
      <c r="K87" s="52">
        <v>125410</v>
      </c>
      <c r="L87" s="52">
        <v>123119</v>
      </c>
      <c r="M87" s="52">
        <v>180278</v>
      </c>
      <c r="N87" s="52">
        <v>177444</v>
      </c>
      <c r="O87" s="52">
        <v>177568</v>
      </c>
      <c r="P87" s="52">
        <v>119386</v>
      </c>
      <c r="Q87" s="52">
        <v>96284</v>
      </c>
      <c r="R87" s="52">
        <v>80199</v>
      </c>
      <c r="S87" s="52">
        <v>108135</v>
      </c>
      <c r="T87" s="52">
        <v>96173</v>
      </c>
      <c r="U87" s="52">
        <v>124383</v>
      </c>
      <c r="V87" s="52">
        <v>123522</v>
      </c>
      <c r="W87" s="52">
        <v>124841</v>
      </c>
      <c r="X87" s="52">
        <v>90810</v>
      </c>
      <c r="Y87" s="52">
        <v>77099</v>
      </c>
      <c r="DA87" s="63" t="s">
        <v>1446</v>
      </c>
    </row>
    <row r="88" spans="1:105" ht="12" customHeight="1" x14ac:dyDescent="0.25">
      <c r="A88" s="115" t="s">
        <v>120</v>
      </c>
      <c r="B88" s="36"/>
      <c r="C88" s="36">
        <v>283474</v>
      </c>
      <c r="D88" s="36">
        <v>240141</v>
      </c>
      <c r="E88" s="36">
        <v>236522</v>
      </c>
      <c r="F88" s="36">
        <v>270859</v>
      </c>
      <c r="G88" s="36">
        <v>345426</v>
      </c>
      <c r="H88" s="36">
        <v>424224</v>
      </c>
      <c r="I88" s="36">
        <v>297867</v>
      </c>
      <c r="J88" s="36">
        <v>305809</v>
      </c>
      <c r="K88" s="36">
        <v>412473</v>
      </c>
      <c r="L88" s="36">
        <v>363417</v>
      </c>
      <c r="M88" s="36">
        <v>491492</v>
      </c>
      <c r="N88" s="36">
        <v>588033</v>
      </c>
      <c r="O88" s="36">
        <v>644853</v>
      </c>
      <c r="P88" s="36">
        <v>434411</v>
      </c>
      <c r="Q88" s="36">
        <v>420486</v>
      </c>
      <c r="R88" s="36">
        <v>299573</v>
      </c>
      <c r="S88" s="36">
        <v>380988</v>
      </c>
      <c r="T88" s="36">
        <v>424811</v>
      </c>
      <c r="U88" s="36">
        <v>681651</v>
      </c>
      <c r="V88" s="36">
        <v>627270</v>
      </c>
      <c r="W88" s="36">
        <v>571235</v>
      </c>
      <c r="X88" s="36">
        <v>433077</v>
      </c>
      <c r="Y88" s="36">
        <v>344837</v>
      </c>
      <c r="DA88" s="60" t="s">
        <v>1447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X91" s="140">
        <v>2022</v>
      </c>
      <c r="Y91" s="140">
        <v>2023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DA92" s="129" t="s">
        <v>1523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X93" s="128">
        <f>RES_hhdet_numvin!X82</f>
        <v>0</v>
      </c>
      <c r="Y93" s="128">
        <f>RES_hhdet_numvin!Y82</f>
        <v>0</v>
      </c>
      <c r="DA93" s="133"/>
    </row>
    <row r="94" spans="1:105" ht="12" customHeight="1" x14ac:dyDescent="0.25">
      <c r="A94" s="97" t="s">
        <v>204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0</v>
      </c>
      <c r="I94" s="52">
        <f>RES_hhdet_numvin!I83</f>
        <v>0</v>
      </c>
      <c r="J94" s="52">
        <f>RES_hhdet_numvin!J83</f>
        <v>108155</v>
      </c>
      <c r="K94" s="52">
        <f>RES_hhdet_numvin!K83</f>
        <v>240437</v>
      </c>
      <c r="L94" s="52">
        <f>RES_hhdet_numvin!L83</f>
        <v>271896</v>
      </c>
      <c r="M94" s="52">
        <f>RES_hhdet_numvin!M83</f>
        <v>450806</v>
      </c>
      <c r="N94" s="52">
        <f>RES_hhdet_numvin!N83</f>
        <v>540324</v>
      </c>
      <c r="O94" s="52">
        <f>RES_hhdet_numvin!O83</f>
        <v>545663</v>
      </c>
      <c r="P94" s="52">
        <f>RES_hhdet_numvin!P83</f>
        <v>147398</v>
      </c>
      <c r="Q94" s="52">
        <f>RES_hhdet_numvin!Q83</f>
        <v>0</v>
      </c>
      <c r="R94" s="52">
        <f>RES_hhdet_numvin!R83</f>
        <v>1</v>
      </c>
      <c r="S94" s="52">
        <f>RES_hhdet_numvin!S83</f>
        <v>0</v>
      </c>
      <c r="T94" s="52">
        <f>RES_hhdet_numvin!T83</f>
        <v>0</v>
      </c>
      <c r="U94" s="52">
        <f>RES_hhdet_numvin!U83</f>
        <v>214525</v>
      </c>
      <c r="V94" s="52">
        <f>RES_hhdet_numvin!V83</f>
        <v>385032</v>
      </c>
      <c r="W94" s="52">
        <f>RES_hhdet_numvin!W83</f>
        <v>562028</v>
      </c>
      <c r="X94" s="52">
        <f>RES_hhdet_numvin!X83</f>
        <v>636117</v>
      </c>
      <c r="Y94" s="52">
        <f>RES_hhdet_numvin!Y83</f>
        <v>650409</v>
      </c>
      <c r="DA94" s="63" t="s">
        <v>1524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X95" s="138">
        <f>RES_hhdet_numvin!X84</f>
        <v>0</v>
      </c>
      <c r="Y95" s="138">
        <f>RES_hhdet_numvin!Y84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X96" s="150">
        <f>RES_hhdet_numvin!X85</f>
        <v>0</v>
      </c>
      <c r="Y96" s="150">
        <f>RES_hhdet_numvin!Y85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0</v>
      </c>
      <c r="Q97" s="138">
        <f>RES_hhdet_numvin!Q86</f>
        <v>0</v>
      </c>
      <c r="R97" s="138">
        <f>RES_hhdet_numvin!R86</f>
        <v>19359</v>
      </c>
      <c r="S97" s="138">
        <f>RES_hhdet_numvin!S86</f>
        <v>37768</v>
      </c>
      <c r="T97" s="138">
        <f>RES_hhdet_numvin!T86</f>
        <v>65850</v>
      </c>
      <c r="U97" s="138">
        <f>RES_hhdet_numvin!U86</f>
        <v>90294</v>
      </c>
      <c r="V97" s="138">
        <f>RES_hhdet_numvin!V86</f>
        <v>176881</v>
      </c>
      <c r="W97" s="138">
        <f>RES_hhdet_numvin!W86</f>
        <v>218899</v>
      </c>
      <c r="X97" s="138">
        <f>RES_hhdet_numvin!X86</f>
        <v>276005</v>
      </c>
      <c r="Y97" s="138">
        <f>RES_hhdet_numvin!Y86</f>
        <v>275987</v>
      </c>
      <c r="DA97" s="63" t="s">
        <v>1525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X98" s="149">
        <f>RES_hhdet_numvin!X87</f>
        <v>0</v>
      </c>
      <c r="Y98" s="149">
        <f>RES_hhdet_numvin!Y87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0</v>
      </c>
      <c r="I99" s="138">
        <f>RES_hhdet_numvin!I88</f>
        <v>0</v>
      </c>
      <c r="J99" s="138">
        <f>RES_hhdet_numvin!J88</f>
        <v>7339</v>
      </c>
      <c r="K99" s="138">
        <f>RES_hhdet_numvin!K88</f>
        <v>13078</v>
      </c>
      <c r="L99" s="138">
        <f>RES_hhdet_numvin!L88</f>
        <v>19028</v>
      </c>
      <c r="M99" s="138">
        <f>RES_hhdet_numvin!M88</f>
        <v>23768</v>
      </c>
      <c r="N99" s="138">
        <f>RES_hhdet_numvin!N88</f>
        <v>23942</v>
      </c>
      <c r="O99" s="138">
        <f>RES_hhdet_numvin!O88</f>
        <v>28793</v>
      </c>
      <c r="P99" s="138">
        <f>RES_hhdet_numvin!P88</f>
        <v>2212</v>
      </c>
      <c r="Q99" s="138">
        <f>RES_hhdet_numvin!Q88</f>
        <v>5054</v>
      </c>
      <c r="R99" s="138">
        <f>RES_hhdet_numvin!R88</f>
        <v>34951</v>
      </c>
      <c r="S99" s="138">
        <f>RES_hhdet_numvin!S88</f>
        <v>37294</v>
      </c>
      <c r="T99" s="138">
        <f>RES_hhdet_numvin!T88</f>
        <v>25197</v>
      </c>
      <c r="U99" s="138">
        <f>RES_hhdet_numvin!U88</f>
        <v>8544</v>
      </c>
      <c r="V99" s="138">
        <f>RES_hhdet_numvin!V88</f>
        <v>12758</v>
      </c>
      <c r="W99" s="138">
        <f>RES_hhdet_numvin!W88</f>
        <v>23316</v>
      </c>
      <c r="X99" s="138">
        <f>RES_hhdet_numvin!X88</f>
        <v>39903</v>
      </c>
      <c r="Y99" s="138">
        <f>RES_hhdet_numvin!Y88</f>
        <v>64911</v>
      </c>
      <c r="DA99" s="63" t="s">
        <v>1526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0</v>
      </c>
      <c r="J100" s="138">
        <f>RES_hhdet_numvin!J89</f>
        <v>55</v>
      </c>
      <c r="K100" s="138">
        <f>RES_hhdet_numvin!K89</f>
        <v>123</v>
      </c>
      <c r="L100" s="138">
        <f>RES_hhdet_numvin!L89</f>
        <v>105</v>
      </c>
      <c r="M100" s="138">
        <f>RES_hhdet_numvin!M89</f>
        <v>63</v>
      </c>
      <c r="N100" s="138">
        <f>RES_hhdet_numvin!N89</f>
        <v>225</v>
      </c>
      <c r="O100" s="138">
        <f>RES_hhdet_numvin!O89</f>
        <v>420</v>
      </c>
      <c r="P100" s="138">
        <f>RES_hhdet_numvin!P89</f>
        <v>112</v>
      </c>
      <c r="Q100" s="138">
        <f>RES_hhdet_numvin!Q89</f>
        <v>252</v>
      </c>
      <c r="R100" s="138">
        <f>RES_hhdet_numvin!R89</f>
        <v>0</v>
      </c>
      <c r="S100" s="138">
        <f>RES_hhdet_numvin!S89</f>
        <v>0</v>
      </c>
      <c r="T100" s="138">
        <f>RES_hhdet_numvin!T89</f>
        <v>95</v>
      </c>
      <c r="U100" s="138">
        <f>RES_hhdet_numvin!U89</f>
        <v>232</v>
      </c>
      <c r="V100" s="138">
        <f>RES_hhdet_numvin!V89</f>
        <v>163</v>
      </c>
      <c r="W100" s="138">
        <f>RES_hhdet_numvin!W89</f>
        <v>309</v>
      </c>
      <c r="X100" s="138">
        <f>RES_hhdet_numvin!X89</f>
        <v>469</v>
      </c>
      <c r="Y100" s="138">
        <f>RES_hhdet_numvin!Y89</f>
        <v>700</v>
      </c>
      <c r="DA100" s="63" t="s">
        <v>1527</v>
      </c>
    </row>
    <row r="101" spans="1:105" ht="12" hidden="1" customHeight="1" x14ac:dyDescent="0.25">
      <c r="A101" s="108" t="s">
        <v>202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X101" s="138">
        <f>RES_hhdet_numvin!X90</f>
        <v>0</v>
      </c>
      <c r="Y101" s="138">
        <f>RES_hhdet_numvin!Y90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X102" s="138">
        <f>RES_hhdet_numvin!X91</f>
        <v>0</v>
      </c>
      <c r="Y102" s="138">
        <f>RES_hhdet_numvin!Y91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0</v>
      </c>
      <c r="Q103" s="138">
        <f>RES_hhdet_numvin!Q92</f>
        <v>0</v>
      </c>
      <c r="R103" s="138">
        <f>RES_hhdet_numvin!R92</f>
        <v>56741</v>
      </c>
      <c r="S103" s="138">
        <f>RES_hhdet_numvin!S92</f>
        <v>120627</v>
      </c>
      <c r="T103" s="138">
        <f>RES_hhdet_numvin!T92</f>
        <v>145395</v>
      </c>
      <c r="U103" s="138">
        <f>RES_hhdet_numvin!U92</f>
        <v>228230</v>
      </c>
      <c r="V103" s="138">
        <f>RES_hhdet_numvin!V92</f>
        <v>294354</v>
      </c>
      <c r="W103" s="138">
        <f>RES_hhdet_numvin!W92</f>
        <v>330078</v>
      </c>
      <c r="X103" s="138">
        <f>RES_hhdet_numvin!X92</f>
        <v>307791</v>
      </c>
      <c r="Y103" s="138">
        <f>RES_hhdet_numvin!Y92</f>
        <v>239605</v>
      </c>
      <c r="DA103" s="63" t="s">
        <v>1528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0</v>
      </c>
      <c r="R104" s="138">
        <f>RES_hhdet_numvin!R93</f>
        <v>627</v>
      </c>
      <c r="S104" s="138">
        <f>RES_hhdet_numvin!S93</f>
        <v>1044</v>
      </c>
      <c r="T104" s="138">
        <f>RES_hhdet_numvin!T93</f>
        <v>712</v>
      </c>
      <c r="U104" s="138">
        <f>RES_hhdet_numvin!U93</f>
        <v>582</v>
      </c>
      <c r="V104" s="138">
        <f>RES_hhdet_numvin!V93</f>
        <v>2227</v>
      </c>
      <c r="W104" s="138">
        <f>RES_hhdet_numvin!W93</f>
        <v>4236</v>
      </c>
      <c r="X104" s="138">
        <f>RES_hhdet_numvin!X93</f>
        <v>4820</v>
      </c>
      <c r="Y104" s="138">
        <f>RES_hhdet_numvin!Y93</f>
        <v>628</v>
      </c>
      <c r="DA104" s="63" t="s">
        <v>1529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X105" s="138">
        <f>RES_hhdet_numvin!X94</f>
        <v>0</v>
      </c>
      <c r="Y105" s="138">
        <f>RES_hhdet_numvin!Y94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X106" s="138">
        <f>RES_hhdet_numvin!X95</f>
        <v>0</v>
      </c>
      <c r="Y106" s="138">
        <f>RES_hhdet_numvin!Y95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0</v>
      </c>
      <c r="Q107" s="138">
        <f>RES_hhdet_numvin!Q96</f>
        <v>0</v>
      </c>
      <c r="R107" s="138">
        <f>RES_hhdet_numvin!R96</f>
        <v>24403</v>
      </c>
      <c r="S107" s="138">
        <f>RES_hhdet_numvin!S96</f>
        <v>68969</v>
      </c>
      <c r="T107" s="138">
        <f>RES_hhdet_numvin!T96</f>
        <v>135512</v>
      </c>
      <c r="U107" s="138">
        <f>RES_hhdet_numvin!U96</f>
        <v>273767</v>
      </c>
      <c r="V107" s="138">
        <f>RES_hhdet_numvin!V96</f>
        <v>273195</v>
      </c>
      <c r="W107" s="138">
        <f>RES_hhdet_numvin!W96</f>
        <v>225691</v>
      </c>
      <c r="X107" s="138">
        <f>RES_hhdet_numvin!X96</f>
        <v>161107</v>
      </c>
      <c r="Y107" s="138">
        <f>RES_hhdet_numvin!Y96</f>
        <v>206957</v>
      </c>
      <c r="DA107" s="63" t="s">
        <v>1530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0</v>
      </c>
      <c r="Q108" s="138">
        <f>RES_hhdet_numvin!Q97</f>
        <v>0</v>
      </c>
      <c r="R108" s="138">
        <f>RES_hhdet_numvin!R97</f>
        <v>33227</v>
      </c>
      <c r="S108" s="138">
        <f>RES_hhdet_numvin!S97</f>
        <v>75256</v>
      </c>
      <c r="T108" s="138">
        <f>RES_hhdet_numvin!T97</f>
        <v>92087</v>
      </c>
      <c r="U108" s="138">
        <f>RES_hhdet_numvin!U97</f>
        <v>206783</v>
      </c>
      <c r="V108" s="138">
        <f>RES_hhdet_numvin!V97</f>
        <v>218621</v>
      </c>
      <c r="W108" s="138">
        <f>RES_hhdet_numvin!W97</f>
        <v>247471</v>
      </c>
      <c r="X108" s="138">
        <f>RES_hhdet_numvin!X97</f>
        <v>215943</v>
      </c>
      <c r="Y108" s="138">
        <f>RES_hhdet_numvin!Y97</f>
        <v>182694</v>
      </c>
      <c r="DA108" s="63" t="s">
        <v>1531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X109" s="138">
        <f>RES_hhdet_numvin!X98</f>
        <v>0</v>
      </c>
      <c r="Y109" s="138">
        <f>RES_hhdet_numvin!Y98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X110" s="148">
        <f>RES_hhdet_numvin!X99</f>
        <v>0</v>
      </c>
      <c r="Y110" s="148">
        <f>RES_hhdet_numvin!Y99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X111" s="150">
        <f>RES_hhdet_numvin!X100</f>
        <v>0</v>
      </c>
      <c r="Y111" s="150">
        <f>RES_hhdet_numvin!Y100</f>
        <v>0</v>
      </c>
      <c r="DA111" s="134"/>
    </row>
    <row r="112" spans="1:105" ht="12" customHeight="1" x14ac:dyDescent="0.25">
      <c r="A112" s="97" t="s">
        <v>202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0</v>
      </c>
      <c r="Q112" s="138">
        <f>RES_hhdet_numvin!Q101</f>
        <v>0</v>
      </c>
      <c r="R112" s="138">
        <f>RES_hhdet_numvin!R101</f>
        <v>9199</v>
      </c>
      <c r="S112" s="138">
        <f>RES_hhdet_numvin!S101</f>
        <v>17950</v>
      </c>
      <c r="T112" s="138">
        <f>RES_hhdet_numvin!T101</f>
        <v>32417</v>
      </c>
      <c r="U112" s="138">
        <f>RES_hhdet_numvin!U101</f>
        <v>39084</v>
      </c>
      <c r="V112" s="138">
        <f>RES_hhdet_numvin!V101</f>
        <v>44340</v>
      </c>
      <c r="W112" s="138">
        <f>RES_hhdet_numvin!W101</f>
        <v>42540</v>
      </c>
      <c r="X112" s="138">
        <f>RES_hhdet_numvin!X101</f>
        <v>38450</v>
      </c>
      <c r="Y112" s="138">
        <f>RES_hhdet_numvin!Y101</f>
        <v>50481</v>
      </c>
      <c r="DA112" s="63" t="s">
        <v>1532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0</v>
      </c>
      <c r="Q113" s="138">
        <f>RES_hhdet_numvin!Q102</f>
        <v>0</v>
      </c>
      <c r="R113" s="138">
        <f>RES_hhdet_numvin!R102</f>
        <v>25509</v>
      </c>
      <c r="S113" s="138">
        <f>RES_hhdet_numvin!S102</f>
        <v>60837</v>
      </c>
      <c r="T113" s="138">
        <f>RES_hhdet_numvin!T102</f>
        <v>69377</v>
      </c>
      <c r="U113" s="138">
        <f>RES_hhdet_numvin!U102</f>
        <v>112076</v>
      </c>
      <c r="V113" s="138">
        <f>RES_hhdet_numvin!V102</f>
        <v>130325</v>
      </c>
      <c r="W113" s="138">
        <f>RES_hhdet_numvin!W102</f>
        <v>146690</v>
      </c>
      <c r="X113" s="138">
        <f>RES_hhdet_numvin!X102</f>
        <v>122955</v>
      </c>
      <c r="Y113" s="138">
        <f>RES_hhdet_numvin!Y102</f>
        <v>120784</v>
      </c>
      <c r="DA113" s="63" t="s">
        <v>1533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0</v>
      </c>
      <c r="Q114" s="39">
        <f>RES_hhdet_numvin!Q103</f>
        <v>0</v>
      </c>
      <c r="R114" s="39">
        <f>RES_hhdet_numvin!R103</f>
        <v>95273</v>
      </c>
      <c r="S114" s="39">
        <f>RES_hhdet_numvin!S103</f>
        <v>214343</v>
      </c>
      <c r="T114" s="39">
        <f>RES_hhdet_numvin!T103</f>
        <v>306453</v>
      </c>
      <c r="U114" s="39">
        <f>RES_hhdet_numvin!U103</f>
        <v>614143</v>
      </c>
      <c r="V114" s="39">
        <f>RES_hhdet_numvin!V103</f>
        <v>661817</v>
      </c>
      <c r="W114" s="39">
        <f>RES_hhdet_numvin!W103</f>
        <v>671179</v>
      </c>
      <c r="X114" s="39">
        <f>RES_hhdet_numvin!X103</f>
        <v>586353</v>
      </c>
      <c r="Y114" s="39">
        <f>RES_hhdet_numvin!Y103</f>
        <v>540216</v>
      </c>
      <c r="DA114" s="60" t="s">
        <v>1534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2559.0232771862288</v>
      </c>
      <c r="C118" s="117">
        <f t="shared" si="18"/>
        <v>2564.8788928976455</v>
      </c>
      <c r="D118" s="117">
        <f t="shared" si="18"/>
        <v>2532.0854083542972</v>
      </c>
      <c r="E118" s="117">
        <f t="shared" si="18"/>
        <v>2497.5621134117441</v>
      </c>
      <c r="F118" s="117">
        <f t="shared" si="18"/>
        <v>2504.7680453103453</v>
      </c>
      <c r="G118" s="117">
        <f t="shared" si="18"/>
        <v>2517.9310155032831</v>
      </c>
      <c r="H118" s="117">
        <f t="shared" si="18"/>
        <v>2552.5524428654039</v>
      </c>
      <c r="I118" s="117">
        <f t="shared" si="18"/>
        <v>2581.5612945603402</v>
      </c>
      <c r="J118" s="117">
        <f t="shared" si="18"/>
        <v>2642.2413632697844</v>
      </c>
      <c r="K118" s="117">
        <f t="shared" si="18"/>
        <v>3075.656075173752</v>
      </c>
      <c r="L118" s="117">
        <f t="shared" si="18"/>
        <v>3163.4542684703847</v>
      </c>
      <c r="M118" s="117">
        <f t="shared" si="18"/>
        <v>3238.4970054177211</v>
      </c>
      <c r="N118" s="117">
        <f t="shared" si="18"/>
        <v>3329.0056637270022</v>
      </c>
      <c r="O118" s="117">
        <f t="shared" si="18"/>
        <v>3369.4754946827043</v>
      </c>
      <c r="P118" s="117">
        <f t="shared" si="18"/>
        <v>3429.8300521709289</v>
      </c>
      <c r="Q118" s="117">
        <f t="shared" si="18"/>
        <v>3362.6605331376577</v>
      </c>
      <c r="R118" s="117">
        <f t="shared" ref="R118:V118" si="19">R119+R122+R124+R137</f>
        <v>2600.3116677911053</v>
      </c>
      <c r="S118" s="117">
        <f t="shared" si="19"/>
        <v>2573.0408203299949</v>
      </c>
      <c r="T118" s="117">
        <f t="shared" si="19"/>
        <v>2533.5158927644575</v>
      </c>
      <c r="U118" s="117">
        <f t="shared" si="19"/>
        <v>2497.3838469823745</v>
      </c>
      <c r="V118" s="117">
        <f t="shared" si="19"/>
        <v>2484.4626248790109</v>
      </c>
      <c r="W118" s="117">
        <f t="shared" ref="W118:Y118" si="20">W119+W122+W124+W137</f>
        <v>2516.4488651702113</v>
      </c>
      <c r="X118" s="117">
        <f t="shared" si="20"/>
        <v>2556.5488134167467</v>
      </c>
      <c r="Y118" s="117">
        <f t="shared" si="20"/>
        <v>2515.1147481201597</v>
      </c>
      <c r="DA118" s="129" t="s">
        <v>1646</v>
      </c>
    </row>
    <row r="119" spans="1:105" ht="12" customHeight="1" x14ac:dyDescent="0.25">
      <c r="A119" s="121" t="s">
        <v>57</v>
      </c>
      <c r="B119" s="122">
        <f t="shared" ref="B119:Q119" si="21">SUM(B120:B121)</f>
        <v>1955.8560231800386</v>
      </c>
      <c r="C119" s="122">
        <f t="shared" si="21"/>
        <v>1951.639953800518</v>
      </c>
      <c r="D119" s="122">
        <f t="shared" si="21"/>
        <v>1952.6241593592204</v>
      </c>
      <c r="E119" s="122">
        <f t="shared" si="21"/>
        <v>1953.06025983053</v>
      </c>
      <c r="F119" s="122">
        <f t="shared" si="21"/>
        <v>1982.4270185986386</v>
      </c>
      <c r="G119" s="122">
        <f t="shared" si="21"/>
        <v>1984.6905578663548</v>
      </c>
      <c r="H119" s="122">
        <f t="shared" si="21"/>
        <v>1987.3814532700612</v>
      </c>
      <c r="I119" s="122">
        <f t="shared" si="21"/>
        <v>1991.6320809219073</v>
      </c>
      <c r="J119" s="122">
        <f t="shared" si="21"/>
        <v>2006.7873183811689</v>
      </c>
      <c r="K119" s="122">
        <f t="shared" si="21"/>
        <v>2386.802040550991</v>
      </c>
      <c r="L119" s="122">
        <f t="shared" si="21"/>
        <v>2403.0219611194302</v>
      </c>
      <c r="M119" s="122">
        <f t="shared" si="21"/>
        <v>2406.2780387747689</v>
      </c>
      <c r="N119" s="122">
        <f t="shared" si="21"/>
        <v>2444.4585240330171</v>
      </c>
      <c r="O119" s="122">
        <f t="shared" si="21"/>
        <v>2453.7255827238896</v>
      </c>
      <c r="P119" s="122">
        <f t="shared" si="21"/>
        <v>2471.4087915797072</v>
      </c>
      <c r="Q119" s="122">
        <f t="shared" si="21"/>
        <v>2449.181943598207</v>
      </c>
      <c r="R119" s="122">
        <f t="shared" ref="R119:V119" si="22">SUM(R120:R121)</f>
        <v>1768.2582879022277</v>
      </c>
      <c r="S119" s="122">
        <f t="shared" si="22"/>
        <v>1773.620513102343</v>
      </c>
      <c r="T119" s="122">
        <f t="shared" si="22"/>
        <v>1780.2472738578247</v>
      </c>
      <c r="U119" s="122">
        <f t="shared" si="22"/>
        <v>1784.9144934005726</v>
      </c>
      <c r="V119" s="122">
        <f t="shared" si="22"/>
        <v>1788.004382119628</v>
      </c>
      <c r="W119" s="122">
        <f t="shared" ref="W119:Y119" si="23">SUM(W120:W121)</f>
        <v>1793.631651972365</v>
      </c>
      <c r="X119" s="122">
        <f t="shared" si="23"/>
        <v>1796.2984750359892</v>
      </c>
      <c r="Y119" s="122">
        <f t="shared" si="23"/>
        <v>1803.8130321948577</v>
      </c>
      <c r="DA119" s="130" t="s">
        <v>1647</v>
      </c>
    </row>
    <row r="120" spans="1:105" ht="12" customHeight="1" x14ac:dyDescent="0.25">
      <c r="A120" s="97" t="s">
        <v>199</v>
      </c>
      <c r="B120" s="98">
        <v>1948.6132189556959</v>
      </c>
      <c r="C120" s="98">
        <v>1944.3247611172042</v>
      </c>
      <c r="D120" s="98">
        <v>1945.4655704206307</v>
      </c>
      <c r="E120" s="98">
        <v>1946.2865653125564</v>
      </c>
      <c r="F120" s="98">
        <v>1975.4493341963434</v>
      </c>
      <c r="G120" s="98">
        <v>1977.775066932463</v>
      </c>
      <c r="H120" s="98">
        <v>1980.5145668853575</v>
      </c>
      <c r="I120" s="98">
        <v>1984.5090762224952</v>
      </c>
      <c r="J120" s="98">
        <v>1999.4639745143688</v>
      </c>
      <c r="K120" s="98">
        <v>2378.0232946462265</v>
      </c>
      <c r="L120" s="98">
        <v>2393.8943145122757</v>
      </c>
      <c r="M120" s="98">
        <v>2396.6800324830415</v>
      </c>
      <c r="N120" s="98">
        <v>2434.4560523550208</v>
      </c>
      <c r="O120" s="98">
        <v>2443.2262969332187</v>
      </c>
      <c r="P120" s="98">
        <v>2460.6526356644699</v>
      </c>
      <c r="Q120" s="98">
        <v>2438.9518152288142</v>
      </c>
      <c r="R120" s="98">
        <v>1760.8511034680428</v>
      </c>
      <c r="S120" s="98">
        <v>1766.2897391802815</v>
      </c>
      <c r="T120" s="98">
        <v>1772.8038549727719</v>
      </c>
      <c r="U120" s="98">
        <v>1777.4678274577252</v>
      </c>
      <c r="V120" s="98">
        <v>1780.4300659214671</v>
      </c>
      <c r="W120" s="98">
        <v>1785.845514474061</v>
      </c>
      <c r="X120" s="98">
        <v>1788.2061574472143</v>
      </c>
      <c r="Y120" s="98">
        <v>1795.5192653100214</v>
      </c>
      <c r="DA120" s="63" t="s">
        <v>1648</v>
      </c>
    </row>
    <row r="121" spans="1:105" ht="12" customHeight="1" x14ac:dyDescent="0.25">
      <c r="A121" s="97" t="s">
        <v>53</v>
      </c>
      <c r="B121" s="98">
        <v>7.2428042243427306</v>
      </c>
      <c r="C121" s="98">
        <v>7.3151926833139163</v>
      </c>
      <c r="D121" s="98">
        <v>7.1585889385895669</v>
      </c>
      <c r="E121" s="98">
        <v>6.773694517973528</v>
      </c>
      <c r="F121" s="98">
        <v>6.977684402295214</v>
      </c>
      <c r="G121" s="98">
        <v>6.9154909338918378</v>
      </c>
      <c r="H121" s="98">
        <v>6.8668863847038706</v>
      </c>
      <c r="I121" s="98">
        <v>7.1230046994120571</v>
      </c>
      <c r="J121" s="98">
        <v>7.3233438668001778</v>
      </c>
      <c r="K121" s="98">
        <v>8.7787459047644738</v>
      </c>
      <c r="L121" s="98">
        <v>9.1276466071544675</v>
      </c>
      <c r="M121" s="98">
        <v>9.5980062917275415</v>
      </c>
      <c r="N121" s="98">
        <v>10.002471677996059</v>
      </c>
      <c r="O121" s="98">
        <v>10.499285790671054</v>
      </c>
      <c r="P121" s="98">
        <v>10.756155915237414</v>
      </c>
      <c r="Q121" s="98">
        <v>10.230128369392684</v>
      </c>
      <c r="R121" s="98">
        <v>7.4071844341849316</v>
      </c>
      <c r="S121" s="98">
        <v>7.3307739220614705</v>
      </c>
      <c r="T121" s="98">
        <v>7.4434188850528686</v>
      </c>
      <c r="U121" s="98">
        <v>7.4466659428474973</v>
      </c>
      <c r="V121" s="98">
        <v>7.5743161981609664</v>
      </c>
      <c r="W121" s="98">
        <v>7.7861374983039422</v>
      </c>
      <c r="X121" s="98">
        <v>8.0923175887749395</v>
      </c>
      <c r="Y121" s="98">
        <v>8.2937668848362307</v>
      </c>
      <c r="DA121" s="63" t="s">
        <v>1649</v>
      </c>
    </row>
    <row r="122" spans="1:105" ht="12" customHeight="1" x14ac:dyDescent="0.25">
      <c r="A122" s="121" t="s">
        <v>92</v>
      </c>
      <c r="B122" s="122">
        <f t="shared" ref="B122:Y122" si="24">B123</f>
        <v>7.4980039390345663</v>
      </c>
      <c r="C122" s="122">
        <f t="shared" si="24"/>
        <v>9.1291057995930132</v>
      </c>
      <c r="D122" s="122">
        <f t="shared" si="24"/>
        <v>7.0500649388404302</v>
      </c>
      <c r="E122" s="122">
        <f t="shared" si="24"/>
        <v>13.102953310069168</v>
      </c>
      <c r="F122" s="122">
        <f t="shared" si="24"/>
        <v>10.372778665529955</v>
      </c>
      <c r="G122" s="122">
        <f t="shared" si="24"/>
        <v>14.027956720243214</v>
      </c>
      <c r="H122" s="122">
        <f t="shared" si="24"/>
        <v>16.58878065316344</v>
      </c>
      <c r="I122" s="122">
        <f t="shared" si="24"/>
        <v>12.202749436955092</v>
      </c>
      <c r="J122" s="122">
        <f t="shared" si="24"/>
        <v>17.091088255783298</v>
      </c>
      <c r="K122" s="122">
        <f t="shared" si="24"/>
        <v>31.253204113832439</v>
      </c>
      <c r="L122" s="122">
        <f t="shared" si="24"/>
        <v>37.060475719353541</v>
      </c>
      <c r="M122" s="122">
        <f t="shared" si="24"/>
        <v>40.562544238423463</v>
      </c>
      <c r="N122" s="122">
        <f t="shared" si="24"/>
        <v>43.88178770014737</v>
      </c>
      <c r="O122" s="122">
        <f t="shared" si="24"/>
        <v>44.642827079943579</v>
      </c>
      <c r="P122" s="122">
        <f t="shared" si="24"/>
        <v>36.601138833725138</v>
      </c>
      <c r="Q122" s="122">
        <f t="shared" si="24"/>
        <v>54.921415817219369</v>
      </c>
      <c r="R122" s="122">
        <f t="shared" si="24"/>
        <v>46.031087925434576</v>
      </c>
      <c r="S122" s="122">
        <f t="shared" si="24"/>
        <v>43.46790605812366</v>
      </c>
      <c r="T122" s="122">
        <f t="shared" si="24"/>
        <v>29.512640940705165</v>
      </c>
      <c r="U122" s="122">
        <f t="shared" si="24"/>
        <v>24.051234932579099</v>
      </c>
      <c r="V122" s="122">
        <f t="shared" si="24"/>
        <v>21.004375880781936</v>
      </c>
      <c r="W122" s="122">
        <f t="shared" si="24"/>
        <v>19.999725193112805</v>
      </c>
      <c r="X122" s="122">
        <f t="shared" si="24"/>
        <v>21.098054900679099</v>
      </c>
      <c r="Y122" s="122">
        <f t="shared" si="24"/>
        <v>23.48488807974892</v>
      </c>
      <c r="DA122" s="130" t="s">
        <v>1650</v>
      </c>
    </row>
    <row r="123" spans="1:105" ht="12" customHeight="1" x14ac:dyDescent="0.25">
      <c r="A123" s="97" t="s">
        <v>53</v>
      </c>
      <c r="B123" s="98">
        <v>7.4980039390345663</v>
      </c>
      <c r="C123" s="98">
        <v>9.1291057995930132</v>
      </c>
      <c r="D123" s="98">
        <v>7.0500649388404302</v>
      </c>
      <c r="E123" s="98">
        <v>13.102953310069168</v>
      </c>
      <c r="F123" s="98">
        <v>10.372778665529955</v>
      </c>
      <c r="G123" s="98">
        <v>14.027956720243214</v>
      </c>
      <c r="H123" s="98">
        <v>16.58878065316344</v>
      </c>
      <c r="I123" s="98">
        <v>12.202749436955092</v>
      </c>
      <c r="J123" s="98">
        <v>17.091088255783298</v>
      </c>
      <c r="K123" s="98">
        <v>31.253204113832439</v>
      </c>
      <c r="L123" s="98">
        <v>37.060475719353541</v>
      </c>
      <c r="M123" s="98">
        <v>40.562544238423463</v>
      </c>
      <c r="N123" s="98">
        <v>43.88178770014737</v>
      </c>
      <c r="O123" s="98">
        <v>44.642827079943579</v>
      </c>
      <c r="P123" s="98">
        <v>36.601138833725138</v>
      </c>
      <c r="Q123" s="98">
        <v>54.921415817219369</v>
      </c>
      <c r="R123" s="98">
        <v>46.031087925434576</v>
      </c>
      <c r="S123" s="98">
        <v>43.46790605812366</v>
      </c>
      <c r="T123" s="98">
        <v>29.512640940705165</v>
      </c>
      <c r="U123" s="98">
        <v>24.051234932579099</v>
      </c>
      <c r="V123" s="98">
        <v>21.004375880781936</v>
      </c>
      <c r="W123" s="98">
        <v>19.999725193112805</v>
      </c>
      <c r="X123" s="98">
        <v>21.098054900679099</v>
      </c>
      <c r="Y123" s="98">
        <v>23.48488807974892</v>
      </c>
      <c r="DA123" s="63" t="s">
        <v>1651</v>
      </c>
    </row>
    <row r="124" spans="1:105" ht="12" customHeight="1" x14ac:dyDescent="0.25">
      <c r="A124" s="121" t="s">
        <v>55</v>
      </c>
      <c r="B124" s="122">
        <v>408.6533599251145</v>
      </c>
      <c r="C124" s="122">
        <v>402.98608123375368</v>
      </c>
      <c r="D124" s="122">
        <v>380.21301252865067</v>
      </c>
      <c r="E124" s="122">
        <v>343.34766255225094</v>
      </c>
      <c r="F124" s="122">
        <v>331.09822365684613</v>
      </c>
      <c r="G124" s="122">
        <v>335.82414148780373</v>
      </c>
      <c r="H124" s="122">
        <v>336.76683206133458</v>
      </c>
      <c r="I124" s="122">
        <v>354.26577531132455</v>
      </c>
      <c r="J124" s="122">
        <v>379.17135791756982</v>
      </c>
      <c r="K124" s="122">
        <v>402.27183189528728</v>
      </c>
      <c r="L124" s="122">
        <v>442.77258381937759</v>
      </c>
      <c r="M124" s="122">
        <v>503.14704798244287</v>
      </c>
      <c r="N124" s="122">
        <v>536.91574729511342</v>
      </c>
      <c r="O124" s="122">
        <v>579.58889021719847</v>
      </c>
      <c r="P124" s="122">
        <v>599.39266412872712</v>
      </c>
      <c r="Q124" s="122">
        <v>551.0085459227771</v>
      </c>
      <c r="R124" s="122">
        <v>509.07775725135497</v>
      </c>
      <c r="S124" s="122">
        <v>492.72699599070017</v>
      </c>
      <c r="T124" s="122">
        <v>460.49129107171473</v>
      </c>
      <c r="U124" s="122">
        <v>444.80347681852936</v>
      </c>
      <c r="V124" s="122">
        <v>435.97836341254526</v>
      </c>
      <c r="W124" s="122">
        <v>455.54391252312865</v>
      </c>
      <c r="X124" s="122">
        <v>480.54619844385257</v>
      </c>
      <c r="Y124" s="122">
        <v>441.2287892988428</v>
      </c>
      <c r="DA124" s="130" t="s">
        <v>1652</v>
      </c>
    </row>
    <row r="125" spans="1:105" ht="12" customHeight="1" x14ac:dyDescent="0.25">
      <c r="A125" s="97" t="s">
        <v>132</v>
      </c>
      <c r="B125" s="98">
        <v>30.442338447812109</v>
      </c>
      <c r="C125" s="98">
        <v>31.942613096154997</v>
      </c>
      <c r="D125" s="98">
        <v>31.459390869186159</v>
      </c>
      <c r="E125" s="98">
        <v>29.673301539944706</v>
      </c>
      <c r="F125" s="98">
        <v>29.185272045607228</v>
      </c>
      <c r="G125" s="98">
        <v>30.525912814183368</v>
      </c>
      <c r="H125" s="98">
        <v>32.082138856721095</v>
      </c>
      <c r="I125" s="98">
        <v>34.124250225140145</v>
      </c>
      <c r="J125" s="98">
        <v>37.625006644035466</v>
      </c>
      <c r="K125" s="98">
        <v>40.241084147513924</v>
      </c>
      <c r="L125" s="98">
        <v>43.949655147544838</v>
      </c>
      <c r="M125" s="98">
        <v>50.113495040557105</v>
      </c>
      <c r="N125" s="98">
        <v>50.91344744817431</v>
      </c>
      <c r="O125" s="98">
        <v>53.674114166360624</v>
      </c>
      <c r="P125" s="98">
        <v>53.999051687137708</v>
      </c>
      <c r="Q125" s="98">
        <v>51.030225557292688</v>
      </c>
      <c r="R125" s="98">
        <v>37.025404933484815</v>
      </c>
      <c r="S125" s="98">
        <v>37.133922690644063</v>
      </c>
      <c r="T125" s="98">
        <v>35.367753165554838</v>
      </c>
      <c r="U125" s="98">
        <v>37.359733727636026</v>
      </c>
      <c r="V125" s="98">
        <v>37.426951301550893</v>
      </c>
      <c r="W125" s="98">
        <v>37.538884921420511</v>
      </c>
      <c r="X125" s="98">
        <v>37.586302129867448</v>
      </c>
      <c r="Y125" s="98">
        <v>37.745702054714094</v>
      </c>
      <c r="DA125" s="63" t="s">
        <v>1653</v>
      </c>
    </row>
    <row r="126" spans="1:105" ht="12" customHeight="1" x14ac:dyDescent="0.25">
      <c r="A126" s="97" t="s">
        <v>131</v>
      </c>
      <c r="B126" s="98">
        <v>2.8127375084728977E-2</v>
      </c>
      <c r="C126" s="98">
        <v>3.0769027911928301E-2</v>
      </c>
      <c r="D126" s="98">
        <v>2.54819854918132E-2</v>
      </c>
      <c r="E126" s="98">
        <v>2.6419216010719549E-2</v>
      </c>
      <c r="F126" s="98">
        <v>2.7890450295926336E-2</v>
      </c>
      <c r="G126" s="98">
        <v>3.0135342096201702E-2</v>
      </c>
      <c r="H126" s="98">
        <v>3.4189542089544528E-2</v>
      </c>
      <c r="I126" s="98">
        <v>4.8225266686825037E-2</v>
      </c>
      <c r="J126" s="98">
        <v>7.980317235703821E-2</v>
      </c>
      <c r="K126" s="98">
        <v>0.11808141348731581</v>
      </c>
      <c r="L126" s="98">
        <v>0.14373185045980846</v>
      </c>
      <c r="M126" s="98">
        <v>0.16725128787665575</v>
      </c>
      <c r="N126" s="98">
        <v>0.19570314605090927</v>
      </c>
      <c r="O126" s="98">
        <v>0.25520476989100238</v>
      </c>
      <c r="P126" s="98">
        <v>0.27591798084158947</v>
      </c>
      <c r="Q126" s="98">
        <v>0.2846632762150757</v>
      </c>
      <c r="R126" s="98">
        <v>0.20629139619876441</v>
      </c>
      <c r="S126" s="98">
        <v>0.20502657005951716</v>
      </c>
      <c r="T126" s="98">
        <v>0.2008695376118507</v>
      </c>
      <c r="U126" s="98">
        <v>0.23026175914559796</v>
      </c>
      <c r="V126" s="98">
        <v>0.23328104673590933</v>
      </c>
      <c r="W126" s="98">
        <v>0.24126692835196262</v>
      </c>
      <c r="X126" s="98">
        <v>0.25227694610997675</v>
      </c>
      <c r="Y126" s="98">
        <v>0.26369963799962826</v>
      </c>
      <c r="DA126" s="63" t="s">
        <v>1654</v>
      </c>
    </row>
    <row r="127" spans="1:105" ht="12" customHeight="1" x14ac:dyDescent="0.25">
      <c r="A127" s="100" t="s">
        <v>199</v>
      </c>
      <c r="B127" s="101">
        <v>6.3989596533884979E-3</v>
      </c>
      <c r="C127" s="101">
        <v>1.2109885822700873E-2</v>
      </c>
      <c r="D127" s="101">
        <v>4.6075605153062483E-3</v>
      </c>
      <c r="E127" s="101">
        <v>2.8021339056425866E-3</v>
      </c>
      <c r="F127" s="101">
        <v>3.7033605846321749E-3</v>
      </c>
      <c r="G127" s="101">
        <v>3.7656066375312582E-3</v>
      </c>
      <c r="H127" s="101">
        <v>5.5468468094824475E-3</v>
      </c>
      <c r="I127" s="101">
        <v>6.0386341759015019E-3</v>
      </c>
      <c r="J127" s="101">
        <v>8.8605140272858332E-3</v>
      </c>
      <c r="K127" s="101">
        <v>1.1878633679406765E-2</v>
      </c>
      <c r="L127" s="101">
        <v>1.4046008469316407E-2</v>
      </c>
      <c r="M127" s="101">
        <v>2.4462349334899713E-2</v>
      </c>
      <c r="N127" s="101">
        <v>1.9174124387030797E-2</v>
      </c>
      <c r="O127" s="101">
        <v>1.642753613295591E-2</v>
      </c>
      <c r="P127" s="101">
        <v>3.4392709537563591E-2</v>
      </c>
      <c r="Q127" s="101">
        <v>9.1362464715875787E-3</v>
      </c>
      <c r="R127" s="101">
        <v>9.251606115784735E-3</v>
      </c>
      <c r="S127" s="101">
        <v>1.5785917362049148E-2</v>
      </c>
      <c r="T127" s="101">
        <v>1.7954295990990715E-2</v>
      </c>
      <c r="U127" s="101">
        <v>2.6456202620974319E-2</v>
      </c>
      <c r="V127" s="101">
        <v>2.1911791981180869E-2</v>
      </c>
      <c r="W127" s="101">
        <v>2.455254872369151E-2</v>
      </c>
      <c r="X127" s="101">
        <v>2.7078017261616134E-2</v>
      </c>
      <c r="Y127" s="101">
        <v>2.2402464250243989E-2</v>
      </c>
      <c r="DA127" s="131" t="s">
        <v>1655</v>
      </c>
    </row>
    <row r="128" spans="1:105" ht="12" customHeight="1" x14ac:dyDescent="0.25">
      <c r="A128" s="103" t="s">
        <v>52</v>
      </c>
      <c r="B128" s="104">
        <v>2.1728415431340478E-2</v>
      </c>
      <c r="C128" s="104">
        <v>1.8659142089227428E-2</v>
      </c>
      <c r="D128" s="104">
        <v>2.0874424976506951E-2</v>
      </c>
      <c r="E128" s="104">
        <v>2.3617082105076962E-2</v>
      </c>
      <c r="F128" s="104">
        <v>2.4187089711294161E-2</v>
      </c>
      <c r="G128" s="104">
        <v>2.6369735458670444E-2</v>
      </c>
      <c r="H128" s="104">
        <v>2.8642695280062077E-2</v>
      </c>
      <c r="I128" s="104">
        <v>4.2186632510923534E-2</v>
      </c>
      <c r="J128" s="104">
        <v>7.0942658329752384E-2</v>
      </c>
      <c r="K128" s="104">
        <v>0.10620277980790904</v>
      </c>
      <c r="L128" s="104">
        <v>0.12968584199049205</v>
      </c>
      <c r="M128" s="104">
        <v>0.14278893854175603</v>
      </c>
      <c r="N128" s="104">
        <v>0.17652902166387849</v>
      </c>
      <c r="O128" s="104">
        <v>0.23877723375804646</v>
      </c>
      <c r="P128" s="104">
        <v>0.24152527130402587</v>
      </c>
      <c r="Q128" s="104">
        <v>0.27552702974348814</v>
      </c>
      <c r="R128" s="104">
        <v>0.19703979008297967</v>
      </c>
      <c r="S128" s="104">
        <v>0.18924065269746801</v>
      </c>
      <c r="T128" s="104">
        <v>0.18291524162085998</v>
      </c>
      <c r="U128" s="104">
        <v>0.20380555652462365</v>
      </c>
      <c r="V128" s="104">
        <v>0.21136925475472845</v>
      </c>
      <c r="W128" s="104">
        <v>0.21671437962827111</v>
      </c>
      <c r="X128" s="104">
        <v>0.22519892884836062</v>
      </c>
      <c r="Y128" s="104">
        <v>0.24129717374938428</v>
      </c>
      <c r="DA128" s="132" t="s">
        <v>1656</v>
      </c>
    </row>
    <row r="129" spans="1:105" ht="12" customHeight="1" x14ac:dyDescent="0.25">
      <c r="A129" s="106" t="s">
        <v>124</v>
      </c>
      <c r="B129" s="101">
        <v>337.54237041197706</v>
      </c>
      <c r="C129" s="101">
        <v>310.34851126585966</v>
      </c>
      <c r="D129" s="101">
        <v>289.34169489864252</v>
      </c>
      <c r="E129" s="101">
        <v>259.28684663924093</v>
      </c>
      <c r="F129" s="101">
        <v>242.67489583569395</v>
      </c>
      <c r="G129" s="101">
        <v>227.54362001479569</v>
      </c>
      <c r="H129" s="101">
        <v>201.2979647860947</v>
      </c>
      <c r="I129" s="101">
        <v>196.40258040006722</v>
      </c>
      <c r="J129" s="101">
        <v>197.97049777287009</v>
      </c>
      <c r="K129" s="101">
        <v>201.50059891058024</v>
      </c>
      <c r="L129" s="101">
        <v>213.70300998178033</v>
      </c>
      <c r="M129" s="101">
        <v>233.14223912416173</v>
      </c>
      <c r="N129" s="101">
        <v>246.45945611181668</v>
      </c>
      <c r="O129" s="101">
        <v>276.12651323473034</v>
      </c>
      <c r="P129" s="101">
        <v>284.44381243808488</v>
      </c>
      <c r="Q129" s="101">
        <v>268.23565549645537</v>
      </c>
      <c r="R129" s="101">
        <v>254.64910867484039</v>
      </c>
      <c r="S129" s="101">
        <v>243.56128955973688</v>
      </c>
      <c r="T129" s="101">
        <v>219.37160917976294</v>
      </c>
      <c r="U129" s="101">
        <v>188.73478088336233</v>
      </c>
      <c r="V129" s="101">
        <v>172.12716520523065</v>
      </c>
      <c r="W129" s="101">
        <v>178.879502093242</v>
      </c>
      <c r="X129" s="101">
        <v>198.39053325892488</v>
      </c>
      <c r="Y129" s="101">
        <v>164.41087094780661</v>
      </c>
      <c r="DA129" s="131" t="s">
        <v>1657</v>
      </c>
    </row>
    <row r="130" spans="1:105" ht="12" customHeight="1" x14ac:dyDescent="0.25">
      <c r="A130" s="107" t="s">
        <v>123</v>
      </c>
      <c r="B130" s="104">
        <v>0.38412886781807509</v>
      </c>
      <c r="C130" s="104">
        <v>0.34854609072280351</v>
      </c>
      <c r="D130" s="104">
        <v>0.27788872018881033</v>
      </c>
      <c r="E130" s="104">
        <v>0.26732953345762112</v>
      </c>
      <c r="F130" s="104">
        <v>0.26786207842624277</v>
      </c>
      <c r="G130" s="104">
        <v>0.25796101186172476</v>
      </c>
      <c r="H130" s="104">
        <v>0.22920292787094049</v>
      </c>
      <c r="I130" s="104">
        <v>0.31027319065404441</v>
      </c>
      <c r="J130" s="104">
        <v>0.46136123047552324</v>
      </c>
      <c r="K130" s="104">
        <v>0.63206946953464349</v>
      </c>
      <c r="L130" s="104">
        <v>0.72589935763470292</v>
      </c>
      <c r="M130" s="104">
        <v>0.69149993935067156</v>
      </c>
      <c r="N130" s="104">
        <v>0.77567724704758434</v>
      </c>
      <c r="O130" s="104">
        <v>1.0369586574762963</v>
      </c>
      <c r="P130" s="104">
        <v>1.15995389826305</v>
      </c>
      <c r="Q130" s="104">
        <v>1.1995552223876589</v>
      </c>
      <c r="R130" s="104">
        <v>1.2172352565463924</v>
      </c>
      <c r="S130" s="104">
        <v>1.2748655998287319</v>
      </c>
      <c r="T130" s="104">
        <v>1.2358707912600546</v>
      </c>
      <c r="U130" s="104">
        <v>1.0940105114498733</v>
      </c>
      <c r="V130" s="104">
        <v>1.0127159290311019</v>
      </c>
      <c r="W130" s="104">
        <v>1.1795067676784097</v>
      </c>
      <c r="X130" s="104">
        <v>1.5080805323464503</v>
      </c>
      <c r="Y130" s="104">
        <v>1.1113824035878819</v>
      </c>
      <c r="DA130" s="132" t="s">
        <v>1658</v>
      </c>
    </row>
    <row r="131" spans="1:105" ht="12" customHeight="1" x14ac:dyDescent="0.25">
      <c r="A131" s="108" t="s">
        <v>50</v>
      </c>
      <c r="B131" s="98">
        <v>7.459332175531655E-2</v>
      </c>
      <c r="C131" s="98">
        <v>0.12065955005131346</v>
      </c>
      <c r="D131" s="98">
        <v>4.2715323887753405E-2</v>
      </c>
      <c r="E131" s="98">
        <v>2.4699481424228103E-2</v>
      </c>
      <c r="F131" s="98">
        <v>3.1872436575719906E-2</v>
      </c>
      <c r="G131" s="98">
        <v>2.9513423560047117E-2</v>
      </c>
      <c r="H131" s="98">
        <v>3.4775893549599021E-2</v>
      </c>
      <c r="I131" s="98">
        <v>3.8540051273059747E-2</v>
      </c>
      <c r="J131" s="98">
        <v>5.3757907685894384E-2</v>
      </c>
      <c r="K131" s="98">
        <v>6.8864635129449001E-2</v>
      </c>
      <c r="L131" s="98">
        <v>7.8821861505431912E-2</v>
      </c>
      <c r="M131" s="98">
        <v>0.1104994259494784</v>
      </c>
      <c r="N131" s="98">
        <v>8.2123910506389036E-2</v>
      </c>
      <c r="O131" s="98">
        <v>6.8554676414930724E-2</v>
      </c>
      <c r="P131" s="98">
        <v>0.15221481512061077</v>
      </c>
      <c r="Q131" s="98">
        <v>3.3132896268645948E-2</v>
      </c>
      <c r="R131" s="98">
        <v>5.5425253334972988E-2</v>
      </c>
      <c r="S131" s="98">
        <v>0.10476147470189448</v>
      </c>
      <c r="T131" s="98">
        <v>0.11633502612667301</v>
      </c>
      <c r="U131" s="98">
        <v>0.12710355261312642</v>
      </c>
      <c r="V131" s="98">
        <v>9.1620165730020631E-2</v>
      </c>
      <c r="W131" s="98">
        <v>0.11815338759875074</v>
      </c>
      <c r="X131" s="98">
        <v>0.16733207118577983</v>
      </c>
      <c r="Y131" s="98">
        <v>9.1195398461538249E-2</v>
      </c>
      <c r="DA131" s="63" t="s">
        <v>1659</v>
      </c>
    </row>
    <row r="132" spans="1:105" ht="12" customHeight="1" x14ac:dyDescent="0.25">
      <c r="A132" s="108" t="s">
        <v>52</v>
      </c>
      <c r="B132" s="98">
        <v>0.30953554606275852</v>
      </c>
      <c r="C132" s="98">
        <v>0.22788654067149008</v>
      </c>
      <c r="D132" s="98">
        <v>0.23517339630105694</v>
      </c>
      <c r="E132" s="98">
        <v>0.242630052033393</v>
      </c>
      <c r="F132" s="98">
        <v>0.23598964185052285</v>
      </c>
      <c r="G132" s="98">
        <v>0.22844758830167763</v>
      </c>
      <c r="H132" s="98">
        <v>0.19442703432134148</v>
      </c>
      <c r="I132" s="98">
        <v>0.27173313938098465</v>
      </c>
      <c r="J132" s="98">
        <v>0.40760332278962885</v>
      </c>
      <c r="K132" s="98">
        <v>0.56320483440519453</v>
      </c>
      <c r="L132" s="98">
        <v>0.64707749612927101</v>
      </c>
      <c r="M132" s="98">
        <v>0.58100051340119319</v>
      </c>
      <c r="N132" s="98">
        <v>0.69355333654119533</v>
      </c>
      <c r="O132" s="98">
        <v>0.96840398106136572</v>
      </c>
      <c r="P132" s="98">
        <v>1.0077390831424391</v>
      </c>
      <c r="Q132" s="98">
        <v>1.166422326119013</v>
      </c>
      <c r="R132" s="98">
        <v>1.1618100032114194</v>
      </c>
      <c r="S132" s="98">
        <v>1.1701041251268374</v>
      </c>
      <c r="T132" s="98">
        <v>1.1195357651333815</v>
      </c>
      <c r="U132" s="98">
        <v>0.96690695883674682</v>
      </c>
      <c r="V132" s="98">
        <v>0.92109576330108123</v>
      </c>
      <c r="W132" s="98">
        <v>1.0613533800796588</v>
      </c>
      <c r="X132" s="98">
        <v>1.3407484611606706</v>
      </c>
      <c r="Y132" s="98">
        <v>1.0201870051263435</v>
      </c>
      <c r="DA132" s="63" t="s">
        <v>1660</v>
      </c>
    </row>
    <row r="133" spans="1:105" ht="12" customHeight="1" x14ac:dyDescent="0.25">
      <c r="A133" s="106" t="s">
        <v>122</v>
      </c>
      <c r="B133" s="101">
        <v>36.175313221480408</v>
      </c>
      <c r="C133" s="101">
        <v>54.2070721048864</v>
      </c>
      <c r="D133" s="101">
        <v>53.611865832064233</v>
      </c>
      <c r="E133" s="101">
        <v>48.874654047782251</v>
      </c>
      <c r="F133" s="101">
        <v>52.775764225340652</v>
      </c>
      <c r="G133" s="101">
        <v>69.23610930491715</v>
      </c>
      <c r="H133" s="101">
        <v>90.895509552793385</v>
      </c>
      <c r="I133" s="101">
        <v>103.35359534648666</v>
      </c>
      <c r="J133" s="101">
        <v>111.45103769251364</v>
      </c>
      <c r="K133" s="101">
        <v>116.5588240097243</v>
      </c>
      <c r="L133" s="101">
        <v>132.13316398901782</v>
      </c>
      <c r="M133" s="101">
        <v>161.64391319445082</v>
      </c>
      <c r="N133" s="101">
        <v>175.34766584400293</v>
      </c>
      <c r="O133" s="101">
        <v>178.53821280770234</v>
      </c>
      <c r="P133" s="101">
        <v>179.3730953334595</v>
      </c>
      <c r="Q133" s="101">
        <v>159.24271397717959</v>
      </c>
      <c r="R133" s="101">
        <v>146.89819217933743</v>
      </c>
      <c r="S133" s="101">
        <v>138.64415944945696</v>
      </c>
      <c r="T133" s="101">
        <v>130.42172249816625</v>
      </c>
      <c r="U133" s="101">
        <v>132.9186848115923</v>
      </c>
      <c r="V133" s="101">
        <v>135.97659942922047</v>
      </c>
      <c r="W133" s="101">
        <v>140.56617069835053</v>
      </c>
      <c r="X133" s="101">
        <v>140.80576643789038</v>
      </c>
      <c r="Y133" s="101">
        <v>138.08144128849253</v>
      </c>
      <c r="DA133" s="131" t="s">
        <v>1661</v>
      </c>
    </row>
    <row r="134" spans="1:105" ht="12" customHeight="1" x14ac:dyDescent="0.25">
      <c r="A134" s="107" t="s">
        <v>121</v>
      </c>
      <c r="B134" s="104">
        <v>4.0810816009421789</v>
      </c>
      <c r="C134" s="104">
        <v>6.1085696482179772</v>
      </c>
      <c r="D134" s="104">
        <v>5.4966902230771675</v>
      </c>
      <c r="E134" s="104">
        <v>5.2191115758147451</v>
      </c>
      <c r="F134" s="104">
        <v>6.1665390214821594</v>
      </c>
      <c r="G134" s="104">
        <v>8.2304029999496162</v>
      </c>
      <c r="H134" s="104">
        <v>12.227826395764911</v>
      </c>
      <c r="I134" s="104">
        <v>20.026850882289637</v>
      </c>
      <c r="J134" s="104">
        <v>31.583651405318044</v>
      </c>
      <c r="K134" s="104">
        <v>43.221173944446839</v>
      </c>
      <c r="L134" s="104">
        <v>52.117123492940081</v>
      </c>
      <c r="M134" s="104">
        <v>57.388649396045913</v>
      </c>
      <c r="N134" s="104">
        <v>63.223797498020936</v>
      </c>
      <c r="O134" s="104">
        <v>69.957886581037826</v>
      </c>
      <c r="P134" s="104">
        <v>80.140832790940365</v>
      </c>
      <c r="Q134" s="104">
        <v>71.015732393246651</v>
      </c>
      <c r="R134" s="104">
        <v>69.081524810947201</v>
      </c>
      <c r="S134" s="104">
        <v>71.907732120974046</v>
      </c>
      <c r="T134" s="104">
        <v>73.893465899358858</v>
      </c>
      <c r="U134" s="104">
        <v>84.466005125343287</v>
      </c>
      <c r="V134" s="104">
        <v>89.201650500776253</v>
      </c>
      <c r="W134" s="104">
        <v>97.138581114085227</v>
      </c>
      <c r="X134" s="104">
        <v>102.00323913871345</v>
      </c>
      <c r="Y134" s="104">
        <v>99.615692966242023</v>
      </c>
      <c r="DA134" s="132" t="s">
        <v>1662</v>
      </c>
    </row>
    <row r="135" spans="1:105" ht="12" customHeight="1" x14ac:dyDescent="0.25">
      <c r="A135" s="108" t="s">
        <v>53</v>
      </c>
      <c r="B135" s="98">
        <v>0.69965635176679086</v>
      </c>
      <c r="C135" s="98">
        <v>1.9328958462112238</v>
      </c>
      <c r="D135" s="98">
        <v>0.75423460865722736</v>
      </c>
      <c r="E135" s="98">
        <v>0.42007317368483293</v>
      </c>
      <c r="F135" s="98">
        <v>0.65306195048338667</v>
      </c>
      <c r="G135" s="98">
        <v>0.83707765304627491</v>
      </c>
      <c r="H135" s="98">
        <v>1.6986359641059907</v>
      </c>
      <c r="I135" s="98">
        <v>2.2705750996184881</v>
      </c>
      <c r="J135" s="98">
        <v>3.3504895431393917</v>
      </c>
      <c r="K135" s="98">
        <v>4.2697028402528829</v>
      </c>
      <c r="L135" s="98">
        <v>5.1001358290782113</v>
      </c>
      <c r="M135" s="98">
        <v>8.3348136515803635</v>
      </c>
      <c r="N135" s="98">
        <v>6.1199304648600181</v>
      </c>
      <c r="O135" s="98">
        <v>4.0240728417923668</v>
      </c>
      <c r="P135" s="98">
        <v>10.010777205785251</v>
      </c>
      <c r="Q135" s="98">
        <v>1.3902265552037127</v>
      </c>
      <c r="R135" s="98">
        <v>2.5912323539633326</v>
      </c>
      <c r="S135" s="98">
        <v>5.6277306165942109</v>
      </c>
      <c r="T135" s="98">
        <v>6.7263840035732674</v>
      </c>
      <c r="U135" s="98">
        <v>9.8113173123781348</v>
      </c>
      <c r="V135" s="98">
        <v>8.3994237538300354</v>
      </c>
      <c r="W135" s="98">
        <v>9.503537562509365</v>
      </c>
      <c r="X135" s="98">
        <v>10.688257236820787</v>
      </c>
      <c r="Y135" s="98">
        <v>8.5417249437381653</v>
      </c>
      <c r="DA135" s="63" t="s">
        <v>1663</v>
      </c>
    </row>
    <row r="136" spans="1:105" ht="12" customHeight="1" x14ac:dyDescent="0.25">
      <c r="A136" s="108" t="s">
        <v>52</v>
      </c>
      <c r="B136" s="98">
        <v>3.381425249175388</v>
      </c>
      <c r="C136" s="98">
        <v>4.1756738020067532</v>
      </c>
      <c r="D136" s="98">
        <v>4.7424556144199403</v>
      </c>
      <c r="E136" s="98">
        <v>4.799038402129912</v>
      </c>
      <c r="F136" s="98">
        <v>5.513477070998773</v>
      </c>
      <c r="G136" s="98">
        <v>7.3933253469033415</v>
      </c>
      <c r="H136" s="98">
        <v>10.52919043165892</v>
      </c>
      <c r="I136" s="98">
        <v>17.75627578267115</v>
      </c>
      <c r="J136" s="98">
        <v>28.233161862178651</v>
      </c>
      <c r="K136" s="98">
        <v>38.951471104193956</v>
      </c>
      <c r="L136" s="98">
        <v>47.016987663861869</v>
      </c>
      <c r="M136" s="98">
        <v>49.053835744465552</v>
      </c>
      <c r="N136" s="98">
        <v>57.103867033160917</v>
      </c>
      <c r="O136" s="98">
        <v>65.933813739245466</v>
      </c>
      <c r="P136" s="98">
        <v>70.13005558515512</v>
      </c>
      <c r="Q136" s="98">
        <v>69.62550583804294</v>
      </c>
      <c r="R136" s="98">
        <v>66.490292456983866</v>
      </c>
      <c r="S136" s="98">
        <v>66.28000150437984</v>
      </c>
      <c r="T136" s="98">
        <v>67.167081895785586</v>
      </c>
      <c r="U136" s="98">
        <v>74.65468781296515</v>
      </c>
      <c r="V136" s="98">
        <v>80.802226746946218</v>
      </c>
      <c r="W136" s="98">
        <v>87.635043551575862</v>
      </c>
      <c r="X136" s="98">
        <v>91.314981901892665</v>
      </c>
      <c r="Y136" s="98">
        <v>91.073968022503863</v>
      </c>
      <c r="DA136" s="63" t="s">
        <v>1664</v>
      </c>
    </row>
    <row r="137" spans="1:105" ht="12" customHeight="1" x14ac:dyDescent="0.25">
      <c r="A137" s="121" t="s">
        <v>54</v>
      </c>
      <c r="B137" s="122">
        <v>187.0158901420412</v>
      </c>
      <c r="C137" s="122">
        <v>201.12375206378124</v>
      </c>
      <c r="D137" s="122">
        <v>192.19817152758577</v>
      </c>
      <c r="E137" s="122">
        <v>188.05123771889427</v>
      </c>
      <c r="F137" s="122">
        <v>180.87002438933027</v>
      </c>
      <c r="G137" s="122">
        <v>183.38835942888136</v>
      </c>
      <c r="H137" s="122">
        <v>211.81537688084492</v>
      </c>
      <c r="I137" s="122">
        <v>223.46068889015316</v>
      </c>
      <c r="J137" s="122">
        <v>239.19159871526261</v>
      </c>
      <c r="K137" s="122">
        <v>255.32899861364086</v>
      </c>
      <c r="L137" s="122">
        <v>280.59924781222321</v>
      </c>
      <c r="M137" s="122">
        <v>288.50937442208578</v>
      </c>
      <c r="N137" s="122">
        <v>303.7496046987244</v>
      </c>
      <c r="O137" s="122">
        <v>291.5181946616724</v>
      </c>
      <c r="P137" s="122">
        <v>322.42745762876945</v>
      </c>
      <c r="Q137" s="122">
        <v>307.54862779945404</v>
      </c>
      <c r="R137" s="122">
        <v>276.94453471208811</v>
      </c>
      <c r="S137" s="122">
        <v>263.22540517882828</v>
      </c>
      <c r="T137" s="122">
        <v>263.26468689421296</v>
      </c>
      <c r="U137" s="122">
        <v>243.61464183069356</v>
      </c>
      <c r="V137" s="122">
        <v>239.47550346605556</v>
      </c>
      <c r="W137" s="122">
        <v>247.27357548160489</v>
      </c>
      <c r="X137" s="122">
        <v>258.60608503622609</v>
      </c>
      <c r="Y137" s="122">
        <v>246.58803854671035</v>
      </c>
      <c r="DA137" s="130" t="s">
        <v>1665</v>
      </c>
    </row>
    <row r="138" spans="1:105" ht="12" customHeight="1" x14ac:dyDescent="0.25">
      <c r="A138" s="97" t="s">
        <v>202</v>
      </c>
      <c r="B138" s="98">
        <v>19.170545786451228</v>
      </c>
      <c r="C138" s="98">
        <v>21.976921747765729</v>
      </c>
      <c r="D138" s="98">
        <v>21.446269498764341</v>
      </c>
      <c r="E138" s="98">
        <v>22.484794470170989</v>
      </c>
      <c r="F138" s="98">
        <v>21.419729950345058</v>
      </c>
      <c r="G138" s="98">
        <v>21.933087836741642</v>
      </c>
      <c r="H138" s="98">
        <v>25.51752385135298</v>
      </c>
      <c r="I138" s="98">
        <v>24.782818925066554</v>
      </c>
      <c r="J138" s="98">
        <v>24.596053426449686</v>
      </c>
      <c r="K138" s="98">
        <v>24.634834576018964</v>
      </c>
      <c r="L138" s="98">
        <v>25.713265501098711</v>
      </c>
      <c r="M138" s="98">
        <v>25.805483901786516</v>
      </c>
      <c r="N138" s="98">
        <v>26.214507499761147</v>
      </c>
      <c r="O138" s="98">
        <v>26.318071080538818</v>
      </c>
      <c r="P138" s="98">
        <v>26.486146937995553</v>
      </c>
      <c r="Q138" s="98">
        <v>26.269442055985447</v>
      </c>
      <c r="R138" s="98">
        <v>19.061359510843573</v>
      </c>
      <c r="S138" s="98">
        <v>19.120569408617552</v>
      </c>
      <c r="T138" s="98">
        <v>19.17122862329223</v>
      </c>
      <c r="U138" s="98">
        <v>19.242285277538944</v>
      </c>
      <c r="V138" s="98">
        <v>19.274553358173304</v>
      </c>
      <c r="W138" s="98">
        <v>19.333524410050625</v>
      </c>
      <c r="X138" s="98">
        <v>19.359224228527768</v>
      </c>
      <c r="Y138" s="98">
        <v>19.438855450463382</v>
      </c>
      <c r="DA138" s="63" t="s">
        <v>1666</v>
      </c>
    </row>
    <row r="139" spans="1:105" ht="12" customHeight="1" x14ac:dyDescent="0.25">
      <c r="A139" s="97" t="s">
        <v>50</v>
      </c>
      <c r="B139" s="98">
        <v>66.180142921422288</v>
      </c>
      <c r="C139" s="98">
        <v>63.014700603973125</v>
      </c>
      <c r="D139" s="98">
        <v>61.064119862047072</v>
      </c>
      <c r="E139" s="98">
        <v>57.896077575263867</v>
      </c>
      <c r="F139" s="98">
        <v>55.852583959141995</v>
      </c>
      <c r="G139" s="98">
        <v>54.190802139409513</v>
      </c>
      <c r="H139" s="98">
        <v>52.140309574913019</v>
      </c>
      <c r="I139" s="98">
        <v>55.053145071404096</v>
      </c>
      <c r="J139" s="98">
        <v>58.877688187562534</v>
      </c>
      <c r="K139" s="98">
        <v>64.249032744389396</v>
      </c>
      <c r="L139" s="98">
        <v>68.295226153206869</v>
      </c>
      <c r="M139" s="98">
        <v>73.936879897949424</v>
      </c>
      <c r="N139" s="98">
        <v>78.382171726908282</v>
      </c>
      <c r="O139" s="98">
        <v>81.823603063228347</v>
      </c>
      <c r="P139" s="98">
        <v>82.19322887735531</v>
      </c>
      <c r="Q139" s="98">
        <v>79.327011720346007</v>
      </c>
      <c r="R139" s="98">
        <v>73.571709643110651</v>
      </c>
      <c r="S139" s="98">
        <v>69.870781636472287</v>
      </c>
      <c r="T139" s="98">
        <v>66.435156174580825</v>
      </c>
      <c r="U139" s="98">
        <v>54.718281314497744</v>
      </c>
      <c r="V139" s="98">
        <v>50.21942956616035</v>
      </c>
      <c r="W139" s="98">
        <v>53.179185803844923</v>
      </c>
      <c r="X139" s="98">
        <v>60.237660541571842</v>
      </c>
      <c r="Y139" s="98">
        <v>50.855101122395276</v>
      </c>
      <c r="DA139" s="63" t="s">
        <v>1667</v>
      </c>
    </row>
    <row r="140" spans="1:105" ht="12" customHeight="1" x14ac:dyDescent="0.25">
      <c r="A140" s="109" t="s">
        <v>120</v>
      </c>
      <c r="B140" s="33">
        <v>101.66520143416768</v>
      </c>
      <c r="C140" s="33">
        <v>116.13212971204237</v>
      </c>
      <c r="D140" s="33">
        <v>109.68778216677434</v>
      </c>
      <c r="E140" s="33">
        <v>107.67036567345941</v>
      </c>
      <c r="F140" s="33">
        <v>103.59771047984322</v>
      </c>
      <c r="G140" s="33">
        <v>107.2644694527302</v>
      </c>
      <c r="H140" s="33">
        <v>134.15754345457893</v>
      </c>
      <c r="I140" s="33">
        <v>143.6247248936825</v>
      </c>
      <c r="J140" s="33">
        <v>155.71785710125039</v>
      </c>
      <c r="K140" s="33">
        <v>166.44513129323252</v>
      </c>
      <c r="L140" s="33">
        <v>186.59075615791764</v>
      </c>
      <c r="M140" s="33">
        <v>188.76701062234983</v>
      </c>
      <c r="N140" s="33">
        <v>199.15292547205496</v>
      </c>
      <c r="O140" s="33">
        <v>183.37652051790525</v>
      </c>
      <c r="P140" s="33">
        <v>213.74808181341859</v>
      </c>
      <c r="Q140" s="33">
        <v>201.95217402312261</v>
      </c>
      <c r="R140" s="33">
        <v>184.3114655581339</v>
      </c>
      <c r="S140" s="33">
        <v>174.23405413373843</v>
      </c>
      <c r="T140" s="33">
        <v>177.6583020963399</v>
      </c>
      <c r="U140" s="33">
        <v>169.65407523865687</v>
      </c>
      <c r="V140" s="33">
        <v>169.98152054172192</v>
      </c>
      <c r="W140" s="33">
        <v>174.76086526770933</v>
      </c>
      <c r="X140" s="33">
        <v>179.0092002661265</v>
      </c>
      <c r="Y140" s="33">
        <v>176.29408197385169</v>
      </c>
      <c r="DA140" s="60" t="s">
        <v>1668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1186.0456092046993</v>
      </c>
      <c r="C142" s="117">
        <f t="shared" si="25"/>
        <v>1207.7024269394992</v>
      </c>
      <c r="D142" s="117">
        <f t="shared" si="25"/>
        <v>1197.0596765728094</v>
      </c>
      <c r="E142" s="117">
        <f t="shared" si="25"/>
        <v>1198.4841303645894</v>
      </c>
      <c r="F142" s="117">
        <f t="shared" si="25"/>
        <v>1213.421611468731</v>
      </c>
      <c r="G142" s="117">
        <f t="shared" si="25"/>
        <v>1255.1415735275641</v>
      </c>
      <c r="H142" s="117">
        <f t="shared" si="25"/>
        <v>1321.4880195034698</v>
      </c>
      <c r="I142" s="117">
        <f t="shared" si="25"/>
        <v>1379.3426494946802</v>
      </c>
      <c r="J142" s="117">
        <f t="shared" si="25"/>
        <v>1478.0447399886741</v>
      </c>
      <c r="K142" s="117">
        <f t="shared" si="25"/>
        <v>1802.9770899611578</v>
      </c>
      <c r="L142" s="117">
        <f t="shared" si="25"/>
        <v>1929.4707741562027</v>
      </c>
      <c r="M142" s="117">
        <f t="shared" si="25"/>
        <v>2047.1088726560765</v>
      </c>
      <c r="N142" s="117">
        <f t="shared" si="25"/>
        <v>2177.9726868580124</v>
      </c>
      <c r="O142" s="117">
        <f t="shared" si="25"/>
        <v>2260.8619407520864</v>
      </c>
      <c r="P142" s="117">
        <f t="shared" si="25"/>
        <v>2298.3049012018278</v>
      </c>
      <c r="Q142" s="117">
        <f t="shared" si="25"/>
        <v>2312.7500545630055</v>
      </c>
      <c r="R142" s="117">
        <f t="shared" ref="R142:V142" si="26">R143+R146+R148+R161</f>
        <v>1817.43882310666</v>
      </c>
      <c r="S142" s="117">
        <f t="shared" si="26"/>
        <v>1805.6964460935619</v>
      </c>
      <c r="T142" s="117">
        <f t="shared" si="26"/>
        <v>1757.1133743607884</v>
      </c>
      <c r="U142" s="117">
        <f t="shared" si="26"/>
        <v>1744.7329314472859</v>
      </c>
      <c r="V142" s="117">
        <f t="shared" si="26"/>
        <v>1760.5909039393102</v>
      </c>
      <c r="W142" s="117">
        <f t="shared" ref="W142:Y142" si="27">W143+W146+W148+W161</f>
        <v>1817.9819008204895</v>
      </c>
      <c r="X142" s="117">
        <f t="shared" si="27"/>
        <v>1886.1640528172047</v>
      </c>
      <c r="Y142" s="117">
        <f t="shared" si="27"/>
        <v>1895.9510680694459</v>
      </c>
      <c r="DA142" s="129" t="s">
        <v>1814</v>
      </c>
    </row>
    <row r="143" spans="1:105" ht="12" customHeight="1" x14ac:dyDescent="0.25">
      <c r="A143" s="121" t="s">
        <v>57</v>
      </c>
      <c r="B143" s="122">
        <f t="shared" ref="B143:Q143" si="28">SUM(B144:B145)</f>
        <v>830.26733955689599</v>
      </c>
      <c r="C143" s="122">
        <f t="shared" si="28"/>
        <v>837.8133724612286</v>
      </c>
      <c r="D143" s="122">
        <f t="shared" si="28"/>
        <v>846.96050605390496</v>
      </c>
      <c r="E143" s="122">
        <f t="shared" si="28"/>
        <v>856.89245764522605</v>
      </c>
      <c r="F143" s="122">
        <f t="shared" si="28"/>
        <v>884.70654441399449</v>
      </c>
      <c r="G143" s="122">
        <f t="shared" si="28"/>
        <v>907.27864253449127</v>
      </c>
      <c r="H143" s="122">
        <f t="shared" si="28"/>
        <v>938.45345337793719</v>
      </c>
      <c r="I143" s="122">
        <f t="shared" si="28"/>
        <v>981.30390718094782</v>
      </c>
      <c r="J143" s="122">
        <f t="shared" si="28"/>
        <v>1033.9927954744769</v>
      </c>
      <c r="K143" s="122">
        <f t="shared" si="28"/>
        <v>1287.2755863241434</v>
      </c>
      <c r="L143" s="122">
        <f t="shared" si="28"/>
        <v>1346.3705720535181</v>
      </c>
      <c r="M143" s="122">
        <f t="shared" si="28"/>
        <v>1404.9944436745575</v>
      </c>
      <c r="N143" s="122">
        <f t="shared" si="28"/>
        <v>1482.8464008394239</v>
      </c>
      <c r="O143" s="122">
        <f t="shared" si="28"/>
        <v>1533.6751105256267</v>
      </c>
      <c r="P143" s="122">
        <f t="shared" si="28"/>
        <v>1550.8859115169803</v>
      </c>
      <c r="Q143" s="122">
        <f t="shared" si="28"/>
        <v>1540.4696735243795</v>
      </c>
      <c r="R143" s="122">
        <f t="shared" ref="R143:V143" si="29">SUM(R144:R145)</f>
        <v>1115.5660772699357</v>
      </c>
      <c r="S143" s="122">
        <f t="shared" si="29"/>
        <v>1122.3752001808396</v>
      </c>
      <c r="T143" s="122">
        <f t="shared" si="29"/>
        <v>1130.1171160119991</v>
      </c>
      <c r="U143" s="122">
        <f t="shared" si="29"/>
        <v>1143.970577763085</v>
      </c>
      <c r="V143" s="122">
        <f t="shared" si="29"/>
        <v>1163.9536571566655</v>
      </c>
      <c r="W143" s="122">
        <f t="shared" ref="W143:Y143" si="30">SUM(W144:W145)</f>
        <v>1191.995755481277</v>
      </c>
      <c r="X143" s="122">
        <f t="shared" si="30"/>
        <v>1220.8832444446975</v>
      </c>
      <c r="Y143" s="122">
        <f t="shared" si="30"/>
        <v>1253.8494465655763</v>
      </c>
      <c r="DA143" s="130" t="s">
        <v>1815</v>
      </c>
    </row>
    <row r="144" spans="1:105" ht="12" customHeight="1" x14ac:dyDescent="0.25">
      <c r="A144" s="97" t="s">
        <v>199</v>
      </c>
      <c r="B144" s="98">
        <v>823.02453533255323</v>
      </c>
      <c r="C144" s="98">
        <v>830.49817977791463</v>
      </c>
      <c r="D144" s="98">
        <v>839.8019171153154</v>
      </c>
      <c r="E144" s="98">
        <v>850.11876312725246</v>
      </c>
      <c r="F144" s="98">
        <v>877.72886001169923</v>
      </c>
      <c r="G144" s="98">
        <v>900.36315160059939</v>
      </c>
      <c r="H144" s="98">
        <v>931.5865669932333</v>
      </c>
      <c r="I144" s="98">
        <v>974.18090248153578</v>
      </c>
      <c r="J144" s="98">
        <v>1026.6694516076768</v>
      </c>
      <c r="K144" s="98">
        <v>1278.4968404193789</v>
      </c>
      <c r="L144" s="98">
        <v>1337.2429254463636</v>
      </c>
      <c r="M144" s="98">
        <v>1395.3964373828298</v>
      </c>
      <c r="N144" s="98">
        <v>1472.8439291614279</v>
      </c>
      <c r="O144" s="98">
        <v>1523.1758247349555</v>
      </c>
      <c r="P144" s="98">
        <v>1540.1297556017428</v>
      </c>
      <c r="Q144" s="98">
        <v>1530.2395451549867</v>
      </c>
      <c r="R144" s="98">
        <v>1108.1588928357507</v>
      </c>
      <c r="S144" s="98">
        <v>1115.044426258778</v>
      </c>
      <c r="T144" s="98">
        <v>1122.6736971269463</v>
      </c>
      <c r="U144" s="98">
        <v>1136.5239118202376</v>
      </c>
      <c r="V144" s="98">
        <v>1156.3793409585046</v>
      </c>
      <c r="W144" s="98">
        <v>1184.209617982973</v>
      </c>
      <c r="X144" s="98">
        <v>1212.7909268559226</v>
      </c>
      <c r="Y144" s="98">
        <v>1245.55567968074</v>
      </c>
      <c r="DA144" s="63" t="s">
        <v>1816</v>
      </c>
    </row>
    <row r="145" spans="1:105" ht="12" customHeight="1" x14ac:dyDescent="0.25">
      <c r="A145" s="97" t="s">
        <v>53</v>
      </c>
      <c r="B145" s="98">
        <v>7.2428042243427306</v>
      </c>
      <c r="C145" s="98">
        <v>7.3151926833139163</v>
      </c>
      <c r="D145" s="98">
        <v>7.1585889385895669</v>
      </c>
      <c r="E145" s="98">
        <v>6.773694517973528</v>
      </c>
      <c r="F145" s="98">
        <v>6.977684402295214</v>
      </c>
      <c r="G145" s="98">
        <v>6.9154909338918378</v>
      </c>
      <c r="H145" s="98">
        <v>6.8668863847038706</v>
      </c>
      <c r="I145" s="98">
        <v>7.1230046994120571</v>
      </c>
      <c r="J145" s="98">
        <v>7.3233438668001778</v>
      </c>
      <c r="K145" s="98">
        <v>8.7787459047644738</v>
      </c>
      <c r="L145" s="98">
        <v>9.1276466071544675</v>
      </c>
      <c r="M145" s="98">
        <v>9.5980062917275415</v>
      </c>
      <c r="N145" s="98">
        <v>10.002471677996059</v>
      </c>
      <c r="O145" s="98">
        <v>10.499285790671054</v>
      </c>
      <c r="P145" s="98">
        <v>10.756155915237414</v>
      </c>
      <c r="Q145" s="98">
        <v>10.230128369392684</v>
      </c>
      <c r="R145" s="98">
        <v>7.4071844341849316</v>
      </c>
      <c r="S145" s="98">
        <v>7.3307739220614705</v>
      </c>
      <c r="T145" s="98">
        <v>7.4434188850528686</v>
      </c>
      <c r="U145" s="98">
        <v>7.4466659428474973</v>
      </c>
      <c r="V145" s="98">
        <v>7.5743161981609664</v>
      </c>
      <c r="W145" s="98">
        <v>7.7861374983039422</v>
      </c>
      <c r="X145" s="98">
        <v>8.0923175887749395</v>
      </c>
      <c r="Y145" s="98">
        <v>8.2937668848362307</v>
      </c>
      <c r="DA145" s="63" t="s">
        <v>1817</v>
      </c>
    </row>
    <row r="146" spans="1:105" ht="12" customHeight="1" x14ac:dyDescent="0.25">
      <c r="A146" s="121" t="s">
        <v>92</v>
      </c>
      <c r="B146" s="122">
        <f t="shared" ref="B146:Y146" si="31">B147</f>
        <v>12.726329702463568</v>
      </c>
      <c r="C146" s="122">
        <f t="shared" si="31"/>
        <v>16.595505743767568</v>
      </c>
      <c r="D146" s="122">
        <f t="shared" si="31"/>
        <v>13.493070060312679</v>
      </c>
      <c r="E146" s="122">
        <f t="shared" si="31"/>
        <v>26.160966183208423</v>
      </c>
      <c r="F146" s="122">
        <f t="shared" si="31"/>
        <v>22.070555835731668</v>
      </c>
      <c r="G146" s="122">
        <f t="shared" si="31"/>
        <v>32.220174372238596</v>
      </c>
      <c r="H146" s="122">
        <f t="shared" si="31"/>
        <v>40.145604571125403</v>
      </c>
      <c r="I146" s="122">
        <f t="shared" si="31"/>
        <v>30.853827309701895</v>
      </c>
      <c r="J146" s="122">
        <f t="shared" si="31"/>
        <v>44.669495725584035</v>
      </c>
      <c r="K146" s="122">
        <f t="shared" si="31"/>
        <v>84.744241091405044</v>
      </c>
      <c r="L146" s="122">
        <f t="shared" si="31"/>
        <v>103.94019562333666</v>
      </c>
      <c r="M146" s="122">
        <f t="shared" si="31"/>
        <v>116.64432866218661</v>
      </c>
      <c r="N146" s="122">
        <f t="shared" si="31"/>
        <v>130.63113869091887</v>
      </c>
      <c r="O146" s="122">
        <f t="shared" si="31"/>
        <v>137.27567648996816</v>
      </c>
      <c r="P146" s="122">
        <f t="shared" si="31"/>
        <v>115.62501434666494</v>
      </c>
      <c r="Q146" s="122">
        <f t="shared" si="31"/>
        <v>177.65103864464754</v>
      </c>
      <c r="R146" s="122">
        <f t="shared" si="31"/>
        <v>151.91738506698499</v>
      </c>
      <c r="S146" s="122">
        <f t="shared" si="31"/>
        <v>146.83666253042566</v>
      </c>
      <c r="T146" s="122">
        <f t="shared" si="31"/>
        <v>102.35892281856103</v>
      </c>
      <c r="U146" s="122">
        <f t="shared" si="31"/>
        <v>85.399090580859209</v>
      </c>
      <c r="V146" s="122">
        <f t="shared" si="31"/>
        <v>76.492784791146988</v>
      </c>
      <c r="W146" s="122">
        <f t="shared" si="31"/>
        <v>74.055585998697126</v>
      </c>
      <c r="X146" s="122">
        <f t="shared" si="31"/>
        <v>78.922605767801031</v>
      </c>
      <c r="Y146" s="122">
        <f t="shared" si="31"/>
        <v>88.494251138010625</v>
      </c>
      <c r="DA146" s="130" t="s">
        <v>1818</v>
      </c>
    </row>
    <row r="147" spans="1:105" ht="12" customHeight="1" x14ac:dyDescent="0.25">
      <c r="A147" s="97" t="s">
        <v>53</v>
      </c>
      <c r="B147" s="98">
        <v>12.726329702463568</v>
      </c>
      <c r="C147" s="98">
        <v>16.595505743767568</v>
      </c>
      <c r="D147" s="98">
        <v>13.493070060312679</v>
      </c>
      <c r="E147" s="98">
        <v>26.160966183208423</v>
      </c>
      <c r="F147" s="98">
        <v>22.070555835731668</v>
      </c>
      <c r="G147" s="98">
        <v>32.220174372238596</v>
      </c>
      <c r="H147" s="98">
        <v>40.145604571125403</v>
      </c>
      <c r="I147" s="98">
        <v>30.853827309701895</v>
      </c>
      <c r="J147" s="98">
        <v>44.669495725584035</v>
      </c>
      <c r="K147" s="98">
        <v>84.744241091405044</v>
      </c>
      <c r="L147" s="98">
        <v>103.94019562333666</v>
      </c>
      <c r="M147" s="98">
        <v>116.64432866218661</v>
      </c>
      <c r="N147" s="98">
        <v>130.63113869091887</v>
      </c>
      <c r="O147" s="98">
        <v>137.27567648996816</v>
      </c>
      <c r="P147" s="98">
        <v>115.62501434666494</v>
      </c>
      <c r="Q147" s="98">
        <v>177.65103864464754</v>
      </c>
      <c r="R147" s="98">
        <v>151.91738506698499</v>
      </c>
      <c r="S147" s="98">
        <v>146.83666253042566</v>
      </c>
      <c r="T147" s="98">
        <v>102.35892281856103</v>
      </c>
      <c r="U147" s="98">
        <v>85.399090580859209</v>
      </c>
      <c r="V147" s="98">
        <v>76.492784791146988</v>
      </c>
      <c r="W147" s="98">
        <v>74.055585998697126</v>
      </c>
      <c r="X147" s="98">
        <v>78.922605767801031</v>
      </c>
      <c r="Y147" s="98">
        <v>88.494251138010625</v>
      </c>
      <c r="DA147" s="63" t="s">
        <v>1819</v>
      </c>
    </row>
    <row r="148" spans="1:105" ht="12" customHeight="1" x14ac:dyDescent="0.25">
      <c r="A148" s="121" t="s">
        <v>55</v>
      </c>
      <c r="B148" s="122">
        <v>220.88751076682601</v>
      </c>
      <c r="C148" s="122">
        <v>220.5282480060427</v>
      </c>
      <c r="D148" s="122">
        <v>209.67200706497536</v>
      </c>
      <c r="E148" s="122">
        <v>190.86321966846668</v>
      </c>
      <c r="F148" s="122">
        <v>186.44724233118762</v>
      </c>
      <c r="G148" s="122">
        <v>192.92007817111767</v>
      </c>
      <c r="H148" s="122">
        <v>198.72859756155532</v>
      </c>
      <c r="I148" s="122">
        <v>214.33707588679945</v>
      </c>
      <c r="J148" s="122">
        <v>235.17939707236775</v>
      </c>
      <c r="K148" s="122">
        <v>255.29231006923391</v>
      </c>
      <c r="L148" s="122">
        <v>285.13069366313732</v>
      </c>
      <c r="M148" s="122">
        <v>326.07352340500199</v>
      </c>
      <c r="N148" s="122">
        <v>353.91281337194675</v>
      </c>
      <c r="O148" s="122">
        <v>388.5596749033391</v>
      </c>
      <c r="P148" s="122">
        <v>406.46880610950723</v>
      </c>
      <c r="Q148" s="122">
        <v>379.31355179249442</v>
      </c>
      <c r="R148" s="122">
        <v>354.76096333214235</v>
      </c>
      <c r="S148" s="122">
        <v>349.80747404989233</v>
      </c>
      <c r="T148" s="122">
        <v>335.27935586005788</v>
      </c>
      <c r="U148" s="122">
        <v>335.67317085542714</v>
      </c>
      <c r="V148" s="122">
        <v>339.15150933984557</v>
      </c>
      <c r="W148" s="122">
        <v>361.76674135310407</v>
      </c>
      <c r="X148" s="122">
        <v>385.8703480295809</v>
      </c>
      <c r="Y148" s="122">
        <v>359.15066932779115</v>
      </c>
      <c r="DA148" s="130" t="s">
        <v>1820</v>
      </c>
    </row>
    <row r="149" spans="1:105" ht="12" customHeight="1" x14ac:dyDescent="0.25">
      <c r="A149" s="97" t="s">
        <v>132</v>
      </c>
      <c r="B149" s="98">
        <v>13.344051399804245</v>
      </c>
      <c r="C149" s="98">
        <v>14.26678111336539</v>
      </c>
      <c r="D149" s="98">
        <v>14.366316587756144</v>
      </c>
      <c r="E149" s="98">
        <v>13.872793308654749</v>
      </c>
      <c r="F149" s="98">
        <v>14.02157936987766</v>
      </c>
      <c r="G149" s="98">
        <v>15.137013034420592</v>
      </c>
      <c r="H149" s="98">
        <v>16.50551036704865</v>
      </c>
      <c r="I149" s="98">
        <v>18.308967598278208</v>
      </c>
      <c r="J149" s="98">
        <v>21.26395947733932</v>
      </c>
      <c r="K149" s="98">
        <v>23.714057125379632</v>
      </c>
      <c r="L149" s="98">
        <v>26.924570382953018</v>
      </c>
      <c r="M149" s="98">
        <v>31.846381262868789</v>
      </c>
      <c r="N149" s="98">
        <v>33.567400793163458</v>
      </c>
      <c r="O149" s="98">
        <v>36.5887797149786</v>
      </c>
      <c r="P149" s="98">
        <v>36.860530293102279</v>
      </c>
      <c r="Q149" s="98">
        <v>34.921976372365314</v>
      </c>
      <c r="R149" s="98">
        <v>25.649494242258786</v>
      </c>
      <c r="S149" s="98">
        <v>26.098572834077554</v>
      </c>
      <c r="T149" s="98">
        <v>25.121668094655291</v>
      </c>
      <c r="U149" s="98">
        <v>26.676372508324452</v>
      </c>
      <c r="V149" s="98">
        <v>26.927378494946851</v>
      </c>
      <c r="W149" s="98">
        <v>27.341443411703036</v>
      </c>
      <c r="X149" s="98">
        <v>27.906880390730329</v>
      </c>
      <c r="Y149" s="98">
        <v>28.799428022784447</v>
      </c>
      <c r="DA149" s="63" t="s">
        <v>1821</v>
      </c>
    </row>
    <row r="150" spans="1:105" ht="12" customHeight="1" x14ac:dyDescent="0.25">
      <c r="A150" s="97" t="s">
        <v>131</v>
      </c>
      <c r="B150" s="98">
        <v>2.4533326317751916E-2</v>
      </c>
      <c r="C150" s="98">
        <v>2.3967372241812668E-2</v>
      </c>
      <c r="D150" s="98">
        <v>2.2919265863976444E-2</v>
      </c>
      <c r="E150" s="98">
        <v>2.4926987208877253E-2</v>
      </c>
      <c r="F150" s="98">
        <v>2.5977423120571386E-2</v>
      </c>
      <c r="G150" s="98">
        <v>2.8250358983683877E-2</v>
      </c>
      <c r="H150" s="98">
        <v>3.1526150240595539E-2</v>
      </c>
      <c r="I150" s="98">
        <v>4.5578613822898684E-2</v>
      </c>
      <c r="J150" s="98">
        <v>7.6302856436320426E-2</v>
      </c>
      <c r="K150" s="98">
        <v>0.11370925568511804</v>
      </c>
      <c r="L150" s="98">
        <v>0.13876104606933229</v>
      </c>
      <c r="M150" s="98">
        <v>0.1588107797584595</v>
      </c>
      <c r="N150" s="98">
        <v>0.18937625792103943</v>
      </c>
      <c r="O150" s="98">
        <v>0.25003924665897909</v>
      </c>
      <c r="P150" s="98">
        <v>0.26519233876735887</v>
      </c>
      <c r="Q150" s="98">
        <v>0.28186316791565319</v>
      </c>
      <c r="R150" s="98">
        <v>0.20345991750490969</v>
      </c>
      <c r="S150" s="98">
        <v>0.20021409714905675</v>
      </c>
      <c r="T150" s="98">
        <v>0.19547096304913208</v>
      </c>
      <c r="U150" s="98">
        <v>0.22256005582772206</v>
      </c>
      <c r="V150" s="98">
        <v>0.22707858394448965</v>
      </c>
      <c r="W150" s="98">
        <v>0.23465126954093293</v>
      </c>
      <c r="X150" s="98">
        <v>0.24545961955846099</v>
      </c>
      <c r="Y150" s="98">
        <v>0.25857111994533871</v>
      </c>
      <c r="DA150" s="63" t="s">
        <v>1822</v>
      </c>
    </row>
    <row r="151" spans="1:105" ht="12" customHeight="1" x14ac:dyDescent="0.25">
      <c r="A151" s="100" t="s">
        <v>199</v>
      </c>
      <c r="B151" s="101">
        <v>2.8049108864114385E-3</v>
      </c>
      <c r="C151" s="101">
        <v>5.3082301525852393E-3</v>
      </c>
      <c r="D151" s="101">
        <v>2.0448408874694933E-3</v>
      </c>
      <c r="E151" s="101">
        <v>1.3099051038002914E-3</v>
      </c>
      <c r="F151" s="101">
        <v>1.7903334092772255E-3</v>
      </c>
      <c r="G151" s="101">
        <v>1.8806235250134337E-3</v>
      </c>
      <c r="H151" s="101">
        <v>2.8834549605334606E-3</v>
      </c>
      <c r="I151" s="101">
        <v>3.391981311975148E-3</v>
      </c>
      <c r="J151" s="101">
        <v>5.3601981065680435E-3</v>
      </c>
      <c r="K151" s="101">
        <v>7.5064758772089924E-3</v>
      </c>
      <c r="L151" s="101">
        <v>9.0752040788402363E-3</v>
      </c>
      <c r="M151" s="101">
        <v>1.6021841216703473E-2</v>
      </c>
      <c r="N151" s="101">
        <v>1.2847236257160942E-2</v>
      </c>
      <c r="O151" s="101">
        <v>1.1262012900932638E-2</v>
      </c>
      <c r="P151" s="101">
        <v>2.3667067463332983E-2</v>
      </c>
      <c r="Q151" s="101">
        <v>6.3361381721650754E-3</v>
      </c>
      <c r="R151" s="101">
        <v>6.4201274219300268E-3</v>
      </c>
      <c r="S151" s="101">
        <v>1.0973444451588737E-2</v>
      </c>
      <c r="T151" s="101">
        <v>1.2555721428272116E-2</v>
      </c>
      <c r="U151" s="101">
        <v>1.8754499303098415E-2</v>
      </c>
      <c r="V151" s="101">
        <v>1.5709329189761215E-2</v>
      </c>
      <c r="W151" s="101">
        <v>1.7936889912661822E-2</v>
      </c>
      <c r="X151" s="101">
        <v>2.0260690710100365E-2</v>
      </c>
      <c r="Y151" s="101">
        <v>1.7273946195954449E-2</v>
      </c>
      <c r="DA151" s="131" t="s">
        <v>1823</v>
      </c>
    </row>
    <row r="152" spans="1:105" ht="12" customHeight="1" x14ac:dyDescent="0.25">
      <c r="A152" s="103" t="s">
        <v>52</v>
      </c>
      <c r="B152" s="104">
        <v>2.1728415431340478E-2</v>
      </c>
      <c r="C152" s="104">
        <v>1.8659142089227428E-2</v>
      </c>
      <c r="D152" s="104">
        <v>2.0874424976506951E-2</v>
      </c>
      <c r="E152" s="104">
        <v>2.3617082105076962E-2</v>
      </c>
      <c r="F152" s="104">
        <v>2.4187089711294161E-2</v>
      </c>
      <c r="G152" s="104">
        <v>2.6369735458670444E-2</v>
      </c>
      <c r="H152" s="104">
        <v>2.8642695280062077E-2</v>
      </c>
      <c r="I152" s="104">
        <v>4.2186632510923534E-2</v>
      </c>
      <c r="J152" s="104">
        <v>7.0942658329752384E-2</v>
      </c>
      <c r="K152" s="104">
        <v>0.10620277980790904</v>
      </c>
      <c r="L152" s="104">
        <v>0.12968584199049205</v>
      </c>
      <c r="M152" s="104">
        <v>0.14278893854175603</v>
      </c>
      <c r="N152" s="104">
        <v>0.17652902166387849</v>
      </c>
      <c r="O152" s="104">
        <v>0.23877723375804646</v>
      </c>
      <c r="P152" s="104">
        <v>0.24152527130402587</v>
      </c>
      <c r="Q152" s="104">
        <v>0.27552702974348814</v>
      </c>
      <c r="R152" s="104">
        <v>0.19703979008297967</v>
      </c>
      <c r="S152" s="104">
        <v>0.18924065269746801</v>
      </c>
      <c r="T152" s="104">
        <v>0.18291524162085998</v>
      </c>
      <c r="U152" s="104">
        <v>0.20380555652462365</v>
      </c>
      <c r="V152" s="104">
        <v>0.21136925475472845</v>
      </c>
      <c r="W152" s="104">
        <v>0.21671437962827111</v>
      </c>
      <c r="X152" s="104">
        <v>0.22519892884836062</v>
      </c>
      <c r="Y152" s="104">
        <v>0.24129717374938428</v>
      </c>
      <c r="DA152" s="132" t="s">
        <v>1824</v>
      </c>
    </row>
    <row r="153" spans="1:105" ht="12" customHeight="1" x14ac:dyDescent="0.25">
      <c r="A153" s="106" t="s">
        <v>124</v>
      </c>
      <c r="B153" s="101">
        <v>181.42804096918547</v>
      </c>
      <c r="C153" s="101">
        <v>167.39385608418337</v>
      </c>
      <c r="D153" s="101">
        <v>156.80986573821534</v>
      </c>
      <c r="E153" s="101">
        <v>141.44210807908775</v>
      </c>
      <c r="F153" s="101">
        <v>133.42416721900901</v>
      </c>
      <c r="G153" s="101">
        <v>126.25185977523597</v>
      </c>
      <c r="H153" s="101">
        <v>113.16373191243237</v>
      </c>
      <c r="I153" s="101">
        <v>111.24796718766157</v>
      </c>
      <c r="J153" s="101">
        <v>112.53285255637232</v>
      </c>
      <c r="K153" s="101">
        <v>115.24799817084593</v>
      </c>
      <c r="L153" s="101">
        <v>123.05424786071556</v>
      </c>
      <c r="M153" s="101">
        <v>135.69644687654196</v>
      </c>
      <c r="N153" s="101">
        <v>145.48166367457398</v>
      </c>
      <c r="O153" s="101">
        <v>166.23464753452839</v>
      </c>
      <c r="P153" s="101">
        <v>174.38781411895664</v>
      </c>
      <c r="Q153" s="101">
        <v>167.42199962109399</v>
      </c>
      <c r="R153" s="101">
        <v>161.86767509663986</v>
      </c>
      <c r="S153" s="101">
        <v>158.76495282525082</v>
      </c>
      <c r="T153" s="101">
        <v>147.16785874749741</v>
      </c>
      <c r="U153" s="101">
        <v>131.47855243005139</v>
      </c>
      <c r="V153" s="101">
        <v>124.58049635743521</v>
      </c>
      <c r="W153" s="101">
        <v>133.61855695157405</v>
      </c>
      <c r="X153" s="101">
        <v>150.92037659898611</v>
      </c>
      <c r="Y153" s="101">
        <v>126.3527694901672</v>
      </c>
      <c r="DA153" s="131" t="s">
        <v>1825</v>
      </c>
    </row>
    <row r="154" spans="1:105" ht="12" customHeight="1" x14ac:dyDescent="0.25">
      <c r="A154" s="107" t="s">
        <v>123</v>
      </c>
      <c r="B154" s="104">
        <v>0.34962923924543515</v>
      </c>
      <c r="C154" s="104">
        <v>0.29274069739058511</v>
      </c>
      <c r="D154" s="104">
        <v>0.25820222395586134</v>
      </c>
      <c r="E154" s="104">
        <v>0.25609105150958539</v>
      </c>
      <c r="F154" s="104">
        <v>0.25352925617680044</v>
      </c>
      <c r="G154" s="104">
        <v>0.24484721485215177</v>
      </c>
      <c r="H154" s="104">
        <v>0.21399290956553163</v>
      </c>
      <c r="I154" s="104">
        <v>0.29365103515497132</v>
      </c>
      <c r="J154" s="104">
        <v>0.43836929139545633</v>
      </c>
      <c r="K154" s="104">
        <v>0.60286416974659907</v>
      </c>
      <c r="L154" s="104">
        <v>0.69266533416115028</v>
      </c>
      <c r="M154" s="104">
        <v>0.6450338368616747</v>
      </c>
      <c r="N154" s="104">
        <v>0.74182198587693804</v>
      </c>
      <c r="O154" s="104">
        <v>1.0098420227461142</v>
      </c>
      <c r="P154" s="104">
        <v>1.1017032791475256</v>
      </c>
      <c r="Q154" s="104">
        <v>1.1875581276746994</v>
      </c>
      <c r="R154" s="104">
        <v>1.1980593911711299</v>
      </c>
      <c r="S154" s="104">
        <v>1.2403345261396672</v>
      </c>
      <c r="T154" s="104">
        <v>1.198772807788421</v>
      </c>
      <c r="U154" s="104">
        <v>1.0546392294799198</v>
      </c>
      <c r="V154" s="104">
        <v>0.9865186925107543</v>
      </c>
      <c r="W154" s="104">
        <v>1.1492761033841714</v>
      </c>
      <c r="X154" s="104">
        <v>1.4682712966475067</v>
      </c>
      <c r="Y154" s="104">
        <v>1.0904675834988145</v>
      </c>
      <c r="DA154" s="132" t="s">
        <v>1826</v>
      </c>
    </row>
    <row r="155" spans="1:105" ht="12" customHeight="1" x14ac:dyDescent="0.25">
      <c r="A155" s="108" t="s">
        <v>50</v>
      </c>
      <c r="B155" s="98">
        <v>4.0093693182676658E-2</v>
      </c>
      <c r="C155" s="98">
        <v>6.4854156719095016E-2</v>
      </c>
      <c r="D155" s="98">
        <v>2.3028827654804414E-2</v>
      </c>
      <c r="E155" s="98">
        <v>1.3460999476192396E-2</v>
      </c>
      <c r="F155" s="98">
        <v>1.7539614326277604E-2</v>
      </c>
      <c r="G155" s="98">
        <v>1.6399626550474153E-2</v>
      </c>
      <c r="H155" s="98">
        <v>1.9565875244190137E-2</v>
      </c>
      <c r="I155" s="98">
        <v>2.1917895773986666E-2</v>
      </c>
      <c r="J155" s="98">
        <v>3.0765968605827466E-2</v>
      </c>
      <c r="K155" s="98">
        <v>3.9659335341404554E-2</v>
      </c>
      <c r="L155" s="98">
        <v>4.5587838031879227E-2</v>
      </c>
      <c r="M155" s="98">
        <v>6.4033323460481559E-2</v>
      </c>
      <c r="N155" s="98">
        <v>4.8268649335742757E-2</v>
      </c>
      <c r="O155" s="98">
        <v>4.1438041684748413E-2</v>
      </c>
      <c r="P155" s="98">
        <v>9.3964196005086514E-2</v>
      </c>
      <c r="Q155" s="98">
        <v>2.1135801555686437E-2</v>
      </c>
      <c r="R155" s="98">
        <v>3.6249387959710569E-2</v>
      </c>
      <c r="S155" s="98">
        <v>7.023040101282986E-2</v>
      </c>
      <c r="T155" s="98">
        <v>7.9237042655039475E-2</v>
      </c>
      <c r="U155" s="98">
        <v>8.773227064317303E-2</v>
      </c>
      <c r="V155" s="98">
        <v>6.542292920967302E-2</v>
      </c>
      <c r="W155" s="98">
        <v>8.7922723304512451E-2</v>
      </c>
      <c r="X155" s="98">
        <v>0.12752283548683618</v>
      </c>
      <c r="Y155" s="98">
        <v>7.0280578372470967E-2</v>
      </c>
      <c r="DA155" s="63" t="s">
        <v>1827</v>
      </c>
    </row>
    <row r="156" spans="1:105" ht="12" customHeight="1" x14ac:dyDescent="0.25">
      <c r="A156" s="108" t="s">
        <v>52</v>
      </c>
      <c r="B156" s="98">
        <v>0.30953554606275852</v>
      </c>
      <c r="C156" s="98">
        <v>0.22788654067149008</v>
      </c>
      <c r="D156" s="98">
        <v>0.23517339630105694</v>
      </c>
      <c r="E156" s="98">
        <v>0.242630052033393</v>
      </c>
      <c r="F156" s="98">
        <v>0.23598964185052285</v>
      </c>
      <c r="G156" s="98">
        <v>0.22844758830167763</v>
      </c>
      <c r="H156" s="98">
        <v>0.19442703432134148</v>
      </c>
      <c r="I156" s="98">
        <v>0.27173313938098465</v>
      </c>
      <c r="J156" s="98">
        <v>0.40760332278962885</v>
      </c>
      <c r="K156" s="98">
        <v>0.56320483440519453</v>
      </c>
      <c r="L156" s="98">
        <v>0.64707749612927101</v>
      </c>
      <c r="M156" s="98">
        <v>0.58100051340119319</v>
      </c>
      <c r="N156" s="98">
        <v>0.69355333654119533</v>
      </c>
      <c r="O156" s="98">
        <v>0.96840398106136572</v>
      </c>
      <c r="P156" s="98">
        <v>1.0077390831424391</v>
      </c>
      <c r="Q156" s="98">
        <v>1.166422326119013</v>
      </c>
      <c r="R156" s="98">
        <v>1.1618100032114194</v>
      </c>
      <c r="S156" s="98">
        <v>1.1701041251268374</v>
      </c>
      <c r="T156" s="98">
        <v>1.1195357651333815</v>
      </c>
      <c r="U156" s="98">
        <v>0.96690695883674682</v>
      </c>
      <c r="V156" s="98">
        <v>0.92109576330108123</v>
      </c>
      <c r="W156" s="98">
        <v>1.0613533800796588</v>
      </c>
      <c r="X156" s="98">
        <v>1.3407484611606706</v>
      </c>
      <c r="Y156" s="98">
        <v>1.0201870051263435</v>
      </c>
      <c r="DA156" s="63" t="s">
        <v>1828</v>
      </c>
    </row>
    <row r="157" spans="1:105" ht="12" customHeight="1" x14ac:dyDescent="0.25">
      <c r="A157" s="106" t="s">
        <v>122</v>
      </c>
      <c r="B157" s="101">
        <v>21.935580809526527</v>
      </c>
      <c r="C157" s="101">
        <v>33.193466258640939</v>
      </c>
      <c r="D157" s="101">
        <v>33.008610973448953</v>
      </c>
      <c r="E157" s="101">
        <v>30.20867766555364</v>
      </c>
      <c r="F157" s="101">
        <v>32.802253725860581</v>
      </c>
      <c r="G157" s="101">
        <v>43.340469806722041</v>
      </c>
      <c r="H157" s="101">
        <v>57.214566360756038</v>
      </c>
      <c r="I157" s="101">
        <v>65.248273697066182</v>
      </c>
      <c r="J157" s="101">
        <v>70.50858686538659</v>
      </c>
      <c r="K157" s="101">
        <v>73.944977286275176</v>
      </c>
      <c r="L157" s="101">
        <v>84.051818170013433</v>
      </c>
      <c r="M157" s="101">
        <v>103.34908227625647</v>
      </c>
      <c r="N157" s="101">
        <v>112.89569619691301</v>
      </c>
      <c r="O157" s="101">
        <v>115.93104392235176</v>
      </c>
      <c r="P157" s="101">
        <v>117.15595618653911</v>
      </c>
      <c r="Q157" s="101">
        <v>104.95131149600782</v>
      </c>
      <c r="R157" s="101">
        <v>97.607314636096717</v>
      </c>
      <c r="S157" s="101">
        <v>93.368733824576651</v>
      </c>
      <c r="T157" s="101">
        <v>89.747523031851429</v>
      </c>
      <c r="U157" s="101">
        <v>94.600131124097658</v>
      </c>
      <c r="V157" s="101">
        <v>99.508854510691549</v>
      </c>
      <c r="W157" s="101">
        <v>104.7243777134933</v>
      </c>
      <c r="X157" s="101">
        <v>105.95594611152619</v>
      </c>
      <c r="Y157" s="101">
        <v>105.0636504241844</v>
      </c>
      <c r="DA157" s="131" t="s">
        <v>1829</v>
      </c>
    </row>
    <row r="158" spans="1:105" ht="12" customHeight="1" x14ac:dyDescent="0.25">
      <c r="A158" s="107" t="s">
        <v>121</v>
      </c>
      <c r="B158" s="104">
        <v>3.8056750227465508</v>
      </c>
      <c r="C158" s="104">
        <v>5.3574364802205974</v>
      </c>
      <c r="D158" s="104">
        <v>5.2060922757350907</v>
      </c>
      <c r="E158" s="104">
        <v>5.0586225764521116</v>
      </c>
      <c r="F158" s="104">
        <v>5.9197353371430301</v>
      </c>
      <c r="G158" s="104">
        <v>7.9176379809032511</v>
      </c>
      <c r="H158" s="104">
        <v>11.599269861512131</v>
      </c>
      <c r="I158" s="104">
        <v>19.192637754815642</v>
      </c>
      <c r="J158" s="104">
        <v>30.359326025437731</v>
      </c>
      <c r="K158" s="104">
        <v>41.668704061301483</v>
      </c>
      <c r="L158" s="104">
        <v>50.268630869224815</v>
      </c>
      <c r="M158" s="104">
        <v>54.37776837271462</v>
      </c>
      <c r="N158" s="104">
        <v>61.036854463498315</v>
      </c>
      <c r="O158" s="104">
        <v>68.545322462075262</v>
      </c>
      <c r="P158" s="104">
        <v>76.697609892994279</v>
      </c>
      <c r="Q158" s="104">
        <v>70.548843007436957</v>
      </c>
      <c r="R158" s="104">
        <v>68.234960048470938</v>
      </c>
      <c r="S158" s="104">
        <v>70.134665942698604</v>
      </c>
      <c r="T158" s="104">
        <v>71.848062215216231</v>
      </c>
      <c r="U158" s="104">
        <v>81.640915507646</v>
      </c>
      <c r="V158" s="104">
        <v>86.921182700316734</v>
      </c>
      <c r="W158" s="104">
        <v>94.698435903408551</v>
      </c>
      <c r="X158" s="104">
        <v>99.373414012132301</v>
      </c>
      <c r="Y158" s="104">
        <v>97.585782687210951</v>
      </c>
      <c r="DA158" s="132" t="s">
        <v>1830</v>
      </c>
    </row>
    <row r="159" spans="1:105" ht="12" customHeight="1" x14ac:dyDescent="0.25">
      <c r="A159" s="108" t="s">
        <v>53</v>
      </c>
      <c r="B159" s="98">
        <v>0.42424977357116289</v>
      </c>
      <c r="C159" s="98">
        <v>1.1817626782138446</v>
      </c>
      <c r="D159" s="98">
        <v>0.46363666131515036</v>
      </c>
      <c r="E159" s="98">
        <v>0.25958417432219993</v>
      </c>
      <c r="F159" s="98">
        <v>0.40625826614425731</v>
      </c>
      <c r="G159" s="98">
        <v>0.52431263399990913</v>
      </c>
      <c r="H159" s="98">
        <v>1.0700794298532106</v>
      </c>
      <c r="I159" s="98">
        <v>1.4363619721444925</v>
      </c>
      <c r="J159" s="98">
        <v>2.1261641632590793</v>
      </c>
      <c r="K159" s="98">
        <v>2.7172329571075231</v>
      </c>
      <c r="L159" s="98">
        <v>3.2516432053629445</v>
      </c>
      <c r="M159" s="98">
        <v>5.323932628249068</v>
      </c>
      <c r="N159" s="98">
        <v>3.9329874303374015</v>
      </c>
      <c r="O159" s="98">
        <v>2.6115087228297944</v>
      </c>
      <c r="P159" s="98">
        <v>6.5675543078391545</v>
      </c>
      <c r="Q159" s="98">
        <v>0.92333716939401711</v>
      </c>
      <c r="R159" s="98">
        <v>1.7446675914870655</v>
      </c>
      <c r="S159" s="98">
        <v>3.8546644383187574</v>
      </c>
      <c r="T159" s="98">
        <v>4.6809803194306392</v>
      </c>
      <c r="U159" s="98">
        <v>6.9862276946808555</v>
      </c>
      <c r="V159" s="98">
        <v>6.1189559533705129</v>
      </c>
      <c r="W159" s="98">
        <v>7.0633923518326869</v>
      </c>
      <c r="X159" s="98">
        <v>8.0584321102396324</v>
      </c>
      <c r="Y159" s="98">
        <v>6.5118146647070896</v>
      </c>
      <c r="DA159" s="63" t="s">
        <v>1831</v>
      </c>
    </row>
    <row r="160" spans="1:105" ht="12" customHeight="1" x14ac:dyDescent="0.25">
      <c r="A160" s="108" t="s">
        <v>52</v>
      </c>
      <c r="B160" s="98">
        <v>3.381425249175388</v>
      </c>
      <c r="C160" s="98">
        <v>4.1756738020067532</v>
      </c>
      <c r="D160" s="98">
        <v>4.7424556144199403</v>
      </c>
      <c r="E160" s="98">
        <v>4.799038402129912</v>
      </c>
      <c r="F160" s="98">
        <v>5.513477070998773</v>
      </c>
      <c r="G160" s="98">
        <v>7.3933253469033415</v>
      </c>
      <c r="H160" s="98">
        <v>10.52919043165892</v>
      </c>
      <c r="I160" s="98">
        <v>17.75627578267115</v>
      </c>
      <c r="J160" s="98">
        <v>28.233161862178651</v>
      </c>
      <c r="K160" s="98">
        <v>38.951471104193956</v>
      </c>
      <c r="L160" s="98">
        <v>47.016987663861869</v>
      </c>
      <c r="M160" s="98">
        <v>49.053835744465552</v>
      </c>
      <c r="N160" s="98">
        <v>57.103867033160917</v>
      </c>
      <c r="O160" s="98">
        <v>65.933813739245466</v>
      </c>
      <c r="P160" s="98">
        <v>70.13005558515512</v>
      </c>
      <c r="Q160" s="98">
        <v>69.62550583804294</v>
      </c>
      <c r="R160" s="98">
        <v>66.490292456983866</v>
      </c>
      <c r="S160" s="98">
        <v>66.28000150437984</v>
      </c>
      <c r="T160" s="98">
        <v>67.167081895785586</v>
      </c>
      <c r="U160" s="98">
        <v>74.65468781296515</v>
      </c>
      <c r="V160" s="98">
        <v>80.802226746946218</v>
      </c>
      <c r="W160" s="98">
        <v>87.635043551575862</v>
      </c>
      <c r="X160" s="98">
        <v>91.314981901892665</v>
      </c>
      <c r="Y160" s="98">
        <v>91.073968022503863</v>
      </c>
      <c r="DA160" s="63" t="s">
        <v>1832</v>
      </c>
    </row>
    <row r="161" spans="1:105" ht="12" customHeight="1" x14ac:dyDescent="0.25">
      <c r="A161" s="121" t="s">
        <v>54</v>
      </c>
      <c r="B161" s="122">
        <v>122.16442917851376</v>
      </c>
      <c r="C161" s="122">
        <v>132.76530072846035</v>
      </c>
      <c r="D161" s="122">
        <v>126.93409339361642</v>
      </c>
      <c r="E161" s="122">
        <v>124.56748686768837</v>
      </c>
      <c r="F161" s="122">
        <v>120.19726888781722</v>
      </c>
      <c r="G161" s="122">
        <v>122.72267844971665</v>
      </c>
      <c r="H161" s="122">
        <v>144.16036399285184</v>
      </c>
      <c r="I161" s="122">
        <v>152.84783911723119</v>
      </c>
      <c r="J161" s="122">
        <v>164.20305171624545</v>
      </c>
      <c r="K161" s="122">
        <v>175.6649524763755</v>
      </c>
      <c r="L161" s="122">
        <v>194.02931281621053</v>
      </c>
      <c r="M161" s="122">
        <v>199.39657691433047</v>
      </c>
      <c r="N161" s="122">
        <v>210.58233395572276</v>
      </c>
      <c r="O161" s="122">
        <v>201.35147883315199</v>
      </c>
      <c r="P161" s="122">
        <v>225.32516922867515</v>
      </c>
      <c r="Q161" s="122">
        <v>215.31579060148374</v>
      </c>
      <c r="R161" s="122">
        <v>195.1943974375969</v>
      </c>
      <c r="S161" s="122">
        <v>186.67710933240426</v>
      </c>
      <c r="T161" s="122">
        <v>189.35797967017049</v>
      </c>
      <c r="U161" s="122">
        <v>179.69009224791472</v>
      </c>
      <c r="V161" s="122">
        <v>180.99295265165227</v>
      </c>
      <c r="W161" s="122">
        <v>190.16381798741122</v>
      </c>
      <c r="X161" s="122">
        <v>200.48785457512525</v>
      </c>
      <c r="Y161" s="122">
        <v>194.45670103806785</v>
      </c>
      <c r="DA161" s="130" t="s">
        <v>1833</v>
      </c>
    </row>
    <row r="162" spans="1:105" ht="12" customHeight="1" x14ac:dyDescent="0.25">
      <c r="A162" s="97" t="s">
        <v>202</v>
      </c>
      <c r="B162" s="98">
        <v>10.79697428731143</v>
      </c>
      <c r="C162" s="98">
        <v>12.398573804249521</v>
      </c>
      <c r="D162" s="98">
        <v>12.119616234291939</v>
      </c>
      <c r="E162" s="98">
        <v>12.729332181723048</v>
      </c>
      <c r="F162" s="98">
        <v>12.148766595003249</v>
      </c>
      <c r="G162" s="98">
        <v>12.464745282363307</v>
      </c>
      <c r="H162" s="98">
        <v>14.532871184868005</v>
      </c>
      <c r="I162" s="98">
        <v>14.128985282362439</v>
      </c>
      <c r="J162" s="98">
        <v>14.028088907423671</v>
      </c>
      <c r="K162" s="98">
        <v>14.057723206203814</v>
      </c>
      <c r="L162" s="98">
        <v>14.681066637885056</v>
      </c>
      <c r="M162" s="98">
        <v>14.741250620643534</v>
      </c>
      <c r="N162" s="98">
        <v>14.98199339386478</v>
      </c>
      <c r="O162" s="98">
        <v>15.047451844203241</v>
      </c>
      <c r="P162" s="98">
        <v>15.146433637601403</v>
      </c>
      <c r="Q162" s="98">
        <v>15.027408517021428</v>
      </c>
      <c r="R162" s="98">
        <v>10.911594117762419</v>
      </c>
      <c r="S162" s="98">
        <v>10.96116232122572</v>
      </c>
      <c r="T162" s="98">
        <v>11.022940801773974</v>
      </c>
      <c r="U162" s="98">
        <v>11.111291090650285</v>
      </c>
      <c r="V162" s="98">
        <v>11.182252501814006</v>
      </c>
      <c r="W162" s="98">
        <v>11.262169313464694</v>
      </c>
      <c r="X162" s="98">
        <v>11.308720848350825</v>
      </c>
      <c r="Y162" s="98">
        <v>11.384102885716464</v>
      </c>
      <c r="DA162" s="63" t="s">
        <v>1834</v>
      </c>
    </row>
    <row r="163" spans="1:105" ht="12" customHeight="1" x14ac:dyDescent="0.25">
      <c r="A163" s="97" t="s">
        <v>50</v>
      </c>
      <c r="B163" s="98">
        <v>37.336465062181041</v>
      </c>
      <c r="C163" s="98">
        <v>35.586224401100786</v>
      </c>
      <c r="D163" s="98">
        <v>34.535977290366233</v>
      </c>
      <c r="E163" s="98">
        <v>32.802585896044789</v>
      </c>
      <c r="F163" s="98">
        <v>31.719738715488315</v>
      </c>
      <c r="G163" s="98">
        <v>30.865418626947864</v>
      </c>
      <c r="H163" s="98">
        <v>29.804920301809403</v>
      </c>
      <c r="I163" s="98">
        <v>31.536268666473081</v>
      </c>
      <c r="J163" s="98">
        <v>33.757893524762324</v>
      </c>
      <c r="K163" s="98">
        <v>36.885979961957297</v>
      </c>
      <c r="L163" s="98">
        <v>39.255293874830507</v>
      </c>
      <c r="M163" s="98">
        <v>42.552186686515306</v>
      </c>
      <c r="N163" s="98">
        <v>45.156142965094162</v>
      </c>
      <c r="O163" s="98">
        <v>47.174861442209057</v>
      </c>
      <c r="P163" s="98">
        <v>47.411151350778745</v>
      </c>
      <c r="Q163" s="98">
        <v>45.788505913232221</v>
      </c>
      <c r="R163" s="98">
        <v>42.51960570612335</v>
      </c>
      <c r="S163" s="98">
        <v>40.504019201212422</v>
      </c>
      <c r="T163" s="98">
        <v>38.692499343648358</v>
      </c>
      <c r="U163" s="98">
        <v>32.154738004511927</v>
      </c>
      <c r="V163" s="98">
        <v>29.845919606588037</v>
      </c>
      <c r="W163" s="98">
        <v>31.961162723553119</v>
      </c>
      <c r="X163" s="98">
        <v>36.47489766837402</v>
      </c>
      <c r="Y163" s="98">
        <v>30.958362166864674</v>
      </c>
      <c r="DA163" s="63" t="s">
        <v>1835</v>
      </c>
    </row>
    <row r="164" spans="1:105" ht="12" customHeight="1" x14ac:dyDescent="0.25">
      <c r="A164" s="109" t="s">
        <v>120</v>
      </c>
      <c r="B164" s="33">
        <v>74.03098982902128</v>
      </c>
      <c r="C164" s="33">
        <v>84.78050252311003</v>
      </c>
      <c r="D164" s="33">
        <v>80.278499868958249</v>
      </c>
      <c r="E164" s="33">
        <v>79.035568789920532</v>
      </c>
      <c r="F164" s="33">
        <v>76.32876357732566</v>
      </c>
      <c r="G164" s="33">
        <v>79.392514540405486</v>
      </c>
      <c r="H164" s="33">
        <v>99.822572506174424</v>
      </c>
      <c r="I164" s="33">
        <v>107.18258516839566</v>
      </c>
      <c r="J164" s="33">
        <v>116.41706928405945</v>
      </c>
      <c r="K164" s="33">
        <v>124.72124930821438</v>
      </c>
      <c r="L164" s="33">
        <v>140.09295230349497</v>
      </c>
      <c r="M164" s="33">
        <v>142.10313960717161</v>
      </c>
      <c r="N164" s="33">
        <v>150.44419759676381</v>
      </c>
      <c r="O164" s="33">
        <v>139.1291655467397</v>
      </c>
      <c r="P164" s="33">
        <v>162.76758424029501</v>
      </c>
      <c r="Q164" s="33">
        <v>154.49987617123008</v>
      </c>
      <c r="R164" s="33">
        <v>141.76319761371113</v>
      </c>
      <c r="S164" s="33">
        <v>135.21192780996611</v>
      </c>
      <c r="T164" s="33">
        <v>139.64253952474814</v>
      </c>
      <c r="U164" s="33">
        <v>136.4240631527525</v>
      </c>
      <c r="V164" s="33">
        <v>139.96478054325024</v>
      </c>
      <c r="W164" s="33">
        <v>146.94048595039342</v>
      </c>
      <c r="X164" s="33">
        <v>152.7042360584004</v>
      </c>
      <c r="Y164" s="33">
        <v>152.11423598548672</v>
      </c>
      <c r="DA164" s="60" t="s">
        <v>1836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0.46347589714338761</v>
      </c>
      <c r="C166" s="119">
        <f t="shared" si="32"/>
        <v>0.47086138463836391</v>
      </c>
      <c r="D166" s="119">
        <f t="shared" si="32"/>
        <v>0.47275643729206829</v>
      </c>
      <c r="E166" s="119">
        <f t="shared" si="32"/>
        <v>0.47986159140099399</v>
      </c>
      <c r="F166" s="119">
        <f t="shared" si="32"/>
        <v>0.48444470287003599</v>
      </c>
      <c r="G166" s="119">
        <f t="shared" si="32"/>
        <v>0.49848131890805075</v>
      </c>
      <c r="H166" s="119">
        <f t="shared" si="32"/>
        <v>0.51771238753473547</v>
      </c>
      <c r="I166" s="119">
        <f t="shared" si="32"/>
        <v>0.53430559731474159</v>
      </c>
      <c r="J166" s="119">
        <f t="shared" si="32"/>
        <v>0.55939050857927219</v>
      </c>
      <c r="K166" s="119">
        <f t="shared" si="32"/>
        <v>0.58620894075723429</v>
      </c>
      <c r="L166" s="119">
        <f t="shared" si="32"/>
        <v>0.60992529381155036</v>
      </c>
      <c r="M166" s="119">
        <f t="shared" si="32"/>
        <v>0.63211695710431204</v>
      </c>
      <c r="N166" s="119">
        <f t="shared" si="32"/>
        <v>0.65424120799471819</v>
      </c>
      <c r="O166" s="119">
        <f t="shared" si="32"/>
        <v>0.6709833457224732</v>
      </c>
      <c r="P166" s="119">
        <f t="shared" si="32"/>
        <v>0.6700929393708891</v>
      </c>
      <c r="Q166" s="119">
        <f t="shared" si="32"/>
        <v>0.68777387184099925</v>
      </c>
      <c r="R166" s="119">
        <f t="shared" ref="R166:V166" si="33">IF(R142=0,"",R142/R118)</f>
        <v>0.69893114953044277</v>
      </c>
      <c r="S166" s="119">
        <f t="shared" si="33"/>
        <v>0.70177528153711133</v>
      </c>
      <c r="T166" s="119">
        <f t="shared" si="33"/>
        <v>0.69354740555564709</v>
      </c>
      <c r="U166" s="119">
        <f t="shared" si="33"/>
        <v>0.69862425576087239</v>
      </c>
      <c r="V166" s="119">
        <f t="shared" si="33"/>
        <v>0.70864052705363112</v>
      </c>
      <c r="W166" s="119">
        <f t="shared" ref="W166:Y166" si="34">IF(W142=0,"",W142/W118)</f>
        <v>0.72243943677254974</v>
      </c>
      <c r="X166" s="119">
        <f t="shared" si="34"/>
        <v>0.73777744548378332</v>
      </c>
      <c r="Y166" s="119">
        <f t="shared" si="34"/>
        <v>0.75382288998405045</v>
      </c>
      <c r="DA166" s="129" t="s">
        <v>1982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0.4245033017343266</v>
      </c>
      <c r="C167" s="124">
        <f t="shared" si="35"/>
        <v>0.42928685223404867</v>
      </c>
      <c r="D167" s="124">
        <f t="shared" si="35"/>
        <v>0.43375500707306947</v>
      </c>
      <c r="E167" s="124">
        <f t="shared" si="35"/>
        <v>0.43874348132995133</v>
      </c>
      <c r="F167" s="124">
        <f t="shared" si="35"/>
        <v>0.44627445858732612</v>
      </c>
      <c r="G167" s="124">
        <f t="shared" si="35"/>
        <v>0.45713858965997339</v>
      </c>
      <c r="H167" s="124">
        <f t="shared" si="35"/>
        <v>0.47220600344930996</v>
      </c>
      <c r="I167" s="124">
        <f t="shared" si="35"/>
        <v>0.49271344671587719</v>
      </c>
      <c r="J167" s="124">
        <f t="shared" si="35"/>
        <v>0.51524782222989929</v>
      </c>
      <c r="K167" s="124">
        <f t="shared" si="35"/>
        <v>0.53933068786340443</v>
      </c>
      <c r="L167" s="124">
        <f t="shared" si="35"/>
        <v>0.56028225868827319</v>
      </c>
      <c r="M167" s="124">
        <f t="shared" si="35"/>
        <v>0.58388699104362607</v>
      </c>
      <c r="N167" s="124">
        <f t="shared" si="35"/>
        <v>0.60661548815847088</v>
      </c>
      <c r="O167" s="124">
        <f t="shared" si="35"/>
        <v>0.62503937739569415</v>
      </c>
      <c r="P167" s="124">
        <f t="shared" si="35"/>
        <v>0.62753111375219506</v>
      </c>
      <c r="Q167" s="124">
        <f t="shared" si="35"/>
        <v>0.62897314654427183</v>
      </c>
      <c r="R167" s="124">
        <f t="shared" ref="R167:V167" si="36">IF(R143=0,"",R143/R119)</f>
        <v>0.6308841219081105</v>
      </c>
      <c r="S167" s="124">
        <f t="shared" si="36"/>
        <v>0.63281586556395186</v>
      </c>
      <c r="T167" s="124">
        <f t="shared" si="36"/>
        <v>0.63480906984512153</v>
      </c>
      <c r="U167" s="124">
        <f t="shared" si="36"/>
        <v>0.64091057694512976</v>
      </c>
      <c r="V167" s="124">
        <f t="shared" si="36"/>
        <v>0.65097919714091068</v>
      </c>
      <c r="W167" s="124">
        <f t="shared" ref="W167:Y167" si="37">IF(W143=0,"",W143/W119)</f>
        <v>0.66457109751074039</v>
      </c>
      <c r="X167" s="124">
        <f t="shared" si="37"/>
        <v>0.67966613645331797</v>
      </c>
      <c r="Y167" s="124">
        <f t="shared" si="37"/>
        <v>0.69511053761481456</v>
      </c>
      <c r="DA167" s="130" t="s">
        <v>1983</v>
      </c>
    </row>
    <row r="168" spans="1:105" ht="12" customHeight="1" x14ac:dyDescent="0.25">
      <c r="A168" s="97" t="s">
        <v>199</v>
      </c>
      <c r="B168" s="111">
        <f t="shared" ref="B168:Q168" si="38">IF(B144=0,"",B144/B120)</f>
        <v>0.42236423694879272</v>
      </c>
      <c r="C168" s="111">
        <f t="shared" si="38"/>
        <v>0.42713964065381366</v>
      </c>
      <c r="D168" s="111">
        <f t="shared" si="38"/>
        <v>0.43167143633065741</v>
      </c>
      <c r="E168" s="111">
        <f t="shared" si="38"/>
        <v>0.43679013064077277</v>
      </c>
      <c r="F168" s="111">
        <f t="shared" si="38"/>
        <v>0.44431858859532775</v>
      </c>
      <c r="G168" s="111">
        <f t="shared" si="38"/>
        <v>0.45524041972936097</v>
      </c>
      <c r="H168" s="111">
        <f t="shared" si="38"/>
        <v>0.470376023771583</v>
      </c>
      <c r="I168" s="111">
        <f t="shared" si="38"/>
        <v>0.49089264148687345</v>
      </c>
      <c r="J168" s="111">
        <f t="shared" si="38"/>
        <v>0.51347234293482835</v>
      </c>
      <c r="K168" s="111">
        <f t="shared" si="38"/>
        <v>0.53763007422918374</v>
      </c>
      <c r="L168" s="111">
        <f t="shared" si="38"/>
        <v>0.55860566497849307</v>
      </c>
      <c r="M168" s="111">
        <f t="shared" si="38"/>
        <v>0.58222057949769457</v>
      </c>
      <c r="N168" s="111">
        <f t="shared" si="38"/>
        <v>0.60499918564421906</v>
      </c>
      <c r="O168" s="111">
        <f t="shared" si="38"/>
        <v>0.62342805766574838</v>
      </c>
      <c r="P168" s="111">
        <f t="shared" si="38"/>
        <v>0.62590295488247538</v>
      </c>
      <c r="Q168" s="111">
        <f t="shared" si="38"/>
        <v>0.62741688277733554</v>
      </c>
      <c r="R168" s="111">
        <f t="shared" ref="R168:V168" si="39">IF(R144=0,"",R144/R120)</f>
        <v>0.62933140153258982</v>
      </c>
      <c r="S168" s="111">
        <f t="shared" si="39"/>
        <v>0.63129191181072009</v>
      </c>
      <c r="T168" s="111">
        <f t="shared" si="39"/>
        <v>0.63327575353461152</v>
      </c>
      <c r="U168" s="111">
        <f t="shared" si="39"/>
        <v>0.6394061789831571</v>
      </c>
      <c r="V168" s="111">
        <f t="shared" si="39"/>
        <v>0.64949439076115401</v>
      </c>
      <c r="W168" s="111">
        <f t="shared" ref="W168:Y168" si="40">IF(W144=0,"",W144/W120)</f>
        <v>0.66310865547165077</v>
      </c>
      <c r="X168" s="111">
        <f t="shared" si="40"/>
        <v>0.67821650306095804</v>
      </c>
      <c r="Y168" s="111">
        <f t="shared" si="40"/>
        <v>0.69370220846150454</v>
      </c>
      <c r="DA168" s="63" t="s">
        <v>1984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:Y169" si="43">IF(W145=0,"",W145/W121)</f>
        <v>1</v>
      </c>
      <c r="X169" s="111">
        <f t="shared" si="43"/>
        <v>1</v>
      </c>
      <c r="Y169" s="111">
        <f t="shared" si="43"/>
        <v>1</v>
      </c>
      <c r="DA169" s="63" t="s">
        <v>1985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1.6972956810825834</v>
      </c>
      <c r="C170" s="124">
        <f t="shared" si="44"/>
        <v>1.8178676102655549</v>
      </c>
      <c r="D170" s="124">
        <f t="shared" si="44"/>
        <v>1.9138930176339584</v>
      </c>
      <c r="E170" s="124">
        <f t="shared" si="44"/>
        <v>1.9965702055203556</v>
      </c>
      <c r="F170" s="124">
        <f t="shared" si="44"/>
        <v>2.1277380485399631</v>
      </c>
      <c r="G170" s="124">
        <f t="shared" si="44"/>
        <v>2.2968544182733956</v>
      </c>
      <c r="H170" s="124">
        <f t="shared" si="44"/>
        <v>2.4200455362263011</v>
      </c>
      <c r="I170" s="124">
        <f t="shared" si="44"/>
        <v>2.5284324216527336</v>
      </c>
      <c r="J170" s="124">
        <f t="shared" si="44"/>
        <v>2.6136133087059994</v>
      </c>
      <c r="K170" s="124">
        <f t="shared" si="44"/>
        <v>2.7115376965108631</v>
      </c>
      <c r="L170" s="124">
        <f t="shared" si="44"/>
        <v>2.8046103997811751</v>
      </c>
      <c r="M170" s="124">
        <f t="shared" si="44"/>
        <v>2.8756659832913924</v>
      </c>
      <c r="N170" s="124">
        <f t="shared" si="44"/>
        <v>2.9768873497940964</v>
      </c>
      <c r="O170" s="124">
        <f t="shared" si="44"/>
        <v>3.0749772240934354</v>
      </c>
      <c r="P170" s="124">
        <f t="shared" si="44"/>
        <v>3.1590551013162842</v>
      </c>
      <c r="Q170" s="124">
        <f t="shared" si="44"/>
        <v>3.2346405496150568</v>
      </c>
      <c r="R170" s="124">
        <f t="shared" ref="R170:V170" si="45">IF(R146=0,"",R146/R122)</f>
        <v>3.3003214113269461</v>
      </c>
      <c r="S170" s="124">
        <f t="shared" si="45"/>
        <v>3.3780477562936011</v>
      </c>
      <c r="T170" s="124">
        <f t="shared" si="45"/>
        <v>3.4683078015354085</v>
      </c>
      <c r="U170" s="124">
        <f t="shared" si="45"/>
        <v>3.5507154131690801</v>
      </c>
      <c r="V170" s="124">
        <f t="shared" si="45"/>
        <v>3.6417547098428411</v>
      </c>
      <c r="W170" s="124">
        <f t="shared" ref="W170:Y170" si="46">IF(W146=0,"",W146/W122)</f>
        <v>3.7028301780966091</v>
      </c>
      <c r="X170" s="124">
        <f t="shared" si="46"/>
        <v>3.7407526968403468</v>
      </c>
      <c r="Y170" s="124">
        <f t="shared" si="46"/>
        <v>3.7681359535334318</v>
      </c>
      <c r="DA170" s="130" t="s">
        <v>1986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1.6972956810825834</v>
      </c>
      <c r="C171" s="111">
        <f t="shared" si="47"/>
        <v>1.8178676102655549</v>
      </c>
      <c r="D171" s="111">
        <f t="shared" si="47"/>
        <v>1.9138930176339584</v>
      </c>
      <c r="E171" s="111">
        <f t="shared" si="47"/>
        <v>1.9965702055203556</v>
      </c>
      <c r="F171" s="111">
        <f t="shared" si="47"/>
        <v>2.1277380485399631</v>
      </c>
      <c r="G171" s="111">
        <f t="shared" si="47"/>
        <v>2.2968544182733956</v>
      </c>
      <c r="H171" s="111">
        <f t="shared" si="47"/>
        <v>2.4200455362263011</v>
      </c>
      <c r="I171" s="111">
        <f t="shared" si="47"/>
        <v>2.5284324216527336</v>
      </c>
      <c r="J171" s="111">
        <f t="shared" si="47"/>
        <v>2.6136133087059994</v>
      </c>
      <c r="K171" s="111">
        <f t="shared" si="47"/>
        <v>2.7115376965108631</v>
      </c>
      <c r="L171" s="111">
        <f t="shared" si="47"/>
        <v>2.8046103997811751</v>
      </c>
      <c r="M171" s="111">
        <f t="shared" si="47"/>
        <v>2.8756659832913924</v>
      </c>
      <c r="N171" s="111">
        <f t="shared" si="47"/>
        <v>2.9768873497940964</v>
      </c>
      <c r="O171" s="111">
        <f t="shared" si="47"/>
        <v>3.0749772240934354</v>
      </c>
      <c r="P171" s="111">
        <f t="shared" si="47"/>
        <v>3.1590551013162842</v>
      </c>
      <c r="Q171" s="111">
        <f t="shared" si="47"/>
        <v>3.2346405496150568</v>
      </c>
      <c r="R171" s="111">
        <f t="shared" ref="R171:V171" si="48">IF(R147=0,"",R147/R123)</f>
        <v>3.3003214113269461</v>
      </c>
      <c r="S171" s="111">
        <f t="shared" si="48"/>
        <v>3.3780477562936011</v>
      </c>
      <c r="T171" s="111">
        <f t="shared" si="48"/>
        <v>3.4683078015354085</v>
      </c>
      <c r="U171" s="111">
        <f t="shared" si="48"/>
        <v>3.5507154131690801</v>
      </c>
      <c r="V171" s="111">
        <f t="shared" si="48"/>
        <v>3.6417547098428411</v>
      </c>
      <c r="W171" s="111">
        <f t="shared" ref="W171:Y171" si="49">IF(W147=0,"",W147/W123)</f>
        <v>3.7028301780966091</v>
      </c>
      <c r="X171" s="111">
        <f t="shared" si="49"/>
        <v>3.7407526968403468</v>
      </c>
      <c r="Y171" s="111">
        <f t="shared" si="49"/>
        <v>3.7681359535334318</v>
      </c>
      <c r="DA171" s="63" t="s">
        <v>1987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0.54052537536288336</v>
      </c>
      <c r="C172" s="124">
        <f t="shared" si="50"/>
        <v>0.54723539664419429</v>
      </c>
      <c r="D172" s="124">
        <f t="shared" si="50"/>
        <v>0.55145931400539761</v>
      </c>
      <c r="E172" s="124">
        <f t="shared" si="50"/>
        <v>0.555889089937873</v>
      </c>
      <c r="F172" s="124">
        <f t="shared" si="50"/>
        <v>0.563117615890394</v>
      </c>
      <c r="G172" s="124">
        <f t="shared" si="50"/>
        <v>0.57446756899734086</v>
      </c>
      <c r="H172" s="124">
        <f t="shared" si="50"/>
        <v>0.59010739372742427</v>
      </c>
      <c r="I172" s="124">
        <f t="shared" si="50"/>
        <v>0.60501773195122388</v>
      </c>
      <c r="J172" s="124">
        <f t="shared" si="50"/>
        <v>0.62024568090793053</v>
      </c>
      <c r="K172" s="124">
        <f t="shared" si="50"/>
        <v>0.63462636413401019</v>
      </c>
      <c r="L172" s="124">
        <f t="shared" si="50"/>
        <v>0.64396646062316287</v>
      </c>
      <c r="M172" s="124">
        <f t="shared" si="50"/>
        <v>0.64806804434710741</v>
      </c>
      <c r="N172" s="124">
        <f t="shared" si="50"/>
        <v>0.65915893723530539</v>
      </c>
      <c r="O172" s="124">
        <f t="shared" si="50"/>
        <v>0.67040566419022973</v>
      </c>
      <c r="P172" s="124">
        <f t="shared" si="50"/>
        <v>0.67813443579651977</v>
      </c>
      <c r="Q172" s="124">
        <f t="shared" si="50"/>
        <v>0.68839867294118984</v>
      </c>
      <c r="R172" s="124">
        <f t="shared" ref="R172:V172" si="51">IF(R148=0,"",R148/R124)</f>
        <v>0.69686989517591635</v>
      </c>
      <c r="S172" s="124">
        <f t="shared" si="51"/>
        <v>0.70994176673139842</v>
      </c>
      <c r="T172" s="124">
        <f t="shared" si="51"/>
        <v>0.72809054668493844</v>
      </c>
      <c r="U172" s="124">
        <f t="shared" si="51"/>
        <v>0.75465500687256293</v>
      </c>
      <c r="V172" s="124">
        <f t="shared" si="51"/>
        <v>0.77790903815775569</v>
      </c>
      <c r="W172" s="124">
        <f t="shared" ref="W172:Y172" si="52">IF(W148=0,"",W148/W124)</f>
        <v>0.79414241175868339</v>
      </c>
      <c r="X172" s="124">
        <f t="shared" si="52"/>
        <v>0.80298283344898069</v>
      </c>
      <c r="Y172" s="124">
        <f t="shared" si="52"/>
        <v>0.81397832153817051</v>
      </c>
      <c r="DA172" s="130" t="s">
        <v>1988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0.43833857976055984</v>
      </c>
      <c r="C173" s="111">
        <f t="shared" si="53"/>
        <v>0.44663788370785212</v>
      </c>
      <c r="D173" s="111">
        <f t="shared" si="53"/>
        <v>0.4566622617549681</v>
      </c>
      <c r="E173" s="111">
        <f t="shared" si="53"/>
        <v>0.46751768723746134</v>
      </c>
      <c r="F173" s="111">
        <f t="shared" si="53"/>
        <v>0.48043339626803633</v>
      </c>
      <c r="G173" s="111">
        <f t="shared" si="53"/>
        <v>0.49587421436214763</v>
      </c>
      <c r="H173" s="111">
        <f t="shared" si="53"/>
        <v>0.51447662017679985</v>
      </c>
      <c r="I173" s="111">
        <f t="shared" si="53"/>
        <v>0.53653831153745202</v>
      </c>
      <c r="J173" s="111">
        <f t="shared" si="53"/>
        <v>0.56515496936690124</v>
      </c>
      <c r="K173" s="111">
        <f t="shared" si="53"/>
        <v>0.58929965799255624</v>
      </c>
      <c r="L173" s="111">
        <f t="shared" si="53"/>
        <v>0.61262301814573183</v>
      </c>
      <c r="M173" s="111">
        <f t="shared" si="53"/>
        <v>0.63548513702936404</v>
      </c>
      <c r="N173" s="111">
        <f t="shared" si="53"/>
        <v>0.6593032386450024</v>
      </c>
      <c r="O173" s="111">
        <f t="shared" si="53"/>
        <v>0.68168390449022109</v>
      </c>
      <c r="P173" s="111">
        <f t="shared" si="53"/>
        <v>0.68261440046515232</v>
      </c>
      <c r="Q173" s="111">
        <f t="shared" si="53"/>
        <v>0.68433905574565201</v>
      </c>
      <c r="R173" s="111">
        <f t="shared" ref="R173:V173" si="54">IF(R149=0,"",R149/R125)</f>
        <v>0.69275391554359611</v>
      </c>
      <c r="S173" s="111">
        <f t="shared" si="54"/>
        <v>0.70282294309437776</v>
      </c>
      <c r="T173" s="111">
        <f t="shared" si="54"/>
        <v>0.71029867170419081</v>
      </c>
      <c r="U173" s="111">
        <f t="shared" si="54"/>
        <v>0.71404075582560167</v>
      </c>
      <c r="V173" s="111">
        <f t="shared" si="54"/>
        <v>0.71946491922335754</v>
      </c>
      <c r="W173" s="111">
        <f t="shared" ref="W173:Y173" si="55">IF(W149=0,"",W149/W125)</f>
        <v>0.72834990887279683</v>
      </c>
      <c r="X173" s="111">
        <f t="shared" si="55"/>
        <v>0.74247475301792198</v>
      </c>
      <c r="Y173" s="111">
        <f t="shared" si="55"/>
        <v>0.762985623662222</v>
      </c>
      <c r="DA173" s="63" t="s">
        <v>1989</v>
      </c>
    </row>
    <row r="174" spans="1:105" ht="12" customHeight="1" x14ac:dyDescent="0.25">
      <c r="A174" s="97" t="s">
        <v>131</v>
      </c>
      <c r="B174" s="111">
        <f t="shared" ref="B174:Q174" si="56">IF(B150=0,"",B150/B126)</f>
        <v>0.87222238989061029</v>
      </c>
      <c r="C174" s="111">
        <f t="shared" si="56"/>
        <v>0.77894473333430148</v>
      </c>
      <c r="D174" s="111">
        <f t="shared" si="56"/>
        <v>0.89943014335911531</v>
      </c>
      <c r="E174" s="111">
        <f t="shared" si="56"/>
        <v>0.94351729433466813</v>
      </c>
      <c r="F174" s="111">
        <f t="shared" si="56"/>
        <v>0.93140924025761007</v>
      </c>
      <c r="G174" s="111">
        <f t="shared" si="56"/>
        <v>0.93744942046782309</v>
      </c>
      <c r="H174" s="111">
        <f t="shared" si="56"/>
        <v>0.92209922431913827</v>
      </c>
      <c r="I174" s="111">
        <f t="shared" si="56"/>
        <v>0.94511895846810512</v>
      </c>
      <c r="J174" s="111">
        <f t="shared" si="56"/>
        <v>0.95613813564882577</v>
      </c>
      <c r="K174" s="111">
        <f t="shared" si="56"/>
        <v>0.96297336157254398</v>
      </c>
      <c r="L174" s="111">
        <f t="shared" si="56"/>
        <v>0.96541612471714366</v>
      </c>
      <c r="M174" s="111">
        <f t="shared" si="56"/>
        <v>0.94953397235170511</v>
      </c>
      <c r="N174" s="111">
        <f t="shared" si="56"/>
        <v>0.96767099427096592</v>
      </c>
      <c r="O174" s="111">
        <f t="shared" si="56"/>
        <v>0.97975929981939802</v>
      </c>
      <c r="P174" s="111">
        <f t="shared" si="56"/>
        <v>0.96112742619558234</v>
      </c>
      <c r="Q174" s="111">
        <f t="shared" si="56"/>
        <v>0.99016343682735208</v>
      </c>
      <c r="R174" s="111">
        <f t="shared" ref="R174:V174" si="57">IF(R150=0,"",R150/R126)</f>
        <v>0.98627437330868339</v>
      </c>
      <c r="S174" s="111">
        <f t="shared" si="57"/>
        <v>0.9765275646514332</v>
      </c>
      <c r="T174" s="111">
        <f t="shared" si="57"/>
        <v>0.97312397575609244</v>
      </c>
      <c r="U174" s="111">
        <f t="shared" si="57"/>
        <v>0.96655239955408312</v>
      </c>
      <c r="V174" s="111">
        <f t="shared" si="57"/>
        <v>0.97341205863826008</v>
      </c>
      <c r="W174" s="111">
        <f t="shared" ref="W174:Y174" si="58">IF(W150=0,"",W150/W126)</f>
        <v>0.97257950413585614</v>
      </c>
      <c r="X174" s="111">
        <f t="shared" si="58"/>
        <v>0.97297681513655299</v>
      </c>
      <c r="Y174" s="111">
        <f t="shared" si="58"/>
        <v>0.98055166820404671</v>
      </c>
      <c r="DA174" s="63" t="s">
        <v>1990</v>
      </c>
    </row>
    <row r="175" spans="1:105" ht="12" customHeight="1" x14ac:dyDescent="0.25">
      <c r="A175" s="100" t="s">
        <v>199</v>
      </c>
      <c r="B175" s="112">
        <f t="shared" ref="B175:Q175" si="59">IF(B151=0,"",B151/B127)</f>
        <v>0.43833857976055984</v>
      </c>
      <c r="C175" s="112">
        <f t="shared" si="59"/>
        <v>0.43833857976055979</v>
      </c>
      <c r="D175" s="112">
        <f t="shared" si="59"/>
        <v>0.44380120036981868</v>
      </c>
      <c r="E175" s="112">
        <f t="shared" si="59"/>
        <v>0.46746699048270618</v>
      </c>
      <c r="F175" s="112">
        <f t="shared" si="59"/>
        <v>0.48343480694441882</v>
      </c>
      <c r="G175" s="112">
        <f t="shared" si="59"/>
        <v>0.49942113078661227</v>
      </c>
      <c r="H175" s="112">
        <f t="shared" si="59"/>
        <v>0.51983677566218989</v>
      </c>
      <c r="I175" s="112">
        <f t="shared" si="59"/>
        <v>0.56171333006254887</v>
      </c>
      <c r="J175" s="112">
        <f t="shared" si="59"/>
        <v>0.60495340225876126</v>
      </c>
      <c r="K175" s="112">
        <f t="shared" si="59"/>
        <v>0.63193091729249085</v>
      </c>
      <c r="L175" s="112">
        <f t="shared" si="59"/>
        <v>0.64610555366423683</v>
      </c>
      <c r="M175" s="112">
        <f t="shared" si="59"/>
        <v>0.65495921905773724</v>
      </c>
      <c r="N175" s="112">
        <f t="shared" si="59"/>
        <v>0.67002987973994244</v>
      </c>
      <c r="O175" s="112">
        <f t="shared" si="59"/>
        <v>0.68555703118129085</v>
      </c>
      <c r="P175" s="112">
        <f t="shared" si="59"/>
        <v>0.68814198653013658</v>
      </c>
      <c r="Q175" s="112">
        <f t="shared" si="59"/>
        <v>0.69351655429497883</v>
      </c>
      <c r="R175" s="112">
        <f t="shared" ref="R175:V175" si="60">IF(R151=0,"",R151/R127)</f>
        <v>0.69394733644964113</v>
      </c>
      <c r="S175" s="112">
        <f t="shared" si="60"/>
        <v>0.69514138455899599</v>
      </c>
      <c r="T175" s="112">
        <f t="shared" si="60"/>
        <v>0.69931572001332998</v>
      </c>
      <c r="U175" s="112">
        <f t="shared" si="60"/>
        <v>0.7088885571291309</v>
      </c>
      <c r="V175" s="112">
        <f t="shared" si="60"/>
        <v>0.71693493636911609</v>
      </c>
      <c r="W175" s="112">
        <f t="shared" ref="W175:Y175" si="61">IF(W151=0,"",W151/W127)</f>
        <v>0.73055103624960793</v>
      </c>
      <c r="X175" s="112">
        <f t="shared" si="61"/>
        <v>0.74823390923900746</v>
      </c>
      <c r="Y175" s="112">
        <f t="shared" si="61"/>
        <v>0.77107348562184697</v>
      </c>
      <c r="DA175" s="131" t="s">
        <v>1991</v>
      </c>
    </row>
    <row r="176" spans="1:105" ht="12" customHeight="1" x14ac:dyDescent="0.25">
      <c r="A176" s="103" t="s">
        <v>52</v>
      </c>
      <c r="B176" s="113">
        <f t="shared" ref="B176:Q176" si="62">IF(B152=0,"",B152/B128)</f>
        <v>1</v>
      </c>
      <c r="C176" s="113">
        <f t="shared" si="62"/>
        <v>1</v>
      </c>
      <c r="D176" s="113">
        <f t="shared" si="62"/>
        <v>1</v>
      </c>
      <c r="E176" s="113">
        <f t="shared" si="62"/>
        <v>1</v>
      </c>
      <c r="F176" s="113">
        <f t="shared" si="62"/>
        <v>1</v>
      </c>
      <c r="G176" s="113">
        <f t="shared" si="62"/>
        <v>1</v>
      </c>
      <c r="H176" s="113">
        <f t="shared" si="62"/>
        <v>1</v>
      </c>
      <c r="I176" s="113">
        <f t="shared" si="62"/>
        <v>1</v>
      </c>
      <c r="J176" s="113">
        <f t="shared" si="62"/>
        <v>1</v>
      </c>
      <c r="K176" s="113">
        <f t="shared" si="62"/>
        <v>1</v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:Y176" si="64">IF(W152=0,"",W152/W128)</f>
        <v>1</v>
      </c>
      <c r="X176" s="113">
        <f t="shared" si="64"/>
        <v>1</v>
      </c>
      <c r="Y176" s="113">
        <f t="shared" si="64"/>
        <v>1</v>
      </c>
      <c r="DA176" s="132" t="s">
        <v>1992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0.53749708739601787</v>
      </c>
      <c r="C177" s="112">
        <f t="shared" si="65"/>
        <v>0.53937380076808439</v>
      </c>
      <c r="D177" s="112">
        <f t="shared" si="65"/>
        <v>0.54195391989096631</v>
      </c>
      <c r="E177" s="112">
        <f t="shared" si="65"/>
        <v>0.54550437059340462</v>
      </c>
      <c r="F177" s="112">
        <f t="shared" si="65"/>
        <v>0.54980622020889003</v>
      </c>
      <c r="G177" s="112">
        <f t="shared" si="65"/>
        <v>0.55484684548407304</v>
      </c>
      <c r="H177" s="112">
        <f t="shared" si="65"/>
        <v>0.56217027346840576</v>
      </c>
      <c r="I177" s="112">
        <f t="shared" si="65"/>
        <v>0.56642823613137971</v>
      </c>
      <c r="J177" s="112">
        <f t="shared" si="65"/>
        <v>0.56843243726891235</v>
      </c>
      <c r="K177" s="112">
        <f t="shared" si="65"/>
        <v>0.57194866315007553</v>
      </c>
      <c r="L177" s="112">
        <f t="shared" si="65"/>
        <v>0.57581897358959422</v>
      </c>
      <c r="M177" s="112">
        <f t="shared" si="65"/>
        <v>0.58203287137632642</v>
      </c>
      <c r="N177" s="112">
        <f t="shared" si="65"/>
        <v>0.59028639423991147</v>
      </c>
      <c r="O177" s="112">
        <f t="shared" si="65"/>
        <v>0.60202349128718113</v>
      </c>
      <c r="P177" s="112">
        <f t="shared" si="65"/>
        <v>0.61308352122061294</v>
      </c>
      <c r="Q177" s="112">
        <f t="shared" si="65"/>
        <v>0.62416012260274034</v>
      </c>
      <c r="R177" s="112">
        <f t="shared" ref="R177:V177" si="66">IF(R153=0,"",R153/R129)</f>
        <v>0.63564987892153801</v>
      </c>
      <c r="S177" s="112">
        <f t="shared" si="66"/>
        <v>0.6518480548047495</v>
      </c>
      <c r="T177" s="112">
        <f t="shared" si="66"/>
        <v>0.67086100748297584</v>
      </c>
      <c r="U177" s="112">
        <f t="shared" si="66"/>
        <v>0.69663128234591187</v>
      </c>
      <c r="V177" s="112">
        <f t="shared" si="66"/>
        <v>0.72377010455552093</v>
      </c>
      <c r="W177" s="112">
        <f t="shared" ref="W177:Y177" si="67">IF(W153=0,"",W153/W129)</f>
        <v>0.74697522850843234</v>
      </c>
      <c r="X177" s="112">
        <f t="shared" si="67"/>
        <v>0.76072368030795012</v>
      </c>
      <c r="Y177" s="112">
        <f t="shared" si="67"/>
        <v>0.76851833921784152</v>
      </c>
      <c r="DA177" s="131" t="s">
        <v>1993</v>
      </c>
    </row>
    <row r="178" spans="1:105" ht="12" customHeight="1" x14ac:dyDescent="0.25">
      <c r="A178" s="107" t="s">
        <v>123</v>
      </c>
      <c r="B178" s="113">
        <f t="shared" ref="B178:Q178" si="68">IF(B154=0,"",B154/B130)</f>
        <v>0.91018735777760107</v>
      </c>
      <c r="C178" s="113">
        <f t="shared" si="68"/>
        <v>0.83989092169563284</v>
      </c>
      <c r="D178" s="113">
        <f t="shared" si="68"/>
        <v>0.92915690777382731</v>
      </c>
      <c r="E178" s="113">
        <f t="shared" si="68"/>
        <v>0.9579601931643017</v>
      </c>
      <c r="F178" s="113">
        <f t="shared" si="68"/>
        <v>0.94649178288449309</v>
      </c>
      <c r="G178" s="113">
        <f t="shared" si="68"/>
        <v>0.94916364719253621</v>
      </c>
      <c r="H178" s="113">
        <f t="shared" si="68"/>
        <v>0.93363951129815714</v>
      </c>
      <c r="I178" s="113">
        <f t="shared" si="68"/>
        <v>0.94642735498985842</v>
      </c>
      <c r="J178" s="113">
        <f t="shared" si="68"/>
        <v>0.9501649953196778</v>
      </c>
      <c r="K178" s="113">
        <f t="shared" si="68"/>
        <v>0.95379416156653385</v>
      </c>
      <c r="L178" s="113">
        <f t="shared" si="68"/>
        <v>0.95421676142290079</v>
      </c>
      <c r="M178" s="113">
        <f t="shared" si="68"/>
        <v>0.93280389506233474</v>
      </c>
      <c r="N178" s="113">
        <f t="shared" si="68"/>
        <v>0.95635393290249571</v>
      </c>
      <c r="O178" s="113">
        <f t="shared" si="68"/>
        <v>0.97384984007349207</v>
      </c>
      <c r="P178" s="113">
        <f t="shared" si="68"/>
        <v>0.94978195322870107</v>
      </c>
      <c r="Q178" s="113">
        <f t="shared" si="68"/>
        <v>0.98999871411582052</v>
      </c>
      <c r="R178" s="113">
        <f t="shared" ref="R178:V178" si="69">IF(R154=0,"",R154/R130)</f>
        <v>0.98424637696605233</v>
      </c>
      <c r="S178" s="113">
        <f t="shared" si="69"/>
        <v>0.9729139497577598</v>
      </c>
      <c r="T178" s="113">
        <f t="shared" si="69"/>
        <v>0.96998231228216847</v>
      </c>
      <c r="U178" s="113">
        <f t="shared" si="69"/>
        <v>0.96401197103876513</v>
      </c>
      <c r="V178" s="113">
        <f t="shared" si="69"/>
        <v>0.97413170290960927</v>
      </c>
      <c r="W178" s="113">
        <f t="shared" ref="W178:Y178" si="70">IF(W154=0,"",W154/W130)</f>
        <v>0.97437007983113111</v>
      </c>
      <c r="X178" s="113">
        <f t="shared" si="70"/>
        <v>0.97360271229215878</v>
      </c>
      <c r="Y178" s="113">
        <f t="shared" si="70"/>
        <v>0.98118125676495505</v>
      </c>
      <c r="DA178" s="132" t="s">
        <v>1994</v>
      </c>
    </row>
    <row r="179" spans="1:105" ht="12" customHeight="1" x14ac:dyDescent="0.25">
      <c r="A179" s="108" t="s">
        <v>50</v>
      </c>
      <c r="B179" s="111">
        <f t="shared" ref="B179:Q179" si="71">IF(B155=0,"",B155/B131)</f>
        <v>0.53749708739601787</v>
      </c>
      <c r="C179" s="111">
        <f t="shared" si="71"/>
        <v>0.53749708739601787</v>
      </c>
      <c r="D179" s="111">
        <f t="shared" si="71"/>
        <v>0.53912332996278267</v>
      </c>
      <c r="E179" s="111">
        <f t="shared" si="71"/>
        <v>0.54499117795195062</v>
      </c>
      <c r="F179" s="111">
        <f t="shared" si="71"/>
        <v>0.55030666653327354</v>
      </c>
      <c r="G179" s="111">
        <f t="shared" si="71"/>
        <v>0.55566669577007799</v>
      </c>
      <c r="H179" s="111">
        <f t="shared" si="71"/>
        <v>0.56262753439489233</v>
      </c>
      <c r="I179" s="111">
        <f t="shared" si="71"/>
        <v>0.56870437505898452</v>
      </c>
      <c r="J179" s="111">
        <f t="shared" si="71"/>
        <v>0.57230591610060366</v>
      </c>
      <c r="K179" s="111">
        <f t="shared" si="71"/>
        <v>0.57590278764789093</v>
      </c>
      <c r="L179" s="111">
        <f t="shared" si="71"/>
        <v>0.57836540727647745</v>
      </c>
      <c r="M179" s="111">
        <f t="shared" si="71"/>
        <v>0.57949010060702333</v>
      </c>
      <c r="N179" s="111">
        <f t="shared" si="71"/>
        <v>0.58775390794362592</v>
      </c>
      <c r="O179" s="111">
        <f t="shared" si="71"/>
        <v>0.60445244368075668</v>
      </c>
      <c r="P179" s="111">
        <f t="shared" si="71"/>
        <v>0.61731307777519495</v>
      </c>
      <c r="Q179" s="111">
        <f t="shared" si="71"/>
        <v>0.63790987012769829</v>
      </c>
      <c r="R179" s="111">
        <f t="shared" ref="R179:V179" si="72">IF(R155=0,"",R155/R131)</f>
        <v>0.65402295485472206</v>
      </c>
      <c r="S179" s="111">
        <f t="shared" si="72"/>
        <v>0.67038385258202016</v>
      </c>
      <c r="T179" s="111">
        <f t="shared" si="72"/>
        <v>0.68111079950041109</v>
      </c>
      <c r="U179" s="111">
        <f t="shared" si="72"/>
        <v>0.69024247426198704</v>
      </c>
      <c r="V179" s="111">
        <f t="shared" si="72"/>
        <v>0.71406691625571117</v>
      </c>
      <c r="W179" s="111">
        <f t="shared" ref="W179:Y179" si="73">IF(W155=0,"",W155/W131)</f>
        <v>0.74414052014402066</v>
      </c>
      <c r="X179" s="111">
        <f t="shared" si="73"/>
        <v>0.76209440654836824</v>
      </c>
      <c r="Y179" s="111">
        <f t="shared" si="73"/>
        <v>0.77065926086294667</v>
      </c>
      <c r="DA179" s="63" t="s">
        <v>1995</v>
      </c>
    </row>
    <row r="180" spans="1:105" ht="12" customHeight="1" x14ac:dyDescent="0.25">
      <c r="A180" s="108" t="s">
        <v>52</v>
      </c>
      <c r="B180" s="111">
        <f t="shared" ref="B180:Q180" si="74">IF(B156=0,"",B156/B132)</f>
        <v>1</v>
      </c>
      <c r="C180" s="111">
        <f t="shared" si="74"/>
        <v>1</v>
      </c>
      <c r="D180" s="111">
        <f t="shared" si="74"/>
        <v>1</v>
      </c>
      <c r="E180" s="111">
        <f t="shared" si="74"/>
        <v>1</v>
      </c>
      <c r="F180" s="111">
        <f t="shared" si="74"/>
        <v>1</v>
      </c>
      <c r="G180" s="111">
        <f t="shared" si="74"/>
        <v>1</v>
      </c>
      <c r="H180" s="111">
        <f t="shared" si="74"/>
        <v>1</v>
      </c>
      <c r="I180" s="111">
        <f t="shared" si="74"/>
        <v>1</v>
      </c>
      <c r="J180" s="111">
        <f t="shared" si="74"/>
        <v>1</v>
      </c>
      <c r="K180" s="111">
        <f t="shared" si="74"/>
        <v>1</v>
      </c>
      <c r="L180" s="111">
        <f t="shared" si="74"/>
        <v>1</v>
      </c>
      <c r="M180" s="111">
        <f t="shared" si="74"/>
        <v>1</v>
      </c>
      <c r="N180" s="111">
        <f t="shared" si="74"/>
        <v>1</v>
      </c>
      <c r="O180" s="111">
        <f t="shared" si="74"/>
        <v>1</v>
      </c>
      <c r="P180" s="111">
        <f t="shared" si="74"/>
        <v>1</v>
      </c>
      <c r="Q180" s="111">
        <f t="shared" si="74"/>
        <v>1</v>
      </c>
      <c r="R180" s="111">
        <f t="shared" ref="R180:V180" si="75">IF(R156=0,"",R156/R132)</f>
        <v>1</v>
      </c>
      <c r="S180" s="111">
        <f t="shared" si="75"/>
        <v>1</v>
      </c>
      <c r="T180" s="111">
        <f t="shared" si="75"/>
        <v>1</v>
      </c>
      <c r="U180" s="111">
        <f t="shared" si="75"/>
        <v>1</v>
      </c>
      <c r="V180" s="111">
        <f t="shared" si="75"/>
        <v>1</v>
      </c>
      <c r="W180" s="111">
        <f t="shared" ref="W180:Y180" si="76">IF(W156=0,"",W156/W132)</f>
        <v>1</v>
      </c>
      <c r="X180" s="111">
        <f t="shared" si="76"/>
        <v>1</v>
      </c>
      <c r="Y180" s="111">
        <f t="shared" si="76"/>
        <v>1</v>
      </c>
      <c r="DA180" s="63" t="s">
        <v>1996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0.60636878733371902</v>
      </c>
      <c r="C181" s="112">
        <f t="shared" si="77"/>
        <v>0.61234567685954711</v>
      </c>
      <c r="D181" s="112">
        <f t="shared" si="77"/>
        <v>0.61569599306329559</v>
      </c>
      <c r="E181" s="112">
        <f t="shared" si="77"/>
        <v>0.61808473643660289</v>
      </c>
      <c r="F181" s="112">
        <f t="shared" si="77"/>
        <v>0.62154009908416163</v>
      </c>
      <c r="G181" s="112">
        <f t="shared" si="77"/>
        <v>0.62598072366905799</v>
      </c>
      <c r="H181" s="112">
        <f t="shared" si="77"/>
        <v>0.62945426723775633</v>
      </c>
      <c r="I181" s="112">
        <f t="shared" si="77"/>
        <v>0.63131111673788709</v>
      </c>
      <c r="J181" s="112">
        <f t="shared" si="77"/>
        <v>0.63264181586101798</v>
      </c>
      <c r="K181" s="112">
        <f t="shared" si="77"/>
        <v>0.63440050905203083</v>
      </c>
      <c r="L181" s="112">
        <f t="shared" si="77"/>
        <v>0.63611447446304514</v>
      </c>
      <c r="M181" s="112">
        <f t="shared" si="77"/>
        <v>0.63936265977384421</v>
      </c>
      <c r="N181" s="112">
        <f t="shared" si="77"/>
        <v>0.64383917318494577</v>
      </c>
      <c r="O181" s="112">
        <f t="shared" si="77"/>
        <v>0.64933462758035609</v>
      </c>
      <c r="P181" s="112">
        <f t="shared" si="77"/>
        <v>0.65314118579903513</v>
      </c>
      <c r="Q181" s="112">
        <f t="shared" si="77"/>
        <v>0.65906507666685432</v>
      </c>
      <c r="R181" s="112">
        <f t="shared" ref="R181:V181" si="78">IF(R157=0,"",R157/R133)</f>
        <v>0.66445551975843908</v>
      </c>
      <c r="S181" s="112">
        <f t="shared" si="78"/>
        <v>0.67344152249424127</v>
      </c>
      <c r="T181" s="112">
        <f t="shared" si="78"/>
        <v>0.68813324431528877</v>
      </c>
      <c r="U181" s="112">
        <f t="shared" si="78"/>
        <v>0.71171431810501373</v>
      </c>
      <c r="V181" s="112">
        <f t="shared" si="78"/>
        <v>0.7318086709653937</v>
      </c>
      <c r="W181" s="112">
        <f t="shared" ref="W181:Y181" si="79">IF(W157=0,"",W157/W133)</f>
        <v>0.7450183582095844</v>
      </c>
      <c r="X181" s="112">
        <f t="shared" si="79"/>
        <v>0.75249720797665987</v>
      </c>
      <c r="Y181" s="112">
        <f t="shared" si="79"/>
        <v>0.76088176255834195</v>
      </c>
      <c r="DA181" s="131" t="s">
        <v>1997</v>
      </c>
    </row>
    <row r="182" spans="1:105" ht="12" customHeight="1" x14ac:dyDescent="0.25">
      <c r="A182" s="107" t="s">
        <v>121</v>
      </c>
      <c r="B182" s="113">
        <f t="shared" ref="B182:Q182" si="80">IF(B158=0,"",B158/B134)</f>
        <v>0.93251627751524346</v>
      </c>
      <c r="C182" s="113">
        <f t="shared" si="80"/>
        <v>0.87703616210441271</v>
      </c>
      <c r="D182" s="113">
        <f t="shared" si="80"/>
        <v>0.94713219491212408</v>
      </c>
      <c r="E182" s="113">
        <f t="shared" si="80"/>
        <v>0.96924974738874403</v>
      </c>
      <c r="F182" s="113">
        <f t="shared" si="80"/>
        <v>0.95997695247214887</v>
      </c>
      <c r="G182" s="113">
        <f t="shared" si="80"/>
        <v>0.96199882082951715</v>
      </c>
      <c r="H182" s="113">
        <f t="shared" si="80"/>
        <v>0.94859621702917862</v>
      </c>
      <c r="I182" s="113">
        <f t="shared" si="80"/>
        <v>0.95834526694300626</v>
      </c>
      <c r="J182" s="113">
        <f t="shared" si="80"/>
        <v>0.96123547071336535</v>
      </c>
      <c r="K182" s="113">
        <f t="shared" si="80"/>
        <v>0.9640808024987757</v>
      </c>
      <c r="L182" s="113">
        <f t="shared" si="80"/>
        <v>0.96453195226774813</v>
      </c>
      <c r="M182" s="113">
        <f t="shared" si="80"/>
        <v>0.94753525209222389</v>
      </c>
      <c r="N182" s="113">
        <f t="shared" si="80"/>
        <v>0.96540949577426005</v>
      </c>
      <c r="O182" s="113">
        <f t="shared" si="80"/>
        <v>0.97980836488926404</v>
      </c>
      <c r="P182" s="113">
        <f t="shared" si="80"/>
        <v>0.95703534917177291</v>
      </c>
      <c r="Q182" s="113">
        <f t="shared" si="80"/>
        <v>0.99342554994399956</v>
      </c>
      <c r="R182" s="113">
        <f t="shared" ref="R182:V182" si="81">IF(R158=0,"",R158/R134)</f>
        <v>0.9877454244851569</v>
      </c>
      <c r="S182" s="113">
        <f t="shared" si="81"/>
        <v>0.97534248228976927</v>
      </c>
      <c r="T182" s="113">
        <f t="shared" si="81"/>
        <v>0.97231955952738203</v>
      </c>
      <c r="U182" s="113">
        <f t="shared" si="81"/>
        <v>0.9665535310506872</v>
      </c>
      <c r="V182" s="113">
        <f t="shared" si="81"/>
        <v>0.97443469052806742</v>
      </c>
      <c r="W182" s="113">
        <f t="shared" ref="W182:Y182" si="82">IF(W158=0,"",W158/W134)</f>
        <v>0.97487975238375346</v>
      </c>
      <c r="X182" s="113">
        <f t="shared" si="82"/>
        <v>0.97421821945276788</v>
      </c>
      <c r="Y182" s="113">
        <f t="shared" si="82"/>
        <v>0.97962258537197577</v>
      </c>
      <c r="DA182" s="132" t="s">
        <v>1998</v>
      </c>
    </row>
    <row r="183" spans="1:105" ht="12" customHeight="1" x14ac:dyDescent="0.25">
      <c r="A183" s="108" t="s">
        <v>53</v>
      </c>
      <c r="B183" s="111">
        <f t="shared" ref="B183:Q183" si="83">IF(B159=0,"",B159/B135)</f>
        <v>0.60636878733371902</v>
      </c>
      <c r="C183" s="111">
        <f t="shared" si="83"/>
        <v>0.61139490807550911</v>
      </c>
      <c r="D183" s="111">
        <f t="shared" si="83"/>
        <v>0.61471146509780039</v>
      </c>
      <c r="E183" s="111">
        <f t="shared" si="83"/>
        <v>0.61794989678859469</v>
      </c>
      <c r="F183" s="111">
        <f t="shared" si="83"/>
        <v>0.62208227847840625</v>
      </c>
      <c r="G183" s="111">
        <f t="shared" si="83"/>
        <v>0.62636080666093752</v>
      </c>
      <c r="H183" s="111">
        <f t="shared" si="83"/>
        <v>0.62996395488211876</v>
      </c>
      <c r="I183" s="111">
        <f t="shared" si="83"/>
        <v>0.63259831061559524</v>
      </c>
      <c r="J183" s="111">
        <f t="shared" si="83"/>
        <v>0.6345831365487189</v>
      </c>
      <c r="K183" s="111">
        <f t="shared" si="83"/>
        <v>0.6363986110439922</v>
      </c>
      <c r="L183" s="111">
        <f t="shared" si="83"/>
        <v>0.63756011885484243</v>
      </c>
      <c r="M183" s="111">
        <f t="shared" si="83"/>
        <v>0.63875844749565547</v>
      </c>
      <c r="N183" s="111">
        <f t="shared" si="83"/>
        <v>0.64265230674109652</v>
      </c>
      <c r="O183" s="111">
        <f t="shared" si="83"/>
        <v>0.64897153344435965</v>
      </c>
      <c r="P183" s="111">
        <f t="shared" si="83"/>
        <v>0.6560483939292695</v>
      </c>
      <c r="Q183" s="111">
        <f t="shared" si="83"/>
        <v>0.66416309337345281</v>
      </c>
      <c r="R183" s="111">
        <f t="shared" ref="R183:V183" si="84">IF(R159=0,"",R159/R135)</f>
        <v>0.67329646792136089</v>
      </c>
      <c r="S183" s="111">
        <f t="shared" si="84"/>
        <v>0.68494117805722599</v>
      </c>
      <c r="T183" s="111">
        <f t="shared" si="84"/>
        <v>0.69591333425863799</v>
      </c>
      <c r="U183" s="111">
        <f t="shared" si="84"/>
        <v>0.71205807255534426</v>
      </c>
      <c r="V183" s="111">
        <f t="shared" si="84"/>
        <v>0.72849711274304307</v>
      </c>
      <c r="W183" s="111">
        <f t="shared" ref="W183:Y183" si="85">IF(W159=0,"",W159/W135)</f>
        <v>0.74323822107013704</v>
      </c>
      <c r="X183" s="111">
        <f t="shared" si="85"/>
        <v>0.75395192421815305</v>
      </c>
      <c r="Y183" s="111">
        <f t="shared" si="85"/>
        <v>0.76235358871873082</v>
      </c>
      <c r="DA183" s="63" t="s">
        <v>1999</v>
      </c>
    </row>
    <row r="184" spans="1:105" ht="12" customHeight="1" x14ac:dyDescent="0.25">
      <c r="A184" s="108" t="s">
        <v>52</v>
      </c>
      <c r="B184" s="111">
        <f t="shared" ref="B184:Q184" si="86">IF(B160=0,"",B160/B136)</f>
        <v>1</v>
      </c>
      <c r="C184" s="111">
        <f t="shared" si="86"/>
        <v>1</v>
      </c>
      <c r="D184" s="111">
        <f t="shared" si="86"/>
        <v>1</v>
      </c>
      <c r="E184" s="111">
        <f t="shared" si="86"/>
        <v>1</v>
      </c>
      <c r="F184" s="111">
        <f t="shared" si="86"/>
        <v>1</v>
      </c>
      <c r="G184" s="111">
        <f t="shared" si="86"/>
        <v>1</v>
      </c>
      <c r="H184" s="111">
        <f t="shared" si="86"/>
        <v>1</v>
      </c>
      <c r="I184" s="111">
        <f t="shared" si="86"/>
        <v>1</v>
      </c>
      <c r="J184" s="111">
        <f t="shared" si="86"/>
        <v>1</v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:Y184" si="88">IF(W160=0,"",W160/W136)</f>
        <v>1</v>
      </c>
      <c r="X184" s="111">
        <f t="shared" si="88"/>
        <v>1</v>
      </c>
      <c r="Y184" s="111">
        <f t="shared" si="88"/>
        <v>1</v>
      </c>
      <c r="DA184" s="63" t="s">
        <v>2000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0.65323020993418346</v>
      </c>
      <c r="C185" s="124">
        <f t="shared" si="89"/>
        <v>0.66011746184188747</v>
      </c>
      <c r="D185" s="124">
        <f t="shared" si="89"/>
        <v>0.66043340779336113</v>
      </c>
      <c r="E185" s="124">
        <f t="shared" si="89"/>
        <v>0.6624124806553856</v>
      </c>
      <c r="F185" s="124">
        <f t="shared" si="89"/>
        <v>0.66455052070478848</v>
      </c>
      <c r="G185" s="124">
        <f t="shared" si="89"/>
        <v>0.66919557398248575</v>
      </c>
      <c r="H185" s="124">
        <f t="shared" si="89"/>
        <v>0.6805944219713006</v>
      </c>
      <c r="I185" s="124">
        <f t="shared" si="89"/>
        <v>0.6840032574694459</v>
      </c>
      <c r="J185" s="124">
        <f t="shared" si="89"/>
        <v>0.68649171876523685</v>
      </c>
      <c r="K185" s="124">
        <f t="shared" si="89"/>
        <v>0.68799452247955772</v>
      </c>
      <c r="L185" s="124">
        <f t="shared" si="89"/>
        <v>0.69148194205443769</v>
      </c>
      <c r="M185" s="124">
        <f t="shared" si="89"/>
        <v>0.69112685615066238</v>
      </c>
      <c r="N185" s="124">
        <f t="shared" si="89"/>
        <v>0.6932760757486085</v>
      </c>
      <c r="O185" s="124">
        <f t="shared" si="89"/>
        <v>0.69069952586264716</v>
      </c>
      <c r="P185" s="124">
        <f t="shared" si="89"/>
        <v>0.69883989064016339</v>
      </c>
      <c r="Q185" s="124">
        <f t="shared" si="89"/>
        <v>0.70010323941970765</v>
      </c>
      <c r="R185" s="124">
        <f t="shared" ref="R185:V185" si="90">IF(R161=0,"",R161/R137)</f>
        <v>0.70481404386810254</v>
      </c>
      <c r="S185" s="124">
        <f t="shared" si="90"/>
        <v>0.70919107981078355</v>
      </c>
      <c r="T185" s="124">
        <f t="shared" si="90"/>
        <v>0.71926843628009929</v>
      </c>
      <c r="U185" s="124">
        <f t="shared" si="90"/>
        <v>0.73759972265047646</v>
      </c>
      <c r="V185" s="124">
        <f t="shared" si="90"/>
        <v>0.75578900568970764</v>
      </c>
      <c r="W185" s="124">
        <f t="shared" ref="W185:Y185" si="91">IF(W161=0,"",W161/W137)</f>
        <v>0.7690422141429254</v>
      </c>
      <c r="X185" s="124">
        <f t="shared" si="91"/>
        <v>0.77526348441120585</v>
      </c>
      <c r="Y185" s="124">
        <f t="shared" si="91"/>
        <v>0.78858935001112218</v>
      </c>
      <c r="DA185" s="130" t="s">
        <v>2001</v>
      </c>
    </row>
    <row r="186" spans="1:105" ht="12" customHeight="1" x14ac:dyDescent="0.25">
      <c r="A186" s="97" t="s">
        <v>202</v>
      </c>
      <c r="B186" s="111">
        <f t="shared" ref="B186:Q186" si="92">IF(B162=0,"",B162/B138)</f>
        <v>0.56320641089635459</v>
      </c>
      <c r="C186" s="111">
        <f t="shared" si="92"/>
        <v>0.56416335037958698</v>
      </c>
      <c r="D186" s="111">
        <f t="shared" si="92"/>
        <v>0.565115356542089</v>
      </c>
      <c r="E186" s="111">
        <f t="shared" si="92"/>
        <v>0.56613068883552242</v>
      </c>
      <c r="F186" s="111">
        <f t="shared" si="92"/>
        <v>0.56717645942158756</v>
      </c>
      <c r="G186" s="111">
        <f t="shared" si="92"/>
        <v>0.5683078176289772</v>
      </c>
      <c r="H186" s="111">
        <f t="shared" si="92"/>
        <v>0.56952513376792435</v>
      </c>
      <c r="I186" s="111">
        <f t="shared" si="92"/>
        <v>0.57011211376247817</v>
      </c>
      <c r="J186" s="111">
        <f t="shared" si="92"/>
        <v>0.57033901594710246</v>
      </c>
      <c r="K186" s="111">
        <f t="shared" si="92"/>
        <v>0.57064410815603572</v>
      </c>
      <c r="L186" s="111">
        <f t="shared" si="92"/>
        <v>0.57095302178782947</v>
      </c>
      <c r="M186" s="111">
        <f t="shared" si="92"/>
        <v>0.57124488255083627</v>
      </c>
      <c r="N186" s="111">
        <f t="shared" si="92"/>
        <v>0.57151534866719456</v>
      </c>
      <c r="O186" s="111">
        <f t="shared" si="92"/>
        <v>0.57175359843640827</v>
      </c>
      <c r="P186" s="111">
        <f t="shared" si="92"/>
        <v>0.5718624786406048</v>
      </c>
      <c r="Q186" s="111">
        <f t="shared" si="92"/>
        <v>0.572049017447535</v>
      </c>
      <c r="R186" s="111">
        <f t="shared" ref="R186:V186" si="93">IF(R162=0,"",R162/R138)</f>
        <v>0.57244574352396338</v>
      </c>
      <c r="S186" s="111">
        <f t="shared" si="93"/>
        <v>0.57326547588512577</v>
      </c>
      <c r="T186" s="111">
        <f t="shared" si="93"/>
        <v>0.57497310257839018</v>
      </c>
      <c r="U186" s="111">
        <f t="shared" si="93"/>
        <v>0.57744134495398147</v>
      </c>
      <c r="V186" s="111">
        <f t="shared" si="93"/>
        <v>0.58015624507699481</v>
      </c>
      <c r="W186" s="111">
        <f t="shared" ref="W186:Y186" si="94">IF(W162=0,"",W162/W138)</f>
        <v>0.5825202417625418</v>
      </c>
      <c r="X186" s="111">
        <f t="shared" si="94"/>
        <v>0.58415155043693767</v>
      </c>
      <c r="Y186" s="111">
        <f t="shared" si="94"/>
        <v>0.58563648023037751</v>
      </c>
      <c r="DA186" s="63" t="s">
        <v>2002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0.56416416486908727</v>
      </c>
      <c r="C187" s="111">
        <f t="shared" si="95"/>
        <v>0.56472892928189278</v>
      </c>
      <c r="D187" s="111">
        <f t="shared" si="95"/>
        <v>0.56556906688228936</v>
      </c>
      <c r="E187" s="111">
        <f t="shared" si="95"/>
        <v>0.5665769991654791</v>
      </c>
      <c r="F187" s="111">
        <f t="shared" si="95"/>
        <v>0.56791891201832934</v>
      </c>
      <c r="G187" s="111">
        <f t="shared" si="95"/>
        <v>0.56956932557566653</v>
      </c>
      <c r="H187" s="111">
        <f t="shared" si="95"/>
        <v>0.57162913961964379</v>
      </c>
      <c r="I187" s="111">
        <f t="shared" si="95"/>
        <v>0.57283318919510307</v>
      </c>
      <c r="J187" s="111">
        <f t="shared" si="95"/>
        <v>0.57335630123965065</v>
      </c>
      <c r="K187" s="111">
        <f t="shared" si="95"/>
        <v>0.57410949840608139</v>
      </c>
      <c r="L187" s="111">
        <f t="shared" si="95"/>
        <v>0.57478825513761378</v>
      </c>
      <c r="M187" s="111">
        <f t="shared" si="95"/>
        <v>0.57552045400411134</v>
      </c>
      <c r="N187" s="111">
        <f t="shared" si="95"/>
        <v>0.57610221776481141</v>
      </c>
      <c r="O187" s="111">
        <f t="shared" si="95"/>
        <v>0.57654343827605792</v>
      </c>
      <c r="P187" s="111">
        <f t="shared" si="95"/>
        <v>0.57682551225142076</v>
      </c>
      <c r="Q187" s="111">
        <f t="shared" si="95"/>
        <v>0.57721203560083512</v>
      </c>
      <c r="R187" s="111">
        <f t="shared" ref="R187:V187" si="96">IF(R163=0,"",R163/R139)</f>
        <v>0.57793418030356913</v>
      </c>
      <c r="S187" s="111">
        <f t="shared" si="96"/>
        <v>0.57969895645291414</v>
      </c>
      <c r="T187" s="111">
        <f t="shared" si="96"/>
        <v>0.58241000054204339</v>
      </c>
      <c r="U187" s="111">
        <f t="shared" si="96"/>
        <v>0.58764159312131847</v>
      </c>
      <c r="V187" s="111">
        <f t="shared" si="96"/>
        <v>0.59431020751178121</v>
      </c>
      <c r="W187" s="111">
        <f t="shared" ref="W187:Y187" si="97">IF(W163=0,"",W163/W139)</f>
        <v>0.60100887669555647</v>
      </c>
      <c r="X187" s="111">
        <f t="shared" si="97"/>
        <v>0.60551650479854846</v>
      </c>
      <c r="Y187" s="111">
        <f t="shared" si="97"/>
        <v>0.60875627977527336</v>
      </c>
      <c r="DA187" s="63" t="s">
        <v>2003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0.728184165129101</v>
      </c>
      <c r="C188" s="45">
        <f t="shared" si="98"/>
        <v>0.73003485541278834</v>
      </c>
      <c r="D188" s="45">
        <f t="shared" si="98"/>
        <v>0.73188187675177108</v>
      </c>
      <c r="E188" s="45">
        <f t="shared" si="98"/>
        <v>0.73405127116980418</v>
      </c>
      <c r="F188" s="45">
        <f t="shared" si="98"/>
        <v>0.73678040975796255</v>
      </c>
      <c r="G188" s="45">
        <f t="shared" si="98"/>
        <v>0.74015668884087049</v>
      </c>
      <c r="H188" s="45">
        <f t="shared" si="98"/>
        <v>0.74406977003101482</v>
      </c>
      <c r="I188" s="45">
        <f t="shared" si="98"/>
        <v>0.74626834096801264</v>
      </c>
      <c r="J188" s="45">
        <f t="shared" si="98"/>
        <v>0.74761540809261906</v>
      </c>
      <c r="K188" s="45">
        <f t="shared" si="98"/>
        <v>0.74932350582540241</v>
      </c>
      <c r="L188" s="45">
        <f t="shared" si="98"/>
        <v>0.75080328301435195</v>
      </c>
      <c r="M188" s="45">
        <f t="shared" si="98"/>
        <v>0.75279647189765231</v>
      </c>
      <c r="N188" s="45">
        <f t="shared" si="98"/>
        <v>0.75542047519595223</v>
      </c>
      <c r="O188" s="45">
        <f t="shared" si="98"/>
        <v>0.7587076314557667</v>
      </c>
      <c r="P188" s="45">
        <f t="shared" si="98"/>
        <v>0.76149260783717987</v>
      </c>
      <c r="Q188" s="45">
        <f t="shared" si="98"/>
        <v>0.76503200284212114</v>
      </c>
      <c r="R188" s="45">
        <f t="shared" ref="R188:V188" si="99">IF(R164=0,"",R164/R140)</f>
        <v>0.76915018381749789</v>
      </c>
      <c r="S188" s="45">
        <f t="shared" si="99"/>
        <v>0.77603616860215086</v>
      </c>
      <c r="T188" s="45">
        <f t="shared" si="99"/>
        <v>0.78601752846328177</v>
      </c>
      <c r="U188" s="45">
        <f t="shared" si="99"/>
        <v>0.80413077587933657</v>
      </c>
      <c r="V188" s="45">
        <f t="shared" si="99"/>
        <v>0.82341174556616537</v>
      </c>
      <c r="W188" s="45">
        <f t="shared" ref="W188:Y188" si="100">IF(W164=0,"",W164/W140)</f>
        <v>0.84080887174197172</v>
      </c>
      <c r="X188" s="45">
        <f t="shared" si="100"/>
        <v>0.85305244552447879</v>
      </c>
      <c r="Y188" s="45">
        <f t="shared" si="100"/>
        <v>0.86284368869539607</v>
      </c>
      <c r="DA188" s="60" t="s">
        <v>2004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1066.7797851967389</v>
      </c>
      <c r="C190" s="117">
        <f t="shared" si="101"/>
        <v>986.69613417514654</v>
      </c>
      <c r="D190" s="117">
        <f t="shared" si="101"/>
        <v>925.83973853336659</v>
      </c>
      <c r="E190" s="117">
        <f t="shared" si="101"/>
        <v>838.02155857966318</v>
      </c>
      <c r="F190" s="117">
        <f t="shared" si="101"/>
        <v>788.75523472708142</v>
      </c>
      <c r="G190" s="117">
        <f t="shared" si="101"/>
        <v>744.38391389597928</v>
      </c>
      <c r="H190" s="117">
        <f t="shared" si="101"/>
        <v>669.6430500544476</v>
      </c>
      <c r="I190" s="117">
        <f t="shared" si="101"/>
        <v>664.41535645198519</v>
      </c>
      <c r="J190" s="117">
        <f t="shared" si="101"/>
        <v>678.7017439684214</v>
      </c>
      <c r="K190" s="117">
        <f t="shared" si="101"/>
        <v>702.25812344872122</v>
      </c>
      <c r="L190" s="117">
        <f t="shared" si="101"/>
        <v>745.2111428708406</v>
      </c>
      <c r="M190" s="117">
        <f t="shared" si="101"/>
        <v>811.55528304107293</v>
      </c>
      <c r="N190" s="117">
        <f t="shared" si="101"/>
        <v>858.40657197274345</v>
      </c>
      <c r="O190" s="117">
        <f t="shared" si="101"/>
        <v>945.8390727020053</v>
      </c>
      <c r="P190" s="117">
        <f t="shared" si="101"/>
        <v>969.00982552504968</v>
      </c>
      <c r="Q190" s="117">
        <f t="shared" si="101"/>
        <v>918.30319452135643</v>
      </c>
      <c r="R190" s="117">
        <f t="shared" ref="R190:V190" si="102">R191+R194+R196+R209</f>
        <v>867.26342222466837</v>
      </c>
      <c r="S190" s="117">
        <f t="shared" si="102"/>
        <v>828.32380295776602</v>
      </c>
      <c r="T190" s="117">
        <f t="shared" si="102"/>
        <v>755.37188994063388</v>
      </c>
      <c r="U190" s="117">
        <f t="shared" si="102"/>
        <v>643.50732735533541</v>
      </c>
      <c r="V190" s="117">
        <f t="shared" si="102"/>
        <v>587.65302484650397</v>
      </c>
      <c r="W190" s="117">
        <f t="shared" ref="W190:Y190" si="103">W191+W194+W196+W209</f>
        <v>613.3812174262456</v>
      </c>
      <c r="X190" s="117">
        <f t="shared" si="103"/>
        <v>683.70434297104259</v>
      </c>
      <c r="Y190" s="117">
        <f t="shared" si="103"/>
        <v>568.945812306172</v>
      </c>
      <c r="DA190" s="129" t="s">
        <v>2150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:Y191" si="106">SUM(W192:W193)</f>
        <v>0</v>
      </c>
      <c r="X191" s="122">
        <f t="shared" si="106"/>
        <v>0</v>
      </c>
      <c r="Y191" s="122">
        <f t="shared" si="106"/>
        <v>0</v>
      </c>
      <c r="DA191" s="130" t="s">
        <v>2151</v>
      </c>
    </row>
    <row r="192" spans="1:105" ht="12" customHeight="1" x14ac:dyDescent="0.25">
      <c r="A192" s="97" t="s">
        <v>199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X192" s="98">
        <v>0</v>
      </c>
      <c r="Y192" s="98">
        <v>0</v>
      </c>
      <c r="DA192" s="63" t="s">
        <v>2152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X193" s="98">
        <v>0</v>
      </c>
      <c r="Y193" s="98">
        <v>0</v>
      </c>
      <c r="DA193" s="63" t="s">
        <v>2153</v>
      </c>
    </row>
    <row r="194" spans="1:105" ht="12" customHeight="1" x14ac:dyDescent="0.25">
      <c r="A194" s="121" t="s">
        <v>92</v>
      </c>
      <c r="B194" s="122">
        <f t="shared" ref="B194:Y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X194" s="122">
        <f t="shared" si="107"/>
        <v>0</v>
      </c>
      <c r="Y194" s="122">
        <f t="shared" si="107"/>
        <v>0</v>
      </c>
      <c r="DA194" s="130" t="s">
        <v>2154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2155</v>
      </c>
    </row>
    <row r="196" spans="1:105" ht="12" customHeight="1" x14ac:dyDescent="0.25">
      <c r="A196" s="121" t="s">
        <v>55</v>
      </c>
      <c r="B196" s="122">
        <v>891.94039807280672</v>
      </c>
      <c r="C196" s="122">
        <v>820.21943667876758</v>
      </c>
      <c r="D196" s="122">
        <v>764.51622334212436</v>
      </c>
      <c r="E196" s="122">
        <v>685.0676017990387</v>
      </c>
      <c r="F196" s="122">
        <v>641.19992406087579</v>
      </c>
      <c r="G196" s="122">
        <v>601.21881609529567</v>
      </c>
      <c r="H196" s="122">
        <v>531.89508868552446</v>
      </c>
      <c r="I196" s="122">
        <v>518.97206003967881</v>
      </c>
      <c r="J196" s="122">
        <v>523.15449877419496</v>
      </c>
      <c r="K196" s="122">
        <v>532.52047991307495</v>
      </c>
      <c r="L196" s="122">
        <v>564.783979117287</v>
      </c>
      <c r="M196" s="122">
        <v>616.2235989955733</v>
      </c>
      <c r="N196" s="122">
        <v>651.33100124683881</v>
      </c>
      <c r="O196" s="122">
        <v>729.67168501847175</v>
      </c>
      <c r="P196" s="122">
        <v>751.86593419624785</v>
      </c>
      <c r="Q196" s="122">
        <v>708.73147860611653</v>
      </c>
      <c r="R196" s="122">
        <v>672.89647081245585</v>
      </c>
      <c r="S196" s="122">
        <v>643.73422517919369</v>
      </c>
      <c r="T196" s="122">
        <v>579.85879074956904</v>
      </c>
      <c r="U196" s="122">
        <v>498.94869772437818</v>
      </c>
      <c r="V196" s="122">
        <v>454.97978028300827</v>
      </c>
      <c r="W196" s="122">
        <v>472.88867928329319</v>
      </c>
      <c r="X196" s="122">
        <v>524.56422652595177</v>
      </c>
      <c r="Y196" s="122">
        <v>434.59320561986863</v>
      </c>
      <c r="DA196" s="130" t="s">
        <v>2156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X197" s="98">
        <v>0</v>
      </c>
      <c r="Y197" s="98">
        <v>0</v>
      </c>
      <c r="DA197" s="63" t="s">
        <v>2157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X198" s="98">
        <v>0</v>
      </c>
      <c r="Y198" s="98">
        <v>0</v>
      </c>
      <c r="DA198" s="63" t="s">
        <v>2158</v>
      </c>
    </row>
    <row r="199" spans="1:105" ht="12" customHeight="1" x14ac:dyDescent="0.25">
      <c r="A199" s="100" t="s">
        <v>199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X199" s="101">
        <v>0</v>
      </c>
      <c r="Y199" s="101">
        <v>0</v>
      </c>
      <c r="DA199" s="131" t="s">
        <v>2159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X200" s="104">
        <v>0</v>
      </c>
      <c r="Y200" s="104">
        <v>0</v>
      </c>
      <c r="DA200" s="132" t="s">
        <v>2160</v>
      </c>
    </row>
    <row r="201" spans="1:105" ht="12" customHeight="1" x14ac:dyDescent="0.25">
      <c r="A201" s="106" t="s">
        <v>124</v>
      </c>
      <c r="B201" s="101">
        <v>891.74333215418631</v>
      </c>
      <c r="C201" s="101">
        <v>819.90066973674584</v>
      </c>
      <c r="D201" s="101">
        <v>764.40337497523274</v>
      </c>
      <c r="E201" s="101">
        <v>685.00234896028894</v>
      </c>
      <c r="F201" s="101">
        <v>641.11572120136157</v>
      </c>
      <c r="G201" s="101">
        <v>601.14084544338436</v>
      </c>
      <c r="H201" s="101">
        <v>531.80321526781188</v>
      </c>
      <c r="I201" s="101">
        <v>518.87024220359001</v>
      </c>
      <c r="J201" s="101">
        <v>523.01247732761055</v>
      </c>
      <c r="K201" s="101">
        <v>532.33854844437383</v>
      </c>
      <c r="L201" s="101">
        <v>564.5757419429741</v>
      </c>
      <c r="M201" s="101">
        <v>615.93167378874057</v>
      </c>
      <c r="N201" s="101">
        <v>651.11404048569011</v>
      </c>
      <c r="O201" s="101">
        <v>729.49057242064771</v>
      </c>
      <c r="P201" s="101">
        <v>751.46380232085335</v>
      </c>
      <c r="Q201" s="101">
        <v>708.643945774945</v>
      </c>
      <c r="R201" s="101">
        <v>672.75004445408763</v>
      </c>
      <c r="S201" s="101">
        <v>643.45745889821376</v>
      </c>
      <c r="T201" s="101">
        <v>579.55144864102772</v>
      </c>
      <c r="U201" s="101">
        <v>498.61290656015331</v>
      </c>
      <c r="V201" s="101">
        <v>454.73773164247496</v>
      </c>
      <c r="W201" s="101">
        <v>472.57653329867497</v>
      </c>
      <c r="X201" s="101">
        <v>524.12215681318253</v>
      </c>
      <c r="Y201" s="101">
        <v>434.3522791595787</v>
      </c>
      <c r="DA201" s="131" t="s">
        <v>2161</v>
      </c>
    </row>
    <row r="202" spans="1:105" ht="12" customHeight="1" x14ac:dyDescent="0.25">
      <c r="A202" s="107" t="s">
        <v>123</v>
      </c>
      <c r="B202" s="104">
        <v>0.19706591862037556</v>
      </c>
      <c r="C202" s="104">
        <v>0.31876694202170358</v>
      </c>
      <c r="D202" s="104">
        <v>0.11284836689159822</v>
      </c>
      <c r="E202" s="104">
        <v>6.5252838749810665E-2</v>
      </c>
      <c r="F202" s="104">
        <v>8.4202859514246428E-2</v>
      </c>
      <c r="G202" s="104">
        <v>7.7970651911320535E-2</v>
      </c>
      <c r="H202" s="104">
        <v>9.1873417712594024E-2</v>
      </c>
      <c r="I202" s="104">
        <v>0.10181783608879939</v>
      </c>
      <c r="J202" s="104">
        <v>0.14202144658445998</v>
      </c>
      <c r="K202" s="104">
        <v>0.18193146870114557</v>
      </c>
      <c r="L202" s="104">
        <v>0.20823717431284464</v>
      </c>
      <c r="M202" s="104">
        <v>0.2919252068326893</v>
      </c>
      <c r="N202" s="104">
        <v>0.21696076114864243</v>
      </c>
      <c r="O202" s="104">
        <v>0.1811125978240542</v>
      </c>
      <c r="P202" s="104">
        <v>0.40213187539454015</v>
      </c>
      <c r="Q202" s="104">
        <v>8.7532831171564698E-2</v>
      </c>
      <c r="R202" s="104">
        <v>0.14642635836826778</v>
      </c>
      <c r="S202" s="104">
        <v>0.27676628097987377</v>
      </c>
      <c r="T202" s="104">
        <v>0.30734210854129457</v>
      </c>
      <c r="U202" s="104">
        <v>0.33579116422488248</v>
      </c>
      <c r="V202" s="104">
        <v>0.24204864053330222</v>
      </c>
      <c r="W202" s="104">
        <v>0.31214598461822174</v>
      </c>
      <c r="X202" s="104">
        <v>0.44206971276923318</v>
      </c>
      <c r="Y202" s="104">
        <v>0.24092646028990286</v>
      </c>
      <c r="DA202" s="132" t="s">
        <v>2162</v>
      </c>
    </row>
    <row r="203" spans="1:105" ht="12" customHeight="1" x14ac:dyDescent="0.25">
      <c r="A203" s="108" t="s">
        <v>50</v>
      </c>
      <c r="B203" s="98">
        <v>0.19706591862037556</v>
      </c>
      <c r="C203" s="98">
        <v>0.31876694202170358</v>
      </c>
      <c r="D203" s="98">
        <v>0.11284836689159822</v>
      </c>
      <c r="E203" s="98">
        <v>6.5252838749810665E-2</v>
      </c>
      <c r="F203" s="98">
        <v>8.4202859514246428E-2</v>
      </c>
      <c r="G203" s="98">
        <v>7.7970651911320535E-2</v>
      </c>
      <c r="H203" s="98">
        <v>9.1873417712594024E-2</v>
      </c>
      <c r="I203" s="98">
        <v>0.10181783608879939</v>
      </c>
      <c r="J203" s="98">
        <v>0.14202144658445998</v>
      </c>
      <c r="K203" s="98">
        <v>0.18193146870114557</v>
      </c>
      <c r="L203" s="98">
        <v>0.20823717431284464</v>
      </c>
      <c r="M203" s="98">
        <v>0.2919252068326893</v>
      </c>
      <c r="N203" s="98">
        <v>0.21696076114864243</v>
      </c>
      <c r="O203" s="98">
        <v>0.1811125978240542</v>
      </c>
      <c r="P203" s="98">
        <v>0.40213187539454015</v>
      </c>
      <c r="Q203" s="98">
        <v>8.7532831171564698E-2</v>
      </c>
      <c r="R203" s="98">
        <v>0.14642635836826778</v>
      </c>
      <c r="S203" s="98">
        <v>0.27676628097987377</v>
      </c>
      <c r="T203" s="98">
        <v>0.30734210854129457</v>
      </c>
      <c r="U203" s="98">
        <v>0.33579116422488248</v>
      </c>
      <c r="V203" s="98">
        <v>0.24204864053330222</v>
      </c>
      <c r="W203" s="98">
        <v>0.31214598461822174</v>
      </c>
      <c r="X203" s="98">
        <v>0.44206971276923318</v>
      </c>
      <c r="Y203" s="98">
        <v>0.24092646028990286</v>
      </c>
      <c r="DA203" s="63" t="s">
        <v>2163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X204" s="98">
        <v>0</v>
      </c>
      <c r="Y204" s="98">
        <v>0</v>
      </c>
      <c r="DA204" s="63" t="s">
        <v>2164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X205" s="101">
        <v>0</v>
      </c>
      <c r="Y205" s="101">
        <v>0</v>
      </c>
      <c r="DA205" s="131" t="s">
        <v>2165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X206" s="104">
        <v>0</v>
      </c>
      <c r="Y206" s="104">
        <v>0</v>
      </c>
      <c r="DA206" s="132" t="s">
        <v>2166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2167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X208" s="98">
        <v>0</v>
      </c>
      <c r="Y208" s="98">
        <v>0</v>
      </c>
      <c r="DA208" s="63" t="s">
        <v>2168</v>
      </c>
    </row>
    <row r="209" spans="1:105" ht="12" customHeight="1" x14ac:dyDescent="0.25">
      <c r="A209" s="121" t="s">
        <v>54</v>
      </c>
      <c r="B209" s="122">
        <v>174.83938712393226</v>
      </c>
      <c r="C209" s="122">
        <v>166.47669749637899</v>
      </c>
      <c r="D209" s="122">
        <v>161.32351519124222</v>
      </c>
      <c r="E209" s="122">
        <v>152.95395678062445</v>
      </c>
      <c r="F209" s="122">
        <v>147.55531066620566</v>
      </c>
      <c r="G209" s="122">
        <v>143.16509780068355</v>
      </c>
      <c r="H209" s="122">
        <v>137.74796136892314</v>
      </c>
      <c r="I209" s="122">
        <v>145.44329641230641</v>
      </c>
      <c r="J209" s="122">
        <v>155.54724519422641</v>
      </c>
      <c r="K209" s="122">
        <v>169.73764353564624</v>
      </c>
      <c r="L209" s="122">
        <v>180.42716375355357</v>
      </c>
      <c r="M209" s="122">
        <v>195.3316840454996</v>
      </c>
      <c r="N209" s="122">
        <v>207.07557072590461</v>
      </c>
      <c r="O209" s="122">
        <v>216.16738768353355</v>
      </c>
      <c r="P209" s="122">
        <v>217.1438913288018</v>
      </c>
      <c r="Q209" s="122">
        <v>209.57171591523991</v>
      </c>
      <c r="R209" s="122">
        <v>194.36695141221247</v>
      </c>
      <c r="S209" s="122">
        <v>184.58957777857239</v>
      </c>
      <c r="T209" s="122">
        <v>175.51309919106481</v>
      </c>
      <c r="U209" s="122">
        <v>144.55862963095726</v>
      </c>
      <c r="V209" s="122">
        <v>132.67324456349573</v>
      </c>
      <c r="W209" s="122">
        <v>140.49253814295244</v>
      </c>
      <c r="X209" s="122">
        <v>159.14011644509085</v>
      </c>
      <c r="Y209" s="122">
        <v>134.35260668630332</v>
      </c>
      <c r="DA209" s="130" t="s">
        <v>2169</v>
      </c>
    </row>
    <row r="210" spans="1:105" ht="12" customHeight="1" x14ac:dyDescent="0.25">
      <c r="A210" s="97" t="s">
        <v>202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X210" s="98">
        <v>0</v>
      </c>
      <c r="Y210" s="98">
        <v>0</v>
      </c>
      <c r="DA210" s="63" t="s">
        <v>2170</v>
      </c>
    </row>
    <row r="211" spans="1:105" ht="12" customHeight="1" x14ac:dyDescent="0.25">
      <c r="A211" s="97" t="s">
        <v>50</v>
      </c>
      <c r="B211" s="98">
        <v>174.83938712393226</v>
      </c>
      <c r="C211" s="98">
        <v>166.47669749637899</v>
      </c>
      <c r="D211" s="98">
        <v>161.32351519124222</v>
      </c>
      <c r="E211" s="98">
        <v>152.95395678062445</v>
      </c>
      <c r="F211" s="98">
        <v>147.55531066620566</v>
      </c>
      <c r="G211" s="98">
        <v>143.16509780068355</v>
      </c>
      <c r="H211" s="98">
        <v>137.74796136892314</v>
      </c>
      <c r="I211" s="98">
        <v>145.44329641230641</v>
      </c>
      <c r="J211" s="98">
        <v>155.54724519422641</v>
      </c>
      <c r="K211" s="98">
        <v>169.73764353564624</v>
      </c>
      <c r="L211" s="98">
        <v>180.42716375355357</v>
      </c>
      <c r="M211" s="98">
        <v>195.3316840454996</v>
      </c>
      <c r="N211" s="98">
        <v>207.07557072590461</v>
      </c>
      <c r="O211" s="98">
        <v>216.16738768353355</v>
      </c>
      <c r="P211" s="98">
        <v>217.1438913288018</v>
      </c>
      <c r="Q211" s="98">
        <v>209.57171591523991</v>
      </c>
      <c r="R211" s="98">
        <v>194.36695141221247</v>
      </c>
      <c r="S211" s="98">
        <v>184.58957777857239</v>
      </c>
      <c r="T211" s="98">
        <v>175.51309919106481</v>
      </c>
      <c r="U211" s="98">
        <v>144.55862963095726</v>
      </c>
      <c r="V211" s="98">
        <v>132.67324456349573</v>
      </c>
      <c r="W211" s="98">
        <v>140.49253814295244</v>
      </c>
      <c r="X211" s="98">
        <v>159.14011644509085</v>
      </c>
      <c r="Y211" s="98">
        <v>134.35260668630332</v>
      </c>
      <c r="DA211" s="63" t="s">
        <v>2171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X212" s="33">
        <v>0</v>
      </c>
      <c r="Y212" s="33">
        <v>0</v>
      </c>
      <c r="DA212" s="60" t="s">
        <v>2172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8007.8160448512435</v>
      </c>
      <c r="C214" s="117">
        <f t="shared" si="108"/>
        <v>8244.1675071442151</v>
      </c>
      <c r="D214" s="117">
        <f t="shared" si="108"/>
        <v>8460.4792692791707</v>
      </c>
      <c r="E214" s="117">
        <f t="shared" si="108"/>
        <v>8708.6392714055874</v>
      </c>
      <c r="F214" s="117">
        <f t="shared" si="108"/>
        <v>8991.6574169864398</v>
      </c>
      <c r="G214" s="117">
        <f t="shared" si="108"/>
        <v>9109.9399931258085</v>
      </c>
      <c r="H214" s="117">
        <f t="shared" si="108"/>
        <v>9037.2947923467655</v>
      </c>
      <c r="I214" s="117">
        <f t="shared" si="108"/>
        <v>8552.6967872040241</v>
      </c>
      <c r="J214" s="117">
        <f t="shared" si="108"/>
        <v>8045.9831323127355</v>
      </c>
      <c r="K214" s="117">
        <f t="shared" si="108"/>
        <v>8449.6365378604369</v>
      </c>
      <c r="L214" s="117">
        <f t="shared" si="108"/>
        <v>8188.3163099892527</v>
      </c>
      <c r="M214" s="117">
        <f t="shared" si="108"/>
        <v>7640.8389837040795</v>
      </c>
      <c r="N214" s="117">
        <f t="shared" si="108"/>
        <v>7218.439015690783</v>
      </c>
      <c r="O214" s="117">
        <f t="shared" si="108"/>
        <v>6817.3309512009173</v>
      </c>
      <c r="P214" s="117">
        <f t="shared" si="108"/>
        <v>6894.7480284010962</v>
      </c>
      <c r="Q214" s="117">
        <f t="shared" si="108"/>
        <v>7021.2091899650959</v>
      </c>
      <c r="R214" s="117">
        <f t="shared" ref="R214:V214" si="109">R215+R218+R220+R233</f>
        <v>5992.687628798818</v>
      </c>
      <c r="S214" s="117">
        <f t="shared" si="109"/>
        <v>6408.7071613765611</v>
      </c>
      <c r="T214" s="117">
        <f t="shared" si="109"/>
        <v>6752.6422540466037</v>
      </c>
      <c r="U214" s="117">
        <f t="shared" si="109"/>
        <v>6654.1563806735021</v>
      </c>
      <c r="V214" s="117">
        <f t="shared" si="109"/>
        <v>6564.9542526331215</v>
      </c>
      <c r="W214" s="117">
        <f t="shared" ref="W214:Y214" si="110">W215+W218+W220+W233</f>
        <v>6463.264231177267</v>
      </c>
      <c r="X214" s="117">
        <f t="shared" si="110"/>
        <v>6389.4120827589568</v>
      </c>
      <c r="Y214" s="117">
        <f t="shared" si="110"/>
        <v>6154.4436775438817</v>
      </c>
      <c r="DA214" s="129" t="s">
        <v>2318</v>
      </c>
    </row>
    <row r="215" spans="1:105" ht="12" customHeight="1" x14ac:dyDescent="0.25">
      <c r="A215" s="121" t="s">
        <v>57</v>
      </c>
      <c r="B215" s="122">
        <f t="shared" ref="B215:Q215" si="111">SUM(B216:B217)</f>
        <v>6120.356693691876</v>
      </c>
      <c r="C215" s="122">
        <f t="shared" si="111"/>
        <v>6273.0629260196974</v>
      </c>
      <c r="D215" s="122">
        <f t="shared" si="111"/>
        <v>6524.320296008279</v>
      </c>
      <c r="E215" s="122">
        <f t="shared" si="111"/>
        <v>6810.0397531045346</v>
      </c>
      <c r="F215" s="122">
        <f t="shared" si="111"/>
        <v>7116.5490308737071</v>
      </c>
      <c r="G215" s="122">
        <f t="shared" si="111"/>
        <v>7180.6621292489899</v>
      </c>
      <c r="H215" s="122">
        <f t="shared" si="111"/>
        <v>7036.3106968655256</v>
      </c>
      <c r="I215" s="122">
        <f t="shared" si="111"/>
        <v>6598.2649087920472</v>
      </c>
      <c r="J215" s="122">
        <f t="shared" si="111"/>
        <v>6110.9394237370261</v>
      </c>
      <c r="K215" s="122">
        <f t="shared" si="111"/>
        <v>6557.1732461472238</v>
      </c>
      <c r="L215" s="122">
        <f t="shared" si="111"/>
        <v>6220.0058061881855</v>
      </c>
      <c r="M215" s="122">
        <f t="shared" si="111"/>
        <v>5677.3197608468117</v>
      </c>
      <c r="N215" s="122">
        <f t="shared" si="111"/>
        <v>5300.4339927626033</v>
      </c>
      <c r="O215" s="122">
        <f t="shared" si="111"/>
        <v>4964.5291640360501</v>
      </c>
      <c r="P215" s="122">
        <f t="shared" si="111"/>
        <v>4968.1006446170504</v>
      </c>
      <c r="Q215" s="122">
        <f t="shared" si="111"/>
        <v>5113.8729588748365</v>
      </c>
      <c r="R215" s="122">
        <f t="shared" ref="R215:V215" si="112">SUM(R216:R217)</f>
        <v>4075.1344147273699</v>
      </c>
      <c r="S215" s="122">
        <f t="shared" si="112"/>
        <v>4417.5803174492885</v>
      </c>
      <c r="T215" s="122">
        <f t="shared" si="112"/>
        <v>4744.9368675506694</v>
      </c>
      <c r="U215" s="122">
        <f t="shared" si="112"/>
        <v>4755.8168439222136</v>
      </c>
      <c r="V215" s="122">
        <f t="shared" si="112"/>
        <v>4724.6301290986567</v>
      </c>
      <c r="W215" s="122">
        <f t="shared" ref="W215:Y215" si="113">SUM(W216:W217)</f>
        <v>4606.7756275732045</v>
      </c>
      <c r="X215" s="122">
        <f t="shared" si="113"/>
        <v>4489.3690745913818</v>
      </c>
      <c r="Y215" s="122">
        <f t="shared" si="113"/>
        <v>4413.9002881519928</v>
      </c>
      <c r="DA215" s="130" t="s">
        <v>2319</v>
      </c>
    </row>
    <row r="216" spans="1:105" ht="12" customHeight="1" x14ac:dyDescent="0.25">
      <c r="A216" s="97" t="s">
        <v>199</v>
      </c>
      <c r="B216" s="98">
        <v>6097.6921699282702</v>
      </c>
      <c r="C216" s="98">
        <v>6249.5500521778667</v>
      </c>
      <c r="D216" s="98">
        <v>6500.4012397582801</v>
      </c>
      <c r="E216" s="98">
        <v>6786.4208561910373</v>
      </c>
      <c r="F216" s="98">
        <v>7091.5004249452031</v>
      </c>
      <c r="G216" s="98">
        <v>7155.6417029375216</v>
      </c>
      <c r="H216" s="98">
        <v>7011.9985317080263</v>
      </c>
      <c r="I216" s="98">
        <v>6574.6664377674515</v>
      </c>
      <c r="J216" s="98">
        <v>6088.6388489131268</v>
      </c>
      <c r="K216" s="98">
        <v>6533.0557211897885</v>
      </c>
      <c r="L216" s="98">
        <v>6196.3797154524655</v>
      </c>
      <c r="M216" s="98">
        <v>5654.6744347844497</v>
      </c>
      <c r="N216" s="98">
        <v>5278.7451645937281</v>
      </c>
      <c r="O216" s="98">
        <v>4943.2863604901568</v>
      </c>
      <c r="P216" s="98">
        <v>4946.4782949199225</v>
      </c>
      <c r="Q216" s="98">
        <v>5092.5125299484353</v>
      </c>
      <c r="R216" s="98">
        <v>4058.0637908199369</v>
      </c>
      <c r="S216" s="98">
        <v>4399.3214608615708</v>
      </c>
      <c r="T216" s="98">
        <v>4725.097740027798</v>
      </c>
      <c r="U216" s="98">
        <v>4735.9755689182866</v>
      </c>
      <c r="V216" s="98">
        <v>4704.6157248415884</v>
      </c>
      <c r="W216" s="98">
        <v>4586.7776595284968</v>
      </c>
      <c r="X216" s="98">
        <v>4469.1444845081051</v>
      </c>
      <c r="Y216" s="98">
        <v>4393.6055794491176</v>
      </c>
      <c r="DA216" s="63" t="s">
        <v>2320</v>
      </c>
    </row>
    <row r="217" spans="1:105" ht="12" customHeight="1" x14ac:dyDescent="0.25">
      <c r="A217" s="97" t="s">
        <v>53</v>
      </c>
      <c r="B217" s="98">
        <v>22.664523763605956</v>
      </c>
      <c r="C217" s="98">
        <v>23.512873841830285</v>
      </c>
      <c r="D217" s="98">
        <v>23.919056249999041</v>
      </c>
      <c r="E217" s="98">
        <v>23.61889691349753</v>
      </c>
      <c r="F217" s="98">
        <v>25.048605928504113</v>
      </c>
      <c r="G217" s="98">
        <v>25.020426311468199</v>
      </c>
      <c r="H217" s="98">
        <v>24.312165157498988</v>
      </c>
      <c r="I217" s="98">
        <v>23.598471024595984</v>
      </c>
      <c r="J217" s="98">
        <v>22.300574823899542</v>
      </c>
      <c r="K217" s="98">
        <v>24.117524957435336</v>
      </c>
      <c r="L217" s="98">
        <v>23.626090735719668</v>
      </c>
      <c r="M217" s="98">
        <v>22.645326062362507</v>
      </c>
      <c r="N217" s="98">
        <v>21.688828168875659</v>
      </c>
      <c r="O217" s="98">
        <v>21.242803545893139</v>
      </c>
      <c r="P217" s="98">
        <v>21.622349697127813</v>
      </c>
      <c r="Q217" s="98">
        <v>21.360428926401578</v>
      </c>
      <c r="R217" s="98">
        <v>17.070623907432765</v>
      </c>
      <c r="S217" s="98">
        <v>18.258856587717315</v>
      </c>
      <c r="T217" s="98">
        <v>19.839127522871799</v>
      </c>
      <c r="U217" s="98">
        <v>19.84127500392712</v>
      </c>
      <c r="V217" s="98">
        <v>20.014404257067984</v>
      </c>
      <c r="W217" s="98">
        <v>19.997968044708134</v>
      </c>
      <c r="X217" s="98">
        <v>20.224590083276809</v>
      </c>
      <c r="Y217" s="98">
        <v>20.294708702874875</v>
      </c>
      <c r="DA217" s="63" t="s">
        <v>2321</v>
      </c>
    </row>
    <row r="218" spans="1:105" ht="12" customHeight="1" x14ac:dyDescent="0.25">
      <c r="A218" s="121" t="s">
        <v>92</v>
      </c>
      <c r="B218" s="122">
        <f t="shared" ref="B218:Y218" si="114">B219</f>
        <v>23.463106718348662</v>
      </c>
      <c r="C218" s="122">
        <f t="shared" si="114"/>
        <v>29.343247983634882</v>
      </c>
      <c r="D218" s="122">
        <f t="shared" si="114"/>
        <v>23.556444054112024</v>
      </c>
      <c r="E218" s="122">
        <f t="shared" si="114"/>
        <v>45.688110479697357</v>
      </c>
      <c r="F218" s="122">
        <f t="shared" si="114"/>
        <v>37.236371007406007</v>
      </c>
      <c r="G218" s="122">
        <f t="shared" si="114"/>
        <v>50.753512769307619</v>
      </c>
      <c r="H218" s="122">
        <f t="shared" si="114"/>
        <v>58.732466565867888</v>
      </c>
      <c r="I218" s="122">
        <f t="shared" si="114"/>
        <v>40.427634286435158</v>
      </c>
      <c r="J218" s="122">
        <f t="shared" si="114"/>
        <v>52.044680599779063</v>
      </c>
      <c r="K218" s="122">
        <f t="shared" si="114"/>
        <v>85.860775376365893</v>
      </c>
      <c r="L218" s="122">
        <f t="shared" si="114"/>
        <v>95.927701820540548</v>
      </c>
      <c r="M218" s="122">
        <f t="shared" si="114"/>
        <v>95.702379460804977</v>
      </c>
      <c r="N218" s="122">
        <f t="shared" si="114"/>
        <v>95.150937069411881</v>
      </c>
      <c r="O218" s="122">
        <f t="shared" si="114"/>
        <v>90.324125307185028</v>
      </c>
      <c r="P218" s="122">
        <f t="shared" si="114"/>
        <v>73.576715456012579</v>
      </c>
      <c r="Q218" s="122">
        <f t="shared" si="114"/>
        <v>114.6754915227624</v>
      </c>
      <c r="R218" s="122">
        <f t="shared" si="114"/>
        <v>106.0834109109811</v>
      </c>
      <c r="S218" s="122">
        <f t="shared" si="114"/>
        <v>108.26609459270587</v>
      </c>
      <c r="T218" s="122">
        <f t="shared" si="114"/>
        <v>78.660768149852444</v>
      </c>
      <c r="U218" s="122">
        <f t="shared" si="114"/>
        <v>64.083332076916477</v>
      </c>
      <c r="V218" s="122">
        <f t="shared" si="114"/>
        <v>55.502049168141177</v>
      </c>
      <c r="W218" s="122">
        <f t="shared" si="114"/>
        <v>51.367429023946229</v>
      </c>
      <c r="X218" s="122">
        <f t="shared" si="114"/>
        <v>52.728962653738392</v>
      </c>
      <c r="Y218" s="122">
        <f t="shared" si="114"/>
        <v>57.467127918622971</v>
      </c>
      <c r="DA218" s="130" t="s">
        <v>2322</v>
      </c>
    </row>
    <row r="219" spans="1:105" ht="12" customHeight="1" x14ac:dyDescent="0.25">
      <c r="A219" s="97" t="s">
        <v>53</v>
      </c>
      <c r="B219" s="98">
        <f>RES_hhdet_fech!B86</f>
        <v>23.463106718348662</v>
      </c>
      <c r="C219" s="98">
        <f>RES_hhdet_fech!C86</f>
        <v>29.343247983634882</v>
      </c>
      <c r="D219" s="98">
        <f>RES_hhdet_fech!D86</f>
        <v>23.556444054112024</v>
      </c>
      <c r="E219" s="98">
        <f>RES_hhdet_fech!E86</f>
        <v>45.688110479697357</v>
      </c>
      <c r="F219" s="98">
        <f>RES_hhdet_fech!F86</f>
        <v>37.236371007406007</v>
      </c>
      <c r="G219" s="98">
        <f>RES_hhdet_fech!G86</f>
        <v>50.753512769307619</v>
      </c>
      <c r="H219" s="98">
        <f>RES_hhdet_fech!H86</f>
        <v>58.732466565867888</v>
      </c>
      <c r="I219" s="98">
        <f>RES_hhdet_fech!I86</f>
        <v>40.427634286435158</v>
      </c>
      <c r="J219" s="98">
        <f>RES_hhdet_fech!J86</f>
        <v>52.044680599779063</v>
      </c>
      <c r="K219" s="98">
        <f>RES_hhdet_fech!K86</f>
        <v>85.860775376365893</v>
      </c>
      <c r="L219" s="98">
        <f>RES_hhdet_fech!L86</f>
        <v>95.927701820540548</v>
      </c>
      <c r="M219" s="98">
        <f>RES_hhdet_fech!M86</f>
        <v>95.702379460804977</v>
      </c>
      <c r="N219" s="98">
        <f>RES_hhdet_fech!N86</f>
        <v>95.150937069411881</v>
      </c>
      <c r="O219" s="98">
        <f>RES_hhdet_fech!O86</f>
        <v>90.324125307185028</v>
      </c>
      <c r="P219" s="98">
        <f>RES_hhdet_fech!P86</f>
        <v>73.576715456012579</v>
      </c>
      <c r="Q219" s="98">
        <f>RES_hhdet_fech!Q86</f>
        <v>114.6754915227624</v>
      </c>
      <c r="R219" s="98">
        <f>RES_hhdet_fech!R86</f>
        <v>106.0834109109811</v>
      </c>
      <c r="S219" s="98">
        <f>RES_hhdet_fech!S86</f>
        <v>108.26609459270587</v>
      </c>
      <c r="T219" s="98">
        <f>RES_hhdet_fech!T86</f>
        <v>78.660768149852444</v>
      </c>
      <c r="U219" s="98">
        <f>RES_hhdet_fech!U86</f>
        <v>64.083332076916477</v>
      </c>
      <c r="V219" s="98">
        <f>RES_hhdet_fech!V86</f>
        <v>55.502049168141177</v>
      </c>
      <c r="W219" s="98">
        <f>RES_hhdet_fech!W86</f>
        <v>51.367429023946229</v>
      </c>
      <c r="X219" s="98">
        <f>RES_hhdet_fech!X86</f>
        <v>52.728962653738392</v>
      </c>
      <c r="Y219" s="98">
        <f>RES_hhdet_fech!Y86</f>
        <v>57.467127918622971</v>
      </c>
      <c r="DA219" s="63" t="s">
        <v>2323</v>
      </c>
    </row>
    <row r="220" spans="1:105" ht="12" customHeight="1" x14ac:dyDescent="0.25">
      <c r="A220" s="121" t="s">
        <v>55</v>
      </c>
      <c r="B220" s="122">
        <v>1278.777321630653</v>
      </c>
      <c r="C220" s="122">
        <v>1295.2988797788316</v>
      </c>
      <c r="D220" s="122">
        <v>1270.4090864373911</v>
      </c>
      <c r="E220" s="122">
        <v>1197.2038340072725</v>
      </c>
      <c r="F220" s="122">
        <v>1188.5818345811122</v>
      </c>
      <c r="G220" s="122">
        <v>1215.0204903788374</v>
      </c>
      <c r="H220" s="122">
        <v>1192.3207086811256</v>
      </c>
      <c r="I220" s="122">
        <v>1173.6803478987429</v>
      </c>
      <c r="J220" s="122">
        <v>1154.6281851728702</v>
      </c>
      <c r="K220" s="122">
        <v>1105.1465722618057</v>
      </c>
      <c r="L220" s="122">
        <v>1146.0769342676003</v>
      </c>
      <c r="M220" s="122">
        <v>1187.1141373076534</v>
      </c>
      <c r="N220" s="122">
        <v>1164.2195808326655</v>
      </c>
      <c r="O220" s="122">
        <v>1172.660043524661</v>
      </c>
      <c r="P220" s="122">
        <v>1204.9172484869423</v>
      </c>
      <c r="Q220" s="122">
        <v>1150.5015829749632</v>
      </c>
      <c r="R220" s="122">
        <v>1173.2224316665729</v>
      </c>
      <c r="S220" s="122">
        <v>1227.2417144956826</v>
      </c>
      <c r="T220" s="122">
        <v>1227.3587699180973</v>
      </c>
      <c r="U220" s="122">
        <v>1185.1569781690291</v>
      </c>
      <c r="V220" s="122">
        <v>1152.0310196176129</v>
      </c>
      <c r="W220" s="122">
        <v>1170.0220561970898</v>
      </c>
      <c r="X220" s="122">
        <v>1200.9970905102853</v>
      </c>
      <c r="Y220" s="122">
        <v>1079.6794598259301</v>
      </c>
      <c r="DA220" s="130" t="s">
        <v>2324</v>
      </c>
    </row>
    <row r="221" spans="1:105" ht="12" customHeight="1" x14ac:dyDescent="0.25">
      <c r="A221" s="97" t="s">
        <v>132</v>
      </c>
      <c r="B221" s="98">
        <v>1531.5723735013012</v>
      </c>
      <c r="C221" s="98">
        <v>1592.0860828256236</v>
      </c>
      <c r="D221" s="98">
        <v>1540.1470628465379</v>
      </c>
      <c r="E221" s="98">
        <v>1428.7686644677913</v>
      </c>
      <c r="F221" s="98">
        <v>1367.0384623363302</v>
      </c>
      <c r="G221" s="98">
        <v>1368.9330758660612</v>
      </c>
      <c r="H221" s="98">
        <v>1344.6322320257539</v>
      </c>
      <c r="I221" s="98">
        <v>1294.761220028905</v>
      </c>
      <c r="J221" s="98">
        <v>1271.3145123684099</v>
      </c>
      <c r="K221" s="98">
        <v>1206.3259647580071</v>
      </c>
      <c r="L221" s="98">
        <v>1193.4364011271539</v>
      </c>
      <c r="M221" s="98">
        <v>1279.2023636815516</v>
      </c>
      <c r="N221" s="98">
        <v>1281.8354869359414</v>
      </c>
      <c r="O221" s="98">
        <v>1335.9685044906976</v>
      </c>
      <c r="P221" s="98">
        <v>1362.5266505134603</v>
      </c>
      <c r="Q221" s="98">
        <v>1320.2032380606622</v>
      </c>
      <c r="R221" s="98">
        <v>1078.8628723456034</v>
      </c>
      <c r="S221" s="98">
        <v>1193.1195582230062</v>
      </c>
      <c r="T221" s="98">
        <v>1206.0429236205387</v>
      </c>
      <c r="U221" s="98">
        <v>1268.8689037993813</v>
      </c>
      <c r="V221" s="98">
        <v>1271.0553410026425</v>
      </c>
      <c r="W221" s="98">
        <v>1266.2780957737884</v>
      </c>
      <c r="X221" s="98">
        <v>1241.9416708441536</v>
      </c>
      <c r="Y221" s="98">
        <v>1186.1571164056247</v>
      </c>
      <c r="DA221" s="63" t="s">
        <v>2325</v>
      </c>
    </row>
    <row r="222" spans="1:105" ht="12" customHeight="1" x14ac:dyDescent="0.25">
      <c r="A222" s="97" t="s">
        <v>131</v>
      </c>
      <c r="B222" s="98">
        <v>769.69734643623053</v>
      </c>
      <c r="C222" s="98">
        <v>912.86682299930146</v>
      </c>
      <c r="D222" s="98">
        <v>781.94061021052119</v>
      </c>
      <c r="E222" s="98">
        <v>707.96194056375191</v>
      </c>
      <c r="F222" s="98">
        <v>705.14334117744204</v>
      </c>
      <c r="G222" s="98">
        <v>724.11989375790449</v>
      </c>
      <c r="H222" s="98">
        <v>750.23466887057145</v>
      </c>
      <c r="I222" s="98">
        <v>735.07188934177623</v>
      </c>
      <c r="J222" s="98">
        <v>751.50679717599542</v>
      </c>
      <c r="K222" s="98">
        <v>738.32625745025962</v>
      </c>
      <c r="L222" s="98">
        <v>757.40889027982439</v>
      </c>
      <c r="M222" s="98">
        <v>856.13225264326866</v>
      </c>
      <c r="N222" s="98">
        <v>873.37973467846302</v>
      </c>
      <c r="O222" s="98">
        <v>929.54321134743429</v>
      </c>
      <c r="P222" s="98">
        <v>967.70992677553852</v>
      </c>
      <c r="Q222" s="98">
        <v>912.52312634546035</v>
      </c>
      <c r="R222" s="98">
        <v>757.79183126709734</v>
      </c>
      <c r="S222" s="98">
        <v>858.64566431119351</v>
      </c>
      <c r="T222" s="98">
        <v>880.22333173542711</v>
      </c>
      <c r="U222" s="98">
        <v>937.32735697000498</v>
      </c>
      <c r="V222" s="98">
        <v>939.42471382916381</v>
      </c>
      <c r="W222" s="98">
        <v>948.27116483045802</v>
      </c>
      <c r="X222" s="98">
        <v>947.66824394671494</v>
      </c>
      <c r="Y222" s="98">
        <v>922.90905505136209</v>
      </c>
      <c r="DA222" s="63" t="s">
        <v>2326</v>
      </c>
    </row>
    <row r="223" spans="1:105" ht="12" customHeight="1" x14ac:dyDescent="0.25">
      <c r="A223" s="100" t="s">
        <v>199</v>
      </c>
      <c r="B223" s="101">
        <v>175.10564886801939</v>
      </c>
      <c r="C223" s="101">
        <v>359.28054111737538</v>
      </c>
      <c r="D223" s="101">
        <v>141.38767491559807</v>
      </c>
      <c r="E223" s="101">
        <v>75.08944083553753</v>
      </c>
      <c r="F223" s="101">
        <v>93.630616520156934</v>
      </c>
      <c r="G223" s="101">
        <v>90.483481806794487</v>
      </c>
      <c r="H223" s="101">
        <v>121.71665734769972</v>
      </c>
      <c r="I223" s="101">
        <v>92.043663782089737</v>
      </c>
      <c r="J223" s="101">
        <v>83.439496467477113</v>
      </c>
      <c r="K223" s="101">
        <v>74.273392307258419</v>
      </c>
      <c r="L223" s="101">
        <v>74.016800406955056</v>
      </c>
      <c r="M223" s="101">
        <v>125.21880403383965</v>
      </c>
      <c r="N223" s="101">
        <v>85.56986439799239</v>
      </c>
      <c r="O223" s="101">
        <v>59.834715072432573</v>
      </c>
      <c r="P223" s="101">
        <v>120.62340528403637</v>
      </c>
      <c r="Q223" s="101">
        <v>29.287361208534605</v>
      </c>
      <c r="R223" s="101">
        <v>33.984895491653972</v>
      </c>
      <c r="S223" s="101">
        <v>66.11098988859618</v>
      </c>
      <c r="T223" s="101">
        <v>78.676888611613421</v>
      </c>
      <c r="U223" s="101">
        <v>107.69535753655279</v>
      </c>
      <c r="V223" s="101">
        <v>88.238968400669492</v>
      </c>
      <c r="W223" s="101">
        <v>96.500892753136952</v>
      </c>
      <c r="X223" s="101">
        <v>101.7174873231898</v>
      </c>
      <c r="Y223" s="101">
        <v>78.405254056676981</v>
      </c>
      <c r="DA223" s="131" t="s">
        <v>2327</v>
      </c>
    </row>
    <row r="224" spans="1:105" ht="12" customHeight="1" x14ac:dyDescent="0.25">
      <c r="A224" s="103" t="s">
        <v>52</v>
      </c>
      <c r="B224" s="104">
        <v>594.5916975682112</v>
      </c>
      <c r="C224" s="104">
        <v>553.58628188192597</v>
      </c>
      <c r="D224" s="104">
        <v>640.55293529492303</v>
      </c>
      <c r="E224" s="104">
        <v>632.87249972821439</v>
      </c>
      <c r="F224" s="104">
        <v>611.51272465728505</v>
      </c>
      <c r="G224" s="104">
        <v>633.63641195111006</v>
      </c>
      <c r="H224" s="104">
        <v>628.51801152287169</v>
      </c>
      <c r="I224" s="104">
        <v>643.02822555968646</v>
      </c>
      <c r="J224" s="104">
        <v>668.06730070851836</v>
      </c>
      <c r="K224" s="104">
        <v>664.05286514300121</v>
      </c>
      <c r="L224" s="104">
        <v>683.39208987286929</v>
      </c>
      <c r="M224" s="104">
        <v>730.91344860942888</v>
      </c>
      <c r="N224" s="104">
        <v>787.80987028047082</v>
      </c>
      <c r="O224" s="104">
        <v>869.70849627500172</v>
      </c>
      <c r="P224" s="104">
        <v>847.08652149150203</v>
      </c>
      <c r="Q224" s="104">
        <v>883.23576513692581</v>
      </c>
      <c r="R224" s="104">
        <v>723.80693577544332</v>
      </c>
      <c r="S224" s="104">
        <v>792.53467442259728</v>
      </c>
      <c r="T224" s="104">
        <v>801.54644312381356</v>
      </c>
      <c r="U224" s="104">
        <v>829.63199943345228</v>
      </c>
      <c r="V224" s="104">
        <v>851.18574542849433</v>
      </c>
      <c r="W224" s="104">
        <v>851.77027207732101</v>
      </c>
      <c r="X224" s="104">
        <v>845.95075662352531</v>
      </c>
      <c r="Y224" s="104">
        <v>844.50380099468521</v>
      </c>
      <c r="DA224" s="132" t="s">
        <v>2328</v>
      </c>
    </row>
    <row r="225" spans="1:105" ht="12" customHeight="1" x14ac:dyDescent="0.25">
      <c r="A225" s="106" t="s">
        <v>124</v>
      </c>
      <c r="B225" s="101">
        <v>1309.5104762336377</v>
      </c>
      <c r="C225" s="101">
        <v>1295.0679874739631</v>
      </c>
      <c r="D225" s="101">
        <v>1292.8176031709586</v>
      </c>
      <c r="E225" s="101">
        <v>1226.3174504418564</v>
      </c>
      <c r="F225" s="101">
        <v>1226.5661293468886</v>
      </c>
      <c r="G225" s="101">
        <v>1278.4961346881018</v>
      </c>
      <c r="H225" s="101">
        <v>1232.0627081552711</v>
      </c>
      <c r="I225" s="101">
        <v>1248.4904722188387</v>
      </c>
      <c r="J225" s="101">
        <v>1260.4746654314897</v>
      </c>
      <c r="K225" s="101">
        <v>1233.2594636014167</v>
      </c>
      <c r="L225" s="101">
        <v>1283.2775638604317</v>
      </c>
      <c r="M225" s="101">
        <v>1295.6802956085025</v>
      </c>
      <c r="N225" s="101">
        <v>1281.7195258532593</v>
      </c>
      <c r="O225" s="101">
        <v>1320.9843851800672</v>
      </c>
      <c r="P225" s="101">
        <v>1317.9481704776238</v>
      </c>
      <c r="Q225" s="101">
        <v>1276.6743864381669</v>
      </c>
      <c r="R225" s="101">
        <v>1317.020332241761</v>
      </c>
      <c r="S225" s="101">
        <v>1362.2703582199988</v>
      </c>
      <c r="T225" s="101">
        <v>1349.290878155487</v>
      </c>
      <c r="U225" s="101">
        <v>1252.4259860842878</v>
      </c>
      <c r="V225" s="101">
        <v>1188.463102931936</v>
      </c>
      <c r="W225" s="101">
        <v>1236.6554689983823</v>
      </c>
      <c r="X225" s="101">
        <v>1341.2308645384549</v>
      </c>
      <c r="Y225" s="101">
        <v>1109.8648258426099</v>
      </c>
      <c r="DA225" s="131" t="s">
        <v>2329</v>
      </c>
    </row>
    <row r="226" spans="1:105" ht="12" customHeight="1" x14ac:dyDescent="0.25">
      <c r="A226" s="107" t="s">
        <v>123</v>
      </c>
      <c r="B226" s="104">
        <v>773.31118793910559</v>
      </c>
      <c r="C226" s="104">
        <v>831.67645365330429</v>
      </c>
      <c r="D226" s="104">
        <v>754.04708721322083</v>
      </c>
      <c r="E226" s="104">
        <v>698.34736615277041</v>
      </c>
      <c r="F226" s="104">
        <v>712.54253707621308</v>
      </c>
      <c r="G226" s="104">
        <v>747.40572196110088</v>
      </c>
      <c r="H226" s="104">
        <v>741.89536630643966</v>
      </c>
      <c r="I226" s="104">
        <v>746.94208389702681</v>
      </c>
      <c r="J226" s="104">
        <v>753.59987506044024</v>
      </c>
      <c r="K226" s="104">
        <v>739.16218508676752</v>
      </c>
      <c r="L226" s="104">
        <v>774.15951667048091</v>
      </c>
      <c r="M226" s="104">
        <v>808.41820412628772</v>
      </c>
      <c r="N226" s="104">
        <v>791.11868658803871</v>
      </c>
      <c r="O226" s="104">
        <v>816.61898608134663</v>
      </c>
      <c r="P226" s="104">
        <v>850.74502344701216</v>
      </c>
      <c r="Q226" s="104">
        <v>805.33552135129446</v>
      </c>
      <c r="R226" s="104">
        <v>851.25953299065202</v>
      </c>
      <c r="S226" s="104">
        <v>913.42329509660874</v>
      </c>
      <c r="T226" s="104">
        <v>933.50505308530467</v>
      </c>
      <c r="U226" s="104">
        <v>904.99624782431363</v>
      </c>
      <c r="V226" s="104">
        <v>882.90001908783472</v>
      </c>
      <c r="W226" s="104">
        <v>947.74517811937983</v>
      </c>
      <c r="X226" s="104">
        <v>1047.1655974200978</v>
      </c>
      <c r="Y226" s="104">
        <v>868.87451961058525</v>
      </c>
      <c r="DA226" s="132" t="s">
        <v>2330</v>
      </c>
    </row>
    <row r="227" spans="1:105" ht="12" customHeight="1" x14ac:dyDescent="0.25">
      <c r="A227" s="108" t="s">
        <v>50</v>
      </c>
      <c r="B227" s="98">
        <v>150.16796469003486</v>
      </c>
      <c r="C227" s="98">
        <v>287.90943108263752</v>
      </c>
      <c r="D227" s="98">
        <v>115.90742342850493</v>
      </c>
      <c r="E227" s="98">
        <v>64.5226794617639</v>
      </c>
      <c r="F227" s="98">
        <v>84.784180552521164</v>
      </c>
      <c r="G227" s="98">
        <v>85.510990533968098</v>
      </c>
      <c r="H227" s="98">
        <v>112.56433119449947</v>
      </c>
      <c r="I227" s="98">
        <v>92.780127573108032</v>
      </c>
      <c r="J227" s="98">
        <v>87.809616065583114</v>
      </c>
      <c r="K227" s="98">
        <v>80.532499402261635</v>
      </c>
      <c r="L227" s="98">
        <v>84.062196176815505</v>
      </c>
      <c r="M227" s="98">
        <v>129.18258180462743</v>
      </c>
      <c r="N227" s="98">
        <v>83.758754642576903</v>
      </c>
      <c r="O227" s="98">
        <v>53.987736098702889</v>
      </c>
      <c r="P227" s="98">
        <v>111.63891655752685</v>
      </c>
      <c r="Q227" s="98">
        <v>22.244159995633112</v>
      </c>
      <c r="R227" s="98">
        <v>38.761016012371364</v>
      </c>
      <c r="S227" s="98">
        <v>75.060125109846766</v>
      </c>
      <c r="T227" s="98">
        <v>87.872725456466014</v>
      </c>
      <c r="U227" s="98">
        <v>105.14363161609361</v>
      </c>
      <c r="V227" s="98">
        <v>79.875751682169422</v>
      </c>
      <c r="W227" s="98">
        <v>94.937397939302954</v>
      </c>
      <c r="X227" s="98">
        <v>116.19033899878319</v>
      </c>
      <c r="Y227" s="98">
        <v>71.296214312159847</v>
      </c>
      <c r="DA227" s="63" t="s">
        <v>2331</v>
      </c>
    </row>
    <row r="228" spans="1:105" ht="12" customHeight="1" x14ac:dyDescent="0.25">
      <c r="A228" s="108" t="s">
        <v>52</v>
      </c>
      <c r="B228" s="98">
        <v>623.14322324907073</v>
      </c>
      <c r="C228" s="98">
        <v>543.76702257066665</v>
      </c>
      <c r="D228" s="98">
        <v>638.13966378471594</v>
      </c>
      <c r="E228" s="98">
        <v>633.82468669100638</v>
      </c>
      <c r="F228" s="98">
        <v>627.75835652369187</v>
      </c>
      <c r="G228" s="98">
        <v>661.8947314271328</v>
      </c>
      <c r="H228" s="98">
        <v>629.33103511194031</v>
      </c>
      <c r="I228" s="98">
        <v>654.16195632391873</v>
      </c>
      <c r="J228" s="98">
        <v>665.79025899485737</v>
      </c>
      <c r="K228" s="98">
        <v>658.62968568450594</v>
      </c>
      <c r="L228" s="98">
        <v>690.09732049366551</v>
      </c>
      <c r="M228" s="98">
        <v>679.23562232166034</v>
      </c>
      <c r="N228" s="98">
        <v>707.35993194546188</v>
      </c>
      <c r="O228" s="98">
        <v>762.63124998264368</v>
      </c>
      <c r="P228" s="98">
        <v>739.1061068894852</v>
      </c>
      <c r="Q228" s="98">
        <v>783.09136135566132</v>
      </c>
      <c r="R228" s="98">
        <v>812.49851697828069</v>
      </c>
      <c r="S228" s="98">
        <v>838.36316998676193</v>
      </c>
      <c r="T228" s="98">
        <v>845.63232762883842</v>
      </c>
      <c r="U228" s="98">
        <v>799.85261620821996</v>
      </c>
      <c r="V228" s="98">
        <v>803.02426740566523</v>
      </c>
      <c r="W228" s="98">
        <v>852.80778018007686</v>
      </c>
      <c r="X228" s="98">
        <v>930.97525842131461</v>
      </c>
      <c r="Y228" s="98">
        <v>797.57830529842533</v>
      </c>
      <c r="DA228" s="63" t="s">
        <v>2332</v>
      </c>
    </row>
    <row r="229" spans="1:105" ht="12" customHeight="1" x14ac:dyDescent="0.25">
      <c r="A229" s="106" t="s">
        <v>122</v>
      </c>
      <c r="B229" s="101">
        <v>1025.5558223111561</v>
      </c>
      <c r="C229" s="101">
        <v>1235.4337416245087</v>
      </c>
      <c r="D229" s="101">
        <v>1135.7639229963243</v>
      </c>
      <c r="E229" s="101">
        <v>1053.3584372968846</v>
      </c>
      <c r="F229" s="101">
        <v>1056.752857500722</v>
      </c>
      <c r="G229" s="101">
        <v>1081.2346015291494</v>
      </c>
      <c r="H229" s="101">
        <v>1152.5757064063901</v>
      </c>
      <c r="I229" s="101">
        <v>1136.5151730909654</v>
      </c>
      <c r="J229" s="101">
        <v>1130.5559107713896</v>
      </c>
      <c r="K229" s="101">
        <v>1096.0312508201309</v>
      </c>
      <c r="L229" s="101">
        <v>1160.8875917798391</v>
      </c>
      <c r="M229" s="101">
        <v>1211.2948531605293</v>
      </c>
      <c r="N229" s="101">
        <v>1185.2208434988183</v>
      </c>
      <c r="O229" s="101">
        <v>1166.8095386614382</v>
      </c>
      <c r="P229" s="101">
        <v>1233.8073319147466</v>
      </c>
      <c r="Q229" s="101">
        <v>1163.9459200171191</v>
      </c>
      <c r="R229" s="101">
        <v>1216.5797957436694</v>
      </c>
      <c r="S229" s="101">
        <v>1274.0260492274408</v>
      </c>
      <c r="T229" s="101">
        <v>1289.8678609362682</v>
      </c>
      <c r="U229" s="101">
        <v>1278.2714180474532</v>
      </c>
      <c r="V229" s="101">
        <v>1257.372817348569</v>
      </c>
      <c r="W229" s="101">
        <v>1254.159652334745</v>
      </c>
      <c r="X229" s="101">
        <v>1238.9181696375445</v>
      </c>
      <c r="Y229" s="101">
        <v>1172.5218966583466</v>
      </c>
      <c r="DA229" s="131" t="s">
        <v>2333</v>
      </c>
    </row>
    <row r="230" spans="1:105" ht="12" customHeight="1" x14ac:dyDescent="0.25">
      <c r="A230" s="107" t="s">
        <v>121</v>
      </c>
      <c r="B230" s="104">
        <v>666.86775910749213</v>
      </c>
      <c r="C230" s="104">
        <v>862.4927461639096</v>
      </c>
      <c r="D230" s="104">
        <v>738.18990166615606</v>
      </c>
      <c r="E230" s="104">
        <v>671.82746299558914</v>
      </c>
      <c r="F230" s="104">
        <v>684.36678804726944</v>
      </c>
      <c r="G230" s="104">
        <v>703.68596363499648</v>
      </c>
      <c r="H230" s="104">
        <v>764.87215872307218</v>
      </c>
      <c r="I230" s="104">
        <v>748.55303153150726</v>
      </c>
      <c r="J230" s="104">
        <v>744.2333651648637</v>
      </c>
      <c r="K230" s="104">
        <v>721.67255252355517</v>
      </c>
      <c r="L230" s="104">
        <v>766.04373433357273</v>
      </c>
      <c r="M230" s="104">
        <v>817.16582367447791</v>
      </c>
      <c r="N230" s="104">
        <v>790.06225027800554</v>
      </c>
      <c r="O230" s="104">
        <v>773.13505456108794</v>
      </c>
      <c r="P230" s="104">
        <v>843.85121421689939</v>
      </c>
      <c r="Q230" s="104">
        <v>775.65006769664808</v>
      </c>
      <c r="R230" s="104">
        <v>824.42362304282415</v>
      </c>
      <c r="S230" s="104">
        <v>886.44556014200327</v>
      </c>
      <c r="T230" s="104">
        <v>916.61147934543442</v>
      </c>
      <c r="U230" s="104">
        <v>941.27735622000114</v>
      </c>
      <c r="V230" s="104">
        <v>942.66424173070743</v>
      </c>
      <c r="W230" s="104">
        <v>957.26958298251179</v>
      </c>
      <c r="X230" s="104">
        <v>957.02894583271484</v>
      </c>
      <c r="Y230" s="104">
        <v>910.73571451950022</v>
      </c>
      <c r="DA230" s="132" t="s">
        <v>2334</v>
      </c>
    </row>
    <row r="231" spans="1:105" ht="12" customHeight="1" x14ac:dyDescent="0.25">
      <c r="A231" s="108" t="s">
        <v>53</v>
      </c>
      <c r="B231" s="98">
        <v>114.32710959279189</v>
      </c>
      <c r="C231" s="98">
        <v>272.91309462827684</v>
      </c>
      <c r="D231" s="98">
        <v>101.29156801676177</v>
      </c>
      <c r="E231" s="98">
        <v>54.073704010654438</v>
      </c>
      <c r="F231" s="98">
        <v>72.477269322586309</v>
      </c>
      <c r="G231" s="98">
        <v>71.56876703665607</v>
      </c>
      <c r="H231" s="98">
        <v>106.25268258636592</v>
      </c>
      <c r="I231" s="98">
        <v>84.868354197535012</v>
      </c>
      <c r="J231" s="98">
        <v>78.950532844991258</v>
      </c>
      <c r="K231" s="98">
        <v>71.292078998198235</v>
      </c>
      <c r="L231" s="98">
        <v>74.964365534194684</v>
      </c>
      <c r="M231" s="98">
        <v>118.6806961732789</v>
      </c>
      <c r="N231" s="98">
        <v>76.476362160364985</v>
      </c>
      <c r="O231" s="98">
        <v>44.471780497443085</v>
      </c>
      <c r="P231" s="98">
        <v>105.40951729804978</v>
      </c>
      <c r="Q231" s="98">
        <v>15.184372325926796</v>
      </c>
      <c r="R231" s="98">
        <v>30.92394343127912</v>
      </c>
      <c r="S231" s="98">
        <v>69.376083372542624</v>
      </c>
      <c r="T231" s="98">
        <v>83.437428697119131</v>
      </c>
      <c r="U231" s="98">
        <v>109.3359489078037</v>
      </c>
      <c r="V231" s="98">
        <v>88.763339909390794</v>
      </c>
      <c r="W231" s="98">
        <v>93.654316698711114</v>
      </c>
      <c r="X231" s="98">
        <v>100.28085031920584</v>
      </c>
      <c r="Y231" s="98">
        <v>78.09265526567853</v>
      </c>
      <c r="DA231" s="63" t="s">
        <v>2335</v>
      </c>
    </row>
    <row r="232" spans="1:105" ht="12" customHeight="1" x14ac:dyDescent="0.25">
      <c r="A232" s="108" t="s">
        <v>52</v>
      </c>
      <c r="B232" s="98">
        <v>552.54064951470025</v>
      </c>
      <c r="C232" s="98">
        <v>589.57965153563271</v>
      </c>
      <c r="D232" s="98">
        <v>636.89833364939443</v>
      </c>
      <c r="E232" s="98">
        <v>617.75375898493473</v>
      </c>
      <c r="F232" s="98">
        <v>611.88951872468328</v>
      </c>
      <c r="G232" s="98">
        <v>632.11719659834046</v>
      </c>
      <c r="H232" s="98">
        <v>658.61947613670623</v>
      </c>
      <c r="I232" s="98">
        <v>663.68467733397233</v>
      </c>
      <c r="J232" s="98">
        <v>665.28283231987245</v>
      </c>
      <c r="K232" s="98">
        <v>650.38047352535693</v>
      </c>
      <c r="L232" s="98">
        <v>691.07936879937813</v>
      </c>
      <c r="M232" s="98">
        <v>698.48512750119903</v>
      </c>
      <c r="N232" s="98">
        <v>713.58588811764059</v>
      </c>
      <c r="O232" s="98">
        <v>728.66327406364485</v>
      </c>
      <c r="P232" s="98">
        <v>738.44169691884974</v>
      </c>
      <c r="Q232" s="98">
        <v>760.46569537072128</v>
      </c>
      <c r="R232" s="98">
        <v>793.49967961154493</v>
      </c>
      <c r="S232" s="98">
        <v>817.06947676946072</v>
      </c>
      <c r="T232" s="98">
        <v>833.17405064831519</v>
      </c>
      <c r="U232" s="98">
        <v>831.94140731219738</v>
      </c>
      <c r="V232" s="98">
        <v>853.90090182131667</v>
      </c>
      <c r="W232" s="98">
        <v>863.61526628380057</v>
      </c>
      <c r="X232" s="98">
        <v>856.74809551350893</v>
      </c>
      <c r="Y232" s="98">
        <v>832.64305925382155</v>
      </c>
      <c r="DA232" s="63" t="s">
        <v>2336</v>
      </c>
    </row>
    <row r="233" spans="1:105" ht="12" customHeight="1" x14ac:dyDescent="0.25">
      <c r="A233" s="121" t="s">
        <v>54</v>
      </c>
      <c r="B233" s="122">
        <v>585.21892281036503</v>
      </c>
      <c r="C233" s="122">
        <v>646.46245336205129</v>
      </c>
      <c r="D233" s="122">
        <v>642.19344277938922</v>
      </c>
      <c r="E233" s="122">
        <v>655.70757381408373</v>
      </c>
      <c r="F233" s="122">
        <v>649.29018052421543</v>
      </c>
      <c r="G233" s="122">
        <v>663.50386072867298</v>
      </c>
      <c r="H233" s="122">
        <v>749.93092023424686</v>
      </c>
      <c r="I233" s="122">
        <v>740.32389622679943</v>
      </c>
      <c r="J233" s="122">
        <v>728.37084280306021</v>
      </c>
      <c r="K233" s="122">
        <v>701.45594407504007</v>
      </c>
      <c r="L233" s="122">
        <v>726.30586771292633</v>
      </c>
      <c r="M233" s="122">
        <v>680.70270608880992</v>
      </c>
      <c r="N233" s="122">
        <v>658.63450502610215</v>
      </c>
      <c r="O233" s="122">
        <v>589.81761833302187</v>
      </c>
      <c r="P233" s="122">
        <v>648.15341984109136</v>
      </c>
      <c r="Q233" s="122">
        <v>642.15915659253494</v>
      </c>
      <c r="R233" s="122">
        <v>638.24737149389341</v>
      </c>
      <c r="S233" s="122">
        <v>655.61903483888489</v>
      </c>
      <c r="T233" s="122">
        <v>701.68584842798487</v>
      </c>
      <c r="U233" s="122">
        <v>649.09922650534395</v>
      </c>
      <c r="V233" s="122">
        <v>632.79105474871062</v>
      </c>
      <c r="W233" s="122">
        <v>635.09911838302673</v>
      </c>
      <c r="X233" s="122">
        <v>646.31695500355113</v>
      </c>
      <c r="Y233" s="122">
        <v>603.39680164733556</v>
      </c>
      <c r="DA233" s="130" t="s">
        <v>2337</v>
      </c>
    </row>
    <row r="234" spans="1:105" ht="12" customHeight="1" x14ac:dyDescent="0.25">
      <c r="A234" s="97" t="s">
        <v>202</v>
      </c>
      <c r="B234" s="98">
        <v>669.65656414405055</v>
      </c>
      <c r="C234" s="98">
        <v>762.7937790467015</v>
      </c>
      <c r="D234" s="98">
        <v>746.77351674005843</v>
      </c>
      <c r="E234" s="98">
        <v>783.34844029611259</v>
      </c>
      <c r="F234" s="98">
        <v>752.75724113265869</v>
      </c>
      <c r="G234" s="98">
        <v>774.61596393969444</v>
      </c>
      <c r="H234" s="98">
        <v>906.37184818274443</v>
      </c>
      <c r="I234" s="98">
        <v>882.64767213867628</v>
      </c>
      <c r="J234" s="98">
        <v>870.39580992803758</v>
      </c>
      <c r="K234" s="98">
        <v>851.8132456825598</v>
      </c>
      <c r="L234" s="98">
        <v>862.32382069199798</v>
      </c>
      <c r="M234" s="98">
        <v>848.95344689129797</v>
      </c>
      <c r="N234" s="98">
        <v>855.34691477867477</v>
      </c>
      <c r="O234" s="98">
        <v>849.62988665278681</v>
      </c>
      <c r="P234" s="98">
        <v>868.17064127327535</v>
      </c>
      <c r="Q234" s="98">
        <v>893.11618210897802</v>
      </c>
      <c r="R234" s="98">
        <v>717.99894773511016</v>
      </c>
      <c r="S234" s="98">
        <v>789.41617874210885</v>
      </c>
      <c r="T234" s="98">
        <v>825.50469615384691</v>
      </c>
      <c r="U234" s="98">
        <v>837.67018314378527</v>
      </c>
      <c r="V234" s="98">
        <v>837.27596022677983</v>
      </c>
      <c r="W234" s="98">
        <v>838.33461550092932</v>
      </c>
      <c r="X234" s="98">
        <v>838.02734187601607</v>
      </c>
      <c r="Y234" s="98">
        <v>823.70132328049931</v>
      </c>
      <c r="DA234" s="63" t="s">
        <v>2338</v>
      </c>
    </row>
    <row r="235" spans="1:105" ht="12" customHeight="1" x14ac:dyDescent="0.25">
      <c r="A235" s="97" t="s">
        <v>50</v>
      </c>
      <c r="B235" s="98">
        <v>705.30019727065655</v>
      </c>
      <c r="C235" s="98">
        <v>724.52387183104747</v>
      </c>
      <c r="D235" s="98">
        <v>746.89847112543157</v>
      </c>
      <c r="E235" s="98">
        <v>761.05172627412719</v>
      </c>
      <c r="F235" s="98">
        <v>780.57396311883394</v>
      </c>
      <c r="G235" s="98">
        <v>809.07440903012423</v>
      </c>
      <c r="H235" s="98">
        <v>837.3287420791529</v>
      </c>
      <c r="I235" s="98">
        <v>868.55581279122362</v>
      </c>
      <c r="J235" s="98">
        <v>876.97409682719581</v>
      </c>
      <c r="K235" s="98">
        <v>857.76697395444558</v>
      </c>
      <c r="L235" s="98">
        <v>850.47089602964263</v>
      </c>
      <c r="M235" s="98">
        <v>807.98196007959848</v>
      </c>
      <c r="N235" s="98">
        <v>780.80190046059465</v>
      </c>
      <c r="O235" s="98">
        <v>760.79806622253523</v>
      </c>
      <c r="P235" s="98">
        <v>758.58610894356809</v>
      </c>
      <c r="Q235" s="98">
        <v>770.99673098870642</v>
      </c>
      <c r="R235" s="98">
        <v>794.07144753611203</v>
      </c>
      <c r="S235" s="98">
        <v>826.36021989451592</v>
      </c>
      <c r="T235" s="98">
        <v>877.74264882310217</v>
      </c>
      <c r="U235" s="98">
        <v>788.36971623906868</v>
      </c>
      <c r="V235" s="98">
        <v>761.74895282460443</v>
      </c>
      <c r="W235" s="98">
        <v>805.13371627989955</v>
      </c>
      <c r="X235" s="98">
        <v>903.9465398957949</v>
      </c>
      <c r="Y235" s="98">
        <v>750.03814081419659</v>
      </c>
      <c r="DA235" s="63" t="s">
        <v>2339</v>
      </c>
    </row>
    <row r="236" spans="1:105" ht="12" customHeight="1" x14ac:dyDescent="0.25">
      <c r="A236" s="109" t="s">
        <v>120</v>
      </c>
      <c r="B236" s="33">
        <v>515.79033148211067</v>
      </c>
      <c r="C236" s="33">
        <v>594.54530063699667</v>
      </c>
      <c r="D236" s="33">
        <v>580.94749376302389</v>
      </c>
      <c r="E236" s="33">
        <v>591.54958219593743</v>
      </c>
      <c r="F236" s="33">
        <v>580.19235686411048</v>
      </c>
      <c r="G236" s="33">
        <v>592.29330021292049</v>
      </c>
      <c r="H236" s="33">
        <v>698.65272738444003</v>
      </c>
      <c r="I236" s="33">
        <v>682.69425792973811</v>
      </c>
      <c r="J236" s="33">
        <v>668.32610872191754</v>
      </c>
      <c r="K236" s="33">
        <v>639.74176995430173</v>
      </c>
      <c r="L236" s="33">
        <v>675.52438901223877</v>
      </c>
      <c r="M236" s="33">
        <v>625.18965013577576</v>
      </c>
      <c r="N236" s="33">
        <v>603.22635691573146</v>
      </c>
      <c r="O236" s="33">
        <v>515.49964301564512</v>
      </c>
      <c r="P236" s="33">
        <v>596.06783855920219</v>
      </c>
      <c r="Q236" s="33">
        <v>582.62130392876588</v>
      </c>
      <c r="R236" s="33">
        <v>585.64570553848353</v>
      </c>
      <c r="S236" s="33">
        <v>595.22876589761495</v>
      </c>
      <c r="T236" s="33">
        <v>643.04522908136983</v>
      </c>
      <c r="U236" s="33">
        <v>599.62464747990578</v>
      </c>
      <c r="V236" s="33">
        <v>587.16318468862244</v>
      </c>
      <c r="W236" s="33">
        <v>582.08126324407942</v>
      </c>
      <c r="X236" s="33">
        <v>576.73605151123775</v>
      </c>
      <c r="Y236" s="33">
        <v>555.67048451868368</v>
      </c>
      <c r="DA236" s="60" t="s">
        <v>2340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3711.4297255466431</v>
      </c>
      <c r="C238" s="117">
        <f t="shared" si="115"/>
        <v>3881.860127604532</v>
      </c>
      <c r="D238" s="117">
        <f t="shared" si="115"/>
        <v>3999.746037127823</v>
      </c>
      <c r="E238" s="117">
        <f t="shared" si="115"/>
        <v>4178.9414997138783</v>
      </c>
      <c r="F238" s="117">
        <f t="shared" si="115"/>
        <v>4355.9608056811521</v>
      </c>
      <c r="G238" s="117">
        <f t="shared" si="115"/>
        <v>4541.1349029465509</v>
      </c>
      <c r="H238" s="117">
        <f t="shared" si="115"/>
        <v>4678.7194638010751</v>
      </c>
      <c r="I238" s="117">
        <f t="shared" si="115"/>
        <v>4569.7537655389187</v>
      </c>
      <c r="J238" s="117">
        <f t="shared" si="115"/>
        <v>4500.8465964046663</v>
      </c>
      <c r="K238" s="117">
        <f t="shared" si="115"/>
        <v>4953.2524846427914</v>
      </c>
      <c r="L238" s="117">
        <f t="shared" si="115"/>
        <v>4994.2612311921048</v>
      </c>
      <c r="M238" s="117">
        <f t="shared" si="115"/>
        <v>4829.9038881030274</v>
      </c>
      <c r="N238" s="117">
        <f t="shared" si="115"/>
        <v>4722.6002614617428</v>
      </c>
      <c r="O238" s="117">
        <f t="shared" si="115"/>
        <v>4574.3155305341616</v>
      </c>
      <c r="P238" s="117">
        <f t="shared" si="115"/>
        <v>4620.1219725729325</v>
      </c>
      <c r="Q238" s="117">
        <f t="shared" si="115"/>
        <v>4829.0042295879011</v>
      </c>
      <c r="R238" s="117">
        <f t="shared" ref="R238:V238" si="116">R239+R242+R244+R257</f>
        <v>4188.4760531732209</v>
      </c>
      <c r="S238" s="117">
        <f t="shared" si="116"/>
        <v>4497.4722724639369</v>
      </c>
      <c r="T238" s="117">
        <f t="shared" si="116"/>
        <v>4683.2775159394596</v>
      </c>
      <c r="U238" s="117">
        <f t="shared" si="116"/>
        <v>4648.7550491644861</v>
      </c>
      <c r="V238" s="117">
        <f t="shared" si="116"/>
        <v>4652.192641668913</v>
      </c>
      <c r="W238" s="117">
        <f t="shared" ref="W238:Y238" si="117">W239+W242+W244+W257</f>
        <v>4669.3169708838714</v>
      </c>
      <c r="X238" s="117">
        <f t="shared" si="117"/>
        <v>4713.9641245611228</v>
      </c>
      <c r="Y238" s="117">
        <f t="shared" si="117"/>
        <v>4639.3605192501955</v>
      </c>
      <c r="DA238" s="129" t="s">
        <v>2486</v>
      </c>
    </row>
    <row r="239" spans="1:105" ht="12" customHeight="1" x14ac:dyDescent="0.25">
      <c r="A239" s="121" t="s">
        <v>57</v>
      </c>
      <c r="B239" s="122">
        <f t="shared" ref="B239:Q239" si="118">SUM(B240:B241)</f>
        <v>2598.1116242639873</v>
      </c>
      <c r="C239" s="122">
        <f t="shared" si="118"/>
        <v>2692.943437377106</v>
      </c>
      <c r="D239" s="122">
        <f t="shared" si="118"/>
        <v>2829.9565961420426</v>
      </c>
      <c r="E239" s="122">
        <f t="shared" si="118"/>
        <v>2987.860549272446</v>
      </c>
      <c r="F239" s="122">
        <f t="shared" si="118"/>
        <v>3175.9340657633238</v>
      </c>
      <c r="G239" s="122">
        <f t="shared" si="118"/>
        <v>3282.5577585896649</v>
      </c>
      <c r="H239" s="122">
        <f t="shared" si="118"/>
        <v>3322.5881531944988</v>
      </c>
      <c r="I239" s="122">
        <f t="shared" si="118"/>
        <v>3251.0538455553533</v>
      </c>
      <c r="J239" s="122">
        <f t="shared" si="118"/>
        <v>3148.6482298593392</v>
      </c>
      <c r="K239" s="122">
        <f t="shared" si="118"/>
        <v>3536.4847572840949</v>
      </c>
      <c r="L239" s="122">
        <f t="shared" si="118"/>
        <v>3484.9589021452898</v>
      </c>
      <c r="M239" s="122">
        <f t="shared" si="118"/>
        <v>3314.9131523533638</v>
      </c>
      <c r="N239" s="122">
        <f t="shared" si="118"/>
        <v>3215.3253539714406</v>
      </c>
      <c r="O239" s="122">
        <f t="shared" si="118"/>
        <v>3103.026217751858</v>
      </c>
      <c r="P239" s="122">
        <f t="shared" si="118"/>
        <v>3117.6377307495354</v>
      </c>
      <c r="Q239" s="122">
        <f t="shared" si="118"/>
        <v>3216.4887659711721</v>
      </c>
      <c r="R239" s="122">
        <f t="shared" ref="R239:V239" si="119">SUM(R240:R241)</f>
        <v>2570.9375968927989</v>
      </c>
      <c r="S239" s="122">
        <f t="shared" si="119"/>
        <v>2795.5149122849484</v>
      </c>
      <c r="T239" s="122">
        <f t="shared" si="119"/>
        <v>3012.1289593636661</v>
      </c>
      <c r="U239" s="122">
        <f t="shared" si="119"/>
        <v>3048.0533172835517</v>
      </c>
      <c r="V239" s="122">
        <f t="shared" si="119"/>
        <v>3075.6359282284006</v>
      </c>
      <c r="W239" s="122">
        <f t="shared" ref="W239:Y239" si="120">SUM(W240:W241)</f>
        <v>3061.5299348020549</v>
      </c>
      <c r="X239" s="122">
        <f t="shared" si="120"/>
        <v>3051.2721340405328</v>
      </c>
      <c r="Y239" s="122">
        <f t="shared" si="120"/>
        <v>3068.1486022755157</v>
      </c>
      <c r="DA239" s="130" t="s">
        <v>2487</v>
      </c>
    </row>
    <row r="240" spans="1:105" ht="12" customHeight="1" x14ac:dyDescent="0.25">
      <c r="A240" s="97" t="s">
        <v>199</v>
      </c>
      <c r="B240" s="98">
        <v>2575.4471005003816</v>
      </c>
      <c r="C240" s="98">
        <v>2669.4305635352757</v>
      </c>
      <c r="D240" s="98">
        <v>2806.0375398920437</v>
      </c>
      <c r="E240" s="98">
        <v>2964.2416523589486</v>
      </c>
      <c r="F240" s="98">
        <v>3150.8854598348198</v>
      </c>
      <c r="G240" s="98">
        <v>3257.5373322781966</v>
      </c>
      <c r="H240" s="98">
        <v>3298.2759880369999</v>
      </c>
      <c r="I240" s="98">
        <v>3227.4553745307571</v>
      </c>
      <c r="J240" s="98">
        <v>3126.3476550354394</v>
      </c>
      <c r="K240" s="98">
        <v>3512.3672323266596</v>
      </c>
      <c r="L240" s="98">
        <v>3461.3328114095702</v>
      </c>
      <c r="M240" s="98">
        <v>3292.2678262910013</v>
      </c>
      <c r="N240" s="98">
        <v>3193.6365258025648</v>
      </c>
      <c r="O240" s="98">
        <v>3081.7834142059651</v>
      </c>
      <c r="P240" s="98">
        <v>3096.0153810524075</v>
      </c>
      <c r="Q240" s="98">
        <v>3195.1283370447704</v>
      </c>
      <c r="R240" s="98">
        <v>2553.8669729853659</v>
      </c>
      <c r="S240" s="98">
        <v>2777.2560556972312</v>
      </c>
      <c r="T240" s="98">
        <v>2992.2898318407942</v>
      </c>
      <c r="U240" s="98">
        <v>3028.2120422796247</v>
      </c>
      <c r="V240" s="98">
        <v>3055.6215239713329</v>
      </c>
      <c r="W240" s="98">
        <v>3041.5319667573467</v>
      </c>
      <c r="X240" s="98">
        <v>3031.047543957256</v>
      </c>
      <c r="Y240" s="98">
        <v>3047.853893572641</v>
      </c>
      <c r="DA240" s="63" t="s">
        <v>2488</v>
      </c>
    </row>
    <row r="241" spans="1:105" ht="12" customHeight="1" x14ac:dyDescent="0.25">
      <c r="A241" s="97" t="s">
        <v>53</v>
      </c>
      <c r="B241" s="98">
        <v>22.664523763605956</v>
      </c>
      <c r="C241" s="98">
        <v>23.512873841830285</v>
      </c>
      <c r="D241" s="98">
        <v>23.919056249999041</v>
      </c>
      <c r="E241" s="98">
        <v>23.61889691349753</v>
      </c>
      <c r="F241" s="98">
        <v>25.048605928504113</v>
      </c>
      <c r="G241" s="98">
        <v>25.020426311468199</v>
      </c>
      <c r="H241" s="98">
        <v>24.312165157498988</v>
      </c>
      <c r="I241" s="98">
        <v>23.598471024595984</v>
      </c>
      <c r="J241" s="98">
        <v>22.300574823899542</v>
      </c>
      <c r="K241" s="98">
        <v>24.117524957435336</v>
      </c>
      <c r="L241" s="98">
        <v>23.626090735719668</v>
      </c>
      <c r="M241" s="98">
        <v>22.645326062362507</v>
      </c>
      <c r="N241" s="98">
        <v>21.688828168875659</v>
      </c>
      <c r="O241" s="98">
        <v>21.242803545893139</v>
      </c>
      <c r="P241" s="98">
        <v>21.622349697127813</v>
      </c>
      <c r="Q241" s="98">
        <v>21.360428926401578</v>
      </c>
      <c r="R241" s="98">
        <v>17.070623907432765</v>
      </c>
      <c r="S241" s="98">
        <v>18.258856587717315</v>
      </c>
      <c r="T241" s="98">
        <v>19.839127522871799</v>
      </c>
      <c r="U241" s="98">
        <v>19.84127500392712</v>
      </c>
      <c r="V241" s="98">
        <v>20.014404257067984</v>
      </c>
      <c r="W241" s="98">
        <v>19.997968044708134</v>
      </c>
      <c r="X241" s="98">
        <v>20.224590083276809</v>
      </c>
      <c r="Y241" s="98">
        <v>20.294708702874875</v>
      </c>
      <c r="DA241" s="63" t="s">
        <v>2489</v>
      </c>
    </row>
    <row r="242" spans="1:105" ht="12" customHeight="1" x14ac:dyDescent="0.25">
      <c r="A242" s="121" t="s">
        <v>92</v>
      </c>
      <c r="B242" s="122">
        <f t="shared" ref="B242:Y242" si="121">B243</f>
        <v>39.823829697832942</v>
      </c>
      <c r="C242" s="122">
        <f t="shared" si="121"/>
        <v>53.342140089439901</v>
      </c>
      <c r="D242" s="122">
        <f t="shared" si="121"/>
        <v>45.084513795449972</v>
      </c>
      <c r="E242" s="122">
        <f t="shared" si="121"/>
        <v>91.219520130286085</v>
      </c>
      <c r="F242" s="122">
        <f t="shared" si="121"/>
        <v>79.229243382008107</v>
      </c>
      <c r="G242" s="122">
        <f t="shared" si="121"/>
        <v>116.5734300470794</v>
      </c>
      <c r="H242" s="122">
        <f t="shared" si="121"/>
        <v>142.13524354428904</v>
      </c>
      <c r="I242" s="122">
        <f t="shared" si="121"/>
        <v>102.21854126054234</v>
      </c>
      <c r="J242" s="122">
        <f t="shared" si="121"/>
        <v>136.02466986293547</v>
      </c>
      <c r="K242" s="122">
        <f t="shared" si="121"/>
        <v>232.81472908466782</v>
      </c>
      <c r="L242" s="122">
        <f t="shared" si="121"/>
        <v>269.03983015299559</v>
      </c>
      <c r="M242" s="122">
        <f t="shared" si="121"/>
        <v>275.20807713548174</v>
      </c>
      <c r="N242" s="122">
        <f t="shared" si="121"/>
        <v>283.25362088298635</v>
      </c>
      <c r="O242" s="122">
        <f t="shared" si="121"/>
        <v>277.74462810575551</v>
      </c>
      <c r="P242" s="122">
        <f t="shared" si="121"/>
        <v>232.43289829941324</v>
      </c>
      <c r="Q242" s="122">
        <f t="shared" si="121"/>
        <v>370.93399492656494</v>
      </c>
      <c r="R242" s="122">
        <f t="shared" si="121"/>
        <v>350.10935241610542</v>
      </c>
      <c r="S242" s="122">
        <f t="shared" si="121"/>
        <v>365.72803792156083</v>
      </c>
      <c r="T242" s="122">
        <f t="shared" si="121"/>
        <v>272.81975584890125</v>
      </c>
      <c r="U242" s="122">
        <f t="shared" si="121"/>
        <v>227.54167493273982</v>
      </c>
      <c r="V242" s="122">
        <f t="shared" si="121"/>
        <v>202.12484896400707</v>
      </c>
      <c r="W242" s="122">
        <f t="shared" si="121"/>
        <v>190.20486636110374</v>
      </c>
      <c r="X242" s="122">
        <f t="shared" si="121"/>
        <v>197.24600924856583</v>
      </c>
      <c r="Y242" s="122">
        <f t="shared" si="121"/>
        <v>216.54395085646806</v>
      </c>
      <c r="DA242" s="130" t="s">
        <v>2490</v>
      </c>
    </row>
    <row r="243" spans="1:105" ht="12" customHeight="1" x14ac:dyDescent="0.25">
      <c r="A243" s="97" t="s">
        <v>53</v>
      </c>
      <c r="B243" s="98">
        <f>RES_hhdet_tesh!B86</f>
        <v>39.823829697832942</v>
      </c>
      <c r="C243" s="98">
        <f>RES_hhdet_tesh!C86</f>
        <v>53.342140089439901</v>
      </c>
      <c r="D243" s="98">
        <f>RES_hhdet_tesh!D86</f>
        <v>45.084513795449972</v>
      </c>
      <c r="E243" s="98">
        <f>RES_hhdet_tesh!E86</f>
        <v>91.219520130286085</v>
      </c>
      <c r="F243" s="98">
        <f>RES_hhdet_tesh!F86</f>
        <v>79.229243382008107</v>
      </c>
      <c r="G243" s="98">
        <f>RES_hhdet_tesh!G86</f>
        <v>116.5734300470794</v>
      </c>
      <c r="H243" s="98">
        <f>RES_hhdet_tesh!H86</f>
        <v>142.13524354428904</v>
      </c>
      <c r="I243" s="98">
        <f>RES_hhdet_tesh!I86</f>
        <v>102.21854126054234</v>
      </c>
      <c r="J243" s="98">
        <f>RES_hhdet_tesh!J86</f>
        <v>136.02466986293547</v>
      </c>
      <c r="K243" s="98">
        <f>RES_hhdet_tesh!K86</f>
        <v>232.81472908466782</v>
      </c>
      <c r="L243" s="98">
        <f>RES_hhdet_tesh!L86</f>
        <v>269.03983015299559</v>
      </c>
      <c r="M243" s="98">
        <f>RES_hhdet_tesh!M86</f>
        <v>275.20807713548174</v>
      </c>
      <c r="N243" s="98">
        <f>RES_hhdet_tesh!N86</f>
        <v>283.25362088298635</v>
      </c>
      <c r="O243" s="98">
        <f>RES_hhdet_tesh!O86</f>
        <v>277.74462810575551</v>
      </c>
      <c r="P243" s="98">
        <f>RES_hhdet_tesh!P86</f>
        <v>232.43289829941324</v>
      </c>
      <c r="Q243" s="98">
        <f>RES_hhdet_tesh!Q86</f>
        <v>370.93399492656494</v>
      </c>
      <c r="R243" s="98">
        <f>RES_hhdet_tesh!R86</f>
        <v>350.10935241610542</v>
      </c>
      <c r="S243" s="98">
        <f>RES_hhdet_tesh!S86</f>
        <v>365.72803792156083</v>
      </c>
      <c r="T243" s="98">
        <f>RES_hhdet_tesh!T86</f>
        <v>272.81975584890125</v>
      </c>
      <c r="U243" s="98">
        <f>RES_hhdet_tesh!U86</f>
        <v>227.54167493273982</v>
      </c>
      <c r="V243" s="98">
        <f>RES_hhdet_tesh!V86</f>
        <v>202.12484896400707</v>
      </c>
      <c r="W243" s="98">
        <f>RES_hhdet_tesh!W86</f>
        <v>190.20486636110374</v>
      </c>
      <c r="X243" s="98">
        <f>RES_hhdet_tesh!X86</f>
        <v>197.24600924856583</v>
      </c>
      <c r="Y243" s="98">
        <f>RES_hhdet_tesh!Y86</f>
        <v>216.54395085646806</v>
      </c>
      <c r="DA243" s="63" t="s">
        <v>2491</v>
      </c>
    </row>
    <row r="244" spans="1:105" ht="12" customHeight="1" x14ac:dyDescent="0.25">
      <c r="A244" s="121" t="s">
        <v>55</v>
      </c>
      <c r="B244" s="122">
        <v>691.21159177995139</v>
      </c>
      <c r="C244" s="122">
        <v>708.83339624854955</v>
      </c>
      <c r="D244" s="122">
        <v>700.57892331298763</v>
      </c>
      <c r="E244" s="122">
        <v>665.51254975643496</v>
      </c>
      <c r="F244" s="122">
        <v>669.31136897994645</v>
      </c>
      <c r="G244" s="122">
        <v>697.98986738988765</v>
      </c>
      <c r="H244" s="122">
        <v>703.59726588705439</v>
      </c>
      <c r="I244" s="122">
        <v>710.09742212142066</v>
      </c>
      <c r="J244" s="122">
        <v>716.15314490803519</v>
      </c>
      <c r="K244" s="122">
        <v>701.3551509896738</v>
      </c>
      <c r="L244" s="122">
        <v>738.03510696215199</v>
      </c>
      <c r="M244" s="122">
        <v>769.33073738177461</v>
      </c>
      <c r="N244" s="122">
        <v>767.40574161019254</v>
      </c>
      <c r="O244" s="122">
        <v>786.15793534849411</v>
      </c>
      <c r="P244" s="122">
        <v>817.09587848418766</v>
      </c>
      <c r="Q244" s="122">
        <v>792.00376293670286</v>
      </c>
      <c r="R244" s="122">
        <v>817.58339297351836</v>
      </c>
      <c r="S244" s="122">
        <v>871.27015099553535</v>
      </c>
      <c r="T244" s="122">
        <v>893.62831776822111</v>
      </c>
      <c r="U244" s="122">
        <v>894.38464750521439</v>
      </c>
      <c r="V244" s="122">
        <v>896.17534239863585</v>
      </c>
      <c r="W244" s="122">
        <v>929.16413751921073</v>
      </c>
      <c r="X244" s="122">
        <v>964.38004670193072</v>
      </c>
      <c r="Y244" s="122">
        <v>878.83567450834914</v>
      </c>
      <c r="DA244" s="130" t="s">
        <v>2492</v>
      </c>
    </row>
    <row r="245" spans="1:105" ht="12" customHeight="1" x14ac:dyDescent="0.25">
      <c r="A245" s="97" t="s">
        <v>132</v>
      </c>
      <c r="B245" s="98">
        <v>671.34725900107014</v>
      </c>
      <c r="C245" s="98">
        <v>711.08595871396085</v>
      </c>
      <c r="D245" s="98">
        <v>703.327041154771</v>
      </c>
      <c r="E245" s="98">
        <v>667.97462160933821</v>
      </c>
      <c r="F245" s="98">
        <v>656.7709312892772</v>
      </c>
      <c r="G245" s="98">
        <v>678.81861350944132</v>
      </c>
      <c r="H245" s="98">
        <v>691.78184611339645</v>
      </c>
      <c r="I245" s="98">
        <v>694.68899883848007</v>
      </c>
      <c r="J245" s="98">
        <v>718.48971429326571</v>
      </c>
      <c r="K245" s="98">
        <v>710.88747845943408</v>
      </c>
      <c r="L245" s="98">
        <v>731.12661002349728</v>
      </c>
      <c r="M245" s="98">
        <v>812.9140893724574</v>
      </c>
      <c r="N245" s="98">
        <v>845.11828794696009</v>
      </c>
      <c r="O245" s="98">
        <v>910.7082264171803</v>
      </c>
      <c r="P245" s="98">
        <v>930.08031265803777</v>
      </c>
      <c r="Q245" s="98">
        <v>903.46663732678576</v>
      </c>
      <c r="R245" s="98">
        <v>747.38647915202773</v>
      </c>
      <c r="S245" s="98">
        <v>838.55179937375692</v>
      </c>
      <c r="T245" s="98">
        <v>856.65068666590753</v>
      </c>
      <c r="U245" s="98">
        <v>906.02411111251286</v>
      </c>
      <c r="V245" s="98">
        <v>914.47972824288331</v>
      </c>
      <c r="W245" s="98">
        <v>922.29353566445741</v>
      </c>
      <c r="X245" s="98">
        <v>922.11033532267834</v>
      </c>
      <c r="Y245" s="98">
        <v>905.02082722212856</v>
      </c>
      <c r="DA245" s="63" t="s">
        <v>2493</v>
      </c>
    </row>
    <row r="246" spans="1:105" ht="12" customHeight="1" x14ac:dyDescent="0.25">
      <c r="A246" s="97" t="s">
        <v>131</v>
      </c>
      <c r="B246" s="98">
        <v>671.34725900107014</v>
      </c>
      <c r="C246" s="98">
        <v>711.0728040109218</v>
      </c>
      <c r="D246" s="98">
        <v>703.30095513996321</v>
      </c>
      <c r="E246" s="98">
        <v>667.97433465263236</v>
      </c>
      <c r="F246" s="98">
        <v>656.77702367879408</v>
      </c>
      <c r="G246" s="98">
        <v>678.82577475256915</v>
      </c>
      <c r="H246" s="98">
        <v>691.7908062228795</v>
      </c>
      <c r="I246" s="98">
        <v>694.7303784538816</v>
      </c>
      <c r="J246" s="98">
        <v>718.5443079792766</v>
      </c>
      <c r="K246" s="98">
        <v>710.98851807415201</v>
      </c>
      <c r="L246" s="98">
        <v>731.2147556802604</v>
      </c>
      <c r="M246" s="98">
        <v>812.92665871077634</v>
      </c>
      <c r="N246" s="98">
        <v>845.14423623242089</v>
      </c>
      <c r="O246" s="98">
        <v>910.72860590163691</v>
      </c>
      <c r="P246" s="98">
        <v>930.09255122568868</v>
      </c>
      <c r="Q246" s="98">
        <v>903.54703496666104</v>
      </c>
      <c r="R246" s="98">
        <v>747.39066348139602</v>
      </c>
      <c r="S246" s="98">
        <v>838.49115946832183</v>
      </c>
      <c r="T246" s="98">
        <v>856.56642813165251</v>
      </c>
      <c r="U246" s="98">
        <v>905.97600604704485</v>
      </c>
      <c r="V246" s="98">
        <v>914.44734462410497</v>
      </c>
      <c r="W246" s="98">
        <v>922.26909927713757</v>
      </c>
      <c r="X246" s="98">
        <v>922.0592298013247</v>
      </c>
      <c r="Y246" s="98">
        <v>904.96001353123359</v>
      </c>
      <c r="DA246" s="63" t="s">
        <v>2494</v>
      </c>
    </row>
    <row r="247" spans="1:105" ht="12" customHeight="1" x14ac:dyDescent="0.25">
      <c r="A247" s="100" t="s">
        <v>199</v>
      </c>
      <c r="B247" s="101">
        <v>76.755561432858897</v>
      </c>
      <c r="C247" s="101">
        <v>157.48652212899574</v>
      </c>
      <c r="D247" s="101">
        <v>62.748019845040119</v>
      </c>
      <c r="E247" s="101">
        <v>35.101834924417943</v>
      </c>
      <c r="F247" s="101">
        <v>45.264299021508982</v>
      </c>
      <c r="G247" s="101">
        <v>45.189362801459161</v>
      </c>
      <c r="H247" s="101">
        <v>63.272794700007836</v>
      </c>
      <c r="I247" s="101">
        <v>51.702152894195251</v>
      </c>
      <c r="J247" s="101">
        <v>50.477007270758172</v>
      </c>
      <c r="K247" s="101">
        <v>46.935652931150848</v>
      </c>
      <c r="L247" s="101">
        <v>47.822665807391004</v>
      </c>
      <c r="M247" s="101">
        <v>82.01321010134744</v>
      </c>
      <c r="N247" s="101">
        <v>57.334365951950019</v>
      </c>
      <c r="O247" s="101">
        <v>41.020109626635325</v>
      </c>
      <c r="P247" s="101">
        <v>83.006029734186555</v>
      </c>
      <c r="Q247" s="101">
        <v>20.311269829735345</v>
      </c>
      <c r="R247" s="101">
        <v>23.58372770595269</v>
      </c>
      <c r="S247" s="101">
        <v>45.956485045724527</v>
      </c>
      <c r="T247" s="101">
        <v>55.019985007838997</v>
      </c>
      <c r="U247" s="101">
        <v>76.344006613592782</v>
      </c>
      <c r="V247" s="101">
        <v>63.261599195610437</v>
      </c>
      <c r="W247" s="101">
        <v>70.498827199816489</v>
      </c>
      <c r="X247" s="101">
        <v>76.108473177799496</v>
      </c>
      <c r="Y247" s="101">
        <v>60.456212536548378</v>
      </c>
      <c r="DA247" s="131" t="s">
        <v>2495</v>
      </c>
    </row>
    <row r="248" spans="1:105" ht="12" customHeight="1" x14ac:dyDescent="0.25">
      <c r="A248" s="103" t="s">
        <v>52</v>
      </c>
      <c r="B248" s="104">
        <v>594.5916975682112</v>
      </c>
      <c r="C248" s="104">
        <v>553.58628188192597</v>
      </c>
      <c r="D248" s="104">
        <v>640.55293529492303</v>
      </c>
      <c r="E248" s="104">
        <v>632.87249972821439</v>
      </c>
      <c r="F248" s="104">
        <v>611.51272465728505</v>
      </c>
      <c r="G248" s="104">
        <v>633.63641195111006</v>
      </c>
      <c r="H248" s="104">
        <v>628.51801152287169</v>
      </c>
      <c r="I248" s="104">
        <v>643.02822555968646</v>
      </c>
      <c r="J248" s="104">
        <v>668.06730070851836</v>
      </c>
      <c r="K248" s="104">
        <v>664.05286514300121</v>
      </c>
      <c r="L248" s="104">
        <v>683.39208987286929</v>
      </c>
      <c r="M248" s="104">
        <v>730.91344860942888</v>
      </c>
      <c r="N248" s="104">
        <v>787.80987028047082</v>
      </c>
      <c r="O248" s="104">
        <v>869.70849627500172</v>
      </c>
      <c r="P248" s="104">
        <v>847.08652149150203</v>
      </c>
      <c r="Q248" s="104">
        <v>883.23576513692581</v>
      </c>
      <c r="R248" s="104">
        <v>723.80693577544332</v>
      </c>
      <c r="S248" s="104">
        <v>792.53467442259728</v>
      </c>
      <c r="T248" s="104">
        <v>801.54644312381356</v>
      </c>
      <c r="U248" s="104">
        <v>829.63199943345228</v>
      </c>
      <c r="V248" s="104">
        <v>851.18574542849433</v>
      </c>
      <c r="W248" s="104">
        <v>851.77027207732101</v>
      </c>
      <c r="X248" s="104">
        <v>845.95075662352531</v>
      </c>
      <c r="Y248" s="104">
        <v>844.50380099468521</v>
      </c>
      <c r="DA248" s="132" t="s">
        <v>2496</v>
      </c>
    </row>
    <row r="249" spans="1:105" ht="12" customHeight="1" x14ac:dyDescent="0.25">
      <c r="A249" s="106" t="s">
        <v>124</v>
      </c>
      <c r="B249" s="101">
        <v>703.8580668901526</v>
      </c>
      <c r="C249" s="101">
        <v>698.52574265690532</v>
      </c>
      <c r="D249" s="101">
        <v>700.64756774254488</v>
      </c>
      <c r="E249" s="101">
        <v>668.96152895099351</v>
      </c>
      <c r="F249" s="101">
        <v>674.37368741246121</v>
      </c>
      <c r="G249" s="101">
        <v>709.36954729527395</v>
      </c>
      <c r="H249" s="101">
        <v>692.62902957387337</v>
      </c>
      <c r="I249" s="101">
        <v>707.18025600575004</v>
      </c>
      <c r="J249" s="101">
        <v>716.49468618693857</v>
      </c>
      <c r="K249" s="101">
        <v>705.36110152400943</v>
      </c>
      <c r="L249" s="101">
        <v>738.93556965266862</v>
      </c>
      <c r="M249" s="101">
        <v>754.12852283874406</v>
      </c>
      <c r="N249" s="101">
        <v>756.58159734280946</v>
      </c>
      <c r="O249" s="101">
        <v>795.26363150195459</v>
      </c>
      <c r="P249" s="101">
        <v>808.01230514268616</v>
      </c>
      <c r="Q249" s="101">
        <v>796.84924156302441</v>
      </c>
      <c r="R249" s="101">
        <v>837.16381472667922</v>
      </c>
      <c r="S249" s="101">
        <v>887.99328312387559</v>
      </c>
      <c r="T249" s="101">
        <v>905.18663790697917</v>
      </c>
      <c r="U249" s="101">
        <v>872.47912072924066</v>
      </c>
      <c r="V249" s="101">
        <v>860.17406426942614</v>
      </c>
      <c r="W249" s="101">
        <v>923.75100154126926</v>
      </c>
      <c r="X249" s="101">
        <v>1020.3060794143067</v>
      </c>
      <c r="Y249" s="101">
        <v>852.95147271286135</v>
      </c>
      <c r="DA249" s="131" t="s">
        <v>2497</v>
      </c>
    </row>
    <row r="250" spans="1:105" ht="12" customHeight="1" x14ac:dyDescent="0.25">
      <c r="A250" s="107" t="s">
        <v>123</v>
      </c>
      <c r="B250" s="104">
        <v>703.85806689015249</v>
      </c>
      <c r="C250" s="104">
        <v>698.5175032114289</v>
      </c>
      <c r="D250" s="104">
        <v>700.62805987089769</v>
      </c>
      <c r="E250" s="104">
        <v>668.98897777548927</v>
      </c>
      <c r="F250" s="104">
        <v>674.41565629830495</v>
      </c>
      <c r="G250" s="104">
        <v>709.41034098916919</v>
      </c>
      <c r="H250" s="104">
        <v>692.66282723271161</v>
      </c>
      <c r="I250" s="104">
        <v>706.92642079327595</v>
      </c>
      <c r="J250" s="104">
        <v>716.04422175971308</v>
      </c>
      <c r="K250" s="104">
        <v>705.00857658652058</v>
      </c>
      <c r="L250" s="104">
        <v>738.71598682202455</v>
      </c>
      <c r="M250" s="104">
        <v>754.09564964829883</v>
      </c>
      <c r="N250" s="104">
        <v>756.58946731112769</v>
      </c>
      <c r="O250" s="104">
        <v>795.26426899629666</v>
      </c>
      <c r="P250" s="104">
        <v>808.02227006910016</v>
      </c>
      <c r="Q250" s="104">
        <v>797.28113056957534</v>
      </c>
      <c r="R250" s="104">
        <v>837.84911120386289</v>
      </c>
      <c r="S250" s="104">
        <v>888.68226583318938</v>
      </c>
      <c r="T250" s="104">
        <v>905.48338991877233</v>
      </c>
      <c r="U250" s="104">
        <v>872.42721664780333</v>
      </c>
      <c r="V250" s="104">
        <v>860.06089909295895</v>
      </c>
      <c r="W250" s="104">
        <v>923.45454486374967</v>
      </c>
      <c r="X250" s="104">
        <v>1019.5232658672459</v>
      </c>
      <c r="Y250" s="104">
        <v>852.52339312256072</v>
      </c>
      <c r="DA250" s="132" t="s">
        <v>2498</v>
      </c>
    </row>
    <row r="251" spans="1:105" ht="12" customHeight="1" x14ac:dyDescent="0.25">
      <c r="A251" s="108" t="s">
        <v>50</v>
      </c>
      <c r="B251" s="98">
        <v>80.714843641081799</v>
      </c>
      <c r="C251" s="98">
        <v>154.75048064076222</v>
      </c>
      <c r="D251" s="98">
        <v>62.48839608618183</v>
      </c>
      <c r="E251" s="98">
        <v>35.164291084482826</v>
      </c>
      <c r="F251" s="98">
        <v>46.657299774613115</v>
      </c>
      <c r="G251" s="98">
        <v>47.515609562036474</v>
      </c>
      <c r="H251" s="98">
        <v>63.331792120771304</v>
      </c>
      <c r="I251" s="98">
        <v>52.764464469357264</v>
      </c>
      <c r="J251" s="98">
        <v>50.253962764855821</v>
      </c>
      <c r="K251" s="98">
        <v>46.378890902014575</v>
      </c>
      <c r="L251" s="98">
        <v>48.618666328359048</v>
      </c>
      <c r="M251" s="98">
        <v>74.860027326638573</v>
      </c>
      <c r="N251" s="98">
        <v>49.229535365665903</v>
      </c>
      <c r="O251" s="98">
        <v>32.633019013652763</v>
      </c>
      <c r="P251" s="98">
        <v>68.916163179615083</v>
      </c>
      <c r="Q251" s="98">
        <v>14.18976921391406</v>
      </c>
      <c r="R251" s="98">
        <v>25.350594225582313</v>
      </c>
      <c r="S251" s="98">
        <v>50.319095846427501</v>
      </c>
      <c r="T251" s="98">
        <v>59.851062289933694</v>
      </c>
      <c r="U251" s="98">
        <v>72.574600439583349</v>
      </c>
      <c r="V251" s="98">
        <v>57.036631687293642</v>
      </c>
      <c r="W251" s="98">
        <v>70.646764683672785</v>
      </c>
      <c r="X251" s="98">
        <v>88.548007445931376</v>
      </c>
      <c r="Y251" s="98">
        <v>54.945087824135335</v>
      </c>
      <c r="DA251" s="63" t="s">
        <v>2499</v>
      </c>
    </row>
    <row r="252" spans="1:105" ht="12" customHeight="1" x14ac:dyDescent="0.25">
      <c r="A252" s="108" t="s">
        <v>52</v>
      </c>
      <c r="B252" s="98">
        <v>623.14322324907073</v>
      </c>
      <c r="C252" s="98">
        <v>543.76702257066665</v>
      </c>
      <c r="D252" s="98">
        <v>638.13966378471594</v>
      </c>
      <c r="E252" s="98">
        <v>633.82468669100638</v>
      </c>
      <c r="F252" s="98">
        <v>627.75835652369187</v>
      </c>
      <c r="G252" s="98">
        <v>661.8947314271328</v>
      </c>
      <c r="H252" s="98">
        <v>629.33103511194031</v>
      </c>
      <c r="I252" s="98">
        <v>654.16195632391873</v>
      </c>
      <c r="J252" s="98">
        <v>665.79025899485737</v>
      </c>
      <c r="K252" s="98">
        <v>658.62968568450594</v>
      </c>
      <c r="L252" s="98">
        <v>690.09732049366551</v>
      </c>
      <c r="M252" s="98">
        <v>679.23562232166034</v>
      </c>
      <c r="N252" s="98">
        <v>707.35993194546188</v>
      </c>
      <c r="O252" s="98">
        <v>762.63124998264368</v>
      </c>
      <c r="P252" s="98">
        <v>739.1061068894852</v>
      </c>
      <c r="Q252" s="98">
        <v>783.09136135566132</v>
      </c>
      <c r="R252" s="98">
        <v>812.49851697828069</v>
      </c>
      <c r="S252" s="98">
        <v>838.36316998676193</v>
      </c>
      <c r="T252" s="98">
        <v>845.63232762883842</v>
      </c>
      <c r="U252" s="98">
        <v>799.85261620821996</v>
      </c>
      <c r="V252" s="98">
        <v>803.02426740566523</v>
      </c>
      <c r="W252" s="98">
        <v>852.80778018007686</v>
      </c>
      <c r="X252" s="98">
        <v>930.97525842131461</v>
      </c>
      <c r="Y252" s="98">
        <v>797.57830529842533</v>
      </c>
      <c r="DA252" s="63" t="s">
        <v>2500</v>
      </c>
    </row>
    <row r="253" spans="1:105" ht="12" customHeight="1" x14ac:dyDescent="0.25">
      <c r="A253" s="106" t="s">
        <v>122</v>
      </c>
      <c r="B253" s="101">
        <v>621.8650403178508</v>
      </c>
      <c r="C253" s="101">
        <v>756.5125107301825</v>
      </c>
      <c r="D253" s="101">
        <v>699.2852964546862</v>
      </c>
      <c r="E253" s="101">
        <v>651.06477208991691</v>
      </c>
      <c r="F253" s="101">
        <v>656.81427575846965</v>
      </c>
      <c r="G253" s="101">
        <v>676.83201832124246</v>
      </c>
      <c r="H253" s="101">
        <v>725.49369671207342</v>
      </c>
      <c r="I253" s="101">
        <v>717.49466311361039</v>
      </c>
      <c r="J253" s="101">
        <v>715.236944322819</v>
      </c>
      <c r="K253" s="101">
        <v>695.32278345722511</v>
      </c>
      <c r="L253" s="101">
        <v>738.45740035570248</v>
      </c>
      <c r="M253" s="101">
        <v>774.45669908708396</v>
      </c>
      <c r="N253" s="101">
        <v>763.09160791984334</v>
      </c>
      <c r="O253" s="101">
        <v>757.6498372439321</v>
      </c>
      <c r="P253" s="101">
        <v>805.85038381434128</v>
      </c>
      <c r="Q253" s="101">
        <v>767.11610701215488</v>
      </c>
      <c r="R253" s="101">
        <v>808.3631605084754</v>
      </c>
      <c r="S253" s="101">
        <v>857.98204228905104</v>
      </c>
      <c r="T253" s="101">
        <v>887.60095588409592</v>
      </c>
      <c r="U253" s="101">
        <v>909.7640706487723</v>
      </c>
      <c r="V253" s="101">
        <v>920.1563303718691</v>
      </c>
      <c r="W253" s="101">
        <v>934.3719651151348</v>
      </c>
      <c r="X253" s="101">
        <v>932.28246356380589</v>
      </c>
      <c r="Y253" s="101">
        <v>892.15052736765267</v>
      </c>
      <c r="DA253" s="131" t="s">
        <v>2501</v>
      </c>
    </row>
    <row r="254" spans="1:105" ht="12" customHeight="1" x14ac:dyDescent="0.25">
      <c r="A254" s="107" t="s">
        <v>121</v>
      </c>
      <c r="B254" s="104">
        <v>621.86504031785068</v>
      </c>
      <c r="C254" s="104">
        <v>756.43732793849085</v>
      </c>
      <c r="D254" s="104">
        <v>699.16342182703158</v>
      </c>
      <c r="E254" s="104">
        <v>651.16859879729554</v>
      </c>
      <c r="F254" s="104">
        <v>656.97634356277069</v>
      </c>
      <c r="G254" s="104">
        <v>676.94506725114911</v>
      </c>
      <c r="H254" s="104">
        <v>725.55483627564774</v>
      </c>
      <c r="I254" s="104">
        <v>717.37225482405893</v>
      </c>
      <c r="J254" s="104">
        <v>715.38350908483983</v>
      </c>
      <c r="K254" s="104">
        <v>695.75065357824883</v>
      </c>
      <c r="L254" s="104">
        <v>738.87365859923716</v>
      </c>
      <c r="M254" s="104">
        <v>774.29342473654629</v>
      </c>
      <c r="N254" s="104">
        <v>762.73359867116665</v>
      </c>
      <c r="O254" s="104">
        <v>757.52419364807145</v>
      </c>
      <c r="P254" s="104">
        <v>807.5954414470948</v>
      </c>
      <c r="Q254" s="104">
        <v>770.55059506564305</v>
      </c>
      <c r="R254" s="104">
        <v>814.32066149802529</v>
      </c>
      <c r="S254" s="104">
        <v>864.58801304364636</v>
      </c>
      <c r="T254" s="104">
        <v>891.23926985489481</v>
      </c>
      <c r="U254" s="104">
        <v>909.7949523524976</v>
      </c>
      <c r="V254" s="104">
        <v>918.56473866273723</v>
      </c>
      <c r="W254" s="104">
        <v>933.22273402248982</v>
      </c>
      <c r="X254" s="104">
        <v>932.35503557390678</v>
      </c>
      <c r="Y254" s="104">
        <v>892.17727524818633</v>
      </c>
      <c r="DA254" s="132" t="s">
        <v>2502</v>
      </c>
    </row>
    <row r="255" spans="1:105" ht="12" customHeight="1" x14ac:dyDescent="0.25">
      <c r="A255" s="108" t="s">
        <v>53</v>
      </c>
      <c r="B255" s="98">
        <v>69.324390803150422</v>
      </c>
      <c r="C255" s="98">
        <v>166.85767640285803</v>
      </c>
      <c r="D255" s="98">
        <v>62.265088177637146</v>
      </c>
      <c r="E255" s="98">
        <v>33.414839812360924</v>
      </c>
      <c r="F255" s="98">
        <v>45.086824838087587</v>
      </c>
      <c r="G255" s="98">
        <v>44.827870652808599</v>
      </c>
      <c r="H255" s="98">
        <v>66.935360138941505</v>
      </c>
      <c r="I255" s="98">
        <v>53.687577490086611</v>
      </c>
      <c r="J255" s="98">
        <v>50.100676764967197</v>
      </c>
      <c r="K255" s="98">
        <v>45.370180052891925</v>
      </c>
      <c r="L255" s="98">
        <v>47.794289799859015</v>
      </c>
      <c r="M255" s="98">
        <v>75.808297235347212</v>
      </c>
      <c r="N255" s="98">
        <v>49.147710553526068</v>
      </c>
      <c r="O255" s="98">
        <v>28.860919584426608</v>
      </c>
      <c r="P255" s="98">
        <v>69.153744528245113</v>
      </c>
      <c r="Q255" s="98">
        <v>10.084899694921793</v>
      </c>
      <c r="R255" s="98">
        <v>20.820981886480205</v>
      </c>
      <c r="S255" s="98">
        <v>47.518536274185678</v>
      </c>
      <c r="T255" s="98">
        <v>58.065219206579542</v>
      </c>
      <c r="U255" s="98">
        <v>77.85354504030029</v>
      </c>
      <c r="V255" s="98">
        <v>64.663836841420519</v>
      </c>
      <c r="W255" s="98">
        <v>69.607467738689266</v>
      </c>
      <c r="X255" s="98">
        <v>75.606940060397832</v>
      </c>
      <c r="Y255" s="98">
        <v>59.534215994364708</v>
      </c>
      <c r="DA255" s="63" t="s">
        <v>2503</v>
      </c>
    </row>
    <row r="256" spans="1:105" ht="12" customHeight="1" x14ac:dyDescent="0.25">
      <c r="A256" s="108" t="s">
        <v>52</v>
      </c>
      <c r="B256" s="98">
        <v>552.54064951470025</v>
      </c>
      <c r="C256" s="98">
        <v>589.57965153563271</v>
      </c>
      <c r="D256" s="98">
        <v>636.89833364939443</v>
      </c>
      <c r="E256" s="98">
        <v>617.75375898493473</v>
      </c>
      <c r="F256" s="98">
        <v>611.88951872468328</v>
      </c>
      <c r="G256" s="98">
        <v>632.11719659834046</v>
      </c>
      <c r="H256" s="98">
        <v>658.61947613670623</v>
      </c>
      <c r="I256" s="98">
        <v>663.68467733397233</v>
      </c>
      <c r="J256" s="98">
        <v>665.28283231987245</v>
      </c>
      <c r="K256" s="98">
        <v>650.38047352535693</v>
      </c>
      <c r="L256" s="98">
        <v>691.07936879937813</v>
      </c>
      <c r="M256" s="98">
        <v>698.48512750119903</v>
      </c>
      <c r="N256" s="98">
        <v>713.58588811764059</v>
      </c>
      <c r="O256" s="98">
        <v>728.66327406364485</v>
      </c>
      <c r="P256" s="98">
        <v>738.44169691884974</v>
      </c>
      <c r="Q256" s="98">
        <v>760.46569537072128</v>
      </c>
      <c r="R256" s="98">
        <v>793.49967961154493</v>
      </c>
      <c r="S256" s="98">
        <v>817.06947676946072</v>
      </c>
      <c r="T256" s="98">
        <v>833.17405064831519</v>
      </c>
      <c r="U256" s="98">
        <v>831.94140731219738</v>
      </c>
      <c r="V256" s="98">
        <v>853.90090182131667</v>
      </c>
      <c r="W256" s="98">
        <v>863.61526628380057</v>
      </c>
      <c r="X256" s="98">
        <v>856.74809551350893</v>
      </c>
      <c r="Y256" s="98">
        <v>832.64305925382155</v>
      </c>
      <c r="DA256" s="63" t="s">
        <v>2504</v>
      </c>
    </row>
    <row r="257" spans="1:105" ht="12" customHeight="1" x14ac:dyDescent="0.25">
      <c r="A257" s="121" t="s">
        <v>54</v>
      </c>
      <c r="B257" s="122">
        <v>382.28267980487141</v>
      </c>
      <c r="C257" s="122">
        <v>426.74115388943682</v>
      </c>
      <c r="D257" s="122">
        <v>424.1260038773429</v>
      </c>
      <c r="E257" s="122">
        <v>434.34888055471163</v>
      </c>
      <c r="F257" s="122">
        <v>431.4861275558734</v>
      </c>
      <c r="G257" s="122">
        <v>444.01384691991956</v>
      </c>
      <c r="H257" s="122">
        <v>510.39880117523273</v>
      </c>
      <c r="I257" s="122">
        <v>506.38395660160285</v>
      </c>
      <c r="J257" s="122">
        <v>500.02055177435693</v>
      </c>
      <c r="K257" s="122">
        <v>482.59784728435454</v>
      </c>
      <c r="L257" s="122">
        <v>502.22739193166797</v>
      </c>
      <c r="M257" s="122">
        <v>470.45192123240753</v>
      </c>
      <c r="N257" s="122">
        <v>456.61554499712327</v>
      </c>
      <c r="O257" s="122">
        <v>407.38674932805407</v>
      </c>
      <c r="P257" s="122">
        <v>452.95546503979614</v>
      </c>
      <c r="Q257" s="122">
        <v>449.57770575346103</v>
      </c>
      <c r="R257" s="122">
        <v>449.8457108907981</v>
      </c>
      <c r="S257" s="122">
        <v>464.95917126189249</v>
      </c>
      <c r="T257" s="122">
        <v>504.70048295867133</v>
      </c>
      <c r="U257" s="122">
        <v>478.77540944298045</v>
      </c>
      <c r="V257" s="122">
        <v>478.25652207786931</v>
      </c>
      <c r="W257" s="122">
        <v>488.4180322015028</v>
      </c>
      <c r="X257" s="122">
        <v>501.06593457009359</v>
      </c>
      <c r="Y257" s="122">
        <v>475.8322916098623</v>
      </c>
      <c r="DA257" s="130" t="s">
        <v>2505</v>
      </c>
    </row>
    <row r="258" spans="1:105" ht="12" customHeight="1" x14ac:dyDescent="0.25">
      <c r="A258" s="97" t="s">
        <v>202</v>
      </c>
      <c r="B258" s="98">
        <v>377.15487002475521</v>
      </c>
      <c r="C258" s="98">
        <v>430.34029403569355</v>
      </c>
      <c r="D258" s="98">
        <v>422.01318216874779</v>
      </c>
      <c r="E258" s="98">
        <v>443.47759210307038</v>
      </c>
      <c r="F258" s="98">
        <v>426.94618682958361</v>
      </c>
      <c r="G258" s="98">
        <v>440.2203079671342</v>
      </c>
      <c r="H258" s="98">
        <v>516.20154807975837</v>
      </c>
      <c r="I258" s="98">
        <v>503.20813007051152</v>
      </c>
      <c r="J258" s="98">
        <v>496.4206897188381</v>
      </c>
      <c r="K258" s="98">
        <v>486.08220989802248</v>
      </c>
      <c r="L258" s="98">
        <v>492.3463911837228</v>
      </c>
      <c r="M258" s="98">
        <v>484.96031206054698</v>
      </c>
      <c r="N258" s="98">
        <v>488.84389023114346</v>
      </c>
      <c r="O258" s="98">
        <v>485.77894503284858</v>
      </c>
      <c r="P258" s="98">
        <v>496.47421480153866</v>
      </c>
      <c r="Q258" s="98">
        <v>510.90623444193454</v>
      </c>
      <c r="R258" s="98">
        <v>411.01544148564847</v>
      </c>
      <c r="S258" s="98">
        <v>452.54504137801257</v>
      </c>
      <c r="T258" s="98">
        <v>474.64299634060859</v>
      </c>
      <c r="U258" s="98">
        <v>483.7053971823953</v>
      </c>
      <c r="V258" s="98">
        <v>485.75087717840387</v>
      </c>
      <c r="W258" s="98">
        <v>488.34688289950896</v>
      </c>
      <c r="X258" s="98">
        <v>489.53497106542039</v>
      </c>
      <c r="Y258" s="98">
        <v>482.38954372709594</v>
      </c>
      <c r="DA258" s="63" t="s">
        <v>2506</v>
      </c>
    </row>
    <row r="259" spans="1:105" ht="12" customHeight="1" x14ac:dyDescent="0.25">
      <c r="A259" s="97" t="s">
        <v>50</v>
      </c>
      <c r="B259" s="98">
        <v>397.90509677520248</v>
      </c>
      <c r="C259" s="98">
        <v>409.1595903783188</v>
      </c>
      <c r="D259" s="98">
        <v>422.42267137021889</v>
      </c>
      <c r="E259" s="98">
        <v>431.1944032821026</v>
      </c>
      <c r="F259" s="98">
        <v>443.30271588428371</v>
      </c>
      <c r="G259" s="98">
        <v>460.82396549181885</v>
      </c>
      <c r="H259" s="98">
        <v>478.64150841350488</v>
      </c>
      <c r="I259" s="98">
        <v>497.53759623514162</v>
      </c>
      <c r="J259" s="98">
        <v>502.81862443982425</v>
      </c>
      <c r="K259" s="98">
        <v>492.45216716628897</v>
      </c>
      <c r="L259" s="98">
        <v>488.84068237420126</v>
      </c>
      <c r="M259" s="98">
        <v>465.01014449214227</v>
      </c>
      <c r="N259" s="98">
        <v>449.8217064903281</v>
      </c>
      <c r="O259" s="98">
        <v>438.63313293371647</v>
      </c>
      <c r="P259" s="98">
        <v>437.57182087818575</v>
      </c>
      <c r="Q259" s="98">
        <v>445.02859253558063</v>
      </c>
      <c r="R259" s="98">
        <v>458.92103113425151</v>
      </c>
      <c r="S259" s="98">
        <v>479.04015712705149</v>
      </c>
      <c r="T259" s="98">
        <v>511.20609657683747</v>
      </c>
      <c r="U259" s="98">
        <v>463.27883601932814</v>
      </c>
      <c r="V259" s="98">
        <v>452.71517822507269</v>
      </c>
      <c r="W259" s="98">
        <v>483.89251041110128</v>
      </c>
      <c r="X259" s="98">
        <v>547.35454936244344</v>
      </c>
      <c r="Y259" s="98">
        <v>456.5904282916128</v>
      </c>
      <c r="DA259" s="63" t="s">
        <v>2507</v>
      </c>
    </row>
    <row r="260" spans="1:105" ht="12" customHeight="1" x14ac:dyDescent="0.25">
      <c r="A260" s="109" t="s">
        <v>120</v>
      </c>
      <c r="B260" s="33">
        <v>375.59035191196307</v>
      </c>
      <c r="C260" s="33">
        <v>434.03879258688266</v>
      </c>
      <c r="D260" s="33">
        <v>425.18494202951962</v>
      </c>
      <c r="E260" s="33">
        <v>434.22772277089445</v>
      </c>
      <c r="F260" s="33">
        <v>427.47436242877734</v>
      </c>
      <c r="G260" s="33">
        <v>438.3898479082269</v>
      </c>
      <c r="H260" s="33">
        <v>519.84637419648152</v>
      </c>
      <c r="I260" s="33">
        <v>509.47311125361409</v>
      </c>
      <c r="J260" s="33">
        <v>499.65089651108838</v>
      </c>
      <c r="K260" s="33">
        <v>479.37354588510544</v>
      </c>
      <c r="L260" s="33">
        <v>507.18592902665324</v>
      </c>
      <c r="M260" s="33">
        <v>470.64056288913969</v>
      </c>
      <c r="N260" s="33">
        <v>455.68954119200487</v>
      </c>
      <c r="O260" s="33">
        <v>391.11351316869332</v>
      </c>
      <c r="P260" s="33">
        <v>453.90125283231794</v>
      </c>
      <c r="Q260" s="33">
        <v>445.72394304311194</v>
      </c>
      <c r="R260" s="33">
        <v>450.4495020668528</v>
      </c>
      <c r="S260" s="33">
        <v>461.91905092897173</v>
      </c>
      <c r="T260" s="33">
        <v>505.44482165264304</v>
      </c>
      <c r="U260" s="33">
        <v>482.17663301439035</v>
      </c>
      <c r="V260" s="33">
        <v>483.47706283664724</v>
      </c>
      <c r="W260" s="33">
        <v>489.41909021039612</v>
      </c>
      <c r="X260" s="33">
        <v>491.9860991637932</v>
      </c>
      <c r="Y260" s="33">
        <v>479.45677056125896</v>
      </c>
      <c r="DA260" s="60" t="s">
        <v>2508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287.03503847164103</v>
      </c>
      <c r="C262" s="117">
        <f t="shared" si="122"/>
        <v>272.69906921424842</v>
      </c>
      <c r="D262" s="117">
        <f t="shared" si="122"/>
        <v>265.99453741500679</v>
      </c>
      <c r="E262" s="117">
        <f t="shared" si="122"/>
        <v>251.25197273586363</v>
      </c>
      <c r="F262" s="117">
        <f t="shared" si="122"/>
        <v>243.46401378115436</v>
      </c>
      <c r="G262" s="117">
        <f t="shared" si="122"/>
        <v>231.57355011292074</v>
      </c>
      <c r="H262" s="117">
        <f t="shared" si="122"/>
        <v>203.8578438835612</v>
      </c>
      <c r="I262" s="117">
        <f t="shared" si="122"/>
        <v>189.26947671560248</v>
      </c>
      <c r="J262" s="117">
        <f t="shared" si="122"/>
        <v>177.70755072348058</v>
      </c>
      <c r="K262" s="117">
        <f t="shared" si="122"/>
        <v>165.88889516290851</v>
      </c>
      <c r="L262" s="117">
        <f t="shared" si="122"/>
        <v>165.85656845639534</v>
      </c>
      <c r="M262" s="117">
        <f t="shared" si="122"/>
        <v>164.64022182639255</v>
      </c>
      <c r="N262" s="117">
        <f t="shared" si="122"/>
        <v>160.04498750594865</v>
      </c>
      <c r="O262" s="117">
        <f t="shared" si="122"/>
        <v>164.54686464048314</v>
      </c>
      <c r="P262" s="117">
        <f t="shared" si="122"/>
        <v>167.4920754106063</v>
      </c>
      <c r="Q262" s="117">
        <f t="shared" si="122"/>
        <v>164.86758116802548</v>
      </c>
      <c r="R262" s="117">
        <f t="shared" ref="R262:V262" si="123">R263+R266+R268+R281</f>
        <v>171.85712849258283</v>
      </c>
      <c r="S262" s="117">
        <f t="shared" si="123"/>
        <v>177.39614506055264</v>
      </c>
      <c r="T262" s="117">
        <f t="shared" si="123"/>
        <v>173.11361019263992</v>
      </c>
      <c r="U262" s="117">
        <f t="shared" si="123"/>
        <v>147.428513416377</v>
      </c>
      <c r="V262" s="117">
        <f t="shared" si="123"/>
        <v>133.51820881047601</v>
      </c>
      <c r="W262" s="117">
        <f t="shared" ref="W262:Y262" si="124">W263+W266+W268+W281</f>
        <v>135.46108806946262</v>
      </c>
      <c r="X262" s="117">
        <f t="shared" si="124"/>
        <v>146.92490995798207</v>
      </c>
      <c r="Y262" s="117">
        <f t="shared" si="124"/>
        <v>119.70772800785306</v>
      </c>
      <c r="DA262" s="129" t="s">
        <v>2654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:Y263" si="127">SUM(W264:W265)</f>
        <v>0</v>
      </c>
      <c r="X263" s="122">
        <f t="shared" si="127"/>
        <v>0</v>
      </c>
      <c r="Y263" s="122">
        <f t="shared" si="127"/>
        <v>0</v>
      </c>
      <c r="DA263" s="130" t="s">
        <v>2655</v>
      </c>
    </row>
    <row r="264" spans="1:105" ht="12" customHeight="1" x14ac:dyDescent="0.25">
      <c r="A264" s="97" t="s">
        <v>199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X264" s="98">
        <v>0</v>
      </c>
      <c r="Y264" s="98">
        <v>0</v>
      </c>
      <c r="DA264" s="63" t="s">
        <v>2656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X265" s="98">
        <v>0</v>
      </c>
      <c r="Y265" s="98">
        <v>0</v>
      </c>
      <c r="DA265" s="63" t="s">
        <v>2657</v>
      </c>
    </row>
    <row r="266" spans="1:105" ht="12" customHeight="1" x14ac:dyDescent="0.25">
      <c r="A266" s="121" t="s">
        <v>92</v>
      </c>
      <c r="B266" s="122">
        <f t="shared" ref="B266:Y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X266" s="122">
        <f t="shared" si="128"/>
        <v>0</v>
      </c>
      <c r="Y266" s="122">
        <f t="shared" si="128"/>
        <v>0</v>
      </c>
      <c r="DA266" s="130" t="s">
        <v>2658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X267" s="98">
        <v>0</v>
      </c>
      <c r="Y267" s="98">
        <v>0</v>
      </c>
      <c r="DA267" s="63" t="s">
        <v>2659</v>
      </c>
    </row>
    <row r="268" spans="1:105" ht="12" customHeight="1" x14ac:dyDescent="0.25">
      <c r="A268" s="121" t="s">
        <v>55</v>
      </c>
      <c r="B268" s="122">
        <v>239.99156154615659</v>
      </c>
      <c r="C268" s="122">
        <v>226.68891585424143</v>
      </c>
      <c r="D268" s="122">
        <v>219.646155495871</v>
      </c>
      <c r="E268" s="122">
        <v>205.39398377908583</v>
      </c>
      <c r="F268" s="122">
        <v>197.91831518182923</v>
      </c>
      <c r="G268" s="122">
        <v>187.03571240435272</v>
      </c>
      <c r="H268" s="122">
        <v>161.92355904070121</v>
      </c>
      <c r="I268" s="122">
        <v>147.83759779162574</v>
      </c>
      <c r="J268" s="122">
        <v>136.97991121039163</v>
      </c>
      <c r="K268" s="122">
        <v>125.79311098684974</v>
      </c>
      <c r="L268" s="122">
        <v>125.70012350416106</v>
      </c>
      <c r="M268" s="122">
        <v>125.01328270960747</v>
      </c>
      <c r="N268" s="122">
        <v>121.43693368659031</v>
      </c>
      <c r="O268" s="122">
        <v>126.94039763417057</v>
      </c>
      <c r="P268" s="122">
        <v>129.95903904362265</v>
      </c>
      <c r="Q268" s="122">
        <v>127.24211923963985</v>
      </c>
      <c r="R268" s="122">
        <v>133.34132661790522</v>
      </c>
      <c r="S268" s="122">
        <v>137.86392420761237</v>
      </c>
      <c r="T268" s="122">
        <v>132.89010354421004</v>
      </c>
      <c r="U268" s="122">
        <v>114.30991015883797</v>
      </c>
      <c r="V268" s="122">
        <v>103.37407065034456</v>
      </c>
      <c r="W268" s="122">
        <v>104.43426243182695</v>
      </c>
      <c r="X268" s="122">
        <v>112.72643291190595</v>
      </c>
      <c r="Y268" s="122">
        <v>91.439578475019971</v>
      </c>
      <c r="DA268" s="130" t="s">
        <v>2660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X269" s="98">
        <v>0</v>
      </c>
      <c r="Y269" s="98">
        <v>0</v>
      </c>
      <c r="DA269" s="63" t="s">
        <v>2661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X270" s="98">
        <v>0</v>
      </c>
      <c r="Y270" s="98">
        <v>0</v>
      </c>
      <c r="DA270" s="63" t="s">
        <v>2662</v>
      </c>
    </row>
    <row r="271" spans="1:105" ht="12" customHeight="1" x14ac:dyDescent="0.25">
      <c r="A271" s="100" t="s">
        <v>199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X271" s="101">
        <v>0</v>
      </c>
      <c r="Y271" s="101">
        <v>0</v>
      </c>
      <c r="DA271" s="131" t="s">
        <v>2663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X272" s="104">
        <v>0</v>
      </c>
      <c r="Y272" s="104">
        <v>0</v>
      </c>
      <c r="DA272" s="132" t="s">
        <v>2664</v>
      </c>
    </row>
    <row r="273" spans="1:105" ht="12" customHeight="1" x14ac:dyDescent="0.25">
      <c r="A273" s="106" t="s">
        <v>124</v>
      </c>
      <c r="B273" s="101">
        <v>297.46839978123319</v>
      </c>
      <c r="C273" s="101">
        <v>294.1876440345855</v>
      </c>
      <c r="D273" s="101">
        <v>293.67644673631503</v>
      </c>
      <c r="E273" s="101">
        <v>278.57027204237215</v>
      </c>
      <c r="F273" s="101">
        <v>278.6267619424392</v>
      </c>
      <c r="G273" s="101">
        <v>290.42318195574933</v>
      </c>
      <c r="H273" s="101">
        <v>279.87536478455144</v>
      </c>
      <c r="I273" s="101">
        <v>283.60709566923146</v>
      </c>
      <c r="J273" s="101">
        <v>286.32942499941726</v>
      </c>
      <c r="K273" s="101">
        <v>280.14721975169789</v>
      </c>
      <c r="L273" s="101">
        <v>291.50933140653569</v>
      </c>
      <c r="M273" s="101">
        <v>294.32673595042746</v>
      </c>
      <c r="N273" s="101">
        <v>291.15540749282638</v>
      </c>
      <c r="O273" s="101">
        <v>300.07481293750413</v>
      </c>
      <c r="P273" s="101">
        <v>299.38510640569706</v>
      </c>
      <c r="Q273" s="101">
        <v>290.00935362329403</v>
      </c>
      <c r="R273" s="101">
        <v>299.17433867203852</v>
      </c>
      <c r="S273" s="101">
        <v>309.45333457325501</v>
      </c>
      <c r="T273" s="101">
        <v>306.50491588180046</v>
      </c>
      <c r="U273" s="101">
        <v>284.50108699890694</v>
      </c>
      <c r="V273" s="101">
        <v>269.97127846201863</v>
      </c>
      <c r="W273" s="101">
        <v>280.91865633767253</v>
      </c>
      <c r="X273" s="101">
        <v>304.67400318855539</v>
      </c>
      <c r="Y273" s="101">
        <v>252.11689383840729</v>
      </c>
      <c r="DA273" s="131" t="s">
        <v>2665</v>
      </c>
    </row>
    <row r="274" spans="1:105" ht="12" customHeight="1" x14ac:dyDescent="0.25">
      <c r="A274" s="107" t="s">
        <v>123</v>
      </c>
      <c r="B274" s="104">
        <v>34.112154858988326</v>
      </c>
      <c r="C274" s="104">
        <v>65.401506364731958</v>
      </c>
      <c r="D274" s="104">
        <v>26.32953030601918</v>
      </c>
      <c r="E274" s="104">
        <v>14.656971866534292</v>
      </c>
      <c r="F274" s="104">
        <v>19.259574454310712</v>
      </c>
      <c r="G274" s="104">
        <v>19.424676609696196</v>
      </c>
      <c r="H274" s="104">
        <v>25.570113474142506</v>
      </c>
      <c r="I274" s="104">
        <v>21.075933779507224</v>
      </c>
      <c r="J274" s="104">
        <v>19.946832385457864</v>
      </c>
      <c r="K274" s="104">
        <v>18.293762564217754</v>
      </c>
      <c r="L274" s="104">
        <v>19.095568483525415</v>
      </c>
      <c r="M274" s="104">
        <v>29.345115282739172</v>
      </c>
      <c r="N274" s="104">
        <v>19.026638704607773</v>
      </c>
      <c r="O274" s="104">
        <v>12.263854132181351</v>
      </c>
      <c r="P274" s="104">
        <v>25.359896285207803</v>
      </c>
      <c r="Q274" s="104">
        <v>5.0529833846080185</v>
      </c>
      <c r="R274" s="104">
        <v>8.8049523973702808</v>
      </c>
      <c r="S274" s="104">
        <v>17.050658019952795</v>
      </c>
      <c r="T274" s="104">
        <v>19.961168314690823</v>
      </c>
      <c r="U274" s="104">
        <v>23.884427357911836</v>
      </c>
      <c r="V274" s="104">
        <v>18.144575752121604</v>
      </c>
      <c r="W274" s="104">
        <v>21.565979315892065</v>
      </c>
      <c r="X274" s="104">
        <v>26.393797406963589</v>
      </c>
      <c r="Y274" s="104">
        <v>16.195648043150232</v>
      </c>
      <c r="DA274" s="132" t="s">
        <v>2666</v>
      </c>
    </row>
    <row r="275" spans="1:105" ht="12" customHeight="1" x14ac:dyDescent="0.25">
      <c r="A275" s="108" t="s">
        <v>50</v>
      </c>
      <c r="B275" s="98">
        <v>34.112154858988326</v>
      </c>
      <c r="C275" s="98">
        <v>65.401506364731958</v>
      </c>
      <c r="D275" s="98">
        <v>26.32953030601918</v>
      </c>
      <c r="E275" s="98">
        <v>14.656971866534292</v>
      </c>
      <c r="F275" s="98">
        <v>19.259574454310712</v>
      </c>
      <c r="G275" s="98">
        <v>19.424676609696196</v>
      </c>
      <c r="H275" s="98">
        <v>25.570113474142506</v>
      </c>
      <c r="I275" s="98">
        <v>21.075933779507224</v>
      </c>
      <c r="J275" s="98">
        <v>19.946832385457864</v>
      </c>
      <c r="K275" s="98">
        <v>18.293762564217754</v>
      </c>
      <c r="L275" s="98">
        <v>19.095568483525415</v>
      </c>
      <c r="M275" s="98">
        <v>29.345115282739172</v>
      </c>
      <c r="N275" s="98">
        <v>19.026638704607773</v>
      </c>
      <c r="O275" s="98">
        <v>12.263854132181351</v>
      </c>
      <c r="P275" s="98">
        <v>25.359896285207803</v>
      </c>
      <c r="Q275" s="98">
        <v>5.0529833846080185</v>
      </c>
      <c r="R275" s="98">
        <v>8.8049523973702808</v>
      </c>
      <c r="S275" s="98">
        <v>17.050658019952795</v>
      </c>
      <c r="T275" s="98">
        <v>19.961168314690823</v>
      </c>
      <c r="U275" s="98">
        <v>23.884427357911836</v>
      </c>
      <c r="V275" s="98">
        <v>18.144575752121604</v>
      </c>
      <c r="W275" s="98">
        <v>21.565979315892065</v>
      </c>
      <c r="X275" s="98">
        <v>26.393797406963589</v>
      </c>
      <c r="Y275" s="98">
        <v>16.195648043150232</v>
      </c>
      <c r="DA275" s="63" t="s">
        <v>2667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X276" s="98">
        <v>0</v>
      </c>
      <c r="Y276" s="98">
        <v>0</v>
      </c>
      <c r="DA276" s="63" t="s">
        <v>2668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X277" s="101">
        <v>0</v>
      </c>
      <c r="Y277" s="101">
        <v>0</v>
      </c>
      <c r="DA277" s="131" t="s">
        <v>2669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X278" s="104">
        <v>0</v>
      </c>
      <c r="Y278" s="104">
        <v>0</v>
      </c>
      <c r="DA278" s="132" t="s">
        <v>2670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X279" s="98">
        <v>0</v>
      </c>
      <c r="Y279" s="98">
        <v>0</v>
      </c>
      <c r="DA279" s="63" t="s">
        <v>2671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X280" s="98">
        <v>0</v>
      </c>
      <c r="Y280" s="98">
        <v>0</v>
      </c>
      <c r="DA280" s="63" t="s">
        <v>2672</v>
      </c>
    </row>
    <row r="281" spans="1:105" ht="12" customHeight="1" x14ac:dyDescent="0.25">
      <c r="A281" s="121" t="s">
        <v>54</v>
      </c>
      <c r="B281" s="122">
        <v>47.043476925484434</v>
      </c>
      <c r="C281" s="122">
        <v>46.010153360007017</v>
      </c>
      <c r="D281" s="122">
        <v>46.34838191913579</v>
      </c>
      <c r="E281" s="122">
        <v>45.85798895677781</v>
      </c>
      <c r="F281" s="122">
        <v>45.545698599325142</v>
      </c>
      <c r="G281" s="122">
        <v>44.53783770856802</v>
      </c>
      <c r="H281" s="122">
        <v>41.934284842859988</v>
      </c>
      <c r="I281" s="122">
        <v>41.431878923976733</v>
      </c>
      <c r="J281" s="122">
        <v>40.727639513088953</v>
      </c>
      <c r="K281" s="122">
        <v>40.095784176058757</v>
      </c>
      <c r="L281" s="122">
        <v>40.156444952234281</v>
      </c>
      <c r="M281" s="122">
        <v>39.626939116785074</v>
      </c>
      <c r="N281" s="122">
        <v>38.608053819358361</v>
      </c>
      <c r="O281" s="122">
        <v>37.60646700631257</v>
      </c>
      <c r="P281" s="122">
        <v>37.533036366983659</v>
      </c>
      <c r="Q281" s="122">
        <v>37.625461928385619</v>
      </c>
      <c r="R281" s="122">
        <v>38.515801874677614</v>
      </c>
      <c r="S281" s="122">
        <v>39.53222085294027</v>
      </c>
      <c r="T281" s="122">
        <v>40.22350664842989</v>
      </c>
      <c r="U281" s="122">
        <v>33.118603257539043</v>
      </c>
      <c r="V281" s="122">
        <v>30.144138160131444</v>
      </c>
      <c r="W281" s="122">
        <v>31.026825637635671</v>
      </c>
      <c r="X281" s="122">
        <v>34.198477046076121</v>
      </c>
      <c r="Y281" s="122">
        <v>28.268149532833089</v>
      </c>
      <c r="DA281" s="130" t="s">
        <v>2673</v>
      </c>
    </row>
    <row r="282" spans="1:105" ht="12" customHeight="1" x14ac:dyDescent="0.25">
      <c r="A282" s="97" t="s">
        <v>202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X282" s="98">
        <v>0</v>
      </c>
      <c r="Y282" s="98">
        <v>0</v>
      </c>
      <c r="DA282" s="63" t="s">
        <v>2674</v>
      </c>
    </row>
    <row r="283" spans="1:105" ht="12" customHeight="1" x14ac:dyDescent="0.25">
      <c r="A283" s="97" t="s">
        <v>50</v>
      </c>
      <c r="B283" s="98">
        <v>160.21599281200236</v>
      </c>
      <c r="C283" s="98">
        <v>164.58284272514078</v>
      </c>
      <c r="D283" s="98">
        <v>169.66545670085307</v>
      </c>
      <c r="E283" s="98">
        <v>172.88051014043077</v>
      </c>
      <c r="F283" s="98">
        <v>177.31518146207435</v>
      </c>
      <c r="G283" s="98">
        <v>183.78934275528306</v>
      </c>
      <c r="H283" s="98">
        <v>190.20759705070043</v>
      </c>
      <c r="I283" s="98">
        <v>197.30113843365439</v>
      </c>
      <c r="J283" s="98">
        <v>199.21343583526584</v>
      </c>
      <c r="K283" s="98">
        <v>194.85034580349188</v>
      </c>
      <c r="L283" s="98">
        <v>193.19296874209363</v>
      </c>
      <c r="M283" s="98">
        <v>183.54118205168163</v>
      </c>
      <c r="N283" s="98">
        <v>177.36695970862871</v>
      </c>
      <c r="O283" s="98">
        <v>172.82288872311111</v>
      </c>
      <c r="P283" s="98">
        <v>172.32042050762098</v>
      </c>
      <c r="Q283" s="98">
        <v>175.13961741139457</v>
      </c>
      <c r="R283" s="98">
        <v>180.3812700223032</v>
      </c>
      <c r="S283" s="98">
        <v>187.71598755123824</v>
      </c>
      <c r="T283" s="98">
        <v>199.38802010665589</v>
      </c>
      <c r="U283" s="98">
        <v>179.0860647408669</v>
      </c>
      <c r="V283" s="98">
        <v>173.0388921236372</v>
      </c>
      <c r="W283" s="98">
        <v>182.89417499014198</v>
      </c>
      <c r="X283" s="98">
        <v>205.34049600272883</v>
      </c>
      <c r="Y283" s="98">
        <v>170.37866406735287</v>
      </c>
      <c r="DA283" s="63" t="s">
        <v>2675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  <c r="Y284" s="33">
        <v>0</v>
      </c>
      <c r="DA284" s="60" t="s">
        <v>2676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84.205264194684233</v>
      </c>
      <c r="C286" s="118">
        <f t="shared" si="129"/>
        <v>86.67188658554241</v>
      </c>
      <c r="D286" s="118">
        <f t="shared" si="129"/>
        <v>88.881850346736996</v>
      </c>
      <c r="E286" s="118">
        <f t="shared" si="129"/>
        <v>91.33561621307804</v>
      </c>
      <c r="F286" s="118">
        <f t="shared" si="129"/>
        <v>94.131913927813045</v>
      </c>
      <c r="G286" s="118">
        <f t="shared" si="129"/>
        <v>95.14722707109496</v>
      </c>
      <c r="H286" s="118">
        <f t="shared" si="129"/>
        <v>94.034082205624713</v>
      </c>
      <c r="I286" s="118">
        <f t="shared" si="129"/>
        <v>88.604102890334474</v>
      </c>
      <c r="J286" s="118">
        <f t="shared" si="129"/>
        <v>82.923624933328213</v>
      </c>
      <c r="K286" s="118">
        <f t="shared" si="129"/>
        <v>86.710180666577273</v>
      </c>
      <c r="L286" s="118">
        <f t="shared" si="129"/>
        <v>83.637304761150048</v>
      </c>
      <c r="M286" s="118">
        <f t="shared" si="129"/>
        <v>77.594508374346489</v>
      </c>
      <c r="N286" s="118">
        <f t="shared" si="129"/>
        <v>72.839949704246052</v>
      </c>
      <c r="O286" s="118">
        <f t="shared" si="129"/>
        <v>68.391022236511404</v>
      </c>
      <c r="P286" s="118">
        <f t="shared" si="129"/>
        <v>68.800897416452756</v>
      </c>
      <c r="Q286" s="118">
        <f t="shared" si="129"/>
        <v>69.683348962775156</v>
      </c>
      <c r="R286" s="118">
        <f t="shared" ref="R286:V286" si="130">R287+R290+R292+R305</f>
        <v>59.125606273821269</v>
      </c>
      <c r="S286" s="118">
        <f t="shared" si="130"/>
        <v>62.870423265173962</v>
      </c>
      <c r="T286" s="118">
        <f t="shared" si="130"/>
        <v>65.869191140822551</v>
      </c>
      <c r="U286" s="118">
        <f t="shared" si="130"/>
        <v>64.490669405955032</v>
      </c>
      <c r="V286" s="118">
        <f t="shared" si="130"/>
        <v>63.18778232787637</v>
      </c>
      <c r="W286" s="118">
        <f t="shared" ref="W286:Y286" si="131">W287+W290+W292+W305</f>
        <v>61.808563577244655</v>
      </c>
      <c r="X286" s="118">
        <f t="shared" si="131"/>
        <v>60.673353457368862</v>
      </c>
      <c r="Y286" s="118">
        <f t="shared" si="131"/>
        <v>57.914476171903189</v>
      </c>
      <c r="DA286" s="129" t="s">
        <v>2822</v>
      </c>
    </row>
    <row r="287" spans="1:105" ht="12" customHeight="1" x14ac:dyDescent="0.25">
      <c r="A287" s="121" t="s">
        <v>57</v>
      </c>
      <c r="B287" s="123">
        <f t="shared" ref="B287:Q287" si="132">SUM(B288:B289)</f>
        <v>64.357903512205638</v>
      </c>
      <c r="C287" s="123">
        <f t="shared" si="132"/>
        <v>65.949436131276215</v>
      </c>
      <c r="D287" s="123">
        <f t="shared" si="132"/>
        <v>68.541466943798014</v>
      </c>
      <c r="E287" s="123">
        <f t="shared" si="132"/>
        <v>71.423233630501358</v>
      </c>
      <c r="F287" s="123">
        <f t="shared" si="132"/>
        <v>74.501768669672089</v>
      </c>
      <c r="G287" s="123">
        <f t="shared" si="132"/>
        <v>74.997210810171211</v>
      </c>
      <c r="H287" s="123">
        <f t="shared" si="132"/>
        <v>73.213614659742021</v>
      </c>
      <c r="I287" s="123">
        <f t="shared" si="132"/>
        <v>68.356608146214583</v>
      </c>
      <c r="J287" s="123">
        <f t="shared" si="132"/>
        <v>62.980650149411936</v>
      </c>
      <c r="K287" s="123">
        <f t="shared" si="132"/>
        <v>67.289720011962004</v>
      </c>
      <c r="L287" s="123">
        <f t="shared" si="132"/>
        <v>63.532538501674814</v>
      </c>
      <c r="M287" s="123">
        <f t="shared" si="132"/>
        <v>57.654511064348306</v>
      </c>
      <c r="N287" s="123">
        <f t="shared" si="132"/>
        <v>53.48571132959237</v>
      </c>
      <c r="O287" s="123">
        <f t="shared" si="132"/>
        <v>49.803834797192671</v>
      </c>
      <c r="P287" s="123">
        <f t="shared" si="132"/>
        <v>49.575384248549071</v>
      </c>
      <c r="Q287" s="123">
        <f t="shared" si="132"/>
        <v>50.753621534860748</v>
      </c>
      <c r="R287" s="123">
        <f t="shared" ref="R287:V287" si="133">SUM(R288:R289)</f>
        <v>40.2064662540011</v>
      </c>
      <c r="S287" s="123">
        <f t="shared" si="133"/>
        <v>43.337156367475849</v>
      </c>
      <c r="T287" s="123">
        <f t="shared" si="133"/>
        <v>46.284867718637742</v>
      </c>
      <c r="U287" s="123">
        <f t="shared" si="133"/>
        <v>46.092366077759145</v>
      </c>
      <c r="V287" s="123">
        <f t="shared" si="133"/>
        <v>45.474635266113559</v>
      </c>
      <c r="W287" s="123">
        <f t="shared" ref="W287:Y287" si="134">SUM(W288:W289)</f>
        <v>44.054857434026836</v>
      </c>
      <c r="X287" s="123">
        <f t="shared" si="134"/>
        <v>42.630694833138328</v>
      </c>
      <c r="Y287" s="123">
        <f t="shared" si="134"/>
        <v>41.535634487332189</v>
      </c>
      <c r="DA287" s="130" t="s">
        <v>2823</v>
      </c>
    </row>
    <row r="288" spans="1:105" ht="12" customHeight="1" x14ac:dyDescent="0.25">
      <c r="A288" s="97" t="s">
        <v>199</v>
      </c>
      <c r="B288" s="99">
        <v>64.119577331799903</v>
      </c>
      <c r="C288" s="99">
        <v>65.702242568899749</v>
      </c>
      <c r="D288" s="99">
        <v>68.290184491541766</v>
      </c>
      <c r="E288" s="99">
        <v>71.175520246511425</v>
      </c>
      <c r="F288" s="99">
        <v>74.239539682520146</v>
      </c>
      <c r="G288" s="99">
        <v>74.735889200427437</v>
      </c>
      <c r="H288" s="99">
        <v>72.960643810660827</v>
      </c>
      <c r="I288" s="99">
        <v>68.112133051780489</v>
      </c>
      <c r="J288" s="99">
        <v>62.750815650372523</v>
      </c>
      <c r="K288" s="99">
        <v>67.042225940836019</v>
      </c>
      <c r="L288" s="99">
        <v>63.291216296184615</v>
      </c>
      <c r="M288" s="99">
        <v>57.424542477582726</v>
      </c>
      <c r="N288" s="99">
        <v>53.266853325870116</v>
      </c>
      <c r="O288" s="99">
        <v>49.590728368874551</v>
      </c>
      <c r="P288" s="99">
        <v>49.359620444377136</v>
      </c>
      <c r="Q288" s="99">
        <v>50.541625825489156</v>
      </c>
      <c r="R288" s="99">
        <v>40.038042493158144</v>
      </c>
      <c r="S288" s="99">
        <v>43.158034118151335</v>
      </c>
      <c r="T288" s="99">
        <v>46.091345356026558</v>
      </c>
      <c r="U288" s="99">
        <v>45.900068657369786</v>
      </c>
      <c r="V288" s="99">
        <v>45.281996327447615</v>
      </c>
      <c r="W288" s="99">
        <v>43.863615727808998</v>
      </c>
      <c r="X288" s="99">
        <v>42.438643720021958</v>
      </c>
      <c r="Y288" s="99">
        <v>41.344657449411287</v>
      </c>
      <c r="DA288" s="63" t="s">
        <v>2824</v>
      </c>
    </row>
    <row r="289" spans="1:105" ht="12" customHeight="1" x14ac:dyDescent="0.25">
      <c r="A289" s="97" t="s">
        <v>53</v>
      </c>
      <c r="B289" s="99">
        <v>0.2383261804057327</v>
      </c>
      <c r="C289" s="99">
        <v>0.24719356237646523</v>
      </c>
      <c r="D289" s="99">
        <v>0.25128245225624563</v>
      </c>
      <c r="E289" s="99">
        <v>0.24771338398992851</v>
      </c>
      <c r="F289" s="99">
        <v>0.26222898715194815</v>
      </c>
      <c r="G289" s="99">
        <v>0.26132160974377866</v>
      </c>
      <c r="H289" s="99">
        <v>0.25297084908119077</v>
      </c>
      <c r="I289" s="99">
        <v>0.24447509443409435</v>
      </c>
      <c r="J289" s="99">
        <v>0.22983449903941336</v>
      </c>
      <c r="K289" s="99">
        <v>0.24749407112597929</v>
      </c>
      <c r="L289" s="99">
        <v>0.24132220549019842</v>
      </c>
      <c r="M289" s="99">
        <v>0.22996858676558216</v>
      </c>
      <c r="N289" s="99">
        <v>0.21885800372225692</v>
      </c>
      <c r="O289" s="99">
        <v>0.21310642831812324</v>
      </c>
      <c r="P289" s="99">
        <v>0.21576380417193353</v>
      </c>
      <c r="Q289" s="99">
        <v>0.21199570937159287</v>
      </c>
      <c r="R289" s="99">
        <v>0.16842376084295549</v>
      </c>
      <c r="S289" s="99">
        <v>0.17912224932451506</v>
      </c>
      <c r="T289" s="99">
        <v>0.19352236261118191</v>
      </c>
      <c r="U289" s="99">
        <v>0.19229742038935821</v>
      </c>
      <c r="V289" s="99">
        <v>0.19263893866594611</v>
      </c>
      <c r="W289" s="99">
        <v>0.19124170621783584</v>
      </c>
      <c r="X289" s="99">
        <v>0.19205111311637146</v>
      </c>
      <c r="Y289" s="99">
        <v>0.19097703792090362</v>
      </c>
      <c r="DA289" s="63" t="s">
        <v>2825</v>
      </c>
    </row>
    <row r="290" spans="1:105" ht="12" customHeight="1" x14ac:dyDescent="0.25">
      <c r="A290" s="121" t="s">
        <v>92</v>
      </c>
      <c r="B290" s="123">
        <f t="shared" ref="B290:Y290" si="135">B291</f>
        <v>0.24672358717792214</v>
      </c>
      <c r="C290" s="123">
        <f t="shared" si="135"/>
        <v>0.30848896011454607</v>
      </c>
      <c r="D290" s="123">
        <f t="shared" si="135"/>
        <v>0.24747301760095833</v>
      </c>
      <c r="E290" s="123">
        <f t="shared" si="135"/>
        <v>0.47917379446132752</v>
      </c>
      <c r="F290" s="123">
        <f t="shared" si="135"/>
        <v>0.38982033101390134</v>
      </c>
      <c r="G290" s="123">
        <f t="shared" si="135"/>
        <v>0.53008647782103357</v>
      </c>
      <c r="H290" s="123">
        <f t="shared" si="135"/>
        <v>0.61111800777716752</v>
      </c>
      <c r="I290" s="123">
        <f t="shared" si="135"/>
        <v>0.41882161346902247</v>
      </c>
      <c r="J290" s="123">
        <f t="shared" si="135"/>
        <v>0.53638362184714505</v>
      </c>
      <c r="K290" s="123">
        <f t="shared" si="135"/>
        <v>0.88110338376072594</v>
      </c>
      <c r="L290" s="123">
        <f t="shared" si="135"/>
        <v>0.97982712543890582</v>
      </c>
      <c r="M290" s="123">
        <f t="shared" si="135"/>
        <v>0.9718800645261596</v>
      </c>
      <c r="N290" s="123">
        <f t="shared" si="135"/>
        <v>0.96015072723927231</v>
      </c>
      <c r="O290" s="123">
        <f t="shared" si="135"/>
        <v>0.90612577071514366</v>
      </c>
      <c r="P290" s="123">
        <f t="shared" si="135"/>
        <v>0.73420290799264709</v>
      </c>
      <c r="Q290" s="123">
        <f t="shared" si="135"/>
        <v>1.1381191012908902</v>
      </c>
      <c r="R290" s="123">
        <f t="shared" si="135"/>
        <v>1.0466499130647797</v>
      </c>
      <c r="S290" s="123">
        <f t="shared" si="135"/>
        <v>1.0621073831135583</v>
      </c>
      <c r="T290" s="123">
        <f t="shared" si="135"/>
        <v>0.7673027798032076</v>
      </c>
      <c r="U290" s="123">
        <f t="shared" si="135"/>
        <v>0.62108203459236311</v>
      </c>
      <c r="V290" s="123">
        <f t="shared" si="135"/>
        <v>0.53420804877367756</v>
      </c>
      <c r="W290" s="123">
        <f t="shared" si="135"/>
        <v>0.49122964636212529</v>
      </c>
      <c r="X290" s="123">
        <f t="shared" si="135"/>
        <v>0.50071007270973122</v>
      </c>
      <c r="Y290" s="123">
        <f t="shared" si="135"/>
        <v>0.54077651610567901</v>
      </c>
      <c r="DA290" s="130" t="s">
        <v>2826</v>
      </c>
    </row>
    <row r="291" spans="1:105" ht="12" customHeight="1" x14ac:dyDescent="0.25">
      <c r="A291" s="97" t="s">
        <v>53</v>
      </c>
      <c r="B291" s="99">
        <f>RES_hhdet_fecs!B86</f>
        <v>0.24672358717792214</v>
      </c>
      <c r="C291" s="99">
        <f>RES_hhdet_fecs!C86</f>
        <v>0.30848896011454607</v>
      </c>
      <c r="D291" s="99">
        <f>RES_hhdet_fecs!D86</f>
        <v>0.24747301760095833</v>
      </c>
      <c r="E291" s="99">
        <f>RES_hhdet_fecs!E86</f>
        <v>0.47917379446132752</v>
      </c>
      <c r="F291" s="99">
        <f>RES_hhdet_fecs!F86</f>
        <v>0.38982033101390134</v>
      </c>
      <c r="G291" s="99">
        <f>RES_hhdet_fecs!G86</f>
        <v>0.53008647782103357</v>
      </c>
      <c r="H291" s="99">
        <f>RES_hhdet_fecs!H86</f>
        <v>0.61111800777716752</v>
      </c>
      <c r="I291" s="99">
        <f>RES_hhdet_fecs!I86</f>
        <v>0.41882161346902247</v>
      </c>
      <c r="J291" s="99">
        <f>RES_hhdet_fecs!J86</f>
        <v>0.53638362184714505</v>
      </c>
      <c r="K291" s="99">
        <f>RES_hhdet_fecs!K86</f>
        <v>0.88110338376072594</v>
      </c>
      <c r="L291" s="99">
        <f>RES_hhdet_fecs!L86</f>
        <v>0.97982712543890582</v>
      </c>
      <c r="M291" s="99">
        <f>RES_hhdet_fecs!M86</f>
        <v>0.9718800645261596</v>
      </c>
      <c r="N291" s="99">
        <f>RES_hhdet_fecs!N86</f>
        <v>0.96015072723927231</v>
      </c>
      <c r="O291" s="99">
        <f>RES_hhdet_fecs!O86</f>
        <v>0.90612577071514366</v>
      </c>
      <c r="P291" s="99">
        <f>RES_hhdet_fecs!P86</f>
        <v>0.73420290799264709</v>
      </c>
      <c r="Q291" s="99">
        <f>RES_hhdet_fecs!Q86</f>
        <v>1.1381191012908902</v>
      </c>
      <c r="R291" s="99">
        <f>RES_hhdet_fecs!R86</f>
        <v>1.0466499130647797</v>
      </c>
      <c r="S291" s="99">
        <f>RES_hhdet_fecs!S86</f>
        <v>1.0621073831135583</v>
      </c>
      <c r="T291" s="99">
        <f>RES_hhdet_fecs!T86</f>
        <v>0.7673027798032076</v>
      </c>
      <c r="U291" s="99">
        <f>RES_hhdet_fecs!U86</f>
        <v>0.62108203459236311</v>
      </c>
      <c r="V291" s="99">
        <f>RES_hhdet_fecs!V86</f>
        <v>0.53420804877367756</v>
      </c>
      <c r="W291" s="99">
        <f>RES_hhdet_fecs!W86</f>
        <v>0.49122964636212529</v>
      </c>
      <c r="X291" s="99">
        <f>RES_hhdet_fecs!X86</f>
        <v>0.50071007270973122</v>
      </c>
      <c r="Y291" s="99">
        <f>RES_hhdet_fecs!Y86</f>
        <v>0.54077651610567901</v>
      </c>
      <c r="DA291" s="63" t="s">
        <v>2827</v>
      </c>
    </row>
    <row r="292" spans="1:105" ht="12" customHeight="1" x14ac:dyDescent="0.25">
      <c r="A292" s="121" t="s">
        <v>55</v>
      </c>
      <c r="B292" s="123">
        <v>13.446835143436431</v>
      </c>
      <c r="C292" s="123">
        <v>13.617626947206467</v>
      </c>
      <c r="D292" s="123">
        <v>13.346325510172131</v>
      </c>
      <c r="E292" s="123">
        <v>12.55619236299645</v>
      </c>
      <c r="F292" s="123">
        <v>12.443032219798381</v>
      </c>
      <c r="G292" s="123">
        <v>12.69007595893523</v>
      </c>
      <c r="H292" s="123">
        <v>12.406232850845752</v>
      </c>
      <c r="I292" s="123">
        <v>12.159076475290345</v>
      </c>
      <c r="J292" s="123">
        <v>11.899845300471483</v>
      </c>
      <c r="K292" s="123">
        <v>11.341015499837653</v>
      </c>
      <c r="L292" s="123">
        <v>11.706287617898536</v>
      </c>
      <c r="M292" s="123">
        <v>12.05542193273252</v>
      </c>
      <c r="N292" s="123">
        <v>11.747927152700965</v>
      </c>
      <c r="O292" s="123">
        <v>11.76404955057021</v>
      </c>
      <c r="P292" s="123">
        <v>12.023555852510123</v>
      </c>
      <c r="Q292" s="123">
        <v>11.418375541815768</v>
      </c>
      <c r="R292" s="123">
        <v>11.575355143321074</v>
      </c>
      <c r="S292" s="123">
        <v>12.039433866478669</v>
      </c>
      <c r="T292" s="123">
        <v>11.972369684718977</v>
      </c>
      <c r="U292" s="123">
        <v>11.486289546072175</v>
      </c>
      <c r="V292" s="123">
        <v>11.088315698980281</v>
      </c>
      <c r="W292" s="123">
        <v>11.188987493098965</v>
      </c>
      <c r="X292" s="123">
        <v>11.404573696291857</v>
      </c>
      <c r="Y292" s="123">
        <v>10.159987421371005</v>
      </c>
      <c r="DA292" s="130" t="s">
        <v>2828</v>
      </c>
    </row>
    <row r="293" spans="1:105" ht="12" customHeight="1" x14ac:dyDescent="0.25">
      <c r="A293" s="97" t="s">
        <v>132</v>
      </c>
      <c r="B293" s="99">
        <v>16.10507229706878</v>
      </c>
      <c r="C293" s="99">
        <v>16.737785141496047</v>
      </c>
      <c r="D293" s="99">
        <v>16.180066919962513</v>
      </c>
      <c r="E293" s="99">
        <v>14.984828551067054</v>
      </c>
      <c r="F293" s="99">
        <v>14.311259971888603</v>
      </c>
      <c r="G293" s="99">
        <v>14.297589919675101</v>
      </c>
      <c r="H293" s="99">
        <v>13.991051608687059</v>
      </c>
      <c r="I293" s="99">
        <v>13.413448320709117</v>
      </c>
      <c r="J293" s="99">
        <v>13.102439572929182</v>
      </c>
      <c r="K293" s="99">
        <v>12.379318551545207</v>
      </c>
      <c r="L293" s="99">
        <v>12.1900278659671</v>
      </c>
      <c r="M293" s="99">
        <v>12.990599426694599</v>
      </c>
      <c r="N293" s="99">
        <v>12.934767779373779</v>
      </c>
      <c r="O293" s="99">
        <v>13.402349446128484</v>
      </c>
      <c r="P293" s="99">
        <v>13.596299084899078</v>
      </c>
      <c r="Q293" s="99">
        <v>13.102612449013808</v>
      </c>
      <c r="R293" s="99">
        <v>10.644376173923131</v>
      </c>
      <c r="S293" s="99">
        <v>11.704690157090209</v>
      </c>
      <c r="T293" s="99">
        <v>11.764442550231601</v>
      </c>
      <c r="U293" s="99">
        <v>12.297607737637808</v>
      </c>
      <c r="V293" s="99">
        <v>12.233926562663592</v>
      </c>
      <c r="W293" s="99">
        <v>12.109489476163716</v>
      </c>
      <c r="X293" s="99">
        <v>11.79338020346078</v>
      </c>
      <c r="Y293" s="99">
        <v>11.161962259052155</v>
      </c>
      <c r="DA293" s="63" t="s">
        <v>2829</v>
      </c>
    </row>
    <row r="294" spans="1:105" ht="12" customHeight="1" x14ac:dyDescent="0.25">
      <c r="A294" s="97" t="s">
        <v>131</v>
      </c>
      <c r="B294" s="99">
        <v>8.0936634962141127</v>
      </c>
      <c r="C294" s="99">
        <v>9.5970744992913257</v>
      </c>
      <c r="D294" s="99">
        <v>8.2147034564732344</v>
      </c>
      <c r="E294" s="99">
        <v>7.4250566686246762</v>
      </c>
      <c r="F294" s="99">
        <v>7.382008590884638</v>
      </c>
      <c r="G294" s="99">
        <v>7.5629477263373479</v>
      </c>
      <c r="H294" s="99">
        <v>7.806277226435971</v>
      </c>
      <c r="I294" s="99">
        <v>7.615186991368037</v>
      </c>
      <c r="J294" s="99">
        <v>7.7451899611373447</v>
      </c>
      <c r="K294" s="99">
        <v>7.5767049727562243</v>
      </c>
      <c r="L294" s="99">
        <v>7.7363447852958283</v>
      </c>
      <c r="M294" s="99">
        <v>8.6942234208778117</v>
      </c>
      <c r="N294" s="99">
        <v>8.8131153852518977</v>
      </c>
      <c r="O294" s="99">
        <v>9.3251172478082367</v>
      </c>
      <c r="P294" s="99">
        <v>9.6565256810997173</v>
      </c>
      <c r="Q294" s="99">
        <v>9.0565123085371813</v>
      </c>
      <c r="R294" s="99">
        <v>7.4765955157914936</v>
      </c>
      <c r="S294" s="99">
        <v>8.4234487535011393</v>
      </c>
      <c r="T294" s="99">
        <v>8.5862091761113959</v>
      </c>
      <c r="U294" s="99">
        <v>9.0843775296714373</v>
      </c>
      <c r="V294" s="99">
        <v>9.0419768434876957</v>
      </c>
      <c r="W294" s="99">
        <v>9.068371102200059</v>
      </c>
      <c r="X294" s="99">
        <v>8.9989829393622855</v>
      </c>
      <c r="Y294" s="99">
        <v>8.6847483343834213</v>
      </c>
      <c r="DA294" s="63" t="s">
        <v>2830</v>
      </c>
    </row>
    <row r="295" spans="1:105" ht="12" customHeight="1" x14ac:dyDescent="0.25">
      <c r="A295" s="100" t="s">
        <v>199</v>
      </c>
      <c r="B295" s="102">
        <v>1.8413032145504395</v>
      </c>
      <c r="C295" s="102">
        <v>3.7771578858790336</v>
      </c>
      <c r="D295" s="102">
        <v>1.4853529880219154</v>
      </c>
      <c r="E295" s="102">
        <v>0.78753294700451382</v>
      </c>
      <c r="F295" s="102">
        <v>0.98020072680186421</v>
      </c>
      <c r="G295" s="102">
        <v>0.94503941805881797</v>
      </c>
      <c r="H295" s="102">
        <v>1.2664756905484689</v>
      </c>
      <c r="I295" s="102">
        <v>0.95355259973126461</v>
      </c>
      <c r="J295" s="102">
        <v>0.85994531630418802</v>
      </c>
      <c r="K295" s="102">
        <v>0.76219364428575886</v>
      </c>
      <c r="L295" s="102">
        <v>0.75602424951874392</v>
      </c>
      <c r="M295" s="102">
        <v>1.2716262649889287</v>
      </c>
      <c r="N295" s="102">
        <v>0.86346987283544296</v>
      </c>
      <c r="O295" s="102">
        <v>0.60025798341405157</v>
      </c>
      <c r="P295" s="102">
        <v>1.2036695900683614</v>
      </c>
      <c r="Q295" s="102">
        <v>0.2906680823881429</v>
      </c>
      <c r="R295" s="102">
        <v>0.33530490400335761</v>
      </c>
      <c r="S295" s="102">
        <v>0.64855918863406092</v>
      </c>
      <c r="T295" s="102">
        <v>0.7674600281420153</v>
      </c>
      <c r="U295" s="102">
        <v>1.0437605163019896</v>
      </c>
      <c r="V295" s="102">
        <v>0.84930138331147575</v>
      </c>
      <c r="W295" s="102">
        <v>0.92284352792222135</v>
      </c>
      <c r="X295" s="102">
        <v>0.96590124118124687</v>
      </c>
      <c r="Y295" s="102">
        <v>0.7378082334859517</v>
      </c>
      <c r="DA295" s="131" t="s">
        <v>2831</v>
      </c>
    </row>
    <row r="296" spans="1:105" ht="12" customHeight="1" x14ac:dyDescent="0.25">
      <c r="A296" s="103" t="s">
        <v>52</v>
      </c>
      <c r="B296" s="105">
        <v>6.2523602816636741</v>
      </c>
      <c r="C296" s="105">
        <v>5.8199166134122899</v>
      </c>
      <c r="D296" s="105">
        <v>6.7293504684513179</v>
      </c>
      <c r="E296" s="105">
        <v>6.6375237216201626</v>
      </c>
      <c r="F296" s="105">
        <v>6.4018078640827731</v>
      </c>
      <c r="G296" s="105">
        <v>6.6179083082785306</v>
      </c>
      <c r="H296" s="105">
        <v>6.5398015358875021</v>
      </c>
      <c r="I296" s="105">
        <v>6.6616343916367722</v>
      </c>
      <c r="J296" s="105">
        <v>6.8852446448331568</v>
      </c>
      <c r="K296" s="105">
        <v>6.8145113284704655</v>
      </c>
      <c r="L296" s="105">
        <v>6.9803205357770839</v>
      </c>
      <c r="M296" s="105">
        <v>7.4225971558888819</v>
      </c>
      <c r="N296" s="105">
        <v>7.9496455124164571</v>
      </c>
      <c r="O296" s="105">
        <v>8.7248592643941851</v>
      </c>
      <c r="P296" s="105">
        <v>8.4528560910313555</v>
      </c>
      <c r="Q296" s="105">
        <v>8.7658442261490386</v>
      </c>
      <c r="R296" s="105">
        <v>7.1412906117881354</v>
      </c>
      <c r="S296" s="105">
        <v>7.7748895648670766</v>
      </c>
      <c r="T296" s="105">
        <v>7.8187491479693803</v>
      </c>
      <c r="U296" s="105">
        <v>8.0406170133694488</v>
      </c>
      <c r="V296" s="105">
        <v>8.1926754601762202</v>
      </c>
      <c r="W296" s="105">
        <v>8.1455275742778372</v>
      </c>
      <c r="X296" s="105">
        <v>8.0330816981810411</v>
      </c>
      <c r="Y296" s="105">
        <v>7.9469401008974705</v>
      </c>
      <c r="DA296" s="132" t="s">
        <v>2832</v>
      </c>
    </row>
    <row r="297" spans="1:105" ht="12" customHeight="1" x14ac:dyDescent="0.25">
      <c r="A297" s="106" t="s">
        <v>124</v>
      </c>
      <c r="B297" s="102">
        <v>13.770006078980627</v>
      </c>
      <c r="C297" s="102">
        <v>13.61519954969863</v>
      </c>
      <c r="D297" s="102">
        <v>13.581738938585978</v>
      </c>
      <c r="E297" s="102">
        <v>12.86153399150723</v>
      </c>
      <c r="F297" s="102">
        <v>12.840682419276186</v>
      </c>
      <c r="G297" s="102">
        <v>13.353036587340572</v>
      </c>
      <c r="H297" s="102">
        <v>12.819752884377518</v>
      </c>
      <c r="I297" s="102">
        <v>12.934093305351897</v>
      </c>
      <c r="J297" s="102">
        <v>12.990721789415325</v>
      </c>
      <c r="K297" s="102">
        <v>12.655710150193361</v>
      </c>
      <c r="L297" s="102">
        <v>13.107685711994922</v>
      </c>
      <c r="M297" s="102">
        <v>13.157936682410186</v>
      </c>
      <c r="N297" s="102">
        <v>12.933597637268006</v>
      </c>
      <c r="O297" s="102">
        <v>13.25202973240132</v>
      </c>
      <c r="P297" s="102">
        <v>13.151462026417301</v>
      </c>
      <c r="Q297" s="102">
        <v>12.670601939784945</v>
      </c>
      <c r="R297" s="102">
        <v>12.994107225700988</v>
      </c>
      <c r="S297" s="102">
        <v>13.364086057646453</v>
      </c>
      <c r="T297" s="102">
        <v>13.161766226328904</v>
      </c>
      <c r="U297" s="102">
        <v>12.138246473824815</v>
      </c>
      <c r="V297" s="102">
        <v>11.438975042766748</v>
      </c>
      <c r="W297" s="102">
        <v>11.826206610898717</v>
      </c>
      <c r="X297" s="102">
        <v>12.736222559765688</v>
      </c>
      <c r="Y297" s="102">
        <v>10.444037410696902</v>
      </c>
      <c r="DA297" s="131" t="s">
        <v>2833</v>
      </c>
    </row>
    <row r="298" spans="1:105" ht="12" customHeight="1" x14ac:dyDescent="0.25">
      <c r="A298" s="107" t="s">
        <v>123</v>
      </c>
      <c r="B298" s="105">
        <v>8.1316644289032407</v>
      </c>
      <c r="C298" s="105">
        <v>8.7435107552630136</v>
      </c>
      <c r="D298" s="105">
        <v>7.9216671097391158</v>
      </c>
      <c r="E298" s="105">
        <v>7.3242196663002304</v>
      </c>
      <c r="F298" s="105">
        <v>7.4594693346805885</v>
      </c>
      <c r="G298" s="105">
        <v>7.8061526195923934</v>
      </c>
      <c r="H298" s="105">
        <v>7.7195058329082054</v>
      </c>
      <c r="I298" s="105">
        <v>7.738159659038808</v>
      </c>
      <c r="J298" s="105">
        <v>7.7667616699753736</v>
      </c>
      <c r="K298" s="105">
        <v>7.5852832632023288</v>
      </c>
      <c r="L298" s="105">
        <v>7.9074394513221504</v>
      </c>
      <c r="M298" s="105">
        <v>8.2096760897377372</v>
      </c>
      <c r="N298" s="105">
        <v>7.9830341734413599</v>
      </c>
      <c r="O298" s="105">
        <v>8.1922687391329507</v>
      </c>
      <c r="P298" s="105">
        <v>8.4893633305565839</v>
      </c>
      <c r="Q298" s="105">
        <v>7.99270818574196</v>
      </c>
      <c r="R298" s="105">
        <v>8.3987751576717375</v>
      </c>
      <c r="S298" s="105">
        <v>8.9608259102696408</v>
      </c>
      <c r="T298" s="105">
        <v>9.1059500058294152</v>
      </c>
      <c r="U298" s="105">
        <v>8.7710312912965005</v>
      </c>
      <c r="V298" s="105">
        <v>8.497925815861386</v>
      </c>
      <c r="W298" s="105">
        <v>9.0633410613554268</v>
      </c>
      <c r="X298" s="105">
        <v>9.9438019645200129</v>
      </c>
      <c r="Y298" s="105">
        <v>8.1762731611255841</v>
      </c>
      <c r="DA298" s="132" t="s">
        <v>2834</v>
      </c>
    </row>
    <row r="299" spans="1:105" ht="12" customHeight="1" x14ac:dyDescent="0.25">
      <c r="A299" s="108" t="s">
        <v>50</v>
      </c>
      <c r="B299" s="99">
        <v>1.5790738785055713</v>
      </c>
      <c r="C299" s="99">
        <v>3.0268251507599899</v>
      </c>
      <c r="D299" s="99">
        <v>1.2176693465411663</v>
      </c>
      <c r="E299" s="99">
        <v>0.67670947259340841</v>
      </c>
      <c r="F299" s="99">
        <v>0.88758910800283641</v>
      </c>
      <c r="G299" s="99">
        <v>0.89310507418809459</v>
      </c>
      <c r="H299" s="99">
        <v>1.1712446939241752</v>
      </c>
      <c r="I299" s="99">
        <v>0.96118220652523145</v>
      </c>
      <c r="J299" s="99">
        <v>0.90498470459370395</v>
      </c>
      <c r="K299" s="99">
        <v>0.82642460908375603</v>
      </c>
      <c r="L299" s="99">
        <v>0.85863018163512161</v>
      </c>
      <c r="M299" s="99">
        <v>1.3118793560546353</v>
      </c>
      <c r="N299" s="99">
        <v>0.84519429508150257</v>
      </c>
      <c r="O299" s="99">
        <v>0.54160146932207842</v>
      </c>
      <c r="P299" s="99">
        <v>1.1140157137170301</v>
      </c>
      <c r="Q299" s="99">
        <v>0.22076646933905275</v>
      </c>
      <c r="R299" s="99">
        <v>0.38242750389779889</v>
      </c>
      <c r="S299" s="99">
        <v>0.73635160995238003</v>
      </c>
      <c r="T299" s="99">
        <v>0.85716155712060549</v>
      </c>
      <c r="U299" s="99">
        <v>1.0190297310098226</v>
      </c>
      <c r="V299" s="99">
        <v>0.76880529800250608</v>
      </c>
      <c r="W299" s="99">
        <v>0.90789173806077716</v>
      </c>
      <c r="X299" s="99">
        <v>1.1033342997906359</v>
      </c>
      <c r="Y299" s="99">
        <v>0.67091082821905379</v>
      </c>
      <c r="DA299" s="63" t="s">
        <v>2835</v>
      </c>
    </row>
    <row r="300" spans="1:105" ht="12" customHeight="1" x14ac:dyDescent="0.25">
      <c r="A300" s="108" t="s">
        <v>52</v>
      </c>
      <c r="B300" s="99">
        <v>6.5525905503976691</v>
      </c>
      <c r="C300" s="99">
        <v>5.7166856045030228</v>
      </c>
      <c r="D300" s="99">
        <v>6.7039977631979495</v>
      </c>
      <c r="E300" s="99">
        <v>6.6475101937068199</v>
      </c>
      <c r="F300" s="99">
        <v>6.5718802266777514</v>
      </c>
      <c r="G300" s="99">
        <v>6.9130475454042992</v>
      </c>
      <c r="H300" s="99">
        <v>6.5482611389840315</v>
      </c>
      <c r="I300" s="99">
        <v>6.7769774525135764</v>
      </c>
      <c r="J300" s="99">
        <v>6.8617769653816723</v>
      </c>
      <c r="K300" s="99">
        <v>6.7588586541185736</v>
      </c>
      <c r="L300" s="99">
        <v>7.0488092696870304</v>
      </c>
      <c r="M300" s="99">
        <v>6.8977967336831023</v>
      </c>
      <c r="N300" s="99">
        <v>7.1378398783598582</v>
      </c>
      <c r="O300" s="99">
        <v>7.6506672698108718</v>
      </c>
      <c r="P300" s="99">
        <v>7.3753476168395533</v>
      </c>
      <c r="Q300" s="99">
        <v>7.7719417164029068</v>
      </c>
      <c r="R300" s="99">
        <v>8.0163476537739395</v>
      </c>
      <c r="S300" s="99">
        <v>8.2244743003172616</v>
      </c>
      <c r="T300" s="99">
        <v>8.2487884487088063</v>
      </c>
      <c r="U300" s="99">
        <v>7.7520015602866765</v>
      </c>
      <c r="V300" s="99">
        <v>7.7291205178588793</v>
      </c>
      <c r="W300" s="99">
        <v>8.1554493232946506</v>
      </c>
      <c r="X300" s="99">
        <v>8.8404676647293776</v>
      </c>
      <c r="Y300" s="99">
        <v>7.5053623329065298</v>
      </c>
      <c r="DA300" s="63" t="s">
        <v>2836</v>
      </c>
    </row>
    <row r="301" spans="1:105" ht="12" customHeight="1" x14ac:dyDescent="0.25">
      <c r="A301" s="106" t="s">
        <v>122</v>
      </c>
      <c r="B301" s="102">
        <v>10.784113730938202</v>
      </c>
      <c r="C301" s="102">
        <v>12.988257825334191</v>
      </c>
      <c r="D301" s="102">
        <v>11.931806203879866</v>
      </c>
      <c r="E301" s="102">
        <v>11.047551628375986</v>
      </c>
      <c r="F301" s="102">
        <v>11.06294028032123</v>
      </c>
      <c r="G301" s="102">
        <v>11.29277187626346</v>
      </c>
      <c r="H301" s="102">
        <v>11.992681572831646</v>
      </c>
      <c r="I301" s="102">
        <v>11.774053241737587</v>
      </c>
      <c r="J301" s="102">
        <v>11.651751286236735</v>
      </c>
      <c r="K301" s="102">
        <v>11.247474059859728</v>
      </c>
      <c r="L301" s="102">
        <v>11.85756700540253</v>
      </c>
      <c r="M301" s="102">
        <v>12.300982762210186</v>
      </c>
      <c r="N301" s="102">
        <v>11.959847058514818</v>
      </c>
      <c r="O301" s="102">
        <v>11.705357664983373</v>
      </c>
      <c r="P301" s="102">
        <v>12.311842481416859</v>
      </c>
      <c r="Q301" s="102">
        <v>11.551806465796879</v>
      </c>
      <c r="R301" s="102">
        <v>12.003131559561039</v>
      </c>
      <c r="S301" s="102">
        <v>12.498395534206583</v>
      </c>
      <c r="T301" s="102">
        <v>12.582119632874095</v>
      </c>
      <c r="U301" s="102">
        <v>12.388734907374658</v>
      </c>
      <c r="V301" s="102">
        <v>12.102232068981042</v>
      </c>
      <c r="W301" s="102">
        <v>11.993600112064035</v>
      </c>
      <c r="X301" s="102">
        <v>11.764669274346913</v>
      </c>
      <c r="Y301" s="102">
        <v>11.033652268657127</v>
      </c>
      <c r="DA301" s="131" t="s">
        <v>2837</v>
      </c>
    </row>
    <row r="302" spans="1:105" ht="12" customHeight="1" x14ac:dyDescent="0.25">
      <c r="A302" s="107" t="s">
        <v>121</v>
      </c>
      <c r="B302" s="105">
        <v>7.0123708541816967</v>
      </c>
      <c r="C302" s="105">
        <v>9.0674860028731015</v>
      </c>
      <c r="D302" s="105">
        <v>7.7550789120902683</v>
      </c>
      <c r="E302" s="105">
        <v>7.0460807261875624</v>
      </c>
      <c r="F302" s="105">
        <v>7.1645028941850066</v>
      </c>
      <c r="G302" s="105">
        <v>7.3495290001079434</v>
      </c>
      <c r="H302" s="105">
        <v>7.9585819764414341</v>
      </c>
      <c r="I302" s="105">
        <v>7.7548487307442384</v>
      </c>
      <c r="J302" s="105">
        <v>7.6702284134742706</v>
      </c>
      <c r="K302" s="105">
        <v>7.4058046320738713</v>
      </c>
      <c r="L302" s="105">
        <v>7.8245430248786487</v>
      </c>
      <c r="M302" s="105">
        <v>8.2985102138090951</v>
      </c>
      <c r="N302" s="105">
        <v>7.9723738675883506</v>
      </c>
      <c r="O302" s="105">
        <v>7.7560407565367591</v>
      </c>
      <c r="P302" s="105">
        <v>8.4205718011640922</v>
      </c>
      <c r="Q302" s="105">
        <v>7.6980891578554971</v>
      </c>
      <c r="R302" s="105">
        <v>8.1340042328616562</v>
      </c>
      <c r="S302" s="105">
        <v>8.696170095512862</v>
      </c>
      <c r="T302" s="105">
        <v>8.9411602841384337</v>
      </c>
      <c r="U302" s="105">
        <v>9.1226600828926294</v>
      </c>
      <c r="V302" s="105">
        <v>9.0731573477243739</v>
      </c>
      <c r="W302" s="105">
        <v>9.1544234869630028</v>
      </c>
      <c r="X302" s="105">
        <v>9.0878714265629874</v>
      </c>
      <c r="Y302" s="105">
        <v>8.5701949032199511</v>
      </c>
      <c r="DA302" s="132" t="s">
        <v>2838</v>
      </c>
    </row>
    <row r="303" spans="1:105" ht="12" customHeight="1" x14ac:dyDescent="0.25">
      <c r="A303" s="108" t="s">
        <v>53</v>
      </c>
      <c r="B303" s="99">
        <v>1.2021935086864863</v>
      </c>
      <c r="C303" s="99">
        <v>2.8691669310252936</v>
      </c>
      <c r="D303" s="99">
        <v>1.0641219845006726</v>
      </c>
      <c r="E303" s="99">
        <v>0.56712132892600253</v>
      </c>
      <c r="F303" s="99">
        <v>0.75875044624233012</v>
      </c>
      <c r="G303" s="99">
        <v>0.74748787956598906</v>
      </c>
      <c r="H303" s="99">
        <v>1.1055712708802725</v>
      </c>
      <c r="I303" s="99">
        <v>0.87921793260602821</v>
      </c>
      <c r="J303" s="99">
        <v>0.81368109605303585</v>
      </c>
      <c r="K303" s="99">
        <v>0.73159940339812202</v>
      </c>
      <c r="L303" s="99">
        <v>0.76570289288420545</v>
      </c>
      <c r="M303" s="99">
        <v>1.2052302492869038</v>
      </c>
      <c r="N303" s="99">
        <v>0.77170900262729558</v>
      </c>
      <c r="O303" s="99">
        <v>0.44613801950778254</v>
      </c>
      <c r="P303" s="99">
        <v>1.0518541586243781</v>
      </c>
      <c r="Q303" s="99">
        <v>0.15070024079050728</v>
      </c>
      <c r="R303" s="99">
        <v>0.30510465704320672</v>
      </c>
      <c r="S303" s="99">
        <v>0.68059026825230662</v>
      </c>
      <c r="T303" s="99">
        <v>0.81389709870321836</v>
      </c>
      <c r="U303" s="99">
        <v>1.0596607791904453</v>
      </c>
      <c r="V303" s="99">
        <v>0.85434846688235244</v>
      </c>
      <c r="W303" s="99">
        <v>0.89562155915468511</v>
      </c>
      <c r="X303" s="99">
        <v>0.95225904944221973</v>
      </c>
      <c r="Y303" s="99">
        <v>0.73486661988427027</v>
      </c>
      <c r="DA303" s="63" t="s">
        <v>2839</v>
      </c>
    </row>
    <row r="304" spans="1:105" ht="12" customHeight="1" x14ac:dyDescent="0.25">
      <c r="A304" s="108" t="s">
        <v>52</v>
      </c>
      <c r="B304" s="99">
        <v>5.8101773454952106</v>
      </c>
      <c r="C304" s="99">
        <v>6.1983190718478065</v>
      </c>
      <c r="D304" s="99">
        <v>6.690956927589597</v>
      </c>
      <c r="E304" s="99">
        <v>6.4789593972615602</v>
      </c>
      <c r="F304" s="99">
        <v>6.4057524479426782</v>
      </c>
      <c r="G304" s="99">
        <v>6.6020411205419549</v>
      </c>
      <c r="H304" s="99">
        <v>6.8530107055611618</v>
      </c>
      <c r="I304" s="99">
        <v>6.8756307981382108</v>
      </c>
      <c r="J304" s="99">
        <v>6.856547317421235</v>
      </c>
      <c r="K304" s="99">
        <v>6.6742052286757492</v>
      </c>
      <c r="L304" s="99">
        <v>7.0588401319944447</v>
      </c>
      <c r="M304" s="99">
        <v>7.0932799645221918</v>
      </c>
      <c r="N304" s="99">
        <v>7.2006648649610554</v>
      </c>
      <c r="O304" s="99">
        <v>7.3099027370289766</v>
      </c>
      <c r="P304" s="99">
        <v>7.368717642539715</v>
      </c>
      <c r="Q304" s="99">
        <v>7.5473889170649899</v>
      </c>
      <c r="R304" s="99">
        <v>7.8288995758184488</v>
      </c>
      <c r="S304" s="99">
        <v>8.0155798272605558</v>
      </c>
      <c r="T304" s="99">
        <v>8.1272631854352149</v>
      </c>
      <c r="U304" s="99">
        <v>8.0629993037021848</v>
      </c>
      <c r="V304" s="99">
        <v>8.2188088808420208</v>
      </c>
      <c r="W304" s="99">
        <v>8.2588019278083173</v>
      </c>
      <c r="X304" s="99">
        <v>8.1356123771207667</v>
      </c>
      <c r="Y304" s="99">
        <v>7.8353282833356799</v>
      </c>
      <c r="DA304" s="63" t="s">
        <v>2840</v>
      </c>
    </row>
    <row r="305" spans="1:105" ht="12" customHeight="1" x14ac:dyDescent="0.25">
      <c r="A305" s="121" t="s">
        <v>54</v>
      </c>
      <c r="B305" s="123">
        <v>6.1538019518642324</v>
      </c>
      <c r="C305" s="123">
        <v>6.7963345469451868</v>
      </c>
      <c r="D305" s="123">
        <v>6.7465848751658974</v>
      </c>
      <c r="E305" s="123">
        <v>6.8770164251188959</v>
      </c>
      <c r="F305" s="123">
        <v>6.7972927073286655</v>
      </c>
      <c r="G305" s="123">
        <v>6.9298538241674876</v>
      </c>
      <c r="H305" s="123">
        <v>7.8031166872597808</v>
      </c>
      <c r="I305" s="123">
        <v>7.6695966553605182</v>
      </c>
      <c r="J305" s="123">
        <v>7.5067458615976506</v>
      </c>
      <c r="K305" s="123">
        <v>7.1983417710168816</v>
      </c>
      <c r="L305" s="123">
        <v>7.4186515161377882</v>
      </c>
      <c r="M305" s="123">
        <v>6.9126953127395048</v>
      </c>
      <c r="N305" s="123">
        <v>6.6461604947134427</v>
      </c>
      <c r="O305" s="123">
        <v>5.9170121180333863</v>
      </c>
      <c r="P305" s="123">
        <v>6.467754407400915</v>
      </c>
      <c r="Q305" s="123">
        <v>6.3732327848077439</v>
      </c>
      <c r="R305" s="123">
        <v>6.297134963434309</v>
      </c>
      <c r="S305" s="123">
        <v>6.4317256481058909</v>
      </c>
      <c r="T305" s="123">
        <v>6.8446509576626209</v>
      </c>
      <c r="U305" s="123">
        <v>6.290931747531352</v>
      </c>
      <c r="V305" s="123">
        <v>6.090623314008849</v>
      </c>
      <c r="W305" s="123">
        <v>6.0734890037567313</v>
      </c>
      <c r="X305" s="123">
        <v>6.1373748552289458</v>
      </c>
      <c r="Y305" s="123">
        <v>5.6780777470943153</v>
      </c>
      <c r="DA305" s="130" t="s">
        <v>2841</v>
      </c>
    </row>
    <row r="306" spans="1:105" ht="12" customHeight="1" x14ac:dyDescent="0.25">
      <c r="A306" s="97" t="s">
        <v>202</v>
      </c>
      <c r="B306" s="99">
        <v>7.0416962112547852</v>
      </c>
      <c r="C306" s="99">
        <v>8.0193392296312673</v>
      </c>
      <c r="D306" s="99">
        <v>7.8452543697860104</v>
      </c>
      <c r="E306" s="99">
        <v>8.2157051491295849</v>
      </c>
      <c r="F306" s="99">
        <v>7.8804692555319455</v>
      </c>
      <c r="G306" s="99">
        <v>8.0903453886062699</v>
      </c>
      <c r="H306" s="99">
        <v>9.4309023705918165</v>
      </c>
      <c r="I306" s="99">
        <v>9.1440404241965414</v>
      </c>
      <c r="J306" s="99">
        <v>8.9704855825700278</v>
      </c>
      <c r="K306" s="99">
        <v>8.7413085872236724</v>
      </c>
      <c r="L306" s="99">
        <v>8.8079694852568053</v>
      </c>
      <c r="M306" s="99">
        <v>8.6213209681200578</v>
      </c>
      <c r="N306" s="99">
        <v>8.6311494932257808</v>
      </c>
      <c r="O306" s="99">
        <v>8.5234319540610652</v>
      </c>
      <c r="P306" s="99">
        <v>8.6632490388586856</v>
      </c>
      <c r="Q306" s="99">
        <v>8.8639043359012533</v>
      </c>
      <c r="R306" s="99">
        <v>7.083987305594512</v>
      </c>
      <c r="S306" s="99">
        <v>7.7442966327130653</v>
      </c>
      <c r="T306" s="99">
        <v>8.0524518511282448</v>
      </c>
      <c r="U306" s="99">
        <v>8.1185213815013775</v>
      </c>
      <c r="V306" s="99">
        <v>8.0587935707173681</v>
      </c>
      <c r="W306" s="99">
        <v>8.0170416260014079</v>
      </c>
      <c r="X306" s="99">
        <v>7.9578415763453902</v>
      </c>
      <c r="Y306" s="99">
        <v>7.7511848607787464</v>
      </c>
      <c r="DA306" s="63" t="s">
        <v>2842</v>
      </c>
    </row>
    <row r="307" spans="1:105" ht="12" customHeight="1" x14ac:dyDescent="0.25">
      <c r="A307" s="97" t="s">
        <v>50</v>
      </c>
      <c r="B307" s="99">
        <v>7.4165027162336354</v>
      </c>
      <c r="C307" s="99">
        <v>7.6170032684853997</v>
      </c>
      <c r="D307" s="99">
        <v>7.8465670822964269</v>
      </c>
      <c r="E307" s="99">
        <v>7.9818587293551992</v>
      </c>
      <c r="F307" s="99">
        <v>8.1716771116953684</v>
      </c>
      <c r="G307" s="99">
        <v>8.4502407887966093</v>
      </c>
      <c r="H307" s="99">
        <v>8.7125009834228511</v>
      </c>
      <c r="I307" s="99">
        <v>8.9980517861559779</v>
      </c>
      <c r="J307" s="99">
        <v>9.0382828158675856</v>
      </c>
      <c r="K307" s="99">
        <v>8.8024057541588139</v>
      </c>
      <c r="L307" s="99">
        <v>8.6869010464268364</v>
      </c>
      <c r="M307" s="99">
        <v>8.2052459293317561</v>
      </c>
      <c r="N307" s="99">
        <v>7.8789293689262836</v>
      </c>
      <c r="O307" s="99">
        <v>7.6322768891474393</v>
      </c>
      <c r="P307" s="99">
        <v>7.5697334910548939</v>
      </c>
      <c r="Q307" s="99">
        <v>7.6519062174405859</v>
      </c>
      <c r="R307" s="99">
        <v>7.8345408051435834</v>
      </c>
      <c r="S307" s="99">
        <v>8.1067234757393791</v>
      </c>
      <c r="T307" s="99">
        <v>8.5620111554308576</v>
      </c>
      <c r="U307" s="99">
        <v>7.640711734294154</v>
      </c>
      <c r="V307" s="99">
        <v>7.3318450010924652</v>
      </c>
      <c r="W307" s="99">
        <v>7.6995395377491809</v>
      </c>
      <c r="X307" s="99">
        <v>8.5838050842982732</v>
      </c>
      <c r="Y307" s="99">
        <v>7.0580004156505094</v>
      </c>
      <c r="DA307" s="63" t="s">
        <v>2843</v>
      </c>
    </row>
    <row r="308" spans="1:105" ht="12" customHeight="1" x14ac:dyDescent="0.25">
      <c r="A308" s="109" t="s">
        <v>120</v>
      </c>
      <c r="B308" s="110">
        <v>5.4237336232817643</v>
      </c>
      <c r="C308" s="110">
        <v>6.2505235152150789</v>
      </c>
      <c r="D308" s="110">
        <v>6.1031634918663835</v>
      </c>
      <c r="E308" s="110">
        <v>6.2041317738189363</v>
      </c>
      <c r="F308" s="110">
        <v>6.0739210209158028</v>
      </c>
      <c r="G308" s="110">
        <v>6.1861071720089766</v>
      </c>
      <c r="H308" s="110">
        <v>7.2695612469882036</v>
      </c>
      <c r="I308" s="110">
        <v>7.0725659727289099</v>
      </c>
      <c r="J308" s="110">
        <v>6.8879119756341209</v>
      </c>
      <c r="K308" s="110">
        <v>6.5650308393903671</v>
      </c>
      <c r="L308" s="110">
        <v>6.8999580693384877</v>
      </c>
      <c r="M308" s="110">
        <v>6.3489472355689127</v>
      </c>
      <c r="N308" s="110">
        <v>6.0870469920860897</v>
      </c>
      <c r="O308" s="110">
        <v>5.1714590065759074</v>
      </c>
      <c r="P308" s="110">
        <v>5.9480059380021579</v>
      </c>
      <c r="Q308" s="110">
        <v>5.782337847566267</v>
      </c>
      <c r="R308" s="110">
        <v>5.7781515651205835</v>
      </c>
      <c r="S308" s="110">
        <v>5.8392876299799692</v>
      </c>
      <c r="T308" s="110">
        <v>6.2726363270869108</v>
      </c>
      <c r="U308" s="110">
        <v>5.8114346426548682</v>
      </c>
      <c r="V308" s="110">
        <v>5.6514543860174475</v>
      </c>
      <c r="W308" s="110">
        <v>5.5664762385540492</v>
      </c>
      <c r="X308" s="110">
        <v>5.4766400807629259</v>
      </c>
      <c r="Y308" s="110">
        <v>5.2289640983326322</v>
      </c>
      <c r="DA308" s="60" t="s">
        <v>2844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39.02711036682723</v>
      </c>
      <c r="C310" s="118">
        <f t="shared" si="136"/>
        <v>40.810444526887721</v>
      </c>
      <c r="D310" s="118">
        <f t="shared" si="136"/>
        <v>42.019466909850173</v>
      </c>
      <c r="E310" s="118">
        <f t="shared" si="136"/>
        <v>43.828454147598059</v>
      </c>
      <c r="F310" s="118">
        <f t="shared" si="136"/>
        <v>45.6017070733472</v>
      </c>
      <c r="G310" s="118">
        <f t="shared" si="136"/>
        <v>47.42911524084321</v>
      </c>
      <c r="H310" s="118">
        <f t="shared" si="136"/>
        <v>48.682609208311554</v>
      </c>
      <c r="I310" s="118">
        <f t="shared" si="136"/>
        <v>47.341668119356989</v>
      </c>
      <c r="J310" s="118">
        <f t="shared" si="136"/>
        <v>46.38668872469129</v>
      </c>
      <c r="K310" s="118">
        <f t="shared" si="136"/>
        <v>50.830283161422685</v>
      </c>
      <c r="L310" s="118">
        <f t="shared" si="136"/>
        <v>51.012507680050625</v>
      </c>
      <c r="M310" s="118">
        <f t="shared" si="136"/>
        <v>49.048804521596956</v>
      </c>
      <c r="N310" s="118">
        <f t="shared" si="136"/>
        <v>47.654896684780454</v>
      </c>
      <c r="O310" s="118">
        <f t="shared" si="136"/>
        <v>45.889236917634491</v>
      </c>
      <c r="P310" s="118">
        <f t="shared" si="136"/>
        <v>46.102995581145827</v>
      </c>
      <c r="Q310" s="118">
        <f t="shared" si="136"/>
        <v>47.926386718975344</v>
      </c>
      <c r="R310" s="118">
        <f t="shared" ref="R310:V310" si="137">R311+R314+R316+R329</f>
        <v>41.324727959646253</v>
      </c>
      <c r="S310" s="118">
        <f t="shared" si="137"/>
        <v>44.120908987274802</v>
      </c>
      <c r="T310" s="118">
        <f t="shared" si="137"/>
        <v>45.683406621766501</v>
      </c>
      <c r="U310" s="118">
        <f t="shared" si="137"/>
        <v>45.054745917255794</v>
      </c>
      <c r="V310" s="118">
        <f t="shared" si="137"/>
        <v>44.777423372176443</v>
      </c>
      <c r="W310" s="118">
        <f t="shared" ref="W310:Y310" si="138">W311+W314+W316+W329</f>
        <v>44.652943858464958</v>
      </c>
      <c r="X310" s="118">
        <f t="shared" si="138"/>
        <v>44.763431722712284</v>
      </c>
      <c r="Y310" s="118">
        <f t="shared" si="138"/>
        <v>43.657257799816485</v>
      </c>
      <c r="DA310" s="129" t="s">
        <v>2990</v>
      </c>
    </row>
    <row r="311" spans="1:105" ht="12" customHeight="1" x14ac:dyDescent="0.25">
      <c r="A311" s="121" t="s">
        <v>57</v>
      </c>
      <c r="B311" s="123">
        <f t="shared" ref="B311:Q311" si="139">SUM(B312:B313)</f>
        <v>27.320142533630499</v>
      </c>
      <c r="C311" s="123">
        <f t="shared" si="139"/>
        <v>28.311225843405996</v>
      </c>
      <c r="D311" s="123">
        <f t="shared" si="139"/>
        <v>29.730204479005675</v>
      </c>
      <c r="E311" s="123">
        <f t="shared" si="139"/>
        <v>31.336478170888629</v>
      </c>
      <c r="F311" s="123">
        <f t="shared" si="139"/>
        <v>33.248236476856128</v>
      </c>
      <c r="G311" s="123">
        <f t="shared" si="139"/>
        <v>34.284119178193379</v>
      </c>
      <c r="H311" s="123">
        <f t="shared" si="139"/>
        <v>34.571908376554596</v>
      </c>
      <c r="I311" s="123">
        <f t="shared" si="139"/>
        <v>33.680220005528</v>
      </c>
      <c r="J311" s="123">
        <f t="shared" si="139"/>
        <v>32.45064283210769</v>
      </c>
      <c r="K311" s="123">
        <f t="shared" si="139"/>
        <v>36.291410980187358</v>
      </c>
      <c r="L311" s="123">
        <f t="shared" si="139"/>
        <v>35.596154171918045</v>
      </c>
      <c r="M311" s="123">
        <f t="shared" si="139"/>
        <v>33.663718985453777</v>
      </c>
      <c r="N311" s="123">
        <f t="shared" si="139"/>
        <v>32.445260887703739</v>
      </c>
      <c r="O311" s="123">
        <f t="shared" si="139"/>
        <v>31.129357893555316</v>
      </c>
      <c r="P311" s="123">
        <f t="shared" si="139"/>
        <v>31.110096092185024</v>
      </c>
      <c r="Q311" s="123">
        <f t="shared" si="139"/>
        <v>31.922665035298483</v>
      </c>
      <c r="R311" s="123">
        <f t="shared" ref="R311:V311" si="140">SUM(R312:R313)</f>
        <v>25.365621157683563</v>
      </c>
      <c r="S311" s="123">
        <f t="shared" si="140"/>
        <v>27.424440117764558</v>
      </c>
      <c r="T311" s="123">
        <f t="shared" si="140"/>
        <v>29.382053824372925</v>
      </c>
      <c r="U311" s="123">
        <f t="shared" si="140"/>
        <v>29.541084935662738</v>
      </c>
      <c r="V311" s="123">
        <f t="shared" si="140"/>
        <v>29.603041555810353</v>
      </c>
      <c r="W311" s="123">
        <f t="shared" ref="W311:Y311" si="141">SUM(W312:W313)</f>
        <v>29.277584955610415</v>
      </c>
      <c r="X311" s="123">
        <f t="shared" si="141"/>
        <v>28.974639651559563</v>
      </c>
      <c r="Y311" s="123">
        <f t="shared" si="141"/>
        <v>28.871857218661908</v>
      </c>
      <c r="DA311" s="130" t="s">
        <v>2991</v>
      </c>
    </row>
    <row r="312" spans="1:105" ht="12" customHeight="1" x14ac:dyDescent="0.25">
      <c r="A312" s="97" t="s">
        <v>199</v>
      </c>
      <c r="B312" s="99">
        <v>27.081816353224767</v>
      </c>
      <c r="C312" s="99">
        <v>28.06403228102953</v>
      </c>
      <c r="D312" s="99">
        <v>29.47892202674943</v>
      </c>
      <c r="E312" s="99">
        <v>31.0887647868987</v>
      </c>
      <c r="F312" s="99">
        <v>32.986007489704178</v>
      </c>
      <c r="G312" s="99">
        <v>34.022797568449597</v>
      </c>
      <c r="H312" s="99">
        <v>34.318937527473402</v>
      </c>
      <c r="I312" s="99">
        <v>33.435744911093906</v>
      </c>
      <c r="J312" s="99">
        <v>32.220808333068277</v>
      </c>
      <c r="K312" s="99">
        <v>36.04391690906138</v>
      </c>
      <c r="L312" s="99">
        <v>35.354831966427845</v>
      </c>
      <c r="M312" s="99">
        <v>33.433750398688197</v>
      </c>
      <c r="N312" s="99">
        <v>32.226402883981486</v>
      </c>
      <c r="O312" s="99">
        <v>30.916251465237192</v>
      </c>
      <c r="P312" s="99">
        <v>30.894332288013089</v>
      </c>
      <c r="Q312" s="99">
        <v>31.71066932592689</v>
      </c>
      <c r="R312" s="99">
        <v>25.197197396840608</v>
      </c>
      <c r="S312" s="99">
        <v>27.245317868440043</v>
      </c>
      <c r="T312" s="99">
        <v>29.188531461761741</v>
      </c>
      <c r="U312" s="99">
        <v>29.348787515273379</v>
      </c>
      <c r="V312" s="99">
        <v>29.410402617144406</v>
      </c>
      <c r="W312" s="99">
        <v>29.086343249392581</v>
      </c>
      <c r="X312" s="99">
        <v>28.782588538443193</v>
      </c>
      <c r="Y312" s="99">
        <v>28.680880180741006</v>
      </c>
      <c r="DA312" s="63" t="s">
        <v>2992</v>
      </c>
    </row>
    <row r="313" spans="1:105" ht="12" customHeight="1" x14ac:dyDescent="0.25">
      <c r="A313" s="97" t="s">
        <v>53</v>
      </c>
      <c r="B313" s="99">
        <v>0.2383261804057327</v>
      </c>
      <c r="C313" s="99">
        <v>0.24719356237646523</v>
      </c>
      <c r="D313" s="99">
        <v>0.25128245225624563</v>
      </c>
      <c r="E313" s="99">
        <v>0.24771338398992851</v>
      </c>
      <c r="F313" s="99">
        <v>0.26222898715194815</v>
      </c>
      <c r="G313" s="99">
        <v>0.26132160974377866</v>
      </c>
      <c r="H313" s="99">
        <v>0.25297084908119077</v>
      </c>
      <c r="I313" s="99">
        <v>0.24447509443409435</v>
      </c>
      <c r="J313" s="99">
        <v>0.22983449903941336</v>
      </c>
      <c r="K313" s="99">
        <v>0.24749407112597929</v>
      </c>
      <c r="L313" s="99">
        <v>0.24132220549019842</v>
      </c>
      <c r="M313" s="99">
        <v>0.22996858676558216</v>
      </c>
      <c r="N313" s="99">
        <v>0.21885800372225692</v>
      </c>
      <c r="O313" s="99">
        <v>0.21310642831812324</v>
      </c>
      <c r="P313" s="99">
        <v>0.21576380417193353</v>
      </c>
      <c r="Q313" s="99">
        <v>0.21199570937159287</v>
      </c>
      <c r="R313" s="99">
        <v>0.16842376084295549</v>
      </c>
      <c r="S313" s="99">
        <v>0.17912224932451506</v>
      </c>
      <c r="T313" s="99">
        <v>0.19352236261118191</v>
      </c>
      <c r="U313" s="99">
        <v>0.19229742038935821</v>
      </c>
      <c r="V313" s="99">
        <v>0.19263893866594611</v>
      </c>
      <c r="W313" s="99">
        <v>0.19124170621783584</v>
      </c>
      <c r="X313" s="99">
        <v>0.19205111311637146</v>
      </c>
      <c r="Y313" s="99">
        <v>0.19097703792090362</v>
      </c>
      <c r="DA313" s="63" t="s">
        <v>2993</v>
      </c>
    </row>
    <row r="314" spans="1:105" ht="12" customHeight="1" x14ac:dyDescent="0.25">
      <c r="A314" s="121" t="s">
        <v>92</v>
      </c>
      <c r="B314" s="123">
        <f t="shared" ref="B314:Y314" si="142">B315</f>
        <v>0.41876287893828962</v>
      </c>
      <c r="C314" s="123">
        <f t="shared" si="142"/>
        <v>0.56079208871673591</v>
      </c>
      <c r="D314" s="123">
        <f t="shared" si="142"/>
        <v>0.47363688043927976</v>
      </c>
      <c r="E314" s="123">
        <f t="shared" si="142"/>
        <v>0.9567041212876215</v>
      </c>
      <c r="F314" s="123">
        <f t="shared" si="142"/>
        <v>0.82943555039272077</v>
      </c>
      <c r="G314" s="123">
        <f t="shared" si="142"/>
        <v>1.217531468650223</v>
      </c>
      <c r="H314" s="123">
        <f t="shared" si="142"/>
        <v>1.4789334068286442</v>
      </c>
      <c r="I314" s="123">
        <f t="shared" si="142"/>
        <v>1.0589621463839858</v>
      </c>
      <c r="J314" s="123">
        <f t="shared" si="142"/>
        <v>1.4018993726316242</v>
      </c>
      <c r="K314" s="123">
        <f t="shared" si="142"/>
        <v>2.3891450395904861</v>
      </c>
      <c r="L314" s="123">
        <f t="shared" si="142"/>
        <v>2.7480333459936492</v>
      </c>
      <c r="M314" s="123">
        <f t="shared" si="142"/>
        <v>2.794802441396921</v>
      </c>
      <c r="N314" s="123">
        <f t="shared" si="142"/>
        <v>2.8582605538141914</v>
      </c>
      <c r="O314" s="123">
        <f t="shared" si="142"/>
        <v>2.7863161071131777</v>
      </c>
      <c r="P314" s="123">
        <f t="shared" si="142"/>
        <v>2.3193874418954223</v>
      </c>
      <c r="Q314" s="123">
        <f t="shared" si="142"/>
        <v>3.6814061953269595</v>
      </c>
      <c r="R314" s="123">
        <f t="shared" si="142"/>
        <v>3.4542811182511786</v>
      </c>
      <c r="S314" s="123">
        <f t="shared" si="142"/>
        <v>3.5878494624696238</v>
      </c>
      <c r="T314" s="123">
        <f t="shared" si="142"/>
        <v>2.6612422173312709</v>
      </c>
      <c r="U314" s="123">
        <f t="shared" si="142"/>
        <v>2.205285553069515</v>
      </c>
      <c r="V314" s="123">
        <f t="shared" si="142"/>
        <v>1.9454546776574946</v>
      </c>
      <c r="W314" s="123">
        <f t="shared" si="142"/>
        <v>1.8189399589254027</v>
      </c>
      <c r="X314" s="123">
        <f t="shared" si="142"/>
        <v>1.8730325548240532</v>
      </c>
      <c r="Y314" s="123">
        <f t="shared" si="142"/>
        <v>2.0377194331643596</v>
      </c>
      <c r="DA314" s="130" t="s">
        <v>2994</v>
      </c>
    </row>
    <row r="315" spans="1:105" ht="12" customHeight="1" x14ac:dyDescent="0.25">
      <c r="A315" s="97" t="s">
        <v>53</v>
      </c>
      <c r="B315" s="99">
        <f>RES_hhdet_tess!B86</f>
        <v>0.41876287893828962</v>
      </c>
      <c r="C315" s="99">
        <f>RES_hhdet_tess!C86</f>
        <v>0.56079208871673591</v>
      </c>
      <c r="D315" s="99">
        <f>RES_hhdet_tess!D86</f>
        <v>0.47363688043927976</v>
      </c>
      <c r="E315" s="99">
        <f>RES_hhdet_tess!E86</f>
        <v>0.9567041212876215</v>
      </c>
      <c r="F315" s="99">
        <f>RES_hhdet_tess!F86</f>
        <v>0.82943555039272077</v>
      </c>
      <c r="G315" s="99">
        <f>RES_hhdet_tess!G86</f>
        <v>1.217531468650223</v>
      </c>
      <c r="H315" s="99">
        <f>RES_hhdet_tess!H86</f>
        <v>1.4789334068286442</v>
      </c>
      <c r="I315" s="99">
        <f>RES_hhdet_tess!I86</f>
        <v>1.0589621463839858</v>
      </c>
      <c r="J315" s="99">
        <f>RES_hhdet_tess!J86</f>
        <v>1.4018993726316242</v>
      </c>
      <c r="K315" s="99">
        <f>RES_hhdet_tess!K86</f>
        <v>2.3891450395904861</v>
      </c>
      <c r="L315" s="99">
        <f>RES_hhdet_tess!L86</f>
        <v>2.7480333459936492</v>
      </c>
      <c r="M315" s="99">
        <f>RES_hhdet_tess!M86</f>
        <v>2.794802441396921</v>
      </c>
      <c r="N315" s="99">
        <f>RES_hhdet_tess!N86</f>
        <v>2.8582605538141914</v>
      </c>
      <c r="O315" s="99">
        <f>RES_hhdet_tess!O86</f>
        <v>2.7863161071131777</v>
      </c>
      <c r="P315" s="99">
        <f>RES_hhdet_tess!P86</f>
        <v>2.3193874418954223</v>
      </c>
      <c r="Q315" s="99">
        <f>RES_hhdet_tess!Q86</f>
        <v>3.6814061953269595</v>
      </c>
      <c r="R315" s="99">
        <f>RES_hhdet_tess!R86</f>
        <v>3.4542811182511786</v>
      </c>
      <c r="S315" s="99">
        <f>RES_hhdet_tess!S86</f>
        <v>3.5878494624696238</v>
      </c>
      <c r="T315" s="99">
        <f>RES_hhdet_tess!T86</f>
        <v>2.6612422173312709</v>
      </c>
      <c r="U315" s="99">
        <f>RES_hhdet_tess!U86</f>
        <v>2.205285553069515</v>
      </c>
      <c r="V315" s="99">
        <f>RES_hhdet_tess!V86</f>
        <v>1.9454546776574946</v>
      </c>
      <c r="W315" s="99">
        <f>RES_hhdet_tess!W86</f>
        <v>1.8189399589254027</v>
      </c>
      <c r="X315" s="99">
        <f>RES_hhdet_tess!X86</f>
        <v>1.8730325548240532</v>
      </c>
      <c r="Y315" s="99">
        <f>RES_hhdet_tess!Y86</f>
        <v>2.0377194331643596</v>
      </c>
      <c r="DA315" s="63" t="s">
        <v>2995</v>
      </c>
    </row>
    <row r="316" spans="1:105" ht="12" customHeight="1" x14ac:dyDescent="0.25">
      <c r="A316" s="121" t="s">
        <v>55</v>
      </c>
      <c r="B316" s="123">
        <v>7.2683556133487883</v>
      </c>
      <c r="C316" s="123">
        <v>7.4520474838072008</v>
      </c>
      <c r="D316" s="123">
        <v>7.3599555103322611</v>
      </c>
      <c r="E316" s="123">
        <v>6.9798503457509664</v>
      </c>
      <c r="F316" s="123">
        <v>7.0068906380602201</v>
      </c>
      <c r="G316" s="123">
        <v>7.2900370865211208</v>
      </c>
      <c r="H316" s="123">
        <v>7.3210097335881379</v>
      </c>
      <c r="I316" s="123">
        <v>7.3564568717016448</v>
      </c>
      <c r="J316" s="123">
        <v>7.380827651089974</v>
      </c>
      <c r="K316" s="123">
        <v>7.1973074322494224</v>
      </c>
      <c r="L316" s="123">
        <v>7.5384566043348782</v>
      </c>
      <c r="M316" s="123">
        <v>7.8127337157251908</v>
      </c>
      <c r="N316" s="123">
        <v>7.7437511766921556</v>
      </c>
      <c r="O316" s="123">
        <v>7.8866854525167955</v>
      </c>
      <c r="P316" s="123">
        <v>8.1535872643098948</v>
      </c>
      <c r="Q316" s="123">
        <v>7.8603945701301141</v>
      </c>
      <c r="R316" s="123">
        <v>8.0665165253501616</v>
      </c>
      <c r="S316" s="123">
        <v>8.5472969496136972</v>
      </c>
      <c r="T316" s="123">
        <v>8.716969188861226</v>
      </c>
      <c r="U316" s="123">
        <v>8.6681859163313426</v>
      </c>
      <c r="V316" s="123">
        <v>8.6257010001832928</v>
      </c>
      <c r="W316" s="123">
        <v>8.8856495129073565</v>
      </c>
      <c r="X316" s="123">
        <v>9.1576769009261501</v>
      </c>
      <c r="Y316" s="123">
        <v>8.2700095080964946</v>
      </c>
      <c r="DA316" s="130" t="s">
        <v>2996</v>
      </c>
    </row>
    <row r="317" spans="1:105" ht="12" customHeight="1" x14ac:dyDescent="0.25">
      <c r="A317" s="97" t="s">
        <v>132</v>
      </c>
      <c r="B317" s="99">
        <v>7.0594745176382672</v>
      </c>
      <c r="C317" s="99">
        <v>7.4757289335545272</v>
      </c>
      <c r="D317" s="99">
        <v>7.3888259550168209</v>
      </c>
      <c r="E317" s="99">
        <v>7.005672387844748</v>
      </c>
      <c r="F317" s="99">
        <v>6.8756072331692444</v>
      </c>
      <c r="G317" s="99">
        <v>7.0898061686910516</v>
      </c>
      <c r="H317" s="99">
        <v>7.1980689443564971</v>
      </c>
      <c r="I317" s="99">
        <v>7.1968289138881412</v>
      </c>
      <c r="J317" s="99">
        <v>7.404908835470466</v>
      </c>
      <c r="K317" s="99">
        <v>7.2951281886064985</v>
      </c>
      <c r="L317" s="99">
        <v>7.4678916625293388</v>
      </c>
      <c r="M317" s="99">
        <v>8.2553328567665982</v>
      </c>
      <c r="N317" s="99">
        <v>8.5279342880621609</v>
      </c>
      <c r="O317" s="99">
        <v>9.1361658997792183</v>
      </c>
      <c r="P317" s="99">
        <v>9.2810295483832839</v>
      </c>
      <c r="Q317" s="99">
        <v>8.9666294311593333</v>
      </c>
      <c r="R317" s="99">
        <v>7.3739332730042131</v>
      </c>
      <c r="S317" s="99">
        <v>8.2263247842139346</v>
      </c>
      <c r="T317" s="99">
        <v>8.3562679167697702</v>
      </c>
      <c r="U317" s="99">
        <v>8.780993123829667</v>
      </c>
      <c r="V317" s="99">
        <v>8.8018809861912484</v>
      </c>
      <c r="W317" s="99">
        <v>8.8199455564599347</v>
      </c>
      <c r="X317" s="99">
        <v>8.7562870538109934</v>
      </c>
      <c r="Y317" s="99">
        <v>8.5164167355170939</v>
      </c>
      <c r="DA317" s="63" t="s">
        <v>2997</v>
      </c>
    </row>
    <row r="318" spans="1:105" ht="12" customHeight="1" x14ac:dyDescent="0.25">
      <c r="A318" s="97" t="s">
        <v>131</v>
      </c>
      <c r="B318" s="99">
        <v>7.0594745176382672</v>
      </c>
      <c r="C318" s="99">
        <v>7.4755906366399056</v>
      </c>
      <c r="D318" s="99">
        <v>7.3885519075083419</v>
      </c>
      <c r="E318" s="99">
        <v>7.0056693782623389</v>
      </c>
      <c r="F318" s="99">
        <v>6.8756710132110124</v>
      </c>
      <c r="G318" s="99">
        <v>7.0898809630833863</v>
      </c>
      <c r="H318" s="99">
        <v>7.1981621753167628</v>
      </c>
      <c r="I318" s="99">
        <v>7.1972575978216211</v>
      </c>
      <c r="J318" s="99">
        <v>7.4054714896878631</v>
      </c>
      <c r="K318" s="99">
        <v>7.2961650572584711</v>
      </c>
      <c r="L318" s="99">
        <v>7.4687920020959817</v>
      </c>
      <c r="M318" s="99">
        <v>8.2554605013393374</v>
      </c>
      <c r="N318" s="99">
        <v>8.5281961274714533</v>
      </c>
      <c r="O318" s="99">
        <v>9.1363703454463892</v>
      </c>
      <c r="P318" s="99">
        <v>9.2811516738669138</v>
      </c>
      <c r="Q318" s="99">
        <v>8.9674273530903914</v>
      </c>
      <c r="R318" s="99">
        <v>7.3739745568197685</v>
      </c>
      <c r="S318" s="99">
        <v>8.2257298972226174</v>
      </c>
      <c r="T318" s="99">
        <v>8.3554460101309633</v>
      </c>
      <c r="U318" s="99">
        <v>8.7805268997591206</v>
      </c>
      <c r="V318" s="99">
        <v>8.8015692933788383</v>
      </c>
      <c r="W318" s="99">
        <v>8.8197118698976595</v>
      </c>
      <c r="X318" s="99">
        <v>8.7558017598088931</v>
      </c>
      <c r="Y318" s="99">
        <v>8.5158444672119806</v>
      </c>
      <c r="DA318" s="63" t="s">
        <v>2998</v>
      </c>
    </row>
    <row r="319" spans="1:105" ht="12" customHeight="1" x14ac:dyDescent="0.25">
      <c r="A319" s="100" t="s">
        <v>199</v>
      </c>
      <c r="B319" s="102">
        <v>0.80711423597459309</v>
      </c>
      <c r="C319" s="102">
        <v>1.6556740232276144</v>
      </c>
      <c r="D319" s="102">
        <v>0.65920143905702289</v>
      </c>
      <c r="E319" s="102">
        <v>0.36814565664217652</v>
      </c>
      <c r="F319" s="102">
        <v>0.47386314912823829</v>
      </c>
      <c r="G319" s="102">
        <v>0.47197265480485684</v>
      </c>
      <c r="H319" s="102">
        <v>0.6583606394292616</v>
      </c>
      <c r="I319" s="102">
        <v>0.53562320618484938</v>
      </c>
      <c r="J319" s="102">
        <v>0.52022684485470516</v>
      </c>
      <c r="K319" s="102">
        <v>0.48165372878800605</v>
      </c>
      <c r="L319" s="102">
        <v>0.48847146631889715</v>
      </c>
      <c r="M319" s="102">
        <v>0.83286334545045593</v>
      </c>
      <c r="N319" s="102">
        <v>0.57855061505499517</v>
      </c>
      <c r="O319" s="102">
        <v>0.41151108105220585</v>
      </c>
      <c r="P319" s="102">
        <v>0.82829558283555738</v>
      </c>
      <c r="Q319" s="102">
        <v>0.20158312694135386</v>
      </c>
      <c r="R319" s="102">
        <v>0.23268394503163262</v>
      </c>
      <c r="S319" s="102">
        <v>0.45084033235554005</v>
      </c>
      <c r="T319" s="102">
        <v>0.53669686216158397</v>
      </c>
      <c r="U319" s="102">
        <v>0.73990988638967403</v>
      </c>
      <c r="V319" s="102">
        <v>0.60889383320261525</v>
      </c>
      <c r="W319" s="102">
        <v>0.67418429561982285</v>
      </c>
      <c r="X319" s="102">
        <v>0.72272006162785374</v>
      </c>
      <c r="Y319" s="102">
        <v>0.56890436631451036</v>
      </c>
      <c r="DA319" s="131" t="s">
        <v>2999</v>
      </c>
    </row>
    <row r="320" spans="1:105" ht="12" customHeight="1" x14ac:dyDescent="0.25">
      <c r="A320" s="103" t="s">
        <v>52</v>
      </c>
      <c r="B320" s="105">
        <v>6.2523602816636741</v>
      </c>
      <c r="C320" s="105">
        <v>5.8199166134122899</v>
      </c>
      <c r="D320" s="105">
        <v>6.7293504684513179</v>
      </c>
      <c r="E320" s="105">
        <v>6.6375237216201626</v>
      </c>
      <c r="F320" s="105">
        <v>6.4018078640827731</v>
      </c>
      <c r="G320" s="105">
        <v>6.6179083082785306</v>
      </c>
      <c r="H320" s="105">
        <v>6.5398015358875021</v>
      </c>
      <c r="I320" s="105">
        <v>6.6616343916367722</v>
      </c>
      <c r="J320" s="105">
        <v>6.8852446448331568</v>
      </c>
      <c r="K320" s="105">
        <v>6.8145113284704655</v>
      </c>
      <c r="L320" s="105">
        <v>6.9803205357770839</v>
      </c>
      <c r="M320" s="105">
        <v>7.4225971558888819</v>
      </c>
      <c r="N320" s="105">
        <v>7.9496455124164571</v>
      </c>
      <c r="O320" s="105">
        <v>8.7248592643941851</v>
      </c>
      <c r="P320" s="105">
        <v>8.4528560910313555</v>
      </c>
      <c r="Q320" s="105">
        <v>8.7658442261490386</v>
      </c>
      <c r="R320" s="105">
        <v>7.1412906117881354</v>
      </c>
      <c r="S320" s="105">
        <v>7.7748895648670766</v>
      </c>
      <c r="T320" s="105">
        <v>7.8187491479693803</v>
      </c>
      <c r="U320" s="105">
        <v>8.0406170133694488</v>
      </c>
      <c r="V320" s="105">
        <v>8.1926754601762202</v>
      </c>
      <c r="W320" s="105">
        <v>8.1455275742778372</v>
      </c>
      <c r="X320" s="105">
        <v>8.0330816981810411</v>
      </c>
      <c r="Y320" s="105">
        <v>7.9469401008974705</v>
      </c>
      <c r="DA320" s="132" t="s">
        <v>3000</v>
      </c>
    </row>
    <row r="321" spans="1:105" ht="12" customHeight="1" x14ac:dyDescent="0.25">
      <c r="A321" s="106" t="s">
        <v>124</v>
      </c>
      <c r="B321" s="102">
        <v>7.4013381608775477</v>
      </c>
      <c r="C321" s="102">
        <v>7.3436819293368609</v>
      </c>
      <c r="D321" s="102">
        <v>7.3606766567024442</v>
      </c>
      <c r="E321" s="102">
        <v>7.0160230049028307</v>
      </c>
      <c r="F321" s="102">
        <v>7.0598870658449844</v>
      </c>
      <c r="G321" s="102">
        <v>7.4088902281193292</v>
      </c>
      <c r="H321" s="102">
        <v>7.2068839848078934</v>
      </c>
      <c r="I321" s="102">
        <v>7.3262356569091613</v>
      </c>
      <c r="J321" s="102">
        <v>7.3843476486397197</v>
      </c>
      <c r="K321" s="102">
        <v>7.2384165016179338</v>
      </c>
      <c r="L321" s="102">
        <v>7.5476541328159046</v>
      </c>
      <c r="M321" s="102">
        <v>7.6583516686510942</v>
      </c>
      <c r="N321" s="102">
        <v>7.6345267138527699</v>
      </c>
      <c r="O321" s="102">
        <v>7.978033206141772</v>
      </c>
      <c r="P321" s="102">
        <v>8.0629446483550957</v>
      </c>
      <c r="Q321" s="102">
        <v>7.9084844601866884</v>
      </c>
      <c r="R321" s="102">
        <v>8.2597026847103159</v>
      </c>
      <c r="S321" s="102">
        <v>8.7113535009201151</v>
      </c>
      <c r="T321" s="102">
        <v>8.8297157508504132</v>
      </c>
      <c r="U321" s="102">
        <v>8.4558822064913244</v>
      </c>
      <c r="V321" s="102">
        <v>8.279188162711284</v>
      </c>
      <c r="W321" s="102">
        <v>8.833883385564004</v>
      </c>
      <c r="X321" s="102">
        <v>9.6887460988860923</v>
      </c>
      <c r="Y321" s="102">
        <v>8.0264342855977873</v>
      </c>
      <c r="DA321" s="131" t="s">
        <v>3001</v>
      </c>
    </row>
    <row r="322" spans="1:105" ht="12" customHeight="1" x14ac:dyDescent="0.25">
      <c r="A322" s="107" t="s">
        <v>123</v>
      </c>
      <c r="B322" s="105">
        <v>7.4013381608775468</v>
      </c>
      <c r="C322" s="105">
        <v>7.3435953070935298</v>
      </c>
      <c r="D322" s="105">
        <v>7.3604717160988278</v>
      </c>
      <c r="E322" s="105">
        <v>7.016310886306746</v>
      </c>
      <c r="F322" s="105">
        <v>7.060326429954034</v>
      </c>
      <c r="G322" s="105">
        <v>7.4093162909538872</v>
      </c>
      <c r="H322" s="105">
        <v>7.2072356532996906</v>
      </c>
      <c r="I322" s="105">
        <v>7.3236059785933234</v>
      </c>
      <c r="J322" s="105">
        <v>7.3797050658012049</v>
      </c>
      <c r="K322" s="105">
        <v>7.2347988902707279</v>
      </c>
      <c r="L322" s="105">
        <v>7.5454112643883029</v>
      </c>
      <c r="M322" s="105">
        <v>7.6580178337074791</v>
      </c>
      <c r="N322" s="105">
        <v>7.6346061282656681</v>
      </c>
      <c r="O322" s="105">
        <v>7.978039601443693</v>
      </c>
      <c r="P322" s="105">
        <v>8.0630440857641421</v>
      </c>
      <c r="Q322" s="105">
        <v>7.9127708261875318</v>
      </c>
      <c r="R322" s="105">
        <v>8.2664640198908916</v>
      </c>
      <c r="S322" s="105">
        <v>8.7181125294521102</v>
      </c>
      <c r="T322" s="105">
        <v>8.8326104421802416</v>
      </c>
      <c r="U322" s="105">
        <v>8.4553791631654249</v>
      </c>
      <c r="V322" s="105">
        <v>8.2780989462045831</v>
      </c>
      <c r="W322" s="105">
        <v>8.8310483534896562</v>
      </c>
      <c r="X322" s="105">
        <v>9.6813125631527797</v>
      </c>
      <c r="Y322" s="105">
        <v>8.0224059758867732</v>
      </c>
      <c r="DA322" s="132" t="s">
        <v>3002</v>
      </c>
    </row>
    <row r="323" spans="1:105" ht="12" customHeight="1" x14ac:dyDescent="0.25">
      <c r="A323" s="108" t="s">
        <v>50</v>
      </c>
      <c r="B323" s="99">
        <v>0.84874761047987812</v>
      </c>
      <c r="C323" s="99">
        <v>1.6269097025905075</v>
      </c>
      <c r="D323" s="99">
        <v>0.65647395290087918</v>
      </c>
      <c r="E323" s="99">
        <v>0.36880069259992476</v>
      </c>
      <c r="F323" s="99">
        <v>0.48844620327628252</v>
      </c>
      <c r="G323" s="99">
        <v>0.49626874554958894</v>
      </c>
      <c r="H323" s="99">
        <v>0.65897451431565901</v>
      </c>
      <c r="I323" s="99">
        <v>0.54662852607974755</v>
      </c>
      <c r="J323" s="99">
        <v>0.51792810041953385</v>
      </c>
      <c r="K323" s="99">
        <v>0.47594023615215353</v>
      </c>
      <c r="L323" s="99">
        <v>0.49660199470127292</v>
      </c>
      <c r="M323" s="99">
        <v>0.76022110002437759</v>
      </c>
      <c r="N323" s="99">
        <v>0.49676624990581136</v>
      </c>
      <c r="O323" s="99">
        <v>0.32737233163281865</v>
      </c>
      <c r="P323" s="99">
        <v>0.68769646892459046</v>
      </c>
      <c r="Q323" s="99">
        <v>0.14082910978462562</v>
      </c>
      <c r="R323" s="99">
        <v>0.25011636611695415</v>
      </c>
      <c r="S323" s="99">
        <v>0.49363822913484956</v>
      </c>
      <c r="T323" s="99">
        <v>0.58382199347143293</v>
      </c>
      <c r="U323" s="99">
        <v>0.70337760287874707</v>
      </c>
      <c r="V323" s="99">
        <v>0.54897842834570243</v>
      </c>
      <c r="W323" s="99">
        <v>0.67559903019500578</v>
      </c>
      <c r="X323" s="99">
        <v>0.84084489842340393</v>
      </c>
      <c r="Y323" s="99">
        <v>0.5170436429802433</v>
      </c>
      <c r="DA323" s="63" t="s">
        <v>3003</v>
      </c>
    </row>
    <row r="324" spans="1:105" ht="12" customHeight="1" x14ac:dyDescent="0.25">
      <c r="A324" s="108" t="s">
        <v>52</v>
      </c>
      <c r="B324" s="99">
        <v>6.5525905503976691</v>
      </c>
      <c r="C324" s="99">
        <v>5.7166856045030228</v>
      </c>
      <c r="D324" s="99">
        <v>6.7039977631979495</v>
      </c>
      <c r="E324" s="99">
        <v>6.6475101937068199</v>
      </c>
      <c r="F324" s="99">
        <v>6.5718802266777514</v>
      </c>
      <c r="G324" s="99">
        <v>6.9130475454042992</v>
      </c>
      <c r="H324" s="99">
        <v>6.5482611389840315</v>
      </c>
      <c r="I324" s="99">
        <v>6.7769774525135764</v>
      </c>
      <c r="J324" s="99">
        <v>6.8617769653816723</v>
      </c>
      <c r="K324" s="99">
        <v>6.7588586541185736</v>
      </c>
      <c r="L324" s="99">
        <v>7.0488092696870304</v>
      </c>
      <c r="M324" s="99">
        <v>6.8977967336831023</v>
      </c>
      <c r="N324" s="99">
        <v>7.1378398783598582</v>
      </c>
      <c r="O324" s="99">
        <v>7.6506672698108718</v>
      </c>
      <c r="P324" s="99">
        <v>7.3753476168395533</v>
      </c>
      <c r="Q324" s="99">
        <v>7.7719417164029068</v>
      </c>
      <c r="R324" s="99">
        <v>8.0163476537739395</v>
      </c>
      <c r="S324" s="99">
        <v>8.2244743003172616</v>
      </c>
      <c r="T324" s="99">
        <v>8.2487884487088063</v>
      </c>
      <c r="U324" s="99">
        <v>7.7520015602866765</v>
      </c>
      <c r="V324" s="99">
        <v>7.7291205178588793</v>
      </c>
      <c r="W324" s="99">
        <v>8.1554493232946506</v>
      </c>
      <c r="X324" s="99">
        <v>8.8404676647293776</v>
      </c>
      <c r="Y324" s="99">
        <v>7.5053623329065298</v>
      </c>
      <c r="DA324" s="63" t="s">
        <v>3004</v>
      </c>
    </row>
    <row r="325" spans="1:105" ht="12" customHeight="1" x14ac:dyDescent="0.25">
      <c r="A325" s="106" t="s">
        <v>122</v>
      </c>
      <c r="B325" s="102">
        <v>6.5391499654979057</v>
      </c>
      <c r="C325" s="102">
        <v>7.953303529280574</v>
      </c>
      <c r="D325" s="102">
        <v>7.3463652697366051</v>
      </c>
      <c r="E325" s="102">
        <v>6.8283230364945355</v>
      </c>
      <c r="F325" s="102">
        <v>6.8760609979930196</v>
      </c>
      <c r="G325" s="102">
        <v>7.0690575113329865</v>
      </c>
      <c r="H325" s="102">
        <v>7.5488445916424851</v>
      </c>
      <c r="I325" s="102">
        <v>7.4330907005726949</v>
      </c>
      <c r="J325" s="102">
        <v>7.3713850916857604</v>
      </c>
      <c r="K325" s="102">
        <v>7.1354032691245237</v>
      </c>
      <c r="L325" s="102">
        <v>7.5427700040519738</v>
      </c>
      <c r="M325" s="102">
        <v>7.8647890566789123</v>
      </c>
      <c r="N325" s="102">
        <v>7.7002180415725867</v>
      </c>
      <c r="O325" s="102">
        <v>7.6006940600868447</v>
      </c>
      <c r="P325" s="102">
        <v>8.0413713976835428</v>
      </c>
      <c r="Q325" s="102">
        <v>7.6133922140210837</v>
      </c>
      <c r="R325" s="102">
        <v>7.9755470191370526</v>
      </c>
      <c r="S325" s="102">
        <v>8.4169385172913085</v>
      </c>
      <c r="T325" s="102">
        <v>8.6581748033327415</v>
      </c>
      <c r="U325" s="102">
        <v>8.8172400167859379</v>
      </c>
      <c r="V325" s="102">
        <v>8.8565183661157842</v>
      </c>
      <c r="W325" s="102">
        <v>8.9354522645122341</v>
      </c>
      <c r="X325" s="102">
        <v>8.8528807817148483</v>
      </c>
      <c r="Y325" s="102">
        <v>8.3953047856316818</v>
      </c>
      <c r="DA325" s="131" t="s">
        <v>3005</v>
      </c>
    </row>
    <row r="326" spans="1:105" ht="12" customHeight="1" x14ac:dyDescent="0.25">
      <c r="A326" s="107" t="s">
        <v>121</v>
      </c>
      <c r="B326" s="105">
        <v>6.5391499654979048</v>
      </c>
      <c r="C326" s="105">
        <v>7.952513123895308</v>
      </c>
      <c r="D326" s="105">
        <v>7.3450849117247845</v>
      </c>
      <c r="E326" s="105">
        <v>6.8294119639379929</v>
      </c>
      <c r="F326" s="105">
        <v>6.8777576543376124</v>
      </c>
      <c r="G326" s="105">
        <v>7.070238231756182</v>
      </c>
      <c r="H326" s="105">
        <v>7.5494807557689487</v>
      </c>
      <c r="I326" s="105">
        <v>7.4318225769677202</v>
      </c>
      <c r="J326" s="105">
        <v>7.3728956195049715</v>
      </c>
      <c r="K326" s="105">
        <v>7.1397940728389271</v>
      </c>
      <c r="L326" s="105">
        <v>7.5470217593891951</v>
      </c>
      <c r="M326" s="105">
        <v>7.8631309674314966</v>
      </c>
      <c r="N326" s="105">
        <v>7.6966054356323585</v>
      </c>
      <c r="O326" s="105">
        <v>7.5994336116767718</v>
      </c>
      <c r="P326" s="105">
        <v>8.0587848739530603</v>
      </c>
      <c r="Q326" s="105">
        <v>7.6474784551605373</v>
      </c>
      <c r="R326" s="105">
        <v>8.0343254637519994</v>
      </c>
      <c r="S326" s="105">
        <v>8.4817441273715737</v>
      </c>
      <c r="T326" s="105">
        <v>8.693665029137204</v>
      </c>
      <c r="U326" s="105">
        <v>8.8175393156950257</v>
      </c>
      <c r="V326" s="105">
        <v>8.8411992722422603</v>
      </c>
      <c r="W326" s="105">
        <v>8.9244621021865083</v>
      </c>
      <c r="X326" s="105">
        <v>8.8535699198018776</v>
      </c>
      <c r="Y326" s="105">
        <v>8.3955564882340568</v>
      </c>
      <c r="DA326" s="132" t="s">
        <v>3006</v>
      </c>
    </row>
    <row r="327" spans="1:105" ht="12" customHeight="1" x14ac:dyDescent="0.25">
      <c r="A327" s="108" t="s">
        <v>53</v>
      </c>
      <c r="B327" s="99">
        <v>0.72897262000269369</v>
      </c>
      <c r="C327" s="99">
        <v>1.7541940520475001</v>
      </c>
      <c r="D327" s="99">
        <v>0.65412798413518747</v>
      </c>
      <c r="E327" s="99">
        <v>0.35045256667643387</v>
      </c>
      <c r="F327" s="99">
        <v>0.47200520639493621</v>
      </c>
      <c r="G327" s="99">
        <v>0.46819711121422652</v>
      </c>
      <c r="H327" s="99">
        <v>0.69647005020778674</v>
      </c>
      <c r="I327" s="99">
        <v>0.55619177882950965</v>
      </c>
      <c r="J327" s="99">
        <v>0.51634830208373483</v>
      </c>
      <c r="K327" s="99">
        <v>0.46558884416317819</v>
      </c>
      <c r="L327" s="99">
        <v>0.48818162739475074</v>
      </c>
      <c r="M327" s="99">
        <v>0.76985100290930442</v>
      </c>
      <c r="N327" s="99">
        <v>0.49594057067130243</v>
      </c>
      <c r="O327" s="99">
        <v>0.28953087464779531</v>
      </c>
      <c r="P327" s="99">
        <v>0.69006723141334636</v>
      </c>
      <c r="Q327" s="99">
        <v>0.10008953809554752</v>
      </c>
      <c r="R327" s="99">
        <v>0.20542588793354927</v>
      </c>
      <c r="S327" s="99">
        <v>0.46616430011101839</v>
      </c>
      <c r="T327" s="99">
        <v>0.56640184370198854</v>
      </c>
      <c r="U327" s="99">
        <v>0.75454001199284271</v>
      </c>
      <c r="V327" s="99">
        <v>0.62239039140023911</v>
      </c>
      <c r="W327" s="99">
        <v>0.66566017437819058</v>
      </c>
      <c r="X327" s="99">
        <v>0.71795754268111089</v>
      </c>
      <c r="Y327" s="99">
        <v>0.56022820489837677</v>
      </c>
      <c r="DA327" s="63" t="s">
        <v>3007</v>
      </c>
    </row>
    <row r="328" spans="1:105" ht="12" customHeight="1" x14ac:dyDescent="0.25">
      <c r="A328" s="108" t="s">
        <v>52</v>
      </c>
      <c r="B328" s="99">
        <v>5.8101773454952106</v>
      </c>
      <c r="C328" s="99">
        <v>6.1983190718478065</v>
      </c>
      <c r="D328" s="99">
        <v>6.690956927589597</v>
      </c>
      <c r="E328" s="99">
        <v>6.4789593972615602</v>
      </c>
      <c r="F328" s="99">
        <v>6.4057524479426782</v>
      </c>
      <c r="G328" s="99">
        <v>6.6020411205419549</v>
      </c>
      <c r="H328" s="99">
        <v>6.8530107055611618</v>
      </c>
      <c r="I328" s="99">
        <v>6.8756307981382108</v>
      </c>
      <c r="J328" s="99">
        <v>6.856547317421235</v>
      </c>
      <c r="K328" s="99">
        <v>6.6742052286757492</v>
      </c>
      <c r="L328" s="99">
        <v>7.0588401319944447</v>
      </c>
      <c r="M328" s="99">
        <v>7.0932799645221918</v>
      </c>
      <c r="N328" s="99">
        <v>7.2006648649610554</v>
      </c>
      <c r="O328" s="99">
        <v>7.3099027370289766</v>
      </c>
      <c r="P328" s="99">
        <v>7.368717642539715</v>
      </c>
      <c r="Q328" s="99">
        <v>7.5473889170649899</v>
      </c>
      <c r="R328" s="99">
        <v>7.8288995758184488</v>
      </c>
      <c r="S328" s="99">
        <v>8.0155798272605558</v>
      </c>
      <c r="T328" s="99">
        <v>8.1272631854352149</v>
      </c>
      <c r="U328" s="99">
        <v>8.0629993037021848</v>
      </c>
      <c r="V328" s="99">
        <v>8.2188088808420208</v>
      </c>
      <c r="W328" s="99">
        <v>8.2588019278083173</v>
      </c>
      <c r="X328" s="99">
        <v>8.1356123771207667</v>
      </c>
      <c r="Y328" s="99">
        <v>7.8353282833356799</v>
      </c>
      <c r="DA328" s="63" t="s">
        <v>3008</v>
      </c>
    </row>
    <row r="329" spans="1:105" ht="12" customHeight="1" x14ac:dyDescent="0.25">
      <c r="A329" s="121" t="s">
        <v>54</v>
      </c>
      <c r="B329" s="123">
        <v>4.0198493409096603</v>
      </c>
      <c r="C329" s="123">
        <v>4.4863791109577909</v>
      </c>
      <c r="D329" s="123">
        <v>4.4556700400729614</v>
      </c>
      <c r="E329" s="123">
        <v>4.5554215096708406</v>
      </c>
      <c r="F329" s="123">
        <v>4.5171444080381251</v>
      </c>
      <c r="G329" s="123">
        <v>4.6374275074784856</v>
      </c>
      <c r="H329" s="123">
        <v>5.3107576913401804</v>
      </c>
      <c r="I329" s="123">
        <v>5.2460290957433617</v>
      </c>
      <c r="J329" s="123">
        <v>5.1533188688619997</v>
      </c>
      <c r="K329" s="123">
        <v>4.9524197093954134</v>
      </c>
      <c r="L329" s="123">
        <v>5.1298635578040583</v>
      </c>
      <c r="M329" s="123">
        <v>4.7775493790210737</v>
      </c>
      <c r="N329" s="123">
        <v>4.6076240665703665</v>
      </c>
      <c r="O329" s="123">
        <v>4.0868774644491985</v>
      </c>
      <c r="P329" s="123">
        <v>4.5199247827554894</v>
      </c>
      <c r="Q329" s="123">
        <v>4.4619209182197865</v>
      </c>
      <c r="R329" s="123">
        <v>4.438309158361351</v>
      </c>
      <c r="S329" s="123">
        <v>4.5613224574269289</v>
      </c>
      <c r="T329" s="123">
        <v>4.9231413912010762</v>
      </c>
      <c r="U329" s="123">
        <v>4.6401895121922019</v>
      </c>
      <c r="V329" s="123">
        <v>4.6032261385252999</v>
      </c>
      <c r="W329" s="123">
        <v>4.6707694310217871</v>
      </c>
      <c r="X329" s="123">
        <v>4.758082615402512</v>
      </c>
      <c r="Y329" s="123">
        <v>4.477671639893722</v>
      </c>
      <c r="DA329" s="130" t="s">
        <v>3009</v>
      </c>
    </row>
    <row r="330" spans="1:105" ht="12" customHeight="1" x14ac:dyDescent="0.25">
      <c r="A330" s="97" t="s">
        <v>202</v>
      </c>
      <c r="B330" s="99">
        <v>3.9659284497632665</v>
      </c>
      <c r="C330" s="99">
        <v>4.5242172876192317</v>
      </c>
      <c r="D330" s="99">
        <v>4.4334737203450025</v>
      </c>
      <c r="E330" s="99">
        <v>4.6511628153462805</v>
      </c>
      <c r="F330" s="99">
        <v>4.4696166509332835</v>
      </c>
      <c r="G330" s="99">
        <v>4.5978065316634886</v>
      </c>
      <c r="H330" s="99">
        <v>5.3711359341635401</v>
      </c>
      <c r="I330" s="99">
        <v>5.2131282145682372</v>
      </c>
      <c r="J330" s="99">
        <v>5.1162179197306585</v>
      </c>
      <c r="K330" s="99">
        <v>4.9881762428729495</v>
      </c>
      <c r="L330" s="99">
        <v>5.0289367934223677</v>
      </c>
      <c r="M330" s="99">
        <v>4.9248854838668024</v>
      </c>
      <c r="N330" s="99">
        <v>4.932834412019611</v>
      </c>
      <c r="O330" s="99">
        <v>4.8733028907622815</v>
      </c>
      <c r="P330" s="99">
        <v>4.9541870684425664</v>
      </c>
      <c r="Q330" s="99">
        <v>5.0705877661012568</v>
      </c>
      <c r="R330" s="99">
        <v>4.0551983802653684</v>
      </c>
      <c r="S330" s="99">
        <v>4.4395378945478328</v>
      </c>
      <c r="T330" s="99">
        <v>4.6299432242063077</v>
      </c>
      <c r="U330" s="99">
        <v>4.6879699055718111</v>
      </c>
      <c r="V330" s="99">
        <v>4.675359417838016</v>
      </c>
      <c r="W330" s="99">
        <v>4.6700890261987027</v>
      </c>
      <c r="X330" s="99">
        <v>4.648585494953684</v>
      </c>
      <c r="Y330" s="99">
        <v>4.5393766194814544</v>
      </c>
      <c r="DA330" s="63" t="s">
        <v>3010</v>
      </c>
    </row>
    <row r="331" spans="1:105" ht="12" customHeight="1" x14ac:dyDescent="0.25">
      <c r="A331" s="97" t="s">
        <v>50</v>
      </c>
      <c r="B331" s="99">
        <v>4.1841250611532663</v>
      </c>
      <c r="C331" s="99">
        <v>4.3015421001484375</v>
      </c>
      <c r="D331" s="99">
        <v>4.4377756229636782</v>
      </c>
      <c r="E331" s="99">
        <v>4.5223375666408527</v>
      </c>
      <c r="F331" s="99">
        <v>4.6408499746391172</v>
      </c>
      <c r="G331" s="99">
        <v>4.8129979470268731</v>
      </c>
      <c r="H331" s="99">
        <v>4.9803194410893052</v>
      </c>
      <c r="I331" s="99">
        <v>5.1543827012064227</v>
      </c>
      <c r="J331" s="99">
        <v>5.1821564048637336</v>
      </c>
      <c r="K331" s="99">
        <v>5.0535447522869203</v>
      </c>
      <c r="L331" s="99">
        <v>4.9931286950287932</v>
      </c>
      <c r="M331" s="99">
        <v>4.7222868624643981</v>
      </c>
      <c r="N331" s="99">
        <v>4.5390686830507381</v>
      </c>
      <c r="O331" s="99">
        <v>4.40033915954396</v>
      </c>
      <c r="P331" s="99">
        <v>4.3664153985844747</v>
      </c>
      <c r="Q331" s="99">
        <v>4.4167723639955661</v>
      </c>
      <c r="R331" s="99">
        <v>4.5278489182755219</v>
      </c>
      <c r="S331" s="99">
        <v>4.6994591391384581</v>
      </c>
      <c r="T331" s="99">
        <v>4.9866009216754668</v>
      </c>
      <c r="U331" s="99">
        <v>4.4900000161213693</v>
      </c>
      <c r="V331" s="99">
        <v>4.3573903240434788</v>
      </c>
      <c r="W331" s="99">
        <v>4.6274916086556592</v>
      </c>
      <c r="X331" s="99">
        <v>5.1976356525163006</v>
      </c>
      <c r="Y331" s="99">
        <v>4.2966020756837358</v>
      </c>
      <c r="DA331" s="63" t="s">
        <v>3011</v>
      </c>
    </row>
    <row r="332" spans="1:105" ht="12" customHeight="1" x14ac:dyDescent="0.25">
      <c r="A332" s="109" t="s">
        <v>120</v>
      </c>
      <c r="B332" s="110">
        <v>3.9494769403520662</v>
      </c>
      <c r="C332" s="110">
        <v>4.5631000306842742</v>
      </c>
      <c r="D332" s="110">
        <v>4.4667947505500596</v>
      </c>
      <c r="E332" s="110">
        <v>4.5541508150767624</v>
      </c>
      <c r="F332" s="110">
        <v>4.4751460186278473</v>
      </c>
      <c r="G332" s="110">
        <v>4.5786886012489258</v>
      </c>
      <c r="H332" s="110">
        <v>5.4090607652728888</v>
      </c>
      <c r="I332" s="110">
        <v>5.2780320748552212</v>
      </c>
      <c r="J332" s="110">
        <v>5.1495091225697402</v>
      </c>
      <c r="K332" s="110">
        <v>4.919331924423874</v>
      </c>
      <c r="L332" s="110">
        <v>5.1805111711207079</v>
      </c>
      <c r="M332" s="110">
        <v>4.779465079200631</v>
      </c>
      <c r="N332" s="110">
        <v>4.5982799313017644</v>
      </c>
      <c r="O332" s="110">
        <v>3.9236254140497979</v>
      </c>
      <c r="P332" s="110">
        <v>4.5293625531602935</v>
      </c>
      <c r="Q332" s="110">
        <v>4.4236735046334212</v>
      </c>
      <c r="R332" s="110">
        <v>4.4442663384378598</v>
      </c>
      <c r="S332" s="110">
        <v>4.5314983997355895</v>
      </c>
      <c r="T332" s="110">
        <v>4.93040210276585</v>
      </c>
      <c r="U332" s="110">
        <v>4.6731534481701145</v>
      </c>
      <c r="V332" s="110">
        <v>4.653473920978187</v>
      </c>
      <c r="W332" s="110">
        <v>4.6803426057171258</v>
      </c>
      <c r="X332" s="110">
        <v>4.6718612141521936</v>
      </c>
      <c r="Y332" s="110">
        <v>4.5117786706611236</v>
      </c>
      <c r="DA332" s="60" t="s">
        <v>3012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3.0182837757838219</v>
      </c>
      <c r="C334" s="118">
        <f t="shared" si="143"/>
        <v>2.8669168570918107</v>
      </c>
      <c r="D334" s="118">
        <f t="shared" si="143"/>
        <v>2.794414585166221</v>
      </c>
      <c r="E334" s="118">
        <f t="shared" si="143"/>
        <v>2.6351135969003914</v>
      </c>
      <c r="F334" s="118">
        <f t="shared" si="143"/>
        <v>2.5487774419066338</v>
      </c>
      <c r="G334" s="118">
        <f t="shared" si="143"/>
        <v>2.4186307673683682</v>
      </c>
      <c r="H334" s="118">
        <f t="shared" si="143"/>
        <v>2.1211640972741055</v>
      </c>
      <c r="I334" s="118">
        <f t="shared" si="143"/>
        <v>1.9607911523297823</v>
      </c>
      <c r="J334" s="118">
        <f t="shared" si="143"/>
        <v>1.8314920677417015</v>
      </c>
      <c r="K334" s="118">
        <f t="shared" si="143"/>
        <v>1.7023520486003036</v>
      </c>
      <c r="L334" s="118">
        <f t="shared" si="143"/>
        <v>1.6940962998343538</v>
      </c>
      <c r="M334" s="118">
        <f t="shared" si="143"/>
        <v>1.6719599900624007</v>
      </c>
      <c r="N334" s="118">
        <f t="shared" si="143"/>
        <v>1.6149847376987756</v>
      </c>
      <c r="O334" s="118">
        <f t="shared" si="143"/>
        <v>1.6507234809530749</v>
      </c>
      <c r="P334" s="118">
        <f t="shared" si="143"/>
        <v>1.6713598598419321</v>
      </c>
      <c r="Q334" s="118">
        <f t="shared" si="143"/>
        <v>1.6362602053788522</v>
      </c>
      <c r="R334" s="118">
        <f t="shared" ref="R334:V334" si="144">R335+R338+R340+R353</f>
        <v>1.6955926195403379</v>
      </c>
      <c r="S334" s="118">
        <f t="shared" si="144"/>
        <v>1.7402840299495814</v>
      </c>
      <c r="T334" s="118">
        <f t="shared" si="144"/>
        <v>1.6886506125840659</v>
      </c>
      <c r="U334" s="118">
        <f t="shared" si="144"/>
        <v>1.4288458184363626</v>
      </c>
      <c r="V334" s="118">
        <f t="shared" si="144"/>
        <v>1.2851147457334438</v>
      </c>
      <c r="W334" s="118">
        <f t="shared" ref="W334:Y334" si="145">W335+W338+W340+W353</f>
        <v>1.2954220924152222</v>
      </c>
      <c r="X334" s="118">
        <f t="shared" si="145"/>
        <v>1.39518736279778</v>
      </c>
      <c r="Y334" s="118">
        <f t="shared" si="145"/>
        <v>1.126472305953448</v>
      </c>
      <c r="DA334" s="129" t="s">
        <v>3158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:Y335" si="148">SUM(W336:W337)</f>
        <v>0</v>
      </c>
      <c r="X335" s="123">
        <f t="shared" si="148"/>
        <v>0</v>
      </c>
      <c r="Y335" s="123">
        <f t="shared" si="148"/>
        <v>0</v>
      </c>
      <c r="DA335" s="130" t="s">
        <v>3159</v>
      </c>
    </row>
    <row r="336" spans="1:105" ht="12" customHeight="1" x14ac:dyDescent="0.25">
      <c r="A336" s="97" t="s">
        <v>199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X336" s="99">
        <v>0</v>
      </c>
      <c r="Y336" s="99">
        <v>0</v>
      </c>
      <c r="DA336" s="63" t="s">
        <v>3160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X337" s="99">
        <v>0</v>
      </c>
      <c r="Y337" s="99">
        <v>0</v>
      </c>
      <c r="DA337" s="63" t="s">
        <v>3161</v>
      </c>
    </row>
    <row r="338" spans="1:105" ht="12" customHeight="1" x14ac:dyDescent="0.25">
      <c r="A338" s="121" t="s">
        <v>92</v>
      </c>
      <c r="B338" s="123">
        <f t="shared" ref="B338:Y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X338" s="123">
        <f t="shared" si="149"/>
        <v>0</v>
      </c>
      <c r="Y338" s="123">
        <f t="shared" si="149"/>
        <v>0</v>
      </c>
      <c r="DA338" s="130" t="s">
        <v>3162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X339" s="99">
        <v>0</v>
      </c>
      <c r="Y339" s="99">
        <v>0</v>
      </c>
      <c r="DA339" s="63" t="s">
        <v>3163</v>
      </c>
    </row>
    <row r="340" spans="1:105" ht="12" customHeight="1" x14ac:dyDescent="0.25">
      <c r="A340" s="121" t="s">
        <v>55</v>
      </c>
      <c r="B340" s="123">
        <v>2.5236035307632165</v>
      </c>
      <c r="C340" s="123">
        <v>2.3832067929347915</v>
      </c>
      <c r="D340" s="123">
        <v>2.3075000955215912</v>
      </c>
      <c r="E340" s="123">
        <v>2.1541581285286027</v>
      </c>
      <c r="F340" s="123">
        <v>2.0719683752895603</v>
      </c>
      <c r="G340" s="123">
        <v>1.9534628561735248</v>
      </c>
      <c r="H340" s="123">
        <v>1.6848330846477473</v>
      </c>
      <c r="I340" s="123">
        <v>1.5315657799756177</v>
      </c>
      <c r="J340" s="123">
        <v>1.411744294490725</v>
      </c>
      <c r="K340" s="123">
        <v>1.2908890614888491</v>
      </c>
      <c r="L340" s="123">
        <v>1.2839293378549903</v>
      </c>
      <c r="M340" s="123">
        <v>1.2695391478348763</v>
      </c>
      <c r="N340" s="123">
        <v>1.2253979181290646</v>
      </c>
      <c r="O340" s="123">
        <v>1.2734578414123847</v>
      </c>
      <c r="P340" s="123">
        <v>1.2968274513803462</v>
      </c>
      <c r="Q340" s="123">
        <v>1.2628390292673997</v>
      </c>
      <c r="R340" s="123">
        <v>1.3155844699383279</v>
      </c>
      <c r="S340" s="123">
        <v>1.3524667377794026</v>
      </c>
      <c r="T340" s="123">
        <v>1.2962871868166435</v>
      </c>
      <c r="U340" s="123">
        <v>1.1078673544987965</v>
      </c>
      <c r="V340" s="123">
        <v>0.99497696758215659</v>
      </c>
      <c r="W340" s="123">
        <v>0.99871079353728964</v>
      </c>
      <c r="X340" s="123">
        <v>1.0704413206510772</v>
      </c>
      <c r="Y340" s="123">
        <v>0.86046368546406415</v>
      </c>
      <c r="DA340" s="130" t="s">
        <v>3164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X341" s="99">
        <v>0</v>
      </c>
      <c r="Y341" s="99">
        <v>0</v>
      </c>
      <c r="DA341" s="63" t="s">
        <v>3165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X342" s="99">
        <v>0</v>
      </c>
      <c r="Y342" s="99">
        <v>0</v>
      </c>
      <c r="DA342" s="63" t="s">
        <v>3166</v>
      </c>
    </row>
    <row r="343" spans="1:105" ht="12" customHeight="1" x14ac:dyDescent="0.25">
      <c r="A343" s="100" t="s">
        <v>199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X343" s="102">
        <v>0</v>
      </c>
      <c r="Y343" s="102">
        <v>0</v>
      </c>
      <c r="DA343" s="131" t="s">
        <v>3167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X344" s="105">
        <v>0</v>
      </c>
      <c r="Y344" s="105">
        <v>0</v>
      </c>
      <c r="DA344" s="132" t="s">
        <v>3168</v>
      </c>
    </row>
    <row r="345" spans="1:105" ht="12" customHeight="1" x14ac:dyDescent="0.25">
      <c r="A345" s="106" t="s">
        <v>124</v>
      </c>
      <c r="B345" s="102">
        <v>3.1279945809012397</v>
      </c>
      <c r="C345" s="102">
        <v>3.0928287297095411</v>
      </c>
      <c r="D345" s="102">
        <v>3.0852278172891916</v>
      </c>
      <c r="E345" s="102">
        <v>2.921626061510783</v>
      </c>
      <c r="F345" s="102">
        <v>2.9168894183627785</v>
      </c>
      <c r="G345" s="102">
        <v>3.0332757911802859</v>
      </c>
      <c r="H345" s="102">
        <v>2.9121350652151978</v>
      </c>
      <c r="I345" s="102">
        <v>2.9381086352437378</v>
      </c>
      <c r="J345" s="102">
        <v>2.9509723616835859</v>
      </c>
      <c r="K345" s="102">
        <v>2.8748711177179249</v>
      </c>
      <c r="L345" s="102">
        <v>2.9775418863367671</v>
      </c>
      <c r="M345" s="102">
        <v>2.9889568967762981</v>
      </c>
      <c r="N345" s="102">
        <v>2.9379960392818001</v>
      </c>
      <c r="O345" s="102">
        <v>3.0103310740122846</v>
      </c>
      <c r="P345" s="102">
        <v>2.9874861139209545</v>
      </c>
      <c r="Q345" s="102">
        <v>2.8782539366415483</v>
      </c>
      <c r="R345" s="102">
        <v>2.9517413973902373</v>
      </c>
      <c r="S345" s="102">
        <v>3.0357857888549691</v>
      </c>
      <c r="T345" s="102">
        <v>2.989826815972874</v>
      </c>
      <c r="U345" s="102">
        <v>2.7573240689940461</v>
      </c>
      <c r="V345" s="102">
        <v>2.5984775707148948</v>
      </c>
      <c r="W345" s="102">
        <v>2.6864410937317529</v>
      </c>
      <c r="X345" s="102">
        <v>2.8931603166763735</v>
      </c>
      <c r="Y345" s="102">
        <v>2.3724675382139084</v>
      </c>
      <c r="DA345" s="131" t="s">
        <v>3169</v>
      </c>
    </row>
    <row r="346" spans="1:105" ht="12" customHeight="1" x14ac:dyDescent="0.25">
      <c r="A346" s="107" t="s">
        <v>123</v>
      </c>
      <c r="B346" s="105">
        <v>0.35870242224132565</v>
      </c>
      <c r="C346" s="105">
        <v>0.68757360124663947</v>
      </c>
      <c r="D346" s="105">
        <v>0.27660576876029136</v>
      </c>
      <c r="E346" s="105">
        <v>0.15372132379431869</v>
      </c>
      <c r="F346" s="105">
        <v>0.20162474177392437</v>
      </c>
      <c r="G346" s="105">
        <v>0.20287774865256761</v>
      </c>
      <c r="H346" s="105">
        <v>0.26605994467181571</v>
      </c>
      <c r="I346" s="105">
        <v>0.21834215003427163</v>
      </c>
      <c r="J346" s="105">
        <v>0.20557632549550584</v>
      </c>
      <c r="K346" s="105">
        <v>0.18773061419946602</v>
      </c>
      <c r="L346" s="105">
        <v>0.19504643206023428</v>
      </c>
      <c r="M346" s="105">
        <v>0.298006514521371</v>
      </c>
      <c r="N346" s="105">
        <v>0.19199433607071417</v>
      </c>
      <c r="O346" s="105">
        <v>0.12303018977120335</v>
      </c>
      <c r="P346" s="105">
        <v>0.25305980952796059</v>
      </c>
      <c r="Q346" s="105">
        <v>5.0149311175059233E-2</v>
      </c>
      <c r="R346" s="105">
        <v>8.6872231785424012E-2</v>
      </c>
      <c r="S346" s="105">
        <v>0.16726963171678269</v>
      </c>
      <c r="T346" s="105">
        <v>0.19471281931551679</v>
      </c>
      <c r="U346" s="105">
        <v>0.2314827936961914</v>
      </c>
      <c r="V346" s="105">
        <v>0.17464181149424926</v>
      </c>
      <c r="W346" s="105">
        <v>0.20623668721788621</v>
      </c>
      <c r="X346" s="105">
        <v>0.25063341954044088</v>
      </c>
      <c r="Y346" s="105">
        <v>0.15240410373824029</v>
      </c>
      <c r="DA346" s="132" t="s">
        <v>3170</v>
      </c>
    </row>
    <row r="347" spans="1:105" ht="12" customHeight="1" x14ac:dyDescent="0.25">
      <c r="A347" s="108" t="s">
        <v>50</v>
      </c>
      <c r="B347" s="99">
        <v>0.35870242224132565</v>
      </c>
      <c r="C347" s="99">
        <v>0.68757360124663947</v>
      </c>
      <c r="D347" s="99">
        <v>0.27660576876029136</v>
      </c>
      <c r="E347" s="99">
        <v>0.15372132379431869</v>
      </c>
      <c r="F347" s="99">
        <v>0.20162474177392437</v>
      </c>
      <c r="G347" s="99">
        <v>0.20287774865256761</v>
      </c>
      <c r="H347" s="99">
        <v>0.26605994467181571</v>
      </c>
      <c r="I347" s="99">
        <v>0.21834215003427163</v>
      </c>
      <c r="J347" s="99">
        <v>0.20557632549550584</v>
      </c>
      <c r="K347" s="99">
        <v>0.18773061419946602</v>
      </c>
      <c r="L347" s="99">
        <v>0.19504643206023428</v>
      </c>
      <c r="M347" s="99">
        <v>0.298006514521371</v>
      </c>
      <c r="N347" s="99">
        <v>0.19199433607071417</v>
      </c>
      <c r="O347" s="99">
        <v>0.12303018977120335</v>
      </c>
      <c r="P347" s="99">
        <v>0.25305980952796059</v>
      </c>
      <c r="Q347" s="99">
        <v>5.0149311175059233E-2</v>
      </c>
      <c r="R347" s="99">
        <v>8.6872231785424012E-2</v>
      </c>
      <c r="S347" s="99">
        <v>0.16726963171678269</v>
      </c>
      <c r="T347" s="99">
        <v>0.19471281931551679</v>
      </c>
      <c r="U347" s="99">
        <v>0.2314827936961914</v>
      </c>
      <c r="V347" s="99">
        <v>0.17464181149424926</v>
      </c>
      <c r="W347" s="99">
        <v>0.20623668721788621</v>
      </c>
      <c r="X347" s="99">
        <v>0.25063341954044088</v>
      </c>
      <c r="Y347" s="99">
        <v>0.15240410373824029</v>
      </c>
      <c r="DA347" s="63" t="s">
        <v>3171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X348" s="99">
        <v>0</v>
      </c>
      <c r="Y348" s="99">
        <v>0</v>
      </c>
      <c r="DA348" s="63" t="s">
        <v>3172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X349" s="102">
        <v>0</v>
      </c>
      <c r="Y349" s="102">
        <v>0</v>
      </c>
      <c r="DA349" s="131" t="s">
        <v>3173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X350" s="105">
        <v>0</v>
      </c>
      <c r="Y350" s="105">
        <v>0</v>
      </c>
      <c r="DA350" s="132" t="s">
        <v>3174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X351" s="99">
        <v>0</v>
      </c>
      <c r="Y351" s="99">
        <v>0</v>
      </c>
      <c r="DA351" s="63" t="s">
        <v>3175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X352" s="99">
        <v>0</v>
      </c>
      <c r="Y352" s="99">
        <v>0</v>
      </c>
      <c r="DA352" s="63" t="s">
        <v>3176</v>
      </c>
    </row>
    <row r="353" spans="1:105" ht="12" customHeight="1" x14ac:dyDescent="0.25">
      <c r="A353" s="121" t="s">
        <v>54</v>
      </c>
      <c r="B353" s="123">
        <v>0.49468024502060537</v>
      </c>
      <c r="C353" s="123">
        <v>0.48371006415701923</v>
      </c>
      <c r="D353" s="123">
        <v>0.4869144896446298</v>
      </c>
      <c r="E353" s="123">
        <v>0.48095546837178882</v>
      </c>
      <c r="F353" s="123">
        <v>0.47680906661707334</v>
      </c>
      <c r="G353" s="123">
        <v>0.4651679111948433</v>
      </c>
      <c r="H353" s="123">
        <v>0.43633101262635832</v>
      </c>
      <c r="I353" s="123">
        <v>0.42922537235416458</v>
      </c>
      <c r="J353" s="123">
        <v>0.41974777325097634</v>
      </c>
      <c r="K353" s="123">
        <v>0.41146298711145463</v>
      </c>
      <c r="L353" s="123">
        <v>0.41016696197936353</v>
      </c>
      <c r="M353" s="123">
        <v>0.40242084222752444</v>
      </c>
      <c r="N353" s="123">
        <v>0.38958681956971103</v>
      </c>
      <c r="O353" s="123">
        <v>0.37726563954069015</v>
      </c>
      <c r="P353" s="123">
        <v>0.37453240846158586</v>
      </c>
      <c r="Q353" s="123">
        <v>0.37342117611145259</v>
      </c>
      <c r="R353" s="123">
        <v>0.38000814960201001</v>
      </c>
      <c r="S353" s="123">
        <v>0.38781729217017885</v>
      </c>
      <c r="T353" s="123">
        <v>0.39236342576742239</v>
      </c>
      <c r="U353" s="123">
        <v>0.32097846393756618</v>
      </c>
      <c r="V353" s="123">
        <v>0.29013777815128711</v>
      </c>
      <c r="W353" s="123">
        <v>0.29671129887793252</v>
      </c>
      <c r="X353" s="123">
        <v>0.32474604214670283</v>
      </c>
      <c r="Y353" s="123">
        <v>0.2660086204893839</v>
      </c>
      <c r="DA353" s="130" t="s">
        <v>3177</v>
      </c>
    </row>
    <row r="354" spans="1:105" ht="12" customHeight="1" x14ac:dyDescent="0.25">
      <c r="A354" s="97" t="s">
        <v>202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X354" s="99">
        <v>0</v>
      </c>
      <c r="Y354" s="99">
        <v>0</v>
      </c>
      <c r="DA354" s="63" t="s">
        <v>3178</v>
      </c>
    </row>
    <row r="355" spans="1:105" ht="12" customHeight="1" x14ac:dyDescent="0.25">
      <c r="A355" s="97" t="s">
        <v>50</v>
      </c>
      <c r="B355" s="99">
        <v>1.6847327570196329</v>
      </c>
      <c r="C355" s="99">
        <v>1.7302784624691439</v>
      </c>
      <c r="D355" s="99">
        <v>1.7824261784144568</v>
      </c>
      <c r="E355" s="99">
        <v>1.8131590289603274</v>
      </c>
      <c r="F355" s="99">
        <v>1.85627817269272</v>
      </c>
      <c r="G355" s="99">
        <v>1.919556697583038</v>
      </c>
      <c r="H355" s="99">
        <v>1.9791317233943353</v>
      </c>
      <c r="I355" s="99">
        <v>2.043997443743192</v>
      </c>
      <c r="J355" s="99">
        <v>2.0531363244524812</v>
      </c>
      <c r="K355" s="99">
        <v>1.9995544911147163</v>
      </c>
      <c r="L355" s="99">
        <v>1.9733164417063205</v>
      </c>
      <c r="M355" s="99">
        <v>1.863903665307002</v>
      </c>
      <c r="N355" s="99">
        <v>1.7897775954452948</v>
      </c>
      <c r="O355" s="99">
        <v>1.7337480181387324</v>
      </c>
      <c r="P355" s="99">
        <v>1.7195406598280303</v>
      </c>
      <c r="Q355" s="99">
        <v>1.7382070163538035</v>
      </c>
      <c r="R355" s="99">
        <v>1.7796942892964165</v>
      </c>
      <c r="S355" s="99">
        <v>1.8415233047489574</v>
      </c>
      <c r="T355" s="99">
        <v>1.9449464540676735</v>
      </c>
      <c r="U355" s="99">
        <v>1.7356640775622607</v>
      </c>
      <c r="V355" s="99">
        <v>1.665501910448165</v>
      </c>
      <c r="W355" s="99">
        <v>1.7490274013951037</v>
      </c>
      <c r="X355" s="99">
        <v>1.9498971629491963</v>
      </c>
      <c r="Y355" s="99">
        <v>1.6032953744191694</v>
      </c>
      <c r="DA355" s="63" t="s">
        <v>3179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X356" s="110">
        <v>0</v>
      </c>
      <c r="Y356" s="110">
        <v>0</v>
      </c>
      <c r="DA356" s="60" t="s">
        <v>3180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41.225117389637319</v>
      </c>
      <c r="D360" s="117">
        <f t="shared" si="150"/>
        <v>36.559342835430733</v>
      </c>
      <c r="E360" s="117">
        <f t="shared" si="150"/>
        <v>41.49673558523677</v>
      </c>
      <c r="F360" s="117">
        <f t="shared" si="150"/>
        <v>56.653365065324181</v>
      </c>
      <c r="G360" s="117">
        <f t="shared" si="150"/>
        <v>70.79252692837602</v>
      </c>
      <c r="H360" s="117">
        <f t="shared" si="150"/>
        <v>113.7324659266713</v>
      </c>
      <c r="I360" s="117">
        <f t="shared" si="150"/>
        <v>152.0681565766892</v>
      </c>
      <c r="J360" s="117">
        <f t="shared" si="150"/>
        <v>179.96592923730302</v>
      </c>
      <c r="K360" s="117">
        <f t="shared" si="150"/>
        <v>198.32782702221436</v>
      </c>
      <c r="L360" s="117">
        <f t="shared" si="150"/>
        <v>145.78592290566269</v>
      </c>
      <c r="M360" s="117">
        <f t="shared" si="150"/>
        <v>170.98628068271879</v>
      </c>
      <c r="N360" s="117">
        <f t="shared" si="150"/>
        <v>161.06227613634564</v>
      </c>
      <c r="O360" s="117">
        <f t="shared" si="150"/>
        <v>122.64557168544638</v>
      </c>
      <c r="P360" s="117">
        <f t="shared" si="150"/>
        <v>43.229492428113957</v>
      </c>
      <c r="Q360" s="117">
        <f t="shared" si="150"/>
        <v>0</v>
      </c>
      <c r="R360" s="117">
        <f t="shared" ref="R360:V360" si="151">R361+R364+R366+R379</f>
        <v>0</v>
      </c>
      <c r="S360" s="117">
        <f t="shared" si="151"/>
        <v>0</v>
      </c>
      <c r="T360" s="117">
        <f t="shared" si="151"/>
        <v>0</v>
      </c>
      <c r="U360" s="117">
        <f t="shared" si="151"/>
        <v>34.335862709262081</v>
      </c>
      <c r="V360" s="117">
        <f t="shared" si="151"/>
        <v>58.026038390990855</v>
      </c>
      <c r="W360" s="117">
        <f t="shared" ref="W360:Y360" si="152">W361+W364+W366+W379</f>
        <v>71.940200351873827</v>
      </c>
      <c r="X360" s="117">
        <f t="shared" si="152"/>
        <v>82.517349502652408</v>
      </c>
      <c r="Y360" s="117">
        <f t="shared" si="152"/>
        <v>100.15760329599208</v>
      </c>
      <c r="DA360" s="129" t="s">
        <v>3326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29.858597977084546</v>
      </c>
      <c r="D361" s="122">
        <f t="shared" si="153"/>
        <v>26.854054588783015</v>
      </c>
      <c r="E361" s="122">
        <f t="shared" si="153"/>
        <v>30.769624968403932</v>
      </c>
      <c r="F361" s="122">
        <f t="shared" si="153"/>
        <v>42.449926620269586</v>
      </c>
      <c r="G361" s="122">
        <f t="shared" si="153"/>
        <v>52.827752269087583</v>
      </c>
      <c r="H361" s="122">
        <f t="shared" si="153"/>
        <v>84.728089318509888</v>
      </c>
      <c r="I361" s="122">
        <f t="shared" si="153"/>
        <v>113.16485352457674</v>
      </c>
      <c r="J361" s="122">
        <f t="shared" si="153"/>
        <v>132.82851328861867</v>
      </c>
      <c r="K361" s="122">
        <f t="shared" si="153"/>
        <v>149.84400697041011</v>
      </c>
      <c r="L361" s="122">
        <f t="shared" si="153"/>
        <v>107.35595388258423</v>
      </c>
      <c r="M361" s="122">
        <f t="shared" si="153"/>
        <v>124.18055567916734</v>
      </c>
      <c r="N361" s="122">
        <f t="shared" si="153"/>
        <v>116.6117902767698</v>
      </c>
      <c r="O361" s="122">
        <f t="shared" si="153"/>
        <v>89.624981820804706</v>
      </c>
      <c r="P361" s="122">
        <f t="shared" si="153"/>
        <v>31.277170609171847</v>
      </c>
      <c r="Q361" s="122">
        <f t="shared" si="153"/>
        <v>0</v>
      </c>
      <c r="R361" s="122">
        <f t="shared" ref="R361:V361" si="154">SUM(R362:R363)</f>
        <v>0</v>
      </c>
      <c r="S361" s="122">
        <f t="shared" si="154"/>
        <v>0</v>
      </c>
      <c r="T361" s="122">
        <f t="shared" si="154"/>
        <v>0</v>
      </c>
      <c r="U361" s="122">
        <f t="shared" si="154"/>
        <v>23.325546999835517</v>
      </c>
      <c r="V361" s="122">
        <f t="shared" si="154"/>
        <v>39.154047076400673</v>
      </c>
      <c r="W361" s="122">
        <f t="shared" ref="W361:Y361" si="155">SUM(W362:W363)</f>
        <v>47.599559842683185</v>
      </c>
      <c r="X361" s="122">
        <f t="shared" si="155"/>
        <v>53.222154803878119</v>
      </c>
      <c r="Y361" s="122">
        <f t="shared" si="155"/>
        <v>66.066895955611926</v>
      </c>
      <c r="DA361" s="130" t="s">
        <v>3327</v>
      </c>
    </row>
    <row r="362" spans="1:105" ht="12" customHeight="1" x14ac:dyDescent="0.25">
      <c r="A362" s="97" t="s">
        <v>199</v>
      </c>
      <c r="B362" s="98"/>
      <c r="C362" s="98">
        <v>29.71847986018518</v>
      </c>
      <c r="D362" s="98">
        <v>26.729591753859669</v>
      </c>
      <c r="E362" s="98">
        <v>30.633586148981006</v>
      </c>
      <c r="F362" s="98">
        <v>42.258936653880859</v>
      </c>
      <c r="G362" s="98">
        <v>52.593547944146124</v>
      </c>
      <c r="H362" s="98">
        <v>84.360522305431601</v>
      </c>
      <c r="I362" s="98">
        <v>112.66852563243695</v>
      </c>
      <c r="J362" s="98">
        <v>132.24941427655673</v>
      </c>
      <c r="K362" s="98">
        <v>149.2034512560173</v>
      </c>
      <c r="L362" s="98">
        <v>106.89153899143741</v>
      </c>
      <c r="M362" s="98">
        <v>123.63045864622471</v>
      </c>
      <c r="N362" s="98">
        <v>116.09467742447382</v>
      </c>
      <c r="O362" s="98">
        <v>89.217118636484429</v>
      </c>
      <c r="P362" s="98">
        <v>31.131596449579543</v>
      </c>
      <c r="Q362" s="98">
        <v>0</v>
      </c>
      <c r="R362" s="98">
        <v>0</v>
      </c>
      <c r="S362" s="98">
        <v>0</v>
      </c>
      <c r="T362" s="98">
        <v>0</v>
      </c>
      <c r="U362" s="98">
        <v>23.215135428292839</v>
      </c>
      <c r="V362" s="98">
        <v>38.966242081142134</v>
      </c>
      <c r="W362" s="98">
        <v>47.367901746606321</v>
      </c>
      <c r="X362" s="98">
        <v>52.956795133169116</v>
      </c>
      <c r="Y362" s="98">
        <v>65.735235211924234</v>
      </c>
      <c r="DA362" s="63" t="s">
        <v>3328</v>
      </c>
    </row>
    <row r="363" spans="1:105" ht="12" customHeight="1" x14ac:dyDescent="0.25">
      <c r="A363" s="97" t="s">
        <v>53</v>
      </c>
      <c r="B363" s="98"/>
      <c r="C363" s="98">
        <v>0.14011811689936754</v>
      </c>
      <c r="D363" s="98">
        <v>0.12446283492334749</v>
      </c>
      <c r="E363" s="98">
        <v>0.13603881942292567</v>
      </c>
      <c r="F363" s="98">
        <v>0.19098996638872959</v>
      </c>
      <c r="G363" s="98">
        <v>0.23420432494146032</v>
      </c>
      <c r="H363" s="98">
        <v>0.36756701307829126</v>
      </c>
      <c r="I363" s="98">
        <v>0.49632789213979178</v>
      </c>
      <c r="J363" s="98">
        <v>0.57909901206194514</v>
      </c>
      <c r="K363" s="98">
        <v>0.64055571439281234</v>
      </c>
      <c r="L363" s="98">
        <v>0.46441489114680995</v>
      </c>
      <c r="M363" s="98">
        <v>0.55009703294263745</v>
      </c>
      <c r="N363" s="98">
        <v>0.51711285229598558</v>
      </c>
      <c r="O363" s="98">
        <v>0.40786318432027524</v>
      </c>
      <c r="P363" s="98">
        <v>0.14557415959230355</v>
      </c>
      <c r="Q363" s="98">
        <v>0</v>
      </c>
      <c r="R363" s="98">
        <v>0</v>
      </c>
      <c r="S363" s="98">
        <v>0</v>
      </c>
      <c r="T363" s="98">
        <v>0</v>
      </c>
      <c r="U363" s="98">
        <v>0.11041157154267871</v>
      </c>
      <c r="V363" s="98">
        <v>0.18780499525853936</v>
      </c>
      <c r="W363" s="98">
        <v>0.23165809607686588</v>
      </c>
      <c r="X363" s="98">
        <v>0.26535967070900029</v>
      </c>
      <c r="Y363" s="98">
        <v>0.33166074368768783</v>
      </c>
      <c r="DA363" s="63" t="s">
        <v>3329</v>
      </c>
    </row>
    <row r="364" spans="1:105" ht="12" customHeight="1" x14ac:dyDescent="0.25">
      <c r="A364" s="121" t="s">
        <v>92</v>
      </c>
      <c r="B364" s="122"/>
      <c r="C364" s="122">
        <f t="shared" ref="C364:Y364" si="156">C365</f>
        <v>0.41485695674381606</v>
      </c>
      <c r="D364" s="122">
        <f t="shared" si="156"/>
        <v>0.2278612416751323</v>
      </c>
      <c r="E364" s="122">
        <f t="shared" si="156"/>
        <v>0.49429746887966713</v>
      </c>
      <c r="F364" s="122">
        <f t="shared" si="156"/>
        <v>0.75033470533246494</v>
      </c>
      <c r="G364" s="122">
        <f t="shared" si="156"/>
        <v>1.4576302952852109</v>
      </c>
      <c r="H364" s="122">
        <f t="shared" si="156"/>
        <v>0.74299301046422594</v>
      </c>
      <c r="I364" s="122">
        <f t="shared" si="156"/>
        <v>1.137276661115489</v>
      </c>
      <c r="J364" s="122">
        <f t="shared" si="156"/>
        <v>1.0960399344890623</v>
      </c>
      <c r="K364" s="122">
        <f t="shared" si="156"/>
        <v>1.7121143707571007</v>
      </c>
      <c r="L364" s="122">
        <f t="shared" si="156"/>
        <v>1.5057987721760897</v>
      </c>
      <c r="M364" s="122">
        <f t="shared" si="156"/>
        <v>1.2667636854880475</v>
      </c>
      <c r="N364" s="122">
        <f t="shared" si="156"/>
        <v>1.8957841924274539</v>
      </c>
      <c r="O364" s="122">
        <f t="shared" si="156"/>
        <v>0.29434087287751975</v>
      </c>
      <c r="P364" s="122">
        <f t="shared" si="156"/>
        <v>2.8068932895111046E-2</v>
      </c>
      <c r="Q364" s="122">
        <f t="shared" si="156"/>
        <v>0</v>
      </c>
      <c r="R364" s="122">
        <f t="shared" si="156"/>
        <v>0</v>
      </c>
      <c r="S364" s="122">
        <f t="shared" si="156"/>
        <v>0</v>
      </c>
      <c r="T364" s="122">
        <f t="shared" si="156"/>
        <v>0</v>
      </c>
      <c r="U364" s="122">
        <f t="shared" si="156"/>
        <v>0.12403550744777743</v>
      </c>
      <c r="V364" s="122">
        <f t="shared" si="156"/>
        <v>0.23143543110464673</v>
      </c>
      <c r="W364" s="122">
        <f t="shared" si="156"/>
        <v>0.2866921900804375</v>
      </c>
      <c r="X364" s="122">
        <f t="shared" si="156"/>
        <v>0.43060801828702844</v>
      </c>
      <c r="Y364" s="122">
        <f t="shared" si="156"/>
        <v>0.19069179662699695</v>
      </c>
      <c r="DA364" s="130" t="s">
        <v>3330</v>
      </c>
    </row>
    <row r="365" spans="1:105" ht="12" customHeight="1" x14ac:dyDescent="0.25">
      <c r="A365" s="97" t="s">
        <v>53</v>
      </c>
      <c r="B365" s="98"/>
      <c r="C365" s="98">
        <v>0.41485695674381606</v>
      </c>
      <c r="D365" s="98">
        <v>0.2278612416751323</v>
      </c>
      <c r="E365" s="98">
        <v>0.49429746887966713</v>
      </c>
      <c r="F365" s="98">
        <v>0.75033470533246494</v>
      </c>
      <c r="G365" s="98">
        <v>1.4576302952852109</v>
      </c>
      <c r="H365" s="98">
        <v>0.74299301046422594</v>
      </c>
      <c r="I365" s="98">
        <v>1.137276661115489</v>
      </c>
      <c r="J365" s="98">
        <v>1.0960399344890623</v>
      </c>
      <c r="K365" s="98">
        <v>1.7121143707571007</v>
      </c>
      <c r="L365" s="98">
        <v>1.5057987721760897</v>
      </c>
      <c r="M365" s="98">
        <v>1.2667636854880475</v>
      </c>
      <c r="N365" s="98">
        <v>1.8957841924274539</v>
      </c>
      <c r="O365" s="98">
        <v>0.29434087287751975</v>
      </c>
      <c r="P365" s="98">
        <v>2.8068932895111046E-2</v>
      </c>
      <c r="Q365" s="98">
        <v>0</v>
      </c>
      <c r="R365" s="98">
        <v>0</v>
      </c>
      <c r="S365" s="98">
        <v>0</v>
      </c>
      <c r="T365" s="98">
        <v>0</v>
      </c>
      <c r="U365" s="98">
        <v>0.12403550744777743</v>
      </c>
      <c r="V365" s="98">
        <v>0.23143543110464673</v>
      </c>
      <c r="W365" s="98">
        <v>0.2866921900804375</v>
      </c>
      <c r="X365" s="98">
        <v>0.43060801828702844</v>
      </c>
      <c r="Y365" s="98">
        <v>0.19069179662699695</v>
      </c>
      <c r="DA365" s="63" t="s">
        <v>3331</v>
      </c>
    </row>
    <row r="366" spans="1:105" ht="12" customHeight="1" x14ac:dyDescent="0.25">
      <c r="A366" s="121" t="s">
        <v>55</v>
      </c>
      <c r="B366" s="122"/>
      <c r="C366" s="122">
        <v>7.2652338716204019</v>
      </c>
      <c r="D366" s="122">
        <v>6.2259551333308831</v>
      </c>
      <c r="E366" s="122">
        <v>6.5751544704429685</v>
      </c>
      <c r="F366" s="122">
        <v>8.6001282577206517</v>
      </c>
      <c r="G366" s="122">
        <v>10.485097364439779</v>
      </c>
      <c r="H366" s="122">
        <v>17.193869468389192</v>
      </c>
      <c r="I366" s="122">
        <v>22.537411061058449</v>
      </c>
      <c r="J366" s="122">
        <v>27.22546910857772</v>
      </c>
      <c r="K366" s="122">
        <v>27.855216031615814</v>
      </c>
      <c r="L366" s="122">
        <v>22.325529182425285</v>
      </c>
      <c r="M366" s="122">
        <v>28.872613438659002</v>
      </c>
      <c r="N366" s="122">
        <v>26.792725529764731</v>
      </c>
      <c r="O366" s="122">
        <v>21.412505477983725</v>
      </c>
      <c r="P366" s="122">
        <v>7.5038650411380585</v>
      </c>
      <c r="Q366" s="122">
        <v>0</v>
      </c>
      <c r="R366" s="122">
        <v>0</v>
      </c>
      <c r="S366" s="122">
        <v>0</v>
      </c>
      <c r="T366" s="122">
        <v>0</v>
      </c>
      <c r="U366" s="122">
        <v>6.9366752587236862</v>
      </c>
      <c r="V366" s="122">
        <v>11.858709538405636</v>
      </c>
      <c r="W366" s="122">
        <v>15.272648387759867</v>
      </c>
      <c r="X366" s="122">
        <v>18.402403835523018</v>
      </c>
      <c r="Y366" s="122">
        <v>21.237294809801512</v>
      </c>
      <c r="DA366" s="130" t="s">
        <v>3332</v>
      </c>
    </row>
    <row r="367" spans="1:105" ht="12" customHeight="1" x14ac:dyDescent="0.25">
      <c r="A367" s="97" t="s">
        <v>132</v>
      </c>
      <c r="B367" s="98"/>
      <c r="C367" s="98">
        <v>4.254713761900434E-2</v>
      </c>
      <c r="D367" s="98">
        <v>5.5308685523764722E-2</v>
      </c>
      <c r="E367" s="98">
        <v>5.5453697297980317E-2</v>
      </c>
      <c r="F367" s="98">
        <v>7.9917123537894139E-2</v>
      </c>
      <c r="G367" s="98">
        <v>0.12046793476182466</v>
      </c>
      <c r="H367" s="98">
        <v>0.24470539213390649</v>
      </c>
      <c r="I367" s="98">
        <v>0.49162796807174031</v>
      </c>
      <c r="J367" s="98">
        <v>2.0916512597377253</v>
      </c>
      <c r="K367" s="98">
        <v>1.505756871408567</v>
      </c>
      <c r="L367" s="98">
        <v>1.2106383384631485</v>
      </c>
      <c r="M367" s="98">
        <v>1.0043714630555458</v>
      </c>
      <c r="N367" s="98">
        <v>0.76080920882480918</v>
      </c>
      <c r="O367" s="98">
        <v>0.66574373497297901</v>
      </c>
      <c r="P367" s="98">
        <v>1.4380040254382437E-2</v>
      </c>
      <c r="Q367" s="98">
        <v>0</v>
      </c>
      <c r="R367" s="98">
        <v>0</v>
      </c>
      <c r="S367" s="98">
        <v>0</v>
      </c>
      <c r="T367" s="98">
        <v>0</v>
      </c>
      <c r="U367" s="98">
        <v>1.7852019888226569E-2</v>
      </c>
      <c r="V367" s="98">
        <v>9.2560097213448281E-2</v>
      </c>
      <c r="W367" s="98">
        <v>0.2876312186049893</v>
      </c>
      <c r="X367" s="98">
        <v>0.6972705661531422</v>
      </c>
      <c r="Y367" s="98">
        <v>1.4057900845876232</v>
      </c>
      <c r="DA367" s="63" t="s">
        <v>3333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0</v>
      </c>
      <c r="E368" s="98">
        <v>1.1838860841974612E-4</v>
      </c>
      <c r="F368" s="98">
        <v>1.1712026186459541E-4</v>
      </c>
      <c r="G368" s="98">
        <v>1.8042138586464701E-4</v>
      </c>
      <c r="H368" s="98">
        <v>3.7115728970713236E-4</v>
      </c>
      <c r="I368" s="98">
        <v>1.8375107147611119E-3</v>
      </c>
      <c r="J368" s="98">
        <v>1.0656124750018675E-2</v>
      </c>
      <c r="K368" s="98">
        <v>9.9237761707964157E-3</v>
      </c>
      <c r="L368" s="98">
        <v>4.8879811333974611E-3</v>
      </c>
      <c r="M368" s="98">
        <v>1.7109095687294468E-3</v>
      </c>
      <c r="N368" s="98">
        <v>4.1490166406039294E-3</v>
      </c>
      <c r="O368" s="98">
        <v>5.188872711892157E-3</v>
      </c>
      <c r="P368" s="98">
        <v>4.0010739228807141E-4</v>
      </c>
      <c r="Q368" s="98">
        <v>0</v>
      </c>
      <c r="R368" s="98">
        <v>0</v>
      </c>
      <c r="S368" s="98">
        <v>0</v>
      </c>
      <c r="T368" s="98">
        <v>0</v>
      </c>
      <c r="U368" s="98">
        <v>3.7662490601477079E-4</v>
      </c>
      <c r="V368" s="98">
        <v>9.7859365582018336E-4</v>
      </c>
      <c r="W368" s="98">
        <v>3.2522951664040629E-3</v>
      </c>
      <c r="X368" s="98">
        <v>7.0149809169904537E-3</v>
      </c>
      <c r="Y368" s="98">
        <v>1.2969220085068248E-2</v>
      </c>
      <c r="DA368" s="63" t="s">
        <v>3334</v>
      </c>
    </row>
    <row r="369" spans="1:105" ht="12" customHeight="1" x14ac:dyDescent="0.25">
      <c r="A369" s="100" t="s">
        <v>199</v>
      </c>
      <c r="B369" s="101"/>
      <c r="C369" s="101">
        <v>0</v>
      </c>
      <c r="D369" s="101">
        <v>0</v>
      </c>
      <c r="E369" s="101">
        <v>1.0242835486684031E-5</v>
      </c>
      <c r="F369" s="101">
        <v>1.2868922939441506E-5</v>
      </c>
      <c r="G369" s="101">
        <v>1.8781592829838705E-5</v>
      </c>
      <c r="H369" s="101">
        <v>5.1277004702276387E-5</v>
      </c>
      <c r="I369" s="101">
        <v>2.0443154407583181E-4</v>
      </c>
      <c r="J369" s="101">
        <v>1.0996661769422024E-3</v>
      </c>
      <c r="K369" s="101">
        <v>9.4586273998734809E-4</v>
      </c>
      <c r="L369" s="101">
        <v>4.5302803970670018E-4</v>
      </c>
      <c r="M369" s="101">
        <v>2.3692274321615776E-4</v>
      </c>
      <c r="N369" s="101">
        <v>3.8605760340847968E-4</v>
      </c>
      <c r="O369" s="101">
        <v>3.1960040666708365E-4</v>
      </c>
      <c r="P369" s="101">
        <v>4.7550132512043361E-5</v>
      </c>
      <c r="Q369" s="101">
        <v>0</v>
      </c>
      <c r="R369" s="101">
        <v>0</v>
      </c>
      <c r="S369" s="101">
        <v>0</v>
      </c>
      <c r="T369" s="101">
        <v>0</v>
      </c>
      <c r="U369" s="101">
        <v>3.8971676155042895E-5</v>
      </c>
      <c r="V369" s="101">
        <v>8.2264820569854751E-5</v>
      </c>
      <c r="W369" s="101">
        <v>2.982334828084143E-4</v>
      </c>
      <c r="X369" s="101">
        <v>6.8842858688395391E-4</v>
      </c>
      <c r="Y369" s="101">
        <v>1.0259641047094198E-3</v>
      </c>
      <c r="DA369" s="131" t="s">
        <v>3335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0</v>
      </c>
      <c r="E370" s="104">
        <v>1.0814577293306209E-4</v>
      </c>
      <c r="F370" s="104">
        <v>1.0425133892515391E-4</v>
      </c>
      <c r="G370" s="104">
        <v>1.616397930348083E-4</v>
      </c>
      <c r="H370" s="104">
        <v>3.1988028500485596E-4</v>
      </c>
      <c r="I370" s="104">
        <v>1.6330791706852801E-3</v>
      </c>
      <c r="J370" s="104">
        <v>9.556458573076472E-3</v>
      </c>
      <c r="K370" s="104">
        <v>8.9779134308090678E-3</v>
      </c>
      <c r="L370" s="104">
        <v>4.434953093690761E-3</v>
      </c>
      <c r="M370" s="104">
        <v>1.4739868255132891E-3</v>
      </c>
      <c r="N370" s="104">
        <v>3.76295903719545E-3</v>
      </c>
      <c r="O370" s="104">
        <v>4.8692723052250735E-3</v>
      </c>
      <c r="P370" s="104">
        <v>3.5255725977602803E-4</v>
      </c>
      <c r="Q370" s="104">
        <v>0</v>
      </c>
      <c r="R370" s="104">
        <v>0</v>
      </c>
      <c r="S370" s="104">
        <v>0</v>
      </c>
      <c r="T370" s="104">
        <v>0</v>
      </c>
      <c r="U370" s="104">
        <v>3.3765322985972792E-4</v>
      </c>
      <c r="V370" s="104">
        <v>8.963288352503287E-4</v>
      </c>
      <c r="W370" s="104">
        <v>2.9540616835956484E-3</v>
      </c>
      <c r="X370" s="104">
        <v>6.3265523301064995E-3</v>
      </c>
      <c r="Y370" s="104">
        <v>1.1943255980358829E-2</v>
      </c>
      <c r="DA370" s="132" t="s">
        <v>3336</v>
      </c>
    </row>
    <row r="371" spans="1:105" ht="12" customHeight="1" x14ac:dyDescent="0.25">
      <c r="A371" s="106" t="s">
        <v>124</v>
      </c>
      <c r="B371" s="101"/>
      <c r="C371" s="101">
        <v>4.3102920557174427</v>
      </c>
      <c r="D371" s="101">
        <v>4.5514120715599606</v>
      </c>
      <c r="E371" s="101">
        <v>5.5258461790869609</v>
      </c>
      <c r="F371" s="101">
        <v>6.2978390650808702</v>
      </c>
      <c r="G371" s="101">
        <v>5.5490632536561293</v>
      </c>
      <c r="H371" s="101">
        <v>9.4001426643365811</v>
      </c>
      <c r="I371" s="101">
        <v>9.9647432178256761</v>
      </c>
      <c r="J371" s="101">
        <v>11.043341003334561</v>
      </c>
      <c r="K371" s="101">
        <v>13.57490000625736</v>
      </c>
      <c r="L371" s="101">
        <v>11.62725887449829</v>
      </c>
      <c r="M371" s="101">
        <v>14.831598499192276</v>
      </c>
      <c r="N371" s="101">
        <v>12.660886732999701</v>
      </c>
      <c r="O371" s="101">
        <v>11.269729667912419</v>
      </c>
      <c r="P371" s="101">
        <v>4.4341270125075871</v>
      </c>
      <c r="Q371" s="101">
        <v>0</v>
      </c>
      <c r="R371" s="101">
        <v>0</v>
      </c>
      <c r="S371" s="101">
        <v>0</v>
      </c>
      <c r="T371" s="101">
        <v>0</v>
      </c>
      <c r="U371" s="101">
        <v>2.2926819108396477</v>
      </c>
      <c r="V371" s="101">
        <v>4.4510537389240854</v>
      </c>
      <c r="W371" s="101">
        <v>6.4751303126155584</v>
      </c>
      <c r="X371" s="101">
        <v>8.831497404305507</v>
      </c>
      <c r="Y371" s="101">
        <v>7.8281697750735955</v>
      </c>
      <c r="DA371" s="131" t="s">
        <v>3337</v>
      </c>
    </row>
    <row r="372" spans="1:105" ht="12" customHeight="1" x14ac:dyDescent="0.25">
      <c r="A372" s="107" t="s">
        <v>123</v>
      </c>
      <c r="B372" s="104"/>
      <c r="C372" s="104">
        <v>0</v>
      </c>
      <c r="D372" s="104">
        <v>3.0170236109846715E-3</v>
      </c>
      <c r="E372" s="104">
        <v>1.0532677506164781E-2</v>
      </c>
      <c r="F372" s="104">
        <v>9.5712557879399553E-3</v>
      </c>
      <c r="G372" s="104">
        <v>6.9791839140035889E-3</v>
      </c>
      <c r="H372" s="104">
        <v>8.6759864715263129E-3</v>
      </c>
      <c r="I372" s="104">
        <v>4.4700084903541402E-2</v>
      </c>
      <c r="J372" s="104">
        <v>7.4614725035311955E-2</v>
      </c>
      <c r="K372" s="104">
        <v>7.4787591868397771E-2</v>
      </c>
      <c r="L372" s="104">
        <v>3.5618391631334567E-2</v>
      </c>
      <c r="M372" s="104">
        <v>1.1508000616102599E-3</v>
      </c>
      <c r="N372" s="104">
        <v>4.5130406636596697E-2</v>
      </c>
      <c r="O372" s="104">
        <v>6.9370739063067288E-2</v>
      </c>
      <c r="P372" s="104">
        <v>2.4146130202830629E-2</v>
      </c>
      <c r="Q372" s="104">
        <v>0</v>
      </c>
      <c r="R372" s="104">
        <v>0</v>
      </c>
      <c r="S372" s="104">
        <v>0</v>
      </c>
      <c r="T372" s="104">
        <v>0</v>
      </c>
      <c r="U372" s="104">
        <v>4.4494143527088496E-3</v>
      </c>
      <c r="V372" s="104">
        <v>2.6414605926547409E-2</v>
      </c>
      <c r="W372" s="104">
        <v>6.6083451781712516E-2</v>
      </c>
      <c r="X372" s="104">
        <v>0.11090938006941593</v>
      </c>
      <c r="Y372" s="104">
        <v>1.6463873509057189E-2</v>
      </c>
      <c r="DA372" s="132" t="s">
        <v>3338</v>
      </c>
    </row>
    <row r="373" spans="1:105" ht="12" customHeight="1" x14ac:dyDescent="0.25">
      <c r="A373" s="108" t="s">
        <v>50</v>
      </c>
      <c r="B373" s="98"/>
      <c r="C373" s="98">
        <v>0</v>
      </c>
      <c r="D373" s="98">
        <v>4.4863885613671893E-4</v>
      </c>
      <c r="E373" s="98">
        <v>9.448980986135738E-4</v>
      </c>
      <c r="F373" s="98">
        <v>1.1121069602280866E-3</v>
      </c>
      <c r="G373" s="98">
        <v>7.8310695688761634E-4</v>
      </c>
      <c r="H373" s="98">
        <v>1.300177277390282E-3</v>
      </c>
      <c r="I373" s="98">
        <v>5.5068240725948585E-3</v>
      </c>
      <c r="J373" s="98">
        <v>8.6213021407810699E-3</v>
      </c>
      <c r="K373" s="98">
        <v>8.0696115800974032E-3</v>
      </c>
      <c r="L373" s="98">
        <v>3.8146294280950429E-3</v>
      </c>
      <c r="M373" s="98">
        <v>1.7910137418969822E-4</v>
      </c>
      <c r="N373" s="98">
        <v>4.5855231842697004E-3</v>
      </c>
      <c r="O373" s="98">
        <v>4.3421512634174864E-3</v>
      </c>
      <c r="P373" s="98">
        <v>2.943262566113285E-3</v>
      </c>
      <c r="Q373" s="98">
        <v>0</v>
      </c>
      <c r="R373" s="98">
        <v>0</v>
      </c>
      <c r="S373" s="98">
        <v>0</v>
      </c>
      <c r="T373" s="98">
        <v>0</v>
      </c>
      <c r="U373" s="98">
        <v>4.7331683949681987E-4</v>
      </c>
      <c r="V373" s="98">
        <v>2.2246731870740116E-3</v>
      </c>
      <c r="W373" s="98">
        <v>6.3555035503809459E-3</v>
      </c>
      <c r="X373" s="98">
        <v>1.2028193263634718E-2</v>
      </c>
      <c r="Y373" s="98">
        <v>1.3304183167301197E-3</v>
      </c>
      <c r="DA373" s="63" t="s">
        <v>3339</v>
      </c>
    </row>
    <row r="374" spans="1:105" ht="12" customHeight="1" x14ac:dyDescent="0.25">
      <c r="A374" s="108" t="s">
        <v>52</v>
      </c>
      <c r="B374" s="98"/>
      <c r="C374" s="98">
        <v>0</v>
      </c>
      <c r="D374" s="98">
        <v>2.5683847548479528E-3</v>
      </c>
      <c r="E374" s="98">
        <v>9.5877794075512075E-3</v>
      </c>
      <c r="F374" s="98">
        <v>8.4591488277118692E-3</v>
      </c>
      <c r="G374" s="98">
        <v>6.1960769571159724E-3</v>
      </c>
      <c r="H374" s="98">
        <v>7.3758091941360316E-3</v>
      </c>
      <c r="I374" s="98">
        <v>3.9193260830946541E-2</v>
      </c>
      <c r="J374" s="98">
        <v>6.599342289453089E-2</v>
      </c>
      <c r="K374" s="98">
        <v>6.6717980288300366E-2</v>
      </c>
      <c r="L374" s="98">
        <v>3.1803762203239522E-2</v>
      </c>
      <c r="M374" s="98">
        <v>9.7169868742056156E-4</v>
      </c>
      <c r="N374" s="98">
        <v>4.0544883452326999E-2</v>
      </c>
      <c r="O374" s="98">
        <v>6.5028587799649804E-2</v>
      </c>
      <c r="P374" s="98">
        <v>2.1202867636717342E-2</v>
      </c>
      <c r="Q374" s="98">
        <v>0</v>
      </c>
      <c r="R374" s="98">
        <v>0</v>
      </c>
      <c r="S374" s="98">
        <v>0</v>
      </c>
      <c r="T374" s="98">
        <v>0</v>
      </c>
      <c r="U374" s="98">
        <v>3.9760975132120298E-3</v>
      </c>
      <c r="V374" s="98">
        <v>2.4189932739473397E-2</v>
      </c>
      <c r="W374" s="98">
        <v>5.9727948231331575E-2</v>
      </c>
      <c r="X374" s="98">
        <v>9.8881186805781215E-2</v>
      </c>
      <c r="Y374" s="98">
        <v>1.5133455192327068E-2</v>
      </c>
      <c r="DA374" s="63" t="s">
        <v>3340</v>
      </c>
    </row>
    <row r="375" spans="1:105" ht="12" customHeight="1" x14ac:dyDescent="0.25">
      <c r="A375" s="106" t="s">
        <v>122</v>
      </c>
      <c r="B375" s="101"/>
      <c r="C375" s="101">
        <v>2.6567007057961876</v>
      </c>
      <c r="D375" s="101">
        <v>1.4712487234255591</v>
      </c>
      <c r="E375" s="101">
        <v>0.83881088425285089</v>
      </c>
      <c r="F375" s="101">
        <v>1.916410491776747</v>
      </c>
      <c r="G375" s="101">
        <v>4.292940920503308</v>
      </c>
      <c r="H375" s="101">
        <v>6.4777088391534861</v>
      </c>
      <c r="I375" s="101">
        <v>8.4913828812891339</v>
      </c>
      <c r="J375" s="101">
        <v>8.4041792283943053</v>
      </c>
      <c r="K375" s="101">
        <v>7.6031043021375151</v>
      </c>
      <c r="L375" s="101">
        <v>6.7942639192023657</v>
      </c>
      <c r="M375" s="101">
        <v>11.472383292986406</v>
      </c>
      <c r="N375" s="101">
        <v>9.9277037539763064</v>
      </c>
      <c r="O375" s="101">
        <v>6.1979067318707877</v>
      </c>
      <c r="P375" s="101">
        <v>1.4326346151141287</v>
      </c>
      <c r="Q375" s="101">
        <v>0</v>
      </c>
      <c r="R375" s="101">
        <v>0</v>
      </c>
      <c r="S375" s="101">
        <v>0</v>
      </c>
      <c r="T375" s="101">
        <v>0</v>
      </c>
      <c r="U375" s="101">
        <v>2.922136436450824</v>
      </c>
      <c r="V375" s="101">
        <v>4.4991134518944875</v>
      </c>
      <c r="W375" s="101">
        <v>4.5350244984425681</v>
      </c>
      <c r="X375" s="101">
        <v>4.2266715299074882</v>
      </c>
      <c r="Y375" s="101">
        <v>6.9947683785429762</v>
      </c>
      <c r="DA375" s="131" t="s">
        <v>3341</v>
      </c>
    </row>
    <row r="376" spans="1:105" ht="12" customHeight="1" x14ac:dyDescent="0.25">
      <c r="A376" s="107" t="s">
        <v>121</v>
      </c>
      <c r="B376" s="104"/>
      <c r="C376" s="104">
        <v>0.25569397248776748</v>
      </c>
      <c r="D376" s="104">
        <v>0.14496862921061296</v>
      </c>
      <c r="E376" s="104">
        <v>0.14439264369059238</v>
      </c>
      <c r="F376" s="104">
        <v>0.29627320127533491</v>
      </c>
      <c r="G376" s="104">
        <v>0.51546565021864943</v>
      </c>
      <c r="H376" s="104">
        <v>1.062265429003983</v>
      </c>
      <c r="I376" s="104">
        <v>3.5431193982535962</v>
      </c>
      <c r="J376" s="104">
        <v>5.6010267673258003</v>
      </c>
      <c r="K376" s="104">
        <v>5.0867434837731773</v>
      </c>
      <c r="L376" s="104">
        <v>2.6528616774967491</v>
      </c>
      <c r="M376" s="104">
        <v>1.5613984737944344</v>
      </c>
      <c r="N376" s="104">
        <v>3.3940464106867112</v>
      </c>
      <c r="O376" s="104">
        <v>3.2045657314525799</v>
      </c>
      <c r="P376" s="104">
        <v>1.5981771356668411</v>
      </c>
      <c r="Q376" s="104">
        <v>0</v>
      </c>
      <c r="R376" s="104">
        <v>0</v>
      </c>
      <c r="S376" s="104">
        <v>0</v>
      </c>
      <c r="T376" s="104">
        <v>0</v>
      </c>
      <c r="U376" s="104">
        <v>1.6991788522862648</v>
      </c>
      <c r="V376" s="104">
        <v>2.7885890507912463</v>
      </c>
      <c r="W376" s="104">
        <v>3.9055266111486358</v>
      </c>
      <c r="X376" s="104">
        <v>4.5290399741704741</v>
      </c>
      <c r="Y376" s="104">
        <v>4.9791334780031935</v>
      </c>
      <c r="DA376" s="132" t="s">
        <v>3342</v>
      </c>
    </row>
    <row r="377" spans="1:105" ht="12" customHeight="1" x14ac:dyDescent="0.25">
      <c r="A377" s="108" t="s">
        <v>53</v>
      </c>
      <c r="B377" s="98"/>
      <c r="C377" s="98">
        <v>7.9664888375609019E-2</v>
      </c>
      <c r="D377" s="98">
        <v>1.9562634071538319E-2</v>
      </c>
      <c r="E377" s="98">
        <v>1.1447231743091701E-2</v>
      </c>
      <c r="F377" s="98">
        <v>3.1036454597256295E-2</v>
      </c>
      <c r="G377" s="98">
        <v>5.2054414174866004E-2</v>
      </c>
      <c r="H377" s="98">
        <v>0.14694126606883812</v>
      </c>
      <c r="I377" s="98">
        <v>0.40039166919892005</v>
      </c>
      <c r="J377" s="98">
        <v>0.59211382858243822</v>
      </c>
      <c r="K377" s="98">
        <v>0.50030936136316229</v>
      </c>
      <c r="L377" s="98">
        <v>0.25787342966473326</v>
      </c>
      <c r="M377" s="98">
        <v>0.22410080214614744</v>
      </c>
      <c r="N377" s="98">
        <v>0.3222779485312614</v>
      </c>
      <c r="O377" s="98">
        <v>0.17889105119907331</v>
      </c>
      <c r="P377" s="98">
        <v>0.19163714669563292</v>
      </c>
      <c r="Q377" s="98">
        <v>0</v>
      </c>
      <c r="R377" s="98">
        <v>0</v>
      </c>
      <c r="S377" s="98">
        <v>0</v>
      </c>
      <c r="T377" s="98">
        <v>0</v>
      </c>
      <c r="U377" s="98">
        <v>0.18883776003909353</v>
      </c>
      <c r="V377" s="98">
        <v>0.25291271963836343</v>
      </c>
      <c r="W377" s="98">
        <v>0.3704782304993024</v>
      </c>
      <c r="X377" s="98">
        <v>0.4599062951683231</v>
      </c>
      <c r="Y377" s="98">
        <v>0.41240866106191965</v>
      </c>
      <c r="DA377" s="63" t="s">
        <v>3343</v>
      </c>
    </row>
    <row r="378" spans="1:105" ht="12" customHeight="1" x14ac:dyDescent="0.25">
      <c r="A378" s="108" t="s">
        <v>52</v>
      </c>
      <c r="B378" s="98"/>
      <c r="C378" s="98">
        <v>0.17602908411215848</v>
      </c>
      <c r="D378" s="98">
        <v>0.12540599513907463</v>
      </c>
      <c r="E378" s="98">
        <v>0.13294541194750067</v>
      </c>
      <c r="F378" s="98">
        <v>0.26523674667807862</v>
      </c>
      <c r="G378" s="98">
        <v>0.46341123604378343</v>
      </c>
      <c r="H378" s="98">
        <v>0.91532416293514496</v>
      </c>
      <c r="I378" s="98">
        <v>3.142727729054676</v>
      </c>
      <c r="J378" s="98">
        <v>5.0089129387433617</v>
      </c>
      <c r="K378" s="98">
        <v>4.5864341224100151</v>
      </c>
      <c r="L378" s="98">
        <v>2.3949882478320159</v>
      </c>
      <c r="M378" s="98">
        <v>1.3372976716482869</v>
      </c>
      <c r="N378" s="98">
        <v>3.07176846215545</v>
      </c>
      <c r="O378" s="98">
        <v>3.0256746802535068</v>
      </c>
      <c r="P378" s="98">
        <v>1.4065399889712082</v>
      </c>
      <c r="Q378" s="98">
        <v>0</v>
      </c>
      <c r="R378" s="98">
        <v>0</v>
      </c>
      <c r="S378" s="98">
        <v>0</v>
      </c>
      <c r="T378" s="98">
        <v>0</v>
      </c>
      <c r="U378" s="98">
        <v>1.5103410922471712</v>
      </c>
      <c r="V378" s="98">
        <v>2.5356763311528829</v>
      </c>
      <c r="W378" s="98">
        <v>3.5350483806493331</v>
      </c>
      <c r="X378" s="98">
        <v>4.0691336790021513</v>
      </c>
      <c r="Y378" s="98">
        <v>4.5667248169412735</v>
      </c>
      <c r="DA378" s="63" t="s">
        <v>3344</v>
      </c>
    </row>
    <row r="379" spans="1:105" ht="12" customHeight="1" x14ac:dyDescent="0.25">
      <c r="A379" s="121" t="s">
        <v>54</v>
      </c>
      <c r="B379" s="122"/>
      <c r="C379" s="122">
        <v>3.6864285841885556</v>
      </c>
      <c r="D379" s="122">
        <v>3.2514718716417055</v>
      </c>
      <c r="E379" s="122">
        <v>3.6576586775101969</v>
      </c>
      <c r="F379" s="122">
        <v>4.8529754820014803</v>
      </c>
      <c r="G379" s="122">
        <v>6.0220469995634467</v>
      </c>
      <c r="H379" s="122">
        <v>11.06751412930798</v>
      </c>
      <c r="I379" s="122">
        <v>15.228615329938535</v>
      </c>
      <c r="J379" s="122">
        <v>18.81590690561757</v>
      </c>
      <c r="K379" s="122">
        <v>18.916489649431352</v>
      </c>
      <c r="L379" s="122">
        <v>14.598641068477102</v>
      </c>
      <c r="M379" s="122">
        <v>16.666347879404423</v>
      </c>
      <c r="N379" s="122">
        <v>15.76197613738368</v>
      </c>
      <c r="O379" s="122">
        <v>11.313743513780427</v>
      </c>
      <c r="P379" s="122">
        <v>4.4203878449089409</v>
      </c>
      <c r="Q379" s="122">
        <v>0</v>
      </c>
      <c r="R379" s="122">
        <v>0</v>
      </c>
      <c r="S379" s="122">
        <v>0</v>
      </c>
      <c r="T379" s="122">
        <v>0</v>
      </c>
      <c r="U379" s="122">
        <v>3.9496049432550975</v>
      </c>
      <c r="V379" s="122">
        <v>6.7818463450798978</v>
      </c>
      <c r="W379" s="122">
        <v>8.7812999313503362</v>
      </c>
      <c r="X379" s="122">
        <v>10.46218284496423</v>
      </c>
      <c r="Y379" s="122">
        <v>12.662720733951648</v>
      </c>
      <c r="DA379" s="130" t="s">
        <v>3345</v>
      </c>
    </row>
    <row r="380" spans="1:105" ht="12" customHeight="1" x14ac:dyDescent="0.25">
      <c r="A380" s="97" t="s">
        <v>202</v>
      </c>
      <c r="B380" s="98"/>
      <c r="C380" s="98">
        <v>6.7740845169933103E-2</v>
      </c>
      <c r="D380" s="98">
        <v>8.0861467063776157E-2</v>
      </c>
      <c r="E380" s="98">
        <v>0.10347092565651364</v>
      </c>
      <c r="F380" s="98">
        <v>0.12571103685110252</v>
      </c>
      <c r="G380" s="98">
        <v>0.17913349362595876</v>
      </c>
      <c r="H380" s="98">
        <v>0.38030028612643924</v>
      </c>
      <c r="I380" s="98">
        <v>0.33734642944519266</v>
      </c>
      <c r="J380" s="98">
        <v>1.1273264511836982</v>
      </c>
      <c r="K380" s="98">
        <v>0.97845109016754672</v>
      </c>
      <c r="L380" s="98">
        <v>0.81308248096851832</v>
      </c>
      <c r="M380" s="98">
        <v>0.62903401481522814</v>
      </c>
      <c r="N380" s="98">
        <v>0.53430609445560207</v>
      </c>
      <c r="O380" s="98">
        <v>0.37743353236472216</v>
      </c>
      <c r="P380" s="98">
        <v>8.3834223167656707E-2</v>
      </c>
      <c r="Q380" s="98">
        <v>0</v>
      </c>
      <c r="R380" s="98">
        <v>0</v>
      </c>
      <c r="S380" s="98">
        <v>0</v>
      </c>
      <c r="T380" s="98">
        <v>0</v>
      </c>
      <c r="U380" s="98">
        <v>6.6148945020027772E-2</v>
      </c>
      <c r="V380" s="98">
        <v>0.20673760769880442</v>
      </c>
      <c r="W380" s="98">
        <v>0.4022391002485784</v>
      </c>
      <c r="X380" s="98">
        <v>0.47363986638265265</v>
      </c>
      <c r="Y380" s="98">
        <v>0.81749286893739992</v>
      </c>
      <c r="DA380" s="63" t="s">
        <v>3346</v>
      </c>
    </row>
    <row r="381" spans="1:105" ht="12" customHeight="1" x14ac:dyDescent="0.25">
      <c r="A381" s="97" t="s">
        <v>50</v>
      </c>
      <c r="B381" s="98"/>
      <c r="C381" s="98">
        <v>0.89605483475653813</v>
      </c>
      <c r="D381" s="98">
        <v>1.0594771201548197</v>
      </c>
      <c r="E381" s="98">
        <v>1.1540746549905541</v>
      </c>
      <c r="F381" s="98">
        <v>1.566744139167193</v>
      </c>
      <c r="G381" s="98">
        <v>1.7152079132522919</v>
      </c>
      <c r="H381" s="98">
        <v>2.4659148767241006</v>
      </c>
      <c r="I381" s="98">
        <v>3.6446241392861438</v>
      </c>
      <c r="J381" s="98">
        <v>4.3319289611311325</v>
      </c>
      <c r="K381" s="98">
        <v>5.2043765320730841</v>
      </c>
      <c r="L381" s="98">
        <v>4.1316199790127968</v>
      </c>
      <c r="M381" s="98">
        <v>5.1752599543602393</v>
      </c>
      <c r="N381" s="98">
        <v>4.3003975867781472</v>
      </c>
      <c r="O381" s="98">
        <v>3.1852273734822898</v>
      </c>
      <c r="P381" s="98">
        <v>1.1377870378195931</v>
      </c>
      <c r="Q381" s="98">
        <v>0</v>
      </c>
      <c r="R381" s="98">
        <v>0</v>
      </c>
      <c r="S381" s="98">
        <v>0</v>
      </c>
      <c r="T381" s="98">
        <v>0</v>
      </c>
      <c r="U381" s="98">
        <v>0.76602815131967117</v>
      </c>
      <c r="V381" s="98">
        <v>1.3591030874142114</v>
      </c>
      <c r="W381" s="98">
        <v>1.9724643371910446</v>
      </c>
      <c r="X381" s="98">
        <v>2.5071011754283115</v>
      </c>
      <c r="Y381" s="98">
        <v>2.7906706368615679</v>
      </c>
      <c r="DA381" s="63" t="s">
        <v>3347</v>
      </c>
    </row>
    <row r="382" spans="1:105" ht="12" customHeight="1" x14ac:dyDescent="0.25">
      <c r="A382" s="109" t="s">
        <v>120</v>
      </c>
      <c r="B382" s="33"/>
      <c r="C382" s="33">
        <v>2.7226329042620843</v>
      </c>
      <c r="D382" s="33">
        <v>2.1111332844231097</v>
      </c>
      <c r="E382" s="33">
        <v>2.4001130968631292</v>
      </c>
      <c r="F382" s="33">
        <v>3.160520305983185</v>
      </c>
      <c r="G382" s="33">
        <v>4.1277055926851958</v>
      </c>
      <c r="H382" s="33">
        <v>8.2212989664574412</v>
      </c>
      <c r="I382" s="33">
        <v>11.246644761207198</v>
      </c>
      <c r="J382" s="33">
        <v>13.35665149330274</v>
      </c>
      <c r="K382" s="33">
        <v>12.73366202719072</v>
      </c>
      <c r="L382" s="33">
        <v>9.6539386084957872</v>
      </c>
      <c r="M382" s="33">
        <v>10.862053910228957</v>
      </c>
      <c r="N382" s="33">
        <v>10.927272456149931</v>
      </c>
      <c r="O382" s="33">
        <v>7.751082607933415</v>
      </c>
      <c r="P382" s="33">
        <v>3.198766583921691</v>
      </c>
      <c r="Q382" s="33">
        <v>0</v>
      </c>
      <c r="R382" s="33">
        <v>0</v>
      </c>
      <c r="S382" s="33">
        <v>0</v>
      </c>
      <c r="T382" s="33">
        <v>0</v>
      </c>
      <c r="U382" s="33">
        <v>3.1174278469153984</v>
      </c>
      <c r="V382" s="33">
        <v>5.2160056499668821</v>
      </c>
      <c r="W382" s="33">
        <v>6.4065964939107136</v>
      </c>
      <c r="X382" s="33">
        <v>7.4814418031532668</v>
      </c>
      <c r="Y382" s="33">
        <v>9.0545572281526798</v>
      </c>
      <c r="DA382" s="60" t="s">
        <v>3348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23.835213575663406</v>
      </c>
      <c r="D384" s="117">
        <f t="shared" si="157"/>
        <v>21.10496413619061</v>
      </c>
      <c r="E384" s="117">
        <f t="shared" si="157"/>
        <v>24.695941522871934</v>
      </c>
      <c r="F384" s="117">
        <f t="shared" si="157"/>
        <v>34.480112970262319</v>
      </c>
      <c r="G384" s="117">
        <f t="shared" si="157"/>
        <v>45.023532388526434</v>
      </c>
      <c r="H384" s="117">
        <f t="shared" si="157"/>
        <v>70.603635195920489</v>
      </c>
      <c r="I384" s="117">
        <f t="shared" si="157"/>
        <v>97.055625336493634</v>
      </c>
      <c r="J384" s="117">
        <f t="shared" si="157"/>
        <v>116.59571912906151</v>
      </c>
      <c r="K384" s="117">
        <f t="shared" si="157"/>
        <v>130.82364873533052</v>
      </c>
      <c r="L384" s="117">
        <f t="shared" si="157"/>
        <v>97.797903867133797</v>
      </c>
      <c r="M384" s="117">
        <f t="shared" si="157"/>
        <v>114.55188694997638</v>
      </c>
      <c r="N384" s="117">
        <f t="shared" si="157"/>
        <v>112.13245559445032</v>
      </c>
      <c r="O384" s="117">
        <f t="shared" si="157"/>
        <v>83.662101218711726</v>
      </c>
      <c r="P384" s="117">
        <f t="shared" si="157"/>
        <v>29.812361223018982</v>
      </c>
      <c r="Q384" s="117">
        <f t="shared" si="157"/>
        <v>0</v>
      </c>
      <c r="R384" s="117">
        <f t="shared" ref="R384:V384" si="158">R385+R388+R390+R403</f>
        <v>0</v>
      </c>
      <c r="S384" s="117">
        <f t="shared" si="158"/>
        <v>0</v>
      </c>
      <c r="T384" s="117">
        <f t="shared" si="158"/>
        <v>0</v>
      </c>
      <c r="U384" s="117">
        <f t="shared" si="158"/>
        <v>26.181253157572442</v>
      </c>
      <c r="V384" s="117">
        <f t="shared" si="158"/>
        <v>44.866114817105405</v>
      </c>
      <c r="W384" s="117">
        <f t="shared" ref="W384:Y384" si="159">W385+W388+W390+W403</f>
        <v>56.247753766142786</v>
      </c>
      <c r="X384" s="117">
        <f t="shared" si="159"/>
        <v>65.417763421685592</v>
      </c>
      <c r="Y384" s="117">
        <f t="shared" si="159"/>
        <v>78.889555212968105</v>
      </c>
      <c r="DA384" s="129" t="s">
        <v>3494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16.047811335188875</v>
      </c>
      <c r="D385" s="122">
        <f t="shared" si="160"/>
        <v>14.725682191824751</v>
      </c>
      <c r="E385" s="122">
        <f t="shared" si="160"/>
        <v>17.209314355873861</v>
      </c>
      <c r="F385" s="122">
        <f t="shared" si="160"/>
        <v>24.215780399287972</v>
      </c>
      <c r="G385" s="122">
        <f t="shared" si="160"/>
        <v>30.726463824458026</v>
      </c>
      <c r="H385" s="122">
        <f t="shared" si="160"/>
        <v>50.233033349657106</v>
      </c>
      <c r="I385" s="122">
        <f t="shared" si="160"/>
        <v>68.376832580197984</v>
      </c>
      <c r="J385" s="122">
        <f t="shared" si="160"/>
        <v>81.763770379946394</v>
      </c>
      <c r="K385" s="122">
        <f t="shared" si="160"/>
        <v>93.928192222851521</v>
      </c>
      <c r="L385" s="122">
        <f t="shared" si="160"/>
        <v>68.503368893948831</v>
      </c>
      <c r="M385" s="122">
        <f t="shared" si="160"/>
        <v>80.525397803959436</v>
      </c>
      <c r="N385" s="122">
        <f t="shared" si="160"/>
        <v>76.66094506838283</v>
      </c>
      <c r="O385" s="122">
        <f t="shared" si="160"/>
        <v>59.578301492424856</v>
      </c>
      <c r="P385" s="122">
        <f t="shared" si="160"/>
        <v>20.989739733392941</v>
      </c>
      <c r="Q385" s="122">
        <f t="shared" si="160"/>
        <v>0</v>
      </c>
      <c r="R385" s="122">
        <f t="shared" ref="R385:V385" si="161">SUM(R386:R387)</f>
        <v>0</v>
      </c>
      <c r="S385" s="122">
        <f t="shared" si="161"/>
        <v>0</v>
      </c>
      <c r="T385" s="122">
        <f t="shared" si="161"/>
        <v>0</v>
      </c>
      <c r="U385" s="122">
        <f t="shared" si="161"/>
        <v>16.961629574739593</v>
      </c>
      <c r="V385" s="122">
        <f t="shared" si="161"/>
        <v>28.860204055983537</v>
      </c>
      <c r="W385" s="122">
        <f t="shared" ref="W385:Y385" si="162">SUM(W386:W387)</f>
        <v>35.465012954966312</v>
      </c>
      <c r="X385" s="122">
        <f t="shared" si="162"/>
        <v>40.034659065948226</v>
      </c>
      <c r="Y385" s="122">
        <f t="shared" si="162"/>
        <v>50.140382011538279</v>
      </c>
      <c r="DA385" s="130" t="s">
        <v>3495</v>
      </c>
    </row>
    <row r="386" spans="1:105" ht="12" customHeight="1" x14ac:dyDescent="0.25">
      <c r="A386" s="97" t="s">
        <v>199</v>
      </c>
      <c r="B386" s="98"/>
      <c r="C386" s="98">
        <v>15.907693218289507</v>
      </c>
      <c r="D386" s="98">
        <v>14.601219356901403</v>
      </c>
      <c r="E386" s="98">
        <v>17.073275536450936</v>
      </c>
      <c r="F386" s="98">
        <v>24.024790432899241</v>
      </c>
      <c r="G386" s="98">
        <v>30.492259499516567</v>
      </c>
      <c r="H386" s="98">
        <v>49.865466336578812</v>
      </c>
      <c r="I386" s="98">
        <v>67.880504688058195</v>
      </c>
      <c r="J386" s="98">
        <v>81.184671367884448</v>
      </c>
      <c r="K386" s="98">
        <v>93.287636508458704</v>
      </c>
      <c r="L386" s="98">
        <v>68.038954002802015</v>
      </c>
      <c r="M386" s="98">
        <v>79.975300771016805</v>
      </c>
      <c r="N386" s="98">
        <v>76.143832216086849</v>
      </c>
      <c r="O386" s="98">
        <v>59.170438308104579</v>
      </c>
      <c r="P386" s="98">
        <v>20.844165573800638</v>
      </c>
      <c r="Q386" s="98">
        <v>0</v>
      </c>
      <c r="R386" s="98">
        <v>0</v>
      </c>
      <c r="S386" s="98">
        <v>0</v>
      </c>
      <c r="T386" s="98">
        <v>0</v>
      </c>
      <c r="U386" s="98">
        <v>16.851218003196916</v>
      </c>
      <c r="V386" s="98">
        <v>28.672399060724999</v>
      </c>
      <c r="W386" s="98">
        <v>35.233354858889449</v>
      </c>
      <c r="X386" s="98">
        <v>39.769299395239223</v>
      </c>
      <c r="Y386" s="98">
        <v>49.808721267850594</v>
      </c>
      <c r="DA386" s="63" t="s">
        <v>3496</v>
      </c>
    </row>
    <row r="387" spans="1:105" ht="12" customHeight="1" x14ac:dyDescent="0.25">
      <c r="A387" s="97" t="s">
        <v>53</v>
      </c>
      <c r="B387" s="98"/>
      <c r="C387" s="98">
        <v>0.14011811689936754</v>
      </c>
      <c r="D387" s="98">
        <v>0.12446283492334749</v>
      </c>
      <c r="E387" s="98">
        <v>0.13603881942292567</v>
      </c>
      <c r="F387" s="98">
        <v>0.19098996638872959</v>
      </c>
      <c r="G387" s="98">
        <v>0.23420432494146032</v>
      </c>
      <c r="H387" s="98">
        <v>0.36756701307829126</v>
      </c>
      <c r="I387" s="98">
        <v>0.49632789213979178</v>
      </c>
      <c r="J387" s="98">
        <v>0.57909901206194514</v>
      </c>
      <c r="K387" s="98">
        <v>0.64055571439281234</v>
      </c>
      <c r="L387" s="98">
        <v>0.46441489114680995</v>
      </c>
      <c r="M387" s="98">
        <v>0.55009703294263745</v>
      </c>
      <c r="N387" s="98">
        <v>0.51711285229598558</v>
      </c>
      <c r="O387" s="98">
        <v>0.40786318432027524</v>
      </c>
      <c r="P387" s="98">
        <v>0.14557415959230355</v>
      </c>
      <c r="Q387" s="98">
        <v>0</v>
      </c>
      <c r="R387" s="98">
        <v>0</v>
      </c>
      <c r="S387" s="98">
        <v>0</v>
      </c>
      <c r="T387" s="98">
        <v>0</v>
      </c>
      <c r="U387" s="98">
        <v>0.11041157154267871</v>
      </c>
      <c r="V387" s="98">
        <v>0.18780499525853936</v>
      </c>
      <c r="W387" s="98">
        <v>0.23165809607686588</v>
      </c>
      <c r="X387" s="98">
        <v>0.26535967070900029</v>
      </c>
      <c r="Y387" s="98">
        <v>0.33166074368768783</v>
      </c>
      <c r="DA387" s="63" t="s">
        <v>3497</v>
      </c>
    </row>
    <row r="388" spans="1:105" ht="12" customHeight="1" x14ac:dyDescent="0.25">
      <c r="A388" s="121" t="s">
        <v>92</v>
      </c>
      <c r="B388" s="122"/>
      <c r="C388" s="122">
        <f t="shared" ref="C388:Y388" si="163">C389</f>
        <v>0.90227625141299239</v>
      </c>
      <c r="D388" s="122">
        <f t="shared" si="163"/>
        <v>0.51554675337880185</v>
      </c>
      <c r="E388" s="122">
        <f t="shared" si="163"/>
        <v>1.1623397202402066</v>
      </c>
      <c r="F388" s="122">
        <f t="shared" si="163"/>
        <v>1.8316903253362771</v>
      </c>
      <c r="G388" s="122">
        <f t="shared" si="163"/>
        <v>3.6908133934892349</v>
      </c>
      <c r="H388" s="122">
        <f t="shared" si="163"/>
        <v>1.9496999763971488</v>
      </c>
      <c r="I388" s="122">
        <f t="shared" si="163"/>
        <v>3.0904689738872757</v>
      </c>
      <c r="J388" s="122">
        <f t="shared" si="163"/>
        <v>3.0826032024190493</v>
      </c>
      <c r="K388" s="122">
        <f t="shared" si="163"/>
        <v>4.9817216440939998</v>
      </c>
      <c r="L388" s="122">
        <f t="shared" si="163"/>
        <v>4.5310611670530339</v>
      </c>
      <c r="M388" s="122">
        <f t="shared" si="163"/>
        <v>3.9560558351267967</v>
      </c>
      <c r="N388" s="122">
        <f t="shared" si="163"/>
        <v>6.1707958433316241</v>
      </c>
      <c r="O388" s="122">
        <f t="shared" si="163"/>
        <v>1.0022247522599066</v>
      </c>
      <c r="P388" s="122">
        <f t="shared" si="163"/>
        <v>9.9877077080154697E-2</v>
      </c>
      <c r="Q388" s="122">
        <f t="shared" si="163"/>
        <v>0</v>
      </c>
      <c r="R388" s="122">
        <f t="shared" si="163"/>
        <v>0</v>
      </c>
      <c r="S388" s="122">
        <f t="shared" si="163"/>
        <v>0</v>
      </c>
      <c r="T388" s="122">
        <f t="shared" si="163"/>
        <v>0</v>
      </c>
      <c r="U388" s="122">
        <f t="shared" si="163"/>
        <v>0.46028368484131965</v>
      </c>
      <c r="V388" s="122">
        <f t="shared" si="163"/>
        <v>0.86114702527147191</v>
      </c>
      <c r="W388" s="122">
        <f t="shared" si="163"/>
        <v>1.0761546564758533</v>
      </c>
      <c r="X388" s="122">
        <f t="shared" si="163"/>
        <v>1.6339379524839384</v>
      </c>
      <c r="Y388" s="122">
        <f t="shared" si="163"/>
        <v>0.73234715089013092</v>
      </c>
      <c r="DA388" s="130" t="s">
        <v>3498</v>
      </c>
    </row>
    <row r="389" spans="1:105" ht="12" customHeight="1" x14ac:dyDescent="0.25">
      <c r="A389" s="97" t="s">
        <v>53</v>
      </c>
      <c r="B389" s="98"/>
      <c r="C389" s="98">
        <v>0.90227625141299239</v>
      </c>
      <c r="D389" s="98">
        <v>0.51554675337880185</v>
      </c>
      <c r="E389" s="98">
        <v>1.1623397202402066</v>
      </c>
      <c r="F389" s="98">
        <v>1.8316903253362771</v>
      </c>
      <c r="G389" s="98">
        <v>3.6908133934892349</v>
      </c>
      <c r="H389" s="98">
        <v>1.9496999763971488</v>
      </c>
      <c r="I389" s="98">
        <v>3.0904689738872757</v>
      </c>
      <c r="J389" s="98">
        <v>3.0826032024190493</v>
      </c>
      <c r="K389" s="98">
        <v>4.9817216440939998</v>
      </c>
      <c r="L389" s="98">
        <v>4.5310611670530339</v>
      </c>
      <c r="M389" s="98">
        <v>3.9560558351267967</v>
      </c>
      <c r="N389" s="98">
        <v>6.1707958433316241</v>
      </c>
      <c r="O389" s="98">
        <v>1.0022247522599066</v>
      </c>
      <c r="P389" s="98">
        <v>9.9877077080154697E-2</v>
      </c>
      <c r="Q389" s="98">
        <v>0</v>
      </c>
      <c r="R389" s="98">
        <v>0</v>
      </c>
      <c r="S389" s="98">
        <v>0</v>
      </c>
      <c r="T389" s="98">
        <v>0</v>
      </c>
      <c r="U389" s="98">
        <v>0.46028368484131965</v>
      </c>
      <c r="V389" s="98">
        <v>0.86114702527147191</v>
      </c>
      <c r="W389" s="98">
        <v>1.0761546564758533</v>
      </c>
      <c r="X389" s="98">
        <v>1.6339379524839384</v>
      </c>
      <c r="Y389" s="98">
        <v>0.73234715089013092</v>
      </c>
      <c r="DA389" s="63" t="s">
        <v>3499</v>
      </c>
    </row>
    <row r="390" spans="1:105" ht="12" customHeight="1" x14ac:dyDescent="0.25">
      <c r="A390" s="121" t="s">
        <v>55</v>
      </c>
      <c r="B390" s="122"/>
      <c r="C390" s="122">
        <v>4.318355641724426</v>
      </c>
      <c r="D390" s="122">
        <v>3.6456337046315483</v>
      </c>
      <c r="E390" s="122">
        <v>3.8205300267103461</v>
      </c>
      <c r="F390" s="122">
        <v>5.1090778953947664</v>
      </c>
      <c r="G390" s="122">
        <v>6.4391412235197079</v>
      </c>
      <c r="H390" s="122">
        <v>10.637756486965511</v>
      </c>
      <c r="I390" s="122">
        <v>14.868857512892593</v>
      </c>
      <c r="J390" s="122">
        <v>18.575281438854208</v>
      </c>
      <c r="K390" s="122">
        <v>18.763026330558805</v>
      </c>
      <c r="L390" s="122">
        <v>14.622411018424556</v>
      </c>
      <c r="M390" s="122">
        <v>18.484942698362495</v>
      </c>
      <c r="N390" s="122">
        <v>18.178731336109628</v>
      </c>
      <c r="O390" s="122">
        <v>15.070832516543252</v>
      </c>
      <c r="P390" s="122">
        <v>5.5354165684606622</v>
      </c>
      <c r="Q390" s="122">
        <v>0</v>
      </c>
      <c r="R390" s="122">
        <v>0</v>
      </c>
      <c r="S390" s="122">
        <v>0</v>
      </c>
      <c r="T390" s="122">
        <v>0</v>
      </c>
      <c r="U390" s="122">
        <v>5.6052626084192037</v>
      </c>
      <c r="V390" s="122">
        <v>9.6830222725444308</v>
      </c>
      <c r="W390" s="122">
        <v>12.652432566686159</v>
      </c>
      <c r="X390" s="122">
        <v>15.325495048848083</v>
      </c>
      <c r="Y390" s="122">
        <v>17.766118708797077</v>
      </c>
      <c r="DA390" s="130" t="s">
        <v>3500</v>
      </c>
    </row>
    <row r="391" spans="1:105" ht="12" customHeight="1" x14ac:dyDescent="0.25">
      <c r="A391" s="97" t="s">
        <v>132</v>
      </c>
      <c r="B391" s="98"/>
      <c r="C391" s="98">
        <v>2.3736898840304946E-2</v>
      </c>
      <c r="D391" s="98">
        <v>3.1619084236234184E-2</v>
      </c>
      <c r="E391" s="98">
        <v>3.2473825586624129E-2</v>
      </c>
      <c r="F391" s="98">
        <v>4.7921409758708011E-2</v>
      </c>
      <c r="G391" s="98">
        <v>7.3940676741298908E-2</v>
      </c>
      <c r="H391" s="98">
        <v>0.15367656855382908</v>
      </c>
      <c r="I391" s="98">
        <v>0.31577264369197772</v>
      </c>
      <c r="J391" s="98">
        <v>1.3734054720593676</v>
      </c>
      <c r="K391" s="98">
        <v>1.0101883559712928</v>
      </c>
      <c r="L391" s="98">
        <v>0.82935831811719596</v>
      </c>
      <c r="M391" s="98">
        <v>0.70113084292896166</v>
      </c>
      <c r="N391" s="98">
        <v>0.53969294074995489</v>
      </c>
      <c r="O391" s="98">
        <v>0.47839532967035364</v>
      </c>
      <c r="P391" s="98">
        <v>1.0447680965241525E-2</v>
      </c>
      <c r="Q391" s="98">
        <v>0</v>
      </c>
      <c r="R391" s="98">
        <v>0</v>
      </c>
      <c r="S391" s="98">
        <v>0</v>
      </c>
      <c r="T391" s="98">
        <v>0</v>
      </c>
      <c r="U391" s="98">
        <v>1.4233071763268554E-2</v>
      </c>
      <c r="V391" s="98">
        <v>7.4953659182277824E-2</v>
      </c>
      <c r="W391" s="98">
        <v>0.23580803223259997</v>
      </c>
      <c r="X391" s="98">
        <v>0.57649755237578282</v>
      </c>
      <c r="Y391" s="98">
        <v>1.1715218078998213</v>
      </c>
      <c r="DA391" s="63" t="s">
        <v>3501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0</v>
      </c>
      <c r="E392" s="98">
        <v>1.1414400333634263E-4</v>
      </c>
      <c r="F392" s="98">
        <v>1.1196804470776125E-4</v>
      </c>
      <c r="G392" s="98">
        <v>1.7316753846236482E-4</v>
      </c>
      <c r="H392" s="98">
        <v>3.5208257552100567E-4</v>
      </c>
      <c r="I392" s="98">
        <v>1.7643855513618135E-3</v>
      </c>
      <c r="J392" s="98">
        <v>1.0278513713874849E-2</v>
      </c>
      <c r="K392" s="98">
        <v>9.6124777116869588E-3</v>
      </c>
      <c r="L392" s="98">
        <v>4.7453038905670951E-3</v>
      </c>
      <c r="M392" s="98">
        <v>1.6393776682148802E-3</v>
      </c>
      <c r="N392" s="98">
        <v>4.0368155584699968E-3</v>
      </c>
      <c r="O392" s="98">
        <v>5.0989332601516476E-3</v>
      </c>
      <c r="P392" s="98">
        <v>3.8710435460696129E-4</v>
      </c>
      <c r="Q392" s="98">
        <v>0</v>
      </c>
      <c r="R392" s="98">
        <v>0</v>
      </c>
      <c r="S392" s="98">
        <v>0</v>
      </c>
      <c r="T392" s="98">
        <v>0</v>
      </c>
      <c r="U392" s="98">
        <v>3.6872459696118428E-4</v>
      </c>
      <c r="V392" s="98">
        <v>9.6294554708744901E-4</v>
      </c>
      <c r="W392" s="98">
        <v>3.198561745403985E-3</v>
      </c>
      <c r="X392" s="98">
        <v>6.895739406959177E-3</v>
      </c>
      <c r="Y392" s="98">
        <v>1.279824801364101E-2</v>
      </c>
      <c r="DA392" s="63" t="s">
        <v>3502</v>
      </c>
    </row>
    <row r="393" spans="1:105" ht="12" customHeight="1" x14ac:dyDescent="0.25">
      <c r="A393" s="100" t="s">
        <v>199</v>
      </c>
      <c r="B393" s="101"/>
      <c r="C393" s="101">
        <v>0</v>
      </c>
      <c r="D393" s="101">
        <v>0</v>
      </c>
      <c r="E393" s="101">
        <v>5.9982304032805397E-6</v>
      </c>
      <c r="F393" s="101">
        <v>7.7167057826073491E-6</v>
      </c>
      <c r="G393" s="101">
        <v>1.1527745427556517E-5</v>
      </c>
      <c r="H393" s="101">
        <v>3.2202290516149712E-5</v>
      </c>
      <c r="I393" s="101">
        <v>1.3130638067653327E-4</v>
      </c>
      <c r="J393" s="101">
        <v>7.2205514079837685E-4</v>
      </c>
      <c r="K393" s="101">
        <v>6.345642808778918E-4</v>
      </c>
      <c r="L393" s="101">
        <v>3.1035079687633405E-4</v>
      </c>
      <c r="M393" s="101">
        <v>1.6539084270159103E-4</v>
      </c>
      <c r="N393" s="101">
        <v>2.7385652127454648E-4</v>
      </c>
      <c r="O393" s="101">
        <v>2.2966095492657433E-4</v>
      </c>
      <c r="P393" s="101">
        <v>3.4547094830933253E-5</v>
      </c>
      <c r="Q393" s="101">
        <v>0</v>
      </c>
      <c r="R393" s="101">
        <v>0</v>
      </c>
      <c r="S393" s="101">
        <v>0</v>
      </c>
      <c r="T393" s="101">
        <v>0</v>
      </c>
      <c r="U393" s="101">
        <v>3.1071367101456344E-5</v>
      </c>
      <c r="V393" s="101">
        <v>6.661671183712035E-5</v>
      </c>
      <c r="W393" s="101">
        <v>2.4450006180833675E-4</v>
      </c>
      <c r="X393" s="101">
        <v>5.691870768526773E-4</v>
      </c>
      <c r="Y393" s="101">
        <v>8.5499203328218089E-4</v>
      </c>
      <c r="DA393" s="131" t="s">
        <v>3503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0</v>
      </c>
      <c r="E394" s="104">
        <v>1.0814577293306209E-4</v>
      </c>
      <c r="F394" s="104">
        <v>1.0425133892515391E-4</v>
      </c>
      <c r="G394" s="104">
        <v>1.616397930348083E-4</v>
      </c>
      <c r="H394" s="104">
        <v>3.1988028500485596E-4</v>
      </c>
      <c r="I394" s="104">
        <v>1.6330791706852801E-3</v>
      </c>
      <c r="J394" s="104">
        <v>9.556458573076472E-3</v>
      </c>
      <c r="K394" s="104">
        <v>8.9779134308090678E-3</v>
      </c>
      <c r="L394" s="104">
        <v>4.434953093690761E-3</v>
      </c>
      <c r="M394" s="104">
        <v>1.4739868255132891E-3</v>
      </c>
      <c r="N394" s="104">
        <v>3.76295903719545E-3</v>
      </c>
      <c r="O394" s="104">
        <v>4.8692723052250735E-3</v>
      </c>
      <c r="P394" s="104">
        <v>3.5255725977602803E-4</v>
      </c>
      <c r="Q394" s="104">
        <v>0</v>
      </c>
      <c r="R394" s="104">
        <v>0</v>
      </c>
      <c r="S394" s="104">
        <v>0</v>
      </c>
      <c r="T394" s="104">
        <v>0</v>
      </c>
      <c r="U394" s="104">
        <v>3.3765322985972792E-4</v>
      </c>
      <c r="V394" s="104">
        <v>8.963288352503287E-4</v>
      </c>
      <c r="W394" s="104">
        <v>2.9540616835956484E-3</v>
      </c>
      <c r="X394" s="104">
        <v>6.3265523301064995E-3</v>
      </c>
      <c r="Y394" s="104">
        <v>1.1943255980358829E-2</v>
      </c>
      <c r="DA394" s="132" t="s">
        <v>3504</v>
      </c>
    </row>
    <row r="395" spans="1:105" ht="12" customHeight="1" x14ac:dyDescent="0.25">
      <c r="A395" s="106" t="s">
        <v>124</v>
      </c>
      <c r="B395" s="101"/>
      <c r="C395" s="101">
        <v>2.4074112021464922</v>
      </c>
      <c r="D395" s="101">
        <v>2.5514848515249802</v>
      </c>
      <c r="E395" s="101">
        <v>3.1107461031585033</v>
      </c>
      <c r="F395" s="101">
        <v>3.5603997667695633</v>
      </c>
      <c r="G395" s="101">
        <v>3.1518299444148781</v>
      </c>
      <c r="H395" s="101">
        <v>5.3664140100170012</v>
      </c>
      <c r="I395" s="101">
        <v>5.7204811444481747</v>
      </c>
      <c r="J395" s="101">
        <v>6.3805945505788806</v>
      </c>
      <c r="K395" s="101">
        <v>7.9032543013728089</v>
      </c>
      <c r="L395" s="101">
        <v>6.8296144129722931</v>
      </c>
      <c r="M395" s="101">
        <v>8.8685003064961876</v>
      </c>
      <c r="N395" s="101">
        <v>7.7910603314463742</v>
      </c>
      <c r="O395" s="101">
        <v>7.221967498139473</v>
      </c>
      <c r="P395" s="101">
        <v>2.978434297748505</v>
      </c>
      <c r="Q395" s="101">
        <v>0</v>
      </c>
      <c r="R395" s="101">
        <v>0</v>
      </c>
      <c r="S395" s="101">
        <v>0</v>
      </c>
      <c r="T395" s="101">
        <v>0</v>
      </c>
      <c r="U395" s="101">
        <v>1.7475256508620043</v>
      </c>
      <c r="V395" s="101">
        <v>3.4376090051569963</v>
      </c>
      <c r="W395" s="101">
        <v>5.0410066181508943</v>
      </c>
      <c r="X395" s="101">
        <v>6.905390961501638</v>
      </c>
      <c r="Y395" s="101">
        <v>6.1343090929863608</v>
      </c>
      <c r="DA395" s="131" t="s">
        <v>3505</v>
      </c>
    </row>
    <row r="396" spans="1:105" ht="12" customHeight="1" x14ac:dyDescent="0.25">
      <c r="A396" s="107" t="s">
        <v>123</v>
      </c>
      <c r="B396" s="104"/>
      <c r="C396" s="104">
        <v>0</v>
      </c>
      <c r="D396" s="104">
        <v>2.8198880745300132E-3</v>
      </c>
      <c r="E396" s="104">
        <v>1.0119704832704777E-2</v>
      </c>
      <c r="F396" s="104">
        <v>9.087863744193788E-3</v>
      </c>
      <c r="G396" s="104">
        <v>6.6408763482153181E-3</v>
      </c>
      <c r="H396" s="104">
        <v>8.1180627753890348E-3</v>
      </c>
      <c r="I396" s="104">
        <v>4.2354574934527218E-2</v>
      </c>
      <c r="J396" s="104">
        <v>7.0974617755918554E-2</v>
      </c>
      <c r="K396" s="104">
        <v>7.1416076952100102E-2</v>
      </c>
      <c r="L396" s="104">
        <v>3.4044397627587576E-2</v>
      </c>
      <c r="M396" s="104">
        <v>1.0787917018371619E-3</v>
      </c>
      <c r="N396" s="104">
        <v>4.3366651669143427E-2</v>
      </c>
      <c r="O396" s="104">
        <v>6.7811163444360473E-2</v>
      </c>
      <c r="P396" s="104">
        <v>2.317987780116763E-2</v>
      </c>
      <c r="Q396" s="104">
        <v>0</v>
      </c>
      <c r="R396" s="104">
        <v>0</v>
      </c>
      <c r="S396" s="104">
        <v>0</v>
      </c>
      <c r="T396" s="104">
        <v>0</v>
      </c>
      <c r="U396" s="104">
        <v>4.3368685883860411E-3</v>
      </c>
      <c r="V396" s="104">
        <v>2.5908077931597166E-2</v>
      </c>
      <c r="W396" s="104">
        <v>6.4675823241156727E-2</v>
      </c>
      <c r="X396" s="104">
        <v>0.10828608987526581</v>
      </c>
      <c r="Y396" s="104">
        <v>1.6175997371698295E-2</v>
      </c>
      <c r="DA396" s="132" t="s">
        <v>3506</v>
      </c>
    </row>
    <row r="397" spans="1:105" ht="12" customHeight="1" x14ac:dyDescent="0.25">
      <c r="A397" s="108" t="s">
        <v>50</v>
      </c>
      <c r="B397" s="98"/>
      <c r="C397" s="98">
        <v>0</v>
      </c>
      <c r="D397" s="98">
        <v>2.5150331968206037E-4</v>
      </c>
      <c r="E397" s="98">
        <v>5.3192542515356853E-4</v>
      </c>
      <c r="F397" s="98">
        <v>6.2871491648191927E-4</v>
      </c>
      <c r="G397" s="98">
        <v>4.4479939109934568E-4</v>
      </c>
      <c r="H397" s="98">
        <v>7.4225358125300277E-4</v>
      </c>
      <c r="I397" s="98">
        <v>3.1613141035806754E-3</v>
      </c>
      <c r="J397" s="98">
        <v>4.9811948613876578E-3</v>
      </c>
      <c r="K397" s="98">
        <v>4.6980966637997302E-3</v>
      </c>
      <c r="L397" s="98">
        <v>2.2406354243480545E-3</v>
      </c>
      <c r="M397" s="98">
        <v>1.0709301441660037E-4</v>
      </c>
      <c r="N397" s="98">
        <v>2.8217682168164269E-3</v>
      </c>
      <c r="O397" s="98">
        <v>2.7825756447106675E-3</v>
      </c>
      <c r="P397" s="98">
        <v>1.9770101644502871E-3</v>
      </c>
      <c r="Q397" s="98">
        <v>0</v>
      </c>
      <c r="R397" s="98">
        <v>0</v>
      </c>
      <c r="S397" s="98">
        <v>0</v>
      </c>
      <c r="T397" s="98">
        <v>0</v>
      </c>
      <c r="U397" s="98">
        <v>3.6077107517401157E-4</v>
      </c>
      <c r="V397" s="98">
        <v>1.7181451921237678E-3</v>
      </c>
      <c r="W397" s="98">
        <v>4.9478750098251537E-3</v>
      </c>
      <c r="X397" s="98">
        <v>9.4049030694845926E-3</v>
      </c>
      <c r="Y397" s="98">
        <v>1.0425421793712254E-3</v>
      </c>
      <c r="DA397" s="63" t="s">
        <v>3507</v>
      </c>
    </row>
    <row r="398" spans="1:105" ht="12" customHeight="1" x14ac:dyDescent="0.25">
      <c r="A398" s="108" t="s">
        <v>52</v>
      </c>
      <c r="B398" s="98"/>
      <c r="C398" s="98">
        <v>0</v>
      </c>
      <c r="D398" s="98">
        <v>2.5683847548479528E-3</v>
      </c>
      <c r="E398" s="98">
        <v>9.5877794075512075E-3</v>
      </c>
      <c r="F398" s="98">
        <v>8.4591488277118692E-3</v>
      </c>
      <c r="G398" s="98">
        <v>6.1960769571159724E-3</v>
      </c>
      <c r="H398" s="98">
        <v>7.3758091941360316E-3</v>
      </c>
      <c r="I398" s="98">
        <v>3.9193260830946541E-2</v>
      </c>
      <c r="J398" s="98">
        <v>6.599342289453089E-2</v>
      </c>
      <c r="K398" s="98">
        <v>6.6717980288300366E-2</v>
      </c>
      <c r="L398" s="98">
        <v>3.1803762203239522E-2</v>
      </c>
      <c r="M398" s="98">
        <v>9.7169868742056156E-4</v>
      </c>
      <c r="N398" s="98">
        <v>4.0544883452326999E-2</v>
      </c>
      <c r="O398" s="98">
        <v>6.5028587799649804E-2</v>
      </c>
      <c r="P398" s="98">
        <v>2.1202867636717342E-2</v>
      </c>
      <c r="Q398" s="98">
        <v>0</v>
      </c>
      <c r="R398" s="98">
        <v>0</v>
      </c>
      <c r="S398" s="98">
        <v>0</v>
      </c>
      <c r="T398" s="98">
        <v>0</v>
      </c>
      <c r="U398" s="98">
        <v>3.9760975132120298E-3</v>
      </c>
      <c r="V398" s="98">
        <v>2.4189932739473397E-2</v>
      </c>
      <c r="W398" s="98">
        <v>5.9727948231331575E-2</v>
      </c>
      <c r="X398" s="98">
        <v>9.8881186805781215E-2</v>
      </c>
      <c r="Y398" s="98">
        <v>1.5133455192327068E-2</v>
      </c>
      <c r="DA398" s="63" t="s">
        <v>3508</v>
      </c>
    </row>
    <row r="399" spans="1:105" ht="12" customHeight="1" x14ac:dyDescent="0.25">
      <c r="A399" s="106" t="s">
        <v>122</v>
      </c>
      <c r="B399" s="101"/>
      <c r="C399" s="101">
        <v>1.6613602448235956</v>
      </c>
      <c r="D399" s="101">
        <v>0.92204382006573182</v>
      </c>
      <c r="E399" s="101">
        <v>0.52693970385484223</v>
      </c>
      <c r="F399" s="101">
        <v>1.206776280973678</v>
      </c>
      <c r="G399" s="101">
        <v>2.7102815765007966</v>
      </c>
      <c r="H399" s="101">
        <v>4.1008473961337915</v>
      </c>
      <c r="I399" s="101">
        <v>5.391531731771634</v>
      </c>
      <c r="J399" s="101">
        <v>5.353907464036622</v>
      </c>
      <c r="K399" s="101">
        <v>4.862173903008566</v>
      </c>
      <c r="L399" s="101">
        <v>4.3640255823373577</v>
      </c>
      <c r="M399" s="101">
        <v>7.4301555246954516</v>
      </c>
      <c r="N399" s="101">
        <v>6.5172403093375451</v>
      </c>
      <c r="O399" s="101">
        <v>4.1520438867866734</v>
      </c>
      <c r="P399" s="101">
        <v>0.98470766364999496</v>
      </c>
      <c r="Q399" s="101">
        <v>0</v>
      </c>
      <c r="R399" s="101">
        <v>0</v>
      </c>
      <c r="S399" s="101">
        <v>0</v>
      </c>
      <c r="T399" s="101">
        <v>0</v>
      </c>
      <c r="U399" s="101">
        <v>2.1871186310607551</v>
      </c>
      <c r="V399" s="101">
        <v>3.415891657025921</v>
      </c>
      <c r="W399" s="101">
        <v>3.4877699348706286</v>
      </c>
      <c r="X399" s="101">
        <v>3.3001951059866741</v>
      </c>
      <c r="Y399" s="101">
        <v>5.5380666199062603</v>
      </c>
      <c r="DA399" s="131" t="s">
        <v>3509</v>
      </c>
    </row>
    <row r="400" spans="1:105" ht="12" customHeight="1" x14ac:dyDescent="0.25">
      <c r="A400" s="107" t="s">
        <v>121</v>
      </c>
      <c r="B400" s="104"/>
      <c r="C400" s="104">
        <v>0.22584729591403385</v>
      </c>
      <c r="D400" s="104">
        <v>0.13766606073007251</v>
      </c>
      <c r="E400" s="104">
        <v>0.14013654527433553</v>
      </c>
      <c r="F400" s="104">
        <v>0.28478060610391637</v>
      </c>
      <c r="G400" s="104">
        <v>0.49627498197605696</v>
      </c>
      <c r="H400" s="104">
        <v>1.0083483669099786</v>
      </c>
      <c r="I400" s="104">
        <v>3.396953032494916</v>
      </c>
      <c r="J400" s="104">
        <v>5.3861208207095457</v>
      </c>
      <c r="K400" s="104">
        <v>4.9063812155423507</v>
      </c>
      <c r="L400" s="104">
        <v>2.5606230034795541</v>
      </c>
      <c r="M400" s="104">
        <v>1.4824378548718404</v>
      </c>
      <c r="N400" s="104">
        <v>3.2833342873481381</v>
      </c>
      <c r="O400" s="104">
        <v>3.1455157052422384</v>
      </c>
      <c r="P400" s="104">
        <v>1.5382599439411466</v>
      </c>
      <c r="Q400" s="104">
        <v>0</v>
      </c>
      <c r="R400" s="104">
        <v>0</v>
      </c>
      <c r="S400" s="104">
        <v>0</v>
      </c>
      <c r="T400" s="104">
        <v>0</v>
      </c>
      <c r="U400" s="104">
        <v>1.6516796615478289</v>
      </c>
      <c r="V400" s="104">
        <v>2.7276969277005518</v>
      </c>
      <c r="W400" s="104">
        <v>3.8199735964454749</v>
      </c>
      <c r="X400" s="104">
        <v>4.428229599701762</v>
      </c>
      <c r="Y400" s="104">
        <v>4.8932469426192942</v>
      </c>
      <c r="DA400" s="132" t="s">
        <v>3510</v>
      </c>
    </row>
    <row r="401" spans="1:105" ht="12" customHeight="1" x14ac:dyDescent="0.25">
      <c r="A401" s="108" t="s">
        <v>53</v>
      </c>
      <c r="B401" s="98"/>
      <c r="C401" s="98">
        <v>4.9818211801875359E-2</v>
      </c>
      <c r="D401" s="98">
        <v>1.2260065590997866E-2</v>
      </c>
      <c r="E401" s="98">
        <v>7.1911333268348549E-3</v>
      </c>
      <c r="F401" s="98">
        <v>1.9543859425837765E-2</v>
      </c>
      <c r="G401" s="98">
        <v>3.286374593227355E-2</v>
      </c>
      <c r="H401" s="98">
        <v>9.3024203974833741E-2</v>
      </c>
      <c r="I401" s="98">
        <v>0.25422530344023991</v>
      </c>
      <c r="J401" s="98">
        <v>0.37720788196618432</v>
      </c>
      <c r="K401" s="98">
        <v>0.31994709313233521</v>
      </c>
      <c r="L401" s="98">
        <v>0.16563475564753824</v>
      </c>
      <c r="M401" s="98">
        <v>0.1451401832235534</v>
      </c>
      <c r="N401" s="98">
        <v>0.21156582519268838</v>
      </c>
      <c r="O401" s="98">
        <v>0.11984102498873148</v>
      </c>
      <c r="P401" s="98">
        <v>0.13171995496993838</v>
      </c>
      <c r="Q401" s="98">
        <v>0</v>
      </c>
      <c r="R401" s="98">
        <v>0</v>
      </c>
      <c r="S401" s="98">
        <v>0</v>
      </c>
      <c r="T401" s="98">
        <v>0</v>
      </c>
      <c r="U401" s="98">
        <v>0.14133856930065766</v>
      </c>
      <c r="V401" s="98">
        <v>0.19202059654766893</v>
      </c>
      <c r="W401" s="98">
        <v>0.28492521579614166</v>
      </c>
      <c r="X401" s="98">
        <v>0.35909592069961094</v>
      </c>
      <c r="Y401" s="98">
        <v>0.3265221256780203</v>
      </c>
      <c r="DA401" s="63" t="s">
        <v>3511</v>
      </c>
    </row>
    <row r="402" spans="1:105" ht="12" customHeight="1" x14ac:dyDescent="0.25">
      <c r="A402" s="108" t="s">
        <v>52</v>
      </c>
      <c r="B402" s="98"/>
      <c r="C402" s="98">
        <v>0.17602908411215848</v>
      </c>
      <c r="D402" s="98">
        <v>0.12540599513907463</v>
      </c>
      <c r="E402" s="98">
        <v>0.13294541194750067</v>
      </c>
      <c r="F402" s="98">
        <v>0.26523674667807862</v>
      </c>
      <c r="G402" s="98">
        <v>0.46341123604378343</v>
      </c>
      <c r="H402" s="98">
        <v>0.91532416293514496</v>
      </c>
      <c r="I402" s="98">
        <v>3.142727729054676</v>
      </c>
      <c r="J402" s="98">
        <v>5.0089129387433617</v>
      </c>
      <c r="K402" s="98">
        <v>4.5864341224100151</v>
      </c>
      <c r="L402" s="98">
        <v>2.3949882478320159</v>
      </c>
      <c r="M402" s="98">
        <v>1.3372976716482869</v>
      </c>
      <c r="N402" s="98">
        <v>3.07176846215545</v>
      </c>
      <c r="O402" s="98">
        <v>3.0256746802535068</v>
      </c>
      <c r="P402" s="98">
        <v>1.4065399889712082</v>
      </c>
      <c r="Q402" s="98">
        <v>0</v>
      </c>
      <c r="R402" s="98">
        <v>0</v>
      </c>
      <c r="S402" s="98">
        <v>0</v>
      </c>
      <c r="T402" s="98">
        <v>0</v>
      </c>
      <c r="U402" s="98">
        <v>1.5103410922471712</v>
      </c>
      <c r="V402" s="98">
        <v>2.5356763311528829</v>
      </c>
      <c r="W402" s="98">
        <v>3.5350483806493331</v>
      </c>
      <c r="X402" s="98">
        <v>4.0691336790021513</v>
      </c>
      <c r="Y402" s="98">
        <v>4.5667248169412735</v>
      </c>
      <c r="DA402" s="63" t="s">
        <v>3512</v>
      </c>
    </row>
    <row r="403" spans="1:105" ht="12" customHeight="1" x14ac:dyDescent="0.25">
      <c r="A403" s="121" t="s">
        <v>54</v>
      </c>
      <c r="B403" s="122"/>
      <c r="C403" s="122">
        <v>2.5667703473371124</v>
      </c>
      <c r="D403" s="122">
        <v>2.218101486355506</v>
      </c>
      <c r="E403" s="122">
        <v>2.5037574200475161</v>
      </c>
      <c r="F403" s="122">
        <v>3.3235643502433052</v>
      </c>
      <c r="G403" s="122">
        <v>4.1671139470594696</v>
      </c>
      <c r="H403" s="122">
        <v>7.78314538290073</v>
      </c>
      <c r="I403" s="122">
        <v>10.719466269515792</v>
      </c>
      <c r="J403" s="122">
        <v>13.174064107841861</v>
      </c>
      <c r="K403" s="122">
        <v>13.150708537826198</v>
      </c>
      <c r="L403" s="122">
        <v>10.141062787707373</v>
      </c>
      <c r="M403" s="122">
        <v>11.585490612527664</v>
      </c>
      <c r="N403" s="122">
        <v>11.121983346626232</v>
      </c>
      <c r="O403" s="122">
        <v>8.0107424574837189</v>
      </c>
      <c r="P403" s="122">
        <v>3.1873278440852264</v>
      </c>
      <c r="Q403" s="122">
        <v>0</v>
      </c>
      <c r="R403" s="122">
        <v>0</v>
      </c>
      <c r="S403" s="122">
        <v>0</v>
      </c>
      <c r="T403" s="122">
        <v>0</v>
      </c>
      <c r="U403" s="122">
        <v>3.1540772895723275</v>
      </c>
      <c r="V403" s="122">
        <v>5.4617414633059624</v>
      </c>
      <c r="W403" s="122">
        <v>7.0541535880144632</v>
      </c>
      <c r="X403" s="122">
        <v>8.4236713544053483</v>
      </c>
      <c r="Y403" s="122">
        <v>10.250707341742629</v>
      </c>
      <c r="DA403" s="130" t="s">
        <v>3513</v>
      </c>
    </row>
    <row r="404" spans="1:105" ht="12" customHeight="1" x14ac:dyDescent="0.25">
      <c r="A404" s="97" t="s">
        <v>202</v>
      </c>
      <c r="B404" s="98"/>
      <c r="C404" s="98">
        <v>3.8556714220566862E-2</v>
      </c>
      <c r="D404" s="98">
        <v>4.6047698037157435E-2</v>
      </c>
      <c r="E404" s="98">
        <v>5.8952395304501005E-2</v>
      </c>
      <c r="F404" s="98">
        <v>7.1659411581371221E-2</v>
      </c>
      <c r="G404" s="98">
        <v>0.10216290724018015</v>
      </c>
      <c r="H404" s="98">
        <v>0.21699994570609962</v>
      </c>
      <c r="I404" s="98">
        <v>0.19258636173205917</v>
      </c>
      <c r="J404" s="98">
        <v>0.64389562376686749</v>
      </c>
      <c r="K404" s="98">
        <v>0.55914082579671076</v>
      </c>
      <c r="L404" s="98">
        <v>0.46487151518387421</v>
      </c>
      <c r="M404" s="98">
        <v>0.35977967089066243</v>
      </c>
      <c r="N404" s="98">
        <v>0.3056640386724741</v>
      </c>
      <c r="O404" s="98">
        <v>0.21594816387100849</v>
      </c>
      <c r="P404" s="98">
        <v>4.7982546641180492E-2</v>
      </c>
      <c r="Q404" s="98">
        <v>0</v>
      </c>
      <c r="R404" s="98">
        <v>0</v>
      </c>
      <c r="S404" s="98">
        <v>0</v>
      </c>
      <c r="T404" s="98">
        <v>0</v>
      </c>
      <c r="U404" s="98">
        <v>3.8679795303493372E-2</v>
      </c>
      <c r="V404" s="98">
        <v>0.12133330165118331</v>
      </c>
      <c r="W404" s="98">
        <v>0.2364892213662973</v>
      </c>
      <c r="X404" s="98">
        <v>0.27865189238633509</v>
      </c>
      <c r="Y404" s="98">
        <v>0.48097929054681127</v>
      </c>
      <c r="DA404" s="63" t="s">
        <v>3514</v>
      </c>
    </row>
    <row r="405" spans="1:105" ht="12" customHeight="1" x14ac:dyDescent="0.25">
      <c r="A405" s="97" t="s">
        <v>50</v>
      </c>
      <c r="B405" s="98"/>
      <c r="C405" s="98">
        <v>0.51122080892410582</v>
      </c>
      <c r="D405" s="98">
        <v>0.6051577065949455</v>
      </c>
      <c r="E405" s="98">
        <v>0.65995360089608135</v>
      </c>
      <c r="F405" s="98">
        <v>0.89697330268176811</v>
      </c>
      <c r="G405" s="98">
        <v>0.98310433429213373</v>
      </c>
      <c r="H405" s="98">
        <v>1.4150173983037939</v>
      </c>
      <c r="I405" s="98">
        <v>2.0938076158672856</v>
      </c>
      <c r="J405" s="98">
        <v>2.4915246508356117</v>
      </c>
      <c r="K405" s="98">
        <v>2.996759864734289</v>
      </c>
      <c r="L405" s="98">
        <v>2.3817848036744715</v>
      </c>
      <c r="M405" s="98">
        <v>2.9860208599155338</v>
      </c>
      <c r="N405" s="98">
        <v>2.4824511253369499</v>
      </c>
      <c r="O405" s="98">
        <v>1.8392419054725366</v>
      </c>
      <c r="P405" s="98">
        <v>0.65752408784756411</v>
      </c>
      <c r="Q405" s="98">
        <v>0</v>
      </c>
      <c r="R405" s="98">
        <v>0</v>
      </c>
      <c r="S405" s="98">
        <v>0</v>
      </c>
      <c r="T405" s="98">
        <v>0</v>
      </c>
      <c r="U405" s="98">
        <v>0.46475272397570982</v>
      </c>
      <c r="V405" s="98">
        <v>0.83139215619355866</v>
      </c>
      <c r="W405" s="98">
        <v>1.2113539594246603</v>
      </c>
      <c r="X405" s="98">
        <v>1.5406877496069626</v>
      </c>
      <c r="Y405" s="98">
        <v>1.7150604350747312</v>
      </c>
      <c r="DA405" s="63" t="s">
        <v>3515</v>
      </c>
    </row>
    <row r="406" spans="1:105" ht="12" customHeight="1" x14ac:dyDescent="0.25">
      <c r="A406" s="109" t="s">
        <v>120</v>
      </c>
      <c r="B406" s="33"/>
      <c r="C406" s="33">
        <v>2.0169928241924397</v>
      </c>
      <c r="D406" s="33">
        <v>1.566896081723403</v>
      </c>
      <c r="E406" s="33">
        <v>1.7848514238469337</v>
      </c>
      <c r="F406" s="33">
        <v>2.354931635980166</v>
      </c>
      <c r="G406" s="33">
        <v>3.0818467055271554</v>
      </c>
      <c r="H406" s="33">
        <v>6.1511280388908363</v>
      </c>
      <c r="I406" s="33">
        <v>8.4330722919164476</v>
      </c>
      <c r="J406" s="33">
        <v>10.038643833239382</v>
      </c>
      <c r="K406" s="33">
        <v>9.594807847295197</v>
      </c>
      <c r="L406" s="33">
        <v>7.2944064688490267</v>
      </c>
      <c r="M406" s="33">
        <v>8.2396900817214682</v>
      </c>
      <c r="N406" s="33">
        <v>8.3338681826168077</v>
      </c>
      <c r="O406" s="33">
        <v>5.9555523881401733</v>
      </c>
      <c r="P406" s="33">
        <v>2.481821209596482</v>
      </c>
      <c r="Q406" s="33">
        <v>0</v>
      </c>
      <c r="R406" s="33">
        <v>0</v>
      </c>
      <c r="S406" s="33">
        <v>0</v>
      </c>
      <c r="T406" s="33">
        <v>0</v>
      </c>
      <c r="U406" s="33">
        <v>2.6506447702931242</v>
      </c>
      <c r="V406" s="33">
        <v>4.5090160054612207</v>
      </c>
      <c r="W406" s="33">
        <v>5.6063104072235062</v>
      </c>
      <c r="X406" s="33">
        <v>6.6043317124120504</v>
      </c>
      <c r="Y406" s="33">
        <v>8.0546676161210868</v>
      </c>
      <c r="DA406" s="60" t="s">
        <v>3516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0.57817212138866636</v>
      </c>
      <c r="D408" s="119">
        <f t="shared" si="164"/>
        <v>0.57727963632150325</v>
      </c>
      <c r="E408" s="119">
        <f t="shared" si="164"/>
        <v>0.59512974152255893</v>
      </c>
      <c r="F408" s="119">
        <f t="shared" si="164"/>
        <v>0.60861544465196393</v>
      </c>
      <c r="G408" s="119">
        <f t="shared" si="164"/>
        <v>0.6359927289229097</v>
      </c>
      <c r="H408" s="119">
        <f t="shared" si="164"/>
        <v>0.62078699007055727</v>
      </c>
      <c r="I408" s="119">
        <f t="shared" si="164"/>
        <v>0.63823766606618715</v>
      </c>
      <c r="J408" s="119">
        <f t="shared" si="164"/>
        <v>0.64787662655478762</v>
      </c>
      <c r="K408" s="119">
        <f t="shared" si="164"/>
        <v>0.65963334898373682</v>
      </c>
      <c r="L408" s="119">
        <f t="shared" si="164"/>
        <v>0.67083228557271823</v>
      </c>
      <c r="M408" s="119">
        <f t="shared" si="164"/>
        <v>0.6699478255950736</v>
      </c>
      <c r="N408" s="119">
        <f t="shared" si="164"/>
        <v>0.69620558137105748</v>
      </c>
      <c r="O408" s="119">
        <f t="shared" si="164"/>
        <v>0.68214530756383929</v>
      </c>
      <c r="P408" s="119">
        <f t="shared" si="164"/>
        <v>0.6896301471175903</v>
      </c>
      <c r="Q408" s="119" t="str">
        <f t="shared" si="164"/>
        <v/>
      </c>
      <c r="R408" s="119" t="str">
        <f t="shared" ref="R408:V408" si="165">IF(R384=0,"",R384/R360)</f>
        <v/>
      </c>
      <c r="S408" s="119" t="str">
        <f t="shared" si="165"/>
        <v/>
      </c>
      <c r="T408" s="119" t="str">
        <f t="shared" si="165"/>
        <v/>
      </c>
      <c r="U408" s="119">
        <f t="shared" si="165"/>
        <v>0.76250459699415274</v>
      </c>
      <c r="V408" s="119">
        <f t="shared" si="165"/>
        <v>0.77320658210006865</v>
      </c>
      <c r="W408" s="119">
        <f t="shared" ref="W408:Y408" si="166">IF(W384=0,"",W384/W360)</f>
        <v>0.7818681834499186</v>
      </c>
      <c r="X408" s="119">
        <f t="shared" si="166"/>
        <v>0.79277586854123117</v>
      </c>
      <c r="Y408" s="119">
        <f t="shared" si="166"/>
        <v>0.78765418317597624</v>
      </c>
      <c r="DA408" s="129" t="s">
        <v>3662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0.53746031034360764</v>
      </c>
      <c r="D409" s="124">
        <f t="shared" si="167"/>
        <v>0.54835973253646741</v>
      </c>
      <c r="E409" s="124">
        <f t="shared" si="167"/>
        <v>0.55929555116597629</v>
      </c>
      <c r="F409" s="124">
        <f t="shared" si="167"/>
        <v>0.57045517689364111</v>
      </c>
      <c r="G409" s="124">
        <f t="shared" si="167"/>
        <v>0.58163488894903759</v>
      </c>
      <c r="H409" s="124">
        <f t="shared" si="167"/>
        <v>0.59287343493396927</v>
      </c>
      <c r="I409" s="124">
        <f t="shared" si="167"/>
        <v>0.60422322347059942</v>
      </c>
      <c r="J409" s="124">
        <f t="shared" si="167"/>
        <v>0.61555887629551809</v>
      </c>
      <c r="K409" s="124">
        <f t="shared" si="167"/>
        <v>0.62683983244921926</v>
      </c>
      <c r="L409" s="124">
        <f t="shared" si="167"/>
        <v>0.63809566602026868</v>
      </c>
      <c r="M409" s="124">
        <f t="shared" si="167"/>
        <v>0.64845415905534121</v>
      </c>
      <c r="N409" s="124">
        <f t="shared" si="167"/>
        <v>0.65740303691790969</v>
      </c>
      <c r="O409" s="124">
        <f t="shared" si="167"/>
        <v>0.66475105804255685</v>
      </c>
      <c r="P409" s="124">
        <f t="shared" si="167"/>
        <v>0.67108818747300059</v>
      </c>
      <c r="Q409" s="124" t="str">
        <f t="shared" si="167"/>
        <v/>
      </c>
      <c r="R409" s="124" t="str">
        <f t="shared" ref="R409:V409" si="168">IF(R385=0,"",R385/R361)</f>
        <v/>
      </c>
      <c r="S409" s="124" t="str">
        <f t="shared" si="168"/>
        <v/>
      </c>
      <c r="T409" s="124" t="str">
        <f t="shared" si="168"/>
        <v/>
      </c>
      <c r="U409" s="124">
        <f t="shared" si="168"/>
        <v>0.72716963828797676</v>
      </c>
      <c r="V409" s="124">
        <f t="shared" si="168"/>
        <v>0.73709376708029894</v>
      </c>
      <c r="W409" s="124">
        <f t="shared" ref="W409:Y409" si="169">IF(W385=0,"",W385/W361)</f>
        <v>0.74507018703908989</v>
      </c>
      <c r="X409" s="124">
        <f t="shared" si="169"/>
        <v>0.75221792904617679</v>
      </c>
      <c r="Y409" s="124">
        <f t="shared" si="169"/>
        <v>0.75893352164185035</v>
      </c>
      <c r="DA409" s="130" t="s">
        <v>3663</v>
      </c>
    </row>
    <row r="410" spans="1:105" ht="12" customHeight="1" x14ac:dyDescent="0.25">
      <c r="A410" s="97" t="s">
        <v>199</v>
      </c>
      <c r="B410" s="111"/>
      <c r="C410" s="111">
        <f t="shared" ref="C410:Q410" si="170">IF(C386=0,"",C386/C362)</f>
        <v>0.53527950598851337</v>
      </c>
      <c r="D410" s="111">
        <f t="shared" si="170"/>
        <v>0.54625672892265675</v>
      </c>
      <c r="E410" s="111">
        <f t="shared" si="170"/>
        <v>0.55733845372912239</v>
      </c>
      <c r="F410" s="111">
        <f t="shared" si="170"/>
        <v>0.56851384192822374</v>
      </c>
      <c r="G410" s="111">
        <f t="shared" si="170"/>
        <v>0.57977186730013108</v>
      </c>
      <c r="H410" s="111">
        <f t="shared" si="170"/>
        <v>0.59109954483257388</v>
      </c>
      <c r="I410" s="111">
        <f t="shared" si="170"/>
        <v>0.60247974584763353</v>
      </c>
      <c r="J410" s="111">
        <f t="shared" si="170"/>
        <v>0.61387547016361865</v>
      </c>
      <c r="K410" s="111">
        <f t="shared" si="170"/>
        <v>0.6252377925788527</v>
      </c>
      <c r="L410" s="111">
        <f t="shared" si="170"/>
        <v>0.63652328935269886</v>
      </c>
      <c r="M410" s="111">
        <f t="shared" si="170"/>
        <v>0.64688994643197506</v>
      </c>
      <c r="N410" s="111">
        <f t="shared" si="170"/>
        <v>0.65587702989762597</v>
      </c>
      <c r="O410" s="111">
        <f t="shared" si="170"/>
        <v>0.66321844072542635</v>
      </c>
      <c r="P410" s="111">
        <f t="shared" si="170"/>
        <v>0.66955016610085072</v>
      </c>
      <c r="Q410" s="111" t="str">
        <f t="shared" si="170"/>
        <v/>
      </c>
      <c r="R410" s="111" t="str">
        <f t="shared" ref="R410:V410" si="171">IF(R386=0,"",R386/R362)</f>
        <v/>
      </c>
      <c r="S410" s="111" t="str">
        <f t="shared" si="171"/>
        <v/>
      </c>
      <c r="T410" s="111" t="str">
        <f t="shared" si="171"/>
        <v/>
      </c>
      <c r="U410" s="111">
        <f t="shared" si="171"/>
        <v>0.72587205253431064</v>
      </c>
      <c r="V410" s="111">
        <f t="shared" si="171"/>
        <v>0.73582664196918079</v>
      </c>
      <c r="W410" s="111">
        <f t="shared" ref="W410:Y410" si="172">IF(W386=0,"",W386/W362)</f>
        <v>0.74382342387403189</v>
      </c>
      <c r="X410" s="111">
        <f t="shared" si="172"/>
        <v>0.75097632504445122</v>
      </c>
      <c r="Y410" s="111">
        <f t="shared" si="172"/>
        <v>0.75771724414268771</v>
      </c>
      <c r="DA410" s="63" t="s">
        <v>3664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 t="str">
        <f t="shared" si="173"/>
        <v/>
      </c>
      <c r="R411" s="111" t="str">
        <f t="shared" ref="R411:V411" si="174">IF(R387=0,"",R387/R363)</f>
        <v/>
      </c>
      <c r="S411" s="111" t="str">
        <f t="shared" si="174"/>
        <v/>
      </c>
      <c r="T411" s="111" t="str">
        <f t="shared" si="174"/>
        <v/>
      </c>
      <c r="U411" s="111">
        <f t="shared" si="174"/>
        <v>1</v>
      </c>
      <c r="V411" s="111">
        <f t="shared" si="174"/>
        <v>1</v>
      </c>
      <c r="W411" s="111">
        <f t="shared" ref="W411:Y411" si="175">IF(W387=0,"",W387/W363)</f>
        <v>1</v>
      </c>
      <c r="X411" s="111">
        <f t="shared" si="175"/>
        <v>1</v>
      </c>
      <c r="Y411" s="111">
        <f t="shared" si="175"/>
        <v>1</v>
      </c>
      <c r="DA411" s="63" t="s">
        <v>3665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2.1749092952300888</v>
      </c>
      <c r="D412" s="124">
        <f t="shared" si="176"/>
        <v>2.2625469324608978</v>
      </c>
      <c r="E412" s="124">
        <f t="shared" si="176"/>
        <v>2.351498426392244</v>
      </c>
      <c r="F412" s="124">
        <f t="shared" si="176"/>
        <v>2.4411643394859039</v>
      </c>
      <c r="G412" s="124">
        <f t="shared" si="176"/>
        <v>2.5320641354857836</v>
      </c>
      <c r="H412" s="124">
        <f t="shared" si="176"/>
        <v>2.6241161746312605</v>
      </c>
      <c r="I412" s="124">
        <f t="shared" si="176"/>
        <v>2.7174293463966923</v>
      </c>
      <c r="J412" s="124">
        <f t="shared" si="176"/>
        <v>2.8124916852195327</v>
      </c>
      <c r="K412" s="124">
        <f t="shared" si="176"/>
        <v>2.9096897550664629</v>
      </c>
      <c r="L412" s="124">
        <f t="shared" si="176"/>
        <v>3.009074818479907</v>
      </c>
      <c r="M412" s="124">
        <f t="shared" si="176"/>
        <v>3.1229627754940279</v>
      </c>
      <c r="N412" s="124">
        <f t="shared" si="176"/>
        <v>3.2550096514045928</v>
      </c>
      <c r="O412" s="124">
        <f t="shared" si="176"/>
        <v>3.4049798876452657</v>
      </c>
      <c r="P412" s="124">
        <f t="shared" si="176"/>
        <v>3.5582783803495057</v>
      </c>
      <c r="Q412" s="124" t="str">
        <f t="shared" si="176"/>
        <v/>
      </c>
      <c r="R412" s="124" t="str">
        <f t="shared" ref="R412:V412" si="177">IF(R388=0,"",R388/R364)</f>
        <v/>
      </c>
      <c r="S412" s="124" t="str">
        <f t="shared" si="177"/>
        <v/>
      </c>
      <c r="T412" s="124" t="str">
        <f t="shared" si="177"/>
        <v/>
      </c>
      <c r="U412" s="124">
        <f t="shared" si="177"/>
        <v>3.7109025819490644</v>
      </c>
      <c r="V412" s="124">
        <f t="shared" si="177"/>
        <v>3.7208953752724767</v>
      </c>
      <c r="W412" s="124">
        <f t="shared" ref="W412:Y412" si="178">IF(W388=0,"",W388/W364)</f>
        <v>3.7536936606955198</v>
      </c>
      <c r="X412" s="124">
        <f t="shared" si="178"/>
        <v>3.7944903092696518</v>
      </c>
      <c r="Y412" s="124">
        <f t="shared" si="178"/>
        <v>3.8404753840703485</v>
      </c>
      <c r="DA412" s="130" t="s">
        <v>3666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2.1749092952300888</v>
      </c>
      <c r="D413" s="111">
        <f t="shared" si="179"/>
        <v>2.2625469324608978</v>
      </c>
      <c r="E413" s="111">
        <f t="shared" si="179"/>
        <v>2.351498426392244</v>
      </c>
      <c r="F413" s="111">
        <f t="shared" si="179"/>
        <v>2.4411643394859039</v>
      </c>
      <c r="G413" s="111">
        <f t="shared" si="179"/>
        <v>2.5320641354857836</v>
      </c>
      <c r="H413" s="111">
        <f t="shared" si="179"/>
        <v>2.6241161746312605</v>
      </c>
      <c r="I413" s="111">
        <f t="shared" si="179"/>
        <v>2.7174293463966923</v>
      </c>
      <c r="J413" s="111">
        <f t="shared" si="179"/>
        <v>2.8124916852195327</v>
      </c>
      <c r="K413" s="111">
        <f t="shared" si="179"/>
        <v>2.9096897550664629</v>
      </c>
      <c r="L413" s="111">
        <f t="shared" si="179"/>
        <v>3.009074818479907</v>
      </c>
      <c r="M413" s="111">
        <f t="shared" si="179"/>
        <v>3.1229627754940279</v>
      </c>
      <c r="N413" s="111">
        <f t="shared" si="179"/>
        <v>3.2550096514045928</v>
      </c>
      <c r="O413" s="111">
        <f t="shared" si="179"/>
        <v>3.4049798876452657</v>
      </c>
      <c r="P413" s="111">
        <f t="shared" si="179"/>
        <v>3.5582783803495057</v>
      </c>
      <c r="Q413" s="111" t="str">
        <f t="shared" si="179"/>
        <v/>
      </c>
      <c r="R413" s="111" t="str">
        <f t="shared" ref="R413:V413" si="180">IF(R389=0,"",R389/R365)</f>
        <v/>
      </c>
      <c r="S413" s="111" t="str">
        <f t="shared" si="180"/>
        <v/>
      </c>
      <c r="T413" s="111" t="str">
        <f t="shared" si="180"/>
        <v/>
      </c>
      <c r="U413" s="111">
        <f t="shared" si="180"/>
        <v>3.7109025819490644</v>
      </c>
      <c r="V413" s="111">
        <f t="shared" si="180"/>
        <v>3.7208953752724767</v>
      </c>
      <c r="W413" s="111">
        <f t="shared" ref="W413:Y413" si="181">IF(W389=0,"",W389/W365)</f>
        <v>3.7536936606955198</v>
      </c>
      <c r="X413" s="111">
        <f t="shared" si="181"/>
        <v>3.7944903092696518</v>
      </c>
      <c r="Y413" s="111">
        <f t="shared" si="181"/>
        <v>3.8404753840703485</v>
      </c>
      <c r="DA413" s="63" t="s">
        <v>3667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0.59438632231687283</v>
      </c>
      <c r="D414" s="124">
        <f t="shared" si="182"/>
        <v>0.58555412407559959</v>
      </c>
      <c r="E414" s="124">
        <f t="shared" si="182"/>
        <v>0.58105555449451773</v>
      </c>
      <c r="F414" s="124">
        <f t="shared" si="182"/>
        <v>0.59406996527152478</v>
      </c>
      <c r="G414" s="124">
        <f t="shared" si="182"/>
        <v>0.61412316926670263</v>
      </c>
      <c r="H414" s="124">
        <f t="shared" si="182"/>
        <v>0.61869473340616854</v>
      </c>
      <c r="I414" s="124">
        <f t="shared" si="182"/>
        <v>0.65974115095162533</v>
      </c>
      <c r="J414" s="124">
        <f t="shared" si="182"/>
        <v>0.68227589999548754</v>
      </c>
      <c r="K414" s="124">
        <f t="shared" si="182"/>
        <v>0.67359112595869564</v>
      </c>
      <c r="L414" s="124">
        <f t="shared" si="182"/>
        <v>0.65496369196638604</v>
      </c>
      <c r="M414" s="124">
        <f t="shared" si="182"/>
        <v>0.64022409116633938</v>
      </c>
      <c r="N414" s="124">
        <f t="shared" si="182"/>
        <v>0.67849503836085678</v>
      </c>
      <c r="O414" s="124">
        <f t="shared" si="182"/>
        <v>0.7038332124206127</v>
      </c>
      <c r="P414" s="124">
        <f t="shared" si="182"/>
        <v>0.73767538969772628</v>
      </c>
      <c r="Q414" s="124" t="str">
        <f t="shared" si="182"/>
        <v/>
      </c>
      <c r="R414" s="124" t="str">
        <f t="shared" ref="R414:V414" si="183">IF(R390=0,"",R390/R366)</f>
        <v/>
      </c>
      <c r="S414" s="124" t="str">
        <f t="shared" si="183"/>
        <v/>
      </c>
      <c r="T414" s="124" t="str">
        <f t="shared" si="183"/>
        <v/>
      </c>
      <c r="U414" s="124">
        <f t="shared" si="183"/>
        <v>0.80806184509933998</v>
      </c>
      <c r="V414" s="124">
        <f t="shared" si="183"/>
        <v>0.81653254438731127</v>
      </c>
      <c r="W414" s="124">
        <f t="shared" ref="W414:Y414" si="184">IF(W390=0,"",W390/W366)</f>
        <v>0.82843736367468146</v>
      </c>
      <c r="X414" s="124">
        <f t="shared" si="184"/>
        <v>0.83279854011596932</v>
      </c>
      <c r="Y414" s="124">
        <f t="shared" si="184"/>
        <v>0.83655281277150206</v>
      </c>
      <c r="DA414" s="130" t="s">
        <v>3668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0.55789649242355832</v>
      </c>
      <c r="D415" s="111">
        <f t="shared" si="185"/>
        <v>0.57168388539352055</v>
      </c>
      <c r="E415" s="111">
        <f t="shared" si="185"/>
        <v>0.58560253272430329</v>
      </c>
      <c r="F415" s="111">
        <f t="shared" si="185"/>
        <v>0.59963882128446744</v>
      </c>
      <c r="G415" s="111">
        <f t="shared" si="185"/>
        <v>0.61377890214093822</v>
      </c>
      <c r="H415" s="111">
        <f t="shared" si="185"/>
        <v>0.62800646611716238</v>
      </c>
      <c r="I415" s="111">
        <f t="shared" si="185"/>
        <v>0.6422999995921691</v>
      </c>
      <c r="J415" s="111">
        <f t="shared" si="185"/>
        <v>0.65661303033450258</v>
      </c>
      <c r="K415" s="111">
        <f t="shared" si="185"/>
        <v>0.67088410828655731</v>
      </c>
      <c r="L415" s="111">
        <f t="shared" si="185"/>
        <v>0.68505869322627722</v>
      </c>
      <c r="M415" s="111">
        <f t="shared" si="185"/>
        <v>0.69807921542886997</v>
      </c>
      <c r="N415" s="111">
        <f t="shared" si="185"/>
        <v>0.70936699305151218</v>
      </c>
      <c r="O415" s="111">
        <f t="shared" si="185"/>
        <v>0.71858780569639247</v>
      </c>
      <c r="P415" s="111">
        <f t="shared" si="185"/>
        <v>0.72654045332435746</v>
      </c>
      <c r="Q415" s="111" t="str">
        <f t="shared" si="185"/>
        <v/>
      </c>
      <c r="R415" s="111" t="str">
        <f t="shared" ref="R415:V415" si="186">IF(R391=0,"",R391/R367)</f>
        <v/>
      </c>
      <c r="S415" s="111" t="str">
        <f t="shared" si="186"/>
        <v/>
      </c>
      <c r="T415" s="111" t="str">
        <f t="shared" si="186"/>
        <v/>
      </c>
      <c r="U415" s="111">
        <f t="shared" si="186"/>
        <v>0.79728074763434942</v>
      </c>
      <c r="V415" s="111">
        <f t="shared" si="186"/>
        <v>0.80978371283935546</v>
      </c>
      <c r="W415" s="111">
        <f t="shared" ref="W415:Y415" si="187">IF(W391=0,"",W391/W367)</f>
        <v>0.81982767161460546</v>
      </c>
      <c r="X415" s="111">
        <f t="shared" si="187"/>
        <v>0.8267917510936007</v>
      </c>
      <c r="Y415" s="111">
        <f t="shared" si="187"/>
        <v>0.83335472396896115</v>
      </c>
      <c r="DA415" s="63" t="s">
        <v>3669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 t="str">
        <f t="shared" si="188"/>
        <v/>
      </c>
      <c r="E416" s="111">
        <f t="shared" si="188"/>
        <v>0.96414684537591433</v>
      </c>
      <c r="F416" s="111">
        <f t="shared" si="188"/>
        <v>0.95600917317969525</v>
      </c>
      <c r="G416" s="111">
        <f t="shared" si="188"/>
        <v>0.95979496905248218</v>
      </c>
      <c r="H416" s="111">
        <f t="shared" si="188"/>
        <v>0.94860746450331634</v>
      </c>
      <c r="I416" s="111">
        <f t="shared" si="188"/>
        <v>0.96020422476349743</v>
      </c>
      <c r="J416" s="111">
        <f t="shared" si="188"/>
        <v>0.96456394374107113</v>
      </c>
      <c r="K416" s="111">
        <f t="shared" si="188"/>
        <v>0.9686310479245247</v>
      </c>
      <c r="L416" s="111">
        <f t="shared" si="188"/>
        <v>0.97081059870392827</v>
      </c>
      <c r="M416" s="111">
        <f t="shared" si="188"/>
        <v>0.95819071807068823</v>
      </c>
      <c r="N416" s="111">
        <f t="shared" si="188"/>
        <v>0.97295718676182497</v>
      </c>
      <c r="O416" s="111">
        <f t="shared" si="188"/>
        <v>0.98266686104394485</v>
      </c>
      <c r="P416" s="111">
        <f t="shared" si="188"/>
        <v>0.96750113111694747</v>
      </c>
      <c r="Q416" s="111" t="str">
        <f t="shared" si="188"/>
        <v/>
      </c>
      <c r="R416" s="111" t="str">
        <f t="shared" ref="R416:V416" si="189">IF(R392=0,"",R392/R368)</f>
        <v/>
      </c>
      <c r="S416" s="111" t="str">
        <f t="shared" si="189"/>
        <v/>
      </c>
      <c r="T416" s="111" t="str">
        <f t="shared" si="189"/>
        <v/>
      </c>
      <c r="U416" s="111">
        <f t="shared" si="189"/>
        <v>0.97902340252219888</v>
      </c>
      <c r="V416" s="111">
        <f t="shared" si="189"/>
        <v>0.98400959515763542</v>
      </c>
      <c r="W416" s="111">
        <f t="shared" ref="W416:Y416" si="190">IF(W392=0,"",W392/W368)</f>
        <v>0.98347830739499298</v>
      </c>
      <c r="X416" s="111">
        <f t="shared" si="190"/>
        <v>0.98300187677738782</v>
      </c>
      <c r="Y416" s="111">
        <f t="shared" si="190"/>
        <v>0.98681708920769406</v>
      </c>
      <c r="DA416" s="63" t="s">
        <v>3670</v>
      </c>
    </row>
    <row r="417" spans="1:105" ht="12" customHeight="1" x14ac:dyDescent="0.25">
      <c r="A417" s="100" t="s">
        <v>199</v>
      </c>
      <c r="B417" s="112"/>
      <c r="C417" s="112" t="str">
        <f t="shared" ref="C417:Q417" si="191">IF(C393=0,"",C393/C369)</f>
        <v/>
      </c>
      <c r="D417" s="112" t="str">
        <f t="shared" si="191"/>
        <v/>
      </c>
      <c r="E417" s="112">
        <f t="shared" si="191"/>
        <v>0.58560253272430329</v>
      </c>
      <c r="F417" s="112">
        <f t="shared" si="191"/>
        <v>0.59963882128446744</v>
      </c>
      <c r="G417" s="112">
        <f t="shared" si="191"/>
        <v>0.61377890214093822</v>
      </c>
      <c r="H417" s="112">
        <f t="shared" si="191"/>
        <v>0.62800646611716238</v>
      </c>
      <c r="I417" s="112">
        <f t="shared" si="191"/>
        <v>0.6422999995921691</v>
      </c>
      <c r="J417" s="112">
        <f t="shared" si="191"/>
        <v>0.65661303033450258</v>
      </c>
      <c r="K417" s="112">
        <f t="shared" si="191"/>
        <v>0.67088410828655731</v>
      </c>
      <c r="L417" s="112">
        <f t="shared" si="191"/>
        <v>0.68505869322627722</v>
      </c>
      <c r="M417" s="112">
        <f t="shared" si="191"/>
        <v>0.69807921542886997</v>
      </c>
      <c r="N417" s="112">
        <f t="shared" si="191"/>
        <v>0.7093669930515123</v>
      </c>
      <c r="O417" s="112">
        <f t="shared" si="191"/>
        <v>0.71858780569639247</v>
      </c>
      <c r="P417" s="112">
        <f t="shared" si="191"/>
        <v>0.72654045332435746</v>
      </c>
      <c r="Q417" s="112" t="str">
        <f t="shared" si="191"/>
        <v/>
      </c>
      <c r="R417" s="112" t="str">
        <f t="shared" ref="R417:V417" si="192">IF(R393=0,"",R393/R369)</f>
        <v/>
      </c>
      <c r="S417" s="112" t="str">
        <f t="shared" si="192"/>
        <v/>
      </c>
      <c r="T417" s="112" t="str">
        <f t="shared" si="192"/>
        <v/>
      </c>
      <c r="U417" s="112">
        <f t="shared" si="192"/>
        <v>0.79728074763434931</v>
      </c>
      <c r="V417" s="112">
        <f t="shared" si="192"/>
        <v>0.80978371283935535</v>
      </c>
      <c r="W417" s="112">
        <f t="shared" ref="W417:Y417" si="193">IF(W393=0,"",W393/W369)</f>
        <v>0.81982767161460546</v>
      </c>
      <c r="X417" s="112">
        <f t="shared" si="193"/>
        <v>0.8267917510936007</v>
      </c>
      <c r="Y417" s="112">
        <f t="shared" si="193"/>
        <v>0.83335472396896115</v>
      </c>
      <c r="DA417" s="131" t="s">
        <v>3671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 t="str">
        <f t="shared" si="194"/>
        <v/>
      </c>
      <c r="E418" s="113">
        <f t="shared" si="194"/>
        <v>1</v>
      </c>
      <c r="F418" s="113">
        <f t="shared" si="194"/>
        <v>1</v>
      </c>
      <c r="G418" s="113">
        <f t="shared" si="194"/>
        <v>1</v>
      </c>
      <c r="H418" s="113">
        <f t="shared" si="194"/>
        <v>1</v>
      </c>
      <c r="I418" s="113">
        <f t="shared" si="194"/>
        <v>1</v>
      </c>
      <c r="J418" s="113">
        <f t="shared" si="194"/>
        <v>1</v>
      </c>
      <c r="K418" s="113">
        <f t="shared" si="194"/>
        <v>1</v>
      </c>
      <c r="L418" s="113">
        <f t="shared" si="194"/>
        <v>1</v>
      </c>
      <c r="M418" s="113">
        <f t="shared" si="194"/>
        <v>1</v>
      </c>
      <c r="N418" s="113">
        <f t="shared" si="194"/>
        <v>1</v>
      </c>
      <c r="O418" s="113">
        <f t="shared" si="194"/>
        <v>1</v>
      </c>
      <c r="P418" s="113">
        <f t="shared" si="194"/>
        <v>1</v>
      </c>
      <c r="Q418" s="113" t="str">
        <f t="shared" si="194"/>
        <v/>
      </c>
      <c r="R418" s="113" t="str">
        <f t="shared" ref="R418:V418" si="195">IF(R394=0,"",R394/R370)</f>
        <v/>
      </c>
      <c r="S418" s="113" t="str">
        <f t="shared" si="195"/>
        <v/>
      </c>
      <c r="T418" s="113" t="str">
        <f t="shared" si="195"/>
        <v/>
      </c>
      <c r="U418" s="113">
        <f t="shared" si="195"/>
        <v>1</v>
      </c>
      <c r="V418" s="113">
        <f t="shared" si="195"/>
        <v>1</v>
      </c>
      <c r="W418" s="113">
        <f t="shared" ref="W418:Y418" si="196">IF(W394=0,"",W394/W370)</f>
        <v>1</v>
      </c>
      <c r="X418" s="113">
        <f t="shared" si="196"/>
        <v>1</v>
      </c>
      <c r="Y418" s="113">
        <f t="shared" si="196"/>
        <v>1</v>
      </c>
      <c r="DA418" s="132" t="s">
        <v>3672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0.55852623697578696</v>
      </c>
      <c r="D419" s="112">
        <f t="shared" si="197"/>
        <v>0.56059192431031168</v>
      </c>
      <c r="E419" s="112">
        <f t="shared" si="197"/>
        <v>0.56294475132720645</v>
      </c>
      <c r="F419" s="112">
        <f t="shared" si="197"/>
        <v>0.56533673375533366</v>
      </c>
      <c r="G419" s="112">
        <f t="shared" si="197"/>
        <v>0.56799315494164204</v>
      </c>
      <c r="H419" s="112">
        <f t="shared" si="197"/>
        <v>0.57088644307248271</v>
      </c>
      <c r="I419" s="112">
        <f t="shared" si="197"/>
        <v>0.57407210797112673</v>
      </c>
      <c r="J419" s="112">
        <f t="shared" si="197"/>
        <v>0.57777755379031093</v>
      </c>
      <c r="K419" s="112">
        <f t="shared" si="197"/>
        <v>0.58219613387426783</v>
      </c>
      <c r="L419" s="112">
        <f t="shared" si="197"/>
        <v>0.58737957816966446</v>
      </c>
      <c r="M419" s="112">
        <f t="shared" si="197"/>
        <v>0.59794635803950347</v>
      </c>
      <c r="N419" s="112">
        <f t="shared" si="197"/>
        <v>0.61536450769593642</v>
      </c>
      <c r="O419" s="112">
        <f t="shared" si="197"/>
        <v>0.64082881408434489</v>
      </c>
      <c r="P419" s="112">
        <f t="shared" si="197"/>
        <v>0.67170703260124731</v>
      </c>
      <c r="Q419" s="112" t="str">
        <f t="shared" si="197"/>
        <v/>
      </c>
      <c r="R419" s="112" t="str">
        <f t="shared" ref="R419:V419" si="198">IF(R395=0,"",R395/R371)</f>
        <v/>
      </c>
      <c r="S419" s="112" t="str">
        <f t="shared" si="198"/>
        <v/>
      </c>
      <c r="T419" s="112" t="str">
        <f t="shared" si="198"/>
        <v/>
      </c>
      <c r="U419" s="112">
        <f t="shared" si="198"/>
        <v>0.7622189727235249</v>
      </c>
      <c r="V419" s="112">
        <f t="shared" si="198"/>
        <v>0.77231352546822762</v>
      </c>
      <c r="W419" s="112">
        <f t="shared" ref="W419:Y419" si="199">IF(W395=0,"",W395/W371)</f>
        <v>0.77851817257321487</v>
      </c>
      <c r="X419" s="112">
        <f t="shared" si="199"/>
        <v>0.78190488491058618</v>
      </c>
      <c r="Y419" s="112">
        <f t="shared" si="199"/>
        <v>0.78361983314659145</v>
      </c>
      <c r="DA419" s="131" t="s">
        <v>3673</v>
      </c>
    </row>
    <row r="420" spans="1:105" ht="12" customHeight="1" x14ac:dyDescent="0.25">
      <c r="A420" s="107" t="s">
        <v>123</v>
      </c>
      <c r="B420" s="113"/>
      <c r="C420" s="113" t="str">
        <f t="shared" ref="C420:Q420" si="200">IF(C396=0,"",C396/C372)</f>
        <v/>
      </c>
      <c r="D420" s="113">
        <f t="shared" si="200"/>
        <v>0.93465893480683804</v>
      </c>
      <c r="E420" s="113">
        <f t="shared" si="200"/>
        <v>0.96079129231685956</v>
      </c>
      <c r="F420" s="113">
        <f t="shared" si="200"/>
        <v>0.94949544192986102</v>
      </c>
      <c r="G420" s="113">
        <f t="shared" si="200"/>
        <v>0.95152619991723331</v>
      </c>
      <c r="H420" s="113">
        <f t="shared" si="200"/>
        <v>0.93569334185013708</v>
      </c>
      <c r="I420" s="113">
        <f t="shared" si="200"/>
        <v>0.94752784085140829</v>
      </c>
      <c r="J420" s="113">
        <f t="shared" si="200"/>
        <v>0.951214625830616</v>
      </c>
      <c r="K420" s="113">
        <f t="shared" si="200"/>
        <v>0.9549187929164713</v>
      </c>
      <c r="L420" s="113">
        <f t="shared" si="200"/>
        <v>0.95580951492592658</v>
      </c>
      <c r="M420" s="113">
        <f t="shared" si="200"/>
        <v>0.93742756698123553</v>
      </c>
      <c r="N420" s="113">
        <f t="shared" si="200"/>
        <v>0.96091869985450074</v>
      </c>
      <c r="O420" s="113">
        <f t="shared" si="200"/>
        <v>0.97751824991674152</v>
      </c>
      <c r="P420" s="113">
        <f t="shared" si="200"/>
        <v>0.95998313628120313</v>
      </c>
      <c r="Q420" s="113" t="str">
        <f t="shared" si="200"/>
        <v/>
      </c>
      <c r="R420" s="113" t="str">
        <f t="shared" ref="R420:V420" si="201">IF(R396=0,"",R396/R372)</f>
        <v/>
      </c>
      <c r="S420" s="113" t="str">
        <f t="shared" si="201"/>
        <v/>
      </c>
      <c r="T420" s="113" t="str">
        <f t="shared" si="201"/>
        <v/>
      </c>
      <c r="U420" s="113">
        <f t="shared" si="201"/>
        <v>0.97470548809321622</v>
      </c>
      <c r="V420" s="113">
        <f t="shared" si="201"/>
        <v>0.98082394277019413</v>
      </c>
      <c r="W420" s="113">
        <f t="shared" ref="W420:Y420" si="202">IF(W396=0,"",W396/W372)</f>
        <v>0.97869922798213571</v>
      </c>
      <c r="X420" s="113">
        <f t="shared" si="202"/>
        <v>0.97634744516191274</v>
      </c>
      <c r="Y420" s="113">
        <f t="shared" si="202"/>
        <v>0.98251467753317423</v>
      </c>
      <c r="DA420" s="132" t="s">
        <v>3674</v>
      </c>
    </row>
    <row r="421" spans="1:105" ht="12" customHeight="1" x14ac:dyDescent="0.25">
      <c r="A421" s="108" t="s">
        <v>50</v>
      </c>
      <c r="B421" s="111"/>
      <c r="C421" s="111" t="str">
        <f t="shared" ref="C421:Q421" si="203">IF(C397=0,"",C397/C373)</f>
        <v/>
      </c>
      <c r="D421" s="111">
        <f t="shared" si="203"/>
        <v>0.56059192431031168</v>
      </c>
      <c r="E421" s="111">
        <f t="shared" si="203"/>
        <v>0.56294475132720645</v>
      </c>
      <c r="F421" s="111">
        <f t="shared" si="203"/>
        <v>0.56533673375533366</v>
      </c>
      <c r="G421" s="111">
        <f t="shared" si="203"/>
        <v>0.56799315494164204</v>
      </c>
      <c r="H421" s="111">
        <f t="shared" si="203"/>
        <v>0.57088644307248271</v>
      </c>
      <c r="I421" s="111">
        <f t="shared" si="203"/>
        <v>0.57407210797112673</v>
      </c>
      <c r="J421" s="111">
        <f t="shared" si="203"/>
        <v>0.57777755379031093</v>
      </c>
      <c r="K421" s="111">
        <f t="shared" si="203"/>
        <v>0.58219613387426783</v>
      </c>
      <c r="L421" s="111">
        <f t="shared" si="203"/>
        <v>0.58737957816966446</v>
      </c>
      <c r="M421" s="111">
        <f t="shared" si="203"/>
        <v>0.59794635803950347</v>
      </c>
      <c r="N421" s="111">
        <f t="shared" si="203"/>
        <v>0.61536450769593642</v>
      </c>
      <c r="O421" s="111">
        <f t="shared" si="203"/>
        <v>0.64082881408434489</v>
      </c>
      <c r="P421" s="111">
        <f t="shared" si="203"/>
        <v>0.67170703260124731</v>
      </c>
      <c r="Q421" s="111" t="str">
        <f t="shared" si="203"/>
        <v/>
      </c>
      <c r="R421" s="111" t="str">
        <f t="shared" ref="R421:V421" si="204">IF(R397=0,"",R397/R373)</f>
        <v/>
      </c>
      <c r="S421" s="111" t="str">
        <f t="shared" si="204"/>
        <v/>
      </c>
      <c r="T421" s="111" t="str">
        <f t="shared" si="204"/>
        <v/>
      </c>
      <c r="U421" s="111">
        <f t="shared" si="204"/>
        <v>0.7622189727235249</v>
      </c>
      <c r="V421" s="111">
        <f t="shared" si="204"/>
        <v>0.77231352546822762</v>
      </c>
      <c r="W421" s="111">
        <f t="shared" ref="W421:Y421" si="205">IF(W397=0,"",W397/W373)</f>
        <v>0.77851817257321498</v>
      </c>
      <c r="X421" s="111">
        <f t="shared" si="205"/>
        <v>0.78190488491058618</v>
      </c>
      <c r="Y421" s="111">
        <f t="shared" si="205"/>
        <v>0.78361983314659145</v>
      </c>
      <c r="DA421" s="63" t="s">
        <v>3675</v>
      </c>
    </row>
    <row r="422" spans="1:105" ht="12" customHeight="1" x14ac:dyDescent="0.25">
      <c r="A422" s="108" t="s">
        <v>52</v>
      </c>
      <c r="B422" s="111"/>
      <c r="C422" s="111" t="str">
        <f t="shared" ref="C422:Q422" si="206">IF(C398=0,"",C398/C374)</f>
        <v/>
      </c>
      <c r="D422" s="111">
        <f t="shared" si="206"/>
        <v>1</v>
      </c>
      <c r="E422" s="111">
        <f t="shared" si="206"/>
        <v>1</v>
      </c>
      <c r="F422" s="111">
        <f t="shared" si="206"/>
        <v>1</v>
      </c>
      <c r="G422" s="111">
        <f t="shared" si="206"/>
        <v>1</v>
      </c>
      <c r="H422" s="111">
        <f t="shared" si="206"/>
        <v>1</v>
      </c>
      <c r="I422" s="111">
        <f t="shared" si="206"/>
        <v>1</v>
      </c>
      <c r="J422" s="111">
        <f t="shared" si="206"/>
        <v>1</v>
      </c>
      <c r="K422" s="111">
        <f t="shared" si="206"/>
        <v>1</v>
      </c>
      <c r="L422" s="111">
        <f t="shared" si="206"/>
        <v>1</v>
      </c>
      <c r="M422" s="111">
        <f t="shared" si="206"/>
        <v>1</v>
      </c>
      <c r="N422" s="111">
        <f t="shared" si="206"/>
        <v>1</v>
      </c>
      <c r="O422" s="111">
        <f t="shared" si="206"/>
        <v>1</v>
      </c>
      <c r="P422" s="111">
        <f t="shared" si="206"/>
        <v>1</v>
      </c>
      <c r="Q422" s="111" t="str">
        <f t="shared" si="206"/>
        <v/>
      </c>
      <c r="R422" s="111" t="str">
        <f t="shared" ref="R422:V422" si="207">IF(R398=0,"",R398/R374)</f>
        <v/>
      </c>
      <c r="S422" s="111" t="str">
        <f t="shared" si="207"/>
        <v/>
      </c>
      <c r="T422" s="111" t="str">
        <f t="shared" si="207"/>
        <v/>
      </c>
      <c r="U422" s="111">
        <f t="shared" si="207"/>
        <v>1</v>
      </c>
      <c r="V422" s="111">
        <f t="shared" si="207"/>
        <v>1</v>
      </c>
      <c r="W422" s="111">
        <f t="shared" ref="W422:Y422" si="208">IF(W398=0,"",W398/W374)</f>
        <v>1</v>
      </c>
      <c r="X422" s="111">
        <f t="shared" si="208"/>
        <v>1</v>
      </c>
      <c r="Y422" s="111">
        <f t="shared" si="208"/>
        <v>1</v>
      </c>
      <c r="DA422" s="63" t="s">
        <v>3676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0.62534716131138379</v>
      </c>
      <c r="D423" s="112">
        <f t="shared" si="209"/>
        <v>0.62670832292646306</v>
      </c>
      <c r="E423" s="112">
        <f t="shared" si="209"/>
        <v>0.62819845777776262</v>
      </c>
      <c r="F423" s="112">
        <f t="shared" si="209"/>
        <v>0.62970657181846701</v>
      </c>
      <c r="G423" s="112">
        <f t="shared" si="209"/>
        <v>0.63133446900150703</v>
      </c>
      <c r="H423" s="112">
        <f t="shared" si="209"/>
        <v>0.63307065784538941</v>
      </c>
      <c r="I423" s="112">
        <f t="shared" si="209"/>
        <v>0.6349415409887994</v>
      </c>
      <c r="J423" s="112">
        <f t="shared" si="209"/>
        <v>0.63705298501344965</v>
      </c>
      <c r="K423" s="112">
        <f t="shared" si="209"/>
        <v>0.63949851400060742</v>
      </c>
      <c r="L423" s="112">
        <f t="shared" si="209"/>
        <v>0.64231028323811223</v>
      </c>
      <c r="M423" s="112">
        <f t="shared" si="209"/>
        <v>0.64765579522067107</v>
      </c>
      <c r="N423" s="112">
        <f t="shared" si="209"/>
        <v>0.65647006305231648</v>
      </c>
      <c r="O423" s="112">
        <f t="shared" si="209"/>
        <v>0.6699106757183183</v>
      </c>
      <c r="P423" s="112">
        <f t="shared" si="209"/>
        <v>0.68734040994224455</v>
      </c>
      <c r="Q423" s="112" t="str">
        <f t="shared" si="209"/>
        <v/>
      </c>
      <c r="R423" s="112" t="str">
        <f t="shared" ref="R423:V423" si="210">IF(R399=0,"",R399/R375)</f>
        <v/>
      </c>
      <c r="S423" s="112" t="str">
        <f t="shared" si="210"/>
        <v/>
      </c>
      <c r="T423" s="112" t="str">
        <f t="shared" si="210"/>
        <v/>
      </c>
      <c r="U423" s="112">
        <f t="shared" si="210"/>
        <v>0.74846561022222191</v>
      </c>
      <c r="V423" s="112">
        <f t="shared" si="210"/>
        <v>0.75923661262366182</v>
      </c>
      <c r="W423" s="112">
        <f t="shared" ref="W423:Y423" si="211">IF(W399=0,"",W399/W375)</f>
        <v>0.76907411108107782</v>
      </c>
      <c r="X423" s="112">
        <f t="shared" si="211"/>
        <v>0.78080236011595339</v>
      </c>
      <c r="Y423" s="112">
        <f t="shared" si="211"/>
        <v>0.79174410362103376</v>
      </c>
      <c r="DA423" s="131" t="s">
        <v>3677</v>
      </c>
    </row>
    <row r="424" spans="1:105" ht="12" customHeight="1" x14ac:dyDescent="0.25">
      <c r="A424" s="107" t="s">
        <v>121</v>
      </c>
      <c r="B424" s="113"/>
      <c r="C424" s="113">
        <f t="shared" ref="C424:Q424" si="212">IF(C400=0,"",C400/C376)</f>
        <v>0.88327188050879257</v>
      </c>
      <c r="D424" s="113">
        <f t="shared" si="212"/>
        <v>0.94962656044756311</v>
      </c>
      <c r="E424" s="113">
        <f t="shared" si="212"/>
        <v>0.97052413261871628</v>
      </c>
      <c r="F424" s="113">
        <f t="shared" si="212"/>
        <v>0.96120946774143723</v>
      </c>
      <c r="G424" s="113">
        <f t="shared" si="212"/>
        <v>0.96277022875442386</v>
      </c>
      <c r="H424" s="113">
        <f t="shared" si="212"/>
        <v>0.9492433241053897</v>
      </c>
      <c r="I424" s="113">
        <f t="shared" si="212"/>
        <v>0.95874641824638318</v>
      </c>
      <c r="J424" s="113">
        <f t="shared" si="212"/>
        <v>0.96163097311551304</v>
      </c>
      <c r="K424" s="113">
        <f t="shared" si="212"/>
        <v>0.96454268456701497</v>
      </c>
      <c r="L424" s="113">
        <f t="shared" si="212"/>
        <v>0.96523050002960131</v>
      </c>
      <c r="M424" s="113">
        <f t="shared" si="212"/>
        <v>0.9494295528990061</v>
      </c>
      <c r="N424" s="113">
        <f t="shared" si="212"/>
        <v>0.96738049220836286</v>
      </c>
      <c r="O424" s="113">
        <f t="shared" si="212"/>
        <v>0.98157315806295697</v>
      </c>
      <c r="P424" s="113">
        <f t="shared" si="212"/>
        <v>0.96250904209019739</v>
      </c>
      <c r="Q424" s="113" t="str">
        <f t="shared" si="212"/>
        <v/>
      </c>
      <c r="R424" s="113" t="str">
        <f t="shared" ref="R424:V424" si="213">IF(R400=0,"",R400/R376)</f>
        <v/>
      </c>
      <c r="S424" s="113" t="str">
        <f t="shared" si="213"/>
        <v/>
      </c>
      <c r="T424" s="113" t="str">
        <f t="shared" si="213"/>
        <v/>
      </c>
      <c r="U424" s="113">
        <f t="shared" si="213"/>
        <v>0.97204579690094117</v>
      </c>
      <c r="V424" s="113">
        <f t="shared" si="213"/>
        <v>0.97816382335955288</v>
      </c>
      <c r="W424" s="113">
        <f t="shared" ref="W424:Y424" si="214">IF(W400=0,"",W400/W376)</f>
        <v>0.97809437158642243</v>
      </c>
      <c r="X424" s="113">
        <f t="shared" si="214"/>
        <v>0.97774133700659682</v>
      </c>
      <c r="Y424" s="113">
        <f t="shared" si="214"/>
        <v>0.9827507063702291</v>
      </c>
      <c r="DA424" s="132" t="s">
        <v>3678</v>
      </c>
    </row>
    <row r="425" spans="1:105" ht="12" customHeight="1" x14ac:dyDescent="0.25">
      <c r="A425" s="108" t="s">
        <v>53</v>
      </c>
      <c r="B425" s="111"/>
      <c r="C425" s="111">
        <f t="shared" ref="C425:Q425" si="215">IF(C401=0,"",C401/C377)</f>
        <v>0.62534716131138379</v>
      </c>
      <c r="D425" s="111">
        <f t="shared" si="215"/>
        <v>0.62670832292646306</v>
      </c>
      <c r="E425" s="111">
        <f t="shared" si="215"/>
        <v>0.62819845777776251</v>
      </c>
      <c r="F425" s="111">
        <f t="shared" si="215"/>
        <v>0.62970657181846712</v>
      </c>
      <c r="G425" s="111">
        <f t="shared" si="215"/>
        <v>0.63133446900150703</v>
      </c>
      <c r="H425" s="111">
        <f t="shared" si="215"/>
        <v>0.63307065784538941</v>
      </c>
      <c r="I425" s="111">
        <f t="shared" si="215"/>
        <v>0.6349415409887994</v>
      </c>
      <c r="J425" s="111">
        <f t="shared" si="215"/>
        <v>0.63705298501344965</v>
      </c>
      <c r="K425" s="111">
        <f t="shared" si="215"/>
        <v>0.63949851400060742</v>
      </c>
      <c r="L425" s="111">
        <f t="shared" si="215"/>
        <v>0.64231028323811223</v>
      </c>
      <c r="M425" s="111">
        <f t="shared" si="215"/>
        <v>0.64765579522067107</v>
      </c>
      <c r="N425" s="111">
        <f t="shared" si="215"/>
        <v>0.65647006305231648</v>
      </c>
      <c r="O425" s="111">
        <f t="shared" si="215"/>
        <v>0.6699106757183183</v>
      </c>
      <c r="P425" s="111">
        <f t="shared" si="215"/>
        <v>0.68734040994224455</v>
      </c>
      <c r="Q425" s="111" t="str">
        <f t="shared" si="215"/>
        <v/>
      </c>
      <c r="R425" s="111" t="str">
        <f t="shared" ref="R425:V425" si="216">IF(R401=0,"",R401/R377)</f>
        <v/>
      </c>
      <c r="S425" s="111" t="str">
        <f t="shared" si="216"/>
        <v/>
      </c>
      <c r="T425" s="111" t="str">
        <f t="shared" si="216"/>
        <v/>
      </c>
      <c r="U425" s="111">
        <f t="shared" si="216"/>
        <v>0.74846561022222202</v>
      </c>
      <c r="V425" s="111">
        <f t="shared" si="216"/>
        <v>0.75923661262366182</v>
      </c>
      <c r="W425" s="111">
        <f t="shared" ref="W425:Y425" si="217">IF(W401=0,"",W401/W377)</f>
        <v>0.76907411108107782</v>
      </c>
      <c r="X425" s="111">
        <f t="shared" si="217"/>
        <v>0.78080236011595328</v>
      </c>
      <c r="Y425" s="111">
        <f t="shared" si="217"/>
        <v>0.79174410362103376</v>
      </c>
      <c r="DA425" s="63" t="s">
        <v>3679</v>
      </c>
    </row>
    <row r="426" spans="1:105" ht="12" customHeight="1" x14ac:dyDescent="0.25">
      <c r="A426" s="108" t="s">
        <v>52</v>
      </c>
      <c r="B426" s="111"/>
      <c r="C426" s="111">
        <f t="shared" ref="C426:Q426" si="218">IF(C402=0,"",C402/C378)</f>
        <v>1</v>
      </c>
      <c r="D426" s="111">
        <f t="shared" si="218"/>
        <v>1</v>
      </c>
      <c r="E426" s="111">
        <f t="shared" si="218"/>
        <v>1</v>
      </c>
      <c r="F426" s="111">
        <f t="shared" si="218"/>
        <v>1</v>
      </c>
      <c r="G426" s="111">
        <f t="shared" si="218"/>
        <v>1</v>
      </c>
      <c r="H426" s="111">
        <f t="shared" si="218"/>
        <v>1</v>
      </c>
      <c r="I426" s="111">
        <f t="shared" si="218"/>
        <v>1</v>
      </c>
      <c r="J426" s="111">
        <f t="shared" si="218"/>
        <v>1</v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 t="str">
        <f t="shared" si="218"/>
        <v/>
      </c>
      <c r="R426" s="111" t="str">
        <f t="shared" ref="R426:V426" si="219">IF(R402=0,"",R402/R378)</f>
        <v/>
      </c>
      <c r="S426" s="111" t="str">
        <f t="shared" si="219"/>
        <v/>
      </c>
      <c r="T426" s="111" t="str">
        <f t="shared" si="219"/>
        <v/>
      </c>
      <c r="U426" s="111">
        <f t="shared" si="219"/>
        <v>1</v>
      </c>
      <c r="V426" s="111">
        <f t="shared" si="219"/>
        <v>1</v>
      </c>
      <c r="W426" s="111">
        <f t="shared" ref="W426:Y426" si="220">IF(W402=0,"",W402/W378)</f>
        <v>1</v>
      </c>
      <c r="X426" s="111">
        <f t="shared" si="220"/>
        <v>1</v>
      </c>
      <c r="Y426" s="111">
        <f t="shared" si="220"/>
        <v>1</v>
      </c>
      <c r="DA426" s="63" t="s">
        <v>3680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0.69627561980889463</v>
      </c>
      <c r="D427" s="124">
        <f t="shared" si="221"/>
        <v>0.68218381518261795</v>
      </c>
      <c r="E427" s="124">
        <f t="shared" si="221"/>
        <v>0.68452462102118494</v>
      </c>
      <c r="F427" s="124">
        <f t="shared" si="221"/>
        <v>0.68485084306928945</v>
      </c>
      <c r="G427" s="124">
        <f t="shared" si="221"/>
        <v>0.69197632422356614</v>
      </c>
      <c r="H427" s="124">
        <f t="shared" si="221"/>
        <v>0.70324241667694054</v>
      </c>
      <c r="I427" s="124">
        <f t="shared" si="221"/>
        <v>0.7039028852769017</v>
      </c>
      <c r="J427" s="124">
        <f t="shared" si="221"/>
        <v>0.70015568071867362</v>
      </c>
      <c r="K427" s="124">
        <f t="shared" si="221"/>
        <v>0.69519814624916521</v>
      </c>
      <c r="L427" s="124">
        <f t="shared" si="221"/>
        <v>0.69465799865475197</v>
      </c>
      <c r="M427" s="124">
        <f t="shared" si="221"/>
        <v>0.69514273291058148</v>
      </c>
      <c r="N427" s="124">
        <f t="shared" si="221"/>
        <v>0.70562112578304936</v>
      </c>
      <c r="O427" s="124">
        <f t="shared" si="221"/>
        <v>0.7080540978966362</v>
      </c>
      <c r="P427" s="124">
        <f t="shared" si="221"/>
        <v>0.7210516262178539</v>
      </c>
      <c r="Q427" s="124" t="str">
        <f t="shared" si="221"/>
        <v/>
      </c>
      <c r="R427" s="124" t="str">
        <f t="shared" ref="R427:V427" si="222">IF(R403=0,"",R403/R379)</f>
        <v/>
      </c>
      <c r="S427" s="124" t="str">
        <f t="shared" si="222"/>
        <v/>
      </c>
      <c r="T427" s="124" t="str">
        <f t="shared" si="222"/>
        <v/>
      </c>
      <c r="U427" s="124">
        <f t="shared" si="222"/>
        <v>0.79858044915572501</v>
      </c>
      <c r="V427" s="124">
        <f t="shared" si="222"/>
        <v>0.80534727349998914</v>
      </c>
      <c r="W427" s="124">
        <f t="shared" ref="W427:Y427" si="223">IF(W403=0,"",W403/W379)</f>
        <v>0.80331541379542848</v>
      </c>
      <c r="X427" s="124">
        <f t="shared" si="223"/>
        <v>0.80515428560493185</v>
      </c>
      <c r="Y427" s="124">
        <f t="shared" si="223"/>
        <v>0.80951855111659698</v>
      </c>
      <c r="DA427" s="130" t="s">
        <v>3681</v>
      </c>
    </row>
    <row r="428" spans="1:105" ht="12" customHeight="1" x14ac:dyDescent="0.25">
      <c r="A428" s="97" t="s">
        <v>202</v>
      </c>
      <c r="B428" s="111"/>
      <c r="C428" s="111">
        <f t="shared" ref="C428:Q428" si="224">IF(C404=0,"",C404/C380)</f>
        <v>0.56917970426622799</v>
      </c>
      <c r="D428" s="111">
        <f t="shared" si="224"/>
        <v>0.56946404399068351</v>
      </c>
      <c r="E428" s="111">
        <f t="shared" si="224"/>
        <v>0.56974840932806392</v>
      </c>
      <c r="F428" s="111">
        <f t="shared" si="224"/>
        <v>0.57003277815811559</v>
      </c>
      <c r="G428" s="111">
        <f t="shared" si="224"/>
        <v>0.57031717057616427</v>
      </c>
      <c r="H428" s="111">
        <f t="shared" si="224"/>
        <v>0.57060158412279816</v>
      </c>
      <c r="I428" s="111">
        <f t="shared" si="224"/>
        <v>0.57088602374950559</v>
      </c>
      <c r="J428" s="111">
        <f t="shared" si="224"/>
        <v>0.57117050974078887</v>
      </c>
      <c r="K428" s="111">
        <f t="shared" si="224"/>
        <v>0.5714550593438098</v>
      </c>
      <c r="L428" s="111">
        <f t="shared" si="224"/>
        <v>0.57173967717289131</v>
      </c>
      <c r="M428" s="111">
        <f t="shared" si="224"/>
        <v>0.57195582816987056</v>
      </c>
      <c r="N428" s="111">
        <f t="shared" si="224"/>
        <v>0.5720766464097915</v>
      </c>
      <c r="O428" s="111">
        <f t="shared" si="224"/>
        <v>0.57214885629804912</v>
      </c>
      <c r="P428" s="111">
        <f t="shared" si="224"/>
        <v>0.57235034605404667</v>
      </c>
      <c r="Q428" s="111" t="str">
        <f t="shared" si="224"/>
        <v/>
      </c>
      <c r="R428" s="111" t="str">
        <f t="shared" ref="R428:V428" si="225">IF(R404=0,"",R404/R380)</f>
        <v/>
      </c>
      <c r="S428" s="111" t="str">
        <f t="shared" si="225"/>
        <v/>
      </c>
      <c r="T428" s="111" t="str">
        <f t="shared" si="225"/>
        <v/>
      </c>
      <c r="U428" s="111">
        <f t="shared" si="225"/>
        <v>0.58473790159136141</v>
      </c>
      <c r="V428" s="111">
        <f t="shared" si="225"/>
        <v>0.58689516146454368</v>
      </c>
      <c r="W428" s="111">
        <f t="shared" ref="W428:Y428" si="226">IF(W404=0,"",W404/W380)</f>
        <v>0.58793195693842326</v>
      </c>
      <c r="X428" s="111">
        <f t="shared" si="226"/>
        <v>0.5883201819865661</v>
      </c>
      <c r="Y428" s="111">
        <f t="shared" si="226"/>
        <v>0.58835900449138057</v>
      </c>
      <c r="DA428" s="63" t="s">
        <v>3682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0.57052402274354852</v>
      </c>
      <c r="D429" s="111">
        <f t="shared" si="227"/>
        <v>0.57118525269003906</v>
      </c>
      <c r="E429" s="111">
        <f t="shared" si="227"/>
        <v>0.5718465421991985</v>
      </c>
      <c r="F429" s="111">
        <f t="shared" si="227"/>
        <v>0.57250783983053966</v>
      </c>
      <c r="G429" s="111">
        <f t="shared" si="227"/>
        <v>0.57316919231559527</v>
      </c>
      <c r="H429" s="111">
        <f t="shared" si="227"/>
        <v>0.57383059393502067</v>
      </c>
      <c r="I429" s="111">
        <f t="shared" si="227"/>
        <v>0.57449205620346633</v>
      </c>
      <c r="J429" s="111">
        <f t="shared" si="227"/>
        <v>0.57515362629239353</v>
      </c>
      <c r="K429" s="111">
        <f t="shared" si="227"/>
        <v>0.57581534430995052</v>
      </c>
      <c r="L429" s="111">
        <f t="shared" si="227"/>
        <v>0.57647722098671128</v>
      </c>
      <c r="M429" s="111">
        <f t="shared" si="227"/>
        <v>0.57697987854692467</v>
      </c>
      <c r="N429" s="111">
        <f t="shared" si="227"/>
        <v>0.57726084047889148</v>
      </c>
      <c r="O429" s="111">
        <f t="shared" si="227"/>
        <v>0.5774287640451119</v>
      </c>
      <c r="P429" s="111">
        <f t="shared" si="227"/>
        <v>0.57789732699681251</v>
      </c>
      <c r="Q429" s="111" t="str">
        <f t="shared" si="227"/>
        <v/>
      </c>
      <c r="R429" s="111" t="str">
        <f t="shared" ref="R429:V429" si="228">IF(R405=0,"",R405/R381)</f>
        <v/>
      </c>
      <c r="S429" s="111" t="str">
        <f t="shared" si="228"/>
        <v/>
      </c>
      <c r="T429" s="111" t="str">
        <f t="shared" si="228"/>
        <v/>
      </c>
      <c r="U429" s="111">
        <f t="shared" si="228"/>
        <v>0.60670449666250437</v>
      </c>
      <c r="V429" s="111">
        <f t="shared" si="228"/>
        <v>0.61172118869609837</v>
      </c>
      <c r="W429" s="111">
        <f t="shared" ref="W429:Y429" si="229">IF(W405=0,"",W405/W381)</f>
        <v>0.61413224897628838</v>
      </c>
      <c r="X429" s="111">
        <f t="shared" si="229"/>
        <v>0.61452954699514772</v>
      </c>
      <c r="Y429" s="111">
        <f t="shared" si="229"/>
        <v>0.61456927679703366</v>
      </c>
      <c r="DA429" s="63" t="s">
        <v>3683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0.74082437666678602</v>
      </c>
      <c r="D430" s="45">
        <f t="shared" si="230"/>
        <v>0.74220613794717116</v>
      </c>
      <c r="E430" s="45">
        <f t="shared" si="230"/>
        <v>0.74365304959157019</v>
      </c>
      <c r="F430" s="45">
        <f t="shared" si="230"/>
        <v>0.74510884537651656</v>
      </c>
      <c r="G430" s="45">
        <f t="shared" si="230"/>
        <v>0.74662464081463764</v>
      </c>
      <c r="H430" s="45">
        <f t="shared" si="230"/>
        <v>0.74819418001792459</v>
      </c>
      <c r="I430" s="45">
        <f t="shared" si="230"/>
        <v>0.74983005785018264</v>
      </c>
      <c r="J430" s="45">
        <f t="shared" si="230"/>
        <v>0.75158387102283342</v>
      </c>
      <c r="K430" s="45">
        <f t="shared" si="230"/>
        <v>0.75349949031213515</v>
      </c>
      <c r="L430" s="45">
        <f t="shared" si="230"/>
        <v>0.75558865294934718</v>
      </c>
      <c r="M430" s="45">
        <f t="shared" si="230"/>
        <v>0.75857569386228418</v>
      </c>
      <c r="N430" s="45">
        <f t="shared" si="230"/>
        <v>0.76266682432050636</v>
      </c>
      <c r="O430" s="45">
        <f t="shared" si="230"/>
        <v>0.76835104067198634</v>
      </c>
      <c r="P430" s="45">
        <f t="shared" si="230"/>
        <v>0.77586818058908402</v>
      </c>
      <c r="Q430" s="45" t="str">
        <f t="shared" si="230"/>
        <v/>
      </c>
      <c r="R430" s="45" t="str">
        <f t="shared" ref="R430:V430" si="231">IF(R406=0,"",R406/R382)</f>
        <v/>
      </c>
      <c r="S430" s="45" t="str">
        <f t="shared" si="231"/>
        <v/>
      </c>
      <c r="T430" s="45" t="str">
        <f t="shared" si="231"/>
        <v/>
      </c>
      <c r="U430" s="45">
        <f t="shared" si="231"/>
        <v>0.85026659812378913</v>
      </c>
      <c r="V430" s="45">
        <f t="shared" si="231"/>
        <v>0.86445765362425364</v>
      </c>
      <c r="W430" s="45">
        <f t="shared" ref="W430:Y430" si="232">IF(W406=0,"",W406/W382)</f>
        <v>0.87508405009620061</v>
      </c>
      <c r="X430" s="45">
        <f t="shared" si="232"/>
        <v>0.88276189084682399</v>
      </c>
      <c r="Y430" s="45">
        <f t="shared" si="232"/>
        <v>0.88957056796518896</v>
      </c>
      <c r="DA430" s="60" t="s">
        <v>3684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13.754495824614009</v>
      </c>
      <c r="D432" s="117">
        <f t="shared" si="233"/>
        <v>14.824429563520654</v>
      </c>
      <c r="E432" s="117">
        <f t="shared" si="233"/>
        <v>17.649984096556739</v>
      </c>
      <c r="F432" s="117">
        <f t="shared" si="233"/>
        <v>20.780150764378099</v>
      </c>
      <c r="G432" s="117">
        <f t="shared" si="233"/>
        <v>19.193334746539968</v>
      </c>
      <c r="H432" s="117">
        <f t="shared" si="233"/>
        <v>31.35202582923198</v>
      </c>
      <c r="I432" s="117">
        <f t="shared" si="233"/>
        <v>35.968738544945026</v>
      </c>
      <c r="J432" s="117">
        <f t="shared" si="233"/>
        <v>40.642253127622666</v>
      </c>
      <c r="K432" s="117">
        <f t="shared" si="233"/>
        <v>49.633741202941088</v>
      </c>
      <c r="L432" s="117">
        <f t="shared" si="233"/>
        <v>41.642999641927332</v>
      </c>
      <c r="M432" s="117">
        <f t="shared" si="233"/>
        <v>52.856008310864269</v>
      </c>
      <c r="N432" s="117">
        <f t="shared" si="233"/>
        <v>44.821636134722212</v>
      </c>
      <c r="O432" s="117">
        <f t="shared" si="233"/>
        <v>38.199600325547081</v>
      </c>
      <c r="P432" s="117">
        <f t="shared" si="233"/>
        <v>14.728052749099257</v>
      </c>
      <c r="Q432" s="117">
        <f t="shared" si="233"/>
        <v>0</v>
      </c>
      <c r="R432" s="117">
        <f t="shared" ref="R432:V432" si="234">R433+R436+R438+R451</f>
        <v>0</v>
      </c>
      <c r="S432" s="117">
        <f t="shared" si="234"/>
        <v>0</v>
      </c>
      <c r="T432" s="117">
        <f t="shared" si="234"/>
        <v>0</v>
      </c>
      <c r="U432" s="117">
        <f t="shared" si="234"/>
        <v>8.0819672408223067</v>
      </c>
      <c r="V432" s="117">
        <f t="shared" si="234"/>
        <v>15.355560962056293</v>
      </c>
      <c r="W432" s="117">
        <f t="shared" ref="W432:Y432" si="235">W433+W436+W438+W451</f>
        <v>22.334244054809343</v>
      </c>
      <c r="X432" s="117">
        <f t="shared" si="235"/>
        <v>29.986889433280204</v>
      </c>
      <c r="Y432" s="117">
        <f t="shared" si="235"/>
        <v>28.057119207454239</v>
      </c>
      <c r="DA432" s="129" t="s">
        <v>3830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:Y433" si="238">SUM(W434:W435)</f>
        <v>0</v>
      </c>
      <c r="X433" s="122">
        <f t="shared" si="238"/>
        <v>0</v>
      </c>
      <c r="Y433" s="122">
        <f t="shared" si="238"/>
        <v>0</v>
      </c>
      <c r="DA433" s="130" t="s">
        <v>3831</v>
      </c>
    </row>
    <row r="434" spans="1:105" ht="12" customHeight="1" x14ac:dyDescent="0.25">
      <c r="A434" s="97" t="s">
        <v>199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X434" s="98">
        <v>0</v>
      </c>
      <c r="Y434" s="98">
        <v>0</v>
      </c>
      <c r="DA434" s="63" t="s">
        <v>3832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X435" s="98">
        <v>0</v>
      </c>
      <c r="Y435" s="98">
        <v>0</v>
      </c>
      <c r="DA435" s="63" t="s">
        <v>3833</v>
      </c>
    </row>
    <row r="436" spans="1:105" ht="12" customHeight="1" x14ac:dyDescent="0.25">
      <c r="A436" s="121" t="s">
        <v>92</v>
      </c>
      <c r="B436" s="122"/>
      <c r="C436" s="122">
        <f t="shared" ref="C436:Y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X436" s="122">
        <f t="shared" si="239"/>
        <v>0</v>
      </c>
      <c r="Y436" s="122">
        <f t="shared" si="239"/>
        <v>0</v>
      </c>
      <c r="DA436" s="130" t="s">
        <v>3834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X437" s="98">
        <v>0</v>
      </c>
      <c r="Y437" s="98">
        <v>0</v>
      </c>
      <c r="DA437" s="63" t="s">
        <v>3835</v>
      </c>
    </row>
    <row r="438" spans="1:105" ht="12" customHeight="1" x14ac:dyDescent="0.25">
      <c r="A438" s="121" t="s">
        <v>55</v>
      </c>
      <c r="B438" s="122"/>
      <c r="C438" s="122">
        <v>11.387234721471886</v>
      </c>
      <c r="D438" s="122">
        <v>12.025427896515545</v>
      </c>
      <c r="E438" s="122">
        <v>14.601067964517121</v>
      </c>
      <c r="F438" s="122">
        <v>16.641015172041154</v>
      </c>
      <c r="G438" s="122">
        <v>14.661977044589802</v>
      </c>
      <c r="H438" s="122">
        <v>24.837397321128979</v>
      </c>
      <c r="I438" s="122">
        <v>26.340112454389825</v>
      </c>
      <c r="J438" s="122">
        <v>29.197856497535991</v>
      </c>
      <c r="K438" s="122">
        <v>35.884450810651941</v>
      </c>
      <c r="L438" s="122">
        <v>30.727793462676807</v>
      </c>
      <c r="M438" s="122">
        <v>39.183640155030616</v>
      </c>
      <c r="N438" s="122">
        <v>33.460541321822554</v>
      </c>
      <c r="O438" s="122">
        <v>29.784641136183524</v>
      </c>
      <c r="P438" s="122">
        <v>11.722166397265179</v>
      </c>
      <c r="Q438" s="122">
        <v>0</v>
      </c>
      <c r="R438" s="122">
        <v>0</v>
      </c>
      <c r="S438" s="122">
        <v>0</v>
      </c>
      <c r="T438" s="122">
        <v>0</v>
      </c>
      <c r="U438" s="122">
        <v>6.0582198358728858</v>
      </c>
      <c r="V438" s="122">
        <v>11.76498620122684</v>
      </c>
      <c r="W438" s="122">
        <v>17.123248118342968</v>
      </c>
      <c r="X438" s="122">
        <v>23.363452045270471</v>
      </c>
      <c r="Y438" s="122">
        <v>20.684527939512257</v>
      </c>
      <c r="DA438" s="130" t="s">
        <v>3836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X439" s="98">
        <v>0</v>
      </c>
      <c r="Y439" s="98">
        <v>0</v>
      </c>
      <c r="DA439" s="63" t="s">
        <v>3837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X440" s="98">
        <v>0</v>
      </c>
      <c r="Y440" s="98">
        <v>0</v>
      </c>
      <c r="DA440" s="63" t="s">
        <v>3838</v>
      </c>
    </row>
    <row r="441" spans="1:105" ht="12" customHeight="1" x14ac:dyDescent="0.25">
      <c r="A441" s="100" t="s">
        <v>199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X441" s="101">
        <v>0</v>
      </c>
      <c r="Y441" s="101">
        <v>0</v>
      </c>
      <c r="DA441" s="131" t="s">
        <v>3839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X442" s="104">
        <v>0</v>
      </c>
      <c r="Y442" s="104">
        <v>0</v>
      </c>
      <c r="DA442" s="132" t="s">
        <v>3840</v>
      </c>
    </row>
    <row r="443" spans="1:105" ht="12" customHeight="1" x14ac:dyDescent="0.25">
      <c r="A443" s="106" t="s">
        <v>124</v>
      </c>
      <c r="B443" s="101"/>
      <c r="C443" s="101">
        <v>11.387234721471886</v>
      </c>
      <c r="D443" s="101">
        <v>12.024242650621773</v>
      </c>
      <c r="E443" s="101">
        <v>14.598571665821417</v>
      </c>
      <c r="F443" s="101">
        <v>16.638077129136452</v>
      </c>
      <c r="G443" s="101">
        <v>14.659908177187123</v>
      </c>
      <c r="H443" s="101">
        <v>24.833962420745017</v>
      </c>
      <c r="I443" s="101">
        <v>26.325564136671698</v>
      </c>
      <c r="J443" s="101">
        <v>29.175080131152285</v>
      </c>
      <c r="K443" s="101">
        <v>35.863131939451144</v>
      </c>
      <c r="L443" s="101">
        <v>30.717715704577902</v>
      </c>
      <c r="M443" s="101">
        <v>39.183166992339906</v>
      </c>
      <c r="N443" s="101">
        <v>33.448426962019312</v>
      </c>
      <c r="O443" s="101">
        <v>29.773169733551519</v>
      </c>
      <c r="P443" s="101">
        <v>11.714390677835031</v>
      </c>
      <c r="Q443" s="101">
        <v>0</v>
      </c>
      <c r="R443" s="101">
        <v>0</v>
      </c>
      <c r="S443" s="101">
        <v>0</v>
      </c>
      <c r="T443" s="101">
        <v>0</v>
      </c>
      <c r="U443" s="101">
        <v>6.0569693939354705</v>
      </c>
      <c r="V443" s="101">
        <v>11.759108902094367</v>
      </c>
      <c r="W443" s="101">
        <v>17.106457699093919</v>
      </c>
      <c r="X443" s="101">
        <v>23.331675112710517</v>
      </c>
      <c r="Y443" s="101">
        <v>20.681013146209501</v>
      </c>
      <c r="DA443" s="131" t="s">
        <v>3841</v>
      </c>
    </row>
    <row r="444" spans="1:105" ht="12" customHeight="1" x14ac:dyDescent="0.25">
      <c r="A444" s="107" t="s">
        <v>123</v>
      </c>
      <c r="B444" s="104"/>
      <c r="C444" s="104">
        <v>0</v>
      </c>
      <c r="D444" s="104">
        <v>1.1852458937729987E-3</v>
      </c>
      <c r="E444" s="104">
        <v>2.4962986957027221E-3</v>
      </c>
      <c r="F444" s="104">
        <v>2.9380429047033436E-3</v>
      </c>
      <c r="G444" s="104">
        <v>2.068867402678253E-3</v>
      </c>
      <c r="H444" s="104">
        <v>3.4349003839608868E-3</v>
      </c>
      <c r="I444" s="104">
        <v>1.4548317718125439E-2</v>
      </c>
      <c r="J444" s="104">
        <v>2.2776366383707003E-2</v>
      </c>
      <c r="K444" s="104">
        <v>2.1318871200801195E-2</v>
      </c>
      <c r="L444" s="104">
        <v>1.0077758098904994E-2</v>
      </c>
      <c r="M444" s="104">
        <v>4.7316269071163747E-4</v>
      </c>
      <c r="N444" s="104">
        <v>1.2114359803245142E-2</v>
      </c>
      <c r="O444" s="104">
        <v>1.1471402632005767E-2</v>
      </c>
      <c r="P444" s="104">
        <v>7.7757194301477581E-3</v>
      </c>
      <c r="Q444" s="104">
        <v>0</v>
      </c>
      <c r="R444" s="104">
        <v>0</v>
      </c>
      <c r="S444" s="104">
        <v>0</v>
      </c>
      <c r="T444" s="104">
        <v>0</v>
      </c>
      <c r="U444" s="104">
        <v>1.2504419374149355E-3</v>
      </c>
      <c r="V444" s="104">
        <v>5.8772991324737697E-3</v>
      </c>
      <c r="W444" s="104">
        <v>1.6790419249047752E-2</v>
      </c>
      <c r="X444" s="104">
        <v>3.1776932559953265E-2</v>
      </c>
      <c r="Y444" s="104">
        <v>3.5147933027544552E-3</v>
      </c>
      <c r="DA444" s="132" t="s">
        <v>3842</v>
      </c>
    </row>
    <row r="445" spans="1:105" ht="12" customHeight="1" x14ac:dyDescent="0.25">
      <c r="A445" s="108" t="s">
        <v>50</v>
      </c>
      <c r="B445" s="98"/>
      <c r="C445" s="98">
        <v>0</v>
      </c>
      <c r="D445" s="98">
        <v>1.1852458937729987E-3</v>
      </c>
      <c r="E445" s="98">
        <v>2.4962986957027221E-3</v>
      </c>
      <c r="F445" s="98">
        <v>2.9380429047033436E-3</v>
      </c>
      <c r="G445" s="98">
        <v>2.068867402678253E-3</v>
      </c>
      <c r="H445" s="98">
        <v>3.4349003839608868E-3</v>
      </c>
      <c r="I445" s="98">
        <v>1.4548317718125439E-2</v>
      </c>
      <c r="J445" s="98">
        <v>2.2776366383707003E-2</v>
      </c>
      <c r="K445" s="98">
        <v>2.1318871200801195E-2</v>
      </c>
      <c r="L445" s="98">
        <v>1.0077758098904994E-2</v>
      </c>
      <c r="M445" s="98">
        <v>4.7316269071163747E-4</v>
      </c>
      <c r="N445" s="98">
        <v>1.2114359803245142E-2</v>
      </c>
      <c r="O445" s="98">
        <v>1.1471402632005767E-2</v>
      </c>
      <c r="P445" s="98">
        <v>7.7757194301477581E-3</v>
      </c>
      <c r="Q445" s="98">
        <v>0</v>
      </c>
      <c r="R445" s="98">
        <v>0</v>
      </c>
      <c r="S445" s="98">
        <v>0</v>
      </c>
      <c r="T445" s="98">
        <v>0</v>
      </c>
      <c r="U445" s="98">
        <v>1.2504419374149355E-3</v>
      </c>
      <c r="V445" s="98">
        <v>5.8772991324737697E-3</v>
      </c>
      <c r="W445" s="98">
        <v>1.6790419249047752E-2</v>
      </c>
      <c r="X445" s="98">
        <v>3.1776932559953265E-2</v>
      </c>
      <c r="Y445" s="98">
        <v>3.5147933027544552E-3</v>
      </c>
      <c r="DA445" s="63" t="s">
        <v>3843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X446" s="98">
        <v>0</v>
      </c>
      <c r="Y446" s="98">
        <v>0</v>
      </c>
      <c r="DA446" s="63" t="s">
        <v>3844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X447" s="101">
        <v>0</v>
      </c>
      <c r="Y447" s="101">
        <v>0</v>
      </c>
      <c r="DA447" s="131" t="s">
        <v>3845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X448" s="104">
        <v>0</v>
      </c>
      <c r="Y448" s="104">
        <v>0</v>
      </c>
      <c r="DA448" s="132" t="s">
        <v>3846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X449" s="98">
        <v>0</v>
      </c>
      <c r="Y449" s="98">
        <v>0</v>
      </c>
      <c r="DA449" s="63" t="s">
        <v>3847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X450" s="98">
        <v>0</v>
      </c>
      <c r="Y450" s="98">
        <v>0</v>
      </c>
      <c r="DA450" s="63" t="s">
        <v>3848</v>
      </c>
    </row>
    <row r="451" spans="1:105" ht="12" customHeight="1" x14ac:dyDescent="0.25">
      <c r="A451" s="121" t="s">
        <v>54</v>
      </c>
      <c r="B451" s="122"/>
      <c r="C451" s="122">
        <v>2.3672611031421233</v>
      </c>
      <c r="D451" s="122">
        <v>2.7990016670051099</v>
      </c>
      <c r="E451" s="122">
        <v>3.0489161320396199</v>
      </c>
      <c r="F451" s="122">
        <v>4.1391355923369444</v>
      </c>
      <c r="G451" s="122">
        <v>4.5313577019501636</v>
      </c>
      <c r="H451" s="122">
        <v>6.5146285081030024</v>
      </c>
      <c r="I451" s="122">
        <v>9.6286260905551977</v>
      </c>
      <c r="J451" s="122">
        <v>11.444396630086676</v>
      </c>
      <c r="K451" s="122">
        <v>13.749290392289147</v>
      </c>
      <c r="L451" s="122">
        <v>10.915206179250522</v>
      </c>
      <c r="M451" s="122">
        <v>13.672368155833651</v>
      </c>
      <c r="N451" s="122">
        <v>11.361094812899655</v>
      </c>
      <c r="O451" s="122">
        <v>8.4149591893635574</v>
      </c>
      <c r="P451" s="122">
        <v>3.005886351834079</v>
      </c>
      <c r="Q451" s="122">
        <v>0</v>
      </c>
      <c r="R451" s="122">
        <v>0</v>
      </c>
      <c r="S451" s="122">
        <v>0</v>
      </c>
      <c r="T451" s="122">
        <v>0</v>
      </c>
      <c r="U451" s="122">
        <v>2.0237474049494213</v>
      </c>
      <c r="V451" s="122">
        <v>3.5905747608294529</v>
      </c>
      <c r="W451" s="122">
        <v>5.210995936466376</v>
      </c>
      <c r="X451" s="122">
        <v>6.6234373880097346</v>
      </c>
      <c r="Y451" s="122">
        <v>7.3725912679419814</v>
      </c>
      <c r="DA451" s="130" t="s">
        <v>3849</v>
      </c>
    </row>
    <row r="452" spans="1:105" ht="12" customHeight="1" x14ac:dyDescent="0.25">
      <c r="A452" s="97" t="s">
        <v>202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X452" s="98">
        <v>0</v>
      </c>
      <c r="Y452" s="98">
        <v>0</v>
      </c>
      <c r="DA452" s="63" t="s">
        <v>3850</v>
      </c>
    </row>
    <row r="453" spans="1:105" ht="12" customHeight="1" x14ac:dyDescent="0.25">
      <c r="A453" s="97" t="s">
        <v>50</v>
      </c>
      <c r="B453" s="98"/>
      <c r="C453" s="98">
        <v>2.3672611031421233</v>
      </c>
      <c r="D453" s="98">
        <v>2.7990016670051099</v>
      </c>
      <c r="E453" s="98">
        <v>3.0489161320396199</v>
      </c>
      <c r="F453" s="98">
        <v>4.1391355923369444</v>
      </c>
      <c r="G453" s="98">
        <v>4.5313577019501636</v>
      </c>
      <c r="H453" s="98">
        <v>6.5146285081030024</v>
      </c>
      <c r="I453" s="98">
        <v>9.6286260905551977</v>
      </c>
      <c r="J453" s="98">
        <v>11.444396630086676</v>
      </c>
      <c r="K453" s="98">
        <v>13.749290392289147</v>
      </c>
      <c r="L453" s="98">
        <v>10.915206179250522</v>
      </c>
      <c r="M453" s="98">
        <v>13.672368155833651</v>
      </c>
      <c r="N453" s="98">
        <v>11.361094812899655</v>
      </c>
      <c r="O453" s="98">
        <v>8.4149591893635574</v>
      </c>
      <c r="P453" s="98">
        <v>3.005886351834079</v>
      </c>
      <c r="Q453" s="98">
        <v>0</v>
      </c>
      <c r="R453" s="98">
        <v>0</v>
      </c>
      <c r="S453" s="98">
        <v>0</v>
      </c>
      <c r="T453" s="98">
        <v>0</v>
      </c>
      <c r="U453" s="98">
        <v>2.0237474049494213</v>
      </c>
      <c r="V453" s="98">
        <v>3.5905747608294529</v>
      </c>
      <c r="W453" s="98">
        <v>5.210995936466376</v>
      </c>
      <c r="X453" s="98">
        <v>6.6234373880097346</v>
      </c>
      <c r="Y453" s="98">
        <v>7.3725912679419814</v>
      </c>
      <c r="DA453" s="63" t="s">
        <v>3851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X454" s="33">
        <v>0</v>
      </c>
      <c r="Y454" s="33">
        <v>0</v>
      </c>
      <c r="DA454" s="60" t="s">
        <v>3852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6886.8412657858898</v>
      </c>
      <c r="D456" s="117">
        <f t="shared" si="240"/>
        <v>6994.4423691138118</v>
      </c>
      <c r="E456" s="117">
        <f t="shared" si="240"/>
        <v>7186.9997744795764</v>
      </c>
      <c r="F456" s="117">
        <f t="shared" si="240"/>
        <v>7357.4155607262783</v>
      </c>
      <c r="G456" s="117">
        <f t="shared" si="240"/>
        <v>7534.8417485175269</v>
      </c>
      <c r="H456" s="117">
        <f t="shared" si="240"/>
        <v>7477.8305484226221</v>
      </c>
      <c r="I456" s="117">
        <f t="shared" si="240"/>
        <v>7192.1621024273927</v>
      </c>
      <c r="J456" s="117">
        <f t="shared" si="240"/>
        <v>6831.509610868492</v>
      </c>
      <c r="K456" s="117">
        <f t="shared" si="240"/>
        <v>7277.8213046718774</v>
      </c>
      <c r="L456" s="117">
        <f t="shared" si="240"/>
        <v>7217.6164632959735</v>
      </c>
      <c r="M456" s="117">
        <f t="shared" si="240"/>
        <v>6930.748795274013</v>
      </c>
      <c r="N456" s="117">
        <f t="shared" si="240"/>
        <v>6592.1318721298621</v>
      </c>
      <c r="O456" s="117">
        <f t="shared" si="240"/>
        <v>6174.0048769055757</v>
      </c>
      <c r="P456" s="117">
        <f t="shared" si="240"/>
        <v>6117.033665153489</v>
      </c>
      <c r="Q456" s="117">
        <f t="shared" si="240"/>
        <v>0</v>
      </c>
      <c r="R456" s="117">
        <f t="shared" ref="R456:V456" si="241">R457+R460+R462+R475</f>
        <v>0</v>
      </c>
      <c r="S456" s="117">
        <f t="shared" si="241"/>
        <v>0</v>
      </c>
      <c r="T456" s="117">
        <f t="shared" si="241"/>
        <v>0</v>
      </c>
      <c r="U456" s="117">
        <f t="shared" si="241"/>
        <v>5217.9025651211032</v>
      </c>
      <c r="V456" s="117">
        <f t="shared" si="241"/>
        <v>5084.4427018407987</v>
      </c>
      <c r="W456" s="117">
        <f t="shared" ref="W456:Y456" si="242">W457+W460+W462+W475</f>
        <v>4981.094792414583</v>
      </c>
      <c r="X456" s="117">
        <f t="shared" si="242"/>
        <v>4909.4604154794597</v>
      </c>
      <c r="Y456" s="117">
        <f t="shared" si="242"/>
        <v>4647.0634578009567</v>
      </c>
      <c r="DA456" s="129" t="s">
        <v>3998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4988.0130781334328</v>
      </c>
      <c r="D457" s="122">
        <f t="shared" si="243"/>
        <v>5137.6508063555329</v>
      </c>
      <c r="E457" s="122">
        <f t="shared" si="243"/>
        <v>5329.1249200675757</v>
      </c>
      <c r="F457" s="122">
        <f t="shared" si="243"/>
        <v>5512.8543610346433</v>
      </c>
      <c r="G457" s="122">
        <f t="shared" si="243"/>
        <v>5622.7510239913663</v>
      </c>
      <c r="H457" s="122">
        <f t="shared" si="243"/>
        <v>5570.8129552377268</v>
      </c>
      <c r="I457" s="122">
        <f t="shared" si="243"/>
        <v>5352.205150430369</v>
      </c>
      <c r="J457" s="122">
        <f t="shared" si="243"/>
        <v>5042.1725321799604</v>
      </c>
      <c r="K457" s="122">
        <f t="shared" si="243"/>
        <v>5498.6631108730016</v>
      </c>
      <c r="L457" s="122">
        <f t="shared" si="243"/>
        <v>5315.01316953069</v>
      </c>
      <c r="M457" s="122">
        <f t="shared" si="243"/>
        <v>5033.5280306312434</v>
      </c>
      <c r="N457" s="122">
        <f t="shared" si="243"/>
        <v>4772.8140803055885</v>
      </c>
      <c r="O457" s="122">
        <f t="shared" si="243"/>
        <v>4511.7411680660298</v>
      </c>
      <c r="P457" s="122">
        <f t="shared" si="243"/>
        <v>4425.7634041205565</v>
      </c>
      <c r="Q457" s="122">
        <f t="shared" si="243"/>
        <v>0</v>
      </c>
      <c r="R457" s="122">
        <f t="shared" ref="R457:V457" si="244">SUM(R458:R459)</f>
        <v>0</v>
      </c>
      <c r="S457" s="122">
        <f t="shared" si="244"/>
        <v>0</v>
      </c>
      <c r="T457" s="122">
        <f t="shared" si="244"/>
        <v>0</v>
      </c>
      <c r="U457" s="122">
        <f t="shared" si="244"/>
        <v>3544.7028826353994</v>
      </c>
      <c r="V457" s="122">
        <f t="shared" si="244"/>
        <v>3430.8133800849851</v>
      </c>
      <c r="W457" s="122">
        <f t="shared" ref="W457:Y457" si="245">SUM(W458:W459)</f>
        <v>3295.763960816379</v>
      </c>
      <c r="X457" s="122">
        <f t="shared" si="245"/>
        <v>3166.5106042670545</v>
      </c>
      <c r="Y457" s="122">
        <f t="shared" si="245"/>
        <v>3065.3395035656531</v>
      </c>
      <c r="DA457" s="130" t="s">
        <v>3999</v>
      </c>
    </row>
    <row r="458" spans="1:105" ht="12" customHeight="1" x14ac:dyDescent="0.25">
      <c r="A458" s="97" t="s">
        <v>199</v>
      </c>
      <c r="B458" s="98"/>
      <c r="C458" s="98">
        <v>4964.6057165381608</v>
      </c>
      <c r="D458" s="98">
        <v>5113.8388869267128</v>
      </c>
      <c r="E458" s="98">
        <v>5305.5637663834559</v>
      </c>
      <c r="F458" s="98">
        <v>5488.0510232447205</v>
      </c>
      <c r="G458" s="98">
        <v>5597.8233571623841</v>
      </c>
      <c r="H458" s="98">
        <v>5546.6456797232622</v>
      </c>
      <c r="I458" s="98">
        <v>5328.7310008346558</v>
      </c>
      <c r="J458" s="98">
        <v>5020.1899242312684</v>
      </c>
      <c r="K458" s="98">
        <v>5475.1573321074475</v>
      </c>
      <c r="L458" s="98">
        <v>5292.0207674020558</v>
      </c>
      <c r="M458" s="98">
        <v>5011.2304267935087</v>
      </c>
      <c r="N458" s="98">
        <v>4751.6491235144485</v>
      </c>
      <c r="O458" s="98">
        <v>4491.2092462485671</v>
      </c>
      <c r="P458" s="98">
        <v>4405.1644568513211</v>
      </c>
      <c r="Q458" s="98">
        <v>0</v>
      </c>
      <c r="R458" s="98">
        <v>0</v>
      </c>
      <c r="S458" s="98">
        <v>0</v>
      </c>
      <c r="T458" s="98">
        <v>0</v>
      </c>
      <c r="U458" s="98">
        <v>3527.9240171311349</v>
      </c>
      <c r="V458" s="98">
        <v>3414.3572551453963</v>
      </c>
      <c r="W458" s="98">
        <v>3279.724098120068</v>
      </c>
      <c r="X458" s="98">
        <v>3150.7227389628179</v>
      </c>
      <c r="Y458" s="98">
        <v>3049.9512707040567</v>
      </c>
      <c r="DA458" s="63" t="s">
        <v>4000</v>
      </c>
    </row>
    <row r="459" spans="1:105" ht="12" customHeight="1" x14ac:dyDescent="0.25">
      <c r="A459" s="97" t="s">
        <v>53</v>
      </c>
      <c r="B459" s="98"/>
      <c r="C459" s="98">
        <v>23.407361595271976</v>
      </c>
      <c r="D459" s="98">
        <v>23.811919428819873</v>
      </c>
      <c r="E459" s="98">
        <v>23.561153684119517</v>
      </c>
      <c r="F459" s="98">
        <v>24.803337789922448</v>
      </c>
      <c r="G459" s="98">
        <v>24.927666828981799</v>
      </c>
      <c r="H459" s="98">
        <v>24.167275514464439</v>
      </c>
      <c r="I459" s="98">
        <v>23.474149595712802</v>
      </c>
      <c r="J459" s="98">
        <v>21.982607948691708</v>
      </c>
      <c r="K459" s="98">
        <v>23.505778765554453</v>
      </c>
      <c r="L459" s="98">
        <v>22.992402128633941</v>
      </c>
      <c r="M459" s="98">
        <v>22.297603837734819</v>
      </c>
      <c r="N459" s="98">
        <v>21.164956791139581</v>
      </c>
      <c r="O459" s="98">
        <v>20.531921817462823</v>
      </c>
      <c r="P459" s="98">
        <v>20.598947269235801</v>
      </c>
      <c r="Q459" s="98">
        <v>0</v>
      </c>
      <c r="R459" s="98">
        <v>0</v>
      </c>
      <c r="S459" s="98">
        <v>0</v>
      </c>
      <c r="T459" s="98">
        <v>0</v>
      </c>
      <c r="U459" s="98">
        <v>16.778865504264385</v>
      </c>
      <c r="V459" s="98">
        <v>16.456124939588875</v>
      </c>
      <c r="W459" s="98">
        <v>16.039862696310905</v>
      </c>
      <c r="X459" s="98">
        <v>15.787865304236725</v>
      </c>
      <c r="Y459" s="98">
        <v>15.388232861596622</v>
      </c>
      <c r="DA459" s="63" t="s">
        <v>4001</v>
      </c>
    </row>
    <row r="460" spans="1:105" ht="12" customHeight="1" x14ac:dyDescent="0.25">
      <c r="A460" s="121" t="s">
        <v>92</v>
      </c>
      <c r="B460" s="122"/>
      <c r="C460" s="122">
        <f t="shared" ref="C460:Y460" si="246">C461</f>
        <v>69.303720401772253</v>
      </c>
      <c r="D460" s="122">
        <f t="shared" si="246"/>
        <v>43.593844950267133</v>
      </c>
      <c r="E460" s="122">
        <f t="shared" si="246"/>
        <v>85.60952439419998</v>
      </c>
      <c r="F460" s="122">
        <f t="shared" si="246"/>
        <v>97.443889350625525</v>
      </c>
      <c r="G460" s="122">
        <f t="shared" si="246"/>
        <v>155.14368647881361</v>
      </c>
      <c r="H460" s="122">
        <f t="shared" si="246"/>
        <v>48.851273782246828</v>
      </c>
      <c r="I460" s="122">
        <f t="shared" si="246"/>
        <v>53.788237367926534</v>
      </c>
      <c r="J460" s="122">
        <f t="shared" si="246"/>
        <v>41.605693800433436</v>
      </c>
      <c r="K460" s="122">
        <f t="shared" si="246"/>
        <v>62.827605337173573</v>
      </c>
      <c r="L460" s="122">
        <f t="shared" si="246"/>
        <v>74.54957098636892</v>
      </c>
      <c r="M460" s="122">
        <f t="shared" si="246"/>
        <v>51.346931765739548</v>
      </c>
      <c r="N460" s="122">
        <f t="shared" si="246"/>
        <v>77.592715671058556</v>
      </c>
      <c r="O460" s="122">
        <f t="shared" si="246"/>
        <v>14.817183854621755</v>
      </c>
      <c r="P460" s="122">
        <f t="shared" si="246"/>
        <v>3.9717932786244252</v>
      </c>
      <c r="Q460" s="122">
        <f t="shared" si="246"/>
        <v>0</v>
      </c>
      <c r="R460" s="122">
        <f t="shared" si="246"/>
        <v>0</v>
      </c>
      <c r="S460" s="122">
        <f t="shared" si="246"/>
        <v>0</v>
      </c>
      <c r="T460" s="122">
        <f t="shared" si="246"/>
        <v>0</v>
      </c>
      <c r="U460" s="122">
        <f t="shared" si="246"/>
        <v>18.849248028454877</v>
      </c>
      <c r="V460" s="122">
        <f t="shared" si="246"/>
        <v>20.279175026535984</v>
      </c>
      <c r="W460" s="122">
        <f t="shared" si="246"/>
        <v>19.850389185056013</v>
      </c>
      <c r="X460" s="122">
        <f t="shared" si="246"/>
        <v>25.619497391882032</v>
      </c>
      <c r="Y460" s="122">
        <f t="shared" si="246"/>
        <v>8.847624650011868</v>
      </c>
      <c r="DA460" s="130" t="s">
        <v>4002</v>
      </c>
    </row>
    <row r="461" spans="1:105" ht="12" customHeight="1" x14ac:dyDescent="0.25">
      <c r="A461" s="97" t="s">
        <v>53</v>
      </c>
      <c r="B461" s="98"/>
      <c r="C461" s="98">
        <f>RES_hhdet_in_fech!C86</f>
        <v>69.303720401772253</v>
      </c>
      <c r="D461" s="98">
        <f>RES_hhdet_in_fech!D86</f>
        <v>43.593844950267133</v>
      </c>
      <c r="E461" s="98">
        <f>RES_hhdet_in_fech!E86</f>
        <v>85.60952439419998</v>
      </c>
      <c r="F461" s="98">
        <f>RES_hhdet_in_fech!F86</f>
        <v>97.443889350625525</v>
      </c>
      <c r="G461" s="98">
        <f>RES_hhdet_in_fech!G86</f>
        <v>155.14368647881361</v>
      </c>
      <c r="H461" s="98">
        <f>RES_hhdet_in_fech!H86</f>
        <v>48.851273782246828</v>
      </c>
      <c r="I461" s="98">
        <f>RES_hhdet_in_fech!I86</f>
        <v>53.788237367926534</v>
      </c>
      <c r="J461" s="98">
        <f>RES_hhdet_in_fech!J86</f>
        <v>41.605693800433436</v>
      </c>
      <c r="K461" s="98">
        <f>RES_hhdet_in_fech!K86</f>
        <v>62.827605337173573</v>
      </c>
      <c r="L461" s="98">
        <f>RES_hhdet_in_fech!L86</f>
        <v>74.54957098636892</v>
      </c>
      <c r="M461" s="98">
        <f>RES_hhdet_in_fech!M86</f>
        <v>51.346931765739548</v>
      </c>
      <c r="N461" s="98">
        <f>RES_hhdet_in_fech!N86</f>
        <v>77.592715671058556</v>
      </c>
      <c r="O461" s="98">
        <f>RES_hhdet_in_fech!O86</f>
        <v>14.817183854621755</v>
      </c>
      <c r="P461" s="98">
        <f>RES_hhdet_in_fech!P86</f>
        <v>3.9717932786244252</v>
      </c>
      <c r="Q461" s="98">
        <f>RES_hhdet_in_fech!Q86</f>
        <v>0</v>
      </c>
      <c r="R461" s="98">
        <f>RES_hhdet_in_fech!R86</f>
        <v>0</v>
      </c>
      <c r="S461" s="98">
        <f>RES_hhdet_in_fech!S86</f>
        <v>0</v>
      </c>
      <c r="T461" s="98">
        <f>RES_hhdet_in_fech!T86</f>
        <v>0</v>
      </c>
      <c r="U461" s="98">
        <f>RES_hhdet_in_fech!U86</f>
        <v>18.849248028454877</v>
      </c>
      <c r="V461" s="98">
        <f>RES_hhdet_in_fech!V86</f>
        <v>20.279175026535984</v>
      </c>
      <c r="W461" s="98">
        <f>RES_hhdet_in_fech!W86</f>
        <v>19.850389185056013</v>
      </c>
      <c r="X461" s="98">
        <f>RES_hhdet_in_fech!X86</f>
        <v>25.619497391882032</v>
      </c>
      <c r="Y461" s="98">
        <f>RES_hhdet_in_fech!Y86</f>
        <v>8.847624650011868</v>
      </c>
      <c r="DA461" s="63" t="s">
        <v>4003</v>
      </c>
    </row>
    <row r="462" spans="1:105" ht="12" customHeight="1" x14ac:dyDescent="0.25">
      <c r="A462" s="121" t="s">
        <v>55</v>
      </c>
      <c r="B462" s="122"/>
      <c r="C462" s="122">
        <v>1213.6899929177121</v>
      </c>
      <c r="D462" s="122">
        <v>1191.1342216624419</v>
      </c>
      <c r="E462" s="122">
        <v>1138.7795456627211</v>
      </c>
      <c r="F462" s="122">
        <v>1116.8748298470312</v>
      </c>
      <c r="G462" s="122">
        <v>1115.9871357436271</v>
      </c>
      <c r="H462" s="122">
        <v>1130.4849614287687</v>
      </c>
      <c r="I462" s="122">
        <v>1065.9214747462779</v>
      </c>
      <c r="J462" s="122">
        <v>1033.4792516777115</v>
      </c>
      <c r="K462" s="122">
        <v>1022.1726710010505</v>
      </c>
      <c r="L462" s="122">
        <v>1105.2994950900602</v>
      </c>
      <c r="M462" s="122">
        <v>1170.3209755039879</v>
      </c>
      <c r="N462" s="122">
        <v>1096.6017874755016</v>
      </c>
      <c r="O462" s="122">
        <v>1077.9102044295528</v>
      </c>
      <c r="P462" s="122">
        <v>1061.8074027063587</v>
      </c>
      <c r="Q462" s="122">
        <v>0</v>
      </c>
      <c r="R462" s="122">
        <v>0</v>
      </c>
      <c r="S462" s="122">
        <v>0</v>
      </c>
      <c r="T462" s="122">
        <v>0</v>
      </c>
      <c r="U462" s="122">
        <v>1054.1426010578396</v>
      </c>
      <c r="V462" s="122">
        <v>1039.1012524328701</v>
      </c>
      <c r="W462" s="122">
        <v>1057.4686889743716</v>
      </c>
      <c r="X462" s="122">
        <v>1094.8712449527186</v>
      </c>
      <c r="Y462" s="122">
        <v>985.357610460351</v>
      </c>
      <c r="DA462" s="130" t="s">
        <v>4004</v>
      </c>
    </row>
    <row r="463" spans="1:105" ht="12" customHeight="1" x14ac:dyDescent="0.25">
      <c r="A463" s="97" t="s">
        <v>132</v>
      </c>
      <c r="B463" s="98"/>
      <c r="C463" s="98">
        <v>1272.0391015656053</v>
      </c>
      <c r="D463" s="98">
        <v>1225.2190716978737</v>
      </c>
      <c r="E463" s="98">
        <v>1133.4384878304238</v>
      </c>
      <c r="F463" s="98">
        <v>1085.7898910580709</v>
      </c>
      <c r="G463" s="98">
        <v>1093.7096653239819</v>
      </c>
      <c r="H463" s="98">
        <v>1086.6451739279619</v>
      </c>
      <c r="I463" s="98">
        <v>1064.3397745112322</v>
      </c>
      <c r="J463" s="98">
        <v>1075.2256077948084</v>
      </c>
      <c r="K463" s="98">
        <v>1039.161667130408</v>
      </c>
      <c r="L463" s="98">
        <v>1044.3349559654664</v>
      </c>
      <c r="M463" s="98">
        <v>1136.8214224171286</v>
      </c>
      <c r="N463" s="98">
        <v>1160.2689612683623</v>
      </c>
      <c r="O463" s="98">
        <v>1231.3294589274406</v>
      </c>
      <c r="P463" s="98">
        <v>1238.8138382108723</v>
      </c>
      <c r="Q463" s="98">
        <v>0</v>
      </c>
      <c r="R463" s="98">
        <v>0</v>
      </c>
      <c r="S463" s="98">
        <v>0</v>
      </c>
      <c r="T463" s="98">
        <v>0</v>
      </c>
      <c r="U463" s="98">
        <v>1075.7460689123059</v>
      </c>
      <c r="V463" s="98">
        <v>1063.7094175814264</v>
      </c>
      <c r="W463" s="98">
        <v>1054.5873494249765</v>
      </c>
      <c r="X463" s="98">
        <v>1041.6514687682779</v>
      </c>
      <c r="Y463" s="98">
        <v>1012.6564684889476</v>
      </c>
      <c r="DA463" s="63" t="s">
        <v>4005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0</v>
      </c>
      <c r="E464" s="98">
        <v>688.42975796082374</v>
      </c>
      <c r="F464" s="98">
        <v>681.05432274262239</v>
      </c>
      <c r="G464" s="98">
        <v>699.43357253528154</v>
      </c>
      <c r="H464" s="98">
        <v>719.42654654899161</v>
      </c>
      <c r="I464" s="98">
        <v>712.34165375572434</v>
      </c>
      <c r="J464" s="98">
        <v>733.31793398057516</v>
      </c>
      <c r="K464" s="98">
        <v>721.33448041476447</v>
      </c>
      <c r="L464" s="98">
        <v>738.27559196639584</v>
      </c>
      <c r="M464" s="98">
        <v>829.07826184681119</v>
      </c>
      <c r="N464" s="98">
        <v>846.5449742144508</v>
      </c>
      <c r="O464" s="98">
        <v>900.69536775083259</v>
      </c>
      <c r="P464" s="98">
        <v>930.64979446205393</v>
      </c>
      <c r="Q464" s="98">
        <v>0</v>
      </c>
      <c r="R464" s="98">
        <v>0</v>
      </c>
      <c r="S464" s="98">
        <v>0</v>
      </c>
      <c r="T464" s="98">
        <v>0</v>
      </c>
      <c r="U464" s="98">
        <v>876.02953139035685</v>
      </c>
      <c r="V464" s="98">
        <v>875.4649397837486</v>
      </c>
      <c r="W464" s="98">
        <v>879.63239035533138</v>
      </c>
      <c r="X464" s="98">
        <v>877.2497641354729</v>
      </c>
      <c r="Y464" s="98">
        <v>857.00016812127114</v>
      </c>
      <c r="DA464" s="63" t="s">
        <v>4006</v>
      </c>
    </row>
    <row r="465" spans="1:105" ht="12" customHeight="1" x14ac:dyDescent="0.25">
      <c r="A465" s="100" t="s">
        <v>199</v>
      </c>
      <c r="B465" s="101"/>
      <c r="C465" s="101">
        <v>0</v>
      </c>
      <c r="D465" s="101">
        <v>0</v>
      </c>
      <c r="E465" s="101">
        <v>59.562088355067637</v>
      </c>
      <c r="F465" s="101">
        <v>74.832786892852354</v>
      </c>
      <c r="G465" s="101">
        <v>72.809974870341378</v>
      </c>
      <c r="H465" s="101">
        <v>99.391927447912394</v>
      </c>
      <c r="I465" s="101">
        <v>79.251295253397473</v>
      </c>
      <c r="J465" s="101">
        <v>75.6752522948983</v>
      </c>
      <c r="K465" s="101">
        <v>68.752397912830361</v>
      </c>
      <c r="L465" s="101">
        <v>68.424884438817188</v>
      </c>
      <c r="M465" s="101">
        <v>114.80881265016312</v>
      </c>
      <c r="N465" s="101">
        <v>78.76929697615121</v>
      </c>
      <c r="O465" s="101">
        <v>55.476906411017652</v>
      </c>
      <c r="P465" s="101">
        <v>110.60160822301286</v>
      </c>
      <c r="Q465" s="101">
        <v>0</v>
      </c>
      <c r="R465" s="101">
        <v>0</v>
      </c>
      <c r="S465" s="101">
        <v>0</v>
      </c>
      <c r="T465" s="101">
        <v>0</v>
      </c>
      <c r="U465" s="101">
        <v>90.648118736629783</v>
      </c>
      <c r="V465" s="101">
        <v>73.595374094416215</v>
      </c>
      <c r="W465" s="101">
        <v>80.661753606089732</v>
      </c>
      <c r="X465" s="101">
        <v>86.090585650111663</v>
      </c>
      <c r="Y465" s="101">
        <v>67.795241691878132</v>
      </c>
      <c r="DA465" s="131" t="s">
        <v>4007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0</v>
      </c>
      <c r="E466" s="104">
        <v>628.86766960575596</v>
      </c>
      <c r="F466" s="104">
        <v>606.22153584977002</v>
      </c>
      <c r="G466" s="104">
        <v>626.62359766494023</v>
      </c>
      <c r="H466" s="104">
        <v>620.0346191010791</v>
      </c>
      <c r="I466" s="104">
        <v>633.09035850232692</v>
      </c>
      <c r="J466" s="104">
        <v>657.64268168567673</v>
      </c>
      <c r="K466" s="104">
        <v>652.58208250193411</v>
      </c>
      <c r="L466" s="104">
        <v>669.85070752757861</v>
      </c>
      <c r="M466" s="104">
        <v>714.269449196648</v>
      </c>
      <c r="N466" s="104">
        <v>767.77567723829975</v>
      </c>
      <c r="O466" s="104">
        <v>845.21846133981501</v>
      </c>
      <c r="P466" s="104">
        <v>820.04818623904123</v>
      </c>
      <c r="Q466" s="104">
        <v>0</v>
      </c>
      <c r="R466" s="104">
        <v>0</v>
      </c>
      <c r="S466" s="104">
        <v>0</v>
      </c>
      <c r="T466" s="104">
        <v>0</v>
      </c>
      <c r="U466" s="104">
        <v>785.38141265372712</v>
      </c>
      <c r="V466" s="104">
        <v>801.86956568933249</v>
      </c>
      <c r="W466" s="104">
        <v>798.97063674924163</v>
      </c>
      <c r="X466" s="104">
        <v>791.15917848536117</v>
      </c>
      <c r="Y466" s="104">
        <v>789.20492642939314</v>
      </c>
      <c r="DA466" s="132" t="s">
        <v>4008</v>
      </c>
    </row>
    <row r="467" spans="1:105" ht="12" customHeight="1" x14ac:dyDescent="0.25">
      <c r="A467" s="106" t="s">
        <v>124</v>
      </c>
      <c r="B467" s="101"/>
      <c r="C467" s="101">
        <v>1248.1934366174612</v>
      </c>
      <c r="D467" s="101">
        <v>1244.8068666896113</v>
      </c>
      <c r="E467" s="101">
        <v>1181.0488304991611</v>
      </c>
      <c r="F467" s="101">
        <v>1183.031856940343</v>
      </c>
      <c r="G467" s="101">
        <v>1235.888115975732</v>
      </c>
      <c r="H467" s="101">
        <v>1198.277606881584</v>
      </c>
      <c r="I467" s="101">
        <v>1214.3339825358894</v>
      </c>
      <c r="J467" s="101">
        <v>1220.1253609414603</v>
      </c>
      <c r="K467" s="101">
        <v>1189.9729187226626</v>
      </c>
      <c r="L467" s="101">
        <v>1233.152352864498</v>
      </c>
      <c r="M467" s="101">
        <v>1233.79175819068</v>
      </c>
      <c r="N467" s="101">
        <v>1199.9031308706069</v>
      </c>
      <c r="O467" s="101">
        <v>1207.678719204458</v>
      </c>
      <c r="P467" s="101">
        <v>1166.5851635666381</v>
      </c>
      <c r="Q467" s="101">
        <v>0</v>
      </c>
      <c r="R467" s="101">
        <v>0</v>
      </c>
      <c r="S467" s="101">
        <v>0</v>
      </c>
      <c r="T467" s="101">
        <v>0</v>
      </c>
      <c r="U467" s="101">
        <v>1085.7075053163851</v>
      </c>
      <c r="V467" s="101">
        <v>1052.6629856777108</v>
      </c>
      <c r="W467" s="101">
        <v>1118.0924922158058</v>
      </c>
      <c r="X467" s="101">
        <v>1226.7433630183343</v>
      </c>
      <c r="Y467" s="101">
        <v>1021.3099827702532</v>
      </c>
      <c r="DA467" s="131" t="s">
        <v>4009</v>
      </c>
    </row>
    <row r="468" spans="1:105" ht="12" customHeight="1" x14ac:dyDescent="0.25">
      <c r="A468" s="107" t="s">
        <v>123</v>
      </c>
      <c r="B468" s="104"/>
      <c r="C468" s="104">
        <v>0</v>
      </c>
      <c r="D468" s="104">
        <v>746.55286373939839</v>
      </c>
      <c r="E468" s="104">
        <v>692.06236947286106</v>
      </c>
      <c r="F468" s="104">
        <v>704.51711907431445</v>
      </c>
      <c r="G468" s="104">
        <v>737.8900810896522</v>
      </c>
      <c r="H468" s="104">
        <v>731.17190336123929</v>
      </c>
      <c r="I468" s="104">
        <v>736.34842411924433</v>
      </c>
      <c r="J468" s="104">
        <v>742.31758097577244</v>
      </c>
      <c r="K468" s="104">
        <v>726.63299367541026</v>
      </c>
      <c r="L468" s="104">
        <v>758.68478877732787</v>
      </c>
      <c r="M468" s="104">
        <v>787.28263038396017</v>
      </c>
      <c r="N468" s="104">
        <v>768.47237069344021</v>
      </c>
      <c r="O468" s="104">
        <v>791.73866074923706</v>
      </c>
      <c r="P468" s="104">
        <v>816.335739124768</v>
      </c>
      <c r="Q468" s="104">
        <v>0</v>
      </c>
      <c r="R468" s="104">
        <v>0</v>
      </c>
      <c r="S468" s="104">
        <v>0</v>
      </c>
      <c r="T468" s="104">
        <v>0</v>
      </c>
      <c r="U468" s="104">
        <v>848.30637577055597</v>
      </c>
      <c r="V468" s="104">
        <v>828.03737715834586</v>
      </c>
      <c r="W468" s="104">
        <v>889.52609284874586</v>
      </c>
      <c r="X468" s="104">
        <v>983.88717788505505</v>
      </c>
      <c r="Y468" s="104">
        <v>814.78659110780893</v>
      </c>
      <c r="DA468" s="132" t="s">
        <v>4010</v>
      </c>
    </row>
    <row r="469" spans="1:105" ht="12" customHeight="1" x14ac:dyDescent="0.25">
      <c r="A469" s="108" t="s">
        <v>50</v>
      </c>
      <c r="B469" s="98"/>
      <c r="C469" s="98">
        <v>0</v>
      </c>
      <c r="D469" s="98">
        <v>111.01425312489449</v>
      </c>
      <c r="E469" s="98">
        <v>62.085677326982285</v>
      </c>
      <c r="F469" s="98">
        <v>81.85951865476359</v>
      </c>
      <c r="G469" s="98">
        <v>82.795762805481615</v>
      </c>
      <c r="H469" s="98">
        <v>109.57291113078971</v>
      </c>
      <c r="I469" s="98">
        <v>90.714396549969138</v>
      </c>
      <c r="J469" s="98">
        <v>85.770525147377114</v>
      </c>
      <c r="K469" s="98">
        <v>78.403995552658984</v>
      </c>
      <c r="L469" s="98">
        <v>81.253004118581231</v>
      </c>
      <c r="M469" s="98">
        <v>122.52641069565823</v>
      </c>
      <c r="N469" s="98">
        <v>78.081456270946731</v>
      </c>
      <c r="O469" s="98">
        <v>49.557624331251589</v>
      </c>
      <c r="P469" s="98">
        <v>99.506231522957876</v>
      </c>
      <c r="Q469" s="98">
        <v>0</v>
      </c>
      <c r="R469" s="98">
        <v>0</v>
      </c>
      <c r="S469" s="98">
        <v>0</v>
      </c>
      <c r="T469" s="98">
        <v>0</v>
      </c>
      <c r="U469" s="98">
        <v>90.24057120242648</v>
      </c>
      <c r="V469" s="98">
        <v>69.73840745463815</v>
      </c>
      <c r="W469" s="98">
        <v>85.549197095984269</v>
      </c>
      <c r="X469" s="98">
        <v>106.70319424566878</v>
      </c>
      <c r="Y469" s="98">
        <v>65.841553291792735</v>
      </c>
      <c r="DA469" s="63" t="s">
        <v>4011</v>
      </c>
    </row>
    <row r="470" spans="1:105" ht="12" customHeight="1" x14ac:dyDescent="0.25">
      <c r="A470" s="108" t="s">
        <v>52</v>
      </c>
      <c r="B470" s="98"/>
      <c r="C470" s="98">
        <v>0</v>
      </c>
      <c r="D470" s="98">
        <v>635.53861061450402</v>
      </c>
      <c r="E470" s="98">
        <v>629.9766921458787</v>
      </c>
      <c r="F470" s="98">
        <v>622.65760041955093</v>
      </c>
      <c r="G470" s="98">
        <v>655.09431828417053</v>
      </c>
      <c r="H470" s="98">
        <v>621.59899223044965</v>
      </c>
      <c r="I470" s="98">
        <v>645.63402756927519</v>
      </c>
      <c r="J470" s="98">
        <v>656.5470558283954</v>
      </c>
      <c r="K470" s="98">
        <v>648.22899812275125</v>
      </c>
      <c r="L470" s="98">
        <v>677.43178465874666</v>
      </c>
      <c r="M470" s="98">
        <v>664.75621968830183</v>
      </c>
      <c r="N470" s="98">
        <v>690.39091442249344</v>
      </c>
      <c r="O470" s="98">
        <v>742.18103641798541</v>
      </c>
      <c r="P470" s="98">
        <v>716.82950760181006</v>
      </c>
      <c r="Q470" s="98">
        <v>0</v>
      </c>
      <c r="R470" s="98">
        <v>0</v>
      </c>
      <c r="S470" s="98">
        <v>0</v>
      </c>
      <c r="T470" s="98">
        <v>0</v>
      </c>
      <c r="U470" s="98">
        <v>758.06580456812958</v>
      </c>
      <c r="V470" s="98">
        <v>758.29896970370794</v>
      </c>
      <c r="W470" s="98">
        <v>803.97689575276183</v>
      </c>
      <c r="X470" s="98">
        <v>877.1839836393865</v>
      </c>
      <c r="Y470" s="98">
        <v>748.94503781601622</v>
      </c>
      <c r="DA470" s="63" t="s">
        <v>4012</v>
      </c>
    </row>
    <row r="471" spans="1:105" ht="12" customHeight="1" x14ac:dyDescent="0.25">
      <c r="A471" s="106" t="s">
        <v>122</v>
      </c>
      <c r="B471" s="101"/>
      <c r="C471" s="101">
        <v>1207.4496544769104</v>
      </c>
      <c r="D471" s="101">
        <v>1111.4402503045958</v>
      </c>
      <c r="E471" s="101">
        <v>1030.1341693622658</v>
      </c>
      <c r="F471" s="101">
        <v>1034.5752225485571</v>
      </c>
      <c r="G471" s="101">
        <v>1061.2809902528159</v>
      </c>
      <c r="H471" s="101">
        <v>1132.323600663666</v>
      </c>
      <c r="I471" s="101">
        <v>1114.6641260259225</v>
      </c>
      <c r="J471" s="101">
        <v>1105.5754004346461</v>
      </c>
      <c r="K471" s="101">
        <v>1068.5821343322493</v>
      </c>
      <c r="L471" s="101">
        <v>1127.272446078571</v>
      </c>
      <c r="M471" s="101">
        <v>1169.8712643352205</v>
      </c>
      <c r="N471" s="101">
        <v>1134.4442172884023</v>
      </c>
      <c r="O471" s="101">
        <v>1100.5672996664975</v>
      </c>
      <c r="P471" s="101">
        <v>1136.7633604269167</v>
      </c>
      <c r="Q471" s="101">
        <v>0</v>
      </c>
      <c r="R471" s="101">
        <v>0</v>
      </c>
      <c r="S471" s="101">
        <v>0</v>
      </c>
      <c r="T471" s="101">
        <v>0</v>
      </c>
      <c r="U471" s="101">
        <v>1153.5401634677398</v>
      </c>
      <c r="V471" s="101">
        <v>1146.5660760262269</v>
      </c>
      <c r="W471" s="101">
        <v>1145.4270711220749</v>
      </c>
      <c r="X471" s="101">
        <v>1121.7240174529707</v>
      </c>
      <c r="Y471" s="101">
        <v>1056.5786012034187</v>
      </c>
      <c r="DA471" s="131" t="s">
        <v>4013</v>
      </c>
    </row>
    <row r="472" spans="1:105" ht="12" customHeight="1" x14ac:dyDescent="0.25">
      <c r="A472" s="107" t="s">
        <v>121</v>
      </c>
      <c r="B472" s="104"/>
      <c r="C472" s="104">
        <v>854.76312159607244</v>
      </c>
      <c r="D472" s="104">
        <v>733.35587547604564</v>
      </c>
      <c r="E472" s="104">
        <v>666.91280624368119</v>
      </c>
      <c r="F472" s="104">
        <v>678.01206824717531</v>
      </c>
      <c r="G472" s="104">
        <v>696.10607431989001</v>
      </c>
      <c r="H472" s="104">
        <v>755.3743160694786</v>
      </c>
      <c r="I472" s="104">
        <v>738.98385254370123</v>
      </c>
      <c r="J472" s="104">
        <v>734.02906487271161</v>
      </c>
      <c r="K472" s="104">
        <v>710.19852238660792</v>
      </c>
      <c r="L472" s="104">
        <v>751.5719789843655</v>
      </c>
      <c r="M472" s="104">
        <v>798.27080403680645</v>
      </c>
      <c r="N472" s="104">
        <v>769.55451535855684</v>
      </c>
      <c r="O472" s="104">
        <v>750.9238068302775</v>
      </c>
      <c r="P472" s="104">
        <v>813.64034704103312</v>
      </c>
      <c r="Q472" s="104">
        <v>0</v>
      </c>
      <c r="R472" s="104">
        <v>0</v>
      </c>
      <c r="S472" s="104">
        <v>0</v>
      </c>
      <c r="T472" s="104">
        <v>0</v>
      </c>
      <c r="U472" s="104">
        <v>888.11514323352924</v>
      </c>
      <c r="V472" s="104">
        <v>888.06623020077757</v>
      </c>
      <c r="W472" s="104">
        <v>899.591501211278</v>
      </c>
      <c r="X472" s="104">
        <v>896.74035376762254</v>
      </c>
      <c r="Y472" s="104">
        <v>851.96666640935052</v>
      </c>
      <c r="DA472" s="132" t="s">
        <v>4014</v>
      </c>
    </row>
    <row r="473" spans="1:105" ht="12" customHeight="1" x14ac:dyDescent="0.25">
      <c r="A473" s="108" t="s">
        <v>53</v>
      </c>
      <c r="B473" s="98"/>
      <c r="C473" s="98">
        <v>266.31292089920464</v>
      </c>
      <c r="D473" s="98">
        <v>98.96191137537653</v>
      </c>
      <c r="E473" s="98">
        <v>52.871844786400509</v>
      </c>
      <c r="F473" s="98">
        <v>71.02596752579511</v>
      </c>
      <c r="G473" s="98">
        <v>70.296427874325545</v>
      </c>
      <c r="H473" s="98">
        <v>104.48957042987388</v>
      </c>
      <c r="I473" s="98">
        <v>83.509175100579981</v>
      </c>
      <c r="J473" s="98">
        <v>77.59805084810921</v>
      </c>
      <c r="K473" s="98">
        <v>69.85195347667532</v>
      </c>
      <c r="L473" s="98">
        <v>73.05712374852861</v>
      </c>
      <c r="M473" s="98">
        <v>114.57237247053344</v>
      </c>
      <c r="N473" s="98">
        <v>73.072203642184505</v>
      </c>
      <c r="O473" s="98">
        <v>41.919423856968884</v>
      </c>
      <c r="P473" s="98">
        <v>97.563474701024816</v>
      </c>
      <c r="Q473" s="98">
        <v>0</v>
      </c>
      <c r="R473" s="98">
        <v>0</v>
      </c>
      <c r="S473" s="98">
        <v>0</v>
      </c>
      <c r="T473" s="98">
        <v>0</v>
      </c>
      <c r="U473" s="98">
        <v>98.700424666516469</v>
      </c>
      <c r="V473" s="98">
        <v>80.543687652842806</v>
      </c>
      <c r="W473" s="98">
        <v>85.335244314964783</v>
      </c>
      <c r="X473" s="98">
        <v>91.060475549177667</v>
      </c>
      <c r="Y473" s="98">
        <v>70.566180584533029</v>
      </c>
      <c r="DA473" s="63" t="s">
        <v>4015</v>
      </c>
    </row>
    <row r="474" spans="1:105" ht="12" customHeight="1" x14ac:dyDescent="0.25">
      <c r="A474" s="108" t="s">
        <v>52</v>
      </c>
      <c r="B474" s="98"/>
      <c r="C474" s="98">
        <v>588.4502006968678</v>
      </c>
      <c r="D474" s="98">
        <v>634.39396410066888</v>
      </c>
      <c r="E474" s="98">
        <v>614.04096145728067</v>
      </c>
      <c r="F474" s="98">
        <v>606.98610072138013</v>
      </c>
      <c r="G474" s="98">
        <v>625.80964644556445</v>
      </c>
      <c r="H474" s="98">
        <v>650.88474563960472</v>
      </c>
      <c r="I474" s="98">
        <v>655.4746774431211</v>
      </c>
      <c r="J474" s="98">
        <v>656.43101402460252</v>
      </c>
      <c r="K474" s="98">
        <v>640.34656890993256</v>
      </c>
      <c r="L474" s="98">
        <v>678.51485523583699</v>
      </c>
      <c r="M474" s="98">
        <v>683.69843156627292</v>
      </c>
      <c r="N474" s="98">
        <v>696.48231171637224</v>
      </c>
      <c r="O474" s="98">
        <v>709.00438297330868</v>
      </c>
      <c r="P474" s="98">
        <v>716.07687234000832</v>
      </c>
      <c r="Q474" s="98">
        <v>0</v>
      </c>
      <c r="R474" s="98">
        <v>0</v>
      </c>
      <c r="S474" s="98">
        <v>0</v>
      </c>
      <c r="T474" s="98">
        <v>0</v>
      </c>
      <c r="U474" s="98">
        <v>789.41471856701264</v>
      </c>
      <c r="V474" s="98">
        <v>807.52254254793468</v>
      </c>
      <c r="W474" s="98">
        <v>814.25625689631318</v>
      </c>
      <c r="X474" s="98">
        <v>805.67987821844497</v>
      </c>
      <c r="Y474" s="98">
        <v>781.40048582481745</v>
      </c>
      <c r="DA474" s="63" t="s">
        <v>4016</v>
      </c>
    </row>
    <row r="475" spans="1:105" ht="12" customHeight="1" x14ac:dyDescent="0.25">
      <c r="A475" s="121" t="s">
        <v>54</v>
      </c>
      <c r="B475" s="122"/>
      <c r="C475" s="122">
        <v>615.83447433297283</v>
      </c>
      <c r="D475" s="122">
        <v>622.06349614556962</v>
      </c>
      <c r="E475" s="122">
        <v>633.48578435507955</v>
      </c>
      <c r="F475" s="122">
        <v>630.24248049397806</v>
      </c>
      <c r="G475" s="122">
        <v>640.95990230372013</v>
      </c>
      <c r="H475" s="122">
        <v>727.68135797388015</v>
      </c>
      <c r="I475" s="122">
        <v>720.24723988281892</v>
      </c>
      <c r="J475" s="122">
        <v>714.252133210387</v>
      </c>
      <c r="K475" s="122">
        <v>694.15791746065088</v>
      </c>
      <c r="L475" s="122">
        <v>722.75422768885392</v>
      </c>
      <c r="M475" s="122">
        <v>675.55285737304268</v>
      </c>
      <c r="N475" s="122">
        <v>645.12328867771316</v>
      </c>
      <c r="O475" s="122">
        <v>569.5363205553715</v>
      </c>
      <c r="P475" s="122">
        <v>625.49106504794963</v>
      </c>
      <c r="Q475" s="122">
        <v>0</v>
      </c>
      <c r="R475" s="122">
        <v>0</v>
      </c>
      <c r="S475" s="122">
        <v>0</v>
      </c>
      <c r="T475" s="122">
        <v>0</v>
      </c>
      <c r="U475" s="122">
        <v>600.2078333994092</v>
      </c>
      <c r="V475" s="122">
        <v>594.24889429640689</v>
      </c>
      <c r="W475" s="122">
        <v>608.01175343877651</v>
      </c>
      <c r="X475" s="122">
        <v>622.45906886780415</v>
      </c>
      <c r="Y475" s="122">
        <v>587.51871912494084</v>
      </c>
      <c r="DA475" s="130" t="s">
        <v>4017</v>
      </c>
    </row>
    <row r="476" spans="1:105" ht="12" customHeight="1" x14ac:dyDescent="0.25">
      <c r="A476" s="97" t="s">
        <v>202</v>
      </c>
      <c r="B476" s="98"/>
      <c r="C476" s="98">
        <v>756.07104541873514</v>
      </c>
      <c r="D476" s="98">
        <v>741.07081320072234</v>
      </c>
      <c r="E476" s="98">
        <v>778.37442780417439</v>
      </c>
      <c r="F476" s="98">
        <v>748.98532714053397</v>
      </c>
      <c r="G476" s="98">
        <v>771.88682136713612</v>
      </c>
      <c r="H476" s="98">
        <v>904.66196106575751</v>
      </c>
      <c r="I476" s="98">
        <v>881.45112883567526</v>
      </c>
      <c r="J476" s="98">
        <v>869.12871244722646</v>
      </c>
      <c r="K476" s="98">
        <v>850.6044385295686</v>
      </c>
      <c r="L476" s="98">
        <v>861.13735121244599</v>
      </c>
      <c r="M476" s="98">
        <v>847.89819104092533</v>
      </c>
      <c r="N476" s="98">
        <v>854.50768406472116</v>
      </c>
      <c r="O476" s="98">
        <v>849.04293644133838</v>
      </c>
      <c r="P476" s="98">
        <v>867.43061871872555</v>
      </c>
      <c r="Q476" s="98">
        <v>0</v>
      </c>
      <c r="R476" s="98">
        <v>0</v>
      </c>
      <c r="S476" s="98">
        <v>0</v>
      </c>
      <c r="T476" s="98">
        <v>0</v>
      </c>
      <c r="U476" s="98">
        <v>827.2174522397022</v>
      </c>
      <c r="V476" s="98">
        <v>827.66209209538567</v>
      </c>
      <c r="W476" s="98">
        <v>830.61802838973131</v>
      </c>
      <c r="X476" s="98">
        <v>832.08937251212251</v>
      </c>
      <c r="Y476" s="98">
        <v>819.8897952519801</v>
      </c>
      <c r="DA476" s="63" t="s">
        <v>4018</v>
      </c>
    </row>
    <row r="477" spans="1:105" ht="12" customHeight="1" x14ac:dyDescent="0.25">
      <c r="A477" s="97" t="s">
        <v>50</v>
      </c>
      <c r="B477" s="98"/>
      <c r="C477" s="98">
        <v>717.1645260627995</v>
      </c>
      <c r="D477" s="98">
        <v>739.55458300225393</v>
      </c>
      <c r="E477" s="98">
        <v>754.03866503034521</v>
      </c>
      <c r="F477" s="98">
        <v>774.31728448557089</v>
      </c>
      <c r="G477" s="98">
        <v>803.99290762662349</v>
      </c>
      <c r="H477" s="98">
        <v>834.11639858941567</v>
      </c>
      <c r="I477" s="98">
        <v>866.04782583613292</v>
      </c>
      <c r="J477" s="98">
        <v>874.23359856241882</v>
      </c>
      <c r="K477" s="98">
        <v>855.22584980161878</v>
      </c>
      <c r="L477" s="98">
        <v>847.97918213921866</v>
      </c>
      <c r="M477" s="98">
        <v>805.9382342123107</v>
      </c>
      <c r="N477" s="98">
        <v>779.23474961017484</v>
      </c>
      <c r="O477" s="98">
        <v>759.63159483244533</v>
      </c>
      <c r="P477" s="98">
        <v>757.17917428712917</v>
      </c>
      <c r="Q477" s="98">
        <v>0</v>
      </c>
      <c r="R477" s="98">
        <v>0</v>
      </c>
      <c r="S477" s="98">
        <v>0</v>
      </c>
      <c r="T477" s="98">
        <v>0</v>
      </c>
      <c r="U477" s="98">
        <v>763.59881716360462</v>
      </c>
      <c r="V477" s="98">
        <v>740.06783905924146</v>
      </c>
      <c r="W477" s="98">
        <v>787.92883978607711</v>
      </c>
      <c r="X477" s="98">
        <v>890.68874237021214</v>
      </c>
      <c r="Y477" s="98">
        <v>742.94379092823704</v>
      </c>
      <c r="DA477" s="63" t="s">
        <v>4019</v>
      </c>
    </row>
    <row r="478" spans="1:105" ht="12" customHeight="1" x14ac:dyDescent="0.25">
      <c r="A478" s="109" t="s">
        <v>120</v>
      </c>
      <c r="B478" s="33"/>
      <c r="C478" s="33">
        <v>585.88621845810042</v>
      </c>
      <c r="D478" s="33">
        <v>572.86637807323473</v>
      </c>
      <c r="E478" s="33">
        <v>583.91170857079317</v>
      </c>
      <c r="F478" s="33">
        <v>573.70727120111815</v>
      </c>
      <c r="G478" s="33">
        <v>587.16230880071464</v>
      </c>
      <c r="H478" s="33">
        <v>694.80141396452404</v>
      </c>
      <c r="I478" s="33">
        <v>679.4514382556373</v>
      </c>
      <c r="J478" s="33">
        <v>664.79725786439758</v>
      </c>
      <c r="K478" s="33">
        <v>636.19624438833591</v>
      </c>
      <c r="L478" s="33">
        <v>671.24609011386792</v>
      </c>
      <c r="M478" s="33">
        <v>620.42663203836116</v>
      </c>
      <c r="N478" s="33">
        <v>597.49490427618741</v>
      </c>
      <c r="O478" s="33">
        <v>509.02971749297325</v>
      </c>
      <c r="P478" s="33">
        <v>585.02367307767349</v>
      </c>
      <c r="Q478" s="33">
        <v>0</v>
      </c>
      <c r="R478" s="33">
        <v>0</v>
      </c>
      <c r="S478" s="33">
        <v>0</v>
      </c>
      <c r="T478" s="33">
        <v>0</v>
      </c>
      <c r="U478" s="33">
        <v>567.08876260500972</v>
      </c>
      <c r="V478" s="33">
        <v>559.28368591527919</v>
      </c>
      <c r="W478" s="33">
        <v>559.28237996863584</v>
      </c>
      <c r="X478" s="33">
        <v>557.32593835902412</v>
      </c>
      <c r="Y478" s="33">
        <v>538.97553249538419</v>
      </c>
      <c r="DA478" s="60" t="s">
        <v>4020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3981.7796243064354</v>
      </c>
      <c r="D480" s="117">
        <f t="shared" si="247"/>
        <v>4037.7491471137337</v>
      </c>
      <c r="E480" s="117">
        <f t="shared" si="247"/>
        <v>4277.1973181087196</v>
      </c>
      <c r="F480" s="117">
        <f t="shared" si="247"/>
        <v>4477.8367429807013</v>
      </c>
      <c r="G480" s="117">
        <f t="shared" si="247"/>
        <v>4792.1045656419301</v>
      </c>
      <c r="H480" s="117">
        <f t="shared" si="247"/>
        <v>4642.139918412945</v>
      </c>
      <c r="I480" s="117">
        <f t="shared" si="247"/>
        <v>4590.3087542229405</v>
      </c>
      <c r="J480" s="117">
        <f t="shared" si="247"/>
        <v>4425.9754009660883</v>
      </c>
      <c r="K480" s="117">
        <f t="shared" si="247"/>
        <v>4800.6936405058987</v>
      </c>
      <c r="L480" s="117">
        <f t="shared" si="247"/>
        <v>4841.8101484601157</v>
      </c>
      <c r="M480" s="117">
        <f t="shared" si="247"/>
        <v>4643.2400851395005</v>
      </c>
      <c r="N480" s="117">
        <f t="shared" si="247"/>
        <v>4589.4790025108468</v>
      </c>
      <c r="O480" s="117">
        <f t="shared" si="247"/>
        <v>4211.5684556573988</v>
      </c>
      <c r="P480" s="117">
        <f t="shared" si="247"/>
        <v>4218.4908264230535</v>
      </c>
      <c r="Q480" s="117">
        <f t="shared" si="247"/>
        <v>0</v>
      </c>
      <c r="R480" s="117">
        <f t="shared" ref="R480:V480" si="248">R481+R484+R486+R499</f>
        <v>0</v>
      </c>
      <c r="S480" s="117">
        <f t="shared" si="248"/>
        <v>0</v>
      </c>
      <c r="T480" s="117">
        <f t="shared" si="248"/>
        <v>0</v>
      </c>
      <c r="U480" s="117">
        <f t="shared" si="248"/>
        <v>3978.6746925724228</v>
      </c>
      <c r="V480" s="117">
        <f t="shared" si="248"/>
        <v>3931.3245633739616</v>
      </c>
      <c r="W480" s="117">
        <f t="shared" ref="W480:Y480" si="249">W481+W484+W486+W499</f>
        <v>3894.5595369370403</v>
      </c>
      <c r="X480" s="117">
        <f t="shared" si="249"/>
        <v>3892.1017449505225</v>
      </c>
      <c r="Y480" s="117">
        <f t="shared" si="249"/>
        <v>3660.2789720211413</v>
      </c>
      <c r="DA480" s="129" t="s">
        <v>4166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2680.859056971568</v>
      </c>
      <c r="D481" s="122">
        <f t="shared" si="250"/>
        <v>2817.2808220388861</v>
      </c>
      <c r="E481" s="122">
        <f t="shared" si="250"/>
        <v>2980.5558594015338</v>
      </c>
      <c r="F481" s="122">
        <f t="shared" si="250"/>
        <v>3144.8363097128972</v>
      </c>
      <c r="G481" s="122">
        <f t="shared" si="250"/>
        <v>3270.3881674273057</v>
      </c>
      <c r="H481" s="122">
        <f t="shared" si="250"/>
        <v>3302.7870121464471</v>
      </c>
      <c r="I481" s="122">
        <f t="shared" si="250"/>
        <v>3233.9266486689817</v>
      </c>
      <c r="J481" s="122">
        <f t="shared" si="250"/>
        <v>3103.7540579968227</v>
      </c>
      <c r="K481" s="122">
        <f t="shared" si="250"/>
        <v>3446.7810631143352</v>
      </c>
      <c r="L481" s="122">
        <f t="shared" si="250"/>
        <v>3391.4868683181849</v>
      </c>
      <c r="M481" s="122">
        <f t="shared" si="250"/>
        <v>3264.0121861844705</v>
      </c>
      <c r="N481" s="122">
        <f t="shared" si="250"/>
        <v>3137.6624710374535</v>
      </c>
      <c r="O481" s="122">
        <f t="shared" si="250"/>
        <v>2999.1847150860549</v>
      </c>
      <c r="P481" s="122">
        <f t="shared" si="250"/>
        <v>2970.0775410556016</v>
      </c>
      <c r="Q481" s="122">
        <f t="shared" si="250"/>
        <v>0</v>
      </c>
      <c r="R481" s="122">
        <f t="shared" ref="R481:V481" si="251">SUM(R482:R483)</f>
        <v>0</v>
      </c>
      <c r="S481" s="122">
        <f t="shared" si="251"/>
        <v>0</v>
      </c>
      <c r="T481" s="122">
        <f t="shared" si="251"/>
        <v>0</v>
      </c>
      <c r="U481" s="122">
        <f t="shared" si="251"/>
        <v>2577.6003130043314</v>
      </c>
      <c r="V481" s="122">
        <f t="shared" si="251"/>
        <v>2528.8311584763351</v>
      </c>
      <c r="W481" s="122">
        <f t="shared" ref="W481:Y481" si="252">SUM(W482:W483)</f>
        <v>2455.5754707221513</v>
      </c>
      <c r="X481" s="122">
        <f t="shared" si="252"/>
        <v>2381.9060490445218</v>
      </c>
      <c r="Y481" s="122">
        <f t="shared" si="252"/>
        <v>2326.3889044689627</v>
      </c>
      <c r="DA481" s="130" t="s">
        <v>4167</v>
      </c>
    </row>
    <row r="482" spans="1:105" ht="12" customHeight="1" x14ac:dyDescent="0.25">
      <c r="A482" s="97" t="s">
        <v>199</v>
      </c>
      <c r="B482" s="98"/>
      <c r="C482" s="98">
        <v>2657.4516953762959</v>
      </c>
      <c r="D482" s="98">
        <v>2793.4689026100664</v>
      </c>
      <c r="E482" s="98">
        <v>2956.9947057174145</v>
      </c>
      <c r="F482" s="98">
        <v>3120.0329719229749</v>
      </c>
      <c r="G482" s="98">
        <v>3245.460500598324</v>
      </c>
      <c r="H482" s="98">
        <v>3278.6197366319825</v>
      </c>
      <c r="I482" s="98">
        <v>3210.4524990732689</v>
      </c>
      <c r="J482" s="98">
        <v>3081.7714500481311</v>
      </c>
      <c r="K482" s="98">
        <v>3423.2752843487806</v>
      </c>
      <c r="L482" s="98">
        <v>3368.4944661895511</v>
      </c>
      <c r="M482" s="98">
        <v>3241.7145823467358</v>
      </c>
      <c r="N482" s="98">
        <v>3116.497514246314</v>
      </c>
      <c r="O482" s="98">
        <v>2978.6527932685922</v>
      </c>
      <c r="P482" s="98">
        <v>2949.4785937863658</v>
      </c>
      <c r="Q482" s="98">
        <v>0</v>
      </c>
      <c r="R482" s="98">
        <v>0</v>
      </c>
      <c r="S482" s="98">
        <v>0</v>
      </c>
      <c r="T482" s="98">
        <v>0</v>
      </c>
      <c r="U482" s="98">
        <v>2560.8214475000668</v>
      </c>
      <c r="V482" s="98">
        <v>2512.3750335367463</v>
      </c>
      <c r="W482" s="98">
        <v>2439.5356080258402</v>
      </c>
      <c r="X482" s="98">
        <v>2366.1181837402851</v>
      </c>
      <c r="Y482" s="98">
        <v>2311.0006716073663</v>
      </c>
      <c r="DA482" s="63" t="s">
        <v>4168</v>
      </c>
    </row>
    <row r="483" spans="1:105" ht="12" customHeight="1" x14ac:dyDescent="0.25">
      <c r="A483" s="97" t="s">
        <v>53</v>
      </c>
      <c r="B483" s="98"/>
      <c r="C483" s="98">
        <v>23.407361595271976</v>
      </c>
      <c r="D483" s="98">
        <v>23.811919428819873</v>
      </c>
      <c r="E483" s="98">
        <v>23.561153684119517</v>
      </c>
      <c r="F483" s="98">
        <v>24.803337789922448</v>
      </c>
      <c r="G483" s="98">
        <v>24.927666828981799</v>
      </c>
      <c r="H483" s="98">
        <v>24.167275514464439</v>
      </c>
      <c r="I483" s="98">
        <v>23.474149595712802</v>
      </c>
      <c r="J483" s="98">
        <v>21.982607948691708</v>
      </c>
      <c r="K483" s="98">
        <v>23.505778765554453</v>
      </c>
      <c r="L483" s="98">
        <v>22.992402128633941</v>
      </c>
      <c r="M483" s="98">
        <v>22.297603837734819</v>
      </c>
      <c r="N483" s="98">
        <v>21.164956791139581</v>
      </c>
      <c r="O483" s="98">
        <v>20.531921817462823</v>
      </c>
      <c r="P483" s="98">
        <v>20.598947269235801</v>
      </c>
      <c r="Q483" s="98">
        <v>0</v>
      </c>
      <c r="R483" s="98">
        <v>0</v>
      </c>
      <c r="S483" s="98">
        <v>0</v>
      </c>
      <c r="T483" s="98">
        <v>0</v>
      </c>
      <c r="U483" s="98">
        <v>16.778865504264385</v>
      </c>
      <c r="V483" s="98">
        <v>16.456124939588875</v>
      </c>
      <c r="W483" s="98">
        <v>16.039862696310905</v>
      </c>
      <c r="X483" s="98">
        <v>15.787865304236725</v>
      </c>
      <c r="Y483" s="98">
        <v>15.388232861596622</v>
      </c>
      <c r="DA483" s="63" t="s">
        <v>4169</v>
      </c>
    </row>
    <row r="484" spans="1:105" ht="12" customHeight="1" x14ac:dyDescent="0.25">
      <c r="A484" s="121" t="s">
        <v>92</v>
      </c>
      <c r="B484" s="122"/>
      <c r="C484" s="122">
        <f t="shared" ref="C484:Y484" si="253">C485</f>
        <v>150.72930569584162</v>
      </c>
      <c r="D484" s="122">
        <f t="shared" si="253"/>
        <v>98.633120166402904</v>
      </c>
      <c r="E484" s="122">
        <f t="shared" si="253"/>
        <v>201.31066189714971</v>
      </c>
      <c r="F484" s="122">
        <f t="shared" si="253"/>
        <v>237.87654778355724</v>
      </c>
      <c r="G484" s="122">
        <f t="shared" si="253"/>
        <v>392.83376438005456</v>
      </c>
      <c r="H484" s="122">
        <f t="shared" si="253"/>
        <v>128.19141768333392</v>
      </c>
      <c r="I484" s="122">
        <f t="shared" si="253"/>
        <v>146.16573471455476</v>
      </c>
      <c r="J484" s="122">
        <f t="shared" si="253"/>
        <v>117.01566787150892</v>
      </c>
      <c r="K484" s="122">
        <f t="shared" si="253"/>
        <v>182.80883958493297</v>
      </c>
      <c r="L484" s="122">
        <f t="shared" si="253"/>
        <v>224.32523678356304</v>
      </c>
      <c r="M484" s="122">
        <f t="shared" si="253"/>
        <v>160.35455654023647</v>
      </c>
      <c r="N484" s="122">
        <f t="shared" si="253"/>
        <v>252.56503838798801</v>
      </c>
      <c r="O484" s="122">
        <f t="shared" si="253"/>
        <v>50.452213016529228</v>
      </c>
      <c r="P484" s="122">
        <f t="shared" si="253"/>
        <v>14.132746154546771</v>
      </c>
      <c r="Q484" s="122">
        <f t="shared" si="253"/>
        <v>0</v>
      </c>
      <c r="R484" s="122">
        <f t="shared" si="253"/>
        <v>0</v>
      </c>
      <c r="S484" s="122">
        <f t="shared" si="253"/>
        <v>0</v>
      </c>
      <c r="T484" s="122">
        <f t="shared" si="253"/>
        <v>0</v>
      </c>
      <c r="U484" s="122">
        <f t="shared" si="253"/>
        <v>69.947723176591509</v>
      </c>
      <c r="V484" s="122">
        <f t="shared" si="253"/>
        <v>75.456688570578834</v>
      </c>
      <c r="W484" s="122">
        <f t="shared" si="253"/>
        <v>74.512280046283649</v>
      </c>
      <c r="X484" s="122">
        <f t="shared" si="253"/>
        <v>97.212934581855492</v>
      </c>
      <c r="Y484" s="122">
        <f t="shared" si="253"/>
        <v>33.979084675864613</v>
      </c>
      <c r="DA484" s="130" t="s">
        <v>4170</v>
      </c>
    </row>
    <row r="485" spans="1:105" ht="12" customHeight="1" x14ac:dyDescent="0.25">
      <c r="A485" s="97" t="s">
        <v>53</v>
      </c>
      <c r="B485" s="98"/>
      <c r="C485" s="98">
        <f>RES_hhdet_in_tesh!C86</f>
        <v>150.72930569584162</v>
      </c>
      <c r="D485" s="98">
        <f>RES_hhdet_in_tesh!D86</f>
        <v>98.633120166402904</v>
      </c>
      <c r="E485" s="98">
        <f>RES_hhdet_in_tesh!E86</f>
        <v>201.31066189714971</v>
      </c>
      <c r="F485" s="98">
        <f>RES_hhdet_in_tesh!F86</f>
        <v>237.87654778355724</v>
      </c>
      <c r="G485" s="98">
        <f>RES_hhdet_in_tesh!G86</f>
        <v>392.83376438005456</v>
      </c>
      <c r="H485" s="98">
        <f>RES_hhdet_in_tesh!H86</f>
        <v>128.19141768333392</v>
      </c>
      <c r="I485" s="98">
        <f>RES_hhdet_in_tesh!I86</f>
        <v>146.16573471455476</v>
      </c>
      <c r="J485" s="98">
        <f>RES_hhdet_in_tesh!J86</f>
        <v>117.01566787150892</v>
      </c>
      <c r="K485" s="98">
        <f>RES_hhdet_in_tesh!K86</f>
        <v>182.80883958493297</v>
      </c>
      <c r="L485" s="98">
        <f>RES_hhdet_in_tesh!L86</f>
        <v>224.32523678356304</v>
      </c>
      <c r="M485" s="98">
        <f>RES_hhdet_in_tesh!M86</f>
        <v>160.35455654023647</v>
      </c>
      <c r="N485" s="98">
        <f>RES_hhdet_in_tesh!N86</f>
        <v>252.56503838798801</v>
      </c>
      <c r="O485" s="98">
        <f>RES_hhdet_in_tesh!O86</f>
        <v>50.452213016529228</v>
      </c>
      <c r="P485" s="98">
        <f>RES_hhdet_in_tesh!P86</f>
        <v>14.132746154546771</v>
      </c>
      <c r="Q485" s="98">
        <f>RES_hhdet_in_tesh!Q86</f>
        <v>0</v>
      </c>
      <c r="R485" s="98">
        <f>RES_hhdet_in_tesh!R86</f>
        <v>0</v>
      </c>
      <c r="S485" s="98">
        <f>RES_hhdet_in_tesh!S86</f>
        <v>0</v>
      </c>
      <c r="T485" s="98">
        <f>RES_hhdet_in_tesh!T86</f>
        <v>0</v>
      </c>
      <c r="U485" s="98">
        <f>RES_hhdet_in_tesh!U86</f>
        <v>69.947723176591509</v>
      </c>
      <c r="V485" s="98">
        <f>RES_hhdet_in_tesh!V86</f>
        <v>75.456688570578834</v>
      </c>
      <c r="W485" s="98">
        <f>RES_hhdet_in_tesh!W86</f>
        <v>74.512280046283649</v>
      </c>
      <c r="X485" s="98">
        <f>RES_hhdet_in_tesh!X86</f>
        <v>97.212934581855492</v>
      </c>
      <c r="Y485" s="98">
        <f>RES_hhdet_in_tesh!Y86</f>
        <v>33.979084675864613</v>
      </c>
      <c r="DA485" s="63" t="s">
        <v>4171</v>
      </c>
    </row>
    <row r="486" spans="1:105" ht="12" customHeight="1" x14ac:dyDescent="0.25">
      <c r="A486" s="121" t="s">
        <v>55</v>
      </c>
      <c r="B486" s="122"/>
      <c r="C486" s="122">
        <v>721.40073132315024</v>
      </c>
      <c r="D486" s="122">
        <v>697.47355582202226</v>
      </c>
      <c r="E486" s="122">
        <v>661.69418035206741</v>
      </c>
      <c r="F486" s="122">
        <v>663.50179137986595</v>
      </c>
      <c r="G486" s="122">
        <v>685.35355666374608</v>
      </c>
      <c r="H486" s="122">
        <v>699.42509183085463</v>
      </c>
      <c r="I486" s="122">
        <v>703.23226057316333</v>
      </c>
      <c r="J486" s="122">
        <v>705.11798656507369</v>
      </c>
      <c r="K486" s="122">
        <v>688.52644038380492</v>
      </c>
      <c r="L486" s="122">
        <v>723.93103803276836</v>
      </c>
      <c r="M486" s="122">
        <v>749.26768291494432</v>
      </c>
      <c r="N486" s="122">
        <v>744.03887185977464</v>
      </c>
      <c r="O486" s="122">
        <v>758.66900188461159</v>
      </c>
      <c r="P486" s="122">
        <v>783.26918957534372</v>
      </c>
      <c r="Q486" s="122">
        <v>0</v>
      </c>
      <c r="R486" s="122">
        <v>0</v>
      </c>
      <c r="S486" s="122">
        <v>0</v>
      </c>
      <c r="T486" s="122">
        <v>0</v>
      </c>
      <c r="U486" s="122">
        <v>851.81241520861545</v>
      </c>
      <c r="V486" s="122">
        <v>848.45998952505317</v>
      </c>
      <c r="W486" s="122">
        <v>876.04657286245026</v>
      </c>
      <c r="X486" s="122">
        <v>911.80717441157788</v>
      </c>
      <c r="Y486" s="122">
        <v>824.30368061641263</v>
      </c>
      <c r="DA486" s="130" t="s">
        <v>4172</v>
      </c>
    </row>
    <row r="487" spans="1:105" ht="12" customHeight="1" x14ac:dyDescent="0.25">
      <c r="A487" s="97" t="s">
        <v>132</v>
      </c>
      <c r="B487" s="98"/>
      <c r="C487" s="98">
        <v>709.66615298906561</v>
      </c>
      <c r="D487" s="98">
        <v>700.43799936648293</v>
      </c>
      <c r="E487" s="98">
        <v>663.74444916070058</v>
      </c>
      <c r="F487" s="98">
        <v>651.08177043665205</v>
      </c>
      <c r="G487" s="98">
        <v>671.29591764348663</v>
      </c>
      <c r="H487" s="98">
        <v>682.42019560176868</v>
      </c>
      <c r="I487" s="98">
        <v>683.62543673449386</v>
      </c>
      <c r="J487" s="98">
        <v>706.00714462740655</v>
      </c>
      <c r="K487" s="98">
        <v>697.15704841835588</v>
      </c>
      <c r="L487" s="98">
        <v>715.430740224224</v>
      </c>
      <c r="M487" s="98">
        <v>793.59140664368113</v>
      </c>
      <c r="N487" s="98">
        <v>823.05650418593962</v>
      </c>
      <c r="O487" s="98">
        <v>884.81833397999571</v>
      </c>
      <c r="P487" s="98">
        <v>900.04836759821433</v>
      </c>
      <c r="Q487" s="98">
        <v>0</v>
      </c>
      <c r="R487" s="98">
        <v>0</v>
      </c>
      <c r="S487" s="98">
        <v>0</v>
      </c>
      <c r="T487" s="98">
        <v>0</v>
      </c>
      <c r="U487" s="98">
        <v>857.67163008711555</v>
      </c>
      <c r="V487" s="98">
        <v>861.37456155127586</v>
      </c>
      <c r="W487" s="98">
        <v>864.57989119329682</v>
      </c>
      <c r="X487" s="98">
        <v>861.22884189214574</v>
      </c>
      <c r="Y487" s="98">
        <v>843.90205177298992</v>
      </c>
      <c r="DA487" s="63" t="s">
        <v>4173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0</v>
      </c>
      <c r="E488" s="98">
        <v>663.74737940083241</v>
      </c>
      <c r="F488" s="98">
        <v>651.09417997563173</v>
      </c>
      <c r="G488" s="98">
        <v>671.3128241057675</v>
      </c>
      <c r="H488" s="98">
        <v>682.45339221821598</v>
      </c>
      <c r="I488" s="98">
        <v>683.99346541126295</v>
      </c>
      <c r="J488" s="98">
        <v>707.33203841635805</v>
      </c>
      <c r="K488" s="98">
        <v>698.70697366824584</v>
      </c>
      <c r="L488" s="98">
        <v>716.72576944539378</v>
      </c>
      <c r="M488" s="98">
        <v>794.41509505579404</v>
      </c>
      <c r="N488" s="98">
        <v>823.65201657905379</v>
      </c>
      <c r="O488" s="98">
        <v>885.08348978453228</v>
      </c>
      <c r="P488" s="98">
        <v>900.40472881579205</v>
      </c>
      <c r="Q488" s="98">
        <v>0</v>
      </c>
      <c r="R488" s="98">
        <v>0</v>
      </c>
      <c r="S488" s="98">
        <v>0</v>
      </c>
      <c r="T488" s="98">
        <v>0</v>
      </c>
      <c r="U488" s="98">
        <v>857.65341253171459</v>
      </c>
      <c r="V488" s="98">
        <v>861.46590097131025</v>
      </c>
      <c r="W488" s="98">
        <v>865.09937439647319</v>
      </c>
      <c r="X488" s="98">
        <v>862.33816454769067</v>
      </c>
      <c r="Y488" s="98">
        <v>845.70241135593722</v>
      </c>
      <c r="DA488" s="63" t="s">
        <v>4174</v>
      </c>
    </row>
    <row r="489" spans="1:105" ht="12" customHeight="1" x14ac:dyDescent="0.25">
      <c r="A489" s="100" t="s">
        <v>199</v>
      </c>
      <c r="B489" s="101"/>
      <c r="C489" s="101">
        <v>0</v>
      </c>
      <c r="D489" s="101">
        <v>0</v>
      </c>
      <c r="E489" s="101">
        <v>34.879709795076337</v>
      </c>
      <c r="F489" s="101">
        <v>44.872644125861733</v>
      </c>
      <c r="G489" s="101">
        <v>44.689226440827433</v>
      </c>
      <c r="H489" s="101">
        <v>62.418773117136858</v>
      </c>
      <c r="I489" s="101">
        <v>50.90310690893606</v>
      </c>
      <c r="J489" s="101">
        <v>49.689356730681197</v>
      </c>
      <c r="K489" s="101">
        <v>46.124891166311762</v>
      </c>
      <c r="L489" s="101">
        <v>46.875061917815131</v>
      </c>
      <c r="M489" s="101">
        <v>80.145645859145986</v>
      </c>
      <c r="N489" s="101">
        <v>55.876339340753958</v>
      </c>
      <c r="O489" s="101">
        <v>39.865028444717304</v>
      </c>
      <c r="P489" s="101">
        <v>80.356542576750741</v>
      </c>
      <c r="Q489" s="101">
        <v>0</v>
      </c>
      <c r="R489" s="101">
        <v>0</v>
      </c>
      <c r="S489" s="101">
        <v>0</v>
      </c>
      <c r="T489" s="101">
        <v>0</v>
      </c>
      <c r="U489" s="101">
        <v>72.271999877987454</v>
      </c>
      <c r="V489" s="101">
        <v>59.596335281977673</v>
      </c>
      <c r="W489" s="101">
        <v>66.128737647231546</v>
      </c>
      <c r="X489" s="101">
        <v>71.178986062329429</v>
      </c>
      <c r="Y489" s="101">
        <v>56.497484926544104</v>
      </c>
      <c r="DA489" s="131" t="s">
        <v>4175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0</v>
      </c>
      <c r="E490" s="104">
        <v>628.86766960575596</v>
      </c>
      <c r="F490" s="104">
        <v>606.22153584977002</v>
      </c>
      <c r="G490" s="104">
        <v>626.62359766494023</v>
      </c>
      <c r="H490" s="104">
        <v>620.0346191010791</v>
      </c>
      <c r="I490" s="104">
        <v>633.09035850232692</v>
      </c>
      <c r="J490" s="104">
        <v>657.64268168567673</v>
      </c>
      <c r="K490" s="104">
        <v>652.58208250193411</v>
      </c>
      <c r="L490" s="104">
        <v>669.85070752757861</v>
      </c>
      <c r="M490" s="104">
        <v>714.269449196648</v>
      </c>
      <c r="N490" s="104">
        <v>767.77567723829975</v>
      </c>
      <c r="O490" s="104">
        <v>845.21846133981501</v>
      </c>
      <c r="P490" s="104">
        <v>820.04818623904123</v>
      </c>
      <c r="Q490" s="104">
        <v>0</v>
      </c>
      <c r="R490" s="104">
        <v>0</v>
      </c>
      <c r="S490" s="104">
        <v>0</v>
      </c>
      <c r="T490" s="104">
        <v>0</v>
      </c>
      <c r="U490" s="104">
        <v>785.38141265372712</v>
      </c>
      <c r="V490" s="104">
        <v>801.86956568933249</v>
      </c>
      <c r="W490" s="104">
        <v>798.97063674924163</v>
      </c>
      <c r="X490" s="104">
        <v>791.15917848536117</v>
      </c>
      <c r="Y490" s="104">
        <v>789.20492642939314</v>
      </c>
      <c r="DA490" s="132" t="s">
        <v>4176</v>
      </c>
    </row>
    <row r="491" spans="1:105" ht="12" customHeight="1" x14ac:dyDescent="0.25">
      <c r="A491" s="106" t="s">
        <v>124</v>
      </c>
      <c r="B491" s="101"/>
      <c r="C491" s="101">
        <v>697.14878317182604</v>
      </c>
      <c r="D491" s="101">
        <v>697.82867679221874</v>
      </c>
      <c r="E491" s="101">
        <v>664.86524019063836</v>
      </c>
      <c r="F491" s="101">
        <v>668.81136593116071</v>
      </c>
      <c r="G491" s="101">
        <v>701.97599014793809</v>
      </c>
      <c r="H491" s="101">
        <v>684.08044080603418</v>
      </c>
      <c r="I491" s="101">
        <v>697.11526913535158</v>
      </c>
      <c r="J491" s="101">
        <v>704.9610463622771</v>
      </c>
      <c r="K491" s="101">
        <v>692.79763269541252</v>
      </c>
      <c r="L491" s="101">
        <v>724.32850884447805</v>
      </c>
      <c r="M491" s="101">
        <v>737.74128838927265</v>
      </c>
      <c r="N491" s="101">
        <v>738.37779941100382</v>
      </c>
      <c r="O491" s="101">
        <v>773.91532142269341</v>
      </c>
      <c r="P491" s="101">
        <v>783.60345849598718</v>
      </c>
      <c r="Q491" s="101">
        <v>0</v>
      </c>
      <c r="R491" s="101">
        <v>0</v>
      </c>
      <c r="S491" s="101">
        <v>0</v>
      </c>
      <c r="T491" s="101">
        <v>0</v>
      </c>
      <c r="U491" s="101">
        <v>827.54685938047601</v>
      </c>
      <c r="V491" s="101">
        <v>812.98586159866329</v>
      </c>
      <c r="W491" s="101">
        <v>870.45532380768054</v>
      </c>
      <c r="X491" s="101">
        <v>959.19662807567602</v>
      </c>
      <c r="Y491" s="101">
        <v>800.31875828937393</v>
      </c>
      <c r="DA491" s="131" t="s">
        <v>4177</v>
      </c>
    </row>
    <row r="492" spans="1:105" ht="12" customHeight="1" x14ac:dyDescent="0.25">
      <c r="A492" s="107" t="s">
        <v>123</v>
      </c>
      <c r="B492" s="104"/>
      <c r="C492" s="104">
        <v>0</v>
      </c>
      <c r="D492" s="104">
        <v>697.7723043996607</v>
      </c>
      <c r="E492" s="104">
        <v>664.92749832969798</v>
      </c>
      <c r="F492" s="104">
        <v>668.93579332261879</v>
      </c>
      <c r="G492" s="104">
        <v>702.12174481585589</v>
      </c>
      <c r="H492" s="104">
        <v>684.15268172300352</v>
      </c>
      <c r="I492" s="104">
        <v>697.7106324200447</v>
      </c>
      <c r="J492" s="104">
        <v>706.10334003535741</v>
      </c>
      <c r="K492" s="104">
        <v>693.87550121380468</v>
      </c>
      <c r="L492" s="104">
        <v>725.15813994293694</v>
      </c>
      <c r="M492" s="104">
        <v>738.02044072742308</v>
      </c>
      <c r="N492" s="104">
        <v>738.43947132084634</v>
      </c>
      <c r="O492" s="104">
        <v>773.93899004701893</v>
      </c>
      <c r="P492" s="104">
        <v>783.66854310342887</v>
      </c>
      <c r="Q492" s="104">
        <v>0</v>
      </c>
      <c r="R492" s="104">
        <v>0</v>
      </c>
      <c r="S492" s="104">
        <v>0</v>
      </c>
      <c r="T492" s="104">
        <v>0</v>
      </c>
      <c r="U492" s="104">
        <v>826.84888004802713</v>
      </c>
      <c r="V492" s="104">
        <v>812.15888502553912</v>
      </c>
      <c r="W492" s="104">
        <v>870.57850034103319</v>
      </c>
      <c r="X492" s="104">
        <v>960.61573245563807</v>
      </c>
      <c r="Y492" s="104">
        <v>800.53978482064338</v>
      </c>
      <c r="DA492" s="132" t="s">
        <v>4178</v>
      </c>
    </row>
    <row r="493" spans="1:105" ht="12" customHeight="1" x14ac:dyDescent="0.25">
      <c r="A493" s="108" t="s">
        <v>50</v>
      </c>
      <c r="B493" s="98"/>
      <c r="C493" s="98">
        <v>0</v>
      </c>
      <c r="D493" s="98">
        <v>62.233693785156653</v>
      </c>
      <c r="E493" s="98">
        <v>34.950806183819225</v>
      </c>
      <c r="F493" s="98">
        <v>46.278192903067854</v>
      </c>
      <c r="G493" s="98">
        <v>47.027426531685364</v>
      </c>
      <c r="H493" s="98">
        <v>62.553689492553794</v>
      </c>
      <c r="I493" s="98">
        <v>52.076604850769492</v>
      </c>
      <c r="J493" s="98">
        <v>49.556284206961898</v>
      </c>
      <c r="K493" s="98">
        <v>45.646503091053354</v>
      </c>
      <c r="L493" s="98">
        <v>47.726355284190241</v>
      </c>
      <c r="M493" s="98">
        <v>73.26422103912131</v>
      </c>
      <c r="N493" s="98">
        <v>48.048556898352921</v>
      </c>
      <c r="O493" s="98">
        <v>31.757953629033427</v>
      </c>
      <c r="P493" s="98">
        <v>66.839035501618724</v>
      </c>
      <c r="Q493" s="98">
        <v>0</v>
      </c>
      <c r="R493" s="98">
        <v>0</v>
      </c>
      <c r="S493" s="98">
        <v>0</v>
      </c>
      <c r="T493" s="98">
        <v>0</v>
      </c>
      <c r="U493" s="98">
        <v>68.783075479897619</v>
      </c>
      <c r="V493" s="98">
        <v>53.859915321831323</v>
      </c>
      <c r="W493" s="98">
        <v>66.601604588271456</v>
      </c>
      <c r="X493" s="98">
        <v>83.43174881625157</v>
      </c>
      <c r="Y493" s="98">
        <v>51.594747004627031</v>
      </c>
      <c r="DA493" s="63" t="s">
        <v>4179</v>
      </c>
    </row>
    <row r="494" spans="1:105" ht="12" customHeight="1" x14ac:dyDescent="0.25">
      <c r="A494" s="108" t="s">
        <v>52</v>
      </c>
      <c r="B494" s="98"/>
      <c r="C494" s="98">
        <v>0</v>
      </c>
      <c r="D494" s="98">
        <v>635.53861061450402</v>
      </c>
      <c r="E494" s="98">
        <v>629.9766921458787</v>
      </c>
      <c r="F494" s="98">
        <v>622.65760041955093</v>
      </c>
      <c r="G494" s="98">
        <v>655.09431828417053</v>
      </c>
      <c r="H494" s="98">
        <v>621.59899223044965</v>
      </c>
      <c r="I494" s="98">
        <v>645.63402756927519</v>
      </c>
      <c r="J494" s="98">
        <v>656.5470558283954</v>
      </c>
      <c r="K494" s="98">
        <v>648.22899812275125</v>
      </c>
      <c r="L494" s="98">
        <v>677.43178465874666</v>
      </c>
      <c r="M494" s="98">
        <v>664.75621968830183</v>
      </c>
      <c r="N494" s="98">
        <v>690.39091442249344</v>
      </c>
      <c r="O494" s="98">
        <v>742.18103641798541</v>
      </c>
      <c r="P494" s="98">
        <v>716.82950760181006</v>
      </c>
      <c r="Q494" s="98">
        <v>0</v>
      </c>
      <c r="R494" s="98">
        <v>0</v>
      </c>
      <c r="S494" s="98">
        <v>0</v>
      </c>
      <c r="T494" s="98">
        <v>0</v>
      </c>
      <c r="U494" s="98">
        <v>758.06580456812958</v>
      </c>
      <c r="V494" s="98">
        <v>758.29896970370794</v>
      </c>
      <c r="W494" s="98">
        <v>803.97689575276183</v>
      </c>
      <c r="X494" s="98">
        <v>877.1839836393865</v>
      </c>
      <c r="Y494" s="98">
        <v>748.94503781601622</v>
      </c>
      <c r="DA494" s="63" t="s">
        <v>4180</v>
      </c>
    </row>
    <row r="495" spans="1:105" ht="12" customHeight="1" x14ac:dyDescent="0.25">
      <c r="A495" s="106" t="s">
        <v>122</v>
      </c>
      <c r="B495" s="101"/>
      <c r="C495" s="101">
        <v>755.07521385354698</v>
      </c>
      <c r="D495" s="101">
        <v>696.54885530136164</v>
      </c>
      <c r="E495" s="101">
        <v>647.12869649755169</v>
      </c>
      <c r="F495" s="101">
        <v>651.47881667937952</v>
      </c>
      <c r="G495" s="101">
        <v>670.02327044265508</v>
      </c>
      <c r="H495" s="101">
        <v>716.8408467660073</v>
      </c>
      <c r="I495" s="101">
        <v>707.74655786383255</v>
      </c>
      <c r="J495" s="101">
        <v>704.31010900433125</v>
      </c>
      <c r="K495" s="101">
        <v>683.35668699307098</v>
      </c>
      <c r="L495" s="101">
        <v>724.05868412724647</v>
      </c>
      <c r="M495" s="101">
        <v>757.67390400883914</v>
      </c>
      <c r="N495" s="101">
        <v>744.72866685265342</v>
      </c>
      <c r="O495" s="101">
        <v>737.28178339306839</v>
      </c>
      <c r="P495" s="101">
        <v>781.34339416316027</v>
      </c>
      <c r="Q495" s="101">
        <v>0</v>
      </c>
      <c r="R495" s="101">
        <v>0</v>
      </c>
      <c r="S495" s="101">
        <v>0</v>
      </c>
      <c r="T495" s="101">
        <v>0</v>
      </c>
      <c r="U495" s="101">
        <v>863.38514236572348</v>
      </c>
      <c r="V495" s="101">
        <v>870.5149437113563</v>
      </c>
      <c r="W495" s="101">
        <v>880.91830653141221</v>
      </c>
      <c r="X495" s="101">
        <v>875.84476022602837</v>
      </c>
      <c r="Y495" s="101">
        <v>836.53987751496641</v>
      </c>
      <c r="DA495" s="131" t="s">
        <v>4181</v>
      </c>
    </row>
    <row r="496" spans="1:105" ht="12" customHeight="1" x14ac:dyDescent="0.25">
      <c r="A496" s="107" t="s">
        <v>121</v>
      </c>
      <c r="B496" s="104"/>
      <c r="C496" s="104">
        <v>754.98822980172872</v>
      </c>
      <c r="D496" s="104">
        <v>696.41421761232846</v>
      </c>
      <c r="E496" s="104">
        <v>647.25497281196272</v>
      </c>
      <c r="F496" s="104">
        <v>651.71161924213845</v>
      </c>
      <c r="G496" s="104">
        <v>670.19020441030455</v>
      </c>
      <c r="H496" s="104">
        <v>717.03402672962716</v>
      </c>
      <c r="I496" s="104">
        <v>708.49812176818693</v>
      </c>
      <c r="J496" s="104">
        <v>705.86508394861585</v>
      </c>
      <c r="K496" s="104">
        <v>685.01678935830603</v>
      </c>
      <c r="L496" s="104">
        <v>725.44019708331621</v>
      </c>
      <c r="M496" s="104">
        <v>757.90189256899532</v>
      </c>
      <c r="N496" s="104">
        <v>744.45202584872879</v>
      </c>
      <c r="O496" s="104">
        <v>737.08665253505342</v>
      </c>
      <c r="P496" s="104">
        <v>783.13619103640053</v>
      </c>
      <c r="Q496" s="104">
        <v>0</v>
      </c>
      <c r="R496" s="104">
        <v>0</v>
      </c>
      <c r="S496" s="104">
        <v>0</v>
      </c>
      <c r="T496" s="104">
        <v>0</v>
      </c>
      <c r="U496" s="104">
        <v>863.28859214422948</v>
      </c>
      <c r="V496" s="104">
        <v>868.67425912969736</v>
      </c>
      <c r="W496" s="104">
        <v>879.88538406173132</v>
      </c>
      <c r="X496" s="104">
        <v>876.78011244052402</v>
      </c>
      <c r="Y496" s="104">
        <v>837.27084321767848</v>
      </c>
      <c r="DA496" s="132" t="s">
        <v>4182</v>
      </c>
    </row>
    <row r="497" spans="1:105" ht="12" customHeight="1" x14ac:dyDescent="0.25">
      <c r="A497" s="108" t="s">
        <v>53</v>
      </c>
      <c r="B497" s="98"/>
      <c r="C497" s="98">
        <v>166.5380291048607</v>
      </c>
      <c r="D497" s="98">
        <v>62.020253511659504</v>
      </c>
      <c r="E497" s="98">
        <v>33.214011354682029</v>
      </c>
      <c r="F497" s="98">
        <v>44.7255185207582</v>
      </c>
      <c r="G497" s="98">
        <v>44.380557964740056</v>
      </c>
      <c r="H497" s="98">
        <v>66.149281090022399</v>
      </c>
      <c r="I497" s="98">
        <v>53.023444325065725</v>
      </c>
      <c r="J497" s="98">
        <v>49.434069924013428</v>
      </c>
      <c r="K497" s="98">
        <v>44.670220448373435</v>
      </c>
      <c r="L497" s="98">
        <v>46.925341847479224</v>
      </c>
      <c r="M497" s="98">
        <v>74.203461002722264</v>
      </c>
      <c r="N497" s="98">
        <v>47.969714132356579</v>
      </c>
      <c r="O497" s="98">
        <v>28.082269561744617</v>
      </c>
      <c r="P497" s="98">
        <v>67.059318696392197</v>
      </c>
      <c r="Q497" s="98">
        <v>0</v>
      </c>
      <c r="R497" s="98">
        <v>0</v>
      </c>
      <c r="S497" s="98">
        <v>0</v>
      </c>
      <c r="T497" s="98">
        <v>0</v>
      </c>
      <c r="U497" s="98">
        <v>73.873873577216699</v>
      </c>
      <c r="V497" s="98">
        <v>61.151716581762642</v>
      </c>
      <c r="W497" s="98">
        <v>65.62912716541814</v>
      </c>
      <c r="X497" s="98">
        <v>71.100234222078981</v>
      </c>
      <c r="Y497" s="98">
        <v>55.870357392861095</v>
      </c>
      <c r="DA497" s="63" t="s">
        <v>4183</v>
      </c>
    </row>
    <row r="498" spans="1:105" ht="12" customHeight="1" x14ac:dyDescent="0.25">
      <c r="A498" s="108" t="s">
        <v>52</v>
      </c>
      <c r="B498" s="98"/>
      <c r="C498" s="98">
        <v>588.4502006968678</v>
      </c>
      <c r="D498" s="98">
        <v>634.39396410066888</v>
      </c>
      <c r="E498" s="98">
        <v>614.04096145728067</v>
      </c>
      <c r="F498" s="98">
        <v>606.98610072138013</v>
      </c>
      <c r="G498" s="98">
        <v>625.80964644556445</v>
      </c>
      <c r="H498" s="98">
        <v>650.88474563960472</v>
      </c>
      <c r="I498" s="98">
        <v>655.4746774431211</v>
      </c>
      <c r="J498" s="98">
        <v>656.43101402460252</v>
      </c>
      <c r="K498" s="98">
        <v>640.34656890993256</v>
      </c>
      <c r="L498" s="98">
        <v>678.51485523583699</v>
      </c>
      <c r="M498" s="98">
        <v>683.69843156627292</v>
      </c>
      <c r="N498" s="98">
        <v>696.48231171637224</v>
      </c>
      <c r="O498" s="98">
        <v>709.00438297330868</v>
      </c>
      <c r="P498" s="98">
        <v>716.07687234000832</v>
      </c>
      <c r="Q498" s="98">
        <v>0</v>
      </c>
      <c r="R498" s="98">
        <v>0</v>
      </c>
      <c r="S498" s="98">
        <v>0</v>
      </c>
      <c r="T498" s="98">
        <v>0</v>
      </c>
      <c r="U498" s="98">
        <v>789.41471856701264</v>
      </c>
      <c r="V498" s="98">
        <v>807.52254254793468</v>
      </c>
      <c r="W498" s="98">
        <v>814.25625689631318</v>
      </c>
      <c r="X498" s="98">
        <v>805.67987821844497</v>
      </c>
      <c r="Y498" s="98">
        <v>781.40048582481745</v>
      </c>
      <c r="DA498" s="63" t="s">
        <v>4184</v>
      </c>
    </row>
    <row r="499" spans="1:105" ht="12" customHeight="1" x14ac:dyDescent="0.25">
      <c r="A499" s="121" t="s">
        <v>54</v>
      </c>
      <c r="B499" s="122"/>
      <c r="C499" s="122">
        <v>428.79053031587546</v>
      </c>
      <c r="D499" s="122">
        <v>424.36164908642246</v>
      </c>
      <c r="E499" s="122">
        <v>433.6366164579689</v>
      </c>
      <c r="F499" s="122">
        <v>431.62209410438112</v>
      </c>
      <c r="G499" s="122">
        <v>443.52907717082434</v>
      </c>
      <c r="H499" s="122">
        <v>511.73639675230936</v>
      </c>
      <c r="I499" s="122">
        <v>506.98411026624098</v>
      </c>
      <c r="J499" s="122">
        <v>500.08768853268327</v>
      </c>
      <c r="K499" s="122">
        <v>482.57729742282555</v>
      </c>
      <c r="L499" s="122">
        <v>502.06700532560023</v>
      </c>
      <c r="M499" s="122">
        <v>469.6056594998492</v>
      </c>
      <c r="N499" s="122">
        <v>455.2126212256311</v>
      </c>
      <c r="O499" s="122">
        <v>403.26252567020299</v>
      </c>
      <c r="P499" s="122">
        <v>451.01134963756147</v>
      </c>
      <c r="Q499" s="122">
        <v>0</v>
      </c>
      <c r="R499" s="122">
        <v>0</v>
      </c>
      <c r="S499" s="122">
        <v>0</v>
      </c>
      <c r="T499" s="122">
        <v>0</v>
      </c>
      <c r="U499" s="122">
        <v>479.3142411828847</v>
      </c>
      <c r="V499" s="122">
        <v>478.57672680199465</v>
      </c>
      <c r="W499" s="122">
        <v>488.42521330615477</v>
      </c>
      <c r="X499" s="122">
        <v>501.17558691256778</v>
      </c>
      <c r="Y499" s="122">
        <v>475.60730225990096</v>
      </c>
      <c r="DA499" s="130" t="s">
        <v>4185</v>
      </c>
    </row>
    <row r="500" spans="1:105" ht="12" customHeight="1" x14ac:dyDescent="0.25">
      <c r="A500" s="97" t="s">
        <v>202</v>
      </c>
      <c r="B500" s="98"/>
      <c r="C500" s="98">
        <v>430.34029403569343</v>
      </c>
      <c r="D500" s="98">
        <v>422.01318216874773</v>
      </c>
      <c r="E500" s="98">
        <v>443.47759210307032</v>
      </c>
      <c r="F500" s="98">
        <v>426.94618682958367</v>
      </c>
      <c r="G500" s="98">
        <v>440.2203079671342</v>
      </c>
      <c r="H500" s="98">
        <v>516.20154807975837</v>
      </c>
      <c r="I500" s="98">
        <v>503.20813007051186</v>
      </c>
      <c r="J500" s="98">
        <v>496.42068971883782</v>
      </c>
      <c r="K500" s="98">
        <v>486.0822098980226</v>
      </c>
      <c r="L500" s="98">
        <v>492.34639118372252</v>
      </c>
      <c r="M500" s="98">
        <v>484.96031206054761</v>
      </c>
      <c r="N500" s="98">
        <v>488.84389023114323</v>
      </c>
      <c r="O500" s="98">
        <v>485.77894503284892</v>
      </c>
      <c r="P500" s="98">
        <v>496.47421480153832</v>
      </c>
      <c r="Q500" s="98">
        <v>0</v>
      </c>
      <c r="R500" s="98">
        <v>0</v>
      </c>
      <c r="S500" s="98">
        <v>0</v>
      </c>
      <c r="T500" s="98">
        <v>0</v>
      </c>
      <c r="U500" s="98">
        <v>483.70539718239564</v>
      </c>
      <c r="V500" s="98">
        <v>485.75087717840336</v>
      </c>
      <c r="W500" s="98">
        <v>488.34688289950952</v>
      </c>
      <c r="X500" s="98">
        <v>489.53497106541954</v>
      </c>
      <c r="Y500" s="98">
        <v>482.38954372709685</v>
      </c>
      <c r="DA500" s="63" t="s">
        <v>4186</v>
      </c>
    </row>
    <row r="501" spans="1:105" ht="12" customHeight="1" x14ac:dyDescent="0.25">
      <c r="A501" s="97" t="s">
        <v>50</v>
      </c>
      <c r="B501" s="98"/>
      <c r="C501" s="98">
        <v>409.1595903783188</v>
      </c>
      <c r="D501" s="98">
        <v>422.42267137021889</v>
      </c>
      <c r="E501" s="98">
        <v>431.1944032821026</v>
      </c>
      <c r="F501" s="98">
        <v>443.30271588428366</v>
      </c>
      <c r="G501" s="98">
        <v>460.8239654918188</v>
      </c>
      <c r="H501" s="98">
        <v>478.64150841350477</v>
      </c>
      <c r="I501" s="98">
        <v>497.53759623514145</v>
      </c>
      <c r="J501" s="98">
        <v>502.81862443982374</v>
      </c>
      <c r="K501" s="98">
        <v>492.4521671662892</v>
      </c>
      <c r="L501" s="98">
        <v>488.84068237420104</v>
      </c>
      <c r="M501" s="98">
        <v>465.01014449214199</v>
      </c>
      <c r="N501" s="98">
        <v>449.8217064903281</v>
      </c>
      <c r="O501" s="98">
        <v>438.63313293371618</v>
      </c>
      <c r="P501" s="98">
        <v>437.57182087818552</v>
      </c>
      <c r="Q501" s="98">
        <v>0</v>
      </c>
      <c r="R501" s="98">
        <v>0</v>
      </c>
      <c r="S501" s="98">
        <v>0</v>
      </c>
      <c r="T501" s="98">
        <v>0</v>
      </c>
      <c r="U501" s="98">
        <v>463.27883601932848</v>
      </c>
      <c r="V501" s="98">
        <v>452.71517822507195</v>
      </c>
      <c r="W501" s="98">
        <v>483.89251041110117</v>
      </c>
      <c r="X501" s="98">
        <v>547.35454936244435</v>
      </c>
      <c r="Y501" s="98">
        <v>456.59042829161319</v>
      </c>
      <c r="DA501" s="63" t="s">
        <v>4187</v>
      </c>
    </row>
    <row r="502" spans="1:105" ht="12" customHeight="1" x14ac:dyDescent="0.25">
      <c r="A502" s="109" t="s">
        <v>120</v>
      </c>
      <c r="B502" s="33"/>
      <c r="C502" s="33">
        <v>434.03879258688266</v>
      </c>
      <c r="D502" s="33">
        <v>425.18494202951945</v>
      </c>
      <c r="E502" s="33">
        <v>434.2277227708945</v>
      </c>
      <c r="F502" s="33">
        <v>427.47436242877723</v>
      </c>
      <c r="G502" s="33">
        <v>438.38984790822701</v>
      </c>
      <c r="H502" s="33">
        <v>519.84637419648163</v>
      </c>
      <c r="I502" s="33">
        <v>509.47311125361443</v>
      </c>
      <c r="J502" s="33">
        <v>499.65089651108872</v>
      </c>
      <c r="K502" s="33">
        <v>479.37354588510573</v>
      </c>
      <c r="L502" s="33">
        <v>507.18592902665364</v>
      </c>
      <c r="M502" s="33">
        <v>470.64056288913991</v>
      </c>
      <c r="N502" s="33">
        <v>455.68954119200481</v>
      </c>
      <c r="O502" s="33">
        <v>391.1135131686932</v>
      </c>
      <c r="P502" s="33">
        <v>453.90125283231777</v>
      </c>
      <c r="Q502" s="33">
        <v>0</v>
      </c>
      <c r="R502" s="33">
        <v>0</v>
      </c>
      <c r="S502" s="33">
        <v>0</v>
      </c>
      <c r="T502" s="33">
        <v>0</v>
      </c>
      <c r="U502" s="33">
        <v>482.17663301439057</v>
      </c>
      <c r="V502" s="33">
        <v>483.47706283664627</v>
      </c>
      <c r="W502" s="33">
        <v>489.41909021039601</v>
      </c>
      <c r="X502" s="33">
        <v>491.98609916379263</v>
      </c>
      <c r="Y502" s="33">
        <v>479.45677056125908</v>
      </c>
      <c r="DA502" s="60" t="s">
        <v>4188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197.57097050495574</v>
      </c>
      <c r="D504" s="117">
        <f t="shared" si="254"/>
        <v>243.866975333048</v>
      </c>
      <c r="E504" s="117">
        <f t="shared" si="254"/>
        <v>262.8441414230341</v>
      </c>
      <c r="F504" s="117">
        <f t="shared" si="254"/>
        <v>232.04304450301049</v>
      </c>
      <c r="G504" s="117">
        <f t="shared" si="254"/>
        <v>175.65375724402355</v>
      </c>
      <c r="H504" s="117">
        <f t="shared" si="254"/>
        <v>177.24625081540432</v>
      </c>
      <c r="I504" s="117">
        <f t="shared" si="254"/>
        <v>146.27384524174471</v>
      </c>
      <c r="J504" s="117">
        <f t="shared" si="254"/>
        <v>132.65525296653666</v>
      </c>
      <c r="K504" s="117">
        <f t="shared" si="254"/>
        <v>156.60839242524693</v>
      </c>
      <c r="L504" s="117">
        <f t="shared" si="254"/>
        <v>177.27214525532048</v>
      </c>
      <c r="M504" s="117">
        <f t="shared" si="254"/>
        <v>184.21862648426136</v>
      </c>
      <c r="N504" s="117">
        <f t="shared" si="254"/>
        <v>157.73934940954499</v>
      </c>
      <c r="O504" s="117">
        <f t="shared" si="254"/>
        <v>165.34619321271481</v>
      </c>
      <c r="P504" s="117">
        <f t="shared" si="254"/>
        <v>179.19519100984618</v>
      </c>
      <c r="Q504" s="117">
        <f t="shared" si="254"/>
        <v>0</v>
      </c>
      <c r="R504" s="117">
        <f t="shared" ref="R504:V504" si="255">R505+R508+R510+R523</f>
        <v>0</v>
      </c>
      <c r="S504" s="117">
        <f t="shared" si="255"/>
        <v>0</v>
      </c>
      <c r="T504" s="117">
        <f t="shared" si="255"/>
        <v>0</v>
      </c>
      <c r="U504" s="117">
        <f t="shared" si="255"/>
        <v>105.60521678847911</v>
      </c>
      <c r="V504" s="117">
        <f t="shared" si="255"/>
        <v>115.69282031580833</v>
      </c>
      <c r="W504" s="117">
        <f t="shared" ref="W504:Y504" si="256">W505+W508+W510+W523</f>
        <v>132.96725599405448</v>
      </c>
      <c r="X504" s="117">
        <f t="shared" si="256"/>
        <v>153.40524073810053</v>
      </c>
      <c r="Y504" s="117">
        <f t="shared" si="256"/>
        <v>111.93297377904028</v>
      </c>
      <c r="DA504" s="129" t="s">
        <v>4333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:Y505" si="259">SUM(W506:W507)</f>
        <v>0</v>
      </c>
      <c r="X505" s="122">
        <f t="shared" si="259"/>
        <v>0</v>
      </c>
      <c r="Y505" s="122">
        <f t="shared" si="259"/>
        <v>0</v>
      </c>
      <c r="DA505" s="130" t="s">
        <v>4334</v>
      </c>
    </row>
    <row r="506" spans="1:105" ht="12" customHeight="1" x14ac:dyDescent="0.25">
      <c r="A506" s="97" t="s">
        <v>199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X506" s="98">
        <v>0</v>
      </c>
      <c r="Y506" s="98">
        <v>0</v>
      </c>
      <c r="DA506" s="63" t="s">
        <v>4335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X507" s="98">
        <v>0</v>
      </c>
      <c r="Y507" s="98">
        <v>0</v>
      </c>
      <c r="DA507" s="63" t="s">
        <v>4336</v>
      </c>
    </row>
    <row r="508" spans="1:105" ht="12" customHeight="1" x14ac:dyDescent="0.25">
      <c r="A508" s="121" t="s">
        <v>92</v>
      </c>
      <c r="B508" s="122"/>
      <c r="C508" s="122">
        <f t="shared" ref="C508:Y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X508" s="122">
        <f t="shared" si="260"/>
        <v>0</v>
      </c>
      <c r="Y508" s="122">
        <f t="shared" si="260"/>
        <v>0</v>
      </c>
      <c r="DA508" s="130" t="s">
        <v>4337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X509" s="98">
        <v>0</v>
      </c>
      <c r="Y509" s="98">
        <v>0</v>
      </c>
      <c r="DA509" s="63" t="s">
        <v>4338</v>
      </c>
    </row>
    <row r="510" spans="1:105" ht="12" customHeight="1" x14ac:dyDescent="0.25">
      <c r="A510" s="121" t="s">
        <v>55</v>
      </c>
      <c r="B510" s="122"/>
      <c r="C510" s="122">
        <v>163.56739236220352</v>
      </c>
      <c r="D510" s="122">
        <v>197.82243327765786</v>
      </c>
      <c r="E510" s="122">
        <v>217.43958249467045</v>
      </c>
      <c r="F510" s="122">
        <v>185.82308992486185</v>
      </c>
      <c r="G510" s="122">
        <v>134.18363148030349</v>
      </c>
      <c r="H510" s="122">
        <v>140.41630289415085</v>
      </c>
      <c r="I510" s="122">
        <v>107.11717142899482</v>
      </c>
      <c r="J510" s="122">
        <v>95.301041199627889</v>
      </c>
      <c r="K510" s="122">
        <v>113.22551994500958</v>
      </c>
      <c r="L510" s="122">
        <v>130.80666409551236</v>
      </c>
      <c r="M510" s="122">
        <v>136.56643020713307</v>
      </c>
      <c r="N510" s="122">
        <v>117.75661207750326</v>
      </c>
      <c r="O510" s="122">
        <v>128.92221348141143</v>
      </c>
      <c r="P510" s="122">
        <v>142.62278132698842</v>
      </c>
      <c r="Q510" s="122">
        <v>0</v>
      </c>
      <c r="R510" s="122">
        <v>0</v>
      </c>
      <c r="S510" s="122">
        <v>0</v>
      </c>
      <c r="T510" s="122">
        <v>0</v>
      </c>
      <c r="U510" s="122">
        <v>79.161372479718878</v>
      </c>
      <c r="V510" s="122">
        <v>88.64048913353605</v>
      </c>
      <c r="W510" s="122">
        <v>101.9435137546614</v>
      </c>
      <c r="X510" s="122">
        <v>119.52143263982846</v>
      </c>
      <c r="Y510" s="122">
        <v>82.520258276199854</v>
      </c>
      <c r="DA510" s="130" t="s">
        <v>4339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X511" s="98">
        <v>0</v>
      </c>
      <c r="Y511" s="98">
        <v>0</v>
      </c>
      <c r="DA511" s="63" t="s">
        <v>4340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X512" s="98">
        <v>0</v>
      </c>
      <c r="Y512" s="98">
        <v>0</v>
      </c>
      <c r="DA512" s="63" t="s">
        <v>4341</v>
      </c>
    </row>
    <row r="513" spans="1:105" ht="12" customHeight="1" x14ac:dyDescent="0.25">
      <c r="A513" s="100" t="s">
        <v>199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X513" s="101">
        <v>0</v>
      </c>
      <c r="Y513" s="101">
        <v>0</v>
      </c>
      <c r="DA513" s="131" t="s">
        <v>4342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X514" s="104">
        <v>0</v>
      </c>
      <c r="Y514" s="104">
        <v>0</v>
      </c>
      <c r="DA514" s="132" t="s">
        <v>4343</v>
      </c>
    </row>
    <row r="515" spans="1:105" ht="12" customHeight="1" x14ac:dyDescent="0.25">
      <c r="A515" s="106" t="s">
        <v>124</v>
      </c>
      <c r="B515" s="101"/>
      <c r="C515" s="101">
        <v>283.53962106202249</v>
      </c>
      <c r="D515" s="101">
        <v>282.77032783721216</v>
      </c>
      <c r="E515" s="101">
        <v>268.28705233618956</v>
      </c>
      <c r="F515" s="101">
        <v>268.73751662256836</v>
      </c>
      <c r="G515" s="101">
        <v>280.74434442504736</v>
      </c>
      <c r="H515" s="101">
        <v>272.2007411792207</v>
      </c>
      <c r="I515" s="101">
        <v>275.84810747285275</v>
      </c>
      <c r="J515" s="101">
        <v>277.16367699146218</v>
      </c>
      <c r="K515" s="101">
        <v>270.31424821704007</v>
      </c>
      <c r="L515" s="101">
        <v>280.12288847669936</v>
      </c>
      <c r="M515" s="101">
        <v>280.2681357905949</v>
      </c>
      <c r="N515" s="101">
        <v>272.56999520856709</v>
      </c>
      <c r="O515" s="101">
        <v>274.33629785448477</v>
      </c>
      <c r="P515" s="101">
        <v>265.00148575579755</v>
      </c>
      <c r="Q515" s="101">
        <v>0</v>
      </c>
      <c r="R515" s="101">
        <v>0</v>
      </c>
      <c r="S515" s="101">
        <v>0</v>
      </c>
      <c r="T515" s="101">
        <v>0</v>
      </c>
      <c r="U515" s="101">
        <v>246.62931690767013</v>
      </c>
      <c r="V515" s="101">
        <v>239.12292382654886</v>
      </c>
      <c r="W515" s="101">
        <v>253.98589053174248</v>
      </c>
      <c r="X515" s="101">
        <v>278.66702234324481</v>
      </c>
      <c r="Y515" s="101">
        <v>232.00077568609075</v>
      </c>
      <c r="DA515" s="131" t="s">
        <v>4344</v>
      </c>
    </row>
    <row r="516" spans="1:105" ht="12" customHeight="1" x14ac:dyDescent="0.25">
      <c r="A516" s="107" t="s">
        <v>123</v>
      </c>
      <c r="B516" s="104"/>
      <c r="C516" s="104">
        <v>0</v>
      </c>
      <c r="D516" s="104">
        <v>25.217997739851036</v>
      </c>
      <c r="E516" s="104">
        <v>14.103382461597299</v>
      </c>
      <c r="F516" s="104">
        <v>18.595208257616097</v>
      </c>
      <c r="G516" s="104">
        <v>18.807885478893208</v>
      </c>
      <c r="H516" s="104">
        <v>24.890582492470195</v>
      </c>
      <c r="I516" s="104">
        <v>20.606682320290989</v>
      </c>
      <c r="J516" s="104">
        <v>19.483632492478186</v>
      </c>
      <c r="K516" s="104">
        <v>17.810251629742016</v>
      </c>
      <c r="L516" s="104">
        <v>18.457432415576914</v>
      </c>
      <c r="M516" s="104">
        <v>27.833099453625735</v>
      </c>
      <c r="N516" s="104">
        <v>17.736983606508261</v>
      </c>
      <c r="O516" s="104">
        <v>11.257509943087113</v>
      </c>
      <c r="P516" s="104">
        <v>22.603835552755111</v>
      </c>
      <c r="Q516" s="104">
        <v>0</v>
      </c>
      <c r="R516" s="104">
        <v>0</v>
      </c>
      <c r="S516" s="104">
        <v>0</v>
      </c>
      <c r="T516" s="104">
        <v>0</v>
      </c>
      <c r="U516" s="104">
        <v>20.499048154343207</v>
      </c>
      <c r="V516" s="104">
        <v>15.841776637395606</v>
      </c>
      <c r="W516" s="104">
        <v>19.433355612323787</v>
      </c>
      <c r="X516" s="104">
        <v>24.23869760484612</v>
      </c>
      <c r="Y516" s="104">
        <v>14.956567245763638</v>
      </c>
      <c r="DA516" s="132" t="s">
        <v>4345</v>
      </c>
    </row>
    <row r="517" spans="1:105" ht="12" customHeight="1" x14ac:dyDescent="0.25">
      <c r="A517" s="108" t="s">
        <v>50</v>
      </c>
      <c r="B517" s="98"/>
      <c r="C517" s="98">
        <v>0</v>
      </c>
      <c r="D517" s="98">
        <v>25.217997739851036</v>
      </c>
      <c r="E517" s="98">
        <v>14.103382461597299</v>
      </c>
      <c r="F517" s="98">
        <v>18.595208257616097</v>
      </c>
      <c r="G517" s="98">
        <v>18.807885478893208</v>
      </c>
      <c r="H517" s="98">
        <v>24.890582492470195</v>
      </c>
      <c r="I517" s="98">
        <v>20.606682320290989</v>
      </c>
      <c r="J517" s="98">
        <v>19.483632492478186</v>
      </c>
      <c r="K517" s="98">
        <v>17.810251629742016</v>
      </c>
      <c r="L517" s="98">
        <v>18.457432415576914</v>
      </c>
      <c r="M517" s="98">
        <v>27.833099453625735</v>
      </c>
      <c r="N517" s="98">
        <v>17.736983606508261</v>
      </c>
      <c r="O517" s="98">
        <v>11.257509943087113</v>
      </c>
      <c r="P517" s="98">
        <v>22.603835552755111</v>
      </c>
      <c r="Q517" s="98">
        <v>0</v>
      </c>
      <c r="R517" s="98">
        <v>0</v>
      </c>
      <c r="S517" s="98">
        <v>0</v>
      </c>
      <c r="T517" s="98">
        <v>0</v>
      </c>
      <c r="U517" s="98">
        <v>20.499048154343207</v>
      </c>
      <c r="V517" s="98">
        <v>15.841776637395606</v>
      </c>
      <c r="W517" s="98">
        <v>19.433355612323787</v>
      </c>
      <c r="X517" s="98">
        <v>24.23869760484612</v>
      </c>
      <c r="Y517" s="98">
        <v>14.956567245763638</v>
      </c>
      <c r="DA517" s="63" t="s">
        <v>4346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X518" s="98">
        <v>0</v>
      </c>
      <c r="Y518" s="98">
        <v>0</v>
      </c>
      <c r="DA518" s="63" t="s">
        <v>4347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X519" s="101">
        <v>0</v>
      </c>
      <c r="Y519" s="101">
        <v>0</v>
      </c>
      <c r="DA519" s="131" t="s">
        <v>4348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X520" s="104">
        <v>0</v>
      </c>
      <c r="Y520" s="104">
        <v>0</v>
      </c>
      <c r="DA520" s="132" t="s">
        <v>4349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X521" s="98">
        <v>0</v>
      </c>
      <c r="Y521" s="98">
        <v>0</v>
      </c>
      <c r="DA521" s="63" t="s">
        <v>4350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X522" s="98">
        <v>0</v>
      </c>
      <c r="Y522" s="98">
        <v>0</v>
      </c>
      <c r="DA522" s="63" t="s">
        <v>4351</v>
      </c>
    </row>
    <row r="523" spans="1:105" ht="12" customHeight="1" x14ac:dyDescent="0.25">
      <c r="A523" s="121" t="s">
        <v>54</v>
      </c>
      <c r="B523" s="122"/>
      <c r="C523" s="122">
        <v>34.003578142752211</v>
      </c>
      <c r="D523" s="122">
        <v>46.044542055390124</v>
      </c>
      <c r="E523" s="122">
        <v>45.404558928363663</v>
      </c>
      <c r="F523" s="122">
        <v>46.219954578148631</v>
      </c>
      <c r="G523" s="122">
        <v>41.470125763720063</v>
      </c>
      <c r="H523" s="122">
        <v>36.829947921253492</v>
      </c>
      <c r="I523" s="122">
        <v>39.156673812749894</v>
      </c>
      <c r="J523" s="122">
        <v>37.354211766908776</v>
      </c>
      <c r="K523" s="122">
        <v>43.38287248023736</v>
      </c>
      <c r="L523" s="122">
        <v>46.465481159808107</v>
      </c>
      <c r="M523" s="122">
        <v>47.652196277128297</v>
      </c>
      <c r="N523" s="122">
        <v>39.982737332041722</v>
      </c>
      <c r="O523" s="122">
        <v>36.423979731303383</v>
      </c>
      <c r="P523" s="122">
        <v>36.57240968285776</v>
      </c>
      <c r="Q523" s="122">
        <v>0</v>
      </c>
      <c r="R523" s="122">
        <v>0</v>
      </c>
      <c r="S523" s="122">
        <v>0</v>
      </c>
      <c r="T523" s="122">
        <v>0</v>
      </c>
      <c r="U523" s="122">
        <v>26.443844308760241</v>
      </c>
      <c r="V523" s="122">
        <v>27.05233118227228</v>
      </c>
      <c r="W523" s="122">
        <v>31.023742239393076</v>
      </c>
      <c r="X523" s="122">
        <v>33.883808098272077</v>
      </c>
      <c r="Y523" s="122">
        <v>29.412715502840427</v>
      </c>
      <c r="DA523" s="130" t="s">
        <v>4352</v>
      </c>
    </row>
    <row r="524" spans="1:105" ht="12" customHeight="1" x14ac:dyDescent="0.25">
      <c r="A524" s="97" t="s">
        <v>202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X524" s="98">
        <v>0</v>
      </c>
      <c r="Y524" s="98">
        <v>0</v>
      </c>
      <c r="DA524" s="63" t="s">
        <v>4353</v>
      </c>
    </row>
    <row r="525" spans="1:105" ht="12" customHeight="1" x14ac:dyDescent="0.25">
      <c r="A525" s="97" t="s">
        <v>50</v>
      </c>
      <c r="B525" s="98"/>
      <c r="C525" s="98">
        <v>162.91109374042551</v>
      </c>
      <c r="D525" s="98">
        <v>167.99721907479204</v>
      </c>
      <c r="E525" s="98">
        <v>171.28742314829327</v>
      </c>
      <c r="F525" s="98">
        <v>175.89391434374232</v>
      </c>
      <c r="G525" s="98">
        <v>182.63502889646381</v>
      </c>
      <c r="H525" s="98">
        <v>189.47788110357172</v>
      </c>
      <c r="I525" s="98">
        <v>196.73142411693598</v>
      </c>
      <c r="J525" s="98">
        <v>198.59090424943909</v>
      </c>
      <c r="K525" s="98">
        <v>194.27310404093578</v>
      </c>
      <c r="L525" s="98">
        <v>192.62695101474492</v>
      </c>
      <c r="M525" s="98">
        <v>183.07692928366853</v>
      </c>
      <c r="N525" s="98">
        <v>177.01096572144735</v>
      </c>
      <c r="O525" s="98">
        <v>172.55791308213833</v>
      </c>
      <c r="P525" s="98">
        <v>172.00082123106426</v>
      </c>
      <c r="Q525" s="98">
        <v>0</v>
      </c>
      <c r="R525" s="98">
        <v>0</v>
      </c>
      <c r="S525" s="98">
        <v>0</v>
      </c>
      <c r="T525" s="98">
        <v>0</v>
      </c>
      <c r="U525" s="98">
        <v>173.45910730688448</v>
      </c>
      <c r="V525" s="98">
        <v>168.1138103206973</v>
      </c>
      <c r="W525" s="98">
        <v>178.98591524580533</v>
      </c>
      <c r="X525" s="98">
        <v>202.3288547168174</v>
      </c>
      <c r="Y525" s="98">
        <v>168.76711154725837</v>
      </c>
      <c r="DA525" s="63" t="s">
        <v>4354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X526" s="33">
        <v>0</v>
      </c>
      <c r="Y526" s="33">
        <v>0</v>
      </c>
      <c r="DA526" s="60" t="s">
        <v>4355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71.930946403912671</v>
      </c>
      <c r="D528" s="118">
        <f t="shared" si="261"/>
        <v>72.097560930530861</v>
      </c>
      <c r="E528" s="118">
        <f t="shared" si="261"/>
        <v>72.859549132795877</v>
      </c>
      <c r="F528" s="118">
        <f t="shared" si="261"/>
        <v>74.16161546828863</v>
      </c>
      <c r="G528" s="118">
        <f t="shared" si="261"/>
        <v>74.181808936955235</v>
      </c>
      <c r="H528" s="118">
        <f t="shared" si="261"/>
        <v>72.591596696956117</v>
      </c>
      <c r="I528" s="118">
        <f t="shared" si="261"/>
        <v>68.517257560992292</v>
      </c>
      <c r="J528" s="118">
        <f t="shared" si="261"/>
        <v>64.624564768844579</v>
      </c>
      <c r="K528" s="118">
        <f t="shared" si="261"/>
        <v>68.5230999514242</v>
      </c>
      <c r="L528" s="118">
        <f t="shared" si="261"/>
        <v>66.687083990436093</v>
      </c>
      <c r="M528" s="118">
        <f t="shared" si="261"/>
        <v>61.68941091203137</v>
      </c>
      <c r="N528" s="118">
        <f t="shared" si="261"/>
        <v>57.903399755018285</v>
      </c>
      <c r="O528" s="118">
        <f t="shared" si="261"/>
        <v>53.464213697637973</v>
      </c>
      <c r="P528" s="118">
        <f t="shared" si="261"/>
        <v>52.396189807347895</v>
      </c>
      <c r="Q528" s="118">
        <f t="shared" si="261"/>
        <v>0</v>
      </c>
      <c r="R528" s="118">
        <f t="shared" ref="R528:V528" si="262">R529+R532+R534+R547</f>
        <v>0</v>
      </c>
      <c r="S528" s="118">
        <f t="shared" si="262"/>
        <v>0</v>
      </c>
      <c r="T528" s="118">
        <f t="shared" si="262"/>
        <v>0</v>
      </c>
      <c r="U528" s="118">
        <f t="shared" si="262"/>
        <v>43.168437468566836</v>
      </c>
      <c r="V528" s="118">
        <f t="shared" si="262"/>
        <v>41.855871428344585</v>
      </c>
      <c r="W528" s="118">
        <f t="shared" ref="W528:Y528" si="263">W529+W532+W534+W547</f>
        <v>40.533256847574044</v>
      </c>
      <c r="X528" s="118">
        <f t="shared" si="263"/>
        <v>39.576696215377204</v>
      </c>
      <c r="Y528" s="118">
        <f t="shared" si="263"/>
        <v>37.264336272248698</v>
      </c>
      <c r="DA528" s="129" t="s">
        <v>4501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52.098267919681447</v>
      </c>
      <c r="D529" s="123">
        <f t="shared" si="264"/>
        <v>52.958059056527738</v>
      </c>
      <c r="E529" s="123">
        <f t="shared" si="264"/>
        <v>54.024996679033052</v>
      </c>
      <c r="F529" s="123">
        <f t="shared" si="264"/>
        <v>55.568722723522612</v>
      </c>
      <c r="G529" s="123">
        <f t="shared" si="264"/>
        <v>55.356947907215449</v>
      </c>
      <c r="H529" s="123">
        <f t="shared" si="264"/>
        <v>54.079081453122576</v>
      </c>
      <c r="I529" s="123">
        <f t="shared" si="264"/>
        <v>50.988619776456055</v>
      </c>
      <c r="J529" s="123">
        <f t="shared" si="264"/>
        <v>47.697833120683796</v>
      </c>
      <c r="K529" s="123">
        <f t="shared" si="264"/>
        <v>51.771735822050019</v>
      </c>
      <c r="L529" s="123">
        <f t="shared" si="264"/>
        <v>49.108002821877356</v>
      </c>
      <c r="M529" s="123">
        <f t="shared" si="264"/>
        <v>44.802573025092926</v>
      </c>
      <c r="N529" s="123">
        <f t="shared" si="264"/>
        <v>41.923032944276365</v>
      </c>
      <c r="O529" s="123">
        <f t="shared" si="264"/>
        <v>39.069728444855272</v>
      </c>
      <c r="P529" s="123">
        <f t="shared" si="264"/>
        <v>37.909410354519629</v>
      </c>
      <c r="Q529" s="123">
        <f t="shared" si="264"/>
        <v>0</v>
      </c>
      <c r="R529" s="123">
        <f t="shared" ref="R529:V529" si="265">SUM(R530:R531)</f>
        <v>0</v>
      </c>
      <c r="S529" s="123">
        <f t="shared" si="265"/>
        <v>0</v>
      </c>
      <c r="T529" s="123">
        <f t="shared" si="265"/>
        <v>0</v>
      </c>
      <c r="U529" s="123">
        <f t="shared" si="265"/>
        <v>29.325822554937531</v>
      </c>
      <c r="V529" s="123">
        <f t="shared" si="265"/>
        <v>28.242954469620013</v>
      </c>
      <c r="W529" s="123">
        <f t="shared" ref="W529:Y529" si="266">SUM(W530:W531)</f>
        <v>26.819013229015766</v>
      </c>
      <c r="X529" s="123">
        <f t="shared" si="266"/>
        <v>25.526232547413038</v>
      </c>
      <c r="Y529" s="123">
        <f t="shared" si="266"/>
        <v>24.580650358394781</v>
      </c>
      <c r="DA529" s="130" t="s">
        <v>4502</v>
      </c>
    </row>
    <row r="530" spans="1:105" ht="12" customHeight="1" x14ac:dyDescent="0.25">
      <c r="A530" s="97" t="s">
        <v>199</v>
      </c>
      <c r="B530" s="99"/>
      <c r="C530" s="99">
        <v>51.853785201496656</v>
      </c>
      <c r="D530" s="99">
        <v>52.712609709561463</v>
      </c>
      <c r="E530" s="99">
        <v>53.786141094179804</v>
      </c>
      <c r="F530" s="99">
        <v>55.318708899466614</v>
      </c>
      <c r="G530" s="99">
        <v>55.111530753190223</v>
      </c>
      <c r="H530" s="99">
        <v>53.844475827058972</v>
      </c>
      <c r="I530" s="99">
        <v>50.764989617545723</v>
      </c>
      <c r="J530" s="99">
        <v>47.489882528195686</v>
      </c>
      <c r="K530" s="99">
        <v>51.550421123548944</v>
      </c>
      <c r="L530" s="99">
        <v>48.895564787840577</v>
      </c>
      <c r="M530" s="99">
        <v>44.604105862866867</v>
      </c>
      <c r="N530" s="99">
        <v>41.737126021046215</v>
      </c>
      <c r="O530" s="99">
        <v>38.891930876249816</v>
      </c>
      <c r="P530" s="99">
        <v>37.732967586663236</v>
      </c>
      <c r="Q530" s="99">
        <v>0</v>
      </c>
      <c r="R530" s="99">
        <v>0</v>
      </c>
      <c r="S530" s="99">
        <v>0</v>
      </c>
      <c r="T530" s="99">
        <v>0</v>
      </c>
      <c r="U530" s="99">
        <v>29.187008654663501</v>
      </c>
      <c r="V530" s="99">
        <v>28.107485256950778</v>
      </c>
      <c r="W530" s="99">
        <v>26.688490140906811</v>
      </c>
      <c r="X530" s="99">
        <v>25.398961626342977</v>
      </c>
      <c r="Y530" s="99">
        <v>24.45725366084644</v>
      </c>
      <c r="DA530" s="63" t="s">
        <v>4503</v>
      </c>
    </row>
    <row r="531" spans="1:105" ht="12" customHeight="1" x14ac:dyDescent="0.25">
      <c r="A531" s="97" t="s">
        <v>53</v>
      </c>
      <c r="B531" s="99"/>
      <c r="C531" s="99">
        <v>0.2444827181847897</v>
      </c>
      <c r="D531" s="99">
        <v>0.24544934696627527</v>
      </c>
      <c r="E531" s="99">
        <v>0.23885558485324518</v>
      </c>
      <c r="F531" s="99">
        <v>0.25001382405600059</v>
      </c>
      <c r="G531" s="99">
        <v>0.24541715402522271</v>
      </c>
      <c r="H531" s="99">
        <v>0.234605626063603</v>
      </c>
      <c r="I531" s="99">
        <v>0.22363015891033369</v>
      </c>
      <c r="J531" s="99">
        <v>0.20795059248811354</v>
      </c>
      <c r="K531" s="99">
        <v>0.22131469850107438</v>
      </c>
      <c r="L531" s="99">
        <v>0.21243803403677999</v>
      </c>
      <c r="M531" s="99">
        <v>0.19846716222605904</v>
      </c>
      <c r="N531" s="99">
        <v>0.18590692323014588</v>
      </c>
      <c r="O531" s="99">
        <v>0.17779756860545415</v>
      </c>
      <c r="P531" s="99">
        <v>0.1764427678563949</v>
      </c>
      <c r="Q531" s="99">
        <v>0</v>
      </c>
      <c r="R531" s="99">
        <v>0</v>
      </c>
      <c r="S531" s="99">
        <v>0</v>
      </c>
      <c r="T531" s="99">
        <v>0</v>
      </c>
      <c r="U531" s="99">
        <v>0.13881390027403079</v>
      </c>
      <c r="V531" s="99">
        <v>0.13546921266923417</v>
      </c>
      <c r="W531" s="99">
        <v>0.13052308810895619</v>
      </c>
      <c r="X531" s="99">
        <v>0.12727092107006008</v>
      </c>
      <c r="Y531" s="99">
        <v>0.12339669754833926</v>
      </c>
      <c r="DA531" s="63" t="s">
        <v>4504</v>
      </c>
    </row>
    <row r="532" spans="1:105" ht="12" customHeight="1" x14ac:dyDescent="0.25">
      <c r="A532" s="121" t="s">
        <v>92</v>
      </c>
      <c r="B532" s="123"/>
      <c r="C532" s="123">
        <f t="shared" ref="C532:Y532" si="267">C533</f>
        <v>0.72385612001509625</v>
      </c>
      <c r="D532" s="123">
        <f t="shared" si="267"/>
        <v>0.44935817991395011</v>
      </c>
      <c r="E532" s="123">
        <f t="shared" si="267"/>
        <v>0.8678825023736928</v>
      </c>
      <c r="F532" s="123">
        <f t="shared" si="267"/>
        <v>0.98221939376796485</v>
      </c>
      <c r="G532" s="123">
        <f t="shared" si="267"/>
        <v>1.5274161942963949</v>
      </c>
      <c r="H532" s="123">
        <f t="shared" si="267"/>
        <v>0.47422737671977377</v>
      </c>
      <c r="I532" s="123">
        <f t="shared" si="267"/>
        <v>0.51242205904204574</v>
      </c>
      <c r="J532" s="123">
        <f t="shared" si="267"/>
        <v>0.39358062959923201</v>
      </c>
      <c r="K532" s="123">
        <f t="shared" si="267"/>
        <v>0.59154272961664534</v>
      </c>
      <c r="L532" s="123">
        <f t="shared" si="267"/>
        <v>0.68879990050741724</v>
      </c>
      <c r="M532" s="123">
        <f t="shared" si="267"/>
        <v>0.45703026705118244</v>
      </c>
      <c r="N532" s="123">
        <f t="shared" si="267"/>
        <v>0.68155220810641381</v>
      </c>
      <c r="O532" s="123">
        <f t="shared" si="267"/>
        <v>0.12831040787867587</v>
      </c>
      <c r="P532" s="123">
        <f t="shared" si="267"/>
        <v>3.4020874478403275E-2</v>
      </c>
      <c r="Q532" s="123">
        <f t="shared" si="267"/>
        <v>0</v>
      </c>
      <c r="R532" s="123">
        <f t="shared" si="267"/>
        <v>0</v>
      </c>
      <c r="S532" s="123">
        <f t="shared" si="267"/>
        <v>0</v>
      </c>
      <c r="T532" s="123">
        <f t="shared" si="267"/>
        <v>0</v>
      </c>
      <c r="U532" s="123">
        <f t="shared" si="267"/>
        <v>0.15594246436968029</v>
      </c>
      <c r="V532" s="123">
        <f t="shared" si="267"/>
        <v>0.16694111672775494</v>
      </c>
      <c r="W532" s="123">
        <f t="shared" si="267"/>
        <v>0.16153093986234932</v>
      </c>
      <c r="X532" s="123">
        <f t="shared" si="267"/>
        <v>0.20652678291737331</v>
      </c>
      <c r="Y532" s="123">
        <f t="shared" si="267"/>
        <v>7.0948215612423995E-2</v>
      </c>
      <c r="DA532" s="130" t="s">
        <v>4505</v>
      </c>
    </row>
    <row r="533" spans="1:105" ht="12" customHeight="1" x14ac:dyDescent="0.25">
      <c r="A533" s="97" t="s">
        <v>53</v>
      </c>
      <c r="B533" s="99"/>
      <c r="C533" s="99">
        <f>RES_hhdet_in_fecs!C86</f>
        <v>0.72385612001509625</v>
      </c>
      <c r="D533" s="99">
        <f>RES_hhdet_in_fecs!D86</f>
        <v>0.44935817991395011</v>
      </c>
      <c r="E533" s="99">
        <f>RES_hhdet_in_fecs!E86</f>
        <v>0.8678825023736928</v>
      </c>
      <c r="F533" s="99">
        <f>RES_hhdet_in_fecs!F86</f>
        <v>0.98221939376796485</v>
      </c>
      <c r="G533" s="99">
        <f>RES_hhdet_in_fecs!G86</f>
        <v>1.5274161942963949</v>
      </c>
      <c r="H533" s="99">
        <f>RES_hhdet_in_fecs!H86</f>
        <v>0.47422737671977377</v>
      </c>
      <c r="I533" s="99">
        <f>RES_hhdet_in_fecs!I86</f>
        <v>0.51242205904204574</v>
      </c>
      <c r="J533" s="99">
        <f>RES_hhdet_in_fecs!J86</f>
        <v>0.39358062959923201</v>
      </c>
      <c r="K533" s="99">
        <f>RES_hhdet_in_fecs!K86</f>
        <v>0.59154272961664534</v>
      </c>
      <c r="L533" s="99">
        <f>RES_hhdet_in_fecs!L86</f>
        <v>0.68879990050741724</v>
      </c>
      <c r="M533" s="99">
        <f>RES_hhdet_in_fecs!M86</f>
        <v>0.45703026705118244</v>
      </c>
      <c r="N533" s="99">
        <f>RES_hhdet_in_fecs!N86</f>
        <v>0.68155220810641381</v>
      </c>
      <c r="O533" s="99">
        <f>RES_hhdet_in_fecs!O86</f>
        <v>0.12831040787867587</v>
      </c>
      <c r="P533" s="99">
        <f>RES_hhdet_in_fecs!P86</f>
        <v>3.4020874478403275E-2</v>
      </c>
      <c r="Q533" s="99">
        <f>RES_hhdet_in_fecs!Q86</f>
        <v>0</v>
      </c>
      <c r="R533" s="99">
        <f>RES_hhdet_in_fecs!R86</f>
        <v>0</v>
      </c>
      <c r="S533" s="99">
        <f>RES_hhdet_in_fecs!S86</f>
        <v>0</v>
      </c>
      <c r="T533" s="99">
        <f>RES_hhdet_in_fecs!T86</f>
        <v>0</v>
      </c>
      <c r="U533" s="99">
        <f>RES_hhdet_in_fecs!U86</f>
        <v>0.15594246436968029</v>
      </c>
      <c r="V533" s="99">
        <f>RES_hhdet_in_fecs!V86</f>
        <v>0.16694111672775494</v>
      </c>
      <c r="W533" s="99">
        <f>RES_hhdet_in_fecs!W86</f>
        <v>0.16153093986234932</v>
      </c>
      <c r="X533" s="99">
        <f>RES_hhdet_in_fecs!X86</f>
        <v>0.20652678291737331</v>
      </c>
      <c r="Y533" s="99">
        <f>RES_hhdet_in_fecs!Y86</f>
        <v>7.0948215612423995E-2</v>
      </c>
      <c r="DA533" s="63" t="s">
        <v>4506</v>
      </c>
    </row>
    <row r="534" spans="1:105" ht="12" customHeight="1" x14ac:dyDescent="0.25">
      <c r="A534" s="121" t="s">
        <v>55</v>
      </c>
      <c r="B534" s="123"/>
      <c r="C534" s="123">
        <v>12.676620015223577</v>
      </c>
      <c r="D534" s="123">
        <v>12.278015543021622</v>
      </c>
      <c r="E534" s="123">
        <v>11.544589795766909</v>
      </c>
      <c r="F534" s="123">
        <v>11.257926234242699</v>
      </c>
      <c r="G534" s="123">
        <v>10.987084698377602</v>
      </c>
      <c r="H534" s="123">
        <v>10.974266916134081</v>
      </c>
      <c r="I534" s="123">
        <v>10.154667704212912</v>
      </c>
      <c r="J534" s="123">
        <v>9.7764843558219763</v>
      </c>
      <c r="K534" s="123">
        <v>9.6240945154364592</v>
      </c>
      <c r="L534" s="123">
        <v>10.212401924997502</v>
      </c>
      <c r="M534" s="123">
        <v>10.416827054252016</v>
      </c>
      <c r="N534" s="123">
        <v>9.6322362634633141</v>
      </c>
      <c r="O534" s="123">
        <v>9.3342364746187769</v>
      </c>
      <c r="P534" s="123">
        <v>9.0950394025097232</v>
      </c>
      <c r="Q534" s="123">
        <v>0</v>
      </c>
      <c r="R534" s="123">
        <v>0</v>
      </c>
      <c r="S534" s="123">
        <v>0</v>
      </c>
      <c r="T534" s="123">
        <v>0</v>
      </c>
      <c r="U534" s="123">
        <v>8.7210691247665331</v>
      </c>
      <c r="V534" s="123">
        <v>8.554032560366112</v>
      </c>
      <c r="W534" s="123">
        <v>8.6050661079043529</v>
      </c>
      <c r="X534" s="123">
        <v>8.8260996096072653</v>
      </c>
      <c r="Y534" s="123">
        <v>7.9014839539096071</v>
      </c>
      <c r="DA534" s="130" t="s">
        <v>4507</v>
      </c>
    </row>
    <row r="535" spans="1:105" ht="12" customHeight="1" x14ac:dyDescent="0.25">
      <c r="A535" s="97" t="s">
        <v>132</v>
      </c>
      <c r="B535" s="99"/>
      <c r="C535" s="99">
        <v>13.286058572740371</v>
      </c>
      <c r="D535" s="99">
        <v>12.629356568160256</v>
      </c>
      <c r="E535" s="99">
        <v>11.490443826967077</v>
      </c>
      <c r="F535" s="99">
        <v>10.944594839774803</v>
      </c>
      <c r="G535" s="99">
        <v>10.767759182404564</v>
      </c>
      <c r="H535" s="99">
        <v>10.548688915545378</v>
      </c>
      <c r="I535" s="99">
        <v>10.139599389449492</v>
      </c>
      <c r="J535" s="99">
        <v>10.171395619718977</v>
      </c>
      <c r="K535" s="99">
        <v>9.7840515453100867</v>
      </c>
      <c r="L535" s="99">
        <v>9.6491207695475421</v>
      </c>
      <c r="M535" s="99">
        <v>10.118653255606501</v>
      </c>
      <c r="N535" s="99">
        <v>10.191470497078418</v>
      </c>
      <c r="O535" s="99">
        <v>10.662780907502098</v>
      </c>
      <c r="P535" s="99">
        <v>10.611209379577172</v>
      </c>
      <c r="Q535" s="99">
        <v>0</v>
      </c>
      <c r="R535" s="99">
        <v>0</v>
      </c>
      <c r="S535" s="99">
        <v>0</v>
      </c>
      <c r="T535" s="99">
        <v>0</v>
      </c>
      <c r="U535" s="99">
        <v>8.8997976348413612</v>
      </c>
      <c r="V535" s="99">
        <v>8.7566105530677572</v>
      </c>
      <c r="W535" s="99">
        <v>8.5816194398749559</v>
      </c>
      <c r="X535" s="99">
        <v>8.3970783452620115</v>
      </c>
      <c r="Y535" s="99">
        <v>8.1203907613297464</v>
      </c>
      <c r="DA535" s="63" t="s">
        <v>4508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0</v>
      </c>
      <c r="E536" s="99">
        <v>6.9790849239671067</v>
      </c>
      <c r="F536" s="99">
        <v>6.8649226592371875</v>
      </c>
      <c r="G536" s="99">
        <v>6.8860434463819553</v>
      </c>
      <c r="H536" s="99">
        <v>6.9838867545861341</v>
      </c>
      <c r="I536" s="99">
        <v>6.786234218126328</v>
      </c>
      <c r="J536" s="99">
        <v>6.9370249066601577</v>
      </c>
      <c r="K536" s="99">
        <v>6.7916032327064713</v>
      </c>
      <c r="L536" s="99">
        <v>6.8212888091131942</v>
      </c>
      <c r="M536" s="99">
        <v>7.3794839611235101</v>
      </c>
      <c r="N536" s="99">
        <v>7.4358087798240211</v>
      </c>
      <c r="O536" s="99">
        <v>7.7996325850067194</v>
      </c>
      <c r="P536" s="99">
        <v>7.9715930864636704</v>
      </c>
      <c r="Q536" s="99">
        <v>0</v>
      </c>
      <c r="R536" s="99">
        <v>0</v>
      </c>
      <c r="S536" s="99">
        <v>0</v>
      </c>
      <c r="T536" s="99">
        <v>0</v>
      </c>
      <c r="U536" s="99">
        <v>7.2475147963144906</v>
      </c>
      <c r="V536" s="99">
        <v>7.2069546474278212</v>
      </c>
      <c r="W536" s="99">
        <v>7.1579375811145178</v>
      </c>
      <c r="X536" s="99">
        <v>7.0717847751116407</v>
      </c>
      <c r="Y536" s="99">
        <v>6.8721984841061268</v>
      </c>
      <c r="DA536" s="63" t="s">
        <v>4509</v>
      </c>
    </row>
    <row r="537" spans="1:105" ht="12" customHeight="1" x14ac:dyDescent="0.25">
      <c r="A537" s="100" t="s">
        <v>199</v>
      </c>
      <c r="B537" s="102"/>
      <c r="C537" s="102">
        <v>0</v>
      </c>
      <c r="D537" s="102">
        <v>0</v>
      </c>
      <c r="E537" s="102">
        <v>0.60382176695869205</v>
      </c>
      <c r="F537" s="102">
        <v>0.7543029641539335</v>
      </c>
      <c r="G537" s="102">
        <v>0.71682668658553472</v>
      </c>
      <c r="H537" s="102">
        <v>0.96485453441492042</v>
      </c>
      <c r="I537" s="102">
        <v>0.75499986396115848</v>
      </c>
      <c r="J537" s="102">
        <v>0.71587109173496144</v>
      </c>
      <c r="K537" s="102">
        <v>0.64732661559809568</v>
      </c>
      <c r="L537" s="102">
        <v>0.63221092985641081</v>
      </c>
      <c r="M537" s="102">
        <v>1.0218936263752327</v>
      </c>
      <c r="N537" s="102">
        <v>0.6918869615631964</v>
      </c>
      <c r="O537" s="102">
        <v>0.48040603121925124</v>
      </c>
      <c r="P537" s="102">
        <v>0.94737141802300351</v>
      </c>
      <c r="Q537" s="102">
        <v>0</v>
      </c>
      <c r="R537" s="102">
        <v>0</v>
      </c>
      <c r="S537" s="102">
        <v>0</v>
      </c>
      <c r="T537" s="102">
        <v>0</v>
      </c>
      <c r="U537" s="102">
        <v>0.74994456038383384</v>
      </c>
      <c r="V537" s="102">
        <v>0.60584781783489527</v>
      </c>
      <c r="W537" s="102">
        <v>0.65637850973450085</v>
      </c>
      <c r="X537" s="102">
        <v>0.69400314228740645</v>
      </c>
      <c r="Y537" s="102">
        <v>0.54364325062606655</v>
      </c>
      <c r="DA537" s="131" t="s">
        <v>4510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0</v>
      </c>
      <c r="E538" s="105">
        <v>6.3752631570084137</v>
      </c>
      <c r="F538" s="105">
        <v>6.1106196950832539</v>
      </c>
      <c r="G538" s="105">
        <v>6.1692167597964209</v>
      </c>
      <c r="H538" s="105">
        <v>6.019032220171213</v>
      </c>
      <c r="I538" s="105">
        <v>6.0312343541651696</v>
      </c>
      <c r="J538" s="105">
        <v>6.221153814925195</v>
      </c>
      <c r="K538" s="105">
        <v>6.1442766171083756</v>
      </c>
      <c r="L538" s="105">
        <v>6.1890778792567831</v>
      </c>
      <c r="M538" s="105">
        <v>6.3575903347482772</v>
      </c>
      <c r="N538" s="105">
        <v>6.7439218182608256</v>
      </c>
      <c r="O538" s="105">
        <v>7.3192265537874688</v>
      </c>
      <c r="P538" s="105">
        <v>7.0242216684406689</v>
      </c>
      <c r="Q538" s="105">
        <v>0</v>
      </c>
      <c r="R538" s="105">
        <v>0</v>
      </c>
      <c r="S538" s="105">
        <v>0</v>
      </c>
      <c r="T538" s="105">
        <v>0</v>
      </c>
      <c r="U538" s="105">
        <v>6.4975702359306569</v>
      </c>
      <c r="V538" s="105">
        <v>6.6011068295929274</v>
      </c>
      <c r="W538" s="105">
        <v>6.5015590713800169</v>
      </c>
      <c r="X538" s="105">
        <v>6.3777816328242336</v>
      </c>
      <c r="Y538" s="105">
        <v>6.3285552334800617</v>
      </c>
      <c r="DA538" s="132" t="s">
        <v>4511</v>
      </c>
    </row>
    <row r="539" spans="1:105" ht="12" customHeight="1" x14ac:dyDescent="0.25">
      <c r="A539" s="106" t="s">
        <v>124</v>
      </c>
      <c r="B539" s="102"/>
      <c r="C539" s="102">
        <v>13.036997910362105</v>
      </c>
      <c r="D539" s="102">
        <v>12.831264335553939</v>
      </c>
      <c r="E539" s="102">
        <v>11.973102545452052</v>
      </c>
      <c r="F539" s="102">
        <v>11.924778876087361</v>
      </c>
      <c r="G539" s="102">
        <v>12.167530406966192</v>
      </c>
      <c r="H539" s="102">
        <v>11.632369068337649</v>
      </c>
      <c r="I539" s="102">
        <v>11.56854268042647</v>
      </c>
      <c r="J539" s="102">
        <v>11.542115126183219</v>
      </c>
      <c r="K539" s="102">
        <v>11.203989468218646</v>
      </c>
      <c r="L539" s="102">
        <v>11.393696928435203</v>
      </c>
      <c r="M539" s="102">
        <v>10.98176964699719</v>
      </c>
      <c r="N539" s="102">
        <v>10.539605699916143</v>
      </c>
      <c r="O539" s="102">
        <v>10.457975723854346</v>
      </c>
      <c r="P539" s="102">
        <v>9.9925259533682524</v>
      </c>
      <c r="Q539" s="102">
        <v>0</v>
      </c>
      <c r="R539" s="102">
        <v>0</v>
      </c>
      <c r="S539" s="102">
        <v>0</v>
      </c>
      <c r="T539" s="102">
        <v>0</v>
      </c>
      <c r="U539" s="102">
        <v>8.9822099909825148</v>
      </c>
      <c r="V539" s="102">
        <v>8.6656747198570727</v>
      </c>
      <c r="W539" s="102">
        <v>9.0983874138156331</v>
      </c>
      <c r="X539" s="102">
        <v>9.8891620063434935</v>
      </c>
      <c r="Y539" s="102">
        <v>8.1897824253437079</v>
      </c>
      <c r="DA539" s="131" t="s">
        <v>4512</v>
      </c>
    </row>
    <row r="540" spans="1:105" ht="12" customHeight="1" x14ac:dyDescent="0.25">
      <c r="A540" s="107" t="s">
        <v>123</v>
      </c>
      <c r="B540" s="105"/>
      <c r="C540" s="105">
        <v>0</v>
      </c>
      <c r="D540" s="105">
        <v>7.6953440661679373</v>
      </c>
      <c r="E540" s="105">
        <v>7.0159111999162818</v>
      </c>
      <c r="F540" s="105">
        <v>7.101424031899894</v>
      </c>
      <c r="G540" s="105">
        <v>7.2646543668467398</v>
      </c>
      <c r="H540" s="105">
        <v>7.0979056801629357</v>
      </c>
      <c r="I540" s="105">
        <v>7.0149384721155057</v>
      </c>
      <c r="J540" s="105">
        <v>7.0221595698995358</v>
      </c>
      <c r="K540" s="105">
        <v>6.8414904913452768</v>
      </c>
      <c r="L540" s="105">
        <v>7.0098593474383142</v>
      </c>
      <c r="M540" s="105">
        <v>7.0074681862338206</v>
      </c>
      <c r="N540" s="105">
        <v>6.7500413741832812</v>
      </c>
      <c r="O540" s="105">
        <v>6.856114595781567</v>
      </c>
      <c r="P540" s="105">
        <v>6.9924222548200934</v>
      </c>
      <c r="Q540" s="105">
        <v>0</v>
      </c>
      <c r="R540" s="105">
        <v>0</v>
      </c>
      <c r="S540" s="105">
        <v>0</v>
      </c>
      <c r="T540" s="105">
        <v>0</v>
      </c>
      <c r="U540" s="105">
        <v>7.0181572537255468</v>
      </c>
      <c r="V540" s="105">
        <v>6.8165240575246422</v>
      </c>
      <c r="W540" s="105">
        <v>7.2384467866308926</v>
      </c>
      <c r="X540" s="105">
        <v>7.9314223262881356</v>
      </c>
      <c r="Y540" s="105">
        <v>6.5336920394731299</v>
      </c>
      <c r="DA540" s="132" t="s">
        <v>4513</v>
      </c>
    </row>
    <row r="541" spans="1:105" ht="12" customHeight="1" x14ac:dyDescent="0.25">
      <c r="A541" s="108" t="s">
        <v>50</v>
      </c>
      <c r="B541" s="99"/>
      <c r="C541" s="99">
        <v>0</v>
      </c>
      <c r="D541" s="99">
        <v>1.1443166526288124</v>
      </c>
      <c r="E541" s="99">
        <v>0.62940512029941365</v>
      </c>
      <c r="F541" s="99">
        <v>0.82513133787083559</v>
      </c>
      <c r="G541" s="99">
        <v>0.81513848096864439</v>
      </c>
      <c r="H541" s="99">
        <v>1.0636871913867501</v>
      </c>
      <c r="I541" s="99">
        <v>0.86420489199019335</v>
      </c>
      <c r="J541" s="99">
        <v>0.81137013242667688</v>
      </c>
      <c r="K541" s="99">
        <v>0.73819960657691497</v>
      </c>
      <c r="L541" s="99">
        <v>0.75073619354618226</v>
      </c>
      <c r="M541" s="99">
        <v>1.0905866480307111</v>
      </c>
      <c r="N541" s="99">
        <v>0.68584516566259945</v>
      </c>
      <c r="O541" s="99">
        <v>0.42914760684822495</v>
      </c>
      <c r="P541" s="99">
        <v>0.8523326303714206</v>
      </c>
      <c r="Q541" s="99">
        <v>0</v>
      </c>
      <c r="R541" s="99">
        <v>0</v>
      </c>
      <c r="S541" s="99">
        <v>0</v>
      </c>
      <c r="T541" s="99">
        <v>0</v>
      </c>
      <c r="U541" s="99">
        <v>0.74657286265162148</v>
      </c>
      <c r="V541" s="99">
        <v>0.57409670778314514</v>
      </c>
      <c r="W541" s="99">
        <v>0.69614968666644361</v>
      </c>
      <c r="X541" s="99">
        <v>0.86016782833328997</v>
      </c>
      <c r="Y541" s="99">
        <v>0.5279768190885844</v>
      </c>
      <c r="DA541" s="63" t="s">
        <v>4514</v>
      </c>
    </row>
    <row r="542" spans="1:105" ht="12" customHeight="1" x14ac:dyDescent="0.25">
      <c r="A542" s="108" t="s">
        <v>52</v>
      </c>
      <c r="B542" s="99"/>
      <c r="C542" s="99">
        <v>0</v>
      </c>
      <c r="D542" s="99">
        <v>6.551027413539126</v>
      </c>
      <c r="E542" s="99">
        <v>6.3865060796168676</v>
      </c>
      <c r="F542" s="99">
        <v>6.2762926940290589</v>
      </c>
      <c r="G542" s="99">
        <v>6.4495158858780952</v>
      </c>
      <c r="H542" s="99">
        <v>6.0342184887761858</v>
      </c>
      <c r="I542" s="99">
        <v>6.1507335801253129</v>
      </c>
      <c r="J542" s="99">
        <v>6.2107894374728589</v>
      </c>
      <c r="K542" s="99">
        <v>6.103290884768362</v>
      </c>
      <c r="L542" s="99">
        <v>6.2591231538921317</v>
      </c>
      <c r="M542" s="99">
        <v>5.9168815382031088</v>
      </c>
      <c r="N542" s="99">
        <v>6.0641962085206815</v>
      </c>
      <c r="O542" s="99">
        <v>6.4269669889333416</v>
      </c>
      <c r="P542" s="99">
        <v>6.140089624448672</v>
      </c>
      <c r="Q542" s="99">
        <v>0</v>
      </c>
      <c r="R542" s="99">
        <v>0</v>
      </c>
      <c r="S542" s="99">
        <v>0</v>
      </c>
      <c r="T542" s="99">
        <v>0</v>
      </c>
      <c r="U542" s="99">
        <v>6.271584391073926</v>
      </c>
      <c r="V542" s="99">
        <v>6.242427349741499</v>
      </c>
      <c r="W542" s="99">
        <v>6.5422970999644514</v>
      </c>
      <c r="X542" s="99">
        <v>7.0712544979548477</v>
      </c>
      <c r="Y542" s="99">
        <v>6.0057152203845456</v>
      </c>
      <c r="DA542" s="63" t="s">
        <v>4515</v>
      </c>
    </row>
    <row r="543" spans="1:105" ht="12" customHeight="1" x14ac:dyDescent="0.25">
      <c r="A543" s="106" t="s">
        <v>122</v>
      </c>
      <c r="B543" s="102"/>
      <c r="C543" s="102">
        <v>12.611441592692248</v>
      </c>
      <c r="D543" s="102">
        <v>11.456543200760223</v>
      </c>
      <c r="E543" s="102">
        <v>10.443177053175397</v>
      </c>
      <c r="F543" s="102">
        <v>10.428358870637361</v>
      </c>
      <c r="G543" s="102">
        <v>10.448493316113327</v>
      </c>
      <c r="H543" s="102">
        <v>10.992115643374767</v>
      </c>
      <c r="I543" s="102">
        <v>10.619022197947956</v>
      </c>
      <c r="J543" s="102">
        <v>10.45849792241556</v>
      </c>
      <c r="K543" s="102">
        <v>10.06105499597124</v>
      </c>
      <c r="L543" s="102">
        <v>10.415420751993945</v>
      </c>
      <c r="M543" s="102">
        <v>10.412824251971728</v>
      </c>
      <c r="N543" s="102">
        <v>9.9646333367715059</v>
      </c>
      <c r="O543" s="102">
        <v>9.5304371264917425</v>
      </c>
      <c r="P543" s="102">
        <v>9.7370837009236606</v>
      </c>
      <c r="Q543" s="102">
        <v>0</v>
      </c>
      <c r="R543" s="102">
        <v>0</v>
      </c>
      <c r="S543" s="102">
        <v>0</v>
      </c>
      <c r="T543" s="102">
        <v>0</v>
      </c>
      <c r="U543" s="102">
        <v>9.5433990559733193</v>
      </c>
      <c r="V543" s="102">
        <v>9.4386986099539616</v>
      </c>
      <c r="W543" s="102">
        <v>9.3208203434830903</v>
      </c>
      <c r="X543" s="102">
        <v>9.0425682089735613</v>
      </c>
      <c r="Y543" s="102">
        <v>8.472597942946523</v>
      </c>
      <c r="DA543" s="131" t="s">
        <v>4516</v>
      </c>
    </row>
    <row r="544" spans="1:105" ht="12" customHeight="1" x14ac:dyDescent="0.25">
      <c r="A544" s="107" t="s">
        <v>121</v>
      </c>
      <c r="B544" s="105"/>
      <c r="C544" s="105">
        <v>8.9277388449509942</v>
      </c>
      <c r="D544" s="105">
        <v>7.5593116828548519</v>
      </c>
      <c r="E544" s="105">
        <v>6.7609528173834992</v>
      </c>
      <c r="F544" s="105">
        <v>6.8342572025716208</v>
      </c>
      <c r="G544" s="105">
        <v>6.8532836559190971</v>
      </c>
      <c r="H544" s="105">
        <v>7.3328524031507136</v>
      </c>
      <c r="I544" s="105">
        <v>7.0400452933426205</v>
      </c>
      <c r="J544" s="105">
        <v>6.9437520470750496</v>
      </c>
      <c r="K544" s="105">
        <v>6.6867544966529495</v>
      </c>
      <c r="L544" s="105">
        <v>6.9441406234685079</v>
      </c>
      <c r="M544" s="105">
        <v>7.1052720425942493</v>
      </c>
      <c r="N544" s="105">
        <v>6.7595466232214454</v>
      </c>
      <c r="O544" s="105">
        <v>6.5026756018922685</v>
      </c>
      <c r="P544" s="105">
        <v>6.969334548759373</v>
      </c>
      <c r="Q544" s="105">
        <v>0</v>
      </c>
      <c r="R544" s="105">
        <v>0</v>
      </c>
      <c r="S544" s="105">
        <v>0</v>
      </c>
      <c r="T544" s="105">
        <v>0</v>
      </c>
      <c r="U544" s="105">
        <v>7.3475007528574041</v>
      </c>
      <c r="V544" s="105">
        <v>7.3106903019441836</v>
      </c>
      <c r="W544" s="105">
        <v>7.3203532347987794</v>
      </c>
      <c r="X544" s="105">
        <v>7.2289045152969447</v>
      </c>
      <c r="Y544" s="105">
        <v>6.8318353381918877</v>
      </c>
      <c r="DA544" s="132" t="s">
        <v>4517</v>
      </c>
    </row>
    <row r="545" spans="1:105" ht="12" customHeight="1" x14ac:dyDescent="0.25">
      <c r="A545" s="108" t="s">
        <v>53</v>
      </c>
      <c r="B545" s="99"/>
      <c r="C545" s="99">
        <v>2.7815568416014775</v>
      </c>
      <c r="D545" s="99">
        <v>1.0200830972165105</v>
      </c>
      <c r="E545" s="99">
        <v>0.53599817640668446</v>
      </c>
      <c r="F545" s="99">
        <v>0.71593081136104919</v>
      </c>
      <c r="G545" s="99">
        <v>0.69208038543737982</v>
      </c>
      <c r="H545" s="99">
        <v>1.0143402831297901</v>
      </c>
      <c r="I545" s="99">
        <v>0.79556322251709255</v>
      </c>
      <c r="J545" s="99">
        <v>0.73406033931235337</v>
      </c>
      <c r="K545" s="99">
        <v>0.6576792956996429</v>
      </c>
      <c r="L545" s="99">
        <v>0.67501045148262084</v>
      </c>
      <c r="M545" s="99">
        <v>1.0197891127320264</v>
      </c>
      <c r="N545" s="99">
        <v>0.64184532417529905</v>
      </c>
      <c r="O545" s="99">
        <v>0.36300409213381379</v>
      </c>
      <c r="P545" s="99">
        <v>0.8356917124422939</v>
      </c>
      <c r="Q545" s="99">
        <v>0</v>
      </c>
      <c r="R545" s="99">
        <v>0</v>
      </c>
      <c r="S545" s="99">
        <v>0</v>
      </c>
      <c r="T545" s="99">
        <v>0</v>
      </c>
      <c r="U545" s="99">
        <v>0.81656241318462019</v>
      </c>
      <c r="V545" s="99">
        <v>0.66304734509872576</v>
      </c>
      <c r="W545" s="99">
        <v>0.69440866317909256</v>
      </c>
      <c r="X545" s="99">
        <v>0.73406697947388022</v>
      </c>
      <c r="Y545" s="99">
        <v>0.56586313198198135</v>
      </c>
      <c r="DA545" s="63" t="s">
        <v>4518</v>
      </c>
    </row>
    <row r="546" spans="1:105" ht="12" customHeight="1" x14ac:dyDescent="0.25">
      <c r="A546" s="108" t="s">
        <v>52</v>
      </c>
      <c r="B546" s="99"/>
      <c r="C546" s="99">
        <v>6.1461820033495176</v>
      </c>
      <c r="D546" s="99">
        <v>6.5392285856383383</v>
      </c>
      <c r="E546" s="99">
        <v>6.2249546409768151</v>
      </c>
      <c r="F546" s="99">
        <v>6.1183263912105712</v>
      </c>
      <c r="G546" s="99">
        <v>6.1612032704817166</v>
      </c>
      <c r="H546" s="99">
        <v>6.3185121200209231</v>
      </c>
      <c r="I546" s="99">
        <v>6.2444820708255264</v>
      </c>
      <c r="J546" s="99">
        <v>6.2096917077626976</v>
      </c>
      <c r="K546" s="99">
        <v>6.0290752009533062</v>
      </c>
      <c r="L546" s="99">
        <v>6.2691301719858874</v>
      </c>
      <c r="M546" s="99">
        <v>6.0854829298622217</v>
      </c>
      <c r="N546" s="99">
        <v>6.1177012990461455</v>
      </c>
      <c r="O546" s="99">
        <v>6.1396715097584558</v>
      </c>
      <c r="P546" s="99">
        <v>6.1336428363170787</v>
      </c>
      <c r="Q546" s="99">
        <v>0</v>
      </c>
      <c r="R546" s="99">
        <v>0</v>
      </c>
      <c r="S546" s="99">
        <v>0</v>
      </c>
      <c r="T546" s="99">
        <v>0</v>
      </c>
      <c r="U546" s="99">
        <v>6.5309383396727831</v>
      </c>
      <c r="V546" s="99">
        <v>6.6476429568454574</v>
      </c>
      <c r="W546" s="99">
        <v>6.6259445716196863</v>
      </c>
      <c r="X546" s="99">
        <v>6.4948375358230654</v>
      </c>
      <c r="Y546" s="99">
        <v>6.2659722062099057</v>
      </c>
      <c r="DA546" s="63" t="s">
        <v>4519</v>
      </c>
    </row>
    <row r="547" spans="1:105" ht="12" customHeight="1" x14ac:dyDescent="0.25">
      <c r="A547" s="121" t="s">
        <v>54</v>
      </c>
      <c r="B547" s="123"/>
      <c r="C547" s="123">
        <v>6.4322023489925453</v>
      </c>
      <c r="D547" s="123">
        <v>6.4121281510675461</v>
      </c>
      <c r="E547" s="123">
        <v>6.4220801556222193</v>
      </c>
      <c r="F547" s="123">
        <v>6.3527471167553484</v>
      </c>
      <c r="G547" s="123">
        <v>6.3103601370657838</v>
      </c>
      <c r="H547" s="123">
        <v>7.0640209509796774</v>
      </c>
      <c r="I547" s="123">
        <v>6.8615480212812834</v>
      </c>
      <c r="J547" s="123">
        <v>6.756666662739562</v>
      </c>
      <c r="K547" s="123">
        <v>6.5357268843210727</v>
      </c>
      <c r="L547" s="123">
        <v>6.6778793430538244</v>
      </c>
      <c r="M547" s="123">
        <v>6.0129805656352477</v>
      </c>
      <c r="N547" s="123">
        <v>5.6665783391721884</v>
      </c>
      <c r="O547" s="123">
        <v>4.9319383702852413</v>
      </c>
      <c r="P547" s="123">
        <v>5.3577191758401428</v>
      </c>
      <c r="Q547" s="123">
        <v>0</v>
      </c>
      <c r="R547" s="123">
        <v>0</v>
      </c>
      <c r="S547" s="123">
        <v>0</v>
      </c>
      <c r="T547" s="123">
        <v>0</v>
      </c>
      <c r="U547" s="123">
        <v>4.9656033244930908</v>
      </c>
      <c r="V547" s="123">
        <v>4.8919432816306996</v>
      </c>
      <c r="W547" s="123">
        <v>4.9476465707915764</v>
      </c>
      <c r="X547" s="123">
        <v>5.0178372754395228</v>
      </c>
      <c r="Y547" s="123">
        <v>4.7112537443318834</v>
      </c>
      <c r="DA547" s="130" t="s">
        <v>4520</v>
      </c>
    </row>
    <row r="548" spans="1:105" ht="12" customHeight="1" x14ac:dyDescent="0.25">
      <c r="A548" s="97" t="s">
        <v>202</v>
      </c>
      <c r="B548" s="99"/>
      <c r="C548" s="99">
        <v>7.8969303555392942</v>
      </c>
      <c r="D548" s="99">
        <v>7.6388359913453083</v>
      </c>
      <c r="E548" s="99">
        <v>7.8909157709576716</v>
      </c>
      <c r="F548" s="99">
        <v>7.549656719037289</v>
      </c>
      <c r="G548" s="99">
        <v>7.5993581039543958</v>
      </c>
      <c r="H548" s="99">
        <v>8.7820733298931906</v>
      </c>
      <c r="I548" s="99">
        <v>8.3972820914976136</v>
      </c>
      <c r="J548" s="99">
        <v>8.2217647298117082</v>
      </c>
      <c r="K548" s="99">
        <v>8.0087227372662912</v>
      </c>
      <c r="L548" s="99">
        <v>7.9564686153164965</v>
      </c>
      <c r="M548" s="99">
        <v>7.5469969355055433</v>
      </c>
      <c r="N548" s="99">
        <v>7.5057509442917434</v>
      </c>
      <c r="O548" s="99">
        <v>7.3523448551470914</v>
      </c>
      <c r="P548" s="99">
        <v>7.4300816099809923</v>
      </c>
      <c r="Q548" s="99">
        <v>0</v>
      </c>
      <c r="R548" s="99">
        <v>0</v>
      </c>
      <c r="S548" s="99">
        <v>0</v>
      </c>
      <c r="T548" s="99">
        <v>0</v>
      </c>
      <c r="U548" s="99">
        <v>6.8436856407815974</v>
      </c>
      <c r="V548" s="99">
        <v>6.8134346563325403</v>
      </c>
      <c r="W548" s="99">
        <v>6.7590871665837442</v>
      </c>
      <c r="X548" s="99">
        <v>6.7077327308972752</v>
      </c>
      <c r="Y548" s="99">
        <v>6.5746141222080015</v>
      </c>
      <c r="DA548" s="63" t="s">
        <v>4521</v>
      </c>
    </row>
    <row r="549" spans="1:105" ht="12" customHeight="1" x14ac:dyDescent="0.25">
      <c r="A549" s="97" t="s">
        <v>50</v>
      </c>
      <c r="B549" s="99"/>
      <c r="C549" s="99">
        <v>7.4905636845869568</v>
      </c>
      <c r="D549" s="99">
        <v>7.6232069399713911</v>
      </c>
      <c r="E549" s="99">
        <v>7.6442074421498747</v>
      </c>
      <c r="F549" s="99">
        <v>7.8049989467768714</v>
      </c>
      <c r="G549" s="99">
        <v>7.915448028083631</v>
      </c>
      <c r="H549" s="99">
        <v>8.0972470307571722</v>
      </c>
      <c r="I549" s="99">
        <v>8.2505401154576905</v>
      </c>
      <c r="J549" s="99">
        <v>8.270055819509361</v>
      </c>
      <c r="K549" s="99">
        <v>8.0522348562445423</v>
      </c>
      <c r="L549" s="99">
        <v>7.8348938640660037</v>
      </c>
      <c r="M549" s="99">
        <v>7.1735185286100922</v>
      </c>
      <c r="N549" s="99">
        <v>6.8445750304903301</v>
      </c>
      <c r="O549" s="99">
        <v>6.5780812822996619</v>
      </c>
      <c r="P549" s="99">
        <v>6.4857095621565275</v>
      </c>
      <c r="Q549" s="99">
        <v>0</v>
      </c>
      <c r="R549" s="99">
        <v>0</v>
      </c>
      <c r="S549" s="99">
        <v>0</v>
      </c>
      <c r="T549" s="99">
        <v>0</v>
      </c>
      <c r="U549" s="99">
        <v>6.3173597778810988</v>
      </c>
      <c r="V549" s="99">
        <v>6.0923460320836416</v>
      </c>
      <c r="W549" s="99">
        <v>6.4117073397791096</v>
      </c>
      <c r="X549" s="99">
        <v>7.1801205827218544</v>
      </c>
      <c r="Y549" s="99">
        <v>5.9575918228648534</v>
      </c>
      <c r="DA549" s="63" t="s">
        <v>4522</v>
      </c>
    </row>
    <row r="550" spans="1:105" ht="12" customHeight="1" x14ac:dyDescent="0.25">
      <c r="A550" s="109" t="s">
        <v>120</v>
      </c>
      <c r="B550" s="110"/>
      <c r="C550" s="110">
        <v>6.1194019946518265</v>
      </c>
      <c r="D550" s="110">
        <v>5.9050123538898385</v>
      </c>
      <c r="E550" s="110">
        <v>5.9195137268400906</v>
      </c>
      <c r="F550" s="110">
        <v>5.7828809161322576</v>
      </c>
      <c r="G550" s="110">
        <v>5.7807136049016385</v>
      </c>
      <c r="H550" s="110">
        <v>6.7448364469326911</v>
      </c>
      <c r="I550" s="110">
        <v>6.4729004341317458</v>
      </c>
      <c r="J550" s="110">
        <v>6.2888345177261966</v>
      </c>
      <c r="K550" s="110">
        <v>5.9899985198809569</v>
      </c>
      <c r="L550" s="110">
        <v>6.2019705005541157</v>
      </c>
      <c r="M550" s="110">
        <v>5.5223114522171857</v>
      </c>
      <c r="N550" s="110">
        <v>5.2482242414110667</v>
      </c>
      <c r="O550" s="110">
        <v>4.4079773400070188</v>
      </c>
      <c r="P550" s="110">
        <v>5.0110908480018104</v>
      </c>
      <c r="Q550" s="110">
        <v>0</v>
      </c>
      <c r="R550" s="110">
        <v>0</v>
      </c>
      <c r="S550" s="110">
        <v>0</v>
      </c>
      <c r="T550" s="110">
        <v>0</v>
      </c>
      <c r="U550" s="110">
        <v>4.6916046212283264</v>
      </c>
      <c r="V550" s="110">
        <v>4.6041046034731297</v>
      </c>
      <c r="W550" s="110">
        <v>4.5511152271410946</v>
      </c>
      <c r="X550" s="110">
        <v>4.4927787350804076</v>
      </c>
      <c r="Y550" s="110">
        <v>4.3219907943599596</v>
      </c>
      <c r="DA550" s="60" t="s">
        <v>4523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41.588467875844636</v>
      </c>
      <c r="D552" s="118">
        <f t="shared" si="268"/>
        <v>41.62045375364427</v>
      </c>
      <c r="E552" s="118">
        <f t="shared" si="268"/>
        <v>43.360884642850991</v>
      </c>
      <c r="F552" s="118">
        <f t="shared" si="268"/>
        <v>45.135904574340451</v>
      </c>
      <c r="G552" s="118">
        <f t="shared" si="268"/>
        <v>47.179091102252052</v>
      </c>
      <c r="H552" s="118">
        <f t="shared" si="268"/>
        <v>45.063918817919195</v>
      </c>
      <c r="I552" s="118">
        <f t="shared" si="268"/>
        <v>43.730294550983537</v>
      </c>
      <c r="J552" s="118">
        <f t="shared" si="268"/>
        <v>41.868745015010404</v>
      </c>
      <c r="K552" s="118">
        <f t="shared" si="268"/>
        <v>45.200121903705273</v>
      </c>
      <c r="L552" s="118">
        <f t="shared" si="268"/>
        <v>44.735848971484081</v>
      </c>
      <c r="M552" s="118">
        <f t="shared" si="268"/>
        <v>41.328686702756414</v>
      </c>
      <c r="N552" s="118">
        <f t="shared" si="268"/>
        <v>40.312670089803241</v>
      </c>
      <c r="O552" s="118">
        <f t="shared" si="268"/>
        <v>36.470362496434085</v>
      </c>
      <c r="P552" s="118">
        <f t="shared" si="268"/>
        <v>36.133992085242511</v>
      </c>
      <c r="Q552" s="118">
        <f t="shared" si="268"/>
        <v>0</v>
      </c>
      <c r="R552" s="118">
        <f t="shared" ref="R552:V552" si="269">R553+R556+R558+R571</f>
        <v>0</v>
      </c>
      <c r="S552" s="118">
        <f t="shared" si="269"/>
        <v>0</v>
      </c>
      <c r="T552" s="118">
        <f t="shared" si="269"/>
        <v>0</v>
      </c>
      <c r="U552" s="118">
        <f t="shared" si="269"/>
        <v>32.916132014836833</v>
      </c>
      <c r="V552" s="118">
        <f t="shared" si="269"/>
        <v>32.36323528793023</v>
      </c>
      <c r="W552" s="118">
        <f t="shared" ref="W552:Y552" si="270">W553+W556+W558+W571</f>
        <v>31.691663900721696</v>
      </c>
      <c r="X552" s="118">
        <f t="shared" si="270"/>
        <v>31.375449716138125</v>
      </c>
      <c r="Y552" s="118">
        <f t="shared" si="270"/>
        <v>29.351410348112957</v>
      </c>
      <c r="DA552" s="129" t="s">
        <v>4669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28.000751244476405</v>
      </c>
      <c r="D553" s="123">
        <f t="shared" si="271"/>
        <v>29.040067099887999</v>
      </c>
      <c r="E553" s="123">
        <f t="shared" si="271"/>
        <v>30.215940294339827</v>
      </c>
      <c r="F553" s="123">
        <f t="shared" si="271"/>
        <v>31.699465551000781</v>
      </c>
      <c r="G553" s="123">
        <f t="shared" si="271"/>
        <v>32.197532248570916</v>
      </c>
      <c r="H553" s="123">
        <f t="shared" si="271"/>
        <v>32.062050779186684</v>
      </c>
      <c r="I553" s="123">
        <f t="shared" si="271"/>
        <v>30.80850820164703</v>
      </c>
      <c r="J553" s="123">
        <f t="shared" si="271"/>
        <v>29.360824557499264</v>
      </c>
      <c r="K553" s="123">
        <f t="shared" si="271"/>
        <v>32.452586208299074</v>
      </c>
      <c r="L553" s="123">
        <f t="shared" si="271"/>
        <v>31.335603767551071</v>
      </c>
      <c r="M553" s="123">
        <f t="shared" si="271"/>
        <v>29.052414814502146</v>
      </c>
      <c r="N553" s="123">
        <f t="shared" si="271"/>
        <v>27.560329174376854</v>
      </c>
      <c r="O553" s="123">
        <f t="shared" si="271"/>
        <v>25.971643321152921</v>
      </c>
      <c r="P553" s="123">
        <f t="shared" si="271"/>
        <v>25.440557482984776</v>
      </c>
      <c r="Q553" s="123">
        <f t="shared" si="271"/>
        <v>0</v>
      </c>
      <c r="R553" s="123">
        <f t="shared" ref="R553:V553" si="272">SUM(R554:R555)</f>
        <v>0</v>
      </c>
      <c r="S553" s="123">
        <f t="shared" si="272"/>
        <v>0</v>
      </c>
      <c r="T553" s="123">
        <f t="shared" si="272"/>
        <v>0</v>
      </c>
      <c r="U553" s="123">
        <f t="shared" si="272"/>
        <v>21.324847779771307</v>
      </c>
      <c r="V553" s="123">
        <f t="shared" si="272"/>
        <v>20.817705703489583</v>
      </c>
      <c r="W553" s="123">
        <f t="shared" ref="W553:Y553" si="273">SUM(W554:W555)</f>
        <v>19.982047202746603</v>
      </c>
      <c r="X553" s="123">
        <f t="shared" si="273"/>
        <v>19.20128978316615</v>
      </c>
      <c r="Y553" s="123">
        <f t="shared" si="273"/>
        <v>18.655079540743564</v>
      </c>
      <c r="DA553" s="130" t="s">
        <v>4670</v>
      </c>
    </row>
    <row r="554" spans="1:105" ht="12" customHeight="1" x14ac:dyDescent="0.25">
      <c r="A554" s="97" t="s">
        <v>199</v>
      </c>
      <c r="B554" s="99"/>
      <c r="C554" s="99">
        <v>27.756268526291613</v>
      </c>
      <c r="D554" s="99">
        <v>28.794617752921724</v>
      </c>
      <c r="E554" s="99">
        <v>29.977084709486583</v>
      </c>
      <c r="F554" s="99">
        <v>31.44945172694478</v>
      </c>
      <c r="G554" s="99">
        <v>31.952115094545693</v>
      </c>
      <c r="H554" s="99">
        <v>31.827445153123083</v>
      </c>
      <c r="I554" s="99">
        <v>30.584878042736698</v>
      </c>
      <c r="J554" s="99">
        <v>29.15287396501115</v>
      </c>
      <c r="K554" s="99">
        <v>32.231271509797999</v>
      </c>
      <c r="L554" s="99">
        <v>31.123165733514291</v>
      </c>
      <c r="M554" s="99">
        <v>28.853947652276087</v>
      </c>
      <c r="N554" s="99">
        <v>27.374422251146708</v>
      </c>
      <c r="O554" s="99">
        <v>25.793845752547469</v>
      </c>
      <c r="P554" s="99">
        <v>25.264114715128382</v>
      </c>
      <c r="Q554" s="99">
        <v>0</v>
      </c>
      <c r="R554" s="99">
        <v>0</v>
      </c>
      <c r="S554" s="99">
        <v>0</v>
      </c>
      <c r="T554" s="99">
        <v>0</v>
      </c>
      <c r="U554" s="99">
        <v>21.186033879497277</v>
      </c>
      <c r="V554" s="99">
        <v>20.682236490820348</v>
      </c>
      <c r="W554" s="99">
        <v>19.851524114637648</v>
      </c>
      <c r="X554" s="99">
        <v>19.074018862096089</v>
      </c>
      <c r="Y554" s="99">
        <v>18.531682843195224</v>
      </c>
      <c r="DA554" s="63" t="s">
        <v>4671</v>
      </c>
    </row>
    <row r="555" spans="1:105" ht="12" customHeight="1" x14ac:dyDescent="0.25">
      <c r="A555" s="97" t="s">
        <v>53</v>
      </c>
      <c r="B555" s="99"/>
      <c r="C555" s="99">
        <v>0.2444827181847897</v>
      </c>
      <c r="D555" s="99">
        <v>0.24544934696627527</v>
      </c>
      <c r="E555" s="99">
        <v>0.23885558485324518</v>
      </c>
      <c r="F555" s="99">
        <v>0.25001382405600059</v>
      </c>
      <c r="G555" s="99">
        <v>0.24541715402522271</v>
      </c>
      <c r="H555" s="99">
        <v>0.234605626063603</v>
      </c>
      <c r="I555" s="99">
        <v>0.22363015891033369</v>
      </c>
      <c r="J555" s="99">
        <v>0.20795059248811354</v>
      </c>
      <c r="K555" s="99">
        <v>0.22131469850107438</v>
      </c>
      <c r="L555" s="99">
        <v>0.21243803403677999</v>
      </c>
      <c r="M555" s="99">
        <v>0.19846716222605904</v>
      </c>
      <c r="N555" s="99">
        <v>0.18590692323014588</v>
      </c>
      <c r="O555" s="99">
        <v>0.17779756860545415</v>
      </c>
      <c r="P555" s="99">
        <v>0.1764427678563949</v>
      </c>
      <c r="Q555" s="99">
        <v>0</v>
      </c>
      <c r="R555" s="99">
        <v>0</v>
      </c>
      <c r="S555" s="99">
        <v>0</v>
      </c>
      <c r="T555" s="99">
        <v>0</v>
      </c>
      <c r="U555" s="99">
        <v>0.13881390027403079</v>
      </c>
      <c r="V555" s="99">
        <v>0.13546921266923417</v>
      </c>
      <c r="W555" s="99">
        <v>0.13052308810895619</v>
      </c>
      <c r="X555" s="99">
        <v>0.12727092107006008</v>
      </c>
      <c r="Y555" s="99">
        <v>0.12339669754833926</v>
      </c>
      <c r="DA555" s="63" t="s">
        <v>4672</v>
      </c>
    </row>
    <row r="556" spans="1:105" ht="12" customHeight="1" x14ac:dyDescent="0.25">
      <c r="A556" s="121" t="s">
        <v>92</v>
      </c>
      <c r="B556" s="123"/>
      <c r="C556" s="123">
        <f t="shared" ref="C556:Y556" si="274">C557</f>
        <v>1.5743214038300195</v>
      </c>
      <c r="D556" s="123">
        <f t="shared" si="274"/>
        <v>1.0166939715405201</v>
      </c>
      <c r="E556" s="123">
        <f t="shared" si="274"/>
        <v>2.0408243386251019</v>
      </c>
      <c r="F556" s="123">
        <f t="shared" si="274"/>
        <v>2.3977589576178184</v>
      </c>
      <c r="G556" s="123">
        <f t="shared" si="274"/>
        <v>3.8675157655380863</v>
      </c>
      <c r="H556" s="123">
        <f t="shared" si="274"/>
        <v>1.2444277297033104</v>
      </c>
      <c r="I556" s="123">
        <f t="shared" si="274"/>
        <v>1.3924707409818737</v>
      </c>
      <c r="J556" s="123">
        <f t="shared" si="274"/>
        <v>1.1069422482113089</v>
      </c>
      <c r="K556" s="123">
        <f t="shared" si="274"/>
        <v>1.7212058200496037</v>
      </c>
      <c r="L556" s="123">
        <f t="shared" si="274"/>
        <v>2.0726504355883351</v>
      </c>
      <c r="M556" s="123">
        <f t="shared" si="274"/>
        <v>1.4272885112749378</v>
      </c>
      <c r="N556" s="123">
        <f t="shared" si="274"/>
        <v>2.2184590153224888</v>
      </c>
      <c r="O556" s="123">
        <f t="shared" si="274"/>
        <v>0.43689435820245204</v>
      </c>
      <c r="P556" s="123">
        <f t="shared" si="274"/>
        <v>0.12105574213708663</v>
      </c>
      <c r="Q556" s="123">
        <f t="shared" si="274"/>
        <v>0</v>
      </c>
      <c r="R556" s="123">
        <f t="shared" si="274"/>
        <v>0</v>
      </c>
      <c r="S556" s="123">
        <f t="shared" si="274"/>
        <v>0</v>
      </c>
      <c r="T556" s="123">
        <f t="shared" si="274"/>
        <v>0</v>
      </c>
      <c r="U556" s="123">
        <f t="shared" si="274"/>
        <v>0.57868729366494653</v>
      </c>
      <c r="V556" s="123">
        <f t="shared" si="274"/>
        <v>0.62117042917512599</v>
      </c>
      <c r="W556" s="123">
        <f t="shared" si="274"/>
        <v>0.60633766496748975</v>
      </c>
      <c r="X556" s="123">
        <f t="shared" si="274"/>
        <v>0.7836638763846101</v>
      </c>
      <c r="Y556" s="123">
        <f t="shared" si="274"/>
        <v>0.27247487560322997</v>
      </c>
      <c r="DA556" s="130" t="s">
        <v>4673</v>
      </c>
    </row>
    <row r="557" spans="1:105" ht="12" customHeight="1" x14ac:dyDescent="0.25">
      <c r="A557" s="97" t="s">
        <v>53</v>
      </c>
      <c r="B557" s="99"/>
      <c r="C557" s="99">
        <f>RES_hhdet_in_tess!C86</f>
        <v>1.5743214038300195</v>
      </c>
      <c r="D557" s="99">
        <f>RES_hhdet_in_tess!D86</f>
        <v>1.0166939715405201</v>
      </c>
      <c r="E557" s="99">
        <f>RES_hhdet_in_tess!E86</f>
        <v>2.0408243386251019</v>
      </c>
      <c r="F557" s="99">
        <f>RES_hhdet_in_tess!F86</f>
        <v>2.3977589576178184</v>
      </c>
      <c r="G557" s="99">
        <f>RES_hhdet_in_tess!G86</f>
        <v>3.8675157655380863</v>
      </c>
      <c r="H557" s="99">
        <f>RES_hhdet_in_tess!H86</f>
        <v>1.2444277297033104</v>
      </c>
      <c r="I557" s="99">
        <f>RES_hhdet_in_tess!I86</f>
        <v>1.3924707409818737</v>
      </c>
      <c r="J557" s="99">
        <f>RES_hhdet_in_tess!J86</f>
        <v>1.1069422482113089</v>
      </c>
      <c r="K557" s="99">
        <f>RES_hhdet_in_tess!K86</f>
        <v>1.7212058200496037</v>
      </c>
      <c r="L557" s="99">
        <f>RES_hhdet_in_tess!L86</f>
        <v>2.0726504355883351</v>
      </c>
      <c r="M557" s="99">
        <f>RES_hhdet_in_tess!M86</f>
        <v>1.4272885112749378</v>
      </c>
      <c r="N557" s="99">
        <f>RES_hhdet_in_tess!N86</f>
        <v>2.2184590153224888</v>
      </c>
      <c r="O557" s="99">
        <f>RES_hhdet_in_tess!O86</f>
        <v>0.43689435820245204</v>
      </c>
      <c r="P557" s="99">
        <f>RES_hhdet_in_tess!P86</f>
        <v>0.12105574213708663</v>
      </c>
      <c r="Q557" s="99">
        <f>RES_hhdet_in_tess!Q86</f>
        <v>0</v>
      </c>
      <c r="R557" s="99">
        <f>RES_hhdet_in_tess!R86</f>
        <v>0</v>
      </c>
      <c r="S557" s="99">
        <f>RES_hhdet_in_tess!S86</f>
        <v>0</v>
      </c>
      <c r="T557" s="99">
        <f>RES_hhdet_in_tess!T86</f>
        <v>0</v>
      </c>
      <c r="U557" s="99">
        <f>RES_hhdet_in_tess!U86</f>
        <v>0.57868729366494653</v>
      </c>
      <c r="V557" s="99">
        <f>RES_hhdet_in_tess!V86</f>
        <v>0.62117042917512599</v>
      </c>
      <c r="W557" s="99">
        <f>RES_hhdet_in_tess!W86</f>
        <v>0.60633766496748975</v>
      </c>
      <c r="X557" s="99">
        <f>RES_hhdet_in_tess!X86</f>
        <v>0.7836638763846101</v>
      </c>
      <c r="Y557" s="99">
        <f>RES_hhdet_in_tess!Y86</f>
        <v>0.27247487560322997</v>
      </c>
      <c r="DA557" s="63" t="s">
        <v>4674</v>
      </c>
    </row>
    <row r="558" spans="1:105" ht="12" customHeight="1" x14ac:dyDescent="0.25">
      <c r="A558" s="121" t="s">
        <v>55</v>
      </c>
      <c r="B558" s="123"/>
      <c r="C558" s="123">
        <v>7.5348095502572017</v>
      </c>
      <c r="D558" s="123">
        <v>7.1894426366806234</v>
      </c>
      <c r="E558" s="123">
        <v>6.7080480251910926</v>
      </c>
      <c r="F558" s="123">
        <v>6.687995847005948</v>
      </c>
      <c r="G558" s="123">
        <v>6.7474232759693464</v>
      </c>
      <c r="H558" s="123">
        <v>6.7897211440057097</v>
      </c>
      <c r="I558" s="123">
        <v>6.6994521587087261</v>
      </c>
      <c r="J558" s="123">
        <v>6.6702596626602437</v>
      </c>
      <c r="K558" s="123">
        <v>6.4827046609857515</v>
      </c>
      <c r="L558" s="123">
        <v>6.6887524686409936</v>
      </c>
      <c r="M558" s="123">
        <v>6.6691036336454319</v>
      </c>
      <c r="N558" s="123">
        <v>6.535424513079378</v>
      </c>
      <c r="O558" s="123">
        <v>6.5697456434245893</v>
      </c>
      <c r="P558" s="123">
        <v>6.7091867355625352</v>
      </c>
      <c r="Q558" s="123">
        <v>0</v>
      </c>
      <c r="R558" s="123">
        <v>0</v>
      </c>
      <c r="S558" s="123">
        <v>0</v>
      </c>
      <c r="T558" s="123">
        <v>0</v>
      </c>
      <c r="U558" s="123">
        <v>7.0471632081977313</v>
      </c>
      <c r="V558" s="123">
        <v>6.9846459712876481</v>
      </c>
      <c r="W558" s="123">
        <v>7.1287582806786354</v>
      </c>
      <c r="X558" s="123">
        <v>7.3503628697990573</v>
      </c>
      <c r="Y558" s="123">
        <v>6.6100086267119718</v>
      </c>
      <c r="DA558" s="130" t="s">
        <v>4675</v>
      </c>
    </row>
    <row r="559" spans="1:105" ht="12" customHeight="1" x14ac:dyDescent="0.25">
      <c r="A559" s="97" t="s">
        <v>132</v>
      </c>
      <c r="B559" s="99"/>
      <c r="C559" s="99">
        <v>7.4122454758657996</v>
      </c>
      <c r="D559" s="99">
        <v>7.2199996329060347</v>
      </c>
      <c r="E559" s="99">
        <v>6.7288330071982561</v>
      </c>
      <c r="F559" s="99">
        <v>6.5628039491586287</v>
      </c>
      <c r="G559" s="99">
        <v>6.6090234094942808</v>
      </c>
      <c r="H559" s="99">
        <v>6.6246448480209361</v>
      </c>
      <c r="I559" s="99">
        <v>6.5126646837081674</v>
      </c>
      <c r="J559" s="99">
        <v>6.6786709005947635</v>
      </c>
      <c r="K559" s="99">
        <v>6.5639646964050691</v>
      </c>
      <c r="L559" s="99">
        <v>6.6102140651687682</v>
      </c>
      <c r="M559" s="99">
        <v>7.0636215258705679</v>
      </c>
      <c r="N559" s="99">
        <v>7.2294927812857175</v>
      </c>
      <c r="O559" s="99">
        <v>7.6621443349433207</v>
      </c>
      <c r="P559" s="99">
        <v>7.7094728729576723</v>
      </c>
      <c r="Q559" s="99">
        <v>0</v>
      </c>
      <c r="R559" s="99">
        <v>0</v>
      </c>
      <c r="S559" s="99">
        <v>0</v>
      </c>
      <c r="T559" s="99">
        <v>0</v>
      </c>
      <c r="U559" s="99">
        <v>7.0956373121007346</v>
      </c>
      <c r="V559" s="99">
        <v>7.0909606055514915</v>
      </c>
      <c r="W559" s="99">
        <v>7.035449084075319</v>
      </c>
      <c r="X559" s="99">
        <v>6.9426351091493341</v>
      </c>
      <c r="Y559" s="99">
        <v>6.7671660014280528</v>
      </c>
      <c r="DA559" s="63" t="s">
        <v>4676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0</v>
      </c>
      <c r="E560" s="99">
        <v>6.7288627130534886</v>
      </c>
      <c r="F560" s="99">
        <v>6.5629290353998986</v>
      </c>
      <c r="G560" s="99">
        <v>6.6091898565142158</v>
      </c>
      <c r="H560" s="99">
        <v>6.6249671066462472</v>
      </c>
      <c r="I560" s="99">
        <v>6.516170766479509</v>
      </c>
      <c r="J560" s="99">
        <v>6.6912041017981574</v>
      </c>
      <c r="K560" s="99">
        <v>6.5785577563840585</v>
      </c>
      <c r="L560" s="99">
        <v>6.622179472707586</v>
      </c>
      <c r="M560" s="99">
        <v>7.0709530357000627</v>
      </c>
      <c r="N560" s="99">
        <v>7.2347235917164578</v>
      </c>
      <c r="O560" s="99">
        <v>7.6644404696046227</v>
      </c>
      <c r="P560" s="99">
        <v>7.7125253279576418</v>
      </c>
      <c r="Q560" s="99">
        <v>0</v>
      </c>
      <c r="R560" s="99">
        <v>0</v>
      </c>
      <c r="S560" s="99">
        <v>0</v>
      </c>
      <c r="T560" s="99">
        <v>0</v>
      </c>
      <c r="U560" s="99">
        <v>7.0954865957177935</v>
      </c>
      <c r="V560" s="99">
        <v>7.0917125249348905</v>
      </c>
      <c r="W560" s="99">
        <v>7.0396763367135176</v>
      </c>
      <c r="X560" s="99">
        <v>6.9515777061005002</v>
      </c>
      <c r="Y560" s="99">
        <v>6.7816029045431359</v>
      </c>
      <c r="DA560" s="63" t="s">
        <v>4677</v>
      </c>
    </row>
    <row r="561" spans="1:105" ht="12" customHeight="1" x14ac:dyDescent="0.25">
      <c r="A561" s="100" t="s">
        <v>199</v>
      </c>
      <c r="B561" s="102"/>
      <c r="C561" s="102">
        <v>0</v>
      </c>
      <c r="D561" s="102">
        <v>0</v>
      </c>
      <c r="E561" s="102">
        <v>0.35359955604507409</v>
      </c>
      <c r="F561" s="102">
        <v>0.4523093403166446</v>
      </c>
      <c r="G561" s="102">
        <v>0.43997309671779589</v>
      </c>
      <c r="H561" s="102">
        <v>0.60593488647503424</v>
      </c>
      <c r="I561" s="102">
        <v>0.48493641231433976</v>
      </c>
      <c r="J561" s="102">
        <v>0.47005028687296174</v>
      </c>
      <c r="K561" s="102">
        <v>0.43428113927568351</v>
      </c>
      <c r="L561" s="102">
        <v>0.4331015934508024</v>
      </c>
      <c r="M561" s="102">
        <v>0.71336270095178522</v>
      </c>
      <c r="N561" s="102">
        <v>0.49080177345563186</v>
      </c>
      <c r="O561" s="102">
        <v>0.34521391581715438</v>
      </c>
      <c r="P561" s="102">
        <v>0.68830365951697225</v>
      </c>
      <c r="Q561" s="102">
        <v>0</v>
      </c>
      <c r="R561" s="102">
        <v>0</v>
      </c>
      <c r="S561" s="102">
        <v>0</v>
      </c>
      <c r="T561" s="102">
        <v>0</v>
      </c>
      <c r="U561" s="102">
        <v>0.59791635978713642</v>
      </c>
      <c r="V561" s="102">
        <v>0.49060569534196286</v>
      </c>
      <c r="W561" s="102">
        <v>0.53811726533350046</v>
      </c>
      <c r="X561" s="102">
        <v>0.57379607327626603</v>
      </c>
      <c r="Y561" s="102">
        <v>0.45304767106307448</v>
      </c>
      <c r="DA561" s="131" t="s">
        <v>4678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0</v>
      </c>
      <c r="E562" s="105">
        <v>6.3752631570084137</v>
      </c>
      <c r="F562" s="105">
        <v>6.1106196950832539</v>
      </c>
      <c r="G562" s="105">
        <v>6.1692167597964209</v>
      </c>
      <c r="H562" s="105">
        <v>6.019032220171213</v>
      </c>
      <c r="I562" s="105">
        <v>6.0312343541651696</v>
      </c>
      <c r="J562" s="105">
        <v>6.221153814925195</v>
      </c>
      <c r="K562" s="105">
        <v>6.1442766171083756</v>
      </c>
      <c r="L562" s="105">
        <v>6.1890778792567831</v>
      </c>
      <c r="M562" s="105">
        <v>6.3575903347482772</v>
      </c>
      <c r="N562" s="105">
        <v>6.7439218182608256</v>
      </c>
      <c r="O562" s="105">
        <v>7.3192265537874688</v>
      </c>
      <c r="P562" s="105">
        <v>7.0242216684406689</v>
      </c>
      <c r="Q562" s="105">
        <v>0</v>
      </c>
      <c r="R562" s="105">
        <v>0</v>
      </c>
      <c r="S562" s="105">
        <v>0</v>
      </c>
      <c r="T562" s="105">
        <v>0</v>
      </c>
      <c r="U562" s="105">
        <v>6.4975702359306569</v>
      </c>
      <c r="V562" s="105">
        <v>6.6011068295929274</v>
      </c>
      <c r="W562" s="105">
        <v>6.5015590713800169</v>
      </c>
      <c r="X562" s="105">
        <v>6.3777816328242336</v>
      </c>
      <c r="Y562" s="105">
        <v>6.3285552334800617</v>
      </c>
      <c r="DA562" s="132" t="s">
        <v>4679</v>
      </c>
    </row>
    <row r="563" spans="1:105" ht="12" customHeight="1" x14ac:dyDescent="0.25">
      <c r="A563" s="106" t="s">
        <v>124</v>
      </c>
      <c r="B563" s="102"/>
      <c r="C563" s="102">
        <v>7.2815053843357438</v>
      </c>
      <c r="D563" s="102">
        <v>7.1931031652024551</v>
      </c>
      <c r="E563" s="102">
        <v>6.7401952350646486</v>
      </c>
      <c r="F563" s="102">
        <v>6.7415155405618279</v>
      </c>
      <c r="G563" s="102">
        <v>6.9110739837010895</v>
      </c>
      <c r="H563" s="102">
        <v>6.6407618019296493</v>
      </c>
      <c r="I563" s="102">
        <v>6.641177682706374</v>
      </c>
      <c r="J563" s="102">
        <v>6.6687750431722863</v>
      </c>
      <c r="K563" s="102">
        <v>6.5229193523649096</v>
      </c>
      <c r="L563" s="102">
        <v>6.6924248956172709</v>
      </c>
      <c r="M563" s="102">
        <v>6.5665091652507321</v>
      </c>
      <c r="N563" s="102">
        <v>6.4856992728381826</v>
      </c>
      <c r="O563" s="102">
        <v>6.7017721808404493</v>
      </c>
      <c r="P563" s="102">
        <v>6.7120499563279381</v>
      </c>
      <c r="Q563" s="102">
        <v>0</v>
      </c>
      <c r="R563" s="102">
        <v>0</v>
      </c>
      <c r="S563" s="102">
        <v>0</v>
      </c>
      <c r="T563" s="102">
        <v>0</v>
      </c>
      <c r="U563" s="102">
        <v>6.8464108721136743</v>
      </c>
      <c r="V563" s="102">
        <v>6.6926177934537119</v>
      </c>
      <c r="W563" s="102">
        <v>7.083259942766885</v>
      </c>
      <c r="X563" s="102">
        <v>7.7323840804321495</v>
      </c>
      <c r="Y563" s="102">
        <v>6.4176759376547219</v>
      </c>
      <c r="DA563" s="131" t="s">
        <v>4680</v>
      </c>
    </row>
    <row r="564" spans="1:105" ht="12" customHeight="1" x14ac:dyDescent="0.25">
      <c r="A564" s="107" t="s">
        <v>123</v>
      </c>
      <c r="B564" s="105"/>
      <c r="C564" s="105">
        <v>0</v>
      </c>
      <c r="D564" s="105">
        <v>7.1925220878566467</v>
      </c>
      <c r="E564" s="105">
        <v>6.7408263885478918</v>
      </c>
      <c r="F564" s="105">
        <v>6.742769749500126</v>
      </c>
      <c r="G564" s="105">
        <v>6.912508963397813</v>
      </c>
      <c r="H564" s="105">
        <v>6.641463086008728</v>
      </c>
      <c r="I564" s="105">
        <v>6.6468495041890829</v>
      </c>
      <c r="J564" s="105">
        <v>6.6795808878048666</v>
      </c>
      <c r="K564" s="105">
        <v>6.5330678417449484</v>
      </c>
      <c r="L564" s="105">
        <v>6.7000902625739878</v>
      </c>
      <c r="M564" s="105">
        <v>6.5689938525195819</v>
      </c>
      <c r="N564" s="105">
        <v>6.4862409812442854</v>
      </c>
      <c r="O564" s="105">
        <v>6.701977140897025</v>
      </c>
      <c r="P564" s="105">
        <v>6.7126074463846752</v>
      </c>
      <c r="Q564" s="105">
        <v>0</v>
      </c>
      <c r="R564" s="105">
        <v>0</v>
      </c>
      <c r="S564" s="105">
        <v>0</v>
      </c>
      <c r="T564" s="105">
        <v>0</v>
      </c>
      <c r="U564" s="105">
        <v>6.8406363915075055</v>
      </c>
      <c r="V564" s="105">
        <v>6.6858100020892017</v>
      </c>
      <c r="W564" s="105">
        <v>7.0842622818654259</v>
      </c>
      <c r="X564" s="105">
        <v>7.7438239247715774</v>
      </c>
      <c r="Y564" s="105">
        <v>6.4194483272640115</v>
      </c>
      <c r="DA564" s="132" t="s">
        <v>4681</v>
      </c>
    </row>
    <row r="565" spans="1:105" ht="12" customHeight="1" x14ac:dyDescent="0.25">
      <c r="A565" s="108" t="s">
        <v>50</v>
      </c>
      <c r="B565" s="99"/>
      <c r="C565" s="99">
        <v>0</v>
      </c>
      <c r="D565" s="99">
        <v>0.64149467431752061</v>
      </c>
      <c r="E565" s="99">
        <v>0.3543203089310239</v>
      </c>
      <c r="F565" s="99">
        <v>0.46647705547106683</v>
      </c>
      <c r="G565" s="99">
        <v>0.46299307751971797</v>
      </c>
      <c r="H565" s="99">
        <v>0.60724459723254098</v>
      </c>
      <c r="I565" s="99">
        <v>0.49611592406377025</v>
      </c>
      <c r="J565" s="99">
        <v>0.46879145033200603</v>
      </c>
      <c r="K565" s="99">
        <v>0.42977695697658552</v>
      </c>
      <c r="L565" s="99">
        <v>0.44096710868185601</v>
      </c>
      <c r="M565" s="99">
        <v>0.65211231431647365</v>
      </c>
      <c r="N565" s="99">
        <v>0.42204477272360347</v>
      </c>
      <c r="O565" s="99">
        <v>0.27501015196368267</v>
      </c>
      <c r="P565" s="99">
        <v>0.57251782193600265</v>
      </c>
      <c r="Q565" s="99">
        <v>0</v>
      </c>
      <c r="R565" s="99">
        <v>0</v>
      </c>
      <c r="S565" s="99">
        <v>0</v>
      </c>
      <c r="T565" s="99">
        <v>0</v>
      </c>
      <c r="U565" s="99">
        <v>0.56905200043358017</v>
      </c>
      <c r="V565" s="99">
        <v>0.44338265234770374</v>
      </c>
      <c r="W565" s="99">
        <v>0.54196518190097587</v>
      </c>
      <c r="X565" s="99">
        <v>0.67256942681672993</v>
      </c>
      <c r="Y565" s="99">
        <v>0.41373310687946463</v>
      </c>
      <c r="DA565" s="63" t="s">
        <v>4682</v>
      </c>
    </row>
    <row r="566" spans="1:105" ht="12" customHeight="1" x14ac:dyDescent="0.25">
      <c r="A566" s="108" t="s">
        <v>52</v>
      </c>
      <c r="B566" s="99"/>
      <c r="C566" s="99">
        <v>0</v>
      </c>
      <c r="D566" s="99">
        <v>6.551027413539126</v>
      </c>
      <c r="E566" s="99">
        <v>6.3865060796168676</v>
      </c>
      <c r="F566" s="99">
        <v>6.2762926940290589</v>
      </c>
      <c r="G566" s="99">
        <v>6.4495158858780952</v>
      </c>
      <c r="H566" s="99">
        <v>6.0342184887761858</v>
      </c>
      <c r="I566" s="99">
        <v>6.1507335801253129</v>
      </c>
      <c r="J566" s="99">
        <v>6.2107894374728589</v>
      </c>
      <c r="K566" s="99">
        <v>6.103290884768362</v>
      </c>
      <c r="L566" s="99">
        <v>6.2591231538921317</v>
      </c>
      <c r="M566" s="99">
        <v>5.9168815382031088</v>
      </c>
      <c r="N566" s="99">
        <v>6.0641962085206815</v>
      </c>
      <c r="O566" s="99">
        <v>6.4269669889333416</v>
      </c>
      <c r="P566" s="99">
        <v>6.140089624448672</v>
      </c>
      <c r="Q566" s="99">
        <v>0</v>
      </c>
      <c r="R566" s="99">
        <v>0</v>
      </c>
      <c r="S566" s="99">
        <v>0</v>
      </c>
      <c r="T566" s="99">
        <v>0</v>
      </c>
      <c r="U566" s="99">
        <v>6.271584391073926</v>
      </c>
      <c r="V566" s="99">
        <v>6.242427349741499</v>
      </c>
      <c r="W566" s="99">
        <v>6.5422970999644514</v>
      </c>
      <c r="X566" s="99">
        <v>7.0712544979548477</v>
      </c>
      <c r="Y566" s="99">
        <v>6.0057152203845456</v>
      </c>
      <c r="DA566" s="63" t="s">
        <v>4683</v>
      </c>
    </row>
    <row r="567" spans="1:105" ht="12" customHeight="1" x14ac:dyDescent="0.25">
      <c r="A567" s="106" t="s">
        <v>122</v>
      </c>
      <c r="B567" s="102"/>
      <c r="C567" s="102">
        <v>7.8865292000344134</v>
      </c>
      <c r="D567" s="102">
        <v>7.1799109758830131</v>
      </c>
      <c r="E567" s="102">
        <v>6.5603877191049023</v>
      </c>
      <c r="F567" s="102">
        <v>6.5668061141217526</v>
      </c>
      <c r="G567" s="102">
        <v>6.5964939795942019</v>
      </c>
      <c r="H567" s="102">
        <v>6.9587858814638626</v>
      </c>
      <c r="I567" s="102">
        <v>6.7424583181593425</v>
      </c>
      <c r="J567" s="102">
        <v>6.6626173202317949</v>
      </c>
      <c r="K567" s="102">
        <v>6.4340297192019964</v>
      </c>
      <c r="L567" s="102">
        <v>6.6899318532573417</v>
      </c>
      <c r="M567" s="102">
        <v>6.7439259714038391</v>
      </c>
      <c r="N567" s="102">
        <v>6.5414834748836066</v>
      </c>
      <c r="O567" s="102">
        <v>6.3845415752990329</v>
      </c>
      <c r="P567" s="102">
        <v>6.6926911026348144</v>
      </c>
      <c r="Q567" s="102">
        <v>0</v>
      </c>
      <c r="R567" s="102">
        <v>0</v>
      </c>
      <c r="S567" s="102">
        <v>0</v>
      </c>
      <c r="T567" s="102">
        <v>0</v>
      </c>
      <c r="U567" s="102">
        <v>7.1429059980232461</v>
      </c>
      <c r="V567" s="102">
        <v>7.1662055601971106</v>
      </c>
      <c r="W567" s="102">
        <v>7.1684016202106831</v>
      </c>
      <c r="X567" s="102">
        <v>7.0604585990760462</v>
      </c>
      <c r="Y567" s="102">
        <v>6.7081294636796089</v>
      </c>
      <c r="DA567" s="131" t="s">
        <v>4684</v>
      </c>
    </row>
    <row r="568" spans="1:105" ht="12" customHeight="1" x14ac:dyDescent="0.25">
      <c r="A568" s="107" t="s">
        <v>121</v>
      </c>
      <c r="B568" s="105"/>
      <c r="C568" s="105">
        <v>7.8856206782712617</v>
      </c>
      <c r="D568" s="105">
        <v>7.1785231527405307</v>
      </c>
      <c r="E568" s="105">
        <v>6.561667868767187</v>
      </c>
      <c r="F568" s="105">
        <v>6.5691527280919519</v>
      </c>
      <c r="G568" s="105">
        <v>6.5981374731281832</v>
      </c>
      <c r="H568" s="105">
        <v>6.9606611903409785</v>
      </c>
      <c r="I568" s="105">
        <v>6.749618209284546</v>
      </c>
      <c r="J568" s="105">
        <v>6.677327038101617</v>
      </c>
      <c r="K568" s="105">
        <v>6.4496601332421948</v>
      </c>
      <c r="L568" s="105">
        <v>6.7026963262663752</v>
      </c>
      <c r="M568" s="105">
        <v>6.7459552586260667</v>
      </c>
      <c r="N568" s="105">
        <v>6.5390535394773384</v>
      </c>
      <c r="O568" s="105">
        <v>6.3828518264083343</v>
      </c>
      <c r="P568" s="105">
        <v>6.7080475205325012</v>
      </c>
      <c r="Q568" s="105">
        <v>0</v>
      </c>
      <c r="R568" s="105">
        <v>0</v>
      </c>
      <c r="S568" s="105">
        <v>0</v>
      </c>
      <c r="T568" s="105">
        <v>0</v>
      </c>
      <c r="U568" s="105">
        <v>7.1421072245415411</v>
      </c>
      <c r="V568" s="105">
        <v>7.151052777147326</v>
      </c>
      <c r="W568" s="105">
        <v>7.1599962969811468</v>
      </c>
      <c r="X568" s="105">
        <v>7.0679987658794605</v>
      </c>
      <c r="Y568" s="105">
        <v>6.7139910044131703</v>
      </c>
      <c r="DA568" s="132" t="s">
        <v>4685</v>
      </c>
    </row>
    <row r="569" spans="1:105" ht="12" customHeight="1" x14ac:dyDescent="0.25">
      <c r="A569" s="108" t="s">
        <v>53</v>
      </c>
      <c r="B569" s="99"/>
      <c r="C569" s="99">
        <v>1.7394386749217421</v>
      </c>
      <c r="D569" s="99">
        <v>0.63929456710219157</v>
      </c>
      <c r="E569" s="99">
        <v>0.33671322779037222</v>
      </c>
      <c r="F569" s="99">
        <v>0.45082633688137985</v>
      </c>
      <c r="G569" s="99">
        <v>0.43693420264646654</v>
      </c>
      <c r="H569" s="99">
        <v>0.64214907032005464</v>
      </c>
      <c r="I569" s="99">
        <v>0.50513613845901784</v>
      </c>
      <c r="J569" s="99">
        <v>0.46763533033892046</v>
      </c>
      <c r="K569" s="99">
        <v>0.42058493228888771</v>
      </c>
      <c r="L569" s="99">
        <v>0.43356615428048817</v>
      </c>
      <c r="M569" s="99">
        <v>0.66047232876384332</v>
      </c>
      <c r="N569" s="99">
        <v>0.42135224043119313</v>
      </c>
      <c r="O569" s="99">
        <v>0.24318031664987788</v>
      </c>
      <c r="P569" s="99">
        <v>0.57440468421542257</v>
      </c>
      <c r="Q569" s="99">
        <v>0</v>
      </c>
      <c r="R569" s="99">
        <v>0</v>
      </c>
      <c r="S569" s="99">
        <v>0</v>
      </c>
      <c r="T569" s="99">
        <v>0</v>
      </c>
      <c r="U569" s="99">
        <v>0.61116888486875698</v>
      </c>
      <c r="V569" s="99">
        <v>0.50340982030186876</v>
      </c>
      <c r="W569" s="99">
        <v>0.53405172536146017</v>
      </c>
      <c r="X569" s="99">
        <v>0.57316123005639474</v>
      </c>
      <c r="Y569" s="99">
        <v>0.44801879820326457</v>
      </c>
      <c r="DA569" s="63" t="s">
        <v>4686</v>
      </c>
    </row>
    <row r="570" spans="1:105" ht="12" customHeight="1" x14ac:dyDescent="0.25">
      <c r="A570" s="108" t="s">
        <v>52</v>
      </c>
      <c r="B570" s="99"/>
      <c r="C570" s="99">
        <v>6.1461820033495176</v>
      </c>
      <c r="D570" s="99">
        <v>6.5392285856383383</v>
      </c>
      <c r="E570" s="99">
        <v>6.2249546409768151</v>
      </c>
      <c r="F570" s="99">
        <v>6.1183263912105712</v>
      </c>
      <c r="G570" s="99">
        <v>6.1612032704817166</v>
      </c>
      <c r="H570" s="99">
        <v>6.3185121200209231</v>
      </c>
      <c r="I570" s="99">
        <v>6.2444820708255264</v>
      </c>
      <c r="J570" s="99">
        <v>6.2096917077626976</v>
      </c>
      <c r="K570" s="99">
        <v>6.0290752009533062</v>
      </c>
      <c r="L570" s="99">
        <v>6.2691301719858874</v>
      </c>
      <c r="M570" s="99">
        <v>6.0854829298622217</v>
      </c>
      <c r="N570" s="99">
        <v>6.1177012990461455</v>
      </c>
      <c r="O570" s="99">
        <v>6.1396715097584558</v>
      </c>
      <c r="P570" s="99">
        <v>6.1336428363170787</v>
      </c>
      <c r="Q570" s="99">
        <v>0</v>
      </c>
      <c r="R570" s="99">
        <v>0</v>
      </c>
      <c r="S570" s="99">
        <v>0</v>
      </c>
      <c r="T570" s="99">
        <v>0</v>
      </c>
      <c r="U570" s="99">
        <v>6.5309383396727831</v>
      </c>
      <c r="V570" s="99">
        <v>6.6476429568454574</v>
      </c>
      <c r="W570" s="99">
        <v>6.6259445716196863</v>
      </c>
      <c r="X570" s="99">
        <v>6.4948375358230654</v>
      </c>
      <c r="Y570" s="99">
        <v>6.2659722062099057</v>
      </c>
      <c r="DA570" s="63" t="s">
        <v>4687</v>
      </c>
    </row>
    <row r="571" spans="1:105" ht="12" customHeight="1" x14ac:dyDescent="0.25">
      <c r="A571" s="121" t="s">
        <v>54</v>
      </c>
      <c r="B571" s="123"/>
      <c r="C571" s="123">
        <v>4.4785856772810124</v>
      </c>
      <c r="D571" s="123">
        <v>4.374250045535125</v>
      </c>
      <c r="E571" s="123">
        <v>4.3960719846949718</v>
      </c>
      <c r="F571" s="123">
        <v>4.3506842187158989</v>
      </c>
      <c r="G571" s="123">
        <v>4.3666198121737008</v>
      </c>
      <c r="H571" s="123">
        <v>4.967719165023488</v>
      </c>
      <c r="I571" s="123">
        <v>4.8298634496459112</v>
      </c>
      <c r="J571" s="123">
        <v>4.7307185466395865</v>
      </c>
      <c r="K571" s="123">
        <v>4.5436252143708424</v>
      </c>
      <c r="L571" s="123">
        <v>4.63884229970368</v>
      </c>
      <c r="M571" s="123">
        <v>4.1798797433339008</v>
      </c>
      <c r="N571" s="123">
        <v>3.9984573870245219</v>
      </c>
      <c r="O571" s="123">
        <v>3.492079173654123</v>
      </c>
      <c r="P571" s="123">
        <v>3.8631921245581142</v>
      </c>
      <c r="Q571" s="123">
        <v>0</v>
      </c>
      <c r="R571" s="123">
        <v>0</v>
      </c>
      <c r="S571" s="123">
        <v>0</v>
      </c>
      <c r="T571" s="123">
        <v>0</v>
      </c>
      <c r="U571" s="123">
        <v>3.9654337332028535</v>
      </c>
      <c r="V571" s="123">
        <v>3.9397131839778745</v>
      </c>
      <c r="W571" s="123">
        <v>3.9745207523289676</v>
      </c>
      <c r="X571" s="123">
        <v>4.0401331867883057</v>
      </c>
      <c r="Y571" s="123">
        <v>3.8138473050541881</v>
      </c>
      <c r="DA571" s="130" t="s">
        <v>4688</v>
      </c>
    </row>
    <row r="572" spans="1:105" ht="12" customHeight="1" x14ac:dyDescent="0.25">
      <c r="A572" s="97" t="s">
        <v>202</v>
      </c>
      <c r="B572" s="99"/>
      <c r="C572" s="99">
        <v>4.4947724843768535</v>
      </c>
      <c r="D572" s="99">
        <v>4.3500424350130809</v>
      </c>
      <c r="E572" s="99">
        <v>4.495836708644867</v>
      </c>
      <c r="F572" s="99">
        <v>4.3035517936929102</v>
      </c>
      <c r="G572" s="99">
        <v>4.3340444120423154</v>
      </c>
      <c r="H572" s="99">
        <v>5.0110649539196315</v>
      </c>
      <c r="I572" s="99">
        <v>4.793890983518005</v>
      </c>
      <c r="J572" s="99">
        <v>4.6960295516953927</v>
      </c>
      <c r="K572" s="99">
        <v>4.576625127092627</v>
      </c>
      <c r="L572" s="99">
        <v>4.5490287975572947</v>
      </c>
      <c r="M572" s="99">
        <v>4.3165488824425484</v>
      </c>
      <c r="N572" s="99">
        <v>4.2938648289975463</v>
      </c>
      <c r="O572" s="99">
        <v>4.2066356999812538</v>
      </c>
      <c r="P572" s="99">
        <v>4.2526097806824286</v>
      </c>
      <c r="Q572" s="99">
        <v>0</v>
      </c>
      <c r="R572" s="99">
        <v>0</v>
      </c>
      <c r="S572" s="99">
        <v>0</v>
      </c>
      <c r="T572" s="99">
        <v>0</v>
      </c>
      <c r="U572" s="99">
        <v>4.0017623807415621</v>
      </c>
      <c r="V572" s="99">
        <v>3.9987718327564039</v>
      </c>
      <c r="W572" s="99">
        <v>3.9738833449669633</v>
      </c>
      <c r="X572" s="99">
        <v>3.9462945409587316</v>
      </c>
      <c r="Y572" s="99">
        <v>3.8682334198572716</v>
      </c>
      <c r="DA572" s="63" t="s">
        <v>4689</v>
      </c>
    </row>
    <row r="573" spans="1:105" ht="12" customHeight="1" x14ac:dyDescent="0.25">
      <c r="A573" s="97" t="s">
        <v>50</v>
      </c>
      <c r="B573" s="99"/>
      <c r="C573" s="99">
        <v>4.2735465259472871</v>
      </c>
      <c r="D573" s="99">
        <v>4.3542633823160184</v>
      </c>
      <c r="E573" s="99">
        <v>4.3713135936467857</v>
      </c>
      <c r="F573" s="99">
        <v>4.4684230868988637</v>
      </c>
      <c r="G573" s="99">
        <v>4.5368909530727661</v>
      </c>
      <c r="H573" s="99">
        <v>4.6464480728979698</v>
      </c>
      <c r="I573" s="99">
        <v>4.7398697557184724</v>
      </c>
      <c r="J573" s="99">
        <v>4.7565525942313203</v>
      </c>
      <c r="K573" s="99">
        <v>4.6366003862130372</v>
      </c>
      <c r="L573" s="99">
        <v>4.5166378414826056</v>
      </c>
      <c r="M573" s="99">
        <v>4.1389758493915654</v>
      </c>
      <c r="N573" s="99">
        <v>3.9511051348216824</v>
      </c>
      <c r="O573" s="99">
        <v>3.7983733446265791</v>
      </c>
      <c r="P573" s="99">
        <v>3.7480742196479238</v>
      </c>
      <c r="Q573" s="99">
        <v>0</v>
      </c>
      <c r="R573" s="99">
        <v>0</v>
      </c>
      <c r="S573" s="99">
        <v>0</v>
      </c>
      <c r="T573" s="99">
        <v>0</v>
      </c>
      <c r="U573" s="99">
        <v>3.8327705842753028</v>
      </c>
      <c r="V573" s="99">
        <v>3.7268171566941635</v>
      </c>
      <c r="W573" s="99">
        <v>3.9376362483563199</v>
      </c>
      <c r="X573" s="99">
        <v>4.4123962490705972</v>
      </c>
      <c r="Y573" s="99">
        <v>3.6613528980299743</v>
      </c>
      <c r="DA573" s="63" t="s">
        <v>4690</v>
      </c>
    </row>
    <row r="574" spans="1:105" ht="12" customHeight="1" x14ac:dyDescent="0.25">
      <c r="A574" s="109" t="s">
        <v>120</v>
      </c>
      <c r="B574" s="110"/>
      <c r="C574" s="110">
        <v>4.5334021682614267</v>
      </c>
      <c r="D574" s="110">
        <v>4.3827364137109104</v>
      </c>
      <c r="E574" s="110">
        <v>4.4020644350637941</v>
      </c>
      <c r="F574" s="110">
        <v>4.3088757223691987</v>
      </c>
      <c r="G574" s="110">
        <v>4.316023218911976</v>
      </c>
      <c r="H574" s="110">
        <v>5.0464473747678165</v>
      </c>
      <c r="I574" s="110">
        <v>4.8535753069834806</v>
      </c>
      <c r="J574" s="110">
        <v>4.7265865910546685</v>
      </c>
      <c r="K574" s="110">
        <v>4.513460831700745</v>
      </c>
      <c r="L574" s="110">
        <v>4.6861385361452736</v>
      </c>
      <c r="M574" s="110">
        <v>4.1890912415892902</v>
      </c>
      <c r="N574" s="110">
        <v>4.0026465155188768</v>
      </c>
      <c r="O574" s="110">
        <v>3.3868739764529274</v>
      </c>
      <c r="P574" s="110">
        <v>3.8879459390057765</v>
      </c>
      <c r="Q574" s="110">
        <v>0</v>
      </c>
      <c r="R574" s="110">
        <v>0</v>
      </c>
      <c r="S574" s="110">
        <v>0</v>
      </c>
      <c r="T574" s="110">
        <v>0</v>
      </c>
      <c r="U574" s="110">
        <v>3.9891147010336567</v>
      </c>
      <c r="V574" s="110">
        <v>3.9800534625590065</v>
      </c>
      <c r="W574" s="110">
        <v>3.9826083454211187</v>
      </c>
      <c r="X574" s="110">
        <v>3.9660538513359826</v>
      </c>
      <c r="Y574" s="110">
        <v>3.8447158056791078</v>
      </c>
      <c r="DA574" s="60" t="s">
        <v>4691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2.0635682371487389</v>
      </c>
      <c r="D576" s="118">
        <f t="shared" si="275"/>
        <v>2.5137406508142179</v>
      </c>
      <c r="E576" s="118">
        <f t="shared" si="275"/>
        <v>2.664631450842899</v>
      </c>
      <c r="F576" s="118">
        <f t="shared" si="275"/>
        <v>2.3389581431804451</v>
      </c>
      <c r="G576" s="118">
        <f t="shared" si="275"/>
        <v>1.7293413576334462</v>
      </c>
      <c r="H576" s="118">
        <f t="shared" si="275"/>
        <v>1.720631173964412</v>
      </c>
      <c r="I576" s="118">
        <f t="shared" si="275"/>
        <v>1.3935006728342203</v>
      </c>
      <c r="J576" s="118">
        <f t="shared" si="275"/>
        <v>1.254889252241504</v>
      </c>
      <c r="K576" s="118">
        <f t="shared" si="275"/>
        <v>1.4745199254203019</v>
      </c>
      <c r="L576" s="118">
        <f t="shared" si="275"/>
        <v>1.6379039396072119</v>
      </c>
      <c r="M576" s="118">
        <f t="shared" si="275"/>
        <v>1.6396985206831931</v>
      </c>
      <c r="N576" s="118">
        <f t="shared" si="275"/>
        <v>1.3855373016083772</v>
      </c>
      <c r="O576" s="118">
        <f t="shared" si="275"/>
        <v>1.4318265670768631</v>
      </c>
      <c r="P576" s="118">
        <f t="shared" si="275"/>
        <v>1.5349180263960944</v>
      </c>
      <c r="Q576" s="118">
        <f t="shared" si="275"/>
        <v>0</v>
      </c>
      <c r="R576" s="118">
        <f t="shared" ref="R576:V576" si="276">R577+R580+R582+R595</f>
        <v>0</v>
      </c>
      <c r="S576" s="118">
        <f t="shared" si="276"/>
        <v>0</v>
      </c>
      <c r="T576" s="118">
        <f t="shared" si="276"/>
        <v>0</v>
      </c>
      <c r="U576" s="118">
        <f t="shared" si="276"/>
        <v>0.87368672381142842</v>
      </c>
      <c r="V576" s="118">
        <f t="shared" si="276"/>
        <v>0.95240011468078278</v>
      </c>
      <c r="W576" s="118">
        <f t="shared" ref="W576:Y576" si="277">W577+W580+W582+W595</f>
        <v>1.0820103138233064</v>
      </c>
      <c r="X576" s="118">
        <f t="shared" si="277"/>
        <v>1.2366476347168367</v>
      </c>
      <c r="Y576" s="118">
        <f t="shared" si="277"/>
        <v>0.89757930201124658</v>
      </c>
      <c r="DA576" s="129" t="s">
        <v>4837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:Y577" si="280">SUM(W578:W579)</f>
        <v>0</v>
      </c>
      <c r="X577" s="123">
        <f t="shared" si="280"/>
        <v>0</v>
      </c>
      <c r="Y577" s="123">
        <f t="shared" si="280"/>
        <v>0</v>
      </c>
      <c r="DA577" s="130" t="s">
        <v>4838</v>
      </c>
    </row>
    <row r="578" spans="1:105" ht="12" customHeight="1" x14ac:dyDescent="0.25">
      <c r="A578" s="97" t="s">
        <v>199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X578" s="99">
        <v>0</v>
      </c>
      <c r="Y578" s="99">
        <v>0</v>
      </c>
      <c r="DA578" s="63" t="s">
        <v>4839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X579" s="99">
        <v>0</v>
      </c>
      <c r="Y579" s="99">
        <v>0</v>
      </c>
      <c r="DA579" s="63" t="s">
        <v>4840</v>
      </c>
    </row>
    <row r="580" spans="1:105" ht="12" customHeight="1" x14ac:dyDescent="0.25">
      <c r="A580" s="121" t="s">
        <v>92</v>
      </c>
      <c r="B580" s="123"/>
      <c r="C580" s="123">
        <f t="shared" ref="C580:Y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X580" s="123">
        <f t="shared" si="281"/>
        <v>0</v>
      </c>
      <c r="Y580" s="123">
        <f t="shared" si="281"/>
        <v>0</v>
      </c>
      <c r="DA580" s="130" t="s">
        <v>4841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X581" s="99">
        <v>0</v>
      </c>
      <c r="Y581" s="99">
        <v>0</v>
      </c>
      <c r="DA581" s="63" t="s">
        <v>4842</v>
      </c>
    </row>
    <row r="582" spans="1:105" ht="12" customHeight="1" x14ac:dyDescent="0.25">
      <c r="A582" s="121" t="s">
        <v>55</v>
      </c>
      <c r="B582" s="123"/>
      <c r="C582" s="123">
        <v>1.7084112845587405</v>
      </c>
      <c r="D582" s="123">
        <v>2.039121088429078</v>
      </c>
      <c r="E582" s="123">
        <v>2.2043342759576268</v>
      </c>
      <c r="F582" s="123">
        <v>1.8730681210531563</v>
      </c>
      <c r="G582" s="123">
        <v>1.3210608590282764</v>
      </c>
      <c r="H582" s="123">
        <v>1.3631017129052163</v>
      </c>
      <c r="I582" s="123">
        <v>1.0204684932682937</v>
      </c>
      <c r="J582" s="123">
        <v>0.90152669912744354</v>
      </c>
      <c r="K582" s="123">
        <v>1.0660558009666139</v>
      </c>
      <c r="L582" s="123">
        <v>1.2085866628417004</v>
      </c>
      <c r="M582" s="123">
        <v>1.2155544629725692</v>
      </c>
      <c r="N582" s="123">
        <v>1.034340379589112</v>
      </c>
      <c r="O582" s="123">
        <v>1.1164106458233527</v>
      </c>
      <c r="P582" s="123">
        <v>1.2216526392246441</v>
      </c>
      <c r="Q582" s="123">
        <v>0</v>
      </c>
      <c r="R582" s="123">
        <v>0</v>
      </c>
      <c r="S582" s="123">
        <v>0</v>
      </c>
      <c r="T582" s="123">
        <v>0</v>
      </c>
      <c r="U582" s="123">
        <v>0.65491310256717294</v>
      </c>
      <c r="V582" s="123">
        <v>0.72970139189013317</v>
      </c>
      <c r="W582" s="123">
        <v>0.82955711528606613</v>
      </c>
      <c r="X582" s="123">
        <v>0.96349965790511438</v>
      </c>
      <c r="Y582" s="123">
        <v>0.66172168329551484</v>
      </c>
      <c r="DA582" s="130" t="s">
        <v>4843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X583" s="99">
        <v>0</v>
      </c>
      <c r="Y583" s="99">
        <v>0</v>
      </c>
      <c r="DA583" s="63" t="s">
        <v>4844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X584" s="99">
        <v>0</v>
      </c>
      <c r="Y584" s="99">
        <v>0</v>
      </c>
      <c r="DA584" s="63" t="s">
        <v>4845</v>
      </c>
    </row>
    <row r="585" spans="1:105" ht="12" customHeight="1" x14ac:dyDescent="0.25">
      <c r="A585" s="100" t="s">
        <v>199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X585" s="102">
        <v>0</v>
      </c>
      <c r="Y585" s="102">
        <v>0</v>
      </c>
      <c r="DA585" s="131" t="s">
        <v>4846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X586" s="105">
        <v>0</v>
      </c>
      <c r="Y586" s="105">
        <v>0</v>
      </c>
      <c r="DA586" s="132" t="s">
        <v>4847</v>
      </c>
    </row>
    <row r="587" spans="1:105" ht="12" customHeight="1" x14ac:dyDescent="0.25">
      <c r="A587" s="106" t="s">
        <v>124</v>
      </c>
      <c r="B587" s="102"/>
      <c r="C587" s="102">
        <v>2.9614844453178559</v>
      </c>
      <c r="D587" s="102">
        <v>2.9147500064644336</v>
      </c>
      <c r="E587" s="102">
        <v>2.7198099742248893</v>
      </c>
      <c r="F587" s="102">
        <v>2.7088327694920054</v>
      </c>
      <c r="G587" s="102">
        <v>2.7639762072464409</v>
      </c>
      <c r="H587" s="102">
        <v>2.642408957563581</v>
      </c>
      <c r="I587" s="102">
        <v>2.6279101552856781</v>
      </c>
      <c r="J587" s="102">
        <v>2.6219068720637808</v>
      </c>
      <c r="K587" s="102">
        <v>2.5450982476005479</v>
      </c>
      <c r="L587" s="102">
        <v>2.5881921942633408</v>
      </c>
      <c r="M587" s="102">
        <v>2.4946187930118819</v>
      </c>
      <c r="N587" s="102">
        <v>2.3941768307929512</v>
      </c>
      <c r="O587" s="102">
        <v>2.375633765430754</v>
      </c>
      <c r="P587" s="102">
        <v>2.2699021955671324</v>
      </c>
      <c r="Q587" s="102">
        <v>0</v>
      </c>
      <c r="R587" s="102">
        <v>0</v>
      </c>
      <c r="S587" s="102">
        <v>0</v>
      </c>
      <c r="T587" s="102">
        <v>0</v>
      </c>
      <c r="U587" s="102">
        <v>2.0403988215515887</v>
      </c>
      <c r="V587" s="102">
        <v>1.968494669362733</v>
      </c>
      <c r="W587" s="102">
        <v>2.0667896849223597</v>
      </c>
      <c r="X587" s="102">
        <v>2.2464220413609879</v>
      </c>
      <c r="Y587" s="102">
        <v>1.8603909757410768</v>
      </c>
      <c r="DA587" s="131" t="s">
        <v>4848</v>
      </c>
    </row>
    <row r="588" spans="1:105" ht="12" customHeight="1" x14ac:dyDescent="0.25">
      <c r="A588" s="107" t="s">
        <v>123</v>
      </c>
      <c r="B588" s="105"/>
      <c r="C588" s="105">
        <v>0</v>
      </c>
      <c r="D588" s="105">
        <v>0.25994297081116102</v>
      </c>
      <c r="E588" s="105">
        <v>0.14297566712721485</v>
      </c>
      <c r="F588" s="105">
        <v>0.18743683471073899</v>
      </c>
      <c r="G588" s="105">
        <v>0.1851668573368373</v>
      </c>
      <c r="H588" s="105">
        <v>0.24162718239541417</v>
      </c>
      <c r="I588" s="105">
        <v>0.19631278326449234</v>
      </c>
      <c r="J588" s="105">
        <v>0.18431083928204395</v>
      </c>
      <c r="K588" s="105">
        <v>0.16768942263001202</v>
      </c>
      <c r="L588" s="105">
        <v>0.17053723372595078</v>
      </c>
      <c r="M588" s="105">
        <v>0.24773766296665645</v>
      </c>
      <c r="N588" s="105">
        <v>0.15579658783191611</v>
      </c>
      <c r="O588" s="105">
        <v>9.748517037164281E-2</v>
      </c>
      <c r="P588" s="105">
        <v>0.19361588031517191</v>
      </c>
      <c r="Q588" s="105">
        <v>0</v>
      </c>
      <c r="R588" s="105">
        <v>0</v>
      </c>
      <c r="S588" s="105">
        <v>0</v>
      </c>
      <c r="T588" s="105">
        <v>0</v>
      </c>
      <c r="U588" s="105">
        <v>0.1695914914799424</v>
      </c>
      <c r="V588" s="105">
        <v>0.13041180814001926</v>
      </c>
      <c r="W588" s="105">
        <v>0.15813736282314933</v>
      </c>
      <c r="X588" s="105">
        <v>0.19539572388419013</v>
      </c>
      <c r="Y588" s="105">
        <v>0.11993521422416284</v>
      </c>
      <c r="DA588" s="132" t="s">
        <v>4849</v>
      </c>
    </row>
    <row r="589" spans="1:105" ht="12" customHeight="1" x14ac:dyDescent="0.25">
      <c r="A589" s="108" t="s">
        <v>50</v>
      </c>
      <c r="B589" s="99"/>
      <c r="C589" s="99">
        <v>0</v>
      </c>
      <c r="D589" s="99">
        <v>0.25994297081116102</v>
      </c>
      <c r="E589" s="99">
        <v>0.14297566712721485</v>
      </c>
      <c r="F589" s="99">
        <v>0.18743683471073899</v>
      </c>
      <c r="G589" s="99">
        <v>0.1851668573368373</v>
      </c>
      <c r="H589" s="99">
        <v>0.24162718239541417</v>
      </c>
      <c r="I589" s="99">
        <v>0.19631278326449234</v>
      </c>
      <c r="J589" s="99">
        <v>0.18431083928204395</v>
      </c>
      <c r="K589" s="99">
        <v>0.16768942263001202</v>
      </c>
      <c r="L589" s="99">
        <v>0.17053723372595078</v>
      </c>
      <c r="M589" s="99">
        <v>0.24773766296665645</v>
      </c>
      <c r="N589" s="99">
        <v>0.15579658783191611</v>
      </c>
      <c r="O589" s="99">
        <v>9.748517037164281E-2</v>
      </c>
      <c r="P589" s="99">
        <v>0.19361588031517191</v>
      </c>
      <c r="Q589" s="99">
        <v>0</v>
      </c>
      <c r="R589" s="99">
        <v>0</v>
      </c>
      <c r="S589" s="99">
        <v>0</v>
      </c>
      <c r="T589" s="99">
        <v>0</v>
      </c>
      <c r="U589" s="99">
        <v>0.1695914914799424</v>
      </c>
      <c r="V589" s="99">
        <v>0.13041180814001926</v>
      </c>
      <c r="W589" s="99">
        <v>0.15813736282314933</v>
      </c>
      <c r="X589" s="99">
        <v>0.19539572388419013</v>
      </c>
      <c r="Y589" s="99">
        <v>0.11993521422416284</v>
      </c>
      <c r="DA589" s="63" t="s">
        <v>4850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X590" s="99">
        <v>0</v>
      </c>
      <c r="Y590" s="99">
        <v>0</v>
      </c>
      <c r="DA590" s="63" t="s">
        <v>4851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X591" s="102">
        <v>0</v>
      </c>
      <c r="Y591" s="102">
        <v>0</v>
      </c>
      <c r="DA591" s="131" t="s">
        <v>4852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X592" s="105">
        <v>0</v>
      </c>
      <c r="Y592" s="105">
        <v>0</v>
      </c>
      <c r="DA592" s="132" t="s">
        <v>4853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X593" s="99">
        <v>0</v>
      </c>
      <c r="Y593" s="99">
        <v>0</v>
      </c>
      <c r="DA593" s="63" t="s">
        <v>4854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X594" s="99">
        <v>0</v>
      </c>
      <c r="Y594" s="99">
        <v>0</v>
      </c>
      <c r="DA594" s="63" t="s">
        <v>4855</v>
      </c>
    </row>
    <row r="595" spans="1:105" ht="12" customHeight="1" x14ac:dyDescent="0.25">
      <c r="A595" s="121" t="s">
        <v>54</v>
      </c>
      <c r="B595" s="123"/>
      <c r="C595" s="123">
        <v>0.35515695258999863</v>
      </c>
      <c r="D595" s="123">
        <v>0.47461956238514014</v>
      </c>
      <c r="E595" s="123">
        <v>0.46029717488527228</v>
      </c>
      <c r="F595" s="123">
        <v>0.46589002212728892</v>
      </c>
      <c r="G595" s="123">
        <v>0.40828049860516991</v>
      </c>
      <c r="H595" s="123">
        <v>0.35752946105919575</v>
      </c>
      <c r="I595" s="123">
        <v>0.37303217956592655</v>
      </c>
      <c r="J595" s="123">
        <v>0.35336255311406051</v>
      </c>
      <c r="K595" s="123">
        <v>0.4084641244536879</v>
      </c>
      <c r="L595" s="123">
        <v>0.42931727676551151</v>
      </c>
      <c r="M595" s="123">
        <v>0.42414405771062402</v>
      </c>
      <c r="N595" s="123">
        <v>0.35119692201926533</v>
      </c>
      <c r="O595" s="123">
        <v>0.31541592125351037</v>
      </c>
      <c r="P595" s="123">
        <v>0.31326538717145025</v>
      </c>
      <c r="Q595" s="123">
        <v>0</v>
      </c>
      <c r="R595" s="123">
        <v>0</v>
      </c>
      <c r="S595" s="123">
        <v>0</v>
      </c>
      <c r="T595" s="123">
        <v>0</v>
      </c>
      <c r="U595" s="123">
        <v>0.21877362124425551</v>
      </c>
      <c r="V595" s="123">
        <v>0.22269872279064962</v>
      </c>
      <c r="W595" s="123">
        <v>0.25245319853724013</v>
      </c>
      <c r="X595" s="123">
        <v>0.27314797681172226</v>
      </c>
      <c r="Y595" s="123">
        <v>0.23585761871573174</v>
      </c>
      <c r="DA595" s="130" t="s">
        <v>4856</v>
      </c>
    </row>
    <row r="596" spans="1:105" ht="12" customHeight="1" x14ac:dyDescent="0.25">
      <c r="A596" s="97" t="s">
        <v>202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X596" s="99">
        <v>0</v>
      </c>
      <c r="Y596" s="99">
        <v>0</v>
      </c>
      <c r="DA596" s="63" t="s">
        <v>4857</v>
      </c>
    </row>
    <row r="597" spans="1:105" ht="12" customHeight="1" x14ac:dyDescent="0.25">
      <c r="A597" s="97" t="s">
        <v>50</v>
      </c>
      <c r="B597" s="99"/>
      <c r="C597" s="99">
        <v>1.7015564465907729</v>
      </c>
      <c r="D597" s="99">
        <v>1.7316876884839014</v>
      </c>
      <c r="E597" s="99">
        <v>1.7364581625587661</v>
      </c>
      <c r="F597" s="99">
        <v>1.7729835607498345</v>
      </c>
      <c r="G597" s="99">
        <v>1.7980731740594778</v>
      </c>
      <c r="H597" s="99">
        <v>1.8393706355067996</v>
      </c>
      <c r="I597" s="99">
        <v>1.8741926926273691</v>
      </c>
      <c r="J597" s="99">
        <v>1.8786258799597466</v>
      </c>
      <c r="K597" s="99">
        <v>1.8291456699445108</v>
      </c>
      <c r="L597" s="99">
        <v>1.7797744901612336</v>
      </c>
      <c r="M597" s="99">
        <v>1.629536468959069</v>
      </c>
      <c r="N597" s="99">
        <v>1.5548136639261838</v>
      </c>
      <c r="O597" s="99">
        <v>1.4942769440871917</v>
      </c>
      <c r="P597" s="99">
        <v>1.4732937841394766</v>
      </c>
      <c r="Q597" s="99">
        <v>0</v>
      </c>
      <c r="R597" s="99">
        <v>0</v>
      </c>
      <c r="S597" s="99">
        <v>0</v>
      </c>
      <c r="T597" s="99">
        <v>0</v>
      </c>
      <c r="U597" s="99">
        <v>1.4350514471434708</v>
      </c>
      <c r="V597" s="99">
        <v>1.3839373246481201</v>
      </c>
      <c r="W597" s="99">
        <v>1.456483439304223</v>
      </c>
      <c r="X597" s="99">
        <v>1.6310361915710965</v>
      </c>
      <c r="Y597" s="99">
        <v>1.3533265584819805</v>
      </c>
      <c r="DA597" s="63" t="s">
        <v>4858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X598" s="110">
        <v>0</v>
      </c>
      <c r="Y598" s="110">
        <v>0</v>
      </c>
      <c r="DA598" s="60" t="s">
        <v>4859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249</v>
      </c>
      <c r="C5" s="120">
        <v>242</v>
      </c>
      <c r="D5" s="120">
        <v>232</v>
      </c>
      <c r="E5" s="120">
        <v>222</v>
      </c>
      <c r="F5" s="120">
        <v>213</v>
      </c>
      <c r="G5" s="120">
        <v>207</v>
      </c>
      <c r="H5" s="120">
        <v>206</v>
      </c>
      <c r="I5" s="120">
        <v>208</v>
      </c>
      <c r="J5" s="120">
        <v>210</v>
      </c>
      <c r="K5" s="120">
        <v>210</v>
      </c>
      <c r="L5" s="120">
        <v>211</v>
      </c>
      <c r="M5" s="120">
        <v>217</v>
      </c>
      <c r="N5" s="120">
        <v>225</v>
      </c>
      <c r="O5" s="120">
        <v>235</v>
      </c>
      <c r="P5" s="120">
        <v>241</v>
      </c>
      <c r="Q5" s="120">
        <v>246</v>
      </c>
      <c r="R5" s="120">
        <v>251</v>
      </c>
      <c r="S5" s="120">
        <v>248</v>
      </c>
      <c r="T5" s="120">
        <v>240</v>
      </c>
      <c r="U5" s="120">
        <v>238</v>
      </c>
      <c r="V5" s="120">
        <v>238</v>
      </c>
      <c r="W5" s="120">
        <v>241</v>
      </c>
      <c r="X5" s="120">
        <v>244</v>
      </c>
      <c r="Y5" s="120">
        <v>247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205</v>
      </c>
      <c r="B7" s="52">
        <v>249</v>
      </c>
      <c r="C7" s="52">
        <v>242</v>
      </c>
      <c r="D7" s="52">
        <v>232</v>
      </c>
      <c r="E7" s="52">
        <v>222</v>
      </c>
      <c r="F7" s="52">
        <v>213</v>
      </c>
      <c r="G7" s="52">
        <v>207</v>
      </c>
      <c r="H7" s="52">
        <v>206</v>
      </c>
      <c r="I7" s="52">
        <v>208</v>
      </c>
      <c r="J7" s="52">
        <v>210</v>
      </c>
      <c r="K7" s="52">
        <v>210</v>
      </c>
      <c r="L7" s="52">
        <v>211</v>
      </c>
      <c r="M7" s="52">
        <v>217</v>
      </c>
      <c r="N7" s="52">
        <v>225</v>
      </c>
      <c r="O7" s="52">
        <v>235</v>
      </c>
      <c r="P7" s="52">
        <v>241</v>
      </c>
      <c r="Q7" s="52">
        <v>246</v>
      </c>
      <c r="R7" s="52">
        <v>251</v>
      </c>
      <c r="S7" s="52">
        <v>248</v>
      </c>
      <c r="T7" s="52">
        <v>240</v>
      </c>
      <c r="U7" s="52">
        <v>238</v>
      </c>
      <c r="V7" s="52">
        <v>238</v>
      </c>
      <c r="W7" s="52">
        <v>241</v>
      </c>
      <c r="X7" s="52">
        <v>244</v>
      </c>
      <c r="Y7" s="52">
        <v>247</v>
      </c>
      <c r="DA7" s="63" t="s">
        <v>1104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15</v>
      </c>
      <c r="C9" s="52">
        <v>18</v>
      </c>
      <c r="D9" s="52">
        <v>19</v>
      </c>
      <c r="E9" s="52">
        <v>20</v>
      </c>
      <c r="F9" s="52">
        <v>23</v>
      </c>
      <c r="G9" s="52">
        <v>28</v>
      </c>
      <c r="H9" s="52">
        <v>30</v>
      </c>
      <c r="I9" s="52">
        <v>36</v>
      </c>
      <c r="J9" s="52">
        <v>43</v>
      </c>
      <c r="K9" s="52">
        <v>50</v>
      </c>
      <c r="L9" s="52">
        <v>55</v>
      </c>
      <c r="M9" s="52">
        <v>59</v>
      </c>
      <c r="N9" s="52">
        <v>62</v>
      </c>
      <c r="O9" s="52">
        <v>63</v>
      </c>
      <c r="P9" s="52">
        <v>63</v>
      </c>
      <c r="Q9" s="52">
        <v>60</v>
      </c>
      <c r="R9" s="52">
        <v>56</v>
      </c>
      <c r="S9" s="52">
        <v>52</v>
      </c>
      <c r="T9" s="52">
        <v>50</v>
      </c>
      <c r="U9" s="52">
        <v>44</v>
      </c>
      <c r="V9" s="52">
        <v>39</v>
      </c>
      <c r="W9" s="52">
        <v>40</v>
      </c>
      <c r="X9" s="52">
        <v>39</v>
      </c>
      <c r="Y9" s="52">
        <v>43</v>
      </c>
      <c r="DA9" s="63" t="s">
        <v>1105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130</v>
      </c>
      <c r="B11" s="52">
        <v>169</v>
      </c>
      <c r="C11" s="52">
        <v>164</v>
      </c>
      <c r="D11" s="52">
        <v>158</v>
      </c>
      <c r="E11" s="52">
        <v>152</v>
      </c>
      <c r="F11" s="52">
        <v>147</v>
      </c>
      <c r="G11" s="52">
        <v>143</v>
      </c>
      <c r="H11" s="52">
        <v>145</v>
      </c>
      <c r="I11" s="52">
        <v>143</v>
      </c>
      <c r="J11" s="52">
        <v>146</v>
      </c>
      <c r="K11" s="52">
        <v>148</v>
      </c>
      <c r="L11" s="52">
        <v>149</v>
      </c>
      <c r="M11" s="52">
        <v>151</v>
      </c>
      <c r="N11" s="52">
        <v>152</v>
      </c>
      <c r="O11" s="52">
        <v>162</v>
      </c>
      <c r="P11" s="52">
        <v>162</v>
      </c>
      <c r="Q11" s="52">
        <v>171</v>
      </c>
      <c r="R11" s="52">
        <v>169</v>
      </c>
      <c r="S11" s="52">
        <v>166</v>
      </c>
      <c r="T11" s="52">
        <v>159</v>
      </c>
      <c r="U11" s="52">
        <v>155</v>
      </c>
      <c r="V11" s="52">
        <v>156</v>
      </c>
      <c r="W11" s="52">
        <v>147</v>
      </c>
      <c r="X11" s="52">
        <v>147</v>
      </c>
      <c r="Y11" s="52">
        <v>154</v>
      </c>
      <c r="DA11" s="63" t="s">
        <v>1106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1</v>
      </c>
      <c r="O12" s="52">
        <v>1</v>
      </c>
      <c r="P12" s="52">
        <v>1</v>
      </c>
      <c r="Q12" s="52">
        <v>1</v>
      </c>
      <c r="R12" s="52">
        <v>1</v>
      </c>
      <c r="S12" s="52">
        <v>1</v>
      </c>
      <c r="T12" s="52">
        <v>1</v>
      </c>
      <c r="U12" s="52">
        <v>1</v>
      </c>
      <c r="V12" s="52">
        <v>1</v>
      </c>
      <c r="W12" s="52">
        <v>1</v>
      </c>
      <c r="X12" s="52">
        <v>1</v>
      </c>
      <c r="Y12" s="52">
        <v>1</v>
      </c>
      <c r="DA12" s="63" t="s">
        <v>1107</v>
      </c>
    </row>
    <row r="13" spans="1:105" ht="12" customHeight="1" x14ac:dyDescent="0.25">
      <c r="A13" s="97" t="s">
        <v>122</v>
      </c>
      <c r="B13" s="52">
        <v>68</v>
      </c>
      <c r="C13" s="52">
        <v>67</v>
      </c>
      <c r="D13" s="52">
        <v>64</v>
      </c>
      <c r="E13" s="52">
        <v>60</v>
      </c>
      <c r="F13" s="52">
        <v>55</v>
      </c>
      <c r="G13" s="52">
        <v>53</v>
      </c>
      <c r="H13" s="52">
        <v>50</v>
      </c>
      <c r="I13" s="52">
        <v>51</v>
      </c>
      <c r="J13" s="52">
        <v>47</v>
      </c>
      <c r="K13" s="52">
        <v>43</v>
      </c>
      <c r="L13" s="52">
        <v>42</v>
      </c>
      <c r="M13" s="52">
        <v>46</v>
      </c>
      <c r="N13" s="52">
        <v>49</v>
      </c>
      <c r="O13" s="52">
        <v>48</v>
      </c>
      <c r="P13" s="52">
        <v>44</v>
      </c>
      <c r="Q13" s="52">
        <v>41</v>
      </c>
      <c r="R13" s="52">
        <v>37</v>
      </c>
      <c r="S13" s="52">
        <v>31</v>
      </c>
      <c r="T13" s="52">
        <v>34</v>
      </c>
      <c r="U13" s="52">
        <v>37</v>
      </c>
      <c r="V13" s="52">
        <v>38</v>
      </c>
      <c r="W13" s="52">
        <v>40</v>
      </c>
      <c r="X13" s="52">
        <v>40</v>
      </c>
      <c r="Y13" s="52">
        <v>44</v>
      </c>
      <c r="DA13" s="63" t="s">
        <v>1108</v>
      </c>
    </row>
    <row r="14" spans="1:105" ht="12" customHeight="1" x14ac:dyDescent="0.25">
      <c r="A14" s="97" t="s">
        <v>121</v>
      </c>
      <c r="B14" s="52">
        <v>12</v>
      </c>
      <c r="C14" s="52">
        <v>11</v>
      </c>
      <c r="D14" s="52">
        <v>10</v>
      </c>
      <c r="E14" s="52">
        <v>10</v>
      </c>
      <c r="F14" s="52">
        <v>11</v>
      </c>
      <c r="G14" s="52">
        <v>11</v>
      </c>
      <c r="H14" s="52">
        <v>11</v>
      </c>
      <c r="I14" s="52">
        <v>14</v>
      </c>
      <c r="J14" s="52">
        <v>17</v>
      </c>
      <c r="K14" s="52">
        <v>19</v>
      </c>
      <c r="L14" s="52">
        <v>20</v>
      </c>
      <c r="M14" s="52">
        <v>20</v>
      </c>
      <c r="N14" s="52">
        <v>23</v>
      </c>
      <c r="O14" s="52">
        <v>24</v>
      </c>
      <c r="P14" s="52">
        <v>34</v>
      </c>
      <c r="Q14" s="52">
        <v>33</v>
      </c>
      <c r="R14" s="52">
        <v>44</v>
      </c>
      <c r="S14" s="52">
        <v>50</v>
      </c>
      <c r="T14" s="52">
        <v>46</v>
      </c>
      <c r="U14" s="52">
        <v>45</v>
      </c>
      <c r="V14" s="52">
        <v>43</v>
      </c>
      <c r="W14" s="52">
        <v>53</v>
      </c>
      <c r="X14" s="52">
        <v>56</v>
      </c>
      <c r="Y14" s="52">
        <v>48</v>
      </c>
      <c r="DA14" s="63" t="s">
        <v>1109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80</v>
      </c>
      <c r="C16" s="52">
        <v>75</v>
      </c>
      <c r="D16" s="52">
        <v>71</v>
      </c>
      <c r="E16" s="52">
        <v>66</v>
      </c>
      <c r="F16" s="52">
        <v>62</v>
      </c>
      <c r="G16" s="52">
        <v>58</v>
      </c>
      <c r="H16" s="52">
        <v>52</v>
      </c>
      <c r="I16" s="52">
        <v>50</v>
      </c>
      <c r="J16" s="52">
        <v>48</v>
      </c>
      <c r="K16" s="52">
        <v>48</v>
      </c>
      <c r="L16" s="52">
        <v>48</v>
      </c>
      <c r="M16" s="52">
        <v>52</v>
      </c>
      <c r="N16" s="52">
        <v>49</v>
      </c>
      <c r="O16" s="52">
        <v>49</v>
      </c>
      <c r="P16" s="52">
        <v>47</v>
      </c>
      <c r="Q16" s="52">
        <v>46</v>
      </c>
      <c r="R16" s="52">
        <v>45</v>
      </c>
      <c r="S16" s="52">
        <v>44</v>
      </c>
      <c r="T16" s="52">
        <v>43</v>
      </c>
      <c r="U16" s="52">
        <v>40</v>
      </c>
      <c r="V16" s="52">
        <v>39</v>
      </c>
      <c r="W16" s="52">
        <v>38</v>
      </c>
      <c r="X16" s="52">
        <v>35</v>
      </c>
      <c r="Y16" s="52">
        <v>34</v>
      </c>
      <c r="DA16" s="63" t="s">
        <v>1110</v>
      </c>
    </row>
    <row r="17" spans="1:105" ht="12" customHeight="1" x14ac:dyDescent="0.25">
      <c r="A17" s="109" t="s">
        <v>120</v>
      </c>
      <c r="B17" s="36">
        <v>169</v>
      </c>
      <c r="C17" s="36">
        <v>167</v>
      </c>
      <c r="D17" s="36">
        <v>161</v>
      </c>
      <c r="E17" s="36">
        <v>156</v>
      </c>
      <c r="F17" s="36">
        <v>151</v>
      </c>
      <c r="G17" s="36">
        <v>149</v>
      </c>
      <c r="H17" s="36">
        <v>154</v>
      </c>
      <c r="I17" s="36">
        <v>158</v>
      </c>
      <c r="J17" s="36">
        <v>162</v>
      </c>
      <c r="K17" s="36">
        <v>162</v>
      </c>
      <c r="L17" s="36">
        <v>163</v>
      </c>
      <c r="M17" s="36">
        <v>165</v>
      </c>
      <c r="N17" s="36">
        <v>176</v>
      </c>
      <c r="O17" s="36">
        <v>186</v>
      </c>
      <c r="P17" s="36">
        <v>194</v>
      </c>
      <c r="Q17" s="36">
        <v>200</v>
      </c>
      <c r="R17" s="36">
        <v>206</v>
      </c>
      <c r="S17" s="36">
        <v>204</v>
      </c>
      <c r="T17" s="36">
        <v>197</v>
      </c>
      <c r="U17" s="36">
        <v>198</v>
      </c>
      <c r="V17" s="36">
        <v>199</v>
      </c>
      <c r="W17" s="36">
        <v>203</v>
      </c>
      <c r="X17" s="36">
        <v>209</v>
      </c>
      <c r="Y17" s="36">
        <v>213</v>
      </c>
      <c r="DA17" s="60" t="s">
        <v>1111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1187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205</v>
      </c>
      <c r="B21" s="52"/>
      <c r="C21" s="52">
        <v>19</v>
      </c>
      <c r="D21" s="52">
        <v>20</v>
      </c>
      <c r="E21" s="52">
        <v>19</v>
      </c>
      <c r="F21" s="52">
        <v>20</v>
      </c>
      <c r="G21" s="52">
        <v>19</v>
      </c>
      <c r="H21" s="52">
        <v>20</v>
      </c>
      <c r="I21" s="52">
        <v>19</v>
      </c>
      <c r="J21" s="52">
        <v>21</v>
      </c>
      <c r="K21" s="52">
        <v>20</v>
      </c>
      <c r="L21" s="52">
        <v>21</v>
      </c>
      <c r="M21" s="52">
        <v>23</v>
      </c>
      <c r="N21" s="52">
        <v>25</v>
      </c>
      <c r="O21" s="52">
        <v>20</v>
      </c>
      <c r="P21" s="52">
        <v>6</v>
      </c>
      <c r="Q21" s="52">
        <v>11</v>
      </c>
      <c r="R21" s="52">
        <v>12</v>
      </c>
      <c r="S21" s="52">
        <v>13</v>
      </c>
      <c r="T21" s="52">
        <v>17</v>
      </c>
      <c r="U21" s="52">
        <v>14</v>
      </c>
      <c r="V21" s="52">
        <v>21</v>
      </c>
      <c r="W21" s="52">
        <v>17</v>
      </c>
      <c r="X21" s="52">
        <v>21</v>
      </c>
      <c r="Y21" s="52">
        <v>25</v>
      </c>
      <c r="DA21" s="63" t="s">
        <v>1188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2</v>
      </c>
      <c r="D23" s="52">
        <v>3</v>
      </c>
      <c r="E23" s="52">
        <v>2</v>
      </c>
      <c r="F23" s="52">
        <v>2</v>
      </c>
      <c r="G23" s="52">
        <v>3</v>
      </c>
      <c r="H23" s="52">
        <v>4</v>
      </c>
      <c r="I23" s="52">
        <v>4</v>
      </c>
      <c r="J23" s="52">
        <v>2</v>
      </c>
      <c r="K23" s="52">
        <v>3</v>
      </c>
      <c r="L23" s="52">
        <v>6</v>
      </c>
      <c r="M23" s="52">
        <v>5</v>
      </c>
      <c r="N23" s="52">
        <v>9</v>
      </c>
      <c r="O23" s="52">
        <v>9</v>
      </c>
      <c r="P23" s="52">
        <v>8</v>
      </c>
      <c r="Q23" s="52">
        <v>8</v>
      </c>
      <c r="R23" s="52">
        <v>11</v>
      </c>
      <c r="S23" s="52">
        <v>9</v>
      </c>
      <c r="T23" s="52">
        <v>9</v>
      </c>
      <c r="U23" s="52">
        <v>11</v>
      </c>
      <c r="V23" s="52">
        <v>10</v>
      </c>
      <c r="W23" s="52">
        <v>6</v>
      </c>
      <c r="X23" s="52">
        <v>7</v>
      </c>
      <c r="Y23" s="52">
        <v>4</v>
      </c>
      <c r="DA23" s="63" t="s">
        <v>1189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130</v>
      </c>
      <c r="B25" s="52"/>
      <c r="C25" s="52">
        <v>13</v>
      </c>
      <c r="D25" s="52">
        <v>13</v>
      </c>
      <c r="E25" s="52">
        <v>14</v>
      </c>
      <c r="F25" s="52">
        <v>13</v>
      </c>
      <c r="G25" s="52">
        <v>13</v>
      </c>
      <c r="H25" s="52">
        <v>13</v>
      </c>
      <c r="I25" s="52">
        <v>14</v>
      </c>
      <c r="J25" s="52">
        <v>20</v>
      </c>
      <c r="K25" s="52">
        <v>20</v>
      </c>
      <c r="L25" s="52">
        <v>20</v>
      </c>
      <c r="M25" s="52">
        <v>21</v>
      </c>
      <c r="N25" s="52">
        <v>21</v>
      </c>
      <c r="O25" s="52">
        <v>16</v>
      </c>
      <c r="P25" s="52">
        <v>5</v>
      </c>
      <c r="Q25" s="52">
        <v>12</v>
      </c>
      <c r="R25" s="52">
        <v>11</v>
      </c>
      <c r="S25" s="52">
        <v>10</v>
      </c>
      <c r="T25" s="52">
        <v>15</v>
      </c>
      <c r="U25" s="52">
        <v>14</v>
      </c>
      <c r="V25" s="52">
        <v>20</v>
      </c>
      <c r="W25" s="52">
        <v>13</v>
      </c>
      <c r="X25" s="52">
        <v>19</v>
      </c>
      <c r="Y25" s="52">
        <v>18</v>
      </c>
      <c r="DA25" s="63" t="s">
        <v>1190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1191</v>
      </c>
    </row>
    <row r="27" spans="1:105" ht="12" customHeight="1" x14ac:dyDescent="0.25">
      <c r="A27" s="97" t="s">
        <v>122</v>
      </c>
      <c r="B27" s="52"/>
      <c r="C27" s="52">
        <v>11</v>
      </c>
      <c r="D27" s="52">
        <v>10</v>
      </c>
      <c r="E27" s="52">
        <v>11</v>
      </c>
      <c r="F27" s="52">
        <v>10</v>
      </c>
      <c r="G27" s="52">
        <v>12</v>
      </c>
      <c r="H27" s="52">
        <v>13</v>
      </c>
      <c r="I27" s="52">
        <v>7</v>
      </c>
      <c r="J27" s="52">
        <v>6</v>
      </c>
      <c r="K27" s="52">
        <v>6</v>
      </c>
      <c r="L27" s="52">
        <v>9</v>
      </c>
      <c r="M27" s="52">
        <v>6</v>
      </c>
      <c r="N27" s="52">
        <v>8</v>
      </c>
      <c r="O27" s="52">
        <v>8</v>
      </c>
      <c r="P27" s="52">
        <v>6</v>
      </c>
      <c r="Q27" s="52">
        <v>6</v>
      </c>
      <c r="R27" s="52">
        <v>7</v>
      </c>
      <c r="S27" s="52">
        <v>7</v>
      </c>
      <c r="T27" s="52">
        <v>6</v>
      </c>
      <c r="U27" s="52">
        <v>9</v>
      </c>
      <c r="V27" s="52">
        <v>4</v>
      </c>
      <c r="W27" s="52">
        <v>7</v>
      </c>
      <c r="X27" s="52">
        <v>2</v>
      </c>
      <c r="Y27" s="52">
        <v>2</v>
      </c>
      <c r="DA27" s="63" t="s">
        <v>1192</v>
      </c>
    </row>
    <row r="28" spans="1:105" ht="12" customHeight="1" x14ac:dyDescent="0.25">
      <c r="A28" s="97" t="s">
        <v>121</v>
      </c>
      <c r="B28" s="52"/>
      <c r="C28" s="52">
        <v>2</v>
      </c>
      <c r="D28" s="52">
        <v>2</v>
      </c>
      <c r="E28" s="52">
        <v>2</v>
      </c>
      <c r="F28" s="52">
        <v>1</v>
      </c>
      <c r="G28" s="52">
        <v>2</v>
      </c>
      <c r="H28" s="52">
        <v>2</v>
      </c>
      <c r="I28" s="52">
        <v>1</v>
      </c>
      <c r="J28" s="52">
        <v>1</v>
      </c>
      <c r="K28" s="52">
        <v>1</v>
      </c>
      <c r="L28" s="52">
        <v>2</v>
      </c>
      <c r="M28" s="52">
        <v>2</v>
      </c>
      <c r="N28" s="52">
        <v>2</v>
      </c>
      <c r="O28" s="52">
        <v>4</v>
      </c>
      <c r="P28" s="52">
        <v>2</v>
      </c>
      <c r="Q28" s="52">
        <v>3</v>
      </c>
      <c r="R28" s="52">
        <v>5</v>
      </c>
      <c r="S28" s="52">
        <v>5</v>
      </c>
      <c r="T28" s="52">
        <v>5</v>
      </c>
      <c r="U28" s="52">
        <v>3</v>
      </c>
      <c r="V28" s="52">
        <v>4</v>
      </c>
      <c r="W28" s="52">
        <v>11</v>
      </c>
      <c r="X28" s="52">
        <v>4</v>
      </c>
      <c r="Y28" s="52">
        <v>12</v>
      </c>
      <c r="DA28" s="63" t="s">
        <v>1193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12</v>
      </c>
      <c r="D30" s="52">
        <v>13</v>
      </c>
      <c r="E30" s="52">
        <v>12</v>
      </c>
      <c r="F30" s="52">
        <v>13</v>
      </c>
      <c r="G30" s="52">
        <v>12</v>
      </c>
      <c r="H30" s="52">
        <v>15</v>
      </c>
      <c r="I30" s="52">
        <v>8</v>
      </c>
      <c r="J30" s="52">
        <v>6</v>
      </c>
      <c r="K30" s="52">
        <v>6</v>
      </c>
      <c r="L30" s="52">
        <v>10</v>
      </c>
      <c r="M30" s="52">
        <v>6</v>
      </c>
      <c r="N30" s="52">
        <v>11</v>
      </c>
      <c r="O30" s="52">
        <v>7</v>
      </c>
      <c r="P30" s="52">
        <v>7</v>
      </c>
      <c r="Q30" s="52">
        <v>7</v>
      </c>
      <c r="R30" s="52">
        <v>8</v>
      </c>
      <c r="S30" s="52">
        <v>6</v>
      </c>
      <c r="T30" s="52">
        <v>7</v>
      </c>
      <c r="U30" s="52">
        <v>7</v>
      </c>
      <c r="V30" s="52">
        <v>6</v>
      </c>
      <c r="W30" s="52">
        <v>6</v>
      </c>
      <c r="X30" s="52">
        <v>7</v>
      </c>
      <c r="Y30" s="52">
        <v>5</v>
      </c>
      <c r="DA30" s="63" t="s">
        <v>1194</v>
      </c>
    </row>
    <row r="31" spans="1:105" ht="12" customHeight="1" x14ac:dyDescent="0.25">
      <c r="A31" s="109" t="s">
        <v>120</v>
      </c>
      <c r="B31" s="36"/>
      <c r="C31" s="36">
        <v>26</v>
      </c>
      <c r="D31" s="36">
        <v>27</v>
      </c>
      <c r="E31" s="36">
        <v>26</v>
      </c>
      <c r="F31" s="36">
        <v>28</v>
      </c>
      <c r="G31" s="36">
        <v>29</v>
      </c>
      <c r="H31" s="36">
        <v>32</v>
      </c>
      <c r="I31" s="36">
        <v>18</v>
      </c>
      <c r="J31" s="36">
        <v>22</v>
      </c>
      <c r="K31" s="36">
        <v>23</v>
      </c>
      <c r="L31" s="36">
        <v>26</v>
      </c>
      <c r="M31" s="36">
        <v>28</v>
      </c>
      <c r="N31" s="36">
        <v>25</v>
      </c>
      <c r="O31" s="36">
        <v>29</v>
      </c>
      <c r="P31" s="36">
        <v>18</v>
      </c>
      <c r="Q31" s="36">
        <v>28</v>
      </c>
      <c r="R31" s="36">
        <v>28</v>
      </c>
      <c r="S31" s="36">
        <v>32</v>
      </c>
      <c r="T31" s="36">
        <v>31</v>
      </c>
      <c r="U31" s="36">
        <v>33</v>
      </c>
      <c r="V31" s="36">
        <v>38</v>
      </c>
      <c r="W31" s="36">
        <v>32</v>
      </c>
      <c r="X31" s="36">
        <v>31</v>
      </c>
      <c r="Y31" s="36">
        <v>35</v>
      </c>
      <c r="DA31" s="60" t="s">
        <v>1195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1274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205</v>
      </c>
      <c r="B35" s="52"/>
      <c r="C35" s="52">
        <v>12</v>
      </c>
      <c r="D35" s="52">
        <v>10</v>
      </c>
      <c r="E35" s="52">
        <v>9</v>
      </c>
      <c r="F35" s="52">
        <v>11</v>
      </c>
      <c r="G35" s="52">
        <v>13</v>
      </c>
      <c r="H35" s="52">
        <v>19</v>
      </c>
      <c r="I35" s="52">
        <v>21</v>
      </c>
      <c r="J35" s="52">
        <v>23</v>
      </c>
      <c r="K35" s="52">
        <v>20</v>
      </c>
      <c r="L35" s="52">
        <v>22</v>
      </c>
      <c r="M35" s="52">
        <v>29</v>
      </c>
      <c r="N35" s="52">
        <v>33</v>
      </c>
      <c r="O35" s="52">
        <v>30</v>
      </c>
      <c r="P35" s="52">
        <v>12</v>
      </c>
      <c r="Q35" s="52">
        <v>16</v>
      </c>
      <c r="R35" s="52">
        <v>17</v>
      </c>
      <c r="S35" s="52">
        <v>10</v>
      </c>
      <c r="T35" s="52">
        <v>9</v>
      </c>
      <c r="U35" s="52">
        <v>12</v>
      </c>
      <c r="V35" s="52">
        <v>21</v>
      </c>
      <c r="W35" s="52">
        <v>20</v>
      </c>
      <c r="X35" s="52">
        <v>24</v>
      </c>
      <c r="Y35" s="52">
        <v>28</v>
      </c>
      <c r="DA35" s="63" t="s">
        <v>1275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5</v>
      </c>
      <c r="D37" s="52">
        <v>4</v>
      </c>
      <c r="E37" s="52">
        <v>3</v>
      </c>
      <c r="F37" s="52">
        <v>5</v>
      </c>
      <c r="G37" s="52">
        <v>8</v>
      </c>
      <c r="H37" s="52">
        <v>6</v>
      </c>
      <c r="I37" s="52">
        <v>10</v>
      </c>
      <c r="J37" s="52">
        <v>9</v>
      </c>
      <c r="K37" s="52">
        <v>10</v>
      </c>
      <c r="L37" s="52">
        <v>11</v>
      </c>
      <c r="M37" s="52">
        <v>9</v>
      </c>
      <c r="N37" s="52">
        <v>12</v>
      </c>
      <c r="O37" s="52">
        <v>10</v>
      </c>
      <c r="P37" s="52">
        <v>8</v>
      </c>
      <c r="Q37" s="52">
        <v>5</v>
      </c>
      <c r="R37" s="52">
        <v>7</v>
      </c>
      <c r="S37" s="52">
        <v>5</v>
      </c>
      <c r="T37" s="52">
        <v>7</v>
      </c>
      <c r="U37" s="52">
        <v>5</v>
      </c>
      <c r="V37" s="52">
        <v>5</v>
      </c>
      <c r="W37" s="52">
        <v>7</v>
      </c>
      <c r="X37" s="52">
        <v>6</v>
      </c>
      <c r="Y37" s="52">
        <v>8</v>
      </c>
      <c r="DA37" s="63" t="s">
        <v>1276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130</v>
      </c>
      <c r="B39" s="52"/>
      <c r="C39" s="52">
        <v>8</v>
      </c>
      <c r="D39" s="52">
        <v>7</v>
      </c>
      <c r="E39" s="52">
        <v>8</v>
      </c>
      <c r="F39" s="52">
        <v>8</v>
      </c>
      <c r="G39" s="52">
        <v>9</v>
      </c>
      <c r="H39" s="52">
        <v>15</v>
      </c>
      <c r="I39" s="52">
        <v>12</v>
      </c>
      <c r="J39" s="52">
        <v>23</v>
      </c>
      <c r="K39" s="52">
        <v>22</v>
      </c>
      <c r="L39" s="52">
        <v>21</v>
      </c>
      <c r="M39" s="52">
        <v>23</v>
      </c>
      <c r="N39" s="52">
        <v>22</v>
      </c>
      <c r="O39" s="52">
        <v>26</v>
      </c>
      <c r="P39" s="52">
        <v>5</v>
      </c>
      <c r="Q39" s="52">
        <v>21</v>
      </c>
      <c r="R39" s="52">
        <v>9</v>
      </c>
      <c r="S39" s="52">
        <v>7</v>
      </c>
      <c r="T39" s="52">
        <v>8</v>
      </c>
      <c r="U39" s="52">
        <v>10</v>
      </c>
      <c r="V39" s="52">
        <v>21</v>
      </c>
      <c r="W39" s="52">
        <v>4</v>
      </c>
      <c r="X39" s="52">
        <v>19</v>
      </c>
      <c r="Y39" s="52">
        <v>25</v>
      </c>
      <c r="DA39" s="63" t="s">
        <v>1277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1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1278</v>
      </c>
    </row>
    <row r="41" spans="1:105" ht="12" customHeight="1" x14ac:dyDescent="0.25">
      <c r="A41" s="97" t="s">
        <v>122</v>
      </c>
      <c r="B41" s="52"/>
      <c r="C41" s="52">
        <v>10</v>
      </c>
      <c r="D41" s="52">
        <v>7</v>
      </c>
      <c r="E41" s="52">
        <v>7</v>
      </c>
      <c r="F41" s="52">
        <v>5</v>
      </c>
      <c r="G41" s="52">
        <v>10</v>
      </c>
      <c r="H41" s="52">
        <v>10</v>
      </c>
      <c r="I41" s="52">
        <v>8</v>
      </c>
      <c r="J41" s="52">
        <v>2</v>
      </c>
      <c r="K41" s="52">
        <v>2</v>
      </c>
      <c r="L41" s="52">
        <v>8</v>
      </c>
      <c r="M41" s="52">
        <v>10</v>
      </c>
      <c r="N41" s="52">
        <v>11</v>
      </c>
      <c r="O41" s="52">
        <v>7</v>
      </c>
      <c r="P41" s="52">
        <v>2</v>
      </c>
      <c r="Q41" s="52">
        <v>3</v>
      </c>
      <c r="R41" s="52">
        <v>3</v>
      </c>
      <c r="S41" s="52">
        <v>1</v>
      </c>
      <c r="T41" s="52">
        <v>9</v>
      </c>
      <c r="U41" s="52">
        <v>12</v>
      </c>
      <c r="V41" s="52">
        <v>5</v>
      </c>
      <c r="W41" s="52">
        <v>9</v>
      </c>
      <c r="X41" s="52">
        <v>2</v>
      </c>
      <c r="Y41" s="52">
        <v>6</v>
      </c>
      <c r="DA41" s="63" t="s">
        <v>1279</v>
      </c>
    </row>
    <row r="42" spans="1:105" ht="12" customHeight="1" x14ac:dyDescent="0.25">
      <c r="A42" s="97" t="s">
        <v>121</v>
      </c>
      <c r="B42" s="52"/>
      <c r="C42" s="52">
        <v>1</v>
      </c>
      <c r="D42" s="52">
        <v>1</v>
      </c>
      <c r="E42" s="52">
        <v>2</v>
      </c>
      <c r="F42" s="52">
        <v>2</v>
      </c>
      <c r="G42" s="52">
        <v>2</v>
      </c>
      <c r="H42" s="52">
        <v>2</v>
      </c>
      <c r="I42" s="52">
        <v>4</v>
      </c>
      <c r="J42" s="52">
        <v>4</v>
      </c>
      <c r="K42" s="52">
        <v>3</v>
      </c>
      <c r="L42" s="52">
        <v>3</v>
      </c>
      <c r="M42" s="52">
        <v>2</v>
      </c>
      <c r="N42" s="52">
        <v>5</v>
      </c>
      <c r="O42" s="52">
        <v>5</v>
      </c>
      <c r="P42" s="52">
        <v>12</v>
      </c>
      <c r="Q42" s="52">
        <v>2</v>
      </c>
      <c r="R42" s="52">
        <v>16</v>
      </c>
      <c r="S42" s="52">
        <v>11</v>
      </c>
      <c r="T42" s="52">
        <v>1</v>
      </c>
      <c r="U42" s="52">
        <v>2</v>
      </c>
      <c r="V42" s="52">
        <v>2</v>
      </c>
      <c r="W42" s="52">
        <v>21</v>
      </c>
      <c r="X42" s="52">
        <v>7</v>
      </c>
      <c r="Y42" s="52">
        <v>4</v>
      </c>
      <c r="DA42" s="63" t="s">
        <v>1280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7</v>
      </c>
      <c r="D44" s="52">
        <v>9</v>
      </c>
      <c r="E44" s="52">
        <v>7</v>
      </c>
      <c r="F44" s="52">
        <v>9</v>
      </c>
      <c r="G44" s="52">
        <v>8</v>
      </c>
      <c r="H44" s="52">
        <v>9</v>
      </c>
      <c r="I44" s="52">
        <v>6</v>
      </c>
      <c r="J44" s="52">
        <v>4</v>
      </c>
      <c r="K44" s="52">
        <v>6</v>
      </c>
      <c r="L44" s="52">
        <v>10</v>
      </c>
      <c r="M44" s="52">
        <v>10</v>
      </c>
      <c r="N44" s="52">
        <v>8</v>
      </c>
      <c r="O44" s="52">
        <v>7</v>
      </c>
      <c r="P44" s="52">
        <v>5</v>
      </c>
      <c r="Q44" s="52">
        <v>6</v>
      </c>
      <c r="R44" s="52">
        <v>7</v>
      </c>
      <c r="S44" s="52">
        <v>5</v>
      </c>
      <c r="T44" s="52">
        <v>6</v>
      </c>
      <c r="U44" s="52">
        <v>4</v>
      </c>
      <c r="V44" s="52">
        <v>5</v>
      </c>
      <c r="W44" s="52">
        <v>5</v>
      </c>
      <c r="X44" s="52">
        <v>4</v>
      </c>
      <c r="Y44" s="52">
        <v>4</v>
      </c>
      <c r="DA44" s="63" t="s">
        <v>1281</v>
      </c>
    </row>
    <row r="45" spans="1:105" ht="12" customHeight="1" x14ac:dyDescent="0.25">
      <c r="A45" s="109" t="s">
        <v>120</v>
      </c>
      <c r="B45" s="36"/>
      <c r="C45" s="36">
        <v>24</v>
      </c>
      <c r="D45" s="36">
        <v>21</v>
      </c>
      <c r="E45" s="36">
        <v>21</v>
      </c>
      <c r="F45" s="36">
        <v>23</v>
      </c>
      <c r="G45" s="36">
        <v>27</v>
      </c>
      <c r="H45" s="36">
        <v>37</v>
      </c>
      <c r="I45" s="36">
        <v>22</v>
      </c>
      <c r="J45" s="36">
        <v>26</v>
      </c>
      <c r="K45" s="36">
        <v>23</v>
      </c>
      <c r="L45" s="36">
        <v>27</v>
      </c>
      <c r="M45" s="36">
        <v>30</v>
      </c>
      <c r="N45" s="36">
        <v>36</v>
      </c>
      <c r="O45" s="36">
        <v>39</v>
      </c>
      <c r="P45" s="36">
        <v>26</v>
      </c>
      <c r="Q45" s="36">
        <v>34</v>
      </c>
      <c r="R45" s="36">
        <v>34</v>
      </c>
      <c r="S45" s="36">
        <v>30</v>
      </c>
      <c r="T45" s="36">
        <v>24</v>
      </c>
      <c r="U45" s="36">
        <v>34</v>
      </c>
      <c r="V45" s="36">
        <v>39</v>
      </c>
      <c r="W45" s="36">
        <v>36</v>
      </c>
      <c r="X45" s="36">
        <v>37</v>
      </c>
      <c r="Y45" s="36">
        <v>39</v>
      </c>
      <c r="DA45" s="60" t="s">
        <v>1282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1361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205</v>
      </c>
      <c r="B49" s="52"/>
      <c r="C49" s="52">
        <v>4</v>
      </c>
      <c r="D49" s="52">
        <v>3</v>
      </c>
      <c r="E49" s="52">
        <v>4</v>
      </c>
      <c r="F49" s="52">
        <v>5</v>
      </c>
      <c r="G49" s="52">
        <v>5</v>
      </c>
      <c r="H49" s="52">
        <v>9</v>
      </c>
      <c r="I49" s="52">
        <v>9</v>
      </c>
      <c r="J49" s="52">
        <v>11</v>
      </c>
      <c r="K49" s="52">
        <v>8</v>
      </c>
      <c r="L49" s="52">
        <v>8</v>
      </c>
      <c r="M49" s="52">
        <v>10</v>
      </c>
      <c r="N49" s="52">
        <v>11</v>
      </c>
      <c r="O49" s="52">
        <v>9</v>
      </c>
      <c r="P49" s="52">
        <v>5</v>
      </c>
      <c r="Q49" s="52">
        <v>7</v>
      </c>
      <c r="R49" s="52">
        <v>5</v>
      </c>
      <c r="S49" s="52">
        <v>2</v>
      </c>
      <c r="T49" s="52">
        <v>2</v>
      </c>
      <c r="U49" s="52">
        <v>4</v>
      </c>
      <c r="V49" s="52">
        <v>7</v>
      </c>
      <c r="W49" s="52">
        <v>5</v>
      </c>
      <c r="X49" s="52">
        <v>7</v>
      </c>
      <c r="Y49" s="52">
        <v>10</v>
      </c>
      <c r="DA49" s="63" t="s">
        <v>1362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1</v>
      </c>
      <c r="D51" s="52">
        <v>1</v>
      </c>
      <c r="E51" s="52">
        <v>1</v>
      </c>
      <c r="F51" s="52">
        <v>2</v>
      </c>
      <c r="G51" s="52">
        <v>2</v>
      </c>
      <c r="H51" s="52">
        <v>1</v>
      </c>
      <c r="I51" s="52">
        <v>2</v>
      </c>
      <c r="J51" s="52">
        <v>2</v>
      </c>
      <c r="K51" s="52">
        <v>2</v>
      </c>
      <c r="L51" s="52">
        <v>2</v>
      </c>
      <c r="M51" s="52">
        <v>2</v>
      </c>
      <c r="N51" s="52">
        <v>3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1</v>
      </c>
      <c r="Y51" s="52">
        <v>0</v>
      </c>
      <c r="DA51" s="63" t="s">
        <v>1363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1</v>
      </c>
      <c r="E53" s="52">
        <v>0</v>
      </c>
      <c r="F53" s="52">
        <v>2</v>
      </c>
      <c r="G53" s="52">
        <v>1</v>
      </c>
      <c r="H53" s="52">
        <v>4</v>
      </c>
      <c r="I53" s="52">
        <v>5</v>
      </c>
      <c r="J53" s="52">
        <v>8</v>
      </c>
      <c r="K53" s="52">
        <v>6</v>
      </c>
      <c r="L53" s="52">
        <v>5</v>
      </c>
      <c r="M53" s="52">
        <v>6</v>
      </c>
      <c r="N53" s="52">
        <v>6</v>
      </c>
      <c r="O53" s="52">
        <v>5</v>
      </c>
      <c r="P53" s="52">
        <v>2</v>
      </c>
      <c r="Q53" s="52">
        <v>4</v>
      </c>
      <c r="R53" s="52">
        <v>2</v>
      </c>
      <c r="S53" s="52">
        <v>1</v>
      </c>
      <c r="T53" s="52">
        <v>1</v>
      </c>
      <c r="U53" s="52">
        <v>2</v>
      </c>
      <c r="V53" s="52">
        <v>4</v>
      </c>
      <c r="W53" s="52">
        <v>1</v>
      </c>
      <c r="X53" s="52">
        <v>5</v>
      </c>
      <c r="Y53" s="52">
        <v>6</v>
      </c>
      <c r="DA53" s="63" t="s">
        <v>1364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1365</v>
      </c>
    </row>
    <row r="55" spans="1:105" ht="12" customHeight="1" x14ac:dyDescent="0.25">
      <c r="A55" s="108" t="s">
        <v>122</v>
      </c>
      <c r="B55" s="52"/>
      <c r="C55" s="52">
        <v>4</v>
      </c>
      <c r="D55" s="52">
        <v>2</v>
      </c>
      <c r="E55" s="52">
        <v>3</v>
      </c>
      <c r="F55" s="52">
        <v>2</v>
      </c>
      <c r="G55" s="52">
        <v>3</v>
      </c>
      <c r="H55" s="52">
        <v>4</v>
      </c>
      <c r="I55" s="52">
        <v>2</v>
      </c>
      <c r="J55" s="52">
        <v>1</v>
      </c>
      <c r="K55" s="52">
        <v>1</v>
      </c>
      <c r="L55" s="52">
        <v>2</v>
      </c>
      <c r="M55" s="52">
        <v>3</v>
      </c>
      <c r="N55" s="52">
        <v>3</v>
      </c>
      <c r="O55" s="52">
        <v>2</v>
      </c>
      <c r="P55" s="52">
        <v>1</v>
      </c>
      <c r="Q55" s="52">
        <v>2</v>
      </c>
      <c r="R55" s="52">
        <v>1</v>
      </c>
      <c r="S55" s="52">
        <v>0</v>
      </c>
      <c r="T55" s="52">
        <v>1</v>
      </c>
      <c r="U55" s="52">
        <v>1</v>
      </c>
      <c r="V55" s="52">
        <v>2</v>
      </c>
      <c r="W55" s="52">
        <v>2</v>
      </c>
      <c r="X55" s="52">
        <v>1</v>
      </c>
      <c r="Y55" s="52">
        <v>2</v>
      </c>
      <c r="DA55" s="63" t="s">
        <v>1366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1</v>
      </c>
      <c r="F56" s="52">
        <v>1</v>
      </c>
      <c r="G56" s="52">
        <v>1</v>
      </c>
      <c r="H56" s="52">
        <v>1</v>
      </c>
      <c r="I56" s="52">
        <v>2</v>
      </c>
      <c r="J56" s="52">
        <v>2</v>
      </c>
      <c r="K56" s="52">
        <v>1</v>
      </c>
      <c r="L56" s="52">
        <v>1</v>
      </c>
      <c r="M56" s="52">
        <v>1</v>
      </c>
      <c r="N56" s="52">
        <v>2</v>
      </c>
      <c r="O56" s="52">
        <v>2</v>
      </c>
      <c r="P56" s="52">
        <v>2</v>
      </c>
      <c r="Q56" s="52">
        <v>1</v>
      </c>
      <c r="R56" s="52">
        <v>2</v>
      </c>
      <c r="S56" s="52">
        <v>1</v>
      </c>
      <c r="T56" s="52">
        <v>0</v>
      </c>
      <c r="U56" s="52">
        <v>1</v>
      </c>
      <c r="V56" s="52">
        <v>1</v>
      </c>
      <c r="W56" s="52">
        <v>2</v>
      </c>
      <c r="X56" s="52">
        <v>1</v>
      </c>
      <c r="Y56" s="52">
        <v>2</v>
      </c>
      <c r="DA56" s="63" t="s">
        <v>1367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1</v>
      </c>
      <c r="D58" s="52">
        <v>1</v>
      </c>
      <c r="E58" s="52">
        <v>1</v>
      </c>
      <c r="F58" s="52">
        <v>1</v>
      </c>
      <c r="G58" s="52">
        <v>1</v>
      </c>
      <c r="H58" s="52">
        <v>2</v>
      </c>
      <c r="I58" s="52">
        <v>2</v>
      </c>
      <c r="J58" s="52">
        <v>2</v>
      </c>
      <c r="K58" s="52">
        <v>2</v>
      </c>
      <c r="L58" s="52">
        <v>2</v>
      </c>
      <c r="M58" s="52">
        <v>3</v>
      </c>
      <c r="N58" s="52">
        <v>3</v>
      </c>
      <c r="O58" s="52">
        <v>2</v>
      </c>
      <c r="P58" s="52">
        <v>1</v>
      </c>
      <c r="Q58" s="52">
        <v>1</v>
      </c>
      <c r="R58" s="52">
        <v>1</v>
      </c>
      <c r="S58" s="52">
        <v>0</v>
      </c>
      <c r="T58" s="52">
        <v>0</v>
      </c>
      <c r="U58" s="52">
        <v>1</v>
      </c>
      <c r="V58" s="52">
        <v>1</v>
      </c>
      <c r="W58" s="52">
        <v>1</v>
      </c>
      <c r="X58" s="52">
        <v>1</v>
      </c>
      <c r="Y58" s="52">
        <v>2</v>
      </c>
      <c r="DA58" s="63" t="s">
        <v>1368</v>
      </c>
    </row>
    <row r="59" spans="1:105" ht="12" customHeight="1" x14ac:dyDescent="0.25">
      <c r="A59" s="115" t="s">
        <v>120</v>
      </c>
      <c r="B59" s="36"/>
      <c r="C59" s="36">
        <v>3</v>
      </c>
      <c r="D59" s="36">
        <v>2</v>
      </c>
      <c r="E59" s="36">
        <v>3</v>
      </c>
      <c r="F59" s="36">
        <v>4</v>
      </c>
      <c r="G59" s="36">
        <v>4</v>
      </c>
      <c r="H59" s="36">
        <v>7</v>
      </c>
      <c r="I59" s="36">
        <v>7</v>
      </c>
      <c r="J59" s="36">
        <v>9</v>
      </c>
      <c r="K59" s="36">
        <v>6</v>
      </c>
      <c r="L59" s="36">
        <v>6</v>
      </c>
      <c r="M59" s="36">
        <v>7</v>
      </c>
      <c r="N59" s="36">
        <v>8</v>
      </c>
      <c r="O59" s="36">
        <v>7</v>
      </c>
      <c r="P59" s="36">
        <v>4</v>
      </c>
      <c r="Q59" s="36">
        <v>6</v>
      </c>
      <c r="R59" s="36">
        <v>4</v>
      </c>
      <c r="S59" s="36">
        <v>2</v>
      </c>
      <c r="T59" s="36">
        <v>2</v>
      </c>
      <c r="U59" s="36">
        <v>3</v>
      </c>
      <c r="V59" s="36">
        <v>6</v>
      </c>
      <c r="W59" s="36">
        <v>4</v>
      </c>
      <c r="X59" s="36">
        <v>6</v>
      </c>
      <c r="Y59" s="36">
        <v>8</v>
      </c>
      <c r="DA59" s="60" t="s">
        <v>1369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1448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205</v>
      </c>
      <c r="B63" s="52"/>
      <c r="C63" s="52">
        <v>8</v>
      </c>
      <c r="D63" s="52">
        <v>7</v>
      </c>
      <c r="E63" s="52">
        <v>5</v>
      </c>
      <c r="F63" s="52">
        <v>6</v>
      </c>
      <c r="G63" s="52">
        <v>8</v>
      </c>
      <c r="H63" s="52">
        <v>10</v>
      </c>
      <c r="I63" s="52">
        <v>12</v>
      </c>
      <c r="J63" s="52">
        <v>12</v>
      </c>
      <c r="K63" s="52">
        <v>12</v>
      </c>
      <c r="L63" s="52">
        <v>14</v>
      </c>
      <c r="M63" s="52">
        <v>19</v>
      </c>
      <c r="N63" s="52">
        <v>22</v>
      </c>
      <c r="O63" s="52">
        <v>21</v>
      </c>
      <c r="P63" s="52">
        <v>7</v>
      </c>
      <c r="Q63" s="52">
        <v>9</v>
      </c>
      <c r="R63" s="52">
        <v>12</v>
      </c>
      <c r="S63" s="52">
        <v>8</v>
      </c>
      <c r="T63" s="52">
        <v>7</v>
      </c>
      <c r="U63" s="52">
        <v>8</v>
      </c>
      <c r="V63" s="52">
        <v>14</v>
      </c>
      <c r="W63" s="52">
        <v>15</v>
      </c>
      <c r="X63" s="52">
        <v>17</v>
      </c>
      <c r="Y63" s="52">
        <v>18</v>
      </c>
      <c r="DA63" s="63" t="s">
        <v>1449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4</v>
      </c>
      <c r="D65" s="52">
        <v>3</v>
      </c>
      <c r="E65" s="52">
        <v>2</v>
      </c>
      <c r="F65" s="52">
        <v>3</v>
      </c>
      <c r="G65" s="52">
        <v>6</v>
      </c>
      <c r="H65" s="52">
        <v>5</v>
      </c>
      <c r="I65" s="52">
        <v>8</v>
      </c>
      <c r="J65" s="52">
        <v>7</v>
      </c>
      <c r="K65" s="52">
        <v>8</v>
      </c>
      <c r="L65" s="52">
        <v>9</v>
      </c>
      <c r="M65" s="52">
        <v>7</v>
      </c>
      <c r="N65" s="52">
        <v>9</v>
      </c>
      <c r="O65" s="52">
        <v>10</v>
      </c>
      <c r="P65" s="52">
        <v>8</v>
      </c>
      <c r="Q65" s="52">
        <v>5</v>
      </c>
      <c r="R65" s="52">
        <v>7</v>
      </c>
      <c r="S65" s="52">
        <v>5</v>
      </c>
      <c r="T65" s="52">
        <v>7</v>
      </c>
      <c r="U65" s="52">
        <v>5</v>
      </c>
      <c r="V65" s="52">
        <v>5</v>
      </c>
      <c r="W65" s="52">
        <v>7</v>
      </c>
      <c r="X65" s="52">
        <v>5</v>
      </c>
      <c r="Y65" s="52">
        <v>8</v>
      </c>
      <c r="DA65" s="63" t="s">
        <v>1450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8</v>
      </c>
      <c r="D67" s="52">
        <f t="shared" si="0"/>
        <v>6</v>
      </c>
      <c r="E67" s="52">
        <f t="shared" si="0"/>
        <v>8</v>
      </c>
      <c r="F67" s="52">
        <f t="shared" si="0"/>
        <v>6</v>
      </c>
      <c r="G67" s="52">
        <f t="shared" si="0"/>
        <v>8</v>
      </c>
      <c r="H67" s="52">
        <f t="shared" si="0"/>
        <v>11</v>
      </c>
      <c r="I67" s="52">
        <f t="shared" si="0"/>
        <v>7</v>
      </c>
      <c r="J67" s="52">
        <f t="shared" si="0"/>
        <v>15</v>
      </c>
      <c r="K67" s="52">
        <f t="shared" si="0"/>
        <v>16</v>
      </c>
      <c r="L67" s="52">
        <f t="shared" si="0"/>
        <v>16</v>
      </c>
      <c r="M67" s="52">
        <f t="shared" si="0"/>
        <v>17</v>
      </c>
      <c r="N67" s="52">
        <f t="shared" si="0"/>
        <v>16</v>
      </c>
      <c r="O67" s="52">
        <f t="shared" si="0"/>
        <v>21</v>
      </c>
      <c r="P67" s="52">
        <f t="shared" si="0"/>
        <v>3</v>
      </c>
      <c r="Q67" s="52">
        <f t="shared" si="0"/>
        <v>17</v>
      </c>
      <c r="R67" s="52">
        <f t="shared" ref="R67:V67" si="1">R39-R53</f>
        <v>7</v>
      </c>
      <c r="S67" s="52">
        <f t="shared" si="1"/>
        <v>6</v>
      </c>
      <c r="T67" s="52">
        <f t="shared" si="1"/>
        <v>7</v>
      </c>
      <c r="U67" s="52">
        <f t="shared" si="1"/>
        <v>8</v>
      </c>
      <c r="V67" s="52">
        <f t="shared" si="1"/>
        <v>17</v>
      </c>
      <c r="W67" s="52">
        <f t="shared" ref="W67:Y67" si="2">W39-W53</f>
        <v>3</v>
      </c>
      <c r="X67" s="52">
        <f t="shared" si="2"/>
        <v>14</v>
      </c>
      <c r="Y67" s="52">
        <f t="shared" si="2"/>
        <v>19</v>
      </c>
      <c r="DA67" s="63" t="s">
        <v>1451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1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1452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6</v>
      </c>
      <c r="D69" s="52">
        <f t="shared" si="6"/>
        <v>5</v>
      </c>
      <c r="E69" s="52">
        <f t="shared" si="6"/>
        <v>4</v>
      </c>
      <c r="F69" s="52">
        <f t="shared" si="6"/>
        <v>3</v>
      </c>
      <c r="G69" s="52">
        <f t="shared" si="6"/>
        <v>7</v>
      </c>
      <c r="H69" s="52">
        <f t="shared" si="6"/>
        <v>6</v>
      </c>
      <c r="I69" s="52">
        <f t="shared" si="6"/>
        <v>6</v>
      </c>
      <c r="J69" s="52">
        <f t="shared" si="6"/>
        <v>1</v>
      </c>
      <c r="K69" s="52">
        <f t="shared" si="6"/>
        <v>1</v>
      </c>
      <c r="L69" s="52">
        <f t="shared" si="6"/>
        <v>6</v>
      </c>
      <c r="M69" s="52">
        <f t="shared" si="6"/>
        <v>7</v>
      </c>
      <c r="N69" s="52">
        <f t="shared" si="6"/>
        <v>8</v>
      </c>
      <c r="O69" s="52">
        <f t="shared" si="6"/>
        <v>5</v>
      </c>
      <c r="P69" s="52">
        <f t="shared" si="6"/>
        <v>1</v>
      </c>
      <c r="Q69" s="52">
        <f t="shared" si="6"/>
        <v>1</v>
      </c>
      <c r="R69" s="52">
        <f t="shared" ref="R69:V69" si="7">R41-R55</f>
        <v>2</v>
      </c>
      <c r="S69" s="52">
        <f t="shared" si="7"/>
        <v>1</v>
      </c>
      <c r="T69" s="52">
        <f t="shared" si="7"/>
        <v>8</v>
      </c>
      <c r="U69" s="52">
        <f t="shared" si="7"/>
        <v>11</v>
      </c>
      <c r="V69" s="52">
        <f t="shared" si="7"/>
        <v>3</v>
      </c>
      <c r="W69" s="52">
        <f t="shared" ref="W69:Y69" si="8">W41-W55</f>
        <v>7</v>
      </c>
      <c r="X69" s="52">
        <f t="shared" si="8"/>
        <v>1</v>
      </c>
      <c r="Y69" s="52">
        <f t="shared" si="8"/>
        <v>4</v>
      </c>
      <c r="DA69" s="63" t="s">
        <v>1453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</v>
      </c>
      <c r="D70" s="52">
        <f t="shared" si="9"/>
        <v>1</v>
      </c>
      <c r="E70" s="52">
        <f t="shared" si="9"/>
        <v>1</v>
      </c>
      <c r="F70" s="52">
        <f t="shared" si="9"/>
        <v>1</v>
      </c>
      <c r="G70" s="52">
        <f t="shared" si="9"/>
        <v>1</v>
      </c>
      <c r="H70" s="52">
        <f t="shared" si="9"/>
        <v>1</v>
      </c>
      <c r="I70" s="52">
        <f t="shared" si="9"/>
        <v>2</v>
      </c>
      <c r="J70" s="52">
        <f t="shared" si="9"/>
        <v>2</v>
      </c>
      <c r="K70" s="52">
        <f t="shared" si="9"/>
        <v>2</v>
      </c>
      <c r="L70" s="52">
        <f t="shared" si="9"/>
        <v>2</v>
      </c>
      <c r="M70" s="52">
        <f t="shared" si="9"/>
        <v>1</v>
      </c>
      <c r="N70" s="52">
        <f t="shared" si="9"/>
        <v>3</v>
      </c>
      <c r="O70" s="52">
        <f t="shared" si="9"/>
        <v>3</v>
      </c>
      <c r="P70" s="52">
        <f t="shared" si="9"/>
        <v>10</v>
      </c>
      <c r="Q70" s="52">
        <f t="shared" si="9"/>
        <v>1</v>
      </c>
      <c r="R70" s="52">
        <f t="shared" ref="R70:V70" si="10">R42-R56</f>
        <v>14</v>
      </c>
      <c r="S70" s="52">
        <f t="shared" si="10"/>
        <v>10</v>
      </c>
      <c r="T70" s="52">
        <f t="shared" si="10"/>
        <v>1</v>
      </c>
      <c r="U70" s="52">
        <f t="shared" si="10"/>
        <v>1</v>
      </c>
      <c r="V70" s="52">
        <f t="shared" si="10"/>
        <v>1</v>
      </c>
      <c r="W70" s="52">
        <f t="shared" ref="W70:Y70" si="11">W42-W56</f>
        <v>19</v>
      </c>
      <c r="X70" s="52">
        <f t="shared" si="11"/>
        <v>6</v>
      </c>
      <c r="Y70" s="52">
        <f t="shared" si="11"/>
        <v>2</v>
      </c>
      <c r="DA70" s="63" t="s">
        <v>1454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6</v>
      </c>
      <c r="D72" s="52">
        <v>8</v>
      </c>
      <c r="E72" s="52">
        <v>6</v>
      </c>
      <c r="F72" s="52">
        <v>8</v>
      </c>
      <c r="G72" s="52">
        <v>7</v>
      </c>
      <c r="H72" s="52">
        <v>7</v>
      </c>
      <c r="I72" s="52">
        <v>4</v>
      </c>
      <c r="J72" s="52">
        <v>2</v>
      </c>
      <c r="K72" s="52">
        <v>4</v>
      </c>
      <c r="L72" s="52">
        <v>8</v>
      </c>
      <c r="M72" s="52">
        <v>7</v>
      </c>
      <c r="N72" s="52">
        <v>5</v>
      </c>
      <c r="O72" s="52">
        <v>5</v>
      </c>
      <c r="P72" s="52">
        <v>4</v>
      </c>
      <c r="Q72" s="52">
        <v>5</v>
      </c>
      <c r="R72" s="52">
        <v>6</v>
      </c>
      <c r="S72" s="52">
        <v>5</v>
      </c>
      <c r="T72" s="52">
        <v>6</v>
      </c>
      <c r="U72" s="52">
        <v>3</v>
      </c>
      <c r="V72" s="52">
        <v>4</v>
      </c>
      <c r="W72" s="52">
        <v>4</v>
      </c>
      <c r="X72" s="52">
        <v>3</v>
      </c>
      <c r="Y72" s="52">
        <v>2</v>
      </c>
      <c r="DA72" s="63" t="s">
        <v>1455</v>
      </c>
    </row>
    <row r="73" spans="1:105" ht="12" customHeight="1" x14ac:dyDescent="0.25">
      <c r="A73" s="115" t="s">
        <v>120</v>
      </c>
      <c r="B73" s="36"/>
      <c r="C73" s="36">
        <v>21</v>
      </c>
      <c r="D73" s="36">
        <v>19</v>
      </c>
      <c r="E73" s="36">
        <v>18</v>
      </c>
      <c r="F73" s="36">
        <v>19</v>
      </c>
      <c r="G73" s="36">
        <v>23</v>
      </c>
      <c r="H73" s="36">
        <v>30</v>
      </c>
      <c r="I73" s="36">
        <v>15</v>
      </c>
      <c r="J73" s="36">
        <v>17</v>
      </c>
      <c r="K73" s="36">
        <v>17</v>
      </c>
      <c r="L73" s="36">
        <v>21</v>
      </c>
      <c r="M73" s="36">
        <v>23</v>
      </c>
      <c r="N73" s="36">
        <v>28</v>
      </c>
      <c r="O73" s="36">
        <v>32</v>
      </c>
      <c r="P73" s="36">
        <v>22</v>
      </c>
      <c r="Q73" s="36">
        <v>28</v>
      </c>
      <c r="R73" s="36">
        <v>30</v>
      </c>
      <c r="S73" s="36">
        <v>28</v>
      </c>
      <c r="T73" s="36">
        <v>22</v>
      </c>
      <c r="U73" s="36">
        <v>31</v>
      </c>
      <c r="V73" s="36">
        <v>33</v>
      </c>
      <c r="W73" s="36">
        <v>32</v>
      </c>
      <c r="X73" s="36">
        <v>31</v>
      </c>
      <c r="Y73" s="36">
        <v>31</v>
      </c>
      <c r="DA73" s="60" t="s">
        <v>1456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1535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X78" s="128">
        <f>RES_hhdet_numvin!X106</f>
        <v>0</v>
      </c>
      <c r="Y78" s="128">
        <f>RES_hhdet_numvin!Y106</f>
        <v>0</v>
      </c>
      <c r="DA78" s="133"/>
    </row>
    <row r="79" spans="1:105" ht="12" customHeight="1" x14ac:dyDescent="0.25">
      <c r="A79" s="97" t="s">
        <v>205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4</v>
      </c>
      <c r="K79" s="52">
        <f>RES_hhdet_numvin!K107</f>
        <v>7</v>
      </c>
      <c r="L79" s="52">
        <f>RES_hhdet_numvin!L107</f>
        <v>10</v>
      </c>
      <c r="M79" s="52">
        <f>RES_hhdet_numvin!M107</f>
        <v>17</v>
      </c>
      <c r="N79" s="52">
        <f>RES_hhdet_numvin!N107</f>
        <v>22</v>
      </c>
      <c r="O79" s="52">
        <f>RES_hhdet_numvin!O107</f>
        <v>23</v>
      </c>
      <c r="P79" s="52">
        <f>RES_hhdet_numvin!P107</f>
        <v>10</v>
      </c>
      <c r="Q79" s="52">
        <f>RES_hhdet_numvin!Q107</f>
        <v>14</v>
      </c>
      <c r="R79" s="52">
        <f>RES_hhdet_numvin!R107</f>
        <v>16</v>
      </c>
      <c r="S79" s="52">
        <f>RES_hhdet_numvin!S107</f>
        <v>10</v>
      </c>
      <c r="T79" s="52">
        <f>RES_hhdet_numvin!T107</f>
        <v>9</v>
      </c>
      <c r="U79" s="52">
        <f>RES_hhdet_numvin!U107</f>
        <v>12</v>
      </c>
      <c r="V79" s="52">
        <f>RES_hhdet_numvin!V107</f>
        <v>21</v>
      </c>
      <c r="W79" s="52">
        <f>RES_hhdet_numvin!W107</f>
        <v>20</v>
      </c>
      <c r="X79" s="52">
        <f>RES_hhdet_numvin!X107</f>
        <v>24</v>
      </c>
      <c r="Y79" s="52">
        <f>RES_hhdet_numvin!Y107</f>
        <v>28</v>
      </c>
      <c r="DA79" s="63" t="s">
        <v>1536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X80" s="138">
        <f>RES_hhdet_numvin!X108</f>
        <v>0</v>
      </c>
      <c r="Y80" s="138">
        <f>RES_hhdet_numvin!Y108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X81" s="150">
        <f>RES_hhdet_numvin!X109</f>
        <v>0</v>
      </c>
      <c r="Y81" s="150">
        <f>RES_hhdet_numvin!Y109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2</v>
      </c>
      <c r="S82" s="138">
        <f>RES_hhdet_numvin!S110</f>
        <v>3</v>
      </c>
      <c r="T82" s="138">
        <f>RES_hhdet_numvin!T110</f>
        <v>7</v>
      </c>
      <c r="U82" s="138">
        <f>RES_hhdet_numvin!U110</f>
        <v>5</v>
      </c>
      <c r="V82" s="138">
        <f>RES_hhdet_numvin!V110</f>
        <v>5</v>
      </c>
      <c r="W82" s="138">
        <f>RES_hhdet_numvin!W110</f>
        <v>7</v>
      </c>
      <c r="X82" s="138">
        <f>RES_hhdet_numvin!X110</f>
        <v>6</v>
      </c>
      <c r="Y82" s="138">
        <f>RES_hhdet_numvin!Y110</f>
        <v>8</v>
      </c>
      <c r="DA82" s="63" t="s">
        <v>1537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X83" s="150">
        <f>RES_hhdet_numvin!X111</f>
        <v>0</v>
      </c>
      <c r="Y83" s="150">
        <f>RES_hhdet_numvin!Y111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2</v>
      </c>
      <c r="K84" s="138">
        <f>RES_hhdet_numvin!K112</f>
        <v>4</v>
      </c>
      <c r="L84" s="138">
        <f>RES_hhdet_numvin!L112</f>
        <v>3</v>
      </c>
      <c r="M84" s="138">
        <f>RES_hhdet_numvin!M112</f>
        <v>7</v>
      </c>
      <c r="N84" s="138">
        <f>RES_hhdet_numvin!N112</f>
        <v>8</v>
      </c>
      <c r="O84" s="138">
        <f>RES_hhdet_numvin!O112</f>
        <v>12</v>
      </c>
      <c r="P84" s="138">
        <f>RES_hhdet_numvin!P112</f>
        <v>2</v>
      </c>
      <c r="Q84" s="138">
        <f>RES_hhdet_numvin!Q112</f>
        <v>14</v>
      </c>
      <c r="R84" s="138">
        <f>RES_hhdet_numvin!R112</f>
        <v>9</v>
      </c>
      <c r="S84" s="138">
        <f>RES_hhdet_numvin!S112</f>
        <v>7</v>
      </c>
      <c r="T84" s="138">
        <f>RES_hhdet_numvin!T112</f>
        <v>8</v>
      </c>
      <c r="U84" s="138">
        <f>RES_hhdet_numvin!U112</f>
        <v>10</v>
      </c>
      <c r="V84" s="138">
        <f>RES_hhdet_numvin!V112</f>
        <v>20</v>
      </c>
      <c r="W84" s="138">
        <f>RES_hhdet_numvin!W112</f>
        <v>4</v>
      </c>
      <c r="X84" s="138">
        <f>RES_hhdet_numvin!X112</f>
        <v>19</v>
      </c>
      <c r="Y84" s="138">
        <f>RES_hhdet_numvin!Y112</f>
        <v>25</v>
      </c>
      <c r="DA84" s="63" t="s">
        <v>1538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1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X85" s="138">
        <f>RES_hhdet_numvin!X113</f>
        <v>0</v>
      </c>
      <c r="Y85" s="138">
        <f>RES_hhdet_numvin!Y113</f>
        <v>0</v>
      </c>
      <c r="DA85" s="63" t="s">
        <v>1539</v>
      </c>
    </row>
    <row r="86" spans="1:105" ht="12" hidden="1" customHeight="1" x14ac:dyDescent="0.25">
      <c r="A86" s="108" t="s">
        <v>197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X86" s="138">
        <f>RES_hhdet_numvin!X114</f>
        <v>0</v>
      </c>
      <c r="Y86" s="138">
        <f>RES_hhdet_numvin!Y114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X87" s="138">
        <f>RES_hhdet_numvin!X115</f>
        <v>0</v>
      </c>
      <c r="Y87" s="138">
        <f>RES_hhdet_numvin!Y115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1</v>
      </c>
      <c r="S88" s="138">
        <f>RES_hhdet_numvin!S116</f>
        <v>1</v>
      </c>
      <c r="T88" s="138">
        <f>RES_hhdet_numvin!T116</f>
        <v>9</v>
      </c>
      <c r="U88" s="138">
        <f>RES_hhdet_numvin!U116</f>
        <v>11</v>
      </c>
      <c r="V88" s="138">
        <f>RES_hhdet_numvin!V116</f>
        <v>5</v>
      </c>
      <c r="W88" s="138">
        <f>RES_hhdet_numvin!W116</f>
        <v>9</v>
      </c>
      <c r="X88" s="138">
        <f>RES_hhdet_numvin!X116</f>
        <v>2</v>
      </c>
      <c r="Y88" s="138">
        <f>RES_hhdet_numvin!Y116</f>
        <v>6</v>
      </c>
      <c r="DA88" s="63" t="s">
        <v>1540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2</v>
      </c>
      <c r="S89" s="138">
        <f>RES_hhdet_numvin!S117</f>
        <v>9</v>
      </c>
      <c r="T89" s="138">
        <f>RES_hhdet_numvin!T117</f>
        <v>1</v>
      </c>
      <c r="U89" s="138">
        <f>RES_hhdet_numvin!U117</f>
        <v>2</v>
      </c>
      <c r="V89" s="138">
        <f>RES_hhdet_numvin!V117</f>
        <v>2</v>
      </c>
      <c r="W89" s="138">
        <f>RES_hhdet_numvin!W117</f>
        <v>21</v>
      </c>
      <c r="X89" s="138">
        <f>RES_hhdet_numvin!X117</f>
        <v>7</v>
      </c>
      <c r="Y89" s="138">
        <f>RES_hhdet_numvin!Y117</f>
        <v>4</v>
      </c>
      <c r="DA89" s="63" t="s">
        <v>1541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X90" s="138">
        <f>RES_hhdet_numvin!X118</f>
        <v>0</v>
      </c>
      <c r="Y90" s="138">
        <f>RES_hhdet_numvin!Y118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X91" s="148">
        <f>RES_hhdet_numvin!X119</f>
        <v>0</v>
      </c>
      <c r="Y91" s="148">
        <f>RES_hhdet_numvin!Y119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X92" s="150">
        <f>RES_hhdet_numvin!X120</f>
        <v>0</v>
      </c>
      <c r="Y92" s="150">
        <f>RES_hhdet_numvin!Y120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1</v>
      </c>
      <c r="S93" s="138">
        <f>RES_hhdet_numvin!S121</f>
        <v>5</v>
      </c>
      <c r="T93" s="138">
        <f>RES_hhdet_numvin!T121</f>
        <v>6</v>
      </c>
      <c r="U93" s="138">
        <f>RES_hhdet_numvin!U121</f>
        <v>4</v>
      </c>
      <c r="V93" s="138">
        <f>RES_hhdet_numvin!V121</f>
        <v>5</v>
      </c>
      <c r="W93" s="138">
        <f>RES_hhdet_numvin!W121</f>
        <v>5</v>
      </c>
      <c r="X93" s="138">
        <f>RES_hhdet_numvin!X121</f>
        <v>4</v>
      </c>
      <c r="Y93" s="138">
        <f>RES_hhdet_numvin!Y121</f>
        <v>4</v>
      </c>
      <c r="DA93" s="63" t="s">
        <v>1542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10</v>
      </c>
      <c r="S94" s="39">
        <f>RES_hhdet_numvin!S122</f>
        <v>15</v>
      </c>
      <c r="T94" s="39">
        <f>RES_hhdet_numvin!T122</f>
        <v>19</v>
      </c>
      <c r="U94" s="39">
        <f>RES_hhdet_numvin!U122</f>
        <v>27</v>
      </c>
      <c r="V94" s="39">
        <f>RES_hhdet_numvin!V122</f>
        <v>34</v>
      </c>
      <c r="W94" s="39">
        <f>RES_hhdet_numvin!W122</f>
        <v>33</v>
      </c>
      <c r="X94" s="39">
        <f>RES_hhdet_numvin!X122</f>
        <v>36</v>
      </c>
      <c r="Y94" s="39">
        <f>RES_hhdet_numvin!Y122</f>
        <v>39</v>
      </c>
      <c r="DA94" s="60" t="s">
        <v>1543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0.1122218455063628</v>
      </c>
      <c r="C98" s="117">
        <f t="shared" si="12"/>
        <v>0.11448408915240456</v>
      </c>
      <c r="D98" s="117">
        <f t="shared" si="12"/>
        <v>0.11266221832127409</v>
      </c>
      <c r="E98" s="117">
        <f t="shared" si="12"/>
        <v>0.11183010324223518</v>
      </c>
      <c r="F98" s="117">
        <f t="shared" si="12"/>
        <v>0.11072284328076515</v>
      </c>
      <c r="G98" s="117">
        <f t="shared" si="12"/>
        <v>0.11074080281252997</v>
      </c>
      <c r="H98" s="117">
        <f t="shared" si="12"/>
        <v>0.11227840501555189</v>
      </c>
      <c r="I98" s="117">
        <f t="shared" si="12"/>
        <v>0.11221016804226489</v>
      </c>
      <c r="J98" s="117">
        <f t="shared" si="12"/>
        <v>0.11211531866194739</v>
      </c>
      <c r="K98" s="117">
        <f t="shared" si="12"/>
        <v>0.11181176721534664</v>
      </c>
      <c r="L98" s="117">
        <f t="shared" si="12"/>
        <v>0.11262979206972175</v>
      </c>
      <c r="M98" s="117">
        <f t="shared" si="12"/>
        <v>0.11288777300503539</v>
      </c>
      <c r="N98" s="117">
        <f t="shared" si="12"/>
        <v>0.11319961206694605</v>
      </c>
      <c r="O98" s="117">
        <f t="shared" si="12"/>
        <v>0.1120257633708527</v>
      </c>
      <c r="P98" s="117">
        <f t="shared" si="12"/>
        <v>0.11401318310801556</v>
      </c>
      <c r="Q98" s="117">
        <f t="shared" si="12"/>
        <v>0.11379450886096003</v>
      </c>
      <c r="R98" s="117">
        <f t="shared" ref="R98:V98" si="13">R99+R102+R104+R113</f>
        <v>0.11459952314695988</v>
      </c>
      <c r="S98" s="117">
        <f t="shared" si="13"/>
        <v>0.11496733341449067</v>
      </c>
      <c r="T98" s="117">
        <f t="shared" si="13"/>
        <v>0.11533472897560074</v>
      </c>
      <c r="U98" s="117">
        <f t="shared" si="13"/>
        <v>0.11430857873368494</v>
      </c>
      <c r="V98" s="117">
        <f t="shared" si="13"/>
        <v>0.11384398397227605</v>
      </c>
      <c r="W98" s="117">
        <f t="shared" ref="W98:Y98" si="14">W99+W102+W104+W113</f>
        <v>0.11513332060146213</v>
      </c>
      <c r="X98" s="117">
        <f t="shared" si="14"/>
        <v>0.11559562178296603</v>
      </c>
      <c r="Y98" s="117">
        <f t="shared" si="14"/>
        <v>0.1142384367969715</v>
      </c>
      <c r="DA98" s="129" t="s">
        <v>1669</v>
      </c>
    </row>
    <row r="99" spans="1:105" ht="12" customHeight="1" x14ac:dyDescent="0.25">
      <c r="A99" s="121" t="s">
        <v>57</v>
      </c>
      <c r="B99" s="122">
        <f t="shared" ref="B99:Q99" si="15">SUM(B100:B101)</f>
        <v>7.8240553339977273E-2</v>
      </c>
      <c r="C99" s="122">
        <f t="shared" si="15"/>
        <v>7.8148554589193647E-2</v>
      </c>
      <c r="D99" s="122">
        <f t="shared" si="15"/>
        <v>7.8885401714211031E-2</v>
      </c>
      <c r="E99" s="122">
        <f t="shared" si="15"/>
        <v>8.0016928424700123E-2</v>
      </c>
      <c r="F99" s="122">
        <f t="shared" si="15"/>
        <v>8.0710057145895284E-2</v>
      </c>
      <c r="G99" s="122">
        <f t="shared" si="15"/>
        <v>8.0771453547038005E-2</v>
      </c>
      <c r="H99" s="122">
        <f t="shared" si="15"/>
        <v>8.0670335414740238E-2</v>
      </c>
      <c r="I99" s="122">
        <f t="shared" si="15"/>
        <v>8.0531015719163462E-2</v>
      </c>
      <c r="J99" s="122">
        <f t="shared" si="15"/>
        <v>8.0039464630794796E-2</v>
      </c>
      <c r="K99" s="122">
        <f t="shared" si="15"/>
        <v>8.053900077779505E-2</v>
      </c>
      <c r="L99" s="122">
        <f t="shared" si="15"/>
        <v>8.1407575969684634E-2</v>
      </c>
      <c r="M99" s="122">
        <f t="shared" si="15"/>
        <v>7.9891491456957162E-2</v>
      </c>
      <c r="N99" s="122">
        <f t="shared" si="15"/>
        <v>7.9586086572343548E-2</v>
      </c>
      <c r="O99" s="122">
        <f t="shared" si="15"/>
        <v>7.8597708223377485E-2</v>
      </c>
      <c r="P99" s="122">
        <f t="shared" si="15"/>
        <v>7.8147624654616207E-2</v>
      </c>
      <c r="Q99" s="122">
        <f t="shared" si="15"/>
        <v>7.8091298627558564E-2</v>
      </c>
      <c r="R99" s="122">
        <f t="shared" ref="R99:V99" si="16">SUM(R100:R101)</f>
        <v>7.5983176189785021E-2</v>
      </c>
      <c r="S99" s="122">
        <f t="shared" si="16"/>
        <v>7.6224193561736694E-2</v>
      </c>
      <c r="T99" s="122">
        <f t="shared" si="16"/>
        <v>7.7666601529898127E-2</v>
      </c>
      <c r="U99" s="122">
        <f t="shared" si="16"/>
        <v>7.7187533722554519E-2</v>
      </c>
      <c r="V99" s="122">
        <f t="shared" si="16"/>
        <v>7.7457309226259527E-2</v>
      </c>
      <c r="W99" s="122">
        <f t="shared" ref="W99:Y99" si="17">SUM(W100:W101)</f>
        <v>7.7719480034898342E-2</v>
      </c>
      <c r="X99" s="122">
        <f t="shared" si="17"/>
        <v>7.797186053430108E-2</v>
      </c>
      <c r="Y99" s="122">
        <f t="shared" si="17"/>
        <v>7.8178141283170008E-2</v>
      </c>
      <c r="DA99" s="130" t="s">
        <v>1670</v>
      </c>
    </row>
    <row r="100" spans="1:105" ht="12" customHeight="1" x14ac:dyDescent="0.25">
      <c r="A100" s="97" t="s">
        <v>197</v>
      </c>
      <c r="B100" s="98">
        <v>7.7996385650554917E-2</v>
      </c>
      <c r="C100" s="98">
        <v>7.790367154237432E-2</v>
      </c>
      <c r="D100" s="98">
        <v>7.8645398778808023E-2</v>
      </c>
      <c r="E100" s="98">
        <v>7.9788555068062178E-2</v>
      </c>
      <c r="F100" s="98">
        <v>8.0479167485808328E-2</v>
      </c>
      <c r="G100" s="98">
        <v>8.054685955513001E-2</v>
      </c>
      <c r="H100" s="98">
        <v>8.0453157369524311E-2</v>
      </c>
      <c r="I100" s="98">
        <v>8.0313842922619422E-2</v>
      </c>
      <c r="J100" s="98">
        <v>7.9826574687450955E-2</v>
      </c>
      <c r="K100" s="98">
        <v>8.033062872275723E-2</v>
      </c>
      <c r="L100" s="98">
        <v>8.1195722537775877E-2</v>
      </c>
      <c r="M100" s="98">
        <v>7.9679172089903424E-2</v>
      </c>
      <c r="N100" s="98">
        <v>7.9374283166446055E-2</v>
      </c>
      <c r="O100" s="98">
        <v>7.8382866035564477E-2</v>
      </c>
      <c r="P100" s="98">
        <v>7.7930769206956546E-2</v>
      </c>
      <c r="Q100" s="98">
        <v>7.7883130436194214E-2</v>
      </c>
      <c r="R100" s="98">
        <v>7.5779964344287049E-2</v>
      </c>
      <c r="S100" s="98">
        <v>7.6023142901181201E-2</v>
      </c>
      <c r="T100" s="98">
        <v>7.7459419235951996E-2</v>
      </c>
      <c r="U100" s="98">
        <v>7.69833536642308E-2</v>
      </c>
      <c r="V100" s="98">
        <v>7.7251450618177064E-2</v>
      </c>
      <c r="W100" s="98">
        <v>7.7511197409664709E-2</v>
      </c>
      <c r="X100" s="98">
        <v>7.7758706953044918E-2</v>
      </c>
      <c r="Y100" s="98">
        <v>7.7963624524741149E-2</v>
      </c>
      <c r="DA100" s="63" t="s">
        <v>1671</v>
      </c>
    </row>
    <row r="101" spans="1:105" ht="12" customHeight="1" x14ac:dyDescent="0.25">
      <c r="A101" s="97" t="s">
        <v>53</v>
      </c>
      <c r="B101" s="98">
        <v>2.4416768942235926E-4</v>
      </c>
      <c r="C101" s="98">
        <v>2.4488304681932201E-4</v>
      </c>
      <c r="D101" s="98">
        <v>2.400029354030039E-4</v>
      </c>
      <c r="E101" s="98">
        <v>2.2837335663793937E-4</v>
      </c>
      <c r="F101" s="98">
        <v>2.3088966008695237E-4</v>
      </c>
      <c r="G101" s="98">
        <v>2.2459399190798978E-4</v>
      </c>
      <c r="H101" s="98">
        <v>2.1717804521592977E-4</v>
      </c>
      <c r="I101" s="98">
        <v>2.171727965440368E-4</v>
      </c>
      <c r="J101" s="98">
        <v>2.128899433438421E-4</v>
      </c>
      <c r="K101" s="98">
        <v>2.0837205503781742E-4</v>
      </c>
      <c r="L101" s="98">
        <v>2.1185343190875056E-4</v>
      </c>
      <c r="M101" s="98">
        <v>2.1231936705373987E-4</v>
      </c>
      <c r="N101" s="98">
        <v>2.1180340589749819E-4</v>
      </c>
      <c r="O101" s="98">
        <v>2.148421878130056E-4</v>
      </c>
      <c r="P101" s="98">
        <v>2.1685544765966141E-4</v>
      </c>
      <c r="Q101" s="98">
        <v>2.0816819136435638E-4</v>
      </c>
      <c r="R101" s="98">
        <v>2.0321184549797517E-4</v>
      </c>
      <c r="S101" s="98">
        <v>2.0105066055549022E-4</v>
      </c>
      <c r="T101" s="98">
        <v>2.0718229394612773E-4</v>
      </c>
      <c r="U101" s="98">
        <v>2.0418005832371498E-4</v>
      </c>
      <c r="V101" s="98">
        <v>2.0585860808246915E-4</v>
      </c>
      <c r="W101" s="98">
        <v>2.0828262523363598E-4</v>
      </c>
      <c r="X101" s="98">
        <v>2.1315358125615518E-4</v>
      </c>
      <c r="Y101" s="98">
        <v>2.145167584288559E-4</v>
      </c>
      <c r="DA101" s="63" t="s">
        <v>1672</v>
      </c>
    </row>
    <row r="102" spans="1:105" ht="12" customHeight="1" x14ac:dyDescent="0.25">
      <c r="A102" s="121" t="s">
        <v>92</v>
      </c>
      <c r="B102" s="122">
        <f t="shared" ref="B102:Y102" si="18">B103</f>
        <v>5.1312142583315916E-4</v>
      </c>
      <c r="C102" s="122">
        <f t="shared" si="18"/>
        <v>6.2362868392347687E-4</v>
      </c>
      <c r="D102" s="122">
        <f t="shared" si="18"/>
        <v>4.5830658899917746E-4</v>
      </c>
      <c r="E102" s="122">
        <f t="shared" si="18"/>
        <v>8.7024712825498356E-4</v>
      </c>
      <c r="F102" s="122">
        <f t="shared" si="18"/>
        <v>6.8493920588829694E-4</v>
      </c>
      <c r="G102" s="122">
        <f t="shared" si="18"/>
        <v>8.3357221803091524E-4</v>
      </c>
      <c r="H102" s="122">
        <f t="shared" si="18"/>
        <v>9.398584904393055E-4</v>
      </c>
      <c r="I102" s="122">
        <f t="shared" si="18"/>
        <v>6.5531915090425016E-4</v>
      </c>
      <c r="J102" s="122">
        <f t="shared" si="18"/>
        <v>8.6250155619576729E-4</v>
      </c>
      <c r="K102" s="122">
        <f t="shared" si="18"/>
        <v>1.4563555847855515E-3</v>
      </c>
      <c r="L102" s="122">
        <f t="shared" si="18"/>
        <v>1.4752373925886123E-3</v>
      </c>
      <c r="M102" s="122">
        <f t="shared" si="18"/>
        <v>1.5422561115718486E-3</v>
      </c>
      <c r="N102" s="122">
        <f t="shared" si="18"/>
        <v>1.5048199673746395E-3</v>
      </c>
      <c r="O102" s="122">
        <f t="shared" si="18"/>
        <v>1.4438461725147247E-3</v>
      </c>
      <c r="P102" s="122">
        <f t="shared" si="18"/>
        <v>1.1569504794293895E-3</v>
      </c>
      <c r="Q102" s="122">
        <f t="shared" si="18"/>
        <v>1.7289705395687328E-3</v>
      </c>
      <c r="R102" s="122">
        <f t="shared" si="18"/>
        <v>1.512498755125477E-3</v>
      </c>
      <c r="S102" s="122">
        <f t="shared" si="18"/>
        <v>1.5431085348096743E-3</v>
      </c>
      <c r="T102" s="122">
        <f t="shared" si="18"/>
        <v>1.1666653085087876E-3</v>
      </c>
      <c r="U102" s="122">
        <f t="shared" si="18"/>
        <v>9.8250317326475001E-4</v>
      </c>
      <c r="V102" s="122">
        <f t="shared" si="18"/>
        <v>8.5342098202938047E-4</v>
      </c>
      <c r="W102" s="122">
        <f t="shared" si="18"/>
        <v>8.4734325413675057E-4</v>
      </c>
      <c r="X102" s="122">
        <f t="shared" si="18"/>
        <v>7.9282060767103032E-4</v>
      </c>
      <c r="Y102" s="122">
        <f t="shared" si="18"/>
        <v>8.591442780128334E-4</v>
      </c>
      <c r="DA102" s="130" t="s">
        <v>1673</v>
      </c>
    </row>
    <row r="103" spans="1:105" ht="12" customHeight="1" x14ac:dyDescent="0.25">
      <c r="A103" s="97" t="s">
        <v>53</v>
      </c>
      <c r="B103" s="98">
        <v>5.1312142583315916E-4</v>
      </c>
      <c r="C103" s="98">
        <v>6.2362868392347687E-4</v>
      </c>
      <c r="D103" s="98">
        <v>4.5830658899917746E-4</v>
      </c>
      <c r="E103" s="98">
        <v>8.7024712825498356E-4</v>
      </c>
      <c r="F103" s="98">
        <v>6.8493920588829694E-4</v>
      </c>
      <c r="G103" s="98">
        <v>8.3357221803091524E-4</v>
      </c>
      <c r="H103" s="98">
        <v>9.398584904393055E-4</v>
      </c>
      <c r="I103" s="98">
        <v>6.5531915090425016E-4</v>
      </c>
      <c r="J103" s="98">
        <v>8.6250155619576729E-4</v>
      </c>
      <c r="K103" s="98">
        <v>1.4563555847855515E-3</v>
      </c>
      <c r="L103" s="98">
        <v>1.4752373925886123E-3</v>
      </c>
      <c r="M103" s="98">
        <v>1.5422561115718486E-3</v>
      </c>
      <c r="N103" s="98">
        <v>1.5048199673746395E-3</v>
      </c>
      <c r="O103" s="98">
        <v>1.4438461725147247E-3</v>
      </c>
      <c r="P103" s="98">
        <v>1.1569504794293895E-3</v>
      </c>
      <c r="Q103" s="98">
        <v>1.7289705395687328E-3</v>
      </c>
      <c r="R103" s="98">
        <v>1.512498755125477E-3</v>
      </c>
      <c r="S103" s="98">
        <v>1.5431085348096743E-3</v>
      </c>
      <c r="T103" s="98">
        <v>1.1666653085087876E-3</v>
      </c>
      <c r="U103" s="98">
        <v>9.8250317326475001E-4</v>
      </c>
      <c r="V103" s="98">
        <v>8.5342098202938047E-4</v>
      </c>
      <c r="W103" s="98">
        <v>8.4734325413675057E-4</v>
      </c>
      <c r="X103" s="98">
        <v>7.9282060767103032E-4</v>
      </c>
      <c r="Y103" s="98">
        <v>8.591442780128334E-4</v>
      </c>
      <c r="DA103" s="63" t="s">
        <v>1674</v>
      </c>
    </row>
    <row r="104" spans="1:105" ht="12" customHeight="1" x14ac:dyDescent="0.25">
      <c r="A104" s="121" t="s">
        <v>55</v>
      </c>
      <c r="B104" s="122">
        <v>2.1121431118701187E-2</v>
      </c>
      <c r="C104" s="122">
        <v>2.2501723444950921E-2</v>
      </c>
      <c r="D104" s="122">
        <v>2.0716847767631188E-2</v>
      </c>
      <c r="E104" s="122">
        <v>1.8689086378184762E-2</v>
      </c>
      <c r="F104" s="122">
        <v>1.7633147939325338E-2</v>
      </c>
      <c r="G104" s="122">
        <v>1.7509317172538213E-2</v>
      </c>
      <c r="H104" s="122">
        <v>1.7669419894446415E-2</v>
      </c>
      <c r="I104" s="122">
        <v>1.8008707976314511E-2</v>
      </c>
      <c r="J104" s="122">
        <v>1.8275870871199862E-2</v>
      </c>
      <c r="K104" s="122">
        <v>1.73523052307662E-2</v>
      </c>
      <c r="L104" s="122">
        <v>1.6760551951855055E-2</v>
      </c>
      <c r="M104" s="122">
        <v>1.8965191449725635E-2</v>
      </c>
      <c r="N104" s="122">
        <v>1.9686616588119713E-2</v>
      </c>
      <c r="O104" s="122">
        <v>2.0535124678184948E-2</v>
      </c>
      <c r="P104" s="122">
        <v>2.1703977366746372E-2</v>
      </c>
      <c r="Q104" s="122">
        <v>2.0929044154778323E-2</v>
      </c>
      <c r="R104" s="122">
        <v>2.3717577855678861E-2</v>
      </c>
      <c r="S104" s="122">
        <v>2.370421753255908E-2</v>
      </c>
      <c r="T104" s="122">
        <v>2.241727771705794E-2</v>
      </c>
      <c r="U104" s="122">
        <v>2.3196677109526637E-2</v>
      </c>
      <c r="V104" s="122">
        <v>2.2870573216600465E-2</v>
      </c>
      <c r="W104" s="122">
        <v>2.3677963110805347E-2</v>
      </c>
      <c r="X104" s="122">
        <v>2.3671187802000237E-2</v>
      </c>
      <c r="Y104" s="122">
        <v>2.2810691571732603E-2</v>
      </c>
      <c r="DA104" s="130" t="s">
        <v>1675</v>
      </c>
    </row>
    <row r="105" spans="1:105" ht="12" customHeight="1" x14ac:dyDescent="0.25">
      <c r="A105" s="97" t="s">
        <v>130</v>
      </c>
      <c r="B105" s="98">
        <v>1.443697634428601E-2</v>
      </c>
      <c r="C105" s="98">
        <v>1.4529690452466605E-2</v>
      </c>
      <c r="D105" s="98">
        <v>1.3787963216032907E-2</v>
      </c>
      <c r="E105" s="98">
        <v>1.2644806926778749E-2</v>
      </c>
      <c r="F105" s="98">
        <v>1.1954194509032609E-2</v>
      </c>
      <c r="G105" s="98">
        <v>1.1886502439710922E-2</v>
      </c>
      <c r="H105" s="98">
        <v>1.198020462531661E-2</v>
      </c>
      <c r="I105" s="98">
        <v>1.2119519072221495E-2</v>
      </c>
      <c r="J105" s="98">
        <v>1.260678730738995E-2</v>
      </c>
      <c r="K105" s="98">
        <v>1.2102733272083695E-2</v>
      </c>
      <c r="L105" s="98">
        <v>1.1237639457065044E-2</v>
      </c>
      <c r="M105" s="98">
        <v>1.2754189904937511E-2</v>
      </c>
      <c r="N105" s="98">
        <v>1.305361739781897E-2</v>
      </c>
      <c r="O105" s="98">
        <v>1.4047138025071702E-2</v>
      </c>
      <c r="P105" s="98">
        <v>1.4495035707356005E-2</v>
      </c>
      <c r="Q105" s="98">
        <v>1.4549378671721744E-2</v>
      </c>
      <c r="R105" s="98">
        <v>1.6652406896643945E-2</v>
      </c>
      <c r="S105" s="98">
        <v>1.6409222755794615E-2</v>
      </c>
      <c r="T105" s="98">
        <v>1.4972989953164571E-2</v>
      </c>
      <c r="U105" s="98">
        <v>1.5448995632444763E-2</v>
      </c>
      <c r="V105" s="98">
        <v>1.5180915373227521E-2</v>
      </c>
      <c r="W105" s="98">
        <v>1.4921122634215807E-2</v>
      </c>
      <c r="X105" s="98">
        <v>1.467362174281525E-2</v>
      </c>
      <c r="Y105" s="98">
        <v>1.4468755302359739E-2</v>
      </c>
      <c r="DA105" s="63" t="s">
        <v>1676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6.6983987793000599E-5</v>
      </c>
      <c r="O106" s="98">
        <v>6.7793845373473907E-5</v>
      </c>
      <c r="P106" s="98">
        <v>7.0991563477672886E-5</v>
      </c>
      <c r="Q106" s="98">
        <v>7.7437920690799855E-5</v>
      </c>
      <c r="R106" s="98">
        <v>9.3245556386098888E-5</v>
      </c>
      <c r="S106" s="98">
        <v>9.1678431075844575E-5</v>
      </c>
      <c r="T106" s="98">
        <v>8.4704400150588006E-5</v>
      </c>
      <c r="U106" s="98">
        <v>8.6864708626928905E-5</v>
      </c>
      <c r="V106" s="98">
        <v>8.9645389015399063E-5</v>
      </c>
      <c r="W106" s="98">
        <v>8.9852074717045328E-5</v>
      </c>
      <c r="X106" s="98">
        <v>8.9819307949592748E-5</v>
      </c>
      <c r="Y106" s="98">
        <v>9.1274382794291728E-5</v>
      </c>
      <c r="DA106" s="63" t="s">
        <v>1677</v>
      </c>
    </row>
    <row r="107" spans="1:105" ht="12" customHeight="1" x14ac:dyDescent="0.25">
      <c r="A107" s="100" t="s">
        <v>197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5.4614305759077512E-6</v>
      </c>
      <c r="O107" s="101">
        <v>3.3579342047159559E-6</v>
      </c>
      <c r="P107" s="101">
        <v>7.5570805283728077E-6</v>
      </c>
      <c r="Q107" s="101">
        <v>8.5288692497392052E-7</v>
      </c>
      <c r="R107" s="101">
        <v>9.9075390995861376E-7</v>
      </c>
      <c r="S107" s="101">
        <v>9.9633786512256643E-7</v>
      </c>
      <c r="T107" s="101">
        <v>9.528057243638858E-7</v>
      </c>
      <c r="U107" s="101">
        <v>1.012698165360816E-6</v>
      </c>
      <c r="V107" s="101">
        <v>9.9600343634557107E-7</v>
      </c>
      <c r="W107" s="101">
        <v>1.0419509604195192E-6</v>
      </c>
      <c r="X107" s="101">
        <v>1.0332989807998325E-6</v>
      </c>
      <c r="Y107" s="101">
        <v>9.8216774004594981E-7</v>
      </c>
      <c r="DA107" s="131" t="s">
        <v>1678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6.1522557217092845E-5</v>
      </c>
      <c r="O108" s="104">
        <v>6.4435911168757946E-5</v>
      </c>
      <c r="P108" s="104">
        <v>6.3434482949300075E-5</v>
      </c>
      <c r="Q108" s="104">
        <v>7.6585033765825937E-5</v>
      </c>
      <c r="R108" s="104">
        <v>9.2254802476140281E-5</v>
      </c>
      <c r="S108" s="104">
        <v>9.0682093210722002E-5</v>
      </c>
      <c r="T108" s="104">
        <v>8.3751594426224123E-5</v>
      </c>
      <c r="U108" s="104">
        <v>8.5852010461568085E-5</v>
      </c>
      <c r="V108" s="104">
        <v>8.8649385579053492E-5</v>
      </c>
      <c r="W108" s="104">
        <v>8.8810123756625809E-5</v>
      </c>
      <c r="X108" s="104">
        <v>8.8786008968792912E-5</v>
      </c>
      <c r="Y108" s="104">
        <v>9.0292215054245783E-5</v>
      </c>
      <c r="DA108" s="132" t="s">
        <v>1679</v>
      </c>
    </row>
    <row r="109" spans="1:105" ht="12" customHeight="1" x14ac:dyDescent="0.25">
      <c r="A109" s="106" t="s">
        <v>122</v>
      </c>
      <c r="B109" s="101">
        <v>5.996371102077268E-3</v>
      </c>
      <c r="C109" s="101">
        <v>7.1547711234557316E-3</v>
      </c>
      <c r="D109" s="101">
        <v>6.2933912092888932E-3</v>
      </c>
      <c r="E109" s="101">
        <v>5.4665109377354222E-3</v>
      </c>
      <c r="F109" s="101">
        <v>5.0316163943969145E-3</v>
      </c>
      <c r="G109" s="101">
        <v>4.9575734778893555E-3</v>
      </c>
      <c r="H109" s="101">
        <v>4.9664561294719429E-3</v>
      </c>
      <c r="I109" s="101">
        <v>4.9886787617445172E-3</v>
      </c>
      <c r="J109" s="101">
        <v>4.5811856383565185E-3</v>
      </c>
      <c r="K109" s="101">
        <v>4.0699094987850714E-3</v>
      </c>
      <c r="L109" s="101">
        <v>4.2051051798000678E-3</v>
      </c>
      <c r="M109" s="101">
        <v>4.8061231996191318E-3</v>
      </c>
      <c r="N109" s="101">
        <v>5.004922066954169E-3</v>
      </c>
      <c r="O109" s="101">
        <v>4.8272080086904758E-3</v>
      </c>
      <c r="P109" s="101">
        <v>4.675256112852029E-3</v>
      </c>
      <c r="Q109" s="101">
        <v>4.1047023600105223E-3</v>
      </c>
      <c r="R109" s="101">
        <v>3.8619158703643236E-3</v>
      </c>
      <c r="S109" s="101">
        <v>3.4046236737540541E-3</v>
      </c>
      <c r="T109" s="101">
        <v>3.7430072237234786E-3</v>
      </c>
      <c r="U109" s="101">
        <v>4.0195918137152457E-3</v>
      </c>
      <c r="V109" s="101">
        <v>4.1057782235377526E-3</v>
      </c>
      <c r="W109" s="101">
        <v>4.3015607972834219E-3</v>
      </c>
      <c r="X109" s="101">
        <v>4.2735859327993377E-3</v>
      </c>
      <c r="Y109" s="101">
        <v>4.47138480512441E-3</v>
      </c>
      <c r="DA109" s="131" t="s">
        <v>1680</v>
      </c>
    </row>
    <row r="110" spans="1:105" ht="12" customHeight="1" x14ac:dyDescent="0.25">
      <c r="A110" s="107" t="s">
        <v>121</v>
      </c>
      <c r="B110" s="104">
        <v>6.8808367233791096E-4</v>
      </c>
      <c r="C110" s="104">
        <v>8.1726186902858424E-4</v>
      </c>
      <c r="D110" s="104">
        <v>6.3549334230938764E-4</v>
      </c>
      <c r="E110" s="104">
        <v>5.7776851367059259E-4</v>
      </c>
      <c r="F110" s="104">
        <v>6.4733703589581681E-4</v>
      </c>
      <c r="G110" s="104">
        <v>6.6524125493793687E-4</v>
      </c>
      <c r="H110" s="104">
        <v>7.2275913965786048E-4</v>
      </c>
      <c r="I110" s="104">
        <v>9.0051014234849615E-4</v>
      </c>
      <c r="J110" s="104">
        <v>1.0878979254533925E-3</v>
      </c>
      <c r="K110" s="104">
        <v>1.1796624598974356E-3</v>
      </c>
      <c r="L110" s="104">
        <v>1.3178073149899432E-3</v>
      </c>
      <c r="M110" s="104">
        <v>1.4048783451689915E-3</v>
      </c>
      <c r="N110" s="104">
        <v>1.5610931355535742E-3</v>
      </c>
      <c r="O110" s="104">
        <v>1.5929847990492957E-3</v>
      </c>
      <c r="P110" s="104">
        <v>2.4626939830606669E-3</v>
      </c>
      <c r="Q110" s="104">
        <v>2.1975252023552559E-3</v>
      </c>
      <c r="R110" s="104">
        <v>3.1100095322844938E-3</v>
      </c>
      <c r="S110" s="104">
        <v>3.7986926719345681E-3</v>
      </c>
      <c r="T110" s="104">
        <v>3.6165761400193067E-3</v>
      </c>
      <c r="U110" s="104">
        <v>3.6412249547396977E-3</v>
      </c>
      <c r="V110" s="104">
        <v>3.4942342308197914E-3</v>
      </c>
      <c r="W110" s="104">
        <v>4.3654276045890748E-3</v>
      </c>
      <c r="X110" s="104">
        <v>4.6341608184360559E-3</v>
      </c>
      <c r="Y110" s="104">
        <v>3.7792770814541634E-3</v>
      </c>
      <c r="DA110" s="132" t="s">
        <v>1681</v>
      </c>
    </row>
    <row r="111" spans="1:105" ht="12" customHeight="1" x14ac:dyDescent="0.25">
      <c r="A111" s="108" t="s">
        <v>53</v>
      </c>
      <c r="B111" s="98">
        <v>1.1796434351792799E-4</v>
      </c>
      <c r="C111" s="98">
        <v>2.5957278426701067E-4</v>
      </c>
      <c r="D111" s="98">
        <v>8.7755492013814784E-5</v>
      </c>
      <c r="E111" s="98">
        <v>4.6743773652829479E-5</v>
      </c>
      <c r="F111" s="98">
        <v>6.8965214645924449E-5</v>
      </c>
      <c r="G111" s="98">
        <v>6.8034538734409439E-5</v>
      </c>
      <c r="H111" s="98">
        <v>1.0074818483763914E-4</v>
      </c>
      <c r="I111" s="98">
        <v>1.0230442172881325E-4</v>
      </c>
      <c r="J111" s="98">
        <v>1.1568619798902845E-4</v>
      </c>
      <c r="K111" s="98">
        <v>1.1689284987998909E-4</v>
      </c>
      <c r="L111" s="98">
        <v>1.2923506805522514E-4</v>
      </c>
      <c r="M111" s="98">
        <v>2.0428940574519717E-4</v>
      </c>
      <c r="N111" s="98">
        <v>1.5117182266996611E-4</v>
      </c>
      <c r="O111" s="98">
        <v>9.1581584202883419E-5</v>
      </c>
      <c r="P111" s="98">
        <v>3.047824210548484E-4</v>
      </c>
      <c r="Q111" s="98">
        <v>4.2781099020102924E-5</v>
      </c>
      <c r="R111" s="98">
        <v>1.1442460109511886E-4</v>
      </c>
      <c r="S111" s="98">
        <v>2.9238595898386876E-4</v>
      </c>
      <c r="T111" s="98">
        <v>3.2597473408785022E-4</v>
      </c>
      <c r="U111" s="98">
        <v>4.2574841035872572E-4</v>
      </c>
      <c r="V111" s="98">
        <v>3.3551906752547631E-4</v>
      </c>
      <c r="W111" s="98">
        <v>4.2862942027026366E-4</v>
      </c>
      <c r="X111" s="98">
        <v>4.8907906081806923E-4</v>
      </c>
      <c r="Y111" s="98">
        <v>3.2506159970465575E-4</v>
      </c>
      <c r="DA111" s="63" t="s">
        <v>1682</v>
      </c>
    </row>
    <row r="112" spans="1:105" ht="12" customHeight="1" x14ac:dyDescent="0.25">
      <c r="A112" s="108" t="s">
        <v>52</v>
      </c>
      <c r="B112" s="98">
        <v>5.7011932881998297E-4</v>
      </c>
      <c r="C112" s="98">
        <v>5.5768908476157351E-4</v>
      </c>
      <c r="D112" s="98">
        <v>5.4773785029557285E-4</v>
      </c>
      <c r="E112" s="98">
        <v>5.3102474001776316E-4</v>
      </c>
      <c r="F112" s="98">
        <v>5.7837182124989236E-4</v>
      </c>
      <c r="G112" s="98">
        <v>5.9720671620352745E-4</v>
      </c>
      <c r="H112" s="98">
        <v>6.2201095482022136E-4</v>
      </c>
      <c r="I112" s="98">
        <v>7.9820572061968292E-4</v>
      </c>
      <c r="J112" s="98">
        <v>9.7221172746436398E-4</v>
      </c>
      <c r="K112" s="98">
        <v>1.0627696100174466E-3</v>
      </c>
      <c r="L112" s="98">
        <v>1.1885722469347181E-3</v>
      </c>
      <c r="M112" s="98">
        <v>1.2005889394237944E-3</v>
      </c>
      <c r="N112" s="98">
        <v>1.4099213128836081E-3</v>
      </c>
      <c r="O112" s="98">
        <v>1.5014032148464123E-3</v>
      </c>
      <c r="P112" s="98">
        <v>2.1579115620058184E-3</v>
      </c>
      <c r="Q112" s="98">
        <v>2.154744103335153E-3</v>
      </c>
      <c r="R112" s="98">
        <v>2.9955849311893751E-3</v>
      </c>
      <c r="S112" s="98">
        <v>3.5063067129506992E-3</v>
      </c>
      <c r="T112" s="98">
        <v>3.2906014059314566E-3</v>
      </c>
      <c r="U112" s="98">
        <v>3.2154765443809718E-3</v>
      </c>
      <c r="V112" s="98">
        <v>3.158715163294315E-3</v>
      </c>
      <c r="W112" s="98">
        <v>3.9367981843188111E-3</v>
      </c>
      <c r="X112" s="98">
        <v>4.1450817576179867E-3</v>
      </c>
      <c r="Y112" s="98">
        <v>3.4542154817495075E-3</v>
      </c>
      <c r="DA112" s="63" t="s">
        <v>1683</v>
      </c>
    </row>
    <row r="113" spans="1:105" ht="12" customHeight="1" x14ac:dyDescent="0.25">
      <c r="A113" s="121" t="s">
        <v>54</v>
      </c>
      <c r="B113" s="122">
        <v>1.2346739621851181E-2</v>
      </c>
      <c r="C113" s="122">
        <v>1.3210182434336516E-2</v>
      </c>
      <c r="D113" s="122">
        <v>1.2601662250432683E-2</v>
      </c>
      <c r="E113" s="122">
        <v>1.2253841311095312E-2</v>
      </c>
      <c r="F113" s="122">
        <v>1.1694698989656228E-2</v>
      </c>
      <c r="G113" s="122">
        <v>1.1626459874922834E-2</v>
      </c>
      <c r="H113" s="122">
        <v>1.2998791215925933E-2</v>
      </c>
      <c r="I113" s="122">
        <v>1.3015125195882654E-2</v>
      </c>
      <c r="J113" s="122">
        <v>1.2937481603756965E-2</v>
      </c>
      <c r="K113" s="122">
        <v>1.2464105621999842E-2</v>
      </c>
      <c r="L113" s="122">
        <v>1.2986426755593448E-2</v>
      </c>
      <c r="M113" s="122">
        <v>1.2488833986780735E-2</v>
      </c>
      <c r="N113" s="122">
        <v>1.2422088939108147E-2</v>
      </c>
      <c r="O113" s="122">
        <v>1.1449084296775529E-2</v>
      </c>
      <c r="P113" s="122">
        <v>1.3004630607223591E-2</v>
      </c>
      <c r="Q113" s="122">
        <v>1.3045195539054413E-2</v>
      </c>
      <c r="R113" s="122">
        <v>1.3386270346370521E-2</v>
      </c>
      <c r="S113" s="122">
        <v>1.3495813785385228E-2</v>
      </c>
      <c r="T113" s="122">
        <v>1.4084184420135877E-2</v>
      </c>
      <c r="U113" s="122">
        <v>1.2941864728339046E-2</v>
      </c>
      <c r="V113" s="122">
        <v>1.266268054738667E-2</v>
      </c>
      <c r="W113" s="122">
        <v>1.2888534201621688E-2</v>
      </c>
      <c r="X113" s="122">
        <v>1.3159752838993694E-2</v>
      </c>
      <c r="Y113" s="122">
        <v>1.2390459664056067E-2</v>
      </c>
      <c r="DA113" s="130" t="s">
        <v>1684</v>
      </c>
    </row>
    <row r="114" spans="1:105" ht="12" customHeight="1" x14ac:dyDescent="0.25">
      <c r="A114" s="97" t="s">
        <v>50</v>
      </c>
      <c r="B114" s="98">
        <v>4.8515920706494004E-3</v>
      </c>
      <c r="C114" s="98">
        <v>4.6721491839209891E-3</v>
      </c>
      <c r="D114" s="98">
        <v>4.558949838933516E-3</v>
      </c>
      <c r="E114" s="98">
        <v>4.3188448914649978E-3</v>
      </c>
      <c r="F114" s="98">
        <v>4.1610038686372888E-3</v>
      </c>
      <c r="G114" s="98">
        <v>4.0356996549822449E-3</v>
      </c>
      <c r="H114" s="98">
        <v>3.7446882868840585E-3</v>
      </c>
      <c r="I114" s="98">
        <v>3.735393368632637E-3</v>
      </c>
      <c r="J114" s="98">
        <v>3.6215668222830243E-3</v>
      </c>
      <c r="K114" s="98">
        <v>3.5434960236156257E-3</v>
      </c>
      <c r="L114" s="98">
        <v>3.511858396557703E-3</v>
      </c>
      <c r="M114" s="98">
        <v>3.6146031370336445E-3</v>
      </c>
      <c r="N114" s="98">
        <v>3.29073757339672E-3</v>
      </c>
      <c r="O114" s="98">
        <v>3.2060942959299156E-3</v>
      </c>
      <c r="P114" s="98">
        <v>3.0657998230775429E-3</v>
      </c>
      <c r="Q114" s="98">
        <v>3.048961705570953E-3</v>
      </c>
      <c r="R114" s="98">
        <v>3.0685401052828374E-3</v>
      </c>
      <c r="S114" s="98">
        <v>3.1223112640075606E-3</v>
      </c>
      <c r="T114" s="98">
        <v>3.2384756146164387E-3</v>
      </c>
      <c r="U114" s="98">
        <v>2.7143816518267103E-3</v>
      </c>
      <c r="V114" s="98">
        <v>2.5661751555051205E-3</v>
      </c>
      <c r="W114" s="98">
        <v>2.6495465526912231E-3</v>
      </c>
      <c r="X114" s="98">
        <v>2.7358635994983059E-3</v>
      </c>
      <c r="Y114" s="98">
        <v>2.2020606920368441E-3</v>
      </c>
      <c r="DA114" s="63" t="s">
        <v>1685</v>
      </c>
    </row>
    <row r="115" spans="1:105" ht="12" customHeight="1" x14ac:dyDescent="0.25">
      <c r="A115" s="109" t="s">
        <v>120</v>
      </c>
      <c r="B115" s="33">
        <v>7.495147551201781E-3</v>
      </c>
      <c r="C115" s="33">
        <v>8.5380332504155273E-3</v>
      </c>
      <c r="D115" s="33">
        <v>8.0427124114991668E-3</v>
      </c>
      <c r="E115" s="33">
        <v>7.9349964196303146E-3</v>
      </c>
      <c r="F115" s="33">
        <v>7.5336951210189396E-3</v>
      </c>
      <c r="G115" s="33">
        <v>7.5907602199405894E-3</v>
      </c>
      <c r="H115" s="33">
        <v>9.2541029290418731E-3</v>
      </c>
      <c r="I115" s="33">
        <v>9.2797318272500179E-3</v>
      </c>
      <c r="J115" s="33">
        <v>9.3159147814739409E-3</v>
      </c>
      <c r="K115" s="33">
        <v>8.9206095983842167E-3</v>
      </c>
      <c r="L115" s="33">
        <v>9.4745683590357448E-3</v>
      </c>
      <c r="M115" s="33">
        <v>8.8742308497470907E-3</v>
      </c>
      <c r="N115" s="33">
        <v>9.1313513657114258E-3</v>
      </c>
      <c r="O115" s="33">
        <v>8.2429900008456139E-3</v>
      </c>
      <c r="P115" s="33">
        <v>9.9388307841460476E-3</v>
      </c>
      <c r="Q115" s="33">
        <v>9.9962338334834595E-3</v>
      </c>
      <c r="R115" s="33">
        <v>1.0317730241087683E-2</v>
      </c>
      <c r="S115" s="33">
        <v>1.0373502521377668E-2</v>
      </c>
      <c r="T115" s="33">
        <v>1.0845708805519438E-2</v>
      </c>
      <c r="U115" s="33">
        <v>1.0227483076512335E-2</v>
      </c>
      <c r="V115" s="33">
        <v>1.0096505391881548E-2</v>
      </c>
      <c r="W115" s="33">
        <v>1.0238987648930465E-2</v>
      </c>
      <c r="X115" s="33">
        <v>1.0423889239495389E-2</v>
      </c>
      <c r="Y115" s="33">
        <v>1.0188398972019223E-2</v>
      </c>
      <c r="DA115" s="60" t="s">
        <v>1686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7.9010535085976136E-2</v>
      </c>
      <c r="C117" s="117">
        <f t="shared" si="19"/>
        <v>8.0947430815904775E-2</v>
      </c>
      <c r="D117" s="117">
        <f t="shared" si="19"/>
        <v>7.9886037297178525E-2</v>
      </c>
      <c r="E117" s="117">
        <f t="shared" si="19"/>
        <v>8.0263618854947913E-2</v>
      </c>
      <c r="F117" s="117">
        <f t="shared" si="19"/>
        <v>7.9752018532805294E-2</v>
      </c>
      <c r="G117" s="117">
        <f t="shared" si="19"/>
        <v>8.0593392676849993E-2</v>
      </c>
      <c r="H117" s="117">
        <f t="shared" si="19"/>
        <v>8.2711733993612854E-2</v>
      </c>
      <c r="I117" s="117">
        <f t="shared" si="19"/>
        <v>8.3004949302352041E-2</v>
      </c>
      <c r="J117" s="117">
        <f t="shared" si="19"/>
        <v>8.4266781777808747E-2</v>
      </c>
      <c r="K117" s="117">
        <f t="shared" si="19"/>
        <v>8.6114755518559086E-2</v>
      </c>
      <c r="L117" s="117">
        <f t="shared" si="19"/>
        <v>8.7812438660379688E-2</v>
      </c>
      <c r="M117" s="117">
        <f t="shared" si="19"/>
        <v>8.9102563343157429E-2</v>
      </c>
      <c r="N117" s="117">
        <f t="shared" si="19"/>
        <v>9.0585785171035327E-2</v>
      </c>
      <c r="O117" s="117">
        <f t="shared" si="19"/>
        <v>9.0675725565787693E-2</v>
      </c>
      <c r="P117" s="117">
        <f t="shared" si="19"/>
        <v>9.1991947764058557E-2</v>
      </c>
      <c r="Q117" s="117">
        <f t="shared" si="19"/>
        <v>9.3761708702080948E-2</v>
      </c>
      <c r="R117" s="117">
        <f t="shared" ref="R117:V117" si="20">R118+R121+R123+R132</f>
        <v>9.452803911067427E-2</v>
      </c>
      <c r="S117" s="117">
        <f t="shared" si="20"/>
        <v>9.546954333187338E-2</v>
      </c>
      <c r="T117" s="117">
        <f t="shared" si="20"/>
        <v>9.519028550603667E-2</v>
      </c>
      <c r="U117" s="117">
        <f t="shared" si="20"/>
        <v>9.4508754433597963E-2</v>
      </c>
      <c r="V117" s="117">
        <f t="shared" si="20"/>
        <v>9.4478106193385911E-2</v>
      </c>
      <c r="W117" s="117">
        <f t="shared" ref="W117:Y117" si="21">W118+W121+W123+W132</f>
        <v>9.6215607818247756E-2</v>
      </c>
      <c r="X117" s="117">
        <f t="shared" si="21"/>
        <v>9.7062737488038342E-2</v>
      </c>
      <c r="Y117" s="117">
        <f t="shared" si="21"/>
        <v>9.6781103246232306E-2</v>
      </c>
      <c r="DA117" s="129" t="s">
        <v>1837</v>
      </c>
    </row>
    <row r="118" spans="1:105" ht="12" customHeight="1" x14ac:dyDescent="0.25">
      <c r="A118" s="121" t="s">
        <v>57</v>
      </c>
      <c r="B118" s="122">
        <f t="shared" ref="B118:Q118" si="22">SUM(B119:B120)</f>
        <v>5.5735381563368186E-2</v>
      </c>
      <c r="C118" s="122">
        <f t="shared" si="22"/>
        <v>5.584831919575866E-2</v>
      </c>
      <c r="D118" s="122">
        <f t="shared" si="22"/>
        <v>5.6551358984422782E-2</v>
      </c>
      <c r="E118" s="122">
        <f t="shared" si="22"/>
        <v>5.7551441280978215E-2</v>
      </c>
      <c r="F118" s="122">
        <f t="shared" si="22"/>
        <v>5.8318503387628902E-2</v>
      </c>
      <c r="G118" s="122">
        <f t="shared" si="22"/>
        <v>5.8706676122564708E-2</v>
      </c>
      <c r="H118" s="122">
        <f t="shared" si="22"/>
        <v>5.9143491438046036E-2</v>
      </c>
      <c r="I118" s="122">
        <f t="shared" si="22"/>
        <v>5.9620640815924011E-2</v>
      </c>
      <c r="J118" s="122">
        <f t="shared" si="22"/>
        <v>5.990354638690408E-2</v>
      </c>
      <c r="K118" s="122">
        <f t="shared" si="22"/>
        <v>6.0901098986103901E-2</v>
      </c>
      <c r="L118" s="122">
        <f t="shared" si="22"/>
        <v>6.2286891006096301E-2</v>
      </c>
      <c r="M118" s="122">
        <f t="shared" si="22"/>
        <v>6.1947992249352012E-2</v>
      </c>
      <c r="N118" s="122">
        <f t="shared" si="22"/>
        <v>6.2587058361748993E-2</v>
      </c>
      <c r="O118" s="122">
        <f t="shared" si="22"/>
        <v>6.2550973070296875E-2</v>
      </c>
      <c r="P118" s="122">
        <f t="shared" si="22"/>
        <v>6.2318135911965646E-2</v>
      </c>
      <c r="Q118" s="122">
        <f t="shared" si="22"/>
        <v>6.2484453877511503E-2</v>
      </c>
      <c r="R118" s="122">
        <f t="shared" ref="R118:V118" si="23">SUM(R119:R120)</f>
        <v>6.1006615816071655E-2</v>
      </c>
      <c r="S118" s="122">
        <f t="shared" si="23"/>
        <v>6.1362510782354954E-2</v>
      </c>
      <c r="T118" s="122">
        <f t="shared" si="23"/>
        <v>6.2704837072134395E-2</v>
      </c>
      <c r="U118" s="122">
        <f t="shared" si="23"/>
        <v>6.2528855391622715E-2</v>
      </c>
      <c r="V118" s="122">
        <f t="shared" si="23"/>
        <v>6.3063187327165787E-2</v>
      </c>
      <c r="W118" s="122">
        <f t="shared" ref="W118:Y118" si="24">SUM(W119:W120)</f>
        <v>6.3564545756765303E-2</v>
      </c>
      <c r="X118" s="122">
        <f t="shared" si="24"/>
        <v>6.4103559892767892E-2</v>
      </c>
      <c r="Y118" s="122">
        <f t="shared" si="24"/>
        <v>6.4646654906965334E-2</v>
      </c>
      <c r="DA118" s="130" t="s">
        <v>1838</v>
      </c>
    </row>
    <row r="119" spans="1:105" ht="12" customHeight="1" x14ac:dyDescent="0.25">
      <c r="A119" s="97" t="s">
        <v>197</v>
      </c>
      <c r="B119" s="98">
        <v>5.549121387394583E-2</v>
      </c>
      <c r="C119" s="98">
        <v>5.5603436148939339E-2</v>
      </c>
      <c r="D119" s="98">
        <v>5.6311356049019781E-2</v>
      </c>
      <c r="E119" s="98">
        <v>5.7323067924340276E-2</v>
      </c>
      <c r="F119" s="98">
        <v>5.8087613727541947E-2</v>
      </c>
      <c r="G119" s="98">
        <v>5.8482082130656719E-2</v>
      </c>
      <c r="H119" s="98">
        <v>5.892631339283011E-2</v>
      </c>
      <c r="I119" s="98">
        <v>5.9403468019379978E-2</v>
      </c>
      <c r="J119" s="98">
        <v>5.9690656443560239E-2</v>
      </c>
      <c r="K119" s="98">
        <v>6.0692726931066081E-2</v>
      </c>
      <c r="L119" s="98">
        <v>6.2075037574187551E-2</v>
      </c>
      <c r="M119" s="98">
        <v>6.1735672882298274E-2</v>
      </c>
      <c r="N119" s="98">
        <v>6.2375254955851493E-2</v>
      </c>
      <c r="O119" s="98">
        <v>6.2336130882483874E-2</v>
      </c>
      <c r="P119" s="98">
        <v>6.2101280464305984E-2</v>
      </c>
      <c r="Q119" s="98">
        <v>6.2276285686147147E-2</v>
      </c>
      <c r="R119" s="98">
        <v>6.0803403970573683E-2</v>
      </c>
      <c r="S119" s="98">
        <v>6.116146012179946E-2</v>
      </c>
      <c r="T119" s="98">
        <v>6.249765477818827E-2</v>
      </c>
      <c r="U119" s="98">
        <v>6.2324675333299002E-2</v>
      </c>
      <c r="V119" s="98">
        <v>6.2857328719083325E-2</v>
      </c>
      <c r="W119" s="98">
        <v>6.335626313153167E-2</v>
      </c>
      <c r="X119" s="98">
        <v>6.389040631151173E-2</v>
      </c>
      <c r="Y119" s="98">
        <v>6.4432138148536475E-2</v>
      </c>
      <c r="DA119" s="63" t="s">
        <v>1839</v>
      </c>
    </row>
    <row r="120" spans="1:105" ht="12" customHeight="1" x14ac:dyDescent="0.25">
      <c r="A120" s="97" t="s">
        <v>53</v>
      </c>
      <c r="B120" s="98">
        <v>2.4416768942235926E-4</v>
      </c>
      <c r="C120" s="98">
        <v>2.4488304681932201E-4</v>
      </c>
      <c r="D120" s="98">
        <v>2.400029354030039E-4</v>
      </c>
      <c r="E120" s="98">
        <v>2.2837335663793937E-4</v>
      </c>
      <c r="F120" s="98">
        <v>2.3088966008695237E-4</v>
      </c>
      <c r="G120" s="98">
        <v>2.2459399190798978E-4</v>
      </c>
      <c r="H120" s="98">
        <v>2.1717804521592977E-4</v>
      </c>
      <c r="I120" s="98">
        <v>2.171727965440368E-4</v>
      </c>
      <c r="J120" s="98">
        <v>2.128899433438421E-4</v>
      </c>
      <c r="K120" s="98">
        <v>2.0837205503781742E-4</v>
      </c>
      <c r="L120" s="98">
        <v>2.1185343190875056E-4</v>
      </c>
      <c r="M120" s="98">
        <v>2.1231936705373987E-4</v>
      </c>
      <c r="N120" s="98">
        <v>2.1180340589749819E-4</v>
      </c>
      <c r="O120" s="98">
        <v>2.148421878130056E-4</v>
      </c>
      <c r="P120" s="98">
        <v>2.1685544765966141E-4</v>
      </c>
      <c r="Q120" s="98">
        <v>2.0816819136435638E-4</v>
      </c>
      <c r="R120" s="98">
        <v>2.0321184549797517E-4</v>
      </c>
      <c r="S120" s="98">
        <v>2.0105066055549022E-4</v>
      </c>
      <c r="T120" s="98">
        <v>2.0718229394612773E-4</v>
      </c>
      <c r="U120" s="98">
        <v>2.0418005832371498E-4</v>
      </c>
      <c r="V120" s="98">
        <v>2.0585860808246915E-4</v>
      </c>
      <c r="W120" s="98">
        <v>2.0828262523363598E-4</v>
      </c>
      <c r="X120" s="98">
        <v>2.1315358125615518E-4</v>
      </c>
      <c r="Y120" s="98">
        <v>2.145167584288559E-4</v>
      </c>
      <c r="DA120" s="63" t="s">
        <v>1840</v>
      </c>
    </row>
    <row r="121" spans="1:105" ht="12" customHeight="1" x14ac:dyDescent="0.25">
      <c r="A121" s="121" t="s">
        <v>92</v>
      </c>
      <c r="B121" s="122">
        <f t="shared" ref="B121:Y121" si="25">B122</f>
        <v>8.7091877993755815E-4</v>
      </c>
      <c r="C121" s="122">
        <f t="shared" si="25"/>
        <v>1.1272175824420328E-3</v>
      </c>
      <c r="D121" s="122">
        <f t="shared" si="25"/>
        <v>8.7438551270235994E-4</v>
      </c>
      <c r="E121" s="122">
        <f t="shared" si="25"/>
        <v>1.7307844741692438E-3</v>
      </c>
      <c r="F121" s="122">
        <f t="shared" si="25"/>
        <v>1.4418998448833052E-3</v>
      </c>
      <c r="G121" s="122">
        <f t="shared" si="25"/>
        <v>1.8949408499100051E-3</v>
      </c>
      <c r="H121" s="122">
        <f t="shared" si="25"/>
        <v>2.2432211585329299E-3</v>
      </c>
      <c r="I121" s="122">
        <f t="shared" si="25"/>
        <v>1.6410284529963025E-3</v>
      </c>
      <c r="J121" s="122">
        <f t="shared" si="25"/>
        <v>2.2267503707660706E-3</v>
      </c>
      <c r="K121" s="122">
        <f t="shared" si="25"/>
        <v>3.8835813939290332E-3</v>
      </c>
      <c r="L121" s="122">
        <f t="shared" si="25"/>
        <v>4.0828442245719257E-3</v>
      </c>
      <c r="M121" s="122">
        <f t="shared" si="25"/>
        <v>4.3628544730442836E-3</v>
      </c>
      <c r="N121" s="122">
        <f t="shared" si="25"/>
        <v>4.4192710611940626E-3</v>
      </c>
      <c r="O121" s="122">
        <f t="shared" si="25"/>
        <v>4.4012411675024574E-3</v>
      </c>
      <c r="P121" s="122">
        <f t="shared" si="25"/>
        <v>3.6271870925761261E-3</v>
      </c>
      <c r="Q121" s="122">
        <f t="shared" si="25"/>
        <v>5.5709393490822427E-3</v>
      </c>
      <c r="R121" s="122">
        <f t="shared" si="25"/>
        <v>5.0434930297003685E-3</v>
      </c>
      <c r="S121" s="122">
        <f t="shared" si="25"/>
        <v>5.2803296766434438E-3</v>
      </c>
      <c r="T121" s="122">
        <f t="shared" si="25"/>
        <v>4.0981295711093558E-3</v>
      </c>
      <c r="U121" s="122">
        <f t="shared" si="25"/>
        <v>3.5287457532861906E-3</v>
      </c>
      <c r="V121" s="122">
        <f t="shared" si="25"/>
        <v>3.1228293404936178E-3</v>
      </c>
      <c r="W121" s="122">
        <f t="shared" si="25"/>
        <v>3.1361071279178321E-3</v>
      </c>
      <c r="X121" s="122">
        <f t="shared" si="25"/>
        <v>2.9554669588967232E-3</v>
      </c>
      <c r="Y121" s="122">
        <f t="shared" si="25"/>
        <v>3.2218177217975962E-3</v>
      </c>
      <c r="DA121" s="130" t="s">
        <v>1841</v>
      </c>
    </row>
    <row r="122" spans="1:105" ht="12" customHeight="1" x14ac:dyDescent="0.25">
      <c r="A122" s="97" t="s">
        <v>53</v>
      </c>
      <c r="B122" s="98">
        <v>8.7091877993755815E-4</v>
      </c>
      <c r="C122" s="98">
        <v>1.1272175824420328E-3</v>
      </c>
      <c r="D122" s="98">
        <v>8.7438551270235994E-4</v>
      </c>
      <c r="E122" s="98">
        <v>1.7307844741692438E-3</v>
      </c>
      <c r="F122" s="98">
        <v>1.4418998448833052E-3</v>
      </c>
      <c r="G122" s="98">
        <v>1.8949408499100051E-3</v>
      </c>
      <c r="H122" s="98">
        <v>2.2432211585329299E-3</v>
      </c>
      <c r="I122" s="98">
        <v>1.6410284529963025E-3</v>
      </c>
      <c r="J122" s="98">
        <v>2.2267503707660706E-3</v>
      </c>
      <c r="K122" s="98">
        <v>3.8835813939290332E-3</v>
      </c>
      <c r="L122" s="98">
        <v>4.0828442245719257E-3</v>
      </c>
      <c r="M122" s="98">
        <v>4.3628544730442836E-3</v>
      </c>
      <c r="N122" s="98">
        <v>4.4192710611940626E-3</v>
      </c>
      <c r="O122" s="98">
        <v>4.4012411675024574E-3</v>
      </c>
      <c r="P122" s="98">
        <v>3.6271870925761261E-3</v>
      </c>
      <c r="Q122" s="98">
        <v>5.5709393490822427E-3</v>
      </c>
      <c r="R122" s="98">
        <v>5.0434930297003685E-3</v>
      </c>
      <c r="S122" s="98">
        <v>5.2803296766434438E-3</v>
      </c>
      <c r="T122" s="98">
        <v>4.0981295711093558E-3</v>
      </c>
      <c r="U122" s="98">
        <v>3.5287457532861906E-3</v>
      </c>
      <c r="V122" s="98">
        <v>3.1228293404936178E-3</v>
      </c>
      <c r="W122" s="98">
        <v>3.1361071279178321E-3</v>
      </c>
      <c r="X122" s="98">
        <v>2.9554669588967232E-3</v>
      </c>
      <c r="Y122" s="98">
        <v>3.2218177217975962E-3</v>
      </c>
      <c r="DA122" s="63" t="s">
        <v>1842</v>
      </c>
    </row>
    <row r="123" spans="1:105" ht="12" customHeight="1" x14ac:dyDescent="0.25">
      <c r="A123" s="121" t="s">
        <v>55</v>
      </c>
      <c r="B123" s="122">
        <v>1.4209292591755697E-2</v>
      </c>
      <c r="C123" s="122">
        <v>1.5100746347215402E-2</v>
      </c>
      <c r="D123" s="122">
        <v>1.3995392943300319E-2</v>
      </c>
      <c r="E123" s="122">
        <v>1.2709823420619165E-2</v>
      </c>
      <c r="F123" s="122">
        <v>1.2078167569289559E-2</v>
      </c>
      <c r="G123" s="122">
        <v>1.2077082898111191E-2</v>
      </c>
      <c r="H123" s="122">
        <v>1.230131545861941E-2</v>
      </c>
      <c r="I123" s="122">
        <v>1.2682778624160175E-2</v>
      </c>
      <c r="J123" s="122">
        <v>1.310133977440275E-2</v>
      </c>
      <c r="K123" s="122">
        <v>1.2620168134453155E-2</v>
      </c>
      <c r="L123" s="122">
        <v>1.2316679424096155E-2</v>
      </c>
      <c r="M123" s="122">
        <v>1.4035377808181655E-2</v>
      </c>
      <c r="N123" s="122">
        <v>1.478817261242427E-2</v>
      </c>
      <c r="O123" s="122">
        <v>1.5620318123935991E-2</v>
      </c>
      <c r="P123" s="122">
        <v>1.6706752134345283E-2</v>
      </c>
      <c r="Q123" s="122">
        <v>1.6281027094983407E-2</v>
      </c>
      <c r="R123" s="122">
        <v>1.8723498293551161E-2</v>
      </c>
      <c r="S123" s="122">
        <v>1.8911891754809586E-2</v>
      </c>
      <c r="T123" s="122">
        <v>1.7935513874110628E-2</v>
      </c>
      <c r="U123" s="122">
        <v>1.8648734821137661E-2</v>
      </c>
      <c r="V123" s="122">
        <v>1.8501218721318043E-2</v>
      </c>
      <c r="W123" s="122">
        <v>1.9391138019692541E-2</v>
      </c>
      <c r="X123" s="122">
        <v>1.951510324575307E-2</v>
      </c>
      <c r="Y123" s="122">
        <v>1.8796691950963527E-2</v>
      </c>
      <c r="DA123" s="130" t="s">
        <v>1843</v>
      </c>
    </row>
    <row r="124" spans="1:105" ht="12" customHeight="1" x14ac:dyDescent="0.25">
      <c r="A124" s="97" t="s">
        <v>130</v>
      </c>
      <c r="B124" s="98">
        <v>9.9316310934385796E-3</v>
      </c>
      <c r="C124" s="98">
        <v>1.0027067669628428E-2</v>
      </c>
      <c r="D124" s="98">
        <v>9.5461068274004784E-3</v>
      </c>
      <c r="E124" s="98">
        <v>8.7920803347457631E-3</v>
      </c>
      <c r="F124" s="98">
        <v>8.3520599334962198E-3</v>
      </c>
      <c r="G124" s="98">
        <v>8.3544264464653125E-3</v>
      </c>
      <c r="H124" s="98">
        <v>8.4997162225388442E-3</v>
      </c>
      <c r="I124" s="98">
        <v>8.6746422706233221E-3</v>
      </c>
      <c r="J124" s="98">
        <v>9.1640042235640352E-3</v>
      </c>
      <c r="K124" s="98">
        <v>8.9102854685488651E-3</v>
      </c>
      <c r="L124" s="98">
        <v>8.3763268186566684E-3</v>
      </c>
      <c r="M124" s="98">
        <v>9.637299487458598E-3</v>
      </c>
      <c r="N124" s="98">
        <v>9.9958799332642637E-3</v>
      </c>
      <c r="O124" s="98">
        <v>1.0860516447220851E-2</v>
      </c>
      <c r="P124" s="98">
        <v>1.1226656069998777E-2</v>
      </c>
      <c r="Q124" s="98">
        <v>1.1319353340240642E-2</v>
      </c>
      <c r="R124" s="98">
        <v>1.2988465732991979E-2</v>
      </c>
      <c r="S124" s="98">
        <v>1.2828948932194646E-2</v>
      </c>
      <c r="T124" s="98">
        <v>1.1744343068565572E-2</v>
      </c>
      <c r="U124" s="98">
        <v>1.2158857308696524E-2</v>
      </c>
      <c r="V124" s="98">
        <v>1.2015849554892525E-2</v>
      </c>
      <c r="W124" s="98">
        <v>1.1837338042850363E-2</v>
      </c>
      <c r="X124" s="98">
        <v>1.1710084261466403E-2</v>
      </c>
      <c r="Y124" s="98">
        <v>1.1619018933026345E-2</v>
      </c>
      <c r="DA124" s="63" t="s">
        <v>1844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6.5800689085213695E-5</v>
      </c>
      <c r="O125" s="98">
        <v>6.7066299879660964E-5</v>
      </c>
      <c r="P125" s="98">
        <v>6.9354211597139482E-5</v>
      </c>
      <c r="Q125" s="98">
        <v>7.7253130280634791E-5</v>
      </c>
      <c r="R125" s="98">
        <v>9.3030895079854238E-5</v>
      </c>
      <c r="S125" s="98">
        <v>9.1462559924150447E-5</v>
      </c>
      <c r="T125" s="98">
        <v>8.4497960873050479E-5</v>
      </c>
      <c r="U125" s="98">
        <v>8.6645292777218046E-5</v>
      </c>
      <c r="V125" s="98">
        <v>8.9429590322584381E-5</v>
      </c>
      <c r="W125" s="98">
        <v>8.9626320821997995E-5</v>
      </c>
      <c r="X125" s="98">
        <v>8.959542863230696E-5</v>
      </c>
      <c r="Y125" s="98">
        <v>9.1061581807174325E-5</v>
      </c>
      <c r="DA125" s="63" t="s">
        <v>1845</v>
      </c>
    </row>
    <row r="126" spans="1:105" ht="12" customHeight="1" x14ac:dyDescent="0.25">
      <c r="A126" s="100" t="s">
        <v>197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4.2781318681208425E-6</v>
      </c>
      <c r="O126" s="101">
        <v>2.6303887109030237E-6</v>
      </c>
      <c r="P126" s="101">
        <v>5.9197286478394102E-6</v>
      </c>
      <c r="Q126" s="101">
        <v>6.6809651480886105E-7</v>
      </c>
      <c r="R126" s="101">
        <v>7.7609260371395902E-7</v>
      </c>
      <c r="S126" s="101">
        <v>7.8046671342844402E-7</v>
      </c>
      <c r="T126" s="101">
        <v>7.4636644682635889E-7</v>
      </c>
      <c r="U126" s="101">
        <v>7.9328231564996406E-7</v>
      </c>
      <c r="V126" s="101">
        <v>7.8020474353088797E-7</v>
      </c>
      <c r="W126" s="101">
        <v>8.1619706537219142E-7</v>
      </c>
      <c r="X126" s="101">
        <v>8.0941966351404153E-7</v>
      </c>
      <c r="Y126" s="101">
        <v>7.6936675292854228E-7</v>
      </c>
      <c r="DA126" s="131" t="s">
        <v>1846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6.1522557217092845E-5</v>
      </c>
      <c r="O127" s="104">
        <v>6.4435911168757946E-5</v>
      </c>
      <c r="P127" s="104">
        <v>6.3434482949300075E-5</v>
      </c>
      <c r="Q127" s="104">
        <v>7.6585033765825937E-5</v>
      </c>
      <c r="R127" s="104">
        <v>9.2254802476140281E-5</v>
      </c>
      <c r="S127" s="104">
        <v>9.0682093210722002E-5</v>
      </c>
      <c r="T127" s="104">
        <v>8.3751594426224123E-5</v>
      </c>
      <c r="U127" s="104">
        <v>8.5852010461568085E-5</v>
      </c>
      <c r="V127" s="104">
        <v>8.8649385579053492E-5</v>
      </c>
      <c r="W127" s="104">
        <v>8.8810123756625809E-5</v>
      </c>
      <c r="X127" s="104">
        <v>8.8786008968792912E-5</v>
      </c>
      <c r="Y127" s="104">
        <v>9.0292215054245783E-5</v>
      </c>
      <c r="DA127" s="132" t="s">
        <v>1847</v>
      </c>
    </row>
    <row r="128" spans="1:105" ht="12" customHeight="1" x14ac:dyDescent="0.25">
      <c r="A128" s="106" t="s">
        <v>122</v>
      </c>
      <c r="B128" s="101">
        <v>3.6360122735695491E-3</v>
      </c>
      <c r="C128" s="101">
        <v>4.3581573057100299E-3</v>
      </c>
      <c r="D128" s="101">
        <v>3.8479997732546907E-3</v>
      </c>
      <c r="E128" s="101">
        <v>3.3579947543500993E-3</v>
      </c>
      <c r="F128" s="101">
        <v>3.1051187273112139E-3</v>
      </c>
      <c r="G128" s="101">
        <v>3.0830976121794069E-3</v>
      </c>
      <c r="H128" s="101">
        <v>3.1163734375155515E-3</v>
      </c>
      <c r="I128" s="101">
        <v>3.1453612177380469E-3</v>
      </c>
      <c r="J128" s="101">
        <v>2.8919091496468572E-3</v>
      </c>
      <c r="K128" s="101">
        <v>2.5729748390675871E-3</v>
      </c>
      <c r="L128" s="101">
        <v>2.6695800078898159E-3</v>
      </c>
      <c r="M128" s="101">
        <v>3.0671865307533813E-3</v>
      </c>
      <c r="N128" s="101">
        <v>3.2194633692374883E-3</v>
      </c>
      <c r="O128" s="101">
        <v>3.1318645327152251E-3</v>
      </c>
      <c r="P128" s="101">
        <v>3.0507457314666946E-3</v>
      </c>
      <c r="Q128" s="101">
        <v>2.7011014278878736E-3</v>
      </c>
      <c r="R128" s="101">
        <v>2.5678142834077511E-3</v>
      </c>
      <c r="S128" s="101">
        <v>2.2812562973339272E-3</v>
      </c>
      <c r="T128" s="101">
        <v>2.5867442149651405E-3</v>
      </c>
      <c r="U128" s="101">
        <v>2.8868495708701761E-3</v>
      </c>
      <c r="V128" s="101">
        <v>2.9980226020222367E-3</v>
      </c>
      <c r="W128" s="101">
        <v>3.2100691857809339E-3</v>
      </c>
      <c r="X128" s="101">
        <v>3.2045435550816228E-3</v>
      </c>
      <c r="Y128" s="101">
        <v>3.3854185631729834E-3</v>
      </c>
      <c r="DA128" s="131" t="s">
        <v>1848</v>
      </c>
    </row>
    <row r="129" spans="1:105" ht="12" customHeight="1" x14ac:dyDescent="0.25">
      <c r="A129" s="107" t="s">
        <v>121</v>
      </c>
      <c r="B129" s="104">
        <v>6.4164922474756723E-4</v>
      </c>
      <c r="C129" s="104">
        <v>7.1552137187694503E-4</v>
      </c>
      <c r="D129" s="104">
        <v>6.0128634264515035E-4</v>
      </c>
      <c r="E129" s="104">
        <v>5.5974833152330164E-4</v>
      </c>
      <c r="F129" s="104">
        <v>6.2098890848212649E-4</v>
      </c>
      <c r="G129" s="104">
        <v>6.3955883946647271E-4</v>
      </c>
      <c r="H129" s="104">
        <v>6.8522579856501297E-4</v>
      </c>
      <c r="I129" s="104">
        <v>8.627751357988061E-4</v>
      </c>
      <c r="J129" s="104">
        <v>1.0454264011918579E-3</v>
      </c>
      <c r="K129" s="104">
        <v>1.1369078268367026E-3</v>
      </c>
      <c r="L129" s="104">
        <v>1.2707725975496685E-3</v>
      </c>
      <c r="M129" s="104">
        <v>1.3308917899696752E-3</v>
      </c>
      <c r="N129" s="104">
        <v>1.5070286208373038E-3</v>
      </c>
      <c r="O129" s="104">
        <v>1.5608708441202559E-3</v>
      </c>
      <c r="P129" s="104">
        <v>2.359996121282671E-3</v>
      </c>
      <c r="Q129" s="104">
        <v>2.1833191965742581E-3</v>
      </c>
      <c r="R129" s="104">
        <v>3.074187382071574E-3</v>
      </c>
      <c r="S129" s="104">
        <v>3.7102239653568612E-3</v>
      </c>
      <c r="T129" s="104">
        <v>3.5199286297068642E-3</v>
      </c>
      <c r="U129" s="104">
        <v>3.516382648793745E-3</v>
      </c>
      <c r="V129" s="104">
        <v>3.397916974080698E-3</v>
      </c>
      <c r="W129" s="104">
        <v>4.2541044702392485E-3</v>
      </c>
      <c r="X129" s="104">
        <v>4.510880000572739E-3</v>
      </c>
      <c r="Y129" s="104">
        <v>3.7011928729570234E-3</v>
      </c>
      <c r="DA129" s="132" t="s">
        <v>1849</v>
      </c>
    </row>
    <row r="130" spans="1:105" ht="12" customHeight="1" x14ac:dyDescent="0.25">
      <c r="A130" s="108" t="s">
        <v>53</v>
      </c>
      <c r="B130" s="98">
        <v>7.152989592758425E-5</v>
      </c>
      <c r="C130" s="98">
        <v>1.5783228711537157E-4</v>
      </c>
      <c r="D130" s="98">
        <v>5.3548492349577506E-5</v>
      </c>
      <c r="E130" s="98">
        <v>2.8723591505538522E-5</v>
      </c>
      <c r="F130" s="98">
        <v>4.2617087232234134E-5</v>
      </c>
      <c r="G130" s="98">
        <v>4.2352123262945224E-5</v>
      </c>
      <c r="H130" s="98">
        <v>6.3214843744791626E-5</v>
      </c>
      <c r="I130" s="98">
        <v>6.4569415179123162E-5</v>
      </c>
      <c r="J130" s="98">
        <v>7.3214673727493927E-5</v>
      </c>
      <c r="K130" s="98">
        <v>7.413821681925595E-5</v>
      </c>
      <c r="L130" s="98">
        <v>8.2200350614950409E-5</v>
      </c>
      <c r="M130" s="98">
        <v>1.3030285054588085E-4</v>
      </c>
      <c r="N130" s="98">
        <v>9.7107307953695588E-5</v>
      </c>
      <c r="O130" s="98">
        <v>5.9467629273843549E-5</v>
      </c>
      <c r="P130" s="98">
        <v>2.0208455927685261E-4</v>
      </c>
      <c r="Q130" s="98">
        <v>2.857509323910511E-5</v>
      </c>
      <c r="R130" s="98">
        <v>7.8602450882198918E-5</v>
      </c>
      <c r="S130" s="98">
        <v>2.0391725240616194E-4</v>
      </c>
      <c r="T130" s="98">
        <v>2.2932722377540737E-4</v>
      </c>
      <c r="U130" s="98">
        <v>3.0090610441277311E-4</v>
      </c>
      <c r="V130" s="98">
        <v>2.3920181078638297E-4</v>
      </c>
      <c r="W130" s="98">
        <v>3.1730628592043712E-4</v>
      </c>
      <c r="X130" s="98">
        <v>3.6579824295475226E-4</v>
      </c>
      <c r="Y130" s="98">
        <v>2.4697739120751577E-4</v>
      </c>
      <c r="DA130" s="63" t="s">
        <v>1850</v>
      </c>
    </row>
    <row r="131" spans="1:105" ht="12" customHeight="1" x14ac:dyDescent="0.25">
      <c r="A131" s="108" t="s">
        <v>52</v>
      </c>
      <c r="B131" s="98">
        <v>5.7011932881998297E-4</v>
      </c>
      <c r="C131" s="98">
        <v>5.5768908476157351E-4</v>
      </c>
      <c r="D131" s="98">
        <v>5.4773785029557285E-4</v>
      </c>
      <c r="E131" s="98">
        <v>5.3102474001776316E-4</v>
      </c>
      <c r="F131" s="98">
        <v>5.7837182124989236E-4</v>
      </c>
      <c r="G131" s="98">
        <v>5.9720671620352745E-4</v>
      </c>
      <c r="H131" s="98">
        <v>6.2201095482022136E-4</v>
      </c>
      <c r="I131" s="98">
        <v>7.9820572061968292E-4</v>
      </c>
      <c r="J131" s="98">
        <v>9.7221172746436398E-4</v>
      </c>
      <c r="K131" s="98">
        <v>1.0627696100174466E-3</v>
      </c>
      <c r="L131" s="98">
        <v>1.1885722469347181E-3</v>
      </c>
      <c r="M131" s="98">
        <v>1.2005889394237944E-3</v>
      </c>
      <c r="N131" s="98">
        <v>1.4099213128836081E-3</v>
      </c>
      <c r="O131" s="98">
        <v>1.5014032148464123E-3</v>
      </c>
      <c r="P131" s="98">
        <v>2.1579115620058184E-3</v>
      </c>
      <c r="Q131" s="98">
        <v>2.154744103335153E-3</v>
      </c>
      <c r="R131" s="98">
        <v>2.9955849311893751E-3</v>
      </c>
      <c r="S131" s="98">
        <v>3.5063067129506992E-3</v>
      </c>
      <c r="T131" s="98">
        <v>3.2906014059314566E-3</v>
      </c>
      <c r="U131" s="98">
        <v>3.2154765443809718E-3</v>
      </c>
      <c r="V131" s="98">
        <v>3.158715163294315E-3</v>
      </c>
      <c r="W131" s="98">
        <v>3.9367981843188111E-3</v>
      </c>
      <c r="X131" s="98">
        <v>4.1450817576179867E-3</v>
      </c>
      <c r="Y131" s="98">
        <v>3.4542154817495075E-3</v>
      </c>
      <c r="DA131" s="63" t="s">
        <v>1851</v>
      </c>
    </row>
    <row r="132" spans="1:105" ht="12" customHeight="1" x14ac:dyDescent="0.25">
      <c r="A132" s="121" t="s">
        <v>54</v>
      </c>
      <c r="B132" s="122">
        <v>8.1949421509146993E-3</v>
      </c>
      <c r="C132" s="122">
        <v>8.8711476904886795E-3</v>
      </c>
      <c r="D132" s="122">
        <v>8.4648998567530692E-3</v>
      </c>
      <c r="E132" s="122">
        <v>8.2715696791812818E-3</v>
      </c>
      <c r="F132" s="122">
        <v>7.9134477310035221E-3</v>
      </c>
      <c r="G132" s="122">
        <v>7.9146928062640842E-3</v>
      </c>
      <c r="H132" s="122">
        <v>9.0237059384144815E-3</v>
      </c>
      <c r="I132" s="122">
        <v>9.060501409271551E-3</v>
      </c>
      <c r="J132" s="122">
        <v>9.035145245735848E-3</v>
      </c>
      <c r="K132" s="122">
        <v>8.709907004073E-3</v>
      </c>
      <c r="L132" s="122">
        <v>9.1260240056153154E-3</v>
      </c>
      <c r="M132" s="122">
        <v>8.7563388125794939E-3</v>
      </c>
      <c r="N132" s="122">
        <v>8.7912831356679998E-3</v>
      </c>
      <c r="O132" s="122">
        <v>8.1031932040523617E-3</v>
      </c>
      <c r="P132" s="122">
        <v>9.3398726251714952E-3</v>
      </c>
      <c r="Q132" s="122">
        <v>9.4252883805037938E-3</v>
      </c>
      <c r="R132" s="122">
        <v>9.7544319713510907E-3</v>
      </c>
      <c r="S132" s="122">
        <v>9.9148111180653899E-3</v>
      </c>
      <c r="T132" s="122">
        <v>1.0451804988682287E-2</v>
      </c>
      <c r="U132" s="122">
        <v>9.8024184675513885E-3</v>
      </c>
      <c r="V132" s="122">
        <v>9.790870804408467E-3</v>
      </c>
      <c r="W132" s="122">
        <v>1.0123816913872088E-2</v>
      </c>
      <c r="X132" s="122">
        <v>1.0488607390620654E-2</v>
      </c>
      <c r="Y132" s="122">
        <v>1.0115938666505854E-2</v>
      </c>
      <c r="DA132" s="130" t="s">
        <v>1852</v>
      </c>
    </row>
    <row r="133" spans="1:105" ht="12" customHeight="1" x14ac:dyDescent="0.25">
      <c r="A133" s="97" t="s">
        <v>50</v>
      </c>
      <c r="B133" s="98">
        <v>2.7370943888234047E-3</v>
      </c>
      <c r="C133" s="98">
        <v>2.6386044091465102E-3</v>
      </c>
      <c r="D133" s="98">
        <v>2.5788486386316028E-3</v>
      </c>
      <c r="E133" s="98">
        <v>2.4470189696146846E-3</v>
      </c>
      <c r="F133" s="98">
        <v>2.3632646934501796E-3</v>
      </c>
      <c r="G133" s="98">
        <v>2.2981762681449267E-3</v>
      </c>
      <c r="H133" s="98">
        <v>2.1400996076958081E-3</v>
      </c>
      <c r="I133" s="98">
        <v>2.1390266390160849E-3</v>
      </c>
      <c r="J133" s="98">
        <v>2.0752617345753685E-3</v>
      </c>
      <c r="K133" s="98">
        <v>2.0324767002563955E-3</v>
      </c>
      <c r="L133" s="98">
        <v>2.017571174029377E-3</v>
      </c>
      <c r="M133" s="98">
        <v>2.0791511189674453E-3</v>
      </c>
      <c r="N133" s="98">
        <v>1.8952075337941589E-3</v>
      </c>
      <c r="O133" s="98">
        <v>1.8480673700560695E-3</v>
      </c>
      <c r="P133" s="98">
        <v>1.7683469975300705E-3</v>
      </c>
      <c r="Q133" s="98">
        <v>1.7602162731415925E-3</v>
      </c>
      <c r="R133" s="98">
        <v>1.7757047636320954E-3</v>
      </c>
      <c r="S133" s="98">
        <v>1.8123617294574601E-3</v>
      </c>
      <c r="T133" s="98">
        <v>1.8900999271542615E-3</v>
      </c>
      <c r="U133" s="98">
        <v>1.5933923852771393E-3</v>
      </c>
      <c r="V133" s="98">
        <v>1.5181334437470179E-3</v>
      </c>
      <c r="W133" s="98">
        <v>1.5810761303200205E-3</v>
      </c>
      <c r="X133" s="98">
        <v>1.6472406902567108E-3</v>
      </c>
      <c r="Y133" s="98">
        <v>1.3348301428989554E-3</v>
      </c>
      <c r="DA133" s="63" t="s">
        <v>1853</v>
      </c>
    </row>
    <row r="134" spans="1:105" ht="12" customHeight="1" x14ac:dyDescent="0.25">
      <c r="A134" s="109" t="s">
        <v>120</v>
      </c>
      <c r="B134" s="33">
        <v>5.4578477620912946E-3</v>
      </c>
      <c r="C134" s="33">
        <v>6.2325432813421684E-3</v>
      </c>
      <c r="D134" s="33">
        <v>5.8860512181214669E-3</v>
      </c>
      <c r="E134" s="33">
        <v>5.8245507095665968E-3</v>
      </c>
      <c r="F134" s="33">
        <v>5.5501830375533434E-3</v>
      </c>
      <c r="G134" s="33">
        <v>5.6165165381191571E-3</v>
      </c>
      <c r="H134" s="33">
        <v>6.8836063307186734E-3</v>
      </c>
      <c r="I134" s="33">
        <v>6.9214747702554657E-3</v>
      </c>
      <c r="J134" s="33">
        <v>6.9598835111604794E-3</v>
      </c>
      <c r="K134" s="33">
        <v>6.6774303038166045E-3</v>
      </c>
      <c r="L134" s="33">
        <v>7.1084528315859385E-3</v>
      </c>
      <c r="M134" s="33">
        <v>6.6771876936120482E-3</v>
      </c>
      <c r="N134" s="33">
        <v>6.8960756018738405E-3</v>
      </c>
      <c r="O134" s="33">
        <v>6.2551258339962924E-3</v>
      </c>
      <c r="P134" s="33">
        <v>7.5715256276414249E-3</v>
      </c>
      <c r="Q134" s="33">
        <v>7.6650721073622018E-3</v>
      </c>
      <c r="R134" s="33">
        <v>7.9787272077189945E-3</v>
      </c>
      <c r="S134" s="33">
        <v>8.10244938860793E-3</v>
      </c>
      <c r="T134" s="33">
        <v>8.561705061528025E-3</v>
      </c>
      <c r="U134" s="33">
        <v>8.2090260822742494E-3</v>
      </c>
      <c r="V134" s="33">
        <v>8.2727373606614491E-3</v>
      </c>
      <c r="W134" s="33">
        <v>8.542740783552067E-3</v>
      </c>
      <c r="X134" s="33">
        <v>8.8413667003639437E-3</v>
      </c>
      <c r="Y134" s="33">
        <v>8.7811085236068984E-3</v>
      </c>
      <c r="DA134" s="60" t="s">
        <v>1854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0.70405663647276562</v>
      </c>
      <c r="C136" s="119">
        <f t="shared" si="26"/>
        <v>0.70706271426193723</v>
      </c>
      <c r="D136" s="119">
        <f t="shared" si="26"/>
        <v>0.70907566429564606</v>
      </c>
      <c r="E136" s="119">
        <f t="shared" si="26"/>
        <v>0.71772820133313209</v>
      </c>
      <c r="F136" s="119">
        <f t="shared" si="26"/>
        <v>0.72028513872764566</v>
      </c>
      <c r="G136" s="119">
        <f t="shared" si="26"/>
        <v>0.7277660142421426</v>
      </c>
      <c r="H136" s="119">
        <f t="shared" si="26"/>
        <v>0.73666644963611927</v>
      </c>
      <c r="I136" s="119">
        <f t="shared" si="26"/>
        <v>0.73972751980094653</v>
      </c>
      <c r="J136" s="119">
        <f t="shared" si="26"/>
        <v>0.75160810122559452</v>
      </c>
      <c r="K136" s="119">
        <f t="shared" si="26"/>
        <v>0.77017614212915753</v>
      </c>
      <c r="L136" s="119">
        <f t="shared" si="26"/>
        <v>0.77965551606470818</v>
      </c>
      <c r="M136" s="119">
        <f t="shared" si="26"/>
        <v>0.78930216241561424</v>
      </c>
      <c r="N136" s="119">
        <f t="shared" si="26"/>
        <v>0.80023052656278582</v>
      </c>
      <c r="O136" s="119">
        <f t="shared" si="26"/>
        <v>0.80941850193524378</v>
      </c>
      <c r="P136" s="119">
        <f t="shared" si="26"/>
        <v>0.80685360461259825</v>
      </c>
      <c r="Q136" s="119">
        <f t="shared" si="26"/>
        <v>0.82395635466596917</v>
      </c>
      <c r="R136" s="119">
        <f t="shared" ref="R136:V136" si="27">IF(R117=0,"",R117/R98)</f>
        <v>0.82485543146155693</v>
      </c>
      <c r="S136" s="119">
        <f t="shared" si="27"/>
        <v>0.83040582482397773</v>
      </c>
      <c r="T136" s="119">
        <f t="shared" si="27"/>
        <v>0.82533930890993246</v>
      </c>
      <c r="U136" s="119">
        <f t="shared" si="27"/>
        <v>0.82678619120777963</v>
      </c>
      <c r="V136" s="119">
        <f t="shared" si="27"/>
        <v>0.82989107458145328</v>
      </c>
      <c r="W136" s="119">
        <f t="shared" ref="W136:Y136" si="28">IF(W117=0,"",W117/W98)</f>
        <v>0.8356886374475494</v>
      </c>
      <c r="X136" s="119">
        <f t="shared" si="28"/>
        <v>0.83967485957449417</v>
      </c>
      <c r="Y136" s="119">
        <f t="shared" si="28"/>
        <v>0.84718511527109763</v>
      </c>
      <c r="DA136" s="129" t="s">
        <v>2005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0.71235924573772158</v>
      </c>
      <c r="C137" s="124">
        <f t="shared" si="29"/>
        <v>0.71464302173390859</v>
      </c>
      <c r="D137" s="124">
        <f t="shared" si="29"/>
        <v>0.71687990116725464</v>
      </c>
      <c r="E137" s="124">
        <f t="shared" si="29"/>
        <v>0.71924082083626795</v>
      </c>
      <c r="F137" s="124">
        <f t="shared" si="29"/>
        <v>0.7225679853281437</v>
      </c>
      <c r="G137" s="124">
        <f t="shared" si="29"/>
        <v>0.72682455922842015</v>
      </c>
      <c r="H137" s="124">
        <f t="shared" si="29"/>
        <v>0.73315043422069648</v>
      </c>
      <c r="I137" s="124">
        <f t="shared" si="29"/>
        <v>0.74034383254073943</v>
      </c>
      <c r="J137" s="124">
        <f t="shared" si="29"/>
        <v>0.74842512582045029</v>
      </c>
      <c r="K137" s="124">
        <f t="shared" si="29"/>
        <v>0.75616904106034799</v>
      </c>
      <c r="L137" s="124">
        <f t="shared" si="29"/>
        <v>0.76512401043965883</v>
      </c>
      <c r="M137" s="124">
        <f t="shared" si="29"/>
        <v>0.77540162437357296</v>
      </c>
      <c r="N137" s="124">
        <f t="shared" si="29"/>
        <v>0.78640703491379138</v>
      </c>
      <c r="O137" s="124">
        <f t="shared" si="29"/>
        <v>0.79583711133821844</v>
      </c>
      <c r="P137" s="124">
        <f t="shared" si="29"/>
        <v>0.79744120422583431</v>
      </c>
      <c r="Q137" s="124">
        <f t="shared" si="29"/>
        <v>0.80014617474245231</v>
      </c>
      <c r="R137" s="124">
        <f t="shared" ref="R137:V137" si="30">IF(R118=0,"",R118/R99)</f>
        <v>0.80289636305402601</v>
      </c>
      <c r="S137" s="124">
        <f t="shared" si="30"/>
        <v>0.80502669710313524</v>
      </c>
      <c r="T137" s="124">
        <f t="shared" si="30"/>
        <v>0.80735909434631137</v>
      </c>
      <c r="U137" s="124">
        <f t="shared" si="30"/>
        <v>0.81009008030206731</v>
      </c>
      <c r="V137" s="124">
        <f t="shared" si="30"/>
        <v>0.81416702900113325</v>
      </c>
      <c r="W137" s="124">
        <f t="shared" ref="W137:Y137" si="31">IF(W118=0,"",W118/W99)</f>
        <v>0.81787147479914879</v>
      </c>
      <c r="X137" s="124">
        <f t="shared" si="31"/>
        <v>0.82213710758598224</v>
      </c>
      <c r="Y137" s="124">
        <f t="shared" si="31"/>
        <v>0.82691470845805726</v>
      </c>
      <c r="DA137" s="130" t="s">
        <v>2006</v>
      </c>
    </row>
    <row r="138" spans="1:105" ht="12" customHeight="1" x14ac:dyDescent="0.25">
      <c r="A138" s="97" t="s">
        <v>197</v>
      </c>
      <c r="B138" s="111">
        <f t="shared" ref="B138:Q138" si="32">IF(B119=0,"",B119/B100)</f>
        <v>0.71145878634122361</v>
      </c>
      <c r="C138" s="111">
        <f t="shared" si="32"/>
        <v>0.71374602824328803</v>
      </c>
      <c r="D138" s="111">
        <f t="shared" si="32"/>
        <v>0.71601590078266053</v>
      </c>
      <c r="E138" s="111">
        <f t="shared" si="32"/>
        <v>0.71843722292554202</v>
      </c>
      <c r="F138" s="111">
        <f t="shared" si="32"/>
        <v>0.72177205036054948</v>
      </c>
      <c r="G138" s="111">
        <f t="shared" si="32"/>
        <v>0.726062846567331</v>
      </c>
      <c r="H138" s="111">
        <f t="shared" si="32"/>
        <v>0.73243009124153302</v>
      </c>
      <c r="I138" s="111">
        <f t="shared" si="32"/>
        <v>0.7396417087974968</v>
      </c>
      <c r="J138" s="111">
        <f t="shared" si="32"/>
        <v>0.74775419936618981</v>
      </c>
      <c r="K138" s="111">
        <f t="shared" si="32"/>
        <v>0.7555365605382367</v>
      </c>
      <c r="L138" s="111">
        <f t="shared" si="32"/>
        <v>0.76451117908714306</v>
      </c>
      <c r="M138" s="111">
        <f t="shared" si="32"/>
        <v>0.77480314193828248</v>
      </c>
      <c r="N138" s="111">
        <f t="shared" si="32"/>
        <v>0.7858370805699374</v>
      </c>
      <c r="O138" s="111">
        <f t="shared" si="32"/>
        <v>0.79527751452977291</v>
      </c>
      <c r="P138" s="111">
        <f t="shared" si="32"/>
        <v>0.79687755037277974</v>
      </c>
      <c r="Q138" s="111">
        <f t="shared" si="32"/>
        <v>0.79961199989472709</v>
      </c>
      <c r="R138" s="111">
        <f t="shared" ref="R138:V138" si="33">IF(R119=0,"",R119/R100)</f>
        <v>0.80236780917880668</v>
      </c>
      <c r="S138" s="111">
        <f t="shared" si="33"/>
        <v>0.80451107107345299</v>
      </c>
      <c r="T138" s="111">
        <f t="shared" si="33"/>
        <v>0.80684383377329305</v>
      </c>
      <c r="U138" s="111">
        <f t="shared" si="33"/>
        <v>0.80958638935286165</v>
      </c>
      <c r="V138" s="111">
        <f t="shared" si="33"/>
        <v>0.81367182384395453</v>
      </c>
      <c r="W138" s="111">
        <f t="shared" ref="W138:Y138" si="34">IF(W119=0,"",W119/W100)</f>
        <v>0.81738207186606959</v>
      </c>
      <c r="X138" s="111">
        <f t="shared" si="34"/>
        <v>0.82164954659151357</v>
      </c>
      <c r="Y138" s="111">
        <f t="shared" si="34"/>
        <v>0.82643846462127268</v>
      </c>
      <c r="DA138" s="63" t="s">
        <v>2007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2008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1.6972956810825834</v>
      </c>
      <c r="C140" s="124">
        <f t="shared" si="38"/>
        <v>1.8075140087372079</v>
      </c>
      <c r="D140" s="124">
        <f t="shared" si="38"/>
        <v>1.9078615356846402</v>
      </c>
      <c r="E140" s="124">
        <f t="shared" si="38"/>
        <v>1.9888424999917054</v>
      </c>
      <c r="F140" s="124">
        <f t="shared" si="38"/>
        <v>2.1051501103857921</v>
      </c>
      <c r="G140" s="124">
        <f t="shared" si="38"/>
        <v>2.273277358482845</v>
      </c>
      <c r="H140" s="124">
        <f t="shared" si="38"/>
        <v>2.3867647963518541</v>
      </c>
      <c r="I140" s="124">
        <f t="shared" si="38"/>
        <v>2.5041667876360845</v>
      </c>
      <c r="J140" s="124">
        <f t="shared" si="38"/>
        <v>2.5817349021230651</v>
      </c>
      <c r="K140" s="124">
        <f t="shared" si="38"/>
        <v>2.6666436648443184</v>
      </c>
      <c r="L140" s="124">
        <f t="shared" si="38"/>
        <v>2.7675845562779031</v>
      </c>
      <c r="M140" s="124">
        <f t="shared" si="38"/>
        <v>2.8288780574827586</v>
      </c>
      <c r="N140" s="124">
        <f t="shared" si="38"/>
        <v>2.9367440338421842</v>
      </c>
      <c r="O140" s="124">
        <f t="shared" si="38"/>
        <v>3.048275675958529</v>
      </c>
      <c r="P140" s="124">
        <f t="shared" si="38"/>
        <v>3.1351273516607749</v>
      </c>
      <c r="Q140" s="124">
        <f t="shared" si="38"/>
        <v>3.2221135187600329</v>
      </c>
      <c r="R140" s="124">
        <f t="shared" ref="R140:V140" si="39">IF(R121=0,"",R121/R102)</f>
        <v>3.334543590604119</v>
      </c>
      <c r="S140" s="124">
        <f t="shared" si="39"/>
        <v>3.4218783433109037</v>
      </c>
      <c r="T140" s="124">
        <f t="shared" si="39"/>
        <v>3.5126865787648365</v>
      </c>
      <c r="U140" s="124">
        <f t="shared" si="39"/>
        <v>3.5915871310222403</v>
      </c>
      <c r="V140" s="124">
        <f t="shared" si="39"/>
        <v>3.6591897858753479</v>
      </c>
      <c r="W140" s="124">
        <f t="shared" ref="W140:Y140" si="40">IF(W121=0,"",W121/W102)</f>
        <v>3.7011059126360895</v>
      </c>
      <c r="X140" s="124">
        <f t="shared" si="40"/>
        <v>3.7277877622008688</v>
      </c>
      <c r="Y140" s="124">
        <f t="shared" si="40"/>
        <v>3.7500310532819152</v>
      </c>
      <c r="DA140" s="130" t="s">
        <v>2009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1.6972956810825834</v>
      </c>
      <c r="C141" s="111">
        <f t="shared" si="41"/>
        <v>1.8075140087372079</v>
      </c>
      <c r="D141" s="111">
        <f t="shared" si="41"/>
        <v>1.9078615356846402</v>
      </c>
      <c r="E141" s="111">
        <f t="shared" si="41"/>
        <v>1.9888424999917054</v>
      </c>
      <c r="F141" s="111">
        <f t="shared" si="41"/>
        <v>2.1051501103857921</v>
      </c>
      <c r="G141" s="111">
        <f t="shared" si="41"/>
        <v>2.273277358482845</v>
      </c>
      <c r="H141" s="111">
        <f t="shared" si="41"/>
        <v>2.3867647963518541</v>
      </c>
      <c r="I141" s="111">
        <f t="shared" si="41"/>
        <v>2.5041667876360845</v>
      </c>
      <c r="J141" s="111">
        <f t="shared" si="41"/>
        <v>2.5817349021230651</v>
      </c>
      <c r="K141" s="111">
        <f t="shared" si="41"/>
        <v>2.6666436648443184</v>
      </c>
      <c r="L141" s="111">
        <f t="shared" si="41"/>
        <v>2.7675845562779031</v>
      </c>
      <c r="M141" s="111">
        <f t="shared" si="41"/>
        <v>2.8288780574827586</v>
      </c>
      <c r="N141" s="111">
        <f t="shared" si="41"/>
        <v>2.9367440338421842</v>
      </c>
      <c r="O141" s="111">
        <f t="shared" si="41"/>
        <v>3.048275675958529</v>
      </c>
      <c r="P141" s="111">
        <f t="shared" si="41"/>
        <v>3.1351273516607749</v>
      </c>
      <c r="Q141" s="111">
        <f t="shared" si="41"/>
        <v>3.2221135187600329</v>
      </c>
      <c r="R141" s="111">
        <f t="shared" ref="R141:V141" si="42">IF(R122=0,"",R122/R103)</f>
        <v>3.334543590604119</v>
      </c>
      <c r="S141" s="111">
        <f t="shared" si="42"/>
        <v>3.4218783433109037</v>
      </c>
      <c r="T141" s="111">
        <f t="shared" si="42"/>
        <v>3.5126865787648365</v>
      </c>
      <c r="U141" s="111">
        <f t="shared" si="42"/>
        <v>3.5915871310222403</v>
      </c>
      <c r="V141" s="111">
        <f t="shared" si="42"/>
        <v>3.6591897858753479</v>
      </c>
      <c r="W141" s="111">
        <f t="shared" ref="W141:Y141" si="43">IF(W122=0,"",W122/W103)</f>
        <v>3.7011059126360895</v>
      </c>
      <c r="X141" s="111">
        <f t="shared" si="43"/>
        <v>3.7277877622008688</v>
      </c>
      <c r="Y141" s="111">
        <f t="shared" si="43"/>
        <v>3.7500310532819152</v>
      </c>
      <c r="DA141" s="63" t="s">
        <v>2010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0.67274288905426516</v>
      </c>
      <c r="C142" s="124">
        <f t="shared" si="44"/>
        <v>0.67109287802591866</v>
      </c>
      <c r="D142" s="124">
        <f t="shared" si="44"/>
        <v>0.67555610294956492</v>
      </c>
      <c r="E142" s="124">
        <f t="shared" si="44"/>
        <v>0.68006659948102011</v>
      </c>
      <c r="F142" s="124">
        <f t="shared" si="44"/>
        <v>0.68496944566278517</v>
      </c>
      <c r="G142" s="124">
        <f t="shared" si="44"/>
        <v>0.68975179209461168</v>
      </c>
      <c r="H142" s="124">
        <f t="shared" si="44"/>
        <v>0.69619237825039026</v>
      </c>
      <c r="I142" s="124">
        <f t="shared" si="44"/>
        <v>0.70425810895711527</v>
      </c>
      <c r="J142" s="124">
        <f t="shared" si="44"/>
        <v>0.716865415975803</v>
      </c>
      <c r="K142" s="124">
        <f t="shared" si="44"/>
        <v>0.72729057993269897</v>
      </c>
      <c r="L142" s="124">
        <f t="shared" si="44"/>
        <v>0.73486120621063122</v>
      </c>
      <c r="M142" s="124">
        <f t="shared" si="44"/>
        <v>0.74005990634936103</v>
      </c>
      <c r="N142" s="124">
        <f t="shared" si="44"/>
        <v>0.75117898224057922</v>
      </c>
      <c r="O142" s="124">
        <f t="shared" si="44"/>
        <v>0.7606634178622691</v>
      </c>
      <c r="P142" s="124">
        <f t="shared" si="44"/>
        <v>0.7697553241988927</v>
      </c>
      <c r="Q142" s="124">
        <f t="shared" si="44"/>
        <v>0.77791546401158862</v>
      </c>
      <c r="R142" s="124">
        <f t="shared" ref="R142:V142" si="45">IF(R123=0,"",R123/R104)</f>
        <v>0.78943551518976318</v>
      </c>
      <c r="S142" s="124">
        <f t="shared" si="45"/>
        <v>0.79782813876193281</v>
      </c>
      <c r="T142" s="124">
        <f t="shared" si="45"/>
        <v>0.80007546413465669</v>
      </c>
      <c r="U142" s="124">
        <f t="shared" si="45"/>
        <v>0.80393992351080401</v>
      </c>
      <c r="V142" s="124">
        <f t="shared" si="45"/>
        <v>0.80895299589120251</v>
      </c>
      <c r="W142" s="124">
        <f t="shared" ref="W142:Y142" si="46">IF(W123=0,"",W123/W104)</f>
        <v>0.8189529618298742</v>
      </c>
      <c r="X142" s="124">
        <f t="shared" si="46"/>
        <v>0.82442433429994699</v>
      </c>
      <c r="Y142" s="124">
        <f t="shared" si="46"/>
        <v>0.82402990246278673</v>
      </c>
      <c r="DA142" s="130" t="s">
        <v>2011</v>
      </c>
    </row>
    <row r="143" spans="1:105" ht="12" customHeight="1" x14ac:dyDescent="0.25">
      <c r="A143" s="97" t="s">
        <v>130</v>
      </c>
      <c r="B143" s="111">
        <f t="shared" ref="B143:Q143" si="47">IF(B124=0,"",B124/B105)</f>
        <v>0.68793013554873661</v>
      </c>
      <c r="C143" s="111">
        <f t="shared" si="47"/>
        <v>0.69010882939534346</v>
      </c>
      <c r="D143" s="111">
        <f t="shared" si="47"/>
        <v>0.69235076115521421</v>
      </c>
      <c r="E143" s="111">
        <f t="shared" si="47"/>
        <v>0.6953115524544855</v>
      </c>
      <c r="F143" s="111">
        <f t="shared" si="47"/>
        <v>0.69867191195403333</v>
      </c>
      <c r="G143" s="111">
        <f t="shared" si="47"/>
        <v>0.70284984913261761</v>
      </c>
      <c r="H143" s="111">
        <f t="shared" si="47"/>
        <v>0.70948005383624368</v>
      </c>
      <c r="I143" s="111">
        <f t="shared" si="47"/>
        <v>0.7157579619232588</v>
      </c>
      <c r="J143" s="111">
        <f t="shared" si="47"/>
        <v>0.72691035393229841</v>
      </c>
      <c r="K143" s="111">
        <f t="shared" si="47"/>
        <v>0.73622092367361613</v>
      </c>
      <c r="L143" s="111">
        <f t="shared" si="47"/>
        <v>0.74538134549160284</v>
      </c>
      <c r="M143" s="111">
        <f t="shared" si="47"/>
        <v>0.75561831518030986</v>
      </c>
      <c r="N143" s="111">
        <f t="shared" si="47"/>
        <v>0.76575554718911854</v>
      </c>
      <c r="O143" s="111">
        <f t="shared" si="47"/>
        <v>0.77314798415426078</v>
      </c>
      <c r="P143" s="111">
        <f t="shared" si="47"/>
        <v>0.77451731038519789</v>
      </c>
      <c r="Q143" s="111">
        <f t="shared" si="47"/>
        <v>0.77799565161095174</v>
      </c>
      <c r="R143" s="111">
        <f t="shared" ref="R143:V143" si="48">IF(R124=0,"",R124/R105)</f>
        <v>0.77997528006654815</v>
      </c>
      <c r="S143" s="111">
        <f t="shared" si="48"/>
        <v>0.78181332066226827</v>
      </c>
      <c r="T143" s="111">
        <f t="shared" si="48"/>
        <v>0.78436859340063758</v>
      </c>
      <c r="U143" s="111">
        <f t="shared" si="48"/>
        <v>0.78703221866160988</v>
      </c>
      <c r="V143" s="111">
        <f t="shared" si="48"/>
        <v>0.79151021262414878</v>
      </c>
      <c r="W143" s="111">
        <f t="shared" ref="W143:Y143" si="49">IF(W124=0,"",W124/W105)</f>
        <v>0.79332757548054866</v>
      </c>
      <c r="X143" s="111">
        <f t="shared" si="49"/>
        <v>0.79803639937768567</v>
      </c>
      <c r="Y143" s="111">
        <f t="shared" si="49"/>
        <v>0.80304205097251014</v>
      </c>
      <c r="DA143" s="63" t="s">
        <v>2012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>
        <f t="shared" si="50"/>
        <v>0.98233460343621781</v>
      </c>
      <c r="O144" s="111">
        <f t="shared" si="50"/>
        <v>0.98926826631820453</v>
      </c>
      <c r="P144" s="111">
        <f t="shared" si="50"/>
        <v>0.97693596534117244</v>
      </c>
      <c r="Q144" s="111">
        <f t="shared" si="50"/>
        <v>0.99761369612566286</v>
      </c>
      <c r="R144" s="111">
        <f t="shared" ref="R144:V144" si="51">IF(R125=0,"",R125/R106)</f>
        <v>0.99769789237617068</v>
      </c>
      <c r="S144" s="111">
        <f t="shared" si="51"/>
        <v>0.99764534417571415</v>
      </c>
      <c r="T144" s="111">
        <f t="shared" si="51"/>
        <v>0.99756282699398713</v>
      </c>
      <c r="U144" s="111">
        <f t="shared" si="51"/>
        <v>0.99747405070276329</v>
      </c>
      <c r="V144" s="111">
        <f t="shared" si="51"/>
        <v>0.99759275189516317</v>
      </c>
      <c r="W144" s="111">
        <f t="shared" ref="W144:Y144" si="52">IF(W125=0,"",W125/W106)</f>
        <v>0.99748749379735235</v>
      </c>
      <c r="X144" s="111">
        <f t="shared" si="52"/>
        <v>0.99750744775932332</v>
      </c>
      <c r="Y144" s="111">
        <f t="shared" si="52"/>
        <v>0.99766855736951954</v>
      </c>
      <c r="DA144" s="63" t="s">
        <v>2013</v>
      </c>
    </row>
    <row r="145" spans="1:105" ht="12" customHeight="1" x14ac:dyDescent="0.25">
      <c r="A145" s="100" t="s">
        <v>197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>
        <f t="shared" si="53"/>
        <v>0.78333539329295032</v>
      </c>
      <c r="O145" s="112">
        <f t="shared" si="53"/>
        <v>0.78333539329295032</v>
      </c>
      <c r="P145" s="112">
        <f t="shared" si="53"/>
        <v>0.78333539329295032</v>
      </c>
      <c r="Q145" s="112">
        <f t="shared" si="53"/>
        <v>0.78333539329295032</v>
      </c>
      <c r="R145" s="112">
        <f t="shared" ref="R145:V145" si="54">IF(R126=0,"",R126/R107)</f>
        <v>0.78333539329295032</v>
      </c>
      <c r="S145" s="112">
        <f t="shared" si="54"/>
        <v>0.78333539329295032</v>
      </c>
      <c r="T145" s="112">
        <f t="shared" si="54"/>
        <v>0.78333539329295032</v>
      </c>
      <c r="U145" s="112">
        <f t="shared" si="54"/>
        <v>0.78333539329295032</v>
      </c>
      <c r="V145" s="112">
        <f t="shared" si="54"/>
        <v>0.78333539329295032</v>
      </c>
      <c r="W145" s="112">
        <f t="shared" ref="W145:Y145" si="55">IF(W126=0,"",W126/W107)</f>
        <v>0.78333539329295032</v>
      </c>
      <c r="X145" s="112">
        <f t="shared" si="55"/>
        <v>0.78333539329295032</v>
      </c>
      <c r="Y145" s="112">
        <f t="shared" si="55"/>
        <v>0.78333539329295032</v>
      </c>
      <c r="DA145" s="131" t="s">
        <v>2014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2015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0.60636878733371902</v>
      </c>
      <c r="C147" s="112">
        <f t="shared" si="59"/>
        <v>0.60912602660657211</v>
      </c>
      <c r="D147" s="112">
        <f t="shared" si="59"/>
        <v>0.61143501894100216</v>
      </c>
      <c r="E147" s="112">
        <f t="shared" si="59"/>
        <v>0.61428483224460451</v>
      </c>
      <c r="F147" s="112">
        <f t="shared" si="59"/>
        <v>0.61712151402658566</v>
      </c>
      <c r="G147" s="112">
        <f t="shared" si="59"/>
        <v>0.62189650358788218</v>
      </c>
      <c r="H147" s="112">
        <f t="shared" si="59"/>
        <v>0.6274843381827877</v>
      </c>
      <c r="I147" s="112">
        <f t="shared" si="59"/>
        <v>0.63049985135505682</v>
      </c>
      <c r="J147" s="112">
        <f t="shared" si="59"/>
        <v>0.63125779611155808</v>
      </c>
      <c r="K147" s="112">
        <f t="shared" si="59"/>
        <v>0.63219460772669722</v>
      </c>
      <c r="L147" s="112">
        <f t="shared" si="59"/>
        <v>0.63484262432093108</v>
      </c>
      <c r="M147" s="112">
        <f t="shared" si="59"/>
        <v>0.63818308506874</v>
      </c>
      <c r="N147" s="112">
        <f t="shared" si="59"/>
        <v>0.64325944064035101</v>
      </c>
      <c r="O147" s="112">
        <f t="shared" si="59"/>
        <v>0.6487941947139827</v>
      </c>
      <c r="P147" s="112">
        <f t="shared" si="59"/>
        <v>0.65253018397866114</v>
      </c>
      <c r="Q147" s="112">
        <f t="shared" si="59"/>
        <v>0.65805049696245199</v>
      </c>
      <c r="R147" s="112">
        <f t="shared" ref="R147:V147" si="60">IF(R128=0,"",R128/R109)</f>
        <v>0.66490684147542289</v>
      </c>
      <c r="S147" s="112">
        <f t="shared" si="60"/>
        <v>0.67004653551578464</v>
      </c>
      <c r="T147" s="112">
        <f t="shared" si="60"/>
        <v>0.69108715542148813</v>
      </c>
      <c r="U147" s="112">
        <f t="shared" si="60"/>
        <v>0.7181947084825776</v>
      </c>
      <c r="V147" s="112">
        <f t="shared" si="60"/>
        <v>0.73019594308213365</v>
      </c>
      <c r="W147" s="112">
        <f t="shared" ref="W147:Y147" si="61">IF(W128=0,"",W128/W109)</f>
        <v>0.74625684421529015</v>
      </c>
      <c r="X147" s="112">
        <f t="shared" si="61"/>
        <v>0.74984886357077241</v>
      </c>
      <c r="Y147" s="112">
        <f t="shared" si="61"/>
        <v>0.75712977315062213</v>
      </c>
      <c r="DA147" s="131" t="s">
        <v>2016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0.93251627751524346</v>
      </c>
      <c r="C148" s="113">
        <f t="shared" si="62"/>
        <v>0.87551052972461541</v>
      </c>
      <c r="D148" s="113">
        <f t="shared" si="62"/>
        <v>0.94617252866894119</v>
      </c>
      <c r="E148" s="113">
        <f t="shared" si="62"/>
        <v>0.96881072311675864</v>
      </c>
      <c r="F148" s="113">
        <f t="shared" si="62"/>
        <v>0.95929766728512844</v>
      </c>
      <c r="G148" s="113">
        <f t="shared" si="62"/>
        <v>0.96139383226637054</v>
      </c>
      <c r="H148" s="113">
        <f t="shared" si="62"/>
        <v>0.94806936497459582</v>
      </c>
      <c r="I148" s="113">
        <f t="shared" si="62"/>
        <v>0.95809596719113166</v>
      </c>
      <c r="J148" s="113">
        <f t="shared" si="62"/>
        <v>0.96096000987975572</v>
      </c>
      <c r="K148" s="113">
        <f t="shared" si="62"/>
        <v>0.96375689274332732</v>
      </c>
      <c r="L148" s="113">
        <f t="shared" si="62"/>
        <v>0.96430835001046133</v>
      </c>
      <c r="M148" s="113">
        <f t="shared" si="62"/>
        <v>0.94733597008329107</v>
      </c>
      <c r="N148" s="113">
        <f t="shared" si="62"/>
        <v>0.96536752773747947</v>
      </c>
      <c r="O148" s="113">
        <f t="shared" si="62"/>
        <v>0.9798403883400485</v>
      </c>
      <c r="P148" s="113">
        <f t="shared" si="62"/>
        <v>0.95829856958095883</v>
      </c>
      <c r="Q148" s="113">
        <f t="shared" si="62"/>
        <v>0.99353545262380971</v>
      </c>
      <c r="R148" s="113">
        <f t="shared" ref="R148:V148" si="63">IF(R129=0,"",R129/R110)</f>
        <v>0.98848165902996243</v>
      </c>
      <c r="S148" s="113">
        <f t="shared" si="63"/>
        <v>0.97671074913974232</v>
      </c>
      <c r="T148" s="113">
        <f t="shared" si="63"/>
        <v>0.97327651718900998</v>
      </c>
      <c r="U148" s="113">
        <f t="shared" si="63"/>
        <v>0.96571420126530538</v>
      </c>
      <c r="V148" s="113">
        <f t="shared" si="63"/>
        <v>0.97243537485565301</v>
      </c>
      <c r="W148" s="113">
        <f t="shared" ref="W148:Y148" si="64">IF(W129=0,"",W129/W110)</f>
        <v>0.97449891638729735</v>
      </c>
      <c r="X148" s="113">
        <f t="shared" si="64"/>
        <v>0.97339738030392264</v>
      </c>
      <c r="Y148" s="113">
        <f t="shared" si="64"/>
        <v>0.97933885057533399</v>
      </c>
      <c r="DA148" s="132" t="s">
        <v>2017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0.60636878733371902</v>
      </c>
      <c r="C149" s="111">
        <f t="shared" si="65"/>
        <v>0.60804636187519845</v>
      </c>
      <c r="D149" s="111">
        <f t="shared" si="65"/>
        <v>0.61020103837088291</v>
      </c>
      <c r="E149" s="111">
        <f t="shared" si="65"/>
        <v>0.6144902146512905</v>
      </c>
      <c r="F149" s="111">
        <f t="shared" si="65"/>
        <v>0.61795047620797372</v>
      </c>
      <c r="G149" s="111">
        <f t="shared" si="65"/>
        <v>0.62250915565515597</v>
      </c>
      <c r="H149" s="111">
        <f t="shared" si="65"/>
        <v>0.62745392233781272</v>
      </c>
      <c r="I149" s="111">
        <f t="shared" si="65"/>
        <v>0.63114979868888388</v>
      </c>
      <c r="J149" s="111">
        <f t="shared" si="65"/>
        <v>0.6328730220214992</v>
      </c>
      <c r="K149" s="111">
        <f t="shared" si="65"/>
        <v>0.63424081879577554</v>
      </c>
      <c r="L149" s="111">
        <f t="shared" si="65"/>
        <v>0.63605298354332351</v>
      </c>
      <c r="M149" s="111">
        <f t="shared" si="65"/>
        <v>0.63783459583020619</v>
      </c>
      <c r="N149" s="111">
        <f t="shared" si="65"/>
        <v>0.64236380985957564</v>
      </c>
      <c r="O149" s="111">
        <f t="shared" si="65"/>
        <v>0.64934047375838289</v>
      </c>
      <c r="P149" s="111">
        <f t="shared" si="65"/>
        <v>0.66304532452180254</v>
      </c>
      <c r="Q149" s="111">
        <f t="shared" si="65"/>
        <v>0.66793733432789126</v>
      </c>
      <c r="R149" s="111">
        <f t="shared" ref="R149:V149" si="66">IF(R130=0,"",R130/R111)</f>
        <v>0.68693663888640777</v>
      </c>
      <c r="S149" s="111">
        <f t="shared" si="66"/>
        <v>0.69742491436605636</v>
      </c>
      <c r="T149" s="111">
        <f t="shared" si="66"/>
        <v>0.70351226581138537</v>
      </c>
      <c r="U149" s="111">
        <f t="shared" si="66"/>
        <v>0.70676976611430353</v>
      </c>
      <c r="V149" s="111">
        <f t="shared" si="66"/>
        <v>0.7129306019790369</v>
      </c>
      <c r="W149" s="111">
        <f t="shared" ref="W149:Y149" si="67">IF(W130=0,"",W130/W111)</f>
        <v>0.74028116343569239</v>
      </c>
      <c r="X149" s="111">
        <f t="shared" si="67"/>
        <v>0.74793274188204151</v>
      </c>
      <c r="Y149" s="111">
        <f t="shared" si="67"/>
        <v>0.75978642642475858</v>
      </c>
      <c r="DA149" s="63" t="s">
        <v>2018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2019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0.66373329331505004</v>
      </c>
      <c r="C151" s="124">
        <f t="shared" si="71"/>
        <v>0.67153862064996039</v>
      </c>
      <c r="D151" s="124">
        <f t="shared" si="71"/>
        <v>0.67172883136607031</v>
      </c>
      <c r="E151" s="124">
        <f t="shared" si="71"/>
        <v>0.67501850800791263</v>
      </c>
      <c r="F151" s="124">
        <f t="shared" si="71"/>
        <v>0.676669637927649</v>
      </c>
      <c r="G151" s="124">
        <f t="shared" si="71"/>
        <v>0.68074830097984707</v>
      </c>
      <c r="H151" s="124">
        <f t="shared" si="71"/>
        <v>0.69419577470855642</v>
      </c>
      <c r="I151" s="124">
        <f t="shared" si="71"/>
        <v>0.69615169066048233</v>
      </c>
      <c r="J151" s="124">
        <f t="shared" si="71"/>
        <v>0.69836970768036477</v>
      </c>
      <c r="K151" s="124">
        <f t="shared" si="71"/>
        <v>0.6987991973286497</v>
      </c>
      <c r="L151" s="124">
        <f t="shared" si="71"/>
        <v>0.70273556978901841</v>
      </c>
      <c r="M151" s="124">
        <f t="shared" si="71"/>
        <v>0.70113341420407727</v>
      </c>
      <c r="N151" s="124">
        <f t="shared" si="71"/>
        <v>0.70771374917391117</v>
      </c>
      <c r="O151" s="124">
        <f t="shared" si="71"/>
        <v>0.70775906561667201</v>
      </c>
      <c r="P151" s="124">
        <f t="shared" si="71"/>
        <v>0.71819591861252419</v>
      </c>
      <c r="Q151" s="124">
        <f t="shared" si="71"/>
        <v>0.7225103182460223</v>
      </c>
      <c r="R151" s="124">
        <f t="shared" ref="R151:V151" si="72">IF(R132=0,"",R132/R113)</f>
        <v>0.72868930022736711</v>
      </c>
      <c r="S151" s="124">
        <f t="shared" si="72"/>
        <v>0.73465826334994733</v>
      </c>
      <c r="T151" s="124">
        <f t="shared" si="72"/>
        <v>0.74209515275442928</v>
      </c>
      <c r="U151" s="124">
        <f t="shared" si="72"/>
        <v>0.75741932660498668</v>
      </c>
      <c r="V151" s="124">
        <f t="shared" si="72"/>
        <v>0.77320680781361983</v>
      </c>
      <c r="W151" s="124">
        <f t="shared" ref="W151:Y151" si="73">IF(W132=0,"",W132/W113)</f>
        <v>0.78549016944054573</v>
      </c>
      <c r="X151" s="124">
        <f t="shared" si="73"/>
        <v>0.79702160967201741</v>
      </c>
      <c r="Y151" s="124">
        <f t="shared" si="73"/>
        <v>0.81642965158520686</v>
      </c>
      <c r="DA151" s="130" t="s">
        <v>2020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0.56416416486908727</v>
      </c>
      <c r="C152" s="111">
        <f t="shared" si="74"/>
        <v>0.56475174599029498</v>
      </c>
      <c r="D152" s="111">
        <f t="shared" si="74"/>
        <v>0.56566725446465493</v>
      </c>
      <c r="E152" s="111">
        <f t="shared" si="74"/>
        <v>0.56659107495398608</v>
      </c>
      <c r="F152" s="111">
        <f t="shared" si="74"/>
        <v>0.56795541846591424</v>
      </c>
      <c r="G152" s="111">
        <f t="shared" si="74"/>
        <v>0.56946167074344323</v>
      </c>
      <c r="H152" s="111">
        <f t="shared" si="74"/>
        <v>0.57150273767555082</v>
      </c>
      <c r="I152" s="111">
        <f t="shared" si="74"/>
        <v>0.57263758536871001</v>
      </c>
      <c r="J152" s="111">
        <f t="shared" si="74"/>
        <v>0.57302870177806908</v>
      </c>
      <c r="K152" s="111">
        <f t="shared" si="74"/>
        <v>0.57357950642838496</v>
      </c>
      <c r="L152" s="111">
        <f t="shared" si="74"/>
        <v>0.57450242754861214</v>
      </c>
      <c r="M152" s="111">
        <f t="shared" si="74"/>
        <v>0.57520868547514148</v>
      </c>
      <c r="N152" s="111">
        <f t="shared" si="74"/>
        <v>0.57592180826437456</v>
      </c>
      <c r="O152" s="111">
        <f t="shared" si="74"/>
        <v>0.57642327376401903</v>
      </c>
      <c r="P152" s="111">
        <f t="shared" si="74"/>
        <v>0.57679793188680861</v>
      </c>
      <c r="Q152" s="111">
        <f t="shared" si="74"/>
        <v>0.57731662222106261</v>
      </c>
      <c r="R152" s="111">
        <f t="shared" ref="R152:V152" si="75">IF(R133=0,"",R133/R114)</f>
        <v>0.57868064379377659</v>
      </c>
      <c r="S152" s="111">
        <f t="shared" si="75"/>
        <v>0.58045517445664618</v>
      </c>
      <c r="T152" s="111">
        <f t="shared" si="75"/>
        <v>0.58363877085365135</v>
      </c>
      <c r="U152" s="111">
        <f t="shared" si="75"/>
        <v>0.58701855142766179</v>
      </c>
      <c r="V152" s="111">
        <f t="shared" si="75"/>
        <v>0.59159385145250998</v>
      </c>
      <c r="W152" s="111">
        <f t="shared" ref="W152:Y152" si="76">IF(W133=0,"",W133/W114)</f>
        <v>0.59673461057480737</v>
      </c>
      <c r="X152" s="111">
        <f t="shared" si="76"/>
        <v>0.60209167246451056</v>
      </c>
      <c r="Y152" s="111">
        <f t="shared" si="76"/>
        <v>0.60617318483818683</v>
      </c>
      <c r="DA152" s="63" t="s">
        <v>2021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0.728184165129101</v>
      </c>
      <c r="C153" s="45">
        <f t="shared" si="77"/>
        <v>0.72997411681886393</v>
      </c>
      <c r="D153" s="45">
        <f t="shared" si="77"/>
        <v>0.73184902268864083</v>
      </c>
      <c r="E153" s="45">
        <f t="shared" si="77"/>
        <v>0.73403318685277463</v>
      </c>
      <c r="F153" s="45">
        <f t="shared" si="77"/>
        <v>0.73671458008280477</v>
      </c>
      <c r="G153" s="45">
        <f t="shared" si="77"/>
        <v>0.7399148932889249</v>
      </c>
      <c r="H153" s="45">
        <f t="shared" si="77"/>
        <v>0.74384371813242522</v>
      </c>
      <c r="I153" s="45">
        <f t="shared" si="77"/>
        <v>0.74587012848049028</v>
      </c>
      <c r="J153" s="45">
        <f t="shared" si="77"/>
        <v>0.74709609033792646</v>
      </c>
      <c r="K153" s="45">
        <f t="shared" si="77"/>
        <v>0.74853968556432315</v>
      </c>
      <c r="L153" s="45">
        <f t="shared" si="77"/>
        <v>0.75026666780093687</v>
      </c>
      <c r="M153" s="45">
        <f t="shared" si="77"/>
        <v>0.75242438546686485</v>
      </c>
      <c r="N153" s="45">
        <f t="shared" si="77"/>
        <v>0.75520865704159279</v>
      </c>
      <c r="O153" s="45">
        <f t="shared" si="77"/>
        <v>0.75884185633545653</v>
      </c>
      <c r="P153" s="45">
        <f t="shared" si="77"/>
        <v>0.76181251015151241</v>
      </c>
      <c r="Q153" s="45">
        <f t="shared" si="77"/>
        <v>0.76679599887781924</v>
      </c>
      <c r="R153" s="45">
        <f t="shared" ref="R153:V153" si="78">IF(R134=0,"",R134/R115)</f>
        <v>0.77330255989304542</v>
      </c>
      <c r="S153" s="45">
        <f t="shared" si="78"/>
        <v>0.78107171342663084</v>
      </c>
      <c r="T153" s="45">
        <f t="shared" si="78"/>
        <v>0.78940945355004632</v>
      </c>
      <c r="U153" s="45">
        <f t="shared" si="78"/>
        <v>0.80264381968291676</v>
      </c>
      <c r="V153" s="45">
        <f t="shared" si="78"/>
        <v>0.81936640843211317</v>
      </c>
      <c r="W153" s="45">
        <f t="shared" ref="W153:Y153" si="79">IF(W134=0,"",W134/W115)</f>
        <v>0.83433451396383096</v>
      </c>
      <c r="X153" s="45">
        <f t="shared" si="79"/>
        <v>0.84818310106985995</v>
      </c>
      <c r="Y153" s="45">
        <f t="shared" si="79"/>
        <v>0.86187324894939643</v>
      </c>
      <c r="DA153" s="60" t="s">
        <v>2022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1.2817279424960189E-2</v>
      </c>
      <c r="C155" s="117">
        <f t="shared" si="80"/>
        <v>1.2343214502244692E-2</v>
      </c>
      <c r="D155" s="117">
        <f t="shared" si="80"/>
        <v>1.2044156458143161E-2</v>
      </c>
      <c r="E155" s="117">
        <f t="shared" si="80"/>
        <v>1.140983020849055E-2</v>
      </c>
      <c r="F155" s="117">
        <f t="shared" si="80"/>
        <v>1.099283461923989E-2</v>
      </c>
      <c r="G155" s="117">
        <f t="shared" si="80"/>
        <v>1.0661797076067668E-2</v>
      </c>
      <c r="H155" s="117">
        <f t="shared" si="80"/>
        <v>9.8929826402210184E-3</v>
      </c>
      <c r="I155" s="117">
        <f t="shared" si="80"/>
        <v>9.8684266671042013E-3</v>
      </c>
      <c r="J155" s="117">
        <f t="shared" si="80"/>
        <v>9.5677116380383127E-3</v>
      </c>
      <c r="K155" s="117">
        <f t="shared" si="80"/>
        <v>9.3614586747062332E-3</v>
      </c>
      <c r="L155" s="117">
        <f t="shared" si="80"/>
        <v>9.2778761516006166E-3</v>
      </c>
      <c r="M155" s="117">
        <f t="shared" si="80"/>
        <v>9.5493144813175862E-3</v>
      </c>
      <c r="N155" s="117">
        <f t="shared" si="80"/>
        <v>8.6937035056196526E-3</v>
      </c>
      <c r="O155" s="117">
        <f t="shared" si="80"/>
        <v>8.470086902463805E-3</v>
      </c>
      <c r="P155" s="117">
        <f t="shared" si="80"/>
        <v>8.0994470312337283E-3</v>
      </c>
      <c r="Q155" s="117">
        <f t="shared" si="80"/>
        <v>8.0549629002661001E-3</v>
      </c>
      <c r="R155" s="117">
        <f t="shared" ref="R155:V155" si="81">R156+R159+R161+R170</f>
        <v>8.1066865027756545E-3</v>
      </c>
      <c r="S155" s="117">
        <f t="shared" si="81"/>
        <v>8.2487429568926674E-3</v>
      </c>
      <c r="T155" s="117">
        <f t="shared" si="81"/>
        <v>8.5556341627672245E-3</v>
      </c>
      <c r="U155" s="117">
        <f t="shared" si="81"/>
        <v>7.171045626016755E-3</v>
      </c>
      <c r="V155" s="117">
        <f t="shared" si="81"/>
        <v>6.7795032110144378E-3</v>
      </c>
      <c r="W155" s="117">
        <f t="shared" ref="W155:Y155" si="82">W156+W159+W161+W170</f>
        <v>6.9997596707956052E-3</v>
      </c>
      <c r="X155" s="117">
        <f t="shared" si="82"/>
        <v>7.2277981562974703E-3</v>
      </c>
      <c r="Y155" s="117">
        <f t="shared" si="82"/>
        <v>5.8175598421199319E-3</v>
      </c>
      <c r="DA155" s="129" t="s">
        <v>2173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2174</v>
      </c>
    </row>
    <row r="157" spans="1:105" ht="12" customHeight="1" x14ac:dyDescent="0.25">
      <c r="A157" s="97" t="s">
        <v>197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2175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2176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2177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2178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2179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2180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2181</v>
      </c>
    </row>
    <row r="164" spans="1:105" ht="12" customHeight="1" x14ac:dyDescent="0.25">
      <c r="A164" s="100" t="s">
        <v>197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2182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2183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2184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2185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2186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2187</v>
      </c>
    </row>
    <row r="170" spans="1:105" ht="12" customHeight="1" x14ac:dyDescent="0.25">
      <c r="A170" s="121" t="s">
        <v>54</v>
      </c>
      <c r="B170" s="122">
        <v>1.2817279424960189E-2</v>
      </c>
      <c r="C170" s="122">
        <v>1.2343214502244692E-2</v>
      </c>
      <c r="D170" s="122">
        <v>1.2044156458143161E-2</v>
      </c>
      <c r="E170" s="122">
        <v>1.140983020849055E-2</v>
      </c>
      <c r="F170" s="122">
        <v>1.099283461923989E-2</v>
      </c>
      <c r="G170" s="122">
        <v>1.0661797076067668E-2</v>
      </c>
      <c r="H170" s="122">
        <v>9.8929826402210184E-3</v>
      </c>
      <c r="I170" s="122">
        <v>9.8684266671042013E-3</v>
      </c>
      <c r="J170" s="122">
        <v>9.5677116380383127E-3</v>
      </c>
      <c r="K170" s="122">
        <v>9.3614586747062332E-3</v>
      </c>
      <c r="L170" s="122">
        <v>9.2778761516006166E-3</v>
      </c>
      <c r="M170" s="122">
        <v>9.5493144813175862E-3</v>
      </c>
      <c r="N170" s="122">
        <v>8.6937035056196526E-3</v>
      </c>
      <c r="O170" s="122">
        <v>8.470086902463805E-3</v>
      </c>
      <c r="P170" s="122">
        <v>8.0994470312337283E-3</v>
      </c>
      <c r="Q170" s="122">
        <v>8.0549629002661001E-3</v>
      </c>
      <c r="R170" s="122">
        <v>8.1066865027756545E-3</v>
      </c>
      <c r="S170" s="122">
        <v>8.2487429568926674E-3</v>
      </c>
      <c r="T170" s="122">
        <v>8.5556341627672245E-3</v>
      </c>
      <c r="U170" s="122">
        <v>7.171045626016755E-3</v>
      </c>
      <c r="V170" s="122">
        <v>6.7795032110144378E-3</v>
      </c>
      <c r="W170" s="122">
        <v>6.9997596707956052E-3</v>
      </c>
      <c r="X170" s="122">
        <v>7.2277981562974703E-3</v>
      </c>
      <c r="Y170" s="122">
        <v>5.8175598421199319E-3</v>
      </c>
      <c r="DA170" s="130" t="s">
        <v>2188</v>
      </c>
    </row>
    <row r="171" spans="1:105" ht="12" customHeight="1" x14ac:dyDescent="0.25">
      <c r="A171" s="97" t="s">
        <v>50</v>
      </c>
      <c r="B171" s="98">
        <v>1.2817279424960189E-2</v>
      </c>
      <c r="C171" s="98">
        <v>1.2343214502244692E-2</v>
      </c>
      <c r="D171" s="98">
        <v>1.2044156458143161E-2</v>
      </c>
      <c r="E171" s="98">
        <v>1.140983020849055E-2</v>
      </c>
      <c r="F171" s="98">
        <v>1.099283461923989E-2</v>
      </c>
      <c r="G171" s="98">
        <v>1.0661797076067668E-2</v>
      </c>
      <c r="H171" s="98">
        <v>9.8929826402210184E-3</v>
      </c>
      <c r="I171" s="98">
        <v>9.8684266671042013E-3</v>
      </c>
      <c r="J171" s="98">
        <v>9.5677116380383127E-3</v>
      </c>
      <c r="K171" s="98">
        <v>9.3614586747062332E-3</v>
      </c>
      <c r="L171" s="98">
        <v>9.2778761516006166E-3</v>
      </c>
      <c r="M171" s="98">
        <v>9.5493144813175862E-3</v>
      </c>
      <c r="N171" s="98">
        <v>8.6937035056196526E-3</v>
      </c>
      <c r="O171" s="98">
        <v>8.470086902463805E-3</v>
      </c>
      <c r="P171" s="98">
        <v>8.0994470312337283E-3</v>
      </c>
      <c r="Q171" s="98">
        <v>8.0549629002661001E-3</v>
      </c>
      <c r="R171" s="98">
        <v>8.1066865027756545E-3</v>
      </c>
      <c r="S171" s="98">
        <v>8.2487429568926674E-3</v>
      </c>
      <c r="T171" s="98">
        <v>8.5556341627672245E-3</v>
      </c>
      <c r="U171" s="98">
        <v>7.171045626016755E-3</v>
      </c>
      <c r="V171" s="98">
        <v>6.7795032110144378E-3</v>
      </c>
      <c r="W171" s="98">
        <v>6.9997596707956052E-3</v>
      </c>
      <c r="X171" s="98">
        <v>7.2277981562974703E-3</v>
      </c>
      <c r="Y171" s="98">
        <v>5.8175598421199319E-3</v>
      </c>
      <c r="DA171" s="63" t="s">
        <v>2189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2190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5241.5263583895558</v>
      </c>
      <c r="C174" s="117">
        <f t="shared" si="87"/>
        <v>5501.8593257953098</v>
      </c>
      <c r="D174" s="117">
        <f t="shared" si="87"/>
        <v>5647.6793063638688</v>
      </c>
      <c r="E174" s="117">
        <f t="shared" si="87"/>
        <v>5858.4869401225005</v>
      </c>
      <c r="F174" s="117">
        <f t="shared" si="87"/>
        <v>6045.571208240839</v>
      </c>
      <c r="G174" s="117">
        <f t="shared" si="87"/>
        <v>6221.8141870034951</v>
      </c>
      <c r="H174" s="117">
        <f t="shared" si="87"/>
        <v>6338.8245161692639</v>
      </c>
      <c r="I174" s="117">
        <f t="shared" si="87"/>
        <v>6274.0589150554833</v>
      </c>
      <c r="J174" s="117">
        <f t="shared" si="87"/>
        <v>6209.0531239926122</v>
      </c>
      <c r="K174" s="117">
        <f t="shared" si="87"/>
        <v>6192.2421557832449</v>
      </c>
      <c r="L174" s="117">
        <f t="shared" si="87"/>
        <v>6207.9833259282641</v>
      </c>
      <c r="M174" s="117">
        <f t="shared" si="87"/>
        <v>6050.1603688873802</v>
      </c>
      <c r="N174" s="117">
        <f t="shared" si="87"/>
        <v>5851.1621703936999</v>
      </c>
      <c r="O174" s="117">
        <f t="shared" si="87"/>
        <v>5544.0835234170927</v>
      </c>
      <c r="P174" s="117">
        <f t="shared" si="87"/>
        <v>5501.9639815195897</v>
      </c>
      <c r="Q174" s="117">
        <f t="shared" si="87"/>
        <v>5379.7973091583954</v>
      </c>
      <c r="R174" s="117">
        <f t="shared" ref="R174:V174" si="88">R175+R178+R180+R189</f>
        <v>5309.9300964109298</v>
      </c>
      <c r="S174" s="117">
        <f t="shared" si="88"/>
        <v>5391.4116435908327</v>
      </c>
      <c r="T174" s="117">
        <f t="shared" si="88"/>
        <v>5588.9287416093184</v>
      </c>
      <c r="U174" s="117">
        <f t="shared" si="88"/>
        <v>5585.7511372804875</v>
      </c>
      <c r="V174" s="117">
        <f t="shared" si="88"/>
        <v>5563.0484604939938</v>
      </c>
      <c r="W174" s="117">
        <f t="shared" ref="W174:Y174" si="89">W175+W178+W180+W189</f>
        <v>5556.0187493568656</v>
      </c>
      <c r="X174" s="117">
        <f t="shared" si="89"/>
        <v>5509.7421366225208</v>
      </c>
      <c r="Y174" s="117">
        <f t="shared" si="89"/>
        <v>5378.9191091043667</v>
      </c>
      <c r="DA174" s="129" t="s">
        <v>2341</v>
      </c>
    </row>
    <row r="175" spans="1:105" ht="12" customHeight="1" x14ac:dyDescent="0.25">
      <c r="A175" s="121" t="s">
        <v>57</v>
      </c>
      <c r="B175" s="122">
        <f t="shared" ref="B175:Q175" si="90">SUM(B176:B177)</f>
        <v>3654.3680134294605</v>
      </c>
      <c r="C175" s="122">
        <f t="shared" si="90"/>
        <v>3755.6516110426528</v>
      </c>
      <c r="D175" s="122">
        <f t="shared" si="90"/>
        <v>3954.4707842080784</v>
      </c>
      <c r="E175" s="122">
        <f t="shared" si="90"/>
        <v>4191.8778269336144</v>
      </c>
      <c r="F175" s="122">
        <f t="shared" si="90"/>
        <v>4406.8449042570992</v>
      </c>
      <c r="G175" s="122">
        <f t="shared" si="90"/>
        <v>4538.0290084640192</v>
      </c>
      <c r="H175" s="122">
        <f t="shared" si="90"/>
        <v>4554.3495188030529</v>
      </c>
      <c r="I175" s="122">
        <f t="shared" si="90"/>
        <v>4502.767850066688</v>
      </c>
      <c r="J175" s="122">
        <f t="shared" si="90"/>
        <v>4432.6617793149699</v>
      </c>
      <c r="K175" s="122">
        <f t="shared" si="90"/>
        <v>4460.3265668845543</v>
      </c>
      <c r="L175" s="122">
        <f t="shared" si="90"/>
        <v>4487.0621257224275</v>
      </c>
      <c r="M175" s="122">
        <f t="shared" si="90"/>
        <v>4281.7421458267827</v>
      </c>
      <c r="N175" s="122">
        <f t="shared" si="90"/>
        <v>4113.7163859393577</v>
      </c>
      <c r="O175" s="122">
        <f t="shared" si="90"/>
        <v>3889.7504112250217</v>
      </c>
      <c r="P175" s="122">
        <f t="shared" si="90"/>
        <v>3771.1903515899858</v>
      </c>
      <c r="Q175" s="122">
        <f t="shared" si="90"/>
        <v>3691.8772481240085</v>
      </c>
      <c r="R175" s="122">
        <f t="shared" ref="R175:V175" si="91">SUM(R176:R177)</f>
        <v>3520.6547373992021</v>
      </c>
      <c r="S175" s="122">
        <f t="shared" si="91"/>
        <v>3574.54585130241</v>
      </c>
      <c r="T175" s="122">
        <f t="shared" si="91"/>
        <v>3763.5940658029795</v>
      </c>
      <c r="U175" s="122">
        <f t="shared" si="91"/>
        <v>3771.8109966105421</v>
      </c>
      <c r="V175" s="122">
        <f t="shared" si="91"/>
        <v>3784.9937239554552</v>
      </c>
      <c r="W175" s="122">
        <f t="shared" ref="W175:Y175" si="92">SUM(W176:W177)</f>
        <v>3750.529264754638</v>
      </c>
      <c r="X175" s="122">
        <f t="shared" si="92"/>
        <v>3716.4456475980392</v>
      </c>
      <c r="Y175" s="122">
        <f t="shared" si="92"/>
        <v>3681.0193648715267</v>
      </c>
      <c r="DA175" s="130" t="s">
        <v>2342</v>
      </c>
    </row>
    <row r="176" spans="1:105" ht="12" customHeight="1" x14ac:dyDescent="0.25">
      <c r="A176" s="97" t="s">
        <v>197</v>
      </c>
      <c r="B176" s="98">
        <v>3642.9637153251151</v>
      </c>
      <c r="C176" s="98">
        <v>3743.8830580074928</v>
      </c>
      <c r="D176" s="98">
        <v>3942.4396025755914</v>
      </c>
      <c r="E176" s="98">
        <v>4179.9139434304643</v>
      </c>
      <c r="F176" s="98">
        <v>4394.2381120185482</v>
      </c>
      <c r="G176" s="98">
        <v>4525.4105151022322</v>
      </c>
      <c r="H176" s="98">
        <v>4542.0884476095516</v>
      </c>
      <c r="I176" s="98">
        <v>4490.6249672599224</v>
      </c>
      <c r="J176" s="98">
        <v>4420.8717315002605</v>
      </c>
      <c r="K176" s="98">
        <v>4448.7867240269834</v>
      </c>
      <c r="L176" s="98">
        <v>4475.3850858499218</v>
      </c>
      <c r="M176" s="98">
        <v>4270.3630018690174</v>
      </c>
      <c r="N176" s="98">
        <v>4102.768503225634</v>
      </c>
      <c r="O176" s="98">
        <v>3879.1180084834673</v>
      </c>
      <c r="P176" s="98">
        <v>3760.7255015639198</v>
      </c>
      <c r="Q176" s="98">
        <v>3682.0358007030027</v>
      </c>
      <c r="R176" s="98">
        <v>3511.2389853548138</v>
      </c>
      <c r="S176" s="98">
        <v>3565.1175481481346</v>
      </c>
      <c r="T176" s="98">
        <v>3753.5543571421736</v>
      </c>
      <c r="U176" s="98">
        <v>3761.8336265336311</v>
      </c>
      <c r="V176" s="98">
        <v>3774.9343306277278</v>
      </c>
      <c r="W176" s="98">
        <v>3740.4781156614131</v>
      </c>
      <c r="X176" s="98">
        <v>3706.2859092783297</v>
      </c>
      <c r="Y176" s="98">
        <v>3670.9188389584597</v>
      </c>
      <c r="DA176" s="63" t="s">
        <v>2343</v>
      </c>
    </row>
    <row r="177" spans="1:105" ht="12" customHeight="1" x14ac:dyDescent="0.25">
      <c r="A177" s="97" t="s">
        <v>53</v>
      </c>
      <c r="B177" s="98">
        <v>11.404298104345534</v>
      </c>
      <c r="C177" s="98">
        <v>11.768553035159979</v>
      </c>
      <c r="D177" s="98">
        <v>12.031181632486792</v>
      </c>
      <c r="E177" s="98">
        <v>11.963883503149708</v>
      </c>
      <c r="F177" s="98">
        <v>12.606792238550499</v>
      </c>
      <c r="G177" s="98">
        <v>12.61849336178706</v>
      </c>
      <c r="H177" s="98">
        <v>12.261071193501277</v>
      </c>
      <c r="I177" s="98">
        <v>12.142882806765133</v>
      </c>
      <c r="J177" s="98">
        <v>11.79004781470897</v>
      </c>
      <c r="K177" s="98">
        <v>11.539842857570555</v>
      </c>
      <c r="L177" s="98">
        <v>11.677039872506015</v>
      </c>
      <c r="M177" s="98">
        <v>11.379143957764953</v>
      </c>
      <c r="N177" s="98">
        <v>10.947882713724017</v>
      </c>
      <c r="O177" s="98">
        <v>10.632402741554278</v>
      </c>
      <c r="P177" s="98">
        <v>10.464850026065816</v>
      </c>
      <c r="Q177" s="98">
        <v>9.8414474210059542</v>
      </c>
      <c r="R177" s="98">
        <v>9.4157520443882525</v>
      </c>
      <c r="S177" s="98">
        <v>9.4283031542756106</v>
      </c>
      <c r="T177" s="98">
        <v>10.039708660806106</v>
      </c>
      <c r="U177" s="98">
        <v>9.9773700769109457</v>
      </c>
      <c r="V177" s="98">
        <v>10.059393327727378</v>
      </c>
      <c r="W177" s="98">
        <v>10.05114909322484</v>
      </c>
      <c r="X177" s="98">
        <v>10.159738319709364</v>
      </c>
      <c r="Y177" s="98">
        <v>10.100525913067182</v>
      </c>
      <c r="DA177" s="63" t="s">
        <v>2344</v>
      </c>
    </row>
    <row r="178" spans="1:105" ht="12" customHeight="1" x14ac:dyDescent="0.25">
      <c r="A178" s="121" t="s">
        <v>92</v>
      </c>
      <c r="B178" s="122">
        <f t="shared" ref="B178:Y178" si="93">B179</f>
        <v>23.966273825058796</v>
      </c>
      <c r="C178" s="122">
        <f t="shared" si="93"/>
        <v>29.970254520785272</v>
      </c>
      <c r="D178" s="122">
        <f t="shared" si="93"/>
        <v>22.974593233019114</v>
      </c>
      <c r="E178" s="122">
        <f t="shared" si="93"/>
        <v>45.589973430655213</v>
      </c>
      <c r="F178" s="122">
        <f t="shared" si="93"/>
        <v>37.398323776905599</v>
      </c>
      <c r="G178" s="122">
        <f t="shared" si="93"/>
        <v>46.833067128983302</v>
      </c>
      <c r="H178" s="122">
        <f t="shared" si="93"/>
        <v>53.060942931112251</v>
      </c>
      <c r="I178" s="122">
        <f t="shared" si="93"/>
        <v>36.641162139502065</v>
      </c>
      <c r="J178" s="122">
        <f t="shared" si="93"/>
        <v>47.766157612175107</v>
      </c>
      <c r="K178" s="122">
        <f t="shared" si="93"/>
        <v>80.65435929074269</v>
      </c>
      <c r="L178" s="122">
        <f t="shared" si="93"/>
        <v>81.31284775263299</v>
      </c>
      <c r="M178" s="122">
        <f t="shared" si="93"/>
        <v>82.656398975025809</v>
      </c>
      <c r="N178" s="122">
        <f t="shared" si="93"/>
        <v>77.782472091409147</v>
      </c>
      <c r="O178" s="122">
        <f t="shared" si="93"/>
        <v>71.455025473813819</v>
      </c>
      <c r="P178" s="122">
        <f t="shared" si="93"/>
        <v>55.831261725160992</v>
      </c>
      <c r="Q178" s="122">
        <f t="shared" si="93"/>
        <v>81.739542175546205</v>
      </c>
      <c r="R178" s="122">
        <f t="shared" si="93"/>
        <v>70.081117617965333</v>
      </c>
      <c r="S178" s="122">
        <f t="shared" si="93"/>
        <v>72.364323628373029</v>
      </c>
      <c r="T178" s="122">
        <f t="shared" si="93"/>
        <v>56.534656408155001</v>
      </c>
      <c r="U178" s="122">
        <f t="shared" si="93"/>
        <v>48.010554222979174</v>
      </c>
      <c r="V178" s="122">
        <f t="shared" si="93"/>
        <v>41.70288244118359</v>
      </c>
      <c r="W178" s="122">
        <f t="shared" si="93"/>
        <v>40.890464919545266</v>
      </c>
      <c r="X178" s="122">
        <f t="shared" si="93"/>
        <v>37.788949455795425</v>
      </c>
      <c r="Y178" s="122">
        <f t="shared" si="93"/>
        <v>40.452825721818833</v>
      </c>
      <c r="DA178" s="130" t="s">
        <v>2345</v>
      </c>
    </row>
    <row r="179" spans="1:105" ht="12" customHeight="1" x14ac:dyDescent="0.25">
      <c r="A179" s="97" t="s">
        <v>53</v>
      </c>
      <c r="B179" s="98">
        <f>RES_hhdet_fech!B110</f>
        <v>23.966273825058796</v>
      </c>
      <c r="C179" s="98">
        <f>RES_hhdet_fech!C110</f>
        <v>29.970254520785272</v>
      </c>
      <c r="D179" s="98">
        <f>RES_hhdet_fech!D110</f>
        <v>22.974593233019114</v>
      </c>
      <c r="E179" s="98">
        <f>RES_hhdet_fech!E110</f>
        <v>45.589973430655213</v>
      </c>
      <c r="F179" s="98">
        <f>RES_hhdet_fech!F110</f>
        <v>37.398323776905599</v>
      </c>
      <c r="G179" s="98">
        <f>RES_hhdet_fech!G110</f>
        <v>46.833067128983302</v>
      </c>
      <c r="H179" s="98">
        <f>RES_hhdet_fech!H110</f>
        <v>53.060942931112251</v>
      </c>
      <c r="I179" s="98">
        <f>RES_hhdet_fech!I110</f>
        <v>36.641162139502065</v>
      </c>
      <c r="J179" s="98">
        <f>RES_hhdet_fech!J110</f>
        <v>47.766157612175107</v>
      </c>
      <c r="K179" s="98">
        <f>RES_hhdet_fech!K110</f>
        <v>80.65435929074269</v>
      </c>
      <c r="L179" s="98">
        <f>RES_hhdet_fech!L110</f>
        <v>81.31284775263299</v>
      </c>
      <c r="M179" s="98">
        <f>RES_hhdet_fech!M110</f>
        <v>82.656398975025809</v>
      </c>
      <c r="N179" s="98">
        <f>RES_hhdet_fech!N110</f>
        <v>77.782472091409147</v>
      </c>
      <c r="O179" s="98">
        <f>RES_hhdet_fech!O110</f>
        <v>71.455025473813819</v>
      </c>
      <c r="P179" s="98">
        <f>RES_hhdet_fech!P110</f>
        <v>55.831261725160992</v>
      </c>
      <c r="Q179" s="98">
        <f>RES_hhdet_fech!Q110</f>
        <v>81.739542175546205</v>
      </c>
      <c r="R179" s="98">
        <f>RES_hhdet_fech!R110</f>
        <v>70.081117617965333</v>
      </c>
      <c r="S179" s="98">
        <f>RES_hhdet_fech!S110</f>
        <v>72.364323628373029</v>
      </c>
      <c r="T179" s="98">
        <f>RES_hhdet_fech!T110</f>
        <v>56.534656408155001</v>
      </c>
      <c r="U179" s="98">
        <f>RES_hhdet_fech!U110</f>
        <v>48.010554222979174</v>
      </c>
      <c r="V179" s="98">
        <f>RES_hhdet_fech!V110</f>
        <v>41.70288244118359</v>
      </c>
      <c r="W179" s="98">
        <f>RES_hhdet_fech!W110</f>
        <v>40.890464919545266</v>
      </c>
      <c r="X179" s="98">
        <f>RES_hhdet_fech!X110</f>
        <v>37.788949455795425</v>
      </c>
      <c r="Y179" s="98">
        <f>RES_hhdet_fech!Y110</f>
        <v>40.452825721818833</v>
      </c>
      <c r="DA179" s="63" t="s">
        <v>2346</v>
      </c>
    </row>
    <row r="180" spans="1:105" ht="12" customHeight="1" x14ac:dyDescent="0.25">
      <c r="A180" s="121" t="s">
        <v>55</v>
      </c>
      <c r="B180" s="122">
        <v>986.51503578511972</v>
      </c>
      <c r="C180" s="122">
        <v>1081.3844779536332</v>
      </c>
      <c r="D180" s="122">
        <v>1038.5212911101326</v>
      </c>
      <c r="E180" s="122">
        <v>979.07240801030991</v>
      </c>
      <c r="F180" s="122">
        <v>962.78643443358544</v>
      </c>
      <c r="G180" s="122">
        <v>983.73603244743686</v>
      </c>
      <c r="H180" s="122">
        <v>997.55025908937773</v>
      </c>
      <c r="I180" s="122">
        <v>1006.9292007910469</v>
      </c>
      <c r="J180" s="122">
        <v>1012.1351344383544</v>
      </c>
      <c r="K180" s="122">
        <v>960.98718968481376</v>
      </c>
      <c r="L180" s="122">
        <v>923.8162047396886</v>
      </c>
      <c r="M180" s="122">
        <v>1016.429385070549</v>
      </c>
      <c r="N180" s="122">
        <v>1017.5793374214767</v>
      </c>
      <c r="O180" s="122">
        <v>1016.2702127969826</v>
      </c>
      <c r="P180" s="122">
        <v>1047.3745094409142</v>
      </c>
      <c r="Q180" s="122">
        <v>989.4503395124874</v>
      </c>
      <c r="R180" s="122">
        <v>1098.9459380938056</v>
      </c>
      <c r="S180" s="122">
        <v>1111.6131044502504</v>
      </c>
      <c r="T180" s="122">
        <v>1086.3039160390995</v>
      </c>
      <c r="U180" s="122">
        <v>1133.5182974109025</v>
      </c>
      <c r="V180" s="122">
        <v>1117.58305255909</v>
      </c>
      <c r="W180" s="122">
        <v>1142.6336555131377</v>
      </c>
      <c r="X180" s="122">
        <v>1128.261943185503</v>
      </c>
      <c r="Y180" s="122">
        <v>1074.0418744099197</v>
      </c>
      <c r="DA180" s="130" t="s">
        <v>2347</v>
      </c>
    </row>
    <row r="181" spans="1:105" ht="12" customHeight="1" x14ac:dyDescent="0.25">
      <c r="A181" s="97" t="s">
        <v>130</v>
      </c>
      <c r="B181" s="98">
        <v>993.50316499435678</v>
      </c>
      <c r="C181" s="98">
        <v>1030.3676826962599</v>
      </c>
      <c r="D181" s="98">
        <v>1014.8988114079918</v>
      </c>
      <c r="E181" s="98">
        <v>967.49410893708443</v>
      </c>
      <c r="F181" s="98">
        <v>945.76382408196764</v>
      </c>
      <c r="G181" s="98">
        <v>966.71345016669943</v>
      </c>
      <c r="H181" s="98">
        <v>960.89503305125641</v>
      </c>
      <c r="I181" s="98">
        <v>985.66438328626566</v>
      </c>
      <c r="J181" s="98">
        <v>1004.2255916777062</v>
      </c>
      <c r="K181" s="98">
        <v>951.0458645563067</v>
      </c>
      <c r="L181" s="98">
        <v>877.13924084339908</v>
      </c>
      <c r="M181" s="98">
        <v>982.32601718161106</v>
      </c>
      <c r="N181" s="98">
        <v>998.77348905680662</v>
      </c>
      <c r="O181" s="98">
        <v>1008.4457730344684</v>
      </c>
      <c r="P181" s="98">
        <v>1040.6004029416688</v>
      </c>
      <c r="Q181" s="98">
        <v>989.5279178486777</v>
      </c>
      <c r="R181" s="98">
        <v>1145.9614923548465</v>
      </c>
      <c r="S181" s="98">
        <v>1149.6341003005505</v>
      </c>
      <c r="T181" s="98">
        <v>1095.1941707880753</v>
      </c>
      <c r="U181" s="98">
        <v>1159.1730271311781</v>
      </c>
      <c r="V181" s="98">
        <v>1131.7567037861286</v>
      </c>
      <c r="W181" s="98">
        <v>1180.4942601083662</v>
      </c>
      <c r="X181" s="98">
        <v>1160.9130671356556</v>
      </c>
      <c r="Y181" s="98">
        <v>1092.6728841976869</v>
      </c>
      <c r="DA181" s="63" t="s">
        <v>2348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779.02377803259697</v>
      </c>
      <c r="O182" s="98">
        <v>788.4424216935015</v>
      </c>
      <c r="P182" s="98">
        <v>825.63188324533564</v>
      </c>
      <c r="Q182" s="98">
        <v>900.6030176340023</v>
      </c>
      <c r="R182" s="98">
        <v>1084.4458207703301</v>
      </c>
      <c r="S182" s="98">
        <v>1066.2201534120722</v>
      </c>
      <c r="T182" s="98">
        <v>985.11217375133856</v>
      </c>
      <c r="U182" s="98">
        <v>1010.2365613311832</v>
      </c>
      <c r="V182" s="98">
        <v>1042.5758742490912</v>
      </c>
      <c r="W182" s="98">
        <v>1044.9796289592373</v>
      </c>
      <c r="X182" s="98">
        <v>1044.5985514537638</v>
      </c>
      <c r="Y182" s="98">
        <v>1061.5210718976127</v>
      </c>
      <c r="DA182" s="63" t="s">
        <v>2349</v>
      </c>
    </row>
    <row r="183" spans="1:105" ht="12" customHeight="1" x14ac:dyDescent="0.25">
      <c r="A183" s="100" t="s">
        <v>197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63.516437597807148</v>
      </c>
      <c r="O183" s="101">
        <v>39.052774800846571</v>
      </c>
      <c r="P183" s="101">
        <v>87.888846544975749</v>
      </c>
      <c r="Q183" s="101">
        <v>9.9190749374466947</v>
      </c>
      <c r="R183" s="101">
        <v>11.522467972818678</v>
      </c>
      <c r="S183" s="101">
        <v>11.587409371375447</v>
      </c>
      <c r="T183" s="101">
        <v>11.081130574351992</v>
      </c>
      <c r="U183" s="101">
        <v>11.777679663146291</v>
      </c>
      <c r="V183" s="101">
        <v>11.583519964698992</v>
      </c>
      <c r="W183" s="101">
        <v>12.117889669679009</v>
      </c>
      <c r="X183" s="101">
        <v>12.017267146702052</v>
      </c>
      <c r="Y183" s="101">
        <v>11.422610816734396</v>
      </c>
      <c r="DA183" s="131" t="s">
        <v>2350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715.50734043478985</v>
      </c>
      <c r="O184" s="104">
        <v>749.38964689265481</v>
      </c>
      <c r="P184" s="104">
        <v>737.74303670035988</v>
      </c>
      <c r="Q184" s="104">
        <v>890.68394269655562</v>
      </c>
      <c r="R184" s="104">
        <v>1072.9233527975116</v>
      </c>
      <c r="S184" s="104">
        <v>1054.6327440406969</v>
      </c>
      <c r="T184" s="104">
        <v>974.03104317698649</v>
      </c>
      <c r="U184" s="104">
        <v>998.45888166803684</v>
      </c>
      <c r="V184" s="104">
        <v>1030.9923542843921</v>
      </c>
      <c r="W184" s="104">
        <v>1032.8617392895583</v>
      </c>
      <c r="X184" s="104">
        <v>1032.5812843070617</v>
      </c>
      <c r="Y184" s="104">
        <v>1050.0984610808785</v>
      </c>
      <c r="DA184" s="132" t="s">
        <v>2351</v>
      </c>
    </row>
    <row r="185" spans="1:105" ht="12" customHeight="1" x14ac:dyDescent="0.25">
      <c r="A185" s="106" t="s">
        <v>122</v>
      </c>
      <c r="B185" s="101">
        <v>1025.5558223111564</v>
      </c>
      <c r="C185" s="101">
        <v>1241.9401218774653</v>
      </c>
      <c r="D185" s="101">
        <v>1143.6271838129662</v>
      </c>
      <c r="E185" s="101">
        <v>1059.5920367643826</v>
      </c>
      <c r="F185" s="101">
        <v>1063.9581575788386</v>
      </c>
      <c r="G185" s="101">
        <v>1087.8599914689282</v>
      </c>
      <c r="H185" s="101">
        <v>1155.1976957151739</v>
      </c>
      <c r="I185" s="101">
        <v>1137.6143921389948</v>
      </c>
      <c r="J185" s="101">
        <v>1133.5997654060918</v>
      </c>
      <c r="K185" s="101">
        <v>1100.768545834195</v>
      </c>
      <c r="L185" s="101">
        <v>1164.4136485970189</v>
      </c>
      <c r="M185" s="101">
        <v>1215.1133219906631</v>
      </c>
      <c r="N185" s="101">
        <v>1187.9029314015711</v>
      </c>
      <c r="O185" s="101">
        <v>1169.5922737722965</v>
      </c>
      <c r="P185" s="101">
        <v>1235.7551952833885</v>
      </c>
      <c r="Q185" s="101">
        <v>1164.3338645590823</v>
      </c>
      <c r="R185" s="101">
        <v>1213.8940965496508</v>
      </c>
      <c r="S185" s="101">
        <v>1277.2830105083758</v>
      </c>
      <c r="T185" s="101">
        <v>1280.3286474089427</v>
      </c>
      <c r="U185" s="101">
        <v>1263.4554809056301</v>
      </c>
      <c r="V185" s="101">
        <v>1256.5842299932647</v>
      </c>
      <c r="W185" s="101">
        <v>1250.6788018101549</v>
      </c>
      <c r="X185" s="101">
        <v>1242.5451099614074</v>
      </c>
      <c r="Y185" s="101">
        <v>1181.8683018999293</v>
      </c>
      <c r="DA185" s="131" t="s">
        <v>2352</v>
      </c>
    </row>
    <row r="186" spans="1:105" ht="12" customHeight="1" x14ac:dyDescent="0.25">
      <c r="A186" s="107" t="s">
        <v>121</v>
      </c>
      <c r="B186" s="104">
        <v>666.86775910749202</v>
      </c>
      <c r="C186" s="104">
        <v>864.06868516385771</v>
      </c>
      <c r="D186" s="104">
        <v>739.07875710581789</v>
      </c>
      <c r="E186" s="104">
        <v>671.94478139889918</v>
      </c>
      <c r="F186" s="104">
        <v>684.41179340621352</v>
      </c>
      <c r="G186" s="104">
        <v>703.34143590256417</v>
      </c>
      <c r="H186" s="104">
        <v>764.15352674735618</v>
      </c>
      <c r="I186" s="104">
        <v>748.06663967950067</v>
      </c>
      <c r="J186" s="104">
        <v>744.25016900135029</v>
      </c>
      <c r="K186" s="104">
        <v>722.07760045300927</v>
      </c>
      <c r="L186" s="104">
        <v>766.30495366665195</v>
      </c>
      <c r="M186" s="104">
        <v>816.93675771576864</v>
      </c>
      <c r="N186" s="104">
        <v>789.37013767339431</v>
      </c>
      <c r="O186" s="104">
        <v>771.93388387263769</v>
      </c>
      <c r="P186" s="104">
        <v>842.38620655869283</v>
      </c>
      <c r="Q186" s="104">
        <v>774.46115464823117</v>
      </c>
      <c r="R186" s="104">
        <v>822.03206501065142</v>
      </c>
      <c r="S186" s="104">
        <v>883.57591549198037</v>
      </c>
      <c r="T186" s="104">
        <v>914.36479366140293</v>
      </c>
      <c r="U186" s="104">
        <v>941.05436052494849</v>
      </c>
      <c r="V186" s="104">
        <v>945.06846754498076</v>
      </c>
      <c r="W186" s="104">
        <v>957.92307625228182</v>
      </c>
      <c r="X186" s="104">
        <v>962.41589854305948</v>
      </c>
      <c r="Y186" s="104">
        <v>915.68734286066501</v>
      </c>
      <c r="DA186" s="132" t="s">
        <v>2353</v>
      </c>
    </row>
    <row r="187" spans="1:105" ht="12" customHeight="1" x14ac:dyDescent="0.25">
      <c r="A187" s="108" t="s">
        <v>53</v>
      </c>
      <c r="B187" s="98">
        <v>114.32710959279189</v>
      </c>
      <c r="C187" s="98">
        <v>274.43922554775764</v>
      </c>
      <c r="D187" s="98">
        <v>102.05963721206659</v>
      </c>
      <c r="E187" s="98">
        <v>54.363008758240689</v>
      </c>
      <c r="F187" s="98">
        <v>72.915040575645563</v>
      </c>
      <c r="G187" s="98">
        <v>71.931062316471071</v>
      </c>
      <c r="H187" s="98">
        <v>106.51830815106756</v>
      </c>
      <c r="I187" s="98">
        <v>84.985744621864143</v>
      </c>
      <c r="J187" s="98">
        <v>79.142969565435337</v>
      </c>
      <c r="K187" s="98">
        <v>71.550728637066996</v>
      </c>
      <c r="L187" s="98">
        <v>75.15019207411342</v>
      </c>
      <c r="M187" s="98">
        <v>118.79428944083216</v>
      </c>
      <c r="N187" s="98">
        <v>76.440360767465478</v>
      </c>
      <c r="O187" s="98">
        <v>44.378909344980592</v>
      </c>
      <c r="P187" s="98">
        <v>104.25351637846725</v>
      </c>
      <c r="Q187" s="98">
        <v>15.077096412236273</v>
      </c>
      <c r="R187" s="98">
        <v>30.244502516732553</v>
      </c>
      <c r="S187" s="98">
        <v>68.008974059647869</v>
      </c>
      <c r="T187" s="98">
        <v>82.414916466123856</v>
      </c>
      <c r="U187" s="98">
        <v>110.03231138826621</v>
      </c>
      <c r="V187" s="98">
        <v>90.746203612123011</v>
      </c>
      <c r="W187" s="98">
        <v>94.055852032889916</v>
      </c>
      <c r="X187" s="98">
        <v>101.57124066632403</v>
      </c>
      <c r="Y187" s="98">
        <v>78.759716761773873</v>
      </c>
      <c r="DA187" s="63" t="s">
        <v>2354</v>
      </c>
    </row>
    <row r="188" spans="1:105" ht="12" customHeight="1" x14ac:dyDescent="0.25">
      <c r="A188" s="108" t="s">
        <v>52</v>
      </c>
      <c r="B188" s="98">
        <v>552.54064951470014</v>
      </c>
      <c r="C188" s="98">
        <v>589.62945961610001</v>
      </c>
      <c r="D188" s="98">
        <v>637.01911989375117</v>
      </c>
      <c r="E188" s="98">
        <v>617.58177264065864</v>
      </c>
      <c r="F188" s="98">
        <v>611.49675283056797</v>
      </c>
      <c r="G188" s="98">
        <v>631.4103735860931</v>
      </c>
      <c r="H188" s="98">
        <v>657.63521859628861</v>
      </c>
      <c r="I188" s="98">
        <v>663.08089505763667</v>
      </c>
      <c r="J188" s="98">
        <v>665.10719943591482</v>
      </c>
      <c r="K188" s="98">
        <v>650.52687181594229</v>
      </c>
      <c r="L188" s="98">
        <v>691.15476159253853</v>
      </c>
      <c r="M188" s="98">
        <v>698.1424682749365</v>
      </c>
      <c r="N188" s="98">
        <v>712.92977690592875</v>
      </c>
      <c r="O188" s="98">
        <v>727.55497452765724</v>
      </c>
      <c r="P188" s="98">
        <v>738.13269018022561</v>
      </c>
      <c r="Q188" s="98">
        <v>759.38405823599487</v>
      </c>
      <c r="R188" s="98">
        <v>791.78756249391893</v>
      </c>
      <c r="S188" s="98">
        <v>815.56694143233256</v>
      </c>
      <c r="T188" s="98">
        <v>831.94987719527921</v>
      </c>
      <c r="U188" s="98">
        <v>831.02204913668231</v>
      </c>
      <c r="V188" s="98">
        <v>854.32226393285782</v>
      </c>
      <c r="W188" s="98">
        <v>863.86722421939191</v>
      </c>
      <c r="X188" s="98">
        <v>860.84465787673548</v>
      </c>
      <c r="Y188" s="98">
        <v>836.92762609889121</v>
      </c>
      <c r="DA188" s="63" t="s">
        <v>2355</v>
      </c>
    </row>
    <row r="189" spans="1:105" ht="12" customHeight="1" x14ac:dyDescent="0.25">
      <c r="A189" s="121" t="s">
        <v>54</v>
      </c>
      <c r="B189" s="122">
        <v>576.67703534991654</v>
      </c>
      <c r="C189" s="122">
        <v>634.8529822782383</v>
      </c>
      <c r="D189" s="122">
        <v>631.71263781263838</v>
      </c>
      <c r="E189" s="122">
        <v>641.94673174792104</v>
      </c>
      <c r="F189" s="122">
        <v>638.54154577324846</v>
      </c>
      <c r="G189" s="122">
        <v>653.21607896305591</v>
      </c>
      <c r="H189" s="122">
        <v>733.86379534572131</v>
      </c>
      <c r="I189" s="122">
        <v>727.72070205824639</v>
      </c>
      <c r="J189" s="122">
        <v>716.49005262711194</v>
      </c>
      <c r="K189" s="122">
        <v>690.27403992313396</v>
      </c>
      <c r="L189" s="122">
        <v>715.79214771351553</v>
      </c>
      <c r="M189" s="122">
        <v>669.33243901502271</v>
      </c>
      <c r="N189" s="122">
        <v>642.08397494145675</v>
      </c>
      <c r="O189" s="122">
        <v>566.60787392127406</v>
      </c>
      <c r="P189" s="122">
        <v>627.56785876352842</v>
      </c>
      <c r="Q189" s="122">
        <v>616.730179346353</v>
      </c>
      <c r="R189" s="122">
        <v>620.24830329995677</v>
      </c>
      <c r="S189" s="122">
        <v>632.88836420979919</v>
      </c>
      <c r="T189" s="122">
        <v>682.49610335908437</v>
      </c>
      <c r="U189" s="122">
        <v>632.41128903606352</v>
      </c>
      <c r="V189" s="122">
        <v>618.7688015382646</v>
      </c>
      <c r="W189" s="122">
        <v>621.96536416954461</v>
      </c>
      <c r="X189" s="122">
        <v>627.24559638318306</v>
      </c>
      <c r="Y189" s="122">
        <v>583.40504410110145</v>
      </c>
      <c r="DA189" s="130" t="s">
        <v>2356</v>
      </c>
    </row>
    <row r="190" spans="1:105" ht="12" customHeight="1" x14ac:dyDescent="0.25">
      <c r="A190" s="97" t="s">
        <v>50</v>
      </c>
      <c r="B190" s="98">
        <v>705.30019727065667</v>
      </c>
      <c r="C190" s="98">
        <v>724.49460012001475</v>
      </c>
      <c r="D190" s="98">
        <v>746.7688257295323</v>
      </c>
      <c r="E190" s="98">
        <v>761.03281951118072</v>
      </c>
      <c r="F190" s="98">
        <v>780.52379019760758</v>
      </c>
      <c r="G190" s="98">
        <v>809.22736185247425</v>
      </c>
      <c r="H190" s="98">
        <v>837.51393800887683</v>
      </c>
      <c r="I190" s="98">
        <v>868.85249754395136</v>
      </c>
      <c r="J190" s="98">
        <v>877.47546131565787</v>
      </c>
      <c r="K190" s="98">
        <v>858.55955738853606</v>
      </c>
      <c r="L190" s="98">
        <v>850.89402399929349</v>
      </c>
      <c r="M190" s="98">
        <v>808.4198939173325</v>
      </c>
      <c r="N190" s="98">
        <v>781.0464893592623</v>
      </c>
      <c r="O190" s="98">
        <v>760.95666656459025</v>
      </c>
      <c r="P190" s="98">
        <v>758.62238175301741</v>
      </c>
      <c r="Q190" s="98">
        <v>770.85705729978667</v>
      </c>
      <c r="R190" s="98">
        <v>793.04714276532002</v>
      </c>
      <c r="S190" s="98">
        <v>825.28363637290749</v>
      </c>
      <c r="T190" s="98">
        <v>875.89468367416703</v>
      </c>
      <c r="U190" s="98">
        <v>789.20646526861606</v>
      </c>
      <c r="V190" s="98">
        <v>765.2465912442193</v>
      </c>
      <c r="W190" s="98">
        <v>810.90069494207694</v>
      </c>
      <c r="X190" s="98">
        <v>909.08839034757989</v>
      </c>
      <c r="Y190" s="98">
        <v>753.2342896584853</v>
      </c>
      <c r="DA190" s="63" t="s">
        <v>2357</v>
      </c>
    </row>
    <row r="191" spans="1:105" ht="12" customHeight="1" x14ac:dyDescent="0.25">
      <c r="A191" s="109" t="s">
        <v>120</v>
      </c>
      <c r="B191" s="33">
        <v>515.79033148211079</v>
      </c>
      <c r="C191" s="33">
        <v>594.59477067265027</v>
      </c>
      <c r="D191" s="33">
        <v>580.97357357599572</v>
      </c>
      <c r="E191" s="33">
        <v>591.56415615577282</v>
      </c>
      <c r="F191" s="33">
        <v>580.24420038046537</v>
      </c>
      <c r="G191" s="33">
        <v>592.48685475106743</v>
      </c>
      <c r="H191" s="33">
        <v>698.86504587504533</v>
      </c>
      <c r="I191" s="33">
        <v>683.05874146150438</v>
      </c>
      <c r="J191" s="33">
        <v>668.79067227495023</v>
      </c>
      <c r="K191" s="33">
        <v>640.41166437782977</v>
      </c>
      <c r="L191" s="33">
        <v>676.00754610788783</v>
      </c>
      <c r="M191" s="33">
        <v>625.49881686399192</v>
      </c>
      <c r="N191" s="33">
        <v>603.39554763195383</v>
      </c>
      <c r="O191" s="33">
        <v>515.40846080556173</v>
      </c>
      <c r="P191" s="33">
        <v>595.81753618360062</v>
      </c>
      <c r="Q191" s="33">
        <v>581.28099741706308</v>
      </c>
      <c r="R191" s="33">
        <v>582.50098399927072</v>
      </c>
      <c r="S191" s="33">
        <v>591.39134472363867</v>
      </c>
      <c r="T191" s="33">
        <v>640.28220004157902</v>
      </c>
      <c r="U191" s="33">
        <v>600.73549585777005</v>
      </c>
      <c r="V191" s="33">
        <v>590.0620990330774</v>
      </c>
      <c r="W191" s="33">
        <v>586.59815939439068</v>
      </c>
      <c r="X191" s="33">
        <v>580.04704237000669</v>
      </c>
      <c r="Y191" s="33">
        <v>556.29615044405432</v>
      </c>
      <c r="DA191" s="60" t="s">
        <v>2358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3690.3314178710943</v>
      </c>
      <c r="C193" s="117">
        <f t="shared" si="94"/>
        <v>3890.1595883841842</v>
      </c>
      <c r="D193" s="117">
        <f t="shared" si="94"/>
        <v>4004.631955888734</v>
      </c>
      <c r="E193" s="117">
        <f t="shared" si="94"/>
        <v>4204.8012940677663</v>
      </c>
      <c r="F193" s="117">
        <f t="shared" si="94"/>
        <v>4354.5350964156123</v>
      </c>
      <c r="G193" s="117">
        <f t="shared" si="94"/>
        <v>4528.0249122307505</v>
      </c>
      <c r="H193" s="117">
        <f t="shared" si="94"/>
        <v>4669.5993511928036</v>
      </c>
      <c r="I193" s="117">
        <f t="shared" si="94"/>
        <v>4641.0940403190107</v>
      </c>
      <c r="J193" s="117">
        <f t="shared" si="94"/>
        <v>4666.7746289329325</v>
      </c>
      <c r="K193" s="117">
        <f t="shared" si="94"/>
        <v>4769.1171746706768</v>
      </c>
      <c r="L193" s="117">
        <f t="shared" si="94"/>
        <v>4840.0884436977049</v>
      </c>
      <c r="M193" s="117">
        <f t="shared" si="94"/>
        <v>4775.4046621240605</v>
      </c>
      <c r="N193" s="117">
        <f t="shared" si="94"/>
        <v>4682.2785846184042</v>
      </c>
      <c r="O193" s="117">
        <f t="shared" si="94"/>
        <v>4487.483780128131</v>
      </c>
      <c r="P193" s="117">
        <f t="shared" si="94"/>
        <v>4439.2794709377631</v>
      </c>
      <c r="Q193" s="117">
        <f t="shared" si="94"/>
        <v>4432.7181796959403</v>
      </c>
      <c r="R193" s="117">
        <f t="shared" ref="R193:V193" si="95">R194+R197+R199+R208</f>
        <v>4379.9246807057443</v>
      </c>
      <c r="S193" s="117">
        <f t="shared" si="95"/>
        <v>4477.0596328616421</v>
      </c>
      <c r="T193" s="117">
        <f t="shared" si="95"/>
        <v>4612.7625851466937</v>
      </c>
      <c r="U193" s="117">
        <f t="shared" si="95"/>
        <v>4618.2219078266562</v>
      </c>
      <c r="V193" s="117">
        <f t="shared" si="95"/>
        <v>4616.7242648280599</v>
      </c>
      <c r="W193" s="117">
        <f t="shared" ref="W193:Y193" si="96">W194+W197+W199+W208</f>
        <v>4643.1017382830769</v>
      </c>
      <c r="X193" s="117">
        <f t="shared" si="96"/>
        <v>4626.391954860188</v>
      </c>
      <c r="Y193" s="117">
        <f t="shared" si="96"/>
        <v>4556.9402054804923</v>
      </c>
      <c r="DA193" s="129" t="s">
        <v>2509</v>
      </c>
    </row>
    <row r="194" spans="1:105" ht="12" customHeight="1" x14ac:dyDescent="0.25">
      <c r="A194" s="121" t="s">
        <v>57</v>
      </c>
      <c r="B194" s="122">
        <f t="shared" ref="B194:Q194" si="97">SUM(B195:B196)</f>
        <v>2603.2228416946664</v>
      </c>
      <c r="C194" s="122">
        <f t="shared" si="97"/>
        <v>2683.9502158953442</v>
      </c>
      <c r="D194" s="122">
        <f t="shared" si="97"/>
        <v>2834.8806249518834</v>
      </c>
      <c r="E194" s="122">
        <f t="shared" si="97"/>
        <v>3014.9696490890838</v>
      </c>
      <c r="F194" s="122">
        <f t="shared" si="97"/>
        <v>3184.2450441226483</v>
      </c>
      <c r="G194" s="122">
        <f t="shared" si="97"/>
        <v>3298.3509338426452</v>
      </c>
      <c r="H194" s="122">
        <f t="shared" si="97"/>
        <v>3339.0233273032786</v>
      </c>
      <c r="I194" s="122">
        <f t="shared" si="97"/>
        <v>3333.5964071595977</v>
      </c>
      <c r="J194" s="122">
        <f t="shared" si="97"/>
        <v>3317.5154499033069</v>
      </c>
      <c r="K194" s="122">
        <f t="shared" si="97"/>
        <v>3372.7608628970866</v>
      </c>
      <c r="L194" s="122">
        <f t="shared" si="97"/>
        <v>3433.1589687246446</v>
      </c>
      <c r="M194" s="122">
        <f t="shared" si="97"/>
        <v>3320.0698150228754</v>
      </c>
      <c r="N194" s="122">
        <f t="shared" si="97"/>
        <v>3235.0555055428481</v>
      </c>
      <c r="O194" s="122">
        <f t="shared" si="97"/>
        <v>3095.607731095969</v>
      </c>
      <c r="P194" s="122">
        <f t="shared" si="97"/>
        <v>3007.302575336766</v>
      </c>
      <c r="Q194" s="122">
        <f t="shared" si="97"/>
        <v>2954.041457705117</v>
      </c>
      <c r="R194" s="122">
        <f t="shared" ref="R194:V194" si="98">SUM(R195:R196)</f>
        <v>2826.7208842267464</v>
      </c>
      <c r="S194" s="122">
        <f t="shared" si="98"/>
        <v>2877.6048403176937</v>
      </c>
      <c r="T194" s="122">
        <f t="shared" si="98"/>
        <v>3038.571896453846</v>
      </c>
      <c r="U194" s="122">
        <f t="shared" si="98"/>
        <v>3055.5066731284546</v>
      </c>
      <c r="V194" s="122">
        <f t="shared" si="98"/>
        <v>3081.6170950207484</v>
      </c>
      <c r="W194" s="122">
        <f t="shared" ref="W194:Y194" si="99">SUM(W195:W196)</f>
        <v>3067.450901042243</v>
      </c>
      <c r="X194" s="122">
        <f t="shared" si="99"/>
        <v>3055.4278752167643</v>
      </c>
      <c r="Y194" s="122">
        <f t="shared" si="99"/>
        <v>3043.8890549312014</v>
      </c>
      <c r="DA194" s="130" t="s">
        <v>2510</v>
      </c>
    </row>
    <row r="195" spans="1:105" ht="12" customHeight="1" x14ac:dyDescent="0.25">
      <c r="A195" s="97" t="s">
        <v>197</v>
      </c>
      <c r="B195" s="98">
        <v>2591.818543590321</v>
      </c>
      <c r="C195" s="98">
        <v>2672.1816628601841</v>
      </c>
      <c r="D195" s="98">
        <v>2822.8494433193964</v>
      </c>
      <c r="E195" s="98">
        <v>3003.0057655859341</v>
      </c>
      <c r="F195" s="98">
        <v>3171.6382518840978</v>
      </c>
      <c r="G195" s="98">
        <v>3285.7324404808583</v>
      </c>
      <c r="H195" s="98">
        <v>3326.7622561097774</v>
      </c>
      <c r="I195" s="98">
        <v>3321.4535243528326</v>
      </c>
      <c r="J195" s="98">
        <v>3305.725402088598</v>
      </c>
      <c r="K195" s="98">
        <v>3361.2210200395161</v>
      </c>
      <c r="L195" s="98">
        <v>3421.4819288521385</v>
      </c>
      <c r="M195" s="98">
        <v>3308.6906710651106</v>
      </c>
      <c r="N195" s="98">
        <v>3224.107622829124</v>
      </c>
      <c r="O195" s="98">
        <v>3084.9753283544146</v>
      </c>
      <c r="P195" s="98">
        <v>2996.8377253107001</v>
      </c>
      <c r="Q195" s="98">
        <v>2944.2000102841112</v>
      </c>
      <c r="R195" s="98">
        <v>2817.3051321823582</v>
      </c>
      <c r="S195" s="98">
        <v>2868.1765371634183</v>
      </c>
      <c r="T195" s="98">
        <v>3028.5321877930401</v>
      </c>
      <c r="U195" s="98">
        <v>3045.5293030515436</v>
      </c>
      <c r="V195" s="98">
        <v>3071.557701693021</v>
      </c>
      <c r="W195" s="98">
        <v>3057.3997519490181</v>
      </c>
      <c r="X195" s="98">
        <v>3045.2681368970548</v>
      </c>
      <c r="Y195" s="98">
        <v>3033.7885290181343</v>
      </c>
      <c r="DA195" s="63" t="s">
        <v>2511</v>
      </c>
    </row>
    <row r="196" spans="1:105" ht="12" customHeight="1" x14ac:dyDescent="0.25">
      <c r="A196" s="97" t="s">
        <v>53</v>
      </c>
      <c r="B196" s="98">
        <v>11.404298104345534</v>
      </c>
      <c r="C196" s="98">
        <v>11.768553035159979</v>
      </c>
      <c r="D196" s="98">
        <v>12.031181632486792</v>
      </c>
      <c r="E196" s="98">
        <v>11.963883503149708</v>
      </c>
      <c r="F196" s="98">
        <v>12.606792238550499</v>
      </c>
      <c r="G196" s="98">
        <v>12.61849336178706</v>
      </c>
      <c r="H196" s="98">
        <v>12.261071193501277</v>
      </c>
      <c r="I196" s="98">
        <v>12.142882806765133</v>
      </c>
      <c r="J196" s="98">
        <v>11.79004781470897</v>
      </c>
      <c r="K196" s="98">
        <v>11.539842857570555</v>
      </c>
      <c r="L196" s="98">
        <v>11.677039872506015</v>
      </c>
      <c r="M196" s="98">
        <v>11.379143957764953</v>
      </c>
      <c r="N196" s="98">
        <v>10.947882713724017</v>
      </c>
      <c r="O196" s="98">
        <v>10.632402741554278</v>
      </c>
      <c r="P196" s="98">
        <v>10.464850026065816</v>
      </c>
      <c r="Q196" s="98">
        <v>9.8414474210059542</v>
      </c>
      <c r="R196" s="98">
        <v>9.4157520443882525</v>
      </c>
      <c r="S196" s="98">
        <v>9.4283031542756106</v>
      </c>
      <c r="T196" s="98">
        <v>10.039708660806106</v>
      </c>
      <c r="U196" s="98">
        <v>9.9773700769109457</v>
      </c>
      <c r="V196" s="98">
        <v>10.059393327727378</v>
      </c>
      <c r="W196" s="98">
        <v>10.05114909322484</v>
      </c>
      <c r="X196" s="98">
        <v>10.159738319709364</v>
      </c>
      <c r="Y196" s="98">
        <v>10.100525913067182</v>
      </c>
      <c r="DA196" s="63" t="s">
        <v>2512</v>
      </c>
    </row>
    <row r="197" spans="1:105" ht="12" customHeight="1" x14ac:dyDescent="0.25">
      <c r="A197" s="121" t="s">
        <v>92</v>
      </c>
      <c r="B197" s="122">
        <f t="shared" ref="B197:Y197" si="100">B198</f>
        <v>40.677853054914863</v>
      </c>
      <c r="C197" s="122">
        <f t="shared" si="100"/>
        <v>54.17165489173901</v>
      </c>
      <c r="D197" s="122">
        <f t="shared" si="100"/>
        <v>43.832342727277791</v>
      </c>
      <c r="E197" s="122">
        <f t="shared" si="100"/>
        <v>90.671276732379752</v>
      </c>
      <c r="F197" s="122">
        <f t="shared" si="100"/>
        <v>78.729085427196424</v>
      </c>
      <c r="G197" s="122">
        <f t="shared" si="100"/>
        <v>106.46455113262493</v>
      </c>
      <c r="H197" s="122">
        <f t="shared" si="100"/>
        <v>126.64399064921346</v>
      </c>
      <c r="I197" s="122">
        <f t="shared" si="100"/>
        <v>91.755581290129783</v>
      </c>
      <c r="J197" s="122">
        <f t="shared" si="100"/>
        <v>123.31955624766383</v>
      </c>
      <c r="K197" s="122">
        <f t="shared" si="100"/>
        <v>215.07643624473647</v>
      </c>
      <c r="L197" s="122">
        <f t="shared" si="100"/>
        <v>225.04018166716349</v>
      </c>
      <c r="M197" s="122">
        <f t="shared" si="100"/>
        <v>233.82487337099084</v>
      </c>
      <c r="N197" s="122">
        <f t="shared" si="100"/>
        <v>228.42721085194196</v>
      </c>
      <c r="O197" s="122">
        <f t="shared" si="100"/>
        <v>217.81461607682374</v>
      </c>
      <c r="P197" s="122">
        <f t="shared" si="100"/>
        <v>175.03811571228357</v>
      </c>
      <c r="Q197" s="122">
        <f t="shared" si="100"/>
        <v>263.37408386108325</v>
      </c>
      <c r="R197" s="122">
        <f t="shared" si="100"/>
        <v>233.68854157535969</v>
      </c>
      <c r="S197" s="122">
        <f t="shared" si="100"/>
        <v>247.62191185227115</v>
      </c>
      <c r="T197" s="122">
        <f t="shared" si="100"/>
        <v>198.58852880000754</v>
      </c>
      <c r="U197" s="122">
        <f t="shared" si="100"/>
        <v>172.43408870049745</v>
      </c>
      <c r="V197" s="122">
        <f t="shared" si="100"/>
        <v>152.59876147033938</v>
      </c>
      <c r="W197" s="122">
        <f t="shared" si="100"/>
        <v>151.33994148416761</v>
      </c>
      <c r="X197" s="122">
        <f t="shared" si="100"/>
        <v>140.86918332774135</v>
      </c>
      <c r="Y197" s="122">
        <f t="shared" si="100"/>
        <v>151.69935264982203</v>
      </c>
      <c r="DA197" s="130" t="s">
        <v>2513</v>
      </c>
    </row>
    <row r="198" spans="1:105" ht="12" customHeight="1" x14ac:dyDescent="0.25">
      <c r="A198" s="97" t="s">
        <v>53</v>
      </c>
      <c r="B198" s="98">
        <f>RES_hhdet_tesh!B110</f>
        <v>40.677853054914863</v>
      </c>
      <c r="C198" s="98">
        <f>RES_hhdet_tesh!C110</f>
        <v>54.17165489173901</v>
      </c>
      <c r="D198" s="98">
        <f>RES_hhdet_tesh!D110</f>
        <v>43.832342727277791</v>
      </c>
      <c r="E198" s="98">
        <f>RES_hhdet_tesh!E110</f>
        <v>90.671276732379752</v>
      </c>
      <c r="F198" s="98">
        <f>RES_hhdet_tesh!F110</f>
        <v>78.729085427196424</v>
      </c>
      <c r="G198" s="98">
        <f>RES_hhdet_tesh!G110</f>
        <v>106.46455113262493</v>
      </c>
      <c r="H198" s="98">
        <f>RES_hhdet_tesh!H110</f>
        <v>126.64399064921346</v>
      </c>
      <c r="I198" s="98">
        <f>RES_hhdet_tesh!I110</f>
        <v>91.755581290129783</v>
      </c>
      <c r="J198" s="98">
        <f>RES_hhdet_tesh!J110</f>
        <v>123.31955624766383</v>
      </c>
      <c r="K198" s="98">
        <f>RES_hhdet_tesh!K110</f>
        <v>215.07643624473647</v>
      </c>
      <c r="L198" s="98">
        <f>RES_hhdet_tesh!L110</f>
        <v>225.04018166716349</v>
      </c>
      <c r="M198" s="98">
        <f>RES_hhdet_tesh!M110</f>
        <v>233.82487337099084</v>
      </c>
      <c r="N198" s="98">
        <f>RES_hhdet_tesh!N110</f>
        <v>228.42721085194196</v>
      </c>
      <c r="O198" s="98">
        <f>RES_hhdet_tesh!O110</f>
        <v>217.81461607682374</v>
      </c>
      <c r="P198" s="98">
        <f>RES_hhdet_tesh!P110</f>
        <v>175.03811571228357</v>
      </c>
      <c r="Q198" s="98">
        <f>RES_hhdet_tesh!Q110</f>
        <v>263.37408386108325</v>
      </c>
      <c r="R198" s="98">
        <f>RES_hhdet_tesh!R110</f>
        <v>233.68854157535969</v>
      </c>
      <c r="S198" s="98">
        <f>RES_hhdet_tesh!S110</f>
        <v>247.62191185227115</v>
      </c>
      <c r="T198" s="98">
        <f>RES_hhdet_tesh!T110</f>
        <v>198.58852880000754</v>
      </c>
      <c r="U198" s="98">
        <f>RES_hhdet_tesh!U110</f>
        <v>172.43408870049745</v>
      </c>
      <c r="V198" s="98">
        <f>RES_hhdet_tesh!V110</f>
        <v>152.59876147033938</v>
      </c>
      <c r="W198" s="98">
        <f>RES_hhdet_tesh!W110</f>
        <v>151.33994148416761</v>
      </c>
      <c r="X198" s="98">
        <f>RES_hhdet_tesh!X110</f>
        <v>140.86918332774135</v>
      </c>
      <c r="Y198" s="98">
        <f>RES_hhdet_tesh!Y110</f>
        <v>151.69935264982203</v>
      </c>
      <c r="DA198" s="63" t="s">
        <v>2514</v>
      </c>
    </row>
    <row r="199" spans="1:105" ht="12" customHeight="1" x14ac:dyDescent="0.25">
      <c r="A199" s="121" t="s">
        <v>55</v>
      </c>
      <c r="B199" s="122">
        <v>663.6709752695532</v>
      </c>
      <c r="C199" s="122">
        <v>725.70942156245917</v>
      </c>
      <c r="D199" s="122">
        <v>701.57939625251174</v>
      </c>
      <c r="E199" s="122">
        <v>665.8344431612652</v>
      </c>
      <c r="F199" s="122">
        <v>659.47929028562237</v>
      </c>
      <c r="G199" s="122">
        <v>678.5336913286626</v>
      </c>
      <c r="H199" s="122">
        <v>694.48688729972685</v>
      </c>
      <c r="I199" s="122">
        <v>709.13805480280212</v>
      </c>
      <c r="J199" s="122">
        <v>725.56467417287615</v>
      </c>
      <c r="K199" s="122">
        <v>698.91693049376272</v>
      </c>
      <c r="L199" s="122">
        <v>678.87669053193486</v>
      </c>
      <c r="M199" s="122">
        <v>752.21863552604918</v>
      </c>
      <c r="N199" s="122">
        <v>764.38421103330779</v>
      </c>
      <c r="O199" s="122">
        <v>773.03957353776832</v>
      </c>
      <c r="P199" s="122">
        <v>806.22210507234706</v>
      </c>
      <c r="Q199" s="122">
        <v>769.70871997828056</v>
      </c>
      <c r="R199" s="122">
        <v>867.54695280478097</v>
      </c>
      <c r="S199" s="122">
        <v>886.87621414691728</v>
      </c>
      <c r="T199" s="122">
        <v>869.12510981627747</v>
      </c>
      <c r="U199" s="122">
        <v>911.28061331861761</v>
      </c>
      <c r="V199" s="122">
        <v>904.07215852491106</v>
      </c>
      <c r="W199" s="122">
        <v>935.76321646898032</v>
      </c>
      <c r="X199" s="122">
        <v>930.16660142667297</v>
      </c>
      <c r="Y199" s="122">
        <v>885.04262101095469</v>
      </c>
      <c r="DA199" s="130" t="s">
        <v>2515</v>
      </c>
    </row>
    <row r="200" spans="1:105" ht="12" customHeight="1" x14ac:dyDescent="0.25">
      <c r="A200" s="97" t="s">
        <v>130</v>
      </c>
      <c r="B200" s="98">
        <v>683.46076696266675</v>
      </c>
      <c r="C200" s="98">
        <v>711.06583535230857</v>
      </c>
      <c r="D200" s="98">
        <v>702.66596457384537</v>
      </c>
      <c r="E200" s="98">
        <v>672.70983087561331</v>
      </c>
      <c r="F200" s="98">
        <v>660.77861922830641</v>
      </c>
      <c r="G200" s="98">
        <v>679.45440260413693</v>
      </c>
      <c r="H200" s="98">
        <v>681.73585978018457</v>
      </c>
      <c r="I200" s="98">
        <v>705.49713012132327</v>
      </c>
      <c r="J200" s="98">
        <v>729.98198027431317</v>
      </c>
      <c r="K200" s="98">
        <v>700.17986485961694</v>
      </c>
      <c r="L200" s="98">
        <v>653.80322752333586</v>
      </c>
      <c r="M200" s="98">
        <v>742.26353006055297</v>
      </c>
      <c r="N200" s="98">
        <v>764.81633963068009</v>
      </c>
      <c r="O200" s="98">
        <v>779.67781655048464</v>
      </c>
      <c r="P200" s="98">
        <v>805.96302527213447</v>
      </c>
      <c r="Q200" s="98">
        <v>769.84841723391025</v>
      </c>
      <c r="R200" s="98">
        <v>893.82163594495103</v>
      </c>
      <c r="S200" s="98">
        <v>898.79925350255257</v>
      </c>
      <c r="T200" s="98">
        <v>859.03591124162017</v>
      </c>
      <c r="U200" s="98">
        <v>912.30651935574565</v>
      </c>
      <c r="V200" s="98">
        <v>895.79698925256446</v>
      </c>
      <c r="W200" s="98">
        <v>936.51864924047436</v>
      </c>
      <c r="X200" s="98">
        <v>926.45088408744402</v>
      </c>
      <c r="Y200" s="98">
        <v>877.46227396815834</v>
      </c>
      <c r="DA200" s="63" t="s">
        <v>2516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765.26201406103519</v>
      </c>
      <c r="O201" s="98">
        <v>779.9810676004571</v>
      </c>
      <c r="P201" s="98">
        <v>806.58948087473209</v>
      </c>
      <c r="Q201" s="98">
        <v>898.45390516378268</v>
      </c>
      <c r="R201" s="98">
        <v>1081.9493097787047</v>
      </c>
      <c r="S201" s="98">
        <v>1063.7095719178697</v>
      </c>
      <c r="T201" s="98">
        <v>982.71128495357709</v>
      </c>
      <c r="U201" s="98">
        <v>1007.6847549990459</v>
      </c>
      <c r="V201" s="98">
        <v>1040.0661354516562</v>
      </c>
      <c r="W201" s="98">
        <v>1042.3541111598367</v>
      </c>
      <c r="X201" s="98">
        <v>1041.9948349937299</v>
      </c>
      <c r="Y201" s="98">
        <v>1059.0461964174374</v>
      </c>
      <c r="DA201" s="63" t="s">
        <v>2517</v>
      </c>
    </row>
    <row r="202" spans="1:105" ht="12" customHeight="1" x14ac:dyDescent="0.25">
      <c r="A202" s="100" t="s">
        <v>197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49.754673626245399</v>
      </c>
      <c r="O202" s="101">
        <v>30.591420707802165</v>
      </c>
      <c r="P202" s="101">
        <v>68.846444174372337</v>
      </c>
      <c r="Q202" s="101">
        <v>7.769962467227054</v>
      </c>
      <c r="R202" s="101">
        <v>9.0259569811933442</v>
      </c>
      <c r="S202" s="101">
        <v>9.0768278771728035</v>
      </c>
      <c r="T202" s="101">
        <v>8.6802417765905542</v>
      </c>
      <c r="U202" s="101">
        <v>9.2258733310090815</v>
      </c>
      <c r="V202" s="101">
        <v>9.0737811672642259</v>
      </c>
      <c r="W202" s="101">
        <v>9.4923718702785873</v>
      </c>
      <c r="X202" s="101">
        <v>9.4135506866683034</v>
      </c>
      <c r="Y202" s="101">
        <v>8.9477353365589476</v>
      </c>
      <c r="DA202" s="131" t="s">
        <v>2518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715.50734043478985</v>
      </c>
      <c r="O203" s="104">
        <v>749.38964689265481</v>
      </c>
      <c r="P203" s="104">
        <v>737.74303670035988</v>
      </c>
      <c r="Q203" s="104">
        <v>890.68394269655562</v>
      </c>
      <c r="R203" s="104">
        <v>1072.9233527975116</v>
      </c>
      <c r="S203" s="104">
        <v>1054.6327440406969</v>
      </c>
      <c r="T203" s="104">
        <v>974.03104317698649</v>
      </c>
      <c r="U203" s="104">
        <v>998.45888166803684</v>
      </c>
      <c r="V203" s="104">
        <v>1030.9923542843921</v>
      </c>
      <c r="W203" s="104">
        <v>1032.8617392895583</v>
      </c>
      <c r="X203" s="104">
        <v>1032.5812843070617</v>
      </c>
      <c r="Y203" s="104">
        <v>1050.0984610808785</v>
      </c>
      <c r="DA203" s="132" t="s">
        <v>2519</v>
      </c>
    </row>
    <row r="204" spans="1:105" ht="12" customHeight="1" x14ac:dyDescent="0.25">
      <c r="A204" s="106" t="s">
        <v>122</v>
      </c>
      <c r="B204" s="101">
        <v>621.8650403178508</v>
      </c>
      <c r="C204" s="101">
        <v>756.49805172250217</v>
      </c>
      <c r="D204" s="101">
        <v>699.25370879612581</v>
      </c>
      <c r="E204" s="101">
        <v>650.89131655152755</v>
      </c>
      <c r="F204" s="101">
        <v>656.59146906598937</v>
      </c>
      <c r="G204" s="101">
        <v>676.53632508766987</v>
      </c>
      <c r="H204" s="101">
        <v>724.86846156611728</v>
      </c>
      <c r="I204" s="101">
        <v>717.26570514300954</v>
      </c>
      <c r="J204" s="101">
        <v>715.5936895828288</v>
      </c>
      <c r="K204" s="101">
        <v>695.89993903153584</v>
      </c>
      <c r="L204" s="101">
        <v>739.21941647044196</v>
      </c>
      <c r="M204" s="101">
        <v>775.4647685361266</v>
      </c>
      <c r="N204" s="101">
        <v>764.12977518840785</v>
      </c>
      <c r="O204" s="101">
        <v>758.82467740579307</v>
      </c>
      <c r="P204" s="101">
        <v>806.36756493085591</v>
      </c>
      <c r="Q204" s="101">
        <v>766.19047820331639</v>
      </c>
      <c r="R204" s="101">
        <v>807.12648962249045</v>
      </c>
      <c r="S204" s="101">
        <v>855.83905606430881</v>
      </c>
      <c r="T204" s="101">
        <v>884.81868294248773</v>
      </c>
      <c r="U204" s="101">
        <v>907.40704078973363</v>
      </c>
      <c r="V204" s="101">
        <v>917.55270688206883</v>
      </c>
      <c r="W204" s="101">
        <v>933.32761576580651</v>
      </c>
      <c r="X204" s="101">
        <v>931.72103863998177</v>
      </c>
      <c r="Y204" s="101">
        <v>894.82767931140438</v>
      </c>
      <c r="DA204" s="131" t="s">
        <v>2520</v>
      </c>
    </row>
    <row r="205" spans="1:105" ht="12" customHeight="1" x14ac:dyDescent="0.25">
      <c r="A205" s="107" t="s">
        <v>121</v>
      </c>
      <c r="B205" s="104">
        <v>621.86504031785057</v>
      </c>
      <c r="C205" s="104">
        <v>756.5012322662609</v>
      </c>
      <c r="D205" s="104">
        <v>699.2960164963099</v>
      </c>
      <c r="E205" s="104">
        <v>650.98730956159989</v>
      </c>
      <c r="F205" s="104">
        <v>656.55463687701194</v>
      </c>
      <c r="G205" s="104">
        <v>676.18811845409789</v>
      </c>
      <c r="H205" s="104">
        <v>724.47054884646377</v>
      </c>
      <c r="I205" s="104">
        <v>716.71963066715114</v>
      </c>
      <c r="J205" s="104">
        <v>715.19464975654739</v>
      </c>
      <c r="K205" s="104">
        <v>695.90726453215007</v>
      </c>
      <c r="L205" s="104">
        <v>738.95426547513227</v>
      </c>
      <c r="M205" s="104">
        <v>773.91357586736626</v>
      </c>
      <c r="N205" s="104">
        <v>762.03229827555845</v>
      </c>
      <c r="O205" s="104">
        <v>756.37199654660719</v>
      </c>
      <c r="P205" s="104">
        <v>807.25749677992553</v>
      </c>
      <c r="Q205" s="104">
        <v>769.45461382298856</v>
      </c>
      <c r="R205" s="104">
        <v>812.5636193975547</v>
      </c>
      <c r="S205" s="104">
        <v>862.99809434200597</v>
      </c>
      <c r="T205" s="104">
        <v>889.92978181501815</v>
      </c>
      <c r="U205" s="104">
        <v>908.78956012158335</v>
      </c>
      <c r="V205" s="104">
        <v>919.01800950136078</v>
      </c>
      <c r="W205" s="104">
        <v>933.49499979023517</v>
      </c>
      <c r="X205" s="104">
        <v>936.81311440465993</v>
      </c>
      <c r="Y205" s="104">
        <v>896.76818984354543</v>
      </c>
      <c r="DA205" s="132" t="s">
        <v>2521</v>
      </c>
    </row>
    <row r="206" spans="1:105" ht="12" customHeight="1" x14ac:dyDescent="0.25">
      <c r="A206" s="108" t="s">
        <v>53</v>
      </c>
      <c r="B206" s="98">
        <v>69.324390803150393</v>
      </c>
      <c r="C206" s="98">
        <v>166.87177265016103</v>
      </c>
      <c r="D206" s="98">
        <v>62.276896602558644</v>
      </c>
      <c r="E206" s="98">
        <v>33.405536920941302</v>
      </c>
      <c r="F206" s="98">
        <v>45.05788404644391</v>
      </c>
      <c r="G206" s="98">
        <v>44.777744868004817</v>
      </c>
      <c r="H206" s="98">
        <v>66.835330250175147</v>
      </c>
      <c r="I206" s="98">
        <v>53.638735609514455</v>
      </c>
      <c r="J206" s="98">
        <v>50.087450320632612</v>
      </c>
      <c r="K206" s="98">
        <v>45.380392716207723</v>
      </c>
      <c r="L206" s="98">
        <v>47.799503882593669</v>
      </c>
      <c r="M206" s="98">
        <v>75.771107592429715</v>
      </c>
      <c r="N206" s="98">
        <v>49.102521369629557</v>
      </c>
      <c r="O206" s="98">
        <v>28.817022018950016</v>
      </c>
      <c r="P206" s="98">
        <v>69.12480659969988</v>
      </c>
      <c r="Q206" s="98">
        <v>10.070555586993711</v>
      </c>
      <c r="R206" s="98">
        <v>20.776056903635759</v>
      </c>
      <c r="S206" s="98">
        <v>47.431152909673266</v>
      </c>
      <c r="T206" s="98">
        <v>57.979904619738861</v>
      </c>
      <c r="U206" s="98">
        <v>77.767510984901136</v>
      </c>
      <c r="V206" s="98">
        <v>64.695745568503114</v>
      </c>
      <c r="W206" s="98">
        <v>69.627775570843099</v>
      </c>
      <c r="X206" s="98">
        <v>75.968456527924431</v>
      </c>
      <c r="Y206" s="98">
        <v>59.840563744654339</v>
      </c>
      <c r="DA206" s="63" t="s">
        <v>2522</v>
      </c>
    </row>
    <row r="207" spans="1:105" ht="12" customHeight="1" x14ac:dyDescent="0.25">
      <c r="A207" s="108" t="s">
        <v>52</v>
      </c>
      <c r="B207" s="98">
        <v>552.54064951470014</v>
      </c>
      <c r="C207" s="98">
        <v>589.62945961610001</v>
      </c>
      <c r="D207" s="98">
        <v>637.01911989375117</v>
      </c>
      <c r="E207" s="98">
        <v>617.58177264065864</v>
      </c>
      <c r="F207" s="98">
        <v>611.49675283056797</v>
      </c>
      <c r="G207" s="98">
        <v>631.4103735860931</v>
      </c>
      <c r="H207" s="98">
        <v>657.63521859628861</v>
      </c>
      <c r="I207" s="98">
        <v>663.08089505763667</v>
      </c>
      <c r="J207" s="98">
        <v>665.10719943591482</v>
      </c>
      <c r="K207" s="98">
        <v>650.52687181594229</v>
      </c>
      <c r="L207" s="98">
        <v>691.15476159253853</v>
      </c>
      <c r="M207" s="98">
        <v>698.1424682749365</v>
      </c>
      <c r="N207" s="98">
        <v>712.92977690592875</v>
      </c>
      <c r="O207" s="98">
        <v>727.55497452765724</v>
      </c>
      <c r="P207" s="98">
        <v>738.13269018022561</v>
      </c>
      <c r="Q207" s="98">
        <v>759.38405823599487</v>
      </c>
      <c r="R207" s="98">
        <v>791.78756249391893</v>
      </c>
      <c r="S207" s="98">
        <v>815.56694143233256</v>
      </c>
      <c r="T207" s="98">
        <v>831.94987719527921</v>
      </c>
      <c r="U207" s="98">
        <v>831.02204913668231</v>
      </c>
      <c r="V207" s="98">
        <v>854.32226393285782</v>
      </c>
      <c r="W207" s="98">
        <v>863.86722421939191</v>
      </c>
      <c r="X207" s="98">
        <v>860.84465787673548</v>
      </c>
      <c r="Y207" s="98">
        <v>836.92762609889121</v>
      </c>
      <c r="DA207" s="63" t="s">
        <v>2523</v>
      </c>
    </row>
    <row r="208" spans="1:105" ht="12" customHeight="1" x14ac:dyDescent="0.25">
      <c r="A208" s="121" t="s">
        <v>54</v>
      </c>
      <c r="B208" s="122">
        <v>382.75974785195967</v>
      </c>
      <c r="C208" s="122">
        <v>426.32829603464194</v>
      </c>
      <c r="D208" s="122">
        <v>424.3395919570612</v>
      </c>
      <c r="E208" s="122">
        <v>433.32592508503745</v>
      </c>
      <c r="F208" s="122">
        <v>432.08167658014531</v>
      </c>
      <c r="G208" s="122">
        <v>444.67573592681788</v>
      </c>
      <c r="H208" s="122">
        <v>509.4451459405845</v>
      </c>
      <c r="I208" s="122">
        <v>506.60399706648144</v>
      </c>
      <c r="J208" s="122">
        <v>500.37494860908532</v>
      </c>
      <c r="K208" s="122">
        <v>482.36294503509043</v>
      </c>
      <c r="L208" s="122">
        <v>503.01260277396267</v>
      </c>
      <c r="M208" s="122">
        <v>469.29133820414523</v>
      </c>
      <c r="N208" s="122">
        <v>454.41165719030596</v>
      </c>
      <c r="O208" s="122">
        <v>401.02185941757</v>
      </c>
      <c r="P208" s="122">
        <v>450.71667481636717</v>
      </c>
      <c r="Q208" s="122">
        <v>445.59391815145983</v>
      </c>
      <c r="R208" s="122">
        <v>451.96830209885729</v>
      </c>
      <c r="S208" s="122">
        <v>464.95666654476003</v>
      </c>
      <c r="T208" s="122">
        <v>506.47705007656253</v>
      </c>
      <c r="U208" s="122">
        <v>479.00053267908675</v>
      </c>
      <c r="V208" s="122">
        <v>478.43624981206079</v>
      </c>
      <c r="W208" s="122">
        <v>488.54767928768626</v>
      </c>
      <c r="X208" s="122">
        <v>499.92829488900907</v>
      </c>
      <c r="Y208" s="122">
        <v>476.30917688851451</v>
      </c>
      <c r="DA208" s="130" t="s">
        <v>2524</v>
      </c>
    </row>
    <row r="209" spans="1:105" ht="12" customHeight="1" x14ac:dyDescent="0.25">
      <c r="A209" s="97" t="s">
        <v>50</v>
      </c>
      <c r="B209" s="98">
        <v>397.90509677520248</v>
      </c>
      <c r="C209" s="98">
        <v>409.15959037831885</v>
      </c>
      <c r="D209" s="98">
        <v>422.42267137021889</v>
      </c>
      <c r="E209" s="98">
        <v>431.19440328210271</v>
      </c>
      <c r="F209" s="98">
        <v>443.30271588428366</v>
      </c>
      <c r="G209" s="98">
        <v>460.82396549181897</v>
      </c>
      <c r="H209" s="98">
        <v>478.64150841350477</v>
      </c>
      <c r="I209" s="98">
        <v>497.53759623514134</v>
      </c>
      <c r="J209" s="98">
        <v>502.81862443982368</v>
      </c>
      <c r="K209" s="98">
        <v>492.45216716628914</v>
      </c>
      <c r="L209" s="98">
        <v>488.84068237420115</v>
      </c>
      <c r="M209" s="98">
        <v>465.0101444921421</v>
      </c>
      <c r="N209" s="98">
        <v>449.82170649032787</v>
      </c>
      <c r="O209" s="98">
        <v>438.63313293371613</v>
      </c>
      <c r="P209" s="98">
        <v>437.57182087818558</v>
      </c>
      <c r="Q209" s="98">
        <v>445.02859253558091</v>
      </c>
      <c r="R209" s="98">
        <v>458.92103113425043</v>
      </c>
      <c r="S209" s="98">
        <v>479.04015712705137</v>
      </c>
      <c r="T209" s="98">
        <v>511.20609657683872</v>
      </c>
      <c r="U209" s="98">
        <v>463.27883601932825</v>
      </c>
      <c r="V209" s="98">
        <v>452.71517822507229</v>
      </c>
      <c r="W209" s="98">
        <v>483.89251041110106</v>
      </c>
      <c r="X209" s="98">
        <v>547.35454936244423</v>
      </c>
      <c r="Y209" s="98">
        <v>456.59042829161325</v>
      </c>
      <c r="DA209" s="63" t="s">
        <v>2525</v>
      </c>
    </row>
    <row r="210" spans="1:105" ht="12" customHeight="1" x14ac:dyDescent="0.25">
      <c r="A210" s="109" t="s">
        <v>120</v>
      </c>
      <c r="B210" s="33">
        <v>375.59035191196307</v>
      </c>
      <c r="C210" s="33">
        <v>434.03879258688266</v>
      </c>
      <c r="D210" s="33">
        <v>425.18494202951962</v>
      </c>
      <c r="E210" s="33">
        <v>434.22772277089445</v>
      </c>
      <c r="F210" s="33">
        <v>427.47436242877734</v>
      </c>
      <c r="G210" s="33">
        <v>438.38984790822678</v>
      </c>
      <c r="H210" s="33">
        <v>519.84637419648163</v>
      </c>
      <c r="I210" s="33">
        <v>509.47311125361438</v>
      </c>
      <c r="J210" s="33">
        <v>499.65089651108866</v>
      </c>
      <c r="K210" s="33">
        <v>479.37354588510561</v>
      </c>
      <c r="L210" s="33">
        <v>507.18592902665313</v>
      </c>
      <c r="M210" s="33">
        <v>470.64056288914009</v>
      </c>
      <c r="N210" s="33">
        <v>455.6895411920043</v>
      </c>
      <c r="O210" s="33">
        <v>391.11351316869286</v>
      </c>
      <c r="P210" s="33">
        <v>453.90125283231845</v>
      </c>
      <c r="Q210" s="33">
        <v>445.723943043112</v>
      </c>
      <c r="R210" s="33">
        <v>450.44950206685394</v>
      </c>
      <c r="S210" s="33">
        <v>461.91905092897167</v>
      </c>
      <c r="T210" s="33">
        <v>505.44482165264429</v>
      </c>
      <c r="U210" s="33">
        <v>482.17663301439154</v>
      </c>
      <c r="V210" s="33">
        <v>483.47706283664655</v>
      </c>
      <c r="W210" s="33">
        <v>489.41909021039675</v>
      </c>
      <c r="X210" s="33">
        <v>491.98609916379263</v>
      </c>
      <c r="Y210" s="33">
        <v>479.45677056125925</v>
      </c>
      <c r="DA210" s="60" t="s">
        <v>2526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51.47501777092446</v>
      </c>
      <c r="C212" s="117">
        <f t="shared" si="101"/>
        <v>51.005018604316909</v>
      </c>
      <c r="D212" s="117">
        <f t="shared" si="101"/>
        <v>51.914467491996383</v>
      </c>
      <c r="E212" s="117">
        <f t="shared" si="101"/>
        <v>51.395631569777251</v>
      </c>
      <c r="F212" s="117">
        <f t="shared" si="101"/>
        <v>51.609552203004178</v>
      </c>
      <c r="G212" s="117">
        <f t="shared" si="101"/>
        <v>51.50626606795975</v>
      </c>
      <c r="H212" s="117">
        <f t="shared" si="101"/>
        <v>48.02418757388844</v>
      </c>
      <c r="I212" s="117">
        <f t="shared" si="101"/>
        <v>47.444358976462503</v>
      </c>
      <c r="J212" s="117">
        <f t="shared" si="101"/>
        <v>45.560531609706246</v>
      </c>
      <c r="K212" s="117">
        <f t="shared" si="101"/>
        <v>44.578374641458254</v>
      </c>
      <c r="L212" s="117">
        <f t="shared" si="101"/>
        <v>43.970977021803868</v>
      </c>
      <c r="M212" s="117">
        <f t="shared" si="101"/>
        <v>44.006057517592559</v>
      </c>
      <c r="N212" s="117">
        <f t="shared" si="101"/>
        <v>38.63868224719846</v>
      </c>
      <c r="O212" s="117">
        <f t="shared" si="101"/>
        <v>36.042922989207682</v>
      </c>
      <c r="P212" s="117">
        <f t="shared" si="101"/>
        <v>33.607664030015471</v>
      </c>
      <c r="Q212" s="117">
        <f t="shared" si="101"/>
        <v>32.743751627097971</v>
      </c>
      <c r="R212" s="117">
        <f t="shared" ref="R212:V212" si="102">R213+R216+R218+R227</f>
        <v>32.297555787950813</v>
      </c>
      <c r="S212" s="117">
        <f t="shared" si="102"/>
        <v>33.261060310051079</v>
      </c>
      <c r="T212" s="117">
        <f t="shared" si="102"/>
        <v>35.648475678196768</v>
      </c>
      <c r="U212" s="117">
        <f t="shared" si="102"/>
        <v>30.130443806793089</v>
      </c>
      <c r="V212" s="117">
        <f t="shared" si="102"/>
        <v>28.48530760930436</v>
      </c>
      <c r="W212" s="117">
        <f t="shared" ref="W212:Y212" si="103">W213+W216+W218+W227</f>
        <v>29.044645936911227</v>
      </c>
      <c r="X212" s="117">
        <f t="shared" si="103"/>
        <v>29.622123591383072</v>
      </c>
      <c r="Y212" s="117">
        <f t="shared" si="103"/>
        <v>23.552873854736568</v>
      </c>
      <c r="DA212" s="129" t="s">
        <v>2677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2678</v>
      </c>
    </row>
    <row r="214" spans="1:105" ht="12" customHeight="1" x14ac:dyDescent="0.25">
      <c r="A214" s="97" t="s">
        <v>197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2679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2680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2681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2682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2683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2684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2685</v>
      </c>
    </row>
    <row r="221" spans="1:105" ht="12" customHeight="1" x14ac:dyDescent="0.25">
      <c r="A221" s="100" t="s">
        <v>197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2686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2687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2688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2689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2690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2691</v>
      </c>
    </row>
    <row r="227" spans="1:105" ht="12" customHeight="1" x14ac:dyDescent="0.25">
      <c r="A227" s="121" t="s">
        <v>54</v>
      </c>
      <c r="B227" s="122">
        <v>51.47501777092446</v>
      </c>
      <c r="C227" s="122">
        <v>51.005018604316909</v>
      </c>
      <c r="D227" s="122">
        <v>51.914467491996383</v>
      </c>
      <c r="E227" s="122">
        <v>51.395631569777251</v>
      </c>
      <c r="F227" s="122">
        <v>51.609552203004178</v>
      </c>
      <c r="G227" s="122">
        <v>51.50626606795975</v>
      </c>
      <c r="H227" s="122">
        <v>48.02418757388844</v>
      </c>
      <c r="I227" s="122">
        <v>47.444358976462503</v>
      </c>
      <c r="J227" s="122">
        <v>45.560531609706246</v>
      </c>
      <c r="K227" s="122">
        <v>44.578374641458254</v>
      </c>
      <c r="L227" s="122">
        <v>43.970977021803868</v>
      </c>
      <c r="M227" s="122">
        <v>44.006057517592559</v>
      </c>
      <c r="N227" s="122">
        <v>38.63868224719846</v>
      </c>
      <c r="O227" s="122">
        <v>36.042922989207682</v>
      </c>
      <c r="P227" s="122">
        <v>33.607664030015471</v>
      </c>
      <c r="Q227" s="122">
        <v>32.743751627097971</v>
      </c>
      <c r="R227" s="122">
        <v>32.297555787950813</v>
      </c>
      <c r="S227" s="122">
        <v>33.261060310051079</v>
      </c>
      <c r="T227" s="122">
        <v>35.648475678196768</v>
      </c>
      <c r="U227" s="122">
        <v>30.130443806793089</v>
      </c>
      <c r="V227" s="122">
        <v>28.48530760930436</v>
      </c>
      <c r="W227" s="122">
        <v>29.044645936911227</v>
      </c>
      <c r="X227" s="122">
        <v>29.622123591383072</v>
      </c>
      <c r="Y227" s="122">
        <v>23.552873854736568</v>
      </c>
      <c r="DA227" s="130" t="s">
        <v>2692</v>
      </c>
    </row>
    <row r="228" spans="1:105" ht="12" customHeight="1" x14ac:dyDescent="0.25">
      <c r="A228" s="97" t="s">
        <v>50</v>
      </c>
      <c r="B228" s="98">
        <v>160.21599281200238</v>
      </c>
      <c r="C228" s="98">
        <v>164.57619336326255</v>
      </c>
      <c r="D228" s="98">
        <v>169.63600645272058</v>
      </c>
      <c r="E228" s="98">
        <v>172.87621528015984</v>
      </c>
      <c r="F228" s="98">
        <v>177.30378418128853</v>
      </c>
      <c r="G228" s="98">
        <v>183.82408751840808</v>
      </c>
      <c r="H228" s="98">
        <v>190.24966615809652</v>
      </c>
      <c r="I228" s="98">
        <v>197.36853334208402</v>
      </c>
      <c r="J228" s="98">
        <v>199.32732579246485</v>
      </c>
      <c r="K228" s="98">
        <v>195.03038905637985</v>
      </c>
      <c r="L228" s="98">
        <v>193.28908649167951</v>
      </c>
      <c r="M228" s="98">
        <v>183.64066310226127</v>
      </c>
      <c r="N228" s="98">
        <v>177.42252052285005</v>
      </c>
      <c r="O228" s="98">
        <v>172.85891637681235</v>
      </c>
      <c r="P228" s="98">
        <v>172.32866023901548</v>
      </c>
      <c r="Q228" s="98">
        <v>175.10788913621957</v>
      </c>
      <c r="R228" s="98">
        <v>180.14858895057012</v>
      </c>
      <c r="S228" s="98">
        <v>187.4714308384697</v>
      </c>
      <c r="T228" s="98">
        <v>198.96823634342383</v>
      </c>
      <c r="U228" s="98">
        <v>179.27614065041888</v>
      </c>
      <c r="V228" s="98">
        <v>173.83341566703686</v>
      </c>
      <c r="W228" s="98">
        <v>184.20420186304224</v>
      </c>
      <c r="X228" s="98">
        <v>206.50851875135629</v>
      </c>
      <c r="Y228" s="98">
        <v>171.10470123882152</v>
      </c>
      <c r="DA228" s="63" t="s">
        <v>2693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2694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55.116664683547015</v>
      </c>
      <c r="C231" s="118">
        <f t="shared" si="108"/>
        <v>57.84168347886024</v>
      </c>
      <c r="D231" s="118">
        <f t="shared" si="108"/>
        <v>59.331885456811115</v>
      </c>
      <c r="E231" s="118">
        <f t="shared" si="108"/>
        <v>61.443412463907734</v>
      </c>
      <c r="F231" s="118">
        <f t="shared" si="108"/>
        <v>63.289909994070833</v>
      </c>
      <c r="G231" s="118">
        <f t="shared" si="108"/>
        <v>64.982685691858023</v>
      </c>
      <c r="H231" s="118">
        <f t="shared" si="108"/>
        <v>65.956191463984126</v>
      </c>
      <c r="I231" s="118">
        <f t="shared" si="108"/>
        <v>64.997903641493266</v>
      </c>
      <c r="J231" s="118">
        <f t="shared" si="108"/>
        <v>63.991830951934517</v>
      </c>
      <c r="K231" s="118">
        <f t="shared" si="108"/>
        <v>63.544796708512528</v>
      </c>
      <c r="L231" s="118">
        <f t="shared" si="108"/>
        <v>63.409738183829603</v>
      </c>
      <c r="M231" s="118">
        <f t="shared" si="108"/>
        <v>61.440794709979528</v>
      </c>
      <c r="N231" s="118">
        <f t="shared" si="108"/>
        <v>59.043008782983868</v>
      </c>
      <c r="O231" s="118">
        <f t="shared" si="108"/>
        <v>55.617886566633878</v>
      </c>
      <c r="P231" s="118">
        <f t="shared" si="108"/>
        <v>54.902667642421633</v>
      </c>
      <c r="Q231" s="118">
        <f t="shared" si="108"/>
        <v>53.392839196256269</v>
      </c>
      <c r="R231" s="118">
        <f t="shared" ref="R231:V231" si="109">R232+R235+R237+R246</f>
        <v>52.389321064084157</v>
      </c>
      <c r="S231" s="118">
        <f t="shared" si="109"/>
        <v>52.890594544896594</v>
      </c>
      <c r="T231" s="118">
        <f t="shared" si="109"/>
        <v>54.517654231258831</v>
      </c>
      <c r="U231" s="118">
        <f t="shared" si="109"/>
        <v>54.135912859600175</v>
      </c>
      <c r="V231" s="118">
        <f t="shared" si="109"/>
        <v>53.544424176319779</v>
      </c>
      <c r="W231" s="118">
        <f t="shared" ref="W231:Y231" si="110">W232+W235+W237+W246</f>
        <v>53.132523415870928</v>
      </c>
      <c r="X231" s="118">
        <f t="shared" si="110"/>
        <v>52.320076993673581</v>
      </c>
      <c r="Y231" s="118">
        <f t="shared" si="110"/>
        <v>50.616643663743808</v>
      </c>
      <c r="DA231" s="129" t="s">
        <v>2845</v>
      </c>
    </row>
    <row r="232" spans="1:105" ht="12" customHeight="1" x14ac:dyDescent="0.25">
      <c r="A232" s="121" t="s">
        <v>57</v>
      </c>
      <c r="B232" s="123">
        <f t="shared" ref="B232:Q232" si="111">SUM(B233:B234)</f>
        <v>38.427084527407793</v>
      </c>
      <c r="C232" s="123">
        <f t="shared" si="111"/>
        <v>39.483599794038533</v>
      </c>
      <c r="D232" s="123">
        <f t="shared" si="111"/>
        <v>41.543826213106733</v>
      </c>
      <c r="E232" s="123">
        <f t="shared" si="111"/>
        <v>43.964129467395495</v>
      </c>
      <c r="F232" s="123">
        <f t="shared" si="111"/>
        <v>46.134402811776546</v>
      </c>
      <c r="G232" s="123">
        <f t="shared" si="111"/>
        <v>47.396676251364532</v>
      </c>
      <c r="H232" s="123">
        <f t="shared" si="111"/>
        <v>47.388525757392486</v>
      </c>
      <c r="I232" s="123">
        <f t="shared" si="111"/>
        <v>46.647708413503196</v>
      </c>
      <c r="J232" s="123">
        <f t="shared" si="111"/>
        <v>45.683961400321614</v>
      </c>
      <c r="K232" s="123">
        <f t="shared" si="111"/>
        <v>45.771876779971635</v>
      </c>
      <c r="L232" s="123">
        <f t="shared" si="111"/>
        <v>45.83186192177682</v>
      </c>
      <c r="M232" s="123">
        <f t="shared" si="111"/>
        <v>43.482093720300774</v>
      </c>
      <c r="N232" s="123">
        <f t="shared" si="111"/>
        <v>41.510760705745291</v>
      </c>
      <c r="O232" s="123">
        <f t="shared" si="111"/>
        <v>39.021724010876717</v>
      </c>
      <c r="P232" s="123">
        <f t="shared" si="111"/>
        <v>37.631727722155574</v>
      </c>
      <c r="Q232" s="123">
        <f t="shared" si="111"/>
        <v>36.64074999737106</v>
      </c>
      <c r="R232" s="123">
        <f t="shared" ref="R232:V232" si="112">SUM(R233:R234)</f>
        <v>34.735807825053094</v>
      </c>
      <c r="S232" s="123">
        <f t="shared" si="112"/>
        <v>35.066855918547297</v>
      </c>
      <c r="T232" s="123">
        <f t="shared" si="112"/>
        <v>36.712280551850924</v>
      </c>
      <c r="U232" s="123">
        <f t="shared" si="112"/>
        <v>36.555590540469971</v>
      </c>
      <c r="V232" s="123">
        <f t="shared" si="112"/>
        <v>36.43062089057959</v>
      </c>
      <c r="W232" s="123">
        <f t="shared" ref="W232:Y232" si="113">SUM(W233:W234)</f>
        <v>35.86652474931838</v>
      </c>
      <c r="X232" s="123">
        <f t="shared" si="113"/>
        <v>35.291074900345038</v>
      </c>
      <c r="Y232" s="123">
        <f t="shared" si="113"/>
        <v>34.639086725746751</v>
      </c>
      <c r="DA232" s="130" t="s">
        <v>2846</v>
      </c>
    </row>
    <row r="233" spans="1:105" ht="12" customHeight="1" x14ac:dyDescent="0.25">
      <c r="A233" s="97" t="s">
        <v>197</v>
      </c>
      <c r="B233" s="99">
        <v>38.307163948631661</v>
      </c>
      <c r="C233" s="99">
        <v>39.359875634739801</v>
      </c>
      <c r="D233" s="99">
        <v>41.417432228638731</v>
      </c>
      <c r="E233" s="99">
        <v>43.838653071140392</v>
      </c>
      <c r="F233" s="99">
        <v>46.002424754020119</v>
      </c>
      <c r="G233" s="99">
        <v>47.264884532198984</v>
      </c>
      <c r="H233" s="99">
        <v>47.260947914350879</v>
      </c>
      <c r="I233" s="99">
        <v>46.52191075407891</v>
      </c>
      <c r="J233" s="99">
        <v>45.562450643108292</v>
      </c>
      <c r="K233" s="99">
        <v>45.653454898206618</v>
      </c>
      <c r="L233" s="99">
        <v>45.71259000975585</v>
      </c>
      <c r="M233" s="99">
        <v>43.36653584988801</v>
      </c>
      <c r="N233" s="99">
        <v>41.40028762084394</v>
      </c>
      <c r="O233" s="99">
        <v>38.915060435713613</v>
      </c>
      <c r="P233" s="99">
        <v>37.527301705402515</v>
      </c>
      <c r="Q233" s="99">
        <v>36.543076648467441</v>
      </c>
      <c r="R233" s="99">
        <v>34.642909265569855</v>
      </c>
      <c r="S233" s="99">
        <v>34.974362784588223</v>
      </c>
      <c r="T233" s="99">
        <v>36.614347407476139</v>
      </c>
      <c r="U233" s="99">
        <v>36.458891990216515</v>
      </c>
      <c r="V233" s="99">
        <v>36.333799080178096</v>
      </c>
      <c r="W233" s="99">
        <v>35.770405038668734</v>
      </c>
      <c r="X233" s="99">
        <v>35.19459882615827</v>
      </c>
      <c r="Y233" s="99">
        <v>34.54403887122654</v>
      </c>
      <c r="DA233" s="63" t="s">
        <v>2847</v>
      </c>
    </row>
    <row r="234" spans="1:105" ht="12" customHeight="1" x14ac:dyDescent="0.25">
      <c r="A234" s="97" t="s">
        <v>53</v>
      </c>
      <c r="B234" s="99">
        <v>0.11992057877613135</v>
      </c>
      <c r="C234" s="99">
        <v>0.12372415929873024</v>
      </c>
      <c r="D234" s="99">
        <v>0.12639398446799935</v>
      </c>
      <c r="E234" s="99">
        <v>0.12547639625510509</v>
      </c>
      <c r="F234" s="99">
        <v>0.13197805775642871</v>
      </c>
      <c r="G234" s="99">
        <v>0.13179171916555096</v>
      </c>
      <c r="H234" s="99">
        <v>0.12757784304160349</v>
      </c>
      <c r="I234" s="99">
        <v>0.12579765942428767</v>
      </c>
      <c r="J234" s="99">
        <v>0.12151075721332147</v>
      </c>
      <c r="K234" s="99">
        <v>0.11842188176501439</v>
      </c>
      <c r="L234" s="99">
        <v>0.11927191202096687</v>
      </c>
      <c r="M234" s="99">
        <v>0.11555787041276601</v>
      </c>
      <c r="N234" s="99">
        <v>0.11047308490135234</v>
      </c>
      <c r="O234" s="99">
        <v>0.10666357516310535</v>
      </c>
      <c r="P234" s="99">
        <v>0.10442601675305664</v>
      </c>
      <c r="Q234" s="99">
        <v>9.7673348903619617E-2</v>
      </c>
      <c r="R234" s="99">
        <v>9.2898559483237345E-2</v>
      </c>
      <c r="S234" s="99">
        <v>9.2493133959074506E-2</v>
      </c>
      <c r="T234" s="99">
        <v>9.7933144374783399E-2</v>
      </c>
      <c r="U234" s="99">
        <v>9.6698550253459054E-2</v>
      </c>
      <c r="V234" s="99">
        <v>9.6821810401494568E-2</v>
      </c>
      <c r="W234" s="99">
        <v>9.6119710649643961E-2</v>
      </c>
      <c r="X234" s="99">
        <v>9.6476074186770525E-2</v>
      </c>
      <c r="Y234" s="99">
        <v>9.5047854520210487E-2</v>
      </c>
      <c r="DA234" s="63" t="s">
        <v>2848</v>
      </c>
    </row>
    <row r="235" spans="1:105" ht="12" customHeight="1" x14ac:dyDescent="0.25">
      <c r="A235" s="121" t="s">
        <v>92</v>
      </c>
      <c r="B235" s="123">
        <f t="shared" ref="B235:Y235" si="114">B236</f>
        <v>0.25201458273991983</v>
      </c>
      <c r="C235" s="123">
        <f t="shared" si="114"/>
        <v>0.31508075236393929</v>
      </c>
      <c r="D235" s="123">
        <f t="shared" si="114"/>
        <v>0.24136036417335738</v>
      </c>
      <c r="E235" s="123">
        <f t="shared" si="114"/>
        <v>0.47814453976742505</v>
      </c>
      <c r="F235" s="123">
        <f t="shared" si="114"/>
        <v>0.39151578308151536</v>
      </c>
      <c r="G235" s="123">
        <f t="shared" si="114"/>
        <v>0.48914004657765586</v>
      </c>
      <c r="H235" s="123">
        <f t="shared" si="114"/>
        <v>0.55210515802998494</v>
      </c>
      <c r="I235" s="123">
        <f t="shared" si="114"/>
        <v>0.3795945747880542</v>
      </c>
      <c r="J235" s="123">
        <f t="shared" si="114"/>
        <v>0.49228824783774017</v>
      </c>
      <c r="K235" s="123">
        <f t="shared" si="114"/>
        <v>0.82767513541099569</v>
      </c>
      <c r="L235" s="123">
        <f t="shared" si="114"/>
        <v>0.83054771836151575</v>
      </c>
      <c r="M235" s="123">
        <f t="shared" si="114"/>
        <v>0.83939507901418664</v>
      </c>
      <c r="N235" s="123">
        <f t="shared" si="114"/>
        <v>0.78488871938858884</v>
      </c>
      <c r="O235" s="123">
        <f t="shared" si="114"/>
        <v>0.71683218418921468</v>
      </c>
      <c r="P235" s="123">
        <f t="shared" si="114"/>
        <v>0.55712564038032242</v>
      </c>
      <c r="Q235" s="123">
        <f t="shared" si="114"/>
        <v>0.81123990004695723</v>
      </c>
      <c r="R235" s="123">
        <f t="shared" si="114"/>
        <v>0.69144077318438901</v>
      </c>
      <c r="S235" s="123">
        <f t="shared" si="114"/>
        <v>0.70990537424347122</v>
      </c>
      <c r="T235" s="123">
        <f t="shared" si="114"/>
        <v>0.55147184597227872</v>
      </c>
      <c r="U235" s="123">
        <f t="shared" si="114"/>
        <v>0.46530808764633236</v>
      </c>
      <c r="V235" s="123">
        <f t="shared" si="114"/>
        <v>0.40139086377968519</v>
      </c>
      <c r="W235" s="123">
        <f t="shared" si="114"/>
        <v>0.39103784253339269</v>
      </c>
      <c r="X235" s="123">
        <f t="shared" si="114"/>
        <v>0.35884088511068396</v>
      </c>
      <c r="Y235" s="123">
        <f t="shared" si="114"/>
        <v>0.38066872232510168</v>
      </c>
      <c r="DA235" s="130" t="s">
        <v>2849</v>
      </c>
    </row>
    <row r="236" spans="1:105" ht="12" customHeight="1" x14ac:dyDescent="0.25">
      <c r="A236" s="97" t="s">
        <v>53</v>
      </c>
      <c r="B236" s="99">
        <f>RES_hhdet_fecs!B110</f>
        <v>0.25201458273991983</v>
      </c>
      <c r="C236" s="99">
        <f>RES_hhdet_fecs!C110</f>
        <v>0.31508075236393929</v>
      </c>
      <c r="D236" s="99">
        <f>RES_hhdet_fecs!D110</f>
        <v>0.24136036417335738</v>
      </c>
      <c r="E236" s="99">
        <f>RES_hhdet_fecs!E110</f>
        <v>0.47814453976742505</v>
      </c>
      <c r="F236" s="99">
        <f>RES_hhdet_fecs!F110</f>
        <v>0.39151578308151536</v>
      </c>
      <c r="G236" s="99">
        <f>RES_hhdet_fecs!G110</f>
        <v>0.48914004657765586</v>
      </c>
      <c r="H236" s="99">
        <f>RES_hhdet_fecs!H110</f>
        <v>0.55210515802998494</v>
      </c>
      <c r="I236" s="99">
        <f>RES_hhdet_fecs!I110</f>
        <v>0.3795945747880542</v>
      </c>
      <c r="J236" s="99">
        <f>RES_hhdet_fecs!J110</f>
        <v>0.49228824783774017</v>
      </c>
      <c r="K236" s="99">
        <f>RES_hhdet_fecs!K110</f>
        <v>0.82767513541099569</v>
      </c>
      <c r="L236" s="99">
        <f>RES_hhdet_fecs!L110</f>
        <v>0.83054771836151575</v>
      </c>
      <c r="M236" s="99">
        <f>RES_hhdet_fecs!M110</f>
        <v>0.83939507901418664</v>
      </c>
      <c r="N236" s="99">
        <f>RES_hhdet_fecs!N110</f>
        <v>0.78488871938858884</v>
      </c>
      <c r="O236" s="99">
        <f>RES_hhdet_fecs!O110</f>
        <v>0.71683218418921468</v>
      </c>
      <c r="P236" s="99">
        <f>RES_hhdet_fecs!P110</f>
        <v>0.55712564038032242</v>
      </c>
      <c r="Q236" s="99">
        <f>RES_hhdet_fecs!Q110</f>
        <v>0.81123990004695723</v>
      </c>
      <c r="R236" s="99">
        <f>RES_hhdet_fecs!R110</f>
        <v>0.69144077318438901</v>
      </c>
      <c r="S236" s="99">
        <f>RES_hhdet_fecs!S110</f>
        <v>0.70990537424347122</v>
      </c>
      <c r="T236" s="99">
        <f>RES_hhdet_fecs!T110</f>
        <v>0.55147184597227872</v>
      </c>
      <c r="U236" s="99">
        <f>RES_hhdet_fecs!U110</f>
        <v>0.46530808764633236</v>
      </c>
      <c r="V236" s="99">
        <f>RES_hhdet_fecs!V110</f>
        <v>0.40139086377968519</v>
      </c>
      <c r="W236" s="99">
        <f>RES_hhdet_fecs!W110</f>
        <v>0.39103784253339269</v>
      </c>
      <c r="X236" s="99">
        <f>RES_hhdet_fecs!X110</f>
        <v>0.35884088511068396</v>
      </c>
      <c r="Y236" s="99">
        <f>RES_hhdet_fecs!Y110</f>
        <v>0.38066872232510168</v>
      </c>
      <c r="DA236" s="63" t="s">
        <v>2850</v>
      </c>
    </row>
    <row r="237" spans="1:105" ht="12" customHeight="1" x14ac:dyDescent="0.25">
      <c r="A237" s="121" t="s">
        <v>55</v>
      </c>
      <c r="B237" s="123">
        <v>10.373584851980389</v>
      </c>
      <c r="C237" s="123">
        <v>11.368720097856176</v>
      </c>
      <c r="D237" s="123">
        <v>10.910220454474949</v>
      </c>
      <c r="E237" s="123">
        <v>10.268444807039367</v>
      </c>
      <c r="F237" s="123">
        <v>10.079224060044607</v>
      </c>
      <c r="G237" s="123">
        <v>10.274464565949168</v>
      </c>
      <c r="H237" s="123">
        <v>10.379624126778566</v>
      </c>
      <c r="I237" s="123">
        <v>10.431570384168687</v>
      </c>
      <c r="J237" s="123">
        <v>10.43128140959513</v>
      </c>
      <c r="K237" s="123">
        <v>9.8616517364350678</v>
      </c>
      <c r="L237" s="123">
        <v>9.4360665287005432</v>
      </c>
      <c r="M237" s="123">
        <v>10.322078321503216</v>
      </c>
      <c r="N237" s="123">
        <v>10.268207239369088</v>
      </c>
      <c r="O237" s="123">
        <v>10.195156905131483</v>
      </c>
      <c r="P237" s="123">
        <v>10.451477832666027</v>
      </c>
      <c r="Q237" s="123">
        <v>9.8199913183227281</v>
      </c>
      <c r="R237" s="123">
        <v>10.842521565732495</v>
      </c>
      <c r="S237" s="123">
        <v>10.905099051036956</v>
      </c>
      <c r="T237" s="123">
        <v>10.596438785087999</v>
      </c>
      <c r="U237" s="123">
        <v>10.985818427148017</v>
      </c>
      <c r="V237" s="123">
        <v>10.756753503667381</v>
      </c>
      <c r="W237" s="123">
        <v>10.927070659065281</v>
      </c>
      <c r="X237" s="123">
        <v>10.713886471043311</v>
      </c>
      <c r="Y237" s="123">
        <v>10.106936678956394</v>
      </c>
      <c r="DA237" s="130" t="s">
        <v>2851</v>
      </c>
    </row>
    <row r="238" spans="1:105" ht="12" customHeight="1" x14ac:dyDescent="0.25">
      <c r="A238" s="97" t="s">
        <v>130</v>
      </c>
      <c r="B238" s="99">
        <v>10.447067717095496</v>
      </c>
      <c r="C238" s="99">
        <v>10.832374628325974</v>
      </c>
      <c r="D238" s="99">
        <v>10.662053697146154</v>
      </c>
      <c r="E238" s="99">
        <v>10.147012394053259</v>
      </c>
      <c r="F238" s="99">
        <v>9.9010176606973523</v>
      </c>
      <c r="G238" s="99">
        <v>10.096675085137672</v>
      </c>
      <c r="H238" s="99">
        <v>9.9982223226177229</v>
      </c>
      <c r="I238" s="99">
        <v>10.21127143928422</v>
      </c>
      <c r="J238" s="99">
        <v>10.34976396834621</v>
      </c>
      <c r="K238" s="99">
        <v>9.7596338455949603</v>
      </c>
      <c r="L238" s="99">
        <v>8.9592975194285636</v>
      </c>
      <c r="M238" s="99">
        <v>9.9757506379994378</v>
      </c>
      <c r="N238" s="99">
        <v>10.078440858292701</v>
      </c>
      <c r="O238" s="99">
        <v>10.116662632575729</v>
      </c>
      <c r="P238" s="99">
        <v>10.383880785693046</v>
      </c>
      <c r="Q238" s="99">
        <v>9.8207612595289273</v>
      </c>
      <c r="R238" s="99">
        <v>11.306390754679523</v>
      </c>
      <c r="S238" s="99">
        <v>11.278090988705449</v>
      </c>
      <c r="T238" s="99">
        <v>10.683159488972464</v>
      </c>
      <c r="U238" s="99">
        <v>11.234458615090514</v>
      </c>
      <c r="V238" s="99">
        <v>10.893175107544687</v>
      </c>
      <c r="W238" s="99">
        <v>11.289133774930011</v>
      </c>
      <c r="X238" s="99">
        <v>11.023938970169734</v>
      </c>
      <c r="Y238" s="99">
        <v>10.282257996194081</v>
      </c>
      <c r="DA238" s="63" t="s">
        <v>2852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7.8609866602683853</v>
      </c>
      <c r="O239" s="99">
        <v>7.9096032714607158</v>
      </c>
      <c r="P239" s="99">
        <v>8.2387658358108311</v>
      </c>
      <c r="Q239" s="99">
        <v>8.9382088835086382</v>
      </c>
      <c r="R239" s="99">
        <v>10.699459173547726</v>
      </c>
      <c r="S239" s="99">
        <v>10.459787075756658</v>
      </c>
      <c r="T239" s="99">
        <v>9.60935580869738</v>
      </c>
      <c r="U239" s="99">
        <v>9.790998042643519</v>
      </c>
      <c r="V239" s="99">
        <v>10.034808296786549</v>
      </c>
      <c r="W239" s="99">
        <v>9.9931996469975477</v>
      </c>
      <c r="X239" s="99">
        <v>9.9194254983852073</v>
      </c>
      <c r="Y239" s="99">
        <v>9.9891135650008707</v>
      </c>
      <c r="DA239" s="63" t="s">
        <v>2853</v>
      </c>
    </row>
    <row r="240" spans="1:105" ht="12" customHeight="1" x14ac:dyDescent="0.25">
      <c r="A240" s="100" t="s">
        <v>197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0.6409327709163184</v>
      </c>
      <c r="O240" s="102">
        <v>0.39177490559288181</v>
      </c>
      <c r="P240" s="102">
        <v>0.87701994188662247</v>
      </c>
      <c r="Q240" s="102">
        <v>9.8443778208729182E-2</v>
      </c>
      <c r="R240" s="102">
        <v>0.11368403408674714</v>
      </c>
      <c r="S240" s="102">
        <v>0.11367430487629553</v>
      </c>
      <c r="T240" s="102">
        <v>0.10809177806228361</v>
      </c>
      <c r="U240" s="102">
        <v>0.11414676813596752</v>
      </c>
      <c r="V240" s="102">
        <v>0.11149155195200931</v>
      </c>
      <c r="W240" s="102">
        <v>0.11588406837174359</v>
      </c>
      <c r="X240" s="102">
        <v>0.11411502149797824</v>
      </c>
      <c r="Y240" s="102">
        <v>0.10748892290305165</v>
      </c>
      <c r="DA240" s="131" t="s">
        <v>2854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7.2200538893520676</v>
      </c>
      <c r="O241" s="105">
        <v>7.5178283658678327</v>
      </c>
      <c r="P241" s="105">
        <v>7.3617458939242075</v>
      </c>
      <c r="Q241" s="105">
        <v>8.8397651052999091</v>
      </c>
      <c r="R241" s="105">
        <v>10.585775139460981</v>
      </c>
      <c r="S241" s="105">
        <v>10.346112770880366</v>
      </c>
      <c r="T241" s="105">
        <v>9.5012640306350953</v>
      </c>
      <c r="U241" s="105">
        <v>9.6768512745075501</v>
      </c>
      <c r="V241" s="105">
        <v>9.9233167448345387</v>
      </c>
      <c r="W241" s="105">
        <v>9.8773155786258044</v>
      </c>
      <c r="X241" s="105">
        <v>9.8053104768872288</v>
      </c>
      <c r="Y241" s="105">
        <v>9.8816246420978207</v>
      </c>
      <c r="DA241" s="132" t="s">
        <v>2855</v>
      </c>
    </row>
    <row r="242" spans="1:105" ht="12" customHeight="1" x14ac:dyDescent="0.25">
      <c r="A242" s="106" t="s">
        <v>122</v>
      </c>
      <c r="B242" s="102">
        <v>10.784113730938204</v>
      </c>
      <c r="C242" s="102">
        <v>13.056660153510808</v>
      </c>
      <c r="D242" s="102">
        <v>12.014413955627443</v>
      </c>
      <c r="E242" s="102">
        <v>11.112929195507384</v>
      </c>
      <c r="F242" s="102">
        <v>11.138371166455308</v>
      </c>
      <c r="G242" s="102">
        <v>11.361969640629676</v>
      </c>
      <c r="H242" s="102">
        <v>12.019963670391776</v>
      </c>
      <c r="I242" s="102">
        <v>11.785440915129252</v>
      </c>
      <c r="J242" s="102">
        <v>11.683121903839194</v>
      </c>
      <c r="K242" s="102">
        <v>11.296088187189326</v>
      </c>
      <c r="L242" s="102">
        <v>11.893582942923631</v>
      </c>
      <c r="M242" s="102">
        <v>12.339760206971018</v>
      </c>
      <c r="N242" s="102">
        <v>11.986911517674784</v>
      </c>
      <c r="O242" s="102">
        <v>11.733273883252268</v>
      </c>
      <c r="P242" s="102">
        <v>12.33127970337989</v>
      </c>
      <c r="Q242" s="102">
        <v>11.555656696457213</v>
      </c>
      <c r="R242" s="102">
        <v>11.976633666970685</v>
      </c>
      <c r="S242" s="102">
        <v>12.530346835636728</v>
      </c>
      <c r="T242" s="102">
        <v>12.489068608471317</v>
      </c>
      <c r="U242" s="102">
        <v>12.245141993488854</v>
      </c>
      <c r="V242" s="102">
        <v>12.094641903956893</v>
      </c>
      <c r="W242" s="102">
        <v>11.960312540450577</v>
      </c>
      <c r="X242" s="102">
        <v>11.799110413748819</v>
      </c>
      <c r="Y242" s="102">
        <v>11.121603705377822</v>
      </c>
      <c r="DA242" s="131" t="s">
        <v>2856</v>
      </c>
    </row>
    <row r="243" spans="1:105" ht="12" customHeight="1" x14ac:dyDescent="0.25">
      <c r="A243" s="107" t="s">
        <v>121</v>
      </c>
      <c r="B243" s="105">
        <v>7.0123708541816958</v>
      </c>
      <c r="C243" s="105">
        <v>9.0840540318646124</v>
      </c>
      <c r="D243" s="105">
        <v>7.7644168128939226</v>
      </c>
      <c r="E243" s="105">
        <v>7.0473111536200825</v>
      </c>
      <c r="F243" s="105">
        <v>7.1649740465407907</v>
      </c>
      <c r="G243" s="105">
        <v>7.3459306384925256</v>
      </c>
      <c r="H243" s="105">
        <v>7.9511045288387185</v>
      </c>
      <c r="I243" s="105">
        <v>7.7498098155608197</v>
      </c>
      <c r="J243" s="105">
        <v>7.6704015974110673</v>
      </c>
      <c r="K243" s="105">
        <v>7.4099612344299857</v>
      </c>
      <c r="L243" s="105">
        <v>7.8272111779083016</v>
      </c>
      <c r="M243" s="105">
        <v>8.2961839953808241</v>
      </c>
      <c r="N243" s="105">
        <v>7.9653898857052914</v>
      </c>
      <c r="O243" s="105">
        <v>7.7439906900442157</v>
      </c>
      <c r="P243" s="105">
        <v>8.4059528707562805</v>
      </c>
      <c r="Q243" s="105">
        <v>7.6862895602936359</v>
      </c>
      <c r="R243" s="105">
        <v>8.1104084228762154</v>
      </c>
      <c r="S243" s="105">
        <v>8.6680184310313102</v>
      </c>
      <c r="T243" s="105">
        <v>8.9192448082125271</v>
      </c>
      <c r="U243" s="105">
        <v>9.1204988560103821</v>
      </c>
      <c r="V243" s="105">
        <v>9.0962980569468996</v>
      </c>
      <c r="W243" s="105">
        <v>9.1606728802830304</v>
      </c>
      <c r="X243" s="105">
        <v>9.1390255048442786</v>
      </c>
      <c r="Y243" s="105">
        <v>8.6167906601399267</v>
      </c>
      <c r="DA243" s="132" t="s">
        <v>2857</v>
      </c>
    </row>
    <row r="244" spans="1:105" ht="12" customHeight="1" x14ac:dyDescent="0.25">
      <c r="A244" s="108" t="s">
        <v>53</v>
      </c>
      <c r="B244" s="99">
        <v>1.2021935086864863</v>
      </c>
      <c r="C244" s="99">
        <v>2.8852113219056714</v>
      </c>
      <c r="D244" s="99">
        <v>1.0721909613399525</v>
      </c>
      <c r="E244" s="99">
        <v>0.57015553743673064</v>
      </c>
      <c r="F244" s="99">
        <v>0.76333338840771958</v>
      </c>
      <c r="G244" s="99">
        <v>0.75127181132419552</v>
      </c>
      <c r="H244" s="99">
        <v>1.1083351351517161</v>
      </c>
      <c r="I244" s="99">
        <v>0.88043407220437797</v>
      </c>
      <c r="J244" s="99">
        <v>0.81566439009766523</v>
      </c>
      <c r="K244" s="99">
        <v>0.73425366631406674</v>
      </c>
      <c r="L244" s="99">
        <v>0.76760096696482361</v>
      </c>
      <c r="M244" s="99">
        <v>1.2063838155077375</v>
      </c>
      <c r="N244" s="99">
        <v>0.77134571914697758</v>
      </c>
      <c r="O244" s="99">
        <v>0.44520634212573112</v>
      </c>
      <c r="P244" s="99">
        <v>1.0403187260960387</v>
      </c>
      <c r="Q244" s="99">
        <v>0.14963556023097041</v>
      </c>
      <c r="R244" s="99">
        <v>0.29840109455369018</v>
      </c>
      <c r="S244" s="99">
        <v>0.66717871128970196</v>
      </c>
      <c r="T244" s="99">
        <v>0.80392292103270802</v>
      </c>
      <c r="U244" s="99">
        <v>1.0664097763502736</v>
      </c>
      <c r="V244" s="99">
        <v>0.87343355951400892</v>
      </c>
      <c r="W244" s="99">
        <v>0.89946146440122954</v>
      </c>
      <c r="X244" s="99">
        <v>0.96451249445634568</v>
      </c>
      <c r="Y244" s="99">
        <v>0.74114379441781397</v>
      </c>
      <c r="DA244" s="63" t="s">
        <v>2858</v>
      </c>
    </row>
    <row r="245" spans="1:105" ht="12" customHeight="1" x14ac:dyDescent="0.25">
      <c r="A245" s="108" t="s">
        <v>52</v>
      </c>
      <c r="B245" s="99">
        <v>5.8101773454952097</v>
      </c>
      <c r="C245" s="99">
        <v>6.1988427099589396</v>
      </c>
      <c r="D245" s="99">
        <v>6.6922258515539692</v>
      </c>
      <c r="E245" s="99">
        <v>6.477155616183353</v>
      </c>
      <c r="F245" s="99">
        <v>6.4016406581330711</v>
      </c>
      <c r="G245" s="99">
        <v>6.5946588271683302</v>
      </c>
      <c r="H245" s="99">
        <v>6.8427693936870027</v>
      </c>
      <c r="I245" s="99">
        <v>6.8693757433564437</v>
      </c>
      <c r="J245" s="99">
        <v>6.8547372073134003</v>
      </c>
      <c r="K245" s="99">
        <v>6.6757075681159197</v>
      </c>
      <c r="L245" s="99">
        <v>7.059610210943478</v>
      </c>
      <c r="M245" s="99">
        <v>7.0898001798730874</v>
      </c>
      <c r="N245" s="99">
        <v>7.1940441665583128</v>
      </c>
      <c r="O245" s="99">
        <v>7.2987843479184864</v>
      </c>
      <c r="P245" s="99">
        <v>7.3656341446602429</v>
      </c>
      <c r="Q245" s="99">
        <v>7.5366540000626649</v>
      </c>
      <c r="R245" s="99">
        <v>7.812007328322526</v>
      </c>
      <c r="S245" s="99">
        <v>8.0008397197416095</v>
      </c>
      <c r="T245" s="99">
        <v>8.1153218871798209</v>
      </c>
      <c r="U245" s="99">
        <v>8.054089079660109</v>
      </c>
      <c r="V245" s="99">
        <v>8.2228644974328908</v>
      </c>
      <c r="W245" s="99">
        <v>8.2612114158817995</v>
      </c>
      <c r="X245" s="99">
        <v>8.1745130103879315</v>
      </c>
      <c r="Y245" s="99">
        <v>7.8756468657221124</v>
      </c>
      <c r="DA245" s="63" t="s">
        <v>2859</v>
      </c>
    </row>
    <row r="246" spans="1:105" ht="12" customHeight="1" x14ac:dyDescent="0.25">
      <c r="A246" s="121" t="s">
        <v>54</v>
      </c>
      <c r="B246" s="123">
        <v>6.0639807214189112</v>
      </c>
      <c r="C246" s="123">
        <v>6.674282834601593</v>
      </c>
      <c r="D246" s="123">
        <v>6.6364784250560733</v>
      </c>
      <c r="E246" s="123">
        <v>6.7326936497054461</v>
      </c>
      <c r="F246" s="123">
        <v>6.6847673391681619</v>
      </c>
      <c r="G246" s="123">
        <v>6.8224048279666718</v>
      </c>
      <c r="H246" s="123">
        <v>7.6359364217830894</v>
      </c>
      <c r="I246" s="123">
        <v>7.5390302690333355</v>
      </c>
      <c r="J246" s="123">
        <v>7.3842998941800282</v>
      </c>
      <c r="K246" s="123">
        <v>7.0835930566948289</v>
      </c>
      <c r="L246" s="123">
        <v>7.3112620149907235</v>
      </c>
      <c r="M246" s="123">
        <v>6.7972275891613494</v>
      </c>
      <c r="N246" s="123">
        <v>6.4791521184808962</v>
      </c>
      <c r="O246" s="123">
        <v>5.6841734664364632</v>
      </c>
      <c r="P246" s="123">
        <v>6.2623364472197114</v>
      </c>
      <c r="Q246" s="123">
        <v>6.1208579805155257</v>
      </c>
      <c r="R246" s="123">
        <v>6.1195509001141808</v>
      </c>
      <c r="S246" s="123">
        <v>6.2087342010688706</v>
      </c>
      <c r="T246" s="123">
        <v>6.6574630483476289</v>
      </c>
      <c r="U246" s="123">
        <v>6.1291958043358479</v>
      </c>
      <c r="V246" s="123">
        <v>5.9556589182931212</v>
      </c>
      <c r="W246" s="123">
        <v>5.9478901649538729</v>
      </c>
      <c r="X246" s="123">
        <v>5.9562747371745495</v>
      </c>
      <c r="Y246" s="123">
        <v>5.4899515367155569</v>
      </c>
      <c r="DA246" s="130" t="s">
        <v>2860</v>
      </c>
    </row>
    <row r="247" spans="1:105" ht="12" customHeight="1" x14ac:dyDescent="0.25">
      <c r="A247" s="97" t="s">
        <v>50</v>
      </c>
      <c r="B247" s="99">
        <v>7.4165027162336372</v>
      </c>
      <c r="C247" s="99">
        <v>7.6166955316015246</v>
      </c>
      <c r="D247" s="99">
        <v>7.8452050882166935</v>
      </c>
      <c r="E247" s="99">
        <v>7.9816604365116799</v>
      </c>
      <c r="F247" s="99">
        <v>8.1711518611343905</v>
      </c>
      <c r="G247" s="99">
        <v>8.4518382786736304</v>
      </c>
      <c r="H247" s="99">
        <v>8.7144279681765795</v>
      </c>
      <c r="I247" s="99">
        <v>9.0011253765112453</v>
      </c>
      <c r="J247" s="99">
        <v>9.0434499856357089</v>
      </c>
      <c r="K247" s="99">
        <v>8.8105392463457708</v>
      </c>
      <c r="L247" s="99">
        <v>8.6912229706919621</v>
      </c>
      <c r="M247" s="99">
        <v>8.2096932499613278</v>
      </c>
      <c r="N247" s="99">
        <v>7.8813974708300947</v>
      </c>
      <c r="O247" s="99">
        <v>7.6338679574992394</v>
      </c>
      <c r="P247" s="99">
        <v>7.5700954479866995</v>
      </c>
      <c r="Q247" s="99">
        <v>7.6505199988929569</v>
      </c>
      <c r="R247" s="99">
        <v>7.8244347151329512</v>
      </c>
      <c r="S247" s="99">
        <v>8.0961620223948181</v>
      </c>
      <c r="T247" s="99">
        <v>8.5439850309839649</v>
      </c>
      <c r="U247" s="99">
        <v>7.6488213280507757</v>
      </c>
      <c r="V247" s="99">
        <v>7.3655098229046816</v>
      </c>
      <c r="W247" s="99">
        <v>7.7546894828141495</v>
      </c>
      <c r="X247" s="99">
        <v>8.6326316908538132</v>
      </c>
      <c r="Y247" s="99">
        <v>7.0880767792964727</v>
      </c>
      <c r="DA247" s="63" t="s">
        <v>2861</v>
      </c>
    </row>
    <row r="248" spans="1:105" ht="12" customHeight="1" x14ac:dyDescent="0.25">
      <c r="A248" s="109" t="s">
        <v>120</v>
      </c>
      <c r="B248" s="110">
        <v>5.4237336232817652</v>
      </c>
      <c r="C248" s="110">
        <v>6.2510435994219851</v>
      </c>
      <c r="D248" s="110">
        <v>6.1034374742212663</v>
      </c>
      <c r="E248" s="110">
        <v>6.2042846245181948</v>
      </c>
      <c r="F248" s="110">
        <v>6.0744637606124927</v>
      </c>
      <c r="G248" s="110">
        <v>6.1881287196377865</v>
      </c>
      <c r="H248" s="110">
        <v>7.2717704450787934</v>
      </c>
      <c r="I248" s="110">
        <v>7.0763419438820989</v>
      </c>
      <c r="J248" s="110">
        <v>6.8926998670820492</v>
      </c>
      <c r="K248" s="110">
        <v>6.5719052967982545</v>
      </c>
      <c r="L248" s="110">
        <v>6.9048931446001767</v>
      </c>
      <c r="M248" s="110">
        <v>6.3520868960607517</v>
      </c>
      <c r="N248" s="110">
        <v>6.0887542647018558</v>
      </c>
      <c r="O248" s="110">
        <v>5.1705442725543342</v>
      </c>
      <c r="P248" s="110">
        <v>5.9455082356936879</v>
      </c>
      <c r="Q248" s="110">
        <v>5.7690357162887151</v>
      </c>
      <c r="R248" s="110">
        <v>5.747124824017849</v>
      </c>
      <c r="S248" s="110">
        <v>5.8016419258809222</v>
      </c>
      <c r="T248" s="110">
        <v>6.2456841384320834</v>
      </c>
      <c r="U248" s="110">
        <v>5.8222007490399026</v>
      </c>
      <c r="V248" s="110">
        <v>5.6793564797009042</v>
      </c>
      <c r="W248" s="110">
        <v>5.6096715734332285</v>
      </c>
      <c r="X248" s="110">
        <v>5.5080809889507512</v>
      </c>
      <c r="Y248" s="110">
        <v>5.2348517327355042</v>
      </c>
      <c r="DA248" s="60" t="s">
        <v>2862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38.805253550695383</v>
      </c>
      <c r="C250" s="118">
        <f t="shared" si="115"/>
        <v>40.897697718042778</v>
      </c>
      <c r="D250" s="118">
        <f t="shared" si="115"/>
        <v>42.070796094201526</v>
      </c>
      <c r="E250" s="118">
        <f t="shared" si="115"/>
        <v>44.099669911490253</v>
      </c>
      <c r="F250" s="118">
        <f t="shared" si="115"/>
        <v>45.586781600139517</v>
      </c>
      <c r="G250" s="118">
        <f t="shared" si="115"/>
        <v>47.292190160713432</v>
      </c>
      <c r="H250" s="118">
        <f t="shared" si="115"/>
        <v>48.5877133972933</v>
      </c>
      <c r="I250" s="118">
        <f t="shared" si="115"/>
        <v>48.080738052982746</v>
      </c>
      <c r="J250" s="118">
        <f t="shared" si="115"/>
        <v>48.096778555732726</v>
      </c>
      <c r="K250" s="118">
        <f t="shared" si="115"/>
        <v>48.94068638134376</v>
      </c>
      <c r="L250" s="118">
        <f t="shared" si="115"/>
        <v>49.437752147241703</v>
      </c>
      <c r="M250" s="118">
        <f t="shared" si="115"/>
        <v>48.495352125120689</v>
      </c>
      <c r="N250" s="118">
        <f t="shared" si="115"/>
        <v>47.24801800825837</v>
      </c>
      <c r="O250" s="118">
        <f t="shared" si="115"/>
        <v>45.018146425569114</v>
      </c>
      <c r="P250" s="118">
        <f t="shared" si="115"/>
        <v>44.29841529013536</v>
      </c>
      <c r="Q250" s="118">
        <f t="shared" si="115"/>
        <v>43.993369149413581</v>
      </c>
      <c r="R250" s="118">
        <f t="shared" ref="R250:V250" si="116">R251+R254+R256+R265</f>
        <v>43.213616030293174</v>
      </c>
      <c r="S250" s="118">
        <f t="shared" si="116"/>
        <v>43.920657788485428</v>
      </c>
      <c r="T250" s="118">
        <f t="shared" si="116"/>
        <v>44.995563066617819</v>
      </c>
      <c r="U250" s="118">
        <f t="shared" si="116"/>
        <v>44.758825200745079</v>
      </c>
      <c r="V250" s="118">
        <f t="shared" si="116"/>
        <v>44.436039717531166</v>
      </c>
      <c r="W250" s="118">
        <f t="shared" ref="W250:Y250" si="117">W251+W254+W256+W265</f>
        <v>44.402246097559193</v>
      </c>
      <c r="X250" s="118">
        <f t="shared" si="117"/>
        <v>43.93185330258958</v>
      </c>
      <c r="Y250" s="118">
        <f t="shared" si="117"/>
        <v>42.881667096904863</v>
      </c>
      <c r="DA250" s="129" t="s">
        <v>3013</v>
      </c>
    </row>
    <row r="251" spans="1:105" ht="12" customHeight="1" x14ac:dyDescent="0.25">
      <c r="A251" s="121" t="s">
        <v>57</v>
      </c>
      <c r="B251" s="123">
        <f t="shared" ref="B251:Q251" si="118">SUM(B252:B253)</f>
        <v>27.373888949843888</v>
      </c>
      <c r="C251" s="123">
        <f t="shared" si="118"/>
        <v>28.216679065744035</v>
      </c>
      <c r="D251" s="123">
        <f t="shared" si="118"/>
        <v>29.781934029761555</v>
      </c>
      <c r="E251" s="123">
        <f t="shared" si="118"/>
        <v>31.620796565481498</v>
      </c>
      <c r="F251" s="123">
        <f t="shared" si="118"/>
        <v>33.335242494022431</v>
      </c>
      <c r="G251" s="123">
        <f t="shared" si="118"/>
        <v>34.449068325290156</v>
      </c>
      <c r="H251" s="123">
        <f t="shared" si="118"/>
        <v>34.742918236110967</v>
      </c>
      <c r="I251" s="123">
        <f t="shared" si="118"/>
        <v>34.535343226095854</v>
      </c>
      <c r="J251" s="123">
        <f t="shared" si="118"/>
        <v>34.191024559012298</v>
      </c>
      <c r="K251" s="123">
        <f t="shared" si="118"/>
        <v>34.611276172243556</v>
      </c>
      <c r="L251" s="123">
        <f t="shared" si="118"/>
        <v>35.067057999506567</v>
      </c>
      <c r="M251" s="123">
        <f t="shared" si="118"/>
        <v>33.716086101885161</v>
      </c>
      <c r="N251" s="123">
        <f t="shared" si="118"/>
        <v>32.644354243621073</v>
      </c>
      <c r="O251" s="123">
        <f t="shared" si="118"/>
        <v>31.05493611625333</v>
      </c>
      <c r="P251" s="123">
        <f t="shared" si="118"/>
        <v>30.009090271854451</v>
      </c>
      <c r="Q251" s="123">
        <f t="shared" si="118"/>
        <v>29.317955950090976</v>
      </c>
      <c r="R251" s="123">
        <f t="shared" ref="R251:V251" si="119">SUM(R252:R253)</f>
        <v>27.889253770478707</v>
      </c>
      <c r="S251" s="123">
        <f t="shared" si="119"/>
        <v>28.22975519789966</v>
      </c>
      <c r="T251" s="123">
        <f t="shared" si="119"/>
        <v>29.639993577730067</v>
      </c>
      <c r="U251" s="123">
        <f t="shared" si="119"/>
        <v>29.613321276418816</v>
      </c>
      <c r="V251" s="123">
        <f t="shared" si="119"/>
        <v>29.660610375149801</v>
      </c>
      <c r="W251" s="123">
        <f t="shared" ref="W251:Y251" si="120">SUM(W252:W253)</f>
        <v>29.334207492645195</v>
      </c>
      <c r="X251" s="123">
        <f t="shared" si="120"/>
        <v>29.014102242169926</v>
      </c>
      <c r="Y251" s="123">
        <f t="shared" si="120"/>
        <v>28.643570301074234</v>
      </c>
      <c r="DA251" s="130" t="s">
        <v>3014</v>
      </c>
    </row>
    <row r="252" spans="1:105" ht="12" customHeight="1" x14ac:dyDescent="0.25">
      <c r="A252" s="97" t="s">
        <v>197</v>
      </c>
      <c r="B252" s="99">
        <v>27.253968371067756</v>
      </c>
      <c r="C252" s="99">
        <v>28.092954906445303</v>
      </c>
      <c r="D252" s="99">
        <v>29.655540045293556</v>
      </c>
      <c r="E252" s="99">
        <v>31.495320169226392</v>
      </c>
      <c r="F252" s="99">
        <v>33.203264436266004</v>
      </c>
      <c r="G252" s="99">
        <v>34.317276606124608</v>
      </c>
      <c r="H252" s="99">
        <v>34.61534039306936</v>
      </c>
      <c r="I252" s="99">
        <v>34.409545566671568</v>
      </c>
      <c r="J252" s="99">
        <v>34.069513801798976</v>
      </c>
      <c r="K252" s="99">
        <v>34.49285429047854</v>
      </c>
      <c r="L252" s="99">
        <v>34.947786087485596</v>
      </c>
      <c r="M252" s="99">
        <v>33.600528231472396</v>
      </c>
      <c r="N252" s="99">
        <v>32.533881158719723</v>
      </c>
      <c r="O252" s="99">
        <v>30.948272541090226</v>
      </c>
      <c r="P252" s="99">
        <v>29.904664255101395</v>
      </c>
      <c r="Q252" s="99">
        <v>29.220282601187357</v>
      </c>
      <c r="R252" s="99">
        <v>27.796355210995468</v>
      </c>
      <c r="S252" s="99">
        <v>28.137262063940586</v>
      </c>
      <c r="T252" s="99">
        <v>29.542060433355285</v>
      </c>
      <c r="U252" s="99">
        <v>29.516622726165355</v>
      </c>
      <c r="V252" s="99">
        <v>29.563788564748307</v>
      </c>
      <c r="W252" s="99">
        <v>29.238087781995549</v>
      </c>
      <c r="X252" s="99">
        <v>28.917626167983155</v>
      </c>
      <c r="Y252" s="99">
        <v>28.548522446554024</v>
      </c>
      <c r="DA252" s="63" t="s">
        <v>3015</v>
      </c>
    </row>
    <row r="253" spans="1:105" ht="12" customHeight="1" x14ac:dyDescent="0.25">
      <c r="A253" s="97" t="s">
        <v>53</v>
      </c>
      <c r="B253" s="99">
        <v>0.11992057877613135</v>
      </c>
      <c r="C253" s="99">
        <v>0.12372415929873024</v>
      </c>
      <c r="D253" s="99">
        <v>0.12639398446799935</v>
      </c>
      <c r="E253" s="99">
        <v>0.12547639625510509</v>
      </c>
      <c r="F253" s="99">
        <v>0.13197805775642871</v>
      </c>
      <c r="G253" s="99">
        <v>0.13179171916555096</v>
      </c>
      <c r="H253" s="99">
        <v>0.12757784304160349</v>
      </c>
      <c r="I253" s="99">
        <v>0.12579765942428767</v>
      </c>
      <c r="J253" s="99">
        <v>0.12151075721332147</v>
      </c>
      <c r="K253" s="99">
        <v>0.11842188176501439</v>
      </c>
      <c r="L253" s="99">
        <v>0.11927191202096687</v>
      </c>
      <c r="M253" s="99">
        <v>0.11555787041276601</v>
      </c>
      <c r="N253" s="99">
        <v>0.11047308490135234</v>
      </c>
      <c r="O253" s="99">
        <v>0.10666357516310535</v>
      </c>
      <c r="P253" s="99">
        <v>0.10442601675305664</v>
      </c>
      <c r="Q253" s="99">
        <v>9.7673348903619617E-2</v>
      </c>
      <c r="R253" s="99">
        <v>9.2898559483237345E-2</v>
      </c>
      <c r="S253" s="99">
        <v>9.2493133959074506E-2</v>
      </c>
      <c r="T253" s="99">
        <v>9.7933144374783399E-2</v>
      </c>
      <c r="U253" s="99">
        <v>9.6698550253459054E-2</v>
      </c>
      <c r="V253" s="99">
        <v>9.6821810401494568E-2</v>
      </c>
      <c r="W253" s="99">
        <v>9.6119710649643961E-2</v>
      </c>
      <c r="X253" s="99">
        <v>9.6476074186770525E-2</v>
      </c>
      <c r="Y253" s="99">
        <v>9.5047854520210487E-2</v>
      </c>
      <c r="DA253" s="63" t="s">
        <v>3016</v>
      </c>
    </row>
    <row r="254" spans="1:105" ht="12" customHeight="1" x14ac:dyDescent="0.25">
      <c r="A254" s="121" t="s">
        <v>92</v>
      </c>
      <c r="B254" s="123">
        <f t="shared" ref="B254:Y254" si="121">B255</f>
        <v>0.42774326285429531</v>
      </c>
      <c r="C254" s="123">
        <f t="shared" si="121"/>
        <v>0.56951287378127935</v>
      </c>
      <c r="D254" s="123">
        <f t="shared" si="121"/>
        <v>0.46048215504518564</v>
      </c>
      <c r="E254" s="123">
        <f t="shared" si="121"/>
        <v>0.95095418182842917</v>
      </c>
      <c r="F254" s="123">
        <f t="shared" si="121"/>
        <v>0.8241994939718319</v>
      </c>
      <c r="G254" s="123">
        <f t="shared" si="121"/>
        <v>1.1119509930122295</v>
      </c>
      <c r="H254" s="123">
        <f t="shared" si="121"/>
        <v>1.317745155070245</v>
      </c>
      <c r="I254" s="123">
        <f t="shared" si="121"/>
        <v>0.95056812695108683</v>
      </c>
      <c r="J254" s="123">
        <f t="shared" si="121"/>
        <v>1.2709577513477037</v>
      </c>
      <c r="K254" s="123">
        <f t="shared" si="121"/>
        <v>2.2071146563928949</v>
      </c>
      <c r="L254" s="123">
        <f t="shared" si="121"/>
        <v>2.2986110385891809</v>
      </c>
      <c r="M254" s="123">
        <f t="shared" si="121"/>
        <v>2.3745463205822386</v>
      </c>
      <c r="N254" s="123">
        <f t="shared" si="121"/>
        <v>2.3050172638944701</v>
      </c>
      <c r="O254" s="123">
        <f t="shared" si="121"/>
        <v>2.1851021108082072</v>
      </c>
      <c r="P254" s="123">
        <f t="shared" si="121"/>
        <v>1.7466598334678736</v>
      </c>
      <c r="Q254" s="123">
        <f t="shared" si="121"/>
        <v>2.6139070488988381</v>
      </c>
      <c r="R254" s="123">
        <f t="shared" si="121"/>
        <v>2.3056393985043608</v>
      </c>
      <c r="S254" s="123">
        <f t="shared" si="121"/>
        <v>2.4292098259237562</v>
      </c>
      <c r="T254" s="123">
        <f t="shared" si="121"/>
        <v>1.9371477519134928</v>
      </c>
      <c r="U254" s="123">
        <f t="shared" si="121"/>
        <v>1.6711945395511358</v>
      </c>
      <c r="V254" s="123">
        <f t="shared" si="121"/>
        <v>1.4687653488863073</v>
      </c>
      <c r="W254" s="123">
        <f t="shared" si="121"/>
        <v>1.4472724710648002</v>
      </c>
      <c r="X254" s="123">
        <f t="shared" si="121"/>
        <v>1.3376826600929355</v>
      </c>
      <c r="Y254" s="123">
        <f t="shared" si="121"/>
        <v>1.427519529732282</v>
      </c>
      <c r="DA254" s="130" t="s">
        <v>3017</v>
      </c>
    </row>
    <row r="255" spans="1:105" ht="12" customHeight="1" x14ac:dyDescent="0.25">
      <c r="A255" s="97" t="s">
        <v>53</v>
      </c>
      <c r="B255" s="99">
        <f>RES_hhdet_tess!B110</f>
        <v>0.42774326285429531</v>
      </c>
      <c r="C255" s="99">
        <f>RES_hhdet_tess!C110</f>
        <v>0.56951287378127935</v>
      </c>
      <c r="D255" s="99">
        <f>RES_hhdet_tess!D110</f>
        <v>0.46048215504518564</v>
      </c>
      <c r="E255" s="99">
        <f>RES_hhdet_tess!E110</f>
        <v>0.95095418182842917</v>
      </c>
      <c r="F255" s="99">
        <f>RES_hhdet_tess!F110</f>
        <v>0.8241994939718319</v>
      </c>
      <c r="G255" s="99">
        <f>RES_hhdet_tess!G110</f>
        <v>1.1119509930122295</v>
      </c>
      <c r="H255" s="99">
        <f>RES_hhdet_tess!H110</f>
        <v>1.317745155070245</v>
      </c>
      <c r="I255" s="99">
        <f>RES_hhdet_tess!I110</f>
        <v>0.95056812695108683</v>
      </c>
      <c r="J255" s="99">
        <f>RES_hhdet_tess!J110</f>
        <v>1.2709577513477037</v>
      </c>
      <c r="K255" s="99">
        <f>RES_hhdet_tess!K110</f>
        <v>2.2071146563928949</v>
      </c>
      <c r="L255" s="99">
        <f>RES_hhdet_tess!L110</f>
        <v>2.2986110385891809</v>
      </c>
      <c r="M255" s="99">
        <f>RES_hhdet_tess!M110</f>
        <v>2.3745463205822386</v>
      </c>
      <c r="N255" s="99">
        <f>RES_hhdet_tess!N110</f>
        <v>2.3050172638944701</v>
      </c>
      <c r="O255" s="99">
        <f>RES_hhdet_tess!O110</f>
        <v>2.1851021108082072</v>
      </c>
      <c r="P255" s="99">
        <f>RES_hhdet_tess!P110</f>
        <v>1.7466598334678736</v>
      </c>
      <c r="Q255" s="99">
        <f>RES_hhdet_tess!Q110</f>
        <v>2.6139070488988381</v>
      </c>
      <c r="R255" s="99">
        <f>RES_hhdet_tess!R110</f>
        <v>2.3056393985043608</v>
      </c>
      <c r="S255" s="99">
        <f>RES_hhdet_tess!S110</f>
        <v>2.4292098259237562</v>
      </c>
      <c r="T255" s="99">
        <f>RES_hhdet_tess!T110</f>
        <v>1.9371477519134928</v>
      </c>
      <c r="U255" s="99">
        <f>RES_hhdet_tess!U110</f>
        <v>1.6711945395511358</v>
      </c>
      <c r="V255" s="99">
        <f>RES_hhdet_tess!V110</f>
        <v>1.4687653488863073</v>
      </c>
      <c r="W255" s="99">
        <f>RES_hhdet_tess!W110</f>
        <v>1.4472724710648002</v>
      </c>
      <c r="X255" s="99">
        <f>RES_hhdet_tess!X110</f>
        <v>1.3376826600929355</v>
      </c>
      <c r="Y255" s="99">
        <f>RES_hhdet_tess!Y110</f>
        <v>1.427519529732282</v>
      </c>
      <c r="DA255" s="63" t="s">
        <v>3018</v>
      </c>
    </row>
    <row r="256" spans="1:105" ht="12" customHeight="1" x14ac:dyDescent="0.25">
      <c r="A256" s="121" t="s">
        <v>55</v>
      </c>
      <c r="B256" s="123">
        <v>6.9787554431708481</v>
      </c>
      <c r="C256" s="123">
        <v>7.6294670899414037</v>
      </c>
      <c r="D256" s="123">
        <v>7.3704660125457275</v>
      </c>
      <c r="E256" s="123">
        <v>6.9832263418818004</v>
      </c>
      <c r="F256" s="123">
        <v>6.90396051711976</v>
      </c>
      <c r="G256" s="123">
        <v>7.0868303471760248</v>
      </c>
      <c r="H256" s="123">
        <v>7.2262152061671001</v>
      </c>
      <c r="I256" s="123">
        <v>7.3465180322076877</v>
      </c>
      <c r="J256" s="123">
        <v>7.4778248868500725</v>
      </c>
      <c r="K256" s="123">
        <v>7.1722864104861674</v>
      </c>
      <c r="L256" s="123">
        <v>6.9341992311646425</v>
      </c>
      <c r="M256" s="123">
        <v>7.6389563159424414</v>
      </c>
      <c r="N256" s="123">
        <v>7.7132614635046197</v>
      </c>
      <c r="O256" s="123">
        <v>7.7550828970994283</v>
      </c>
      <c r="P256" s="123">
        <v>8.0450807074413788</v>
      </c>
      <c r="Q256" s="123">
        <v>7.6391231029827971</v>
      </c>
      <c r="R256" s="123">
        <v>8.5594715982001492</v>
      </c>
      <c r="S256" s="123">
        <v>8.7003948789033334</v>
      </c>
      <c r="T256" s="123">
        <v>8.4779506791537571</v>
      </c>
      <c r="U256" s="123">
        <v>8.8319380260249574</v>
      </c>
      <c r="V256" s="123">
        <v>8.7017079728549174</v>
      </c>
      <c r="W256" s="123">
        <v>8.9487568803658277</v>
      </c>
      <c r="X256" s="123">
        <v>8.8327887216550902</v>
      </c>
      <c r="Y256" s="123">
        <v>8.3284180457579993</v>
      </c>
      <c r="DA256" s="130" t="s">
        <v>3019</v>
      </c>
    </row>
    <row r="257" spans="1:105" ht="12" customHeight="1" x14ac:dyDescent="0.25">
      <c r="A257" s="97" t="s">
        <v>130</v>
      </c>
      <c r="B257" s="99">
        <v>7.1868527107083358</v>
      </c>
      <c r="C257" s="99">
        <v>7.4755173743258565</v>
      </c>
      <c r="D257" s="99">
        <v>7.3818809926969067</v>
      </c>
      <c r="E257" s="99">
        <v>7.0553349404840775</v>
      </c>
      <c r="F257" s="99">
        <v>6.9175629392900708</v>
      </c>
      <c r="G257" s="99">
        <v>7.0964465603300715</v>
      </c>
      <c r="H257" s="99">
        <v>7.0935393117175547</v>
      </c>
      <c r="I257" s="99">
        <v>7.3087988340272538</v>
      </c>
      <c r="J257" s="99">
        <v>7.5233505893462915</v>
      </c>
      <c r="K257" s="99">
        <v>7.1852466445202072</v>
      </c>
      <c r="L257" s="99">
        <v>6.6780932396912425</v>
      </c>
      <c r="M257" s="99">
        <v>7.537859889744035</v>
      </c>
      <c r="N257" s="99">
        <v>7.7176219942550972</v>
      </c>
      <c r="O257" s="99">
        <v>7.8216773207446639</v>
      </c>
      <c r="P257" s="99">
        <v>8.0424954174955126</v>
      </c>
      <c r="Q257" s="99">
        <v>7.6405095554227982</v>
      </c>
      <c r="R257" s="99">
        <v>8.8187052954229923</v>
      </c>
      <c r="S257" s="99">
        <v>8.8173617666110111</v>
      </c>
      <c r="T257" s="99">
        <v>8.3795347814400039</v>
      </c>
      <c r="U257" s="99">
        <v>8.8418808892967249</v>
      </c>
      <c r="V257" s="99">
        <v>8.6220593455247805</v>
      </c>
      <c r="W257" s="99">
        <v>8.9559811269408005</v>
      </c>
      <c r="X257" s="99">
        <v>8.7975045627136055</v>
      </c>
      <c r="Y257" s="99">
        <v>8.2570855498921851</v>
      </c>
      <c r="DA257" s="63" t="s">
        <v>3020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7.7221192135321415</v>
      </c>
      <c r="O258" s="99">
        <v>7.8247195156227427</v>
      </c>
      <c r="P258" s="99">
        <v>8.048746655027724</v>
      </c>
      <c r="Q258" s="99">
        <v>8.9168796010202875</v>
      </c>
      <c r="R258" s="99">
        <v>10.67482786701345</v>
      </c>
      <c r="S258" s="99">
        <v>10.435157877197939</v>
      </c>
      <c r="T258" s="99">
        <v>9.5859361461152499</v>
      </c>
      <c r="U258" s="99">
        <v>9.7662664780184585</v>
      </c>
      <c r="V258" s="99">
        <v>10.010652023531707</v>
      </c>
      <c r="W258" s="99">
        <v>9.9680916709001703</v>
      </c>
      <c r="X258" s="99">
        <v>9.8947008121329798</v>
      </c>
      <c r="Y258" s="99">
        <v>9.9658245197947171</v>
      </c>
      <c r="DA258" s="63" t="s">
        <v>3021</v>
      </c>
    </row>
    <row r="259" spans="1:105" ht="12" customHeight="1" x14ac:dyDescent="0.25">
      <c r="A259" s="100" t="s">
        <v>197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0.50206532418007466</v>
      </c>
      <c r="O259" s="102">
        <v>0.3068911497549085</v>
      </c>
      <c r="P259" s="102">
        <v>0.68700076110351782</v>
      </c>
      <c r="Q259" s="102">
        <v>7.7114495720378845E-2</v>
      </c>
      <c r="R259" s="102">
        <v>8.9052727552471247E-2</v>
      </c>
      <c r="S259" s="102">
        <v>8.9045106317575701E-2</v>
      </c>
      <c r="T259" s="102">
        <v>8.4672115480153229E-2</v>
      </c>
      <c r="U259" s="102">
        <v>8.9415203510907329E-2</v>
      </c>
      <c r="V259" s="102">
        <v>8.7335278697168603E-2</v>
      </c>
      <c r="W259" s="102">
        <v>9.0776092274366921E-2</v>
      </c>
      <c r="X259" s="102">
        <v>8.9390335245752267E-2</v>
      </c>
      <c r="Y259" s="102">
        <v>8.4199877696897574E-2</v>
      </c>
      <c r="DA259" s="131" t="s">
        <v>3022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7.2200538893520676</v>
      </c>
      <c r="O260" s="105">
        <v>7.5178283658678327</v>
      </c>
      <c r="P260" s="105">
        <v>7.3617458939242075</v>
      </c>
      <c r="Q260" s="105">
        <v>8.8397651052999091</v>
      </c>
      <c r="R260" s="105">
        <v>10.585775139460981</v>
      </c>
      <c r="S260" s="105">
        <v>10.346112770880366</v>
      </c>
      <c r="T260" s="105">
        <v>9.5012640306350953</v>
      </c>
      <c r="U260" s="105">
        <v>9.6768512745075501</v>
      </c>
      <c r="V260" s="105">
        <v>9.9233167448345387</v>
      </c>
      <c r="W260" s="105">
        <v>9.8773155786258044</v>
      </c>
      <c r="X260" s="105">
        <v>9.8053104768872288</v>
      </c>
      <c r="Y260" s="105">
        <v>9.8816246420978207</v>
      </c>
      <c r="DA260" s="132" t="s">
        <v>3023</v>
      </c>
    </row>
    <row r="261" spans="1:105" ht="12" customHeight="1" x14ac:dyDescent="0.25">
      <c r="A261" s="106" t="s">
        <v>122</v>
      </c>
      <c r="B261" s="102">
        <v>6.5391499654979057</v>
      </c>
      <c r="C261" s="102">
        <v>7.9531515200603922</v>
      </c>
      <c r="D261" s="102">
        <v>7.346033424524105</v>
      </c>
      <c r="E261" s="102">
        <v>6.8265038466084214</v>
      </c>
      <c r="F261" s="102">
        <v>6.8737284780329651</v>
      </c>
      <c r="G261" s="102">
        <v>7.0659691933792619</v>
      </c>
      <c r="H261" s="102">
        <v>7.5423389486969352</v>
      </c>
      <c r="I261" s="102">
        <v>7.4307187451427978</v>
      </c>
      <c r="J261" s="102">
        <v>7.3750617847202005</v>
      </c>
      <c r="K261" s="102">
        <v>7.1413260403463346</v>
      </c>
      <c r="L261" s="102">
        <v>7.5505534080643013</v>
      </c>
      <c r="M261" s="102">
        <v>7.8750262378932376</v>
      </c>
      <c r="N261" s="102">
        <v>7.7106939978648628</v>
      </c>
      <c r="O261" s="102">
        <v>7.6124799804432604</v>
      </c>
      <c r="P261" s="102">
        <v>8.0465322135388107</v>
      </c>
      <c r="Q261" s="102">
        <v>7.6042056318311557</v>
      </c>
      <c r="R261" s="102">
        <v>7.9633456630136905</v>
      </c>
      <c r="S261" s="102">
        <v>8.3959154860295655</v>
      </c>
      <c r="T261" s="102">
        <v>8.6310348984922456</v>
      </c>
      <c r="U261" s="102">
        <v>8.7943961843414939</v>
      </c>
      <c r="V261" s="102">
        <v>8.831458451300497</v>
      </c>
      <c r="W261" s="102">
        <v>8.9254650922652079</v>
      </c>
      <c r="X261" s="102">
        <v>8.8475495348956184</v>
      </c>
      <c r="Y261" s="102">
        <v>8.4204972905238282</v>
      </c>
      <c r="DA261" s="131" t="s">
        <v>3024</v>
      </c>
    </row>
    <row r="262" spans="1:105" ht="12" customHeight="1" x14ac:dyDescent="0.25">
      <c r="A262" s="107" t="s">
        <v>121</v>
      </c>
      <c r="B262" s="105">
        <v>6.5391499654979031</v>
      </c>
      <c r="C262" s="105">
        <v>7.9531849574848135</v>
      </c>
      <c r="D262" s="105">
        <v>7.3464778894954845</v>
      </c>
      <c r="E262" s="105">
        <v>6.8275106147674709</v>
      </c>
      <c r="F262" s="105">
        <v>6.8733428890050687</v>
      </c>
      <c r="G262" s="105">
        <v>7.0623324081032743</v>
      </c>
      <c r="H262" s="105">
        <v>7.5381986215027563</v>
      </c>
      <c r="I262" s="105">
        <v>7.4250615307870715</v>
      </c>
      <c r="J262" s="105">
        <v>7.3709491948298327</v>
      </c>
      <c r="K262" s="105">
        <v>7.1414012146427543</v>
      </c>
      <c r="L262" s="105">
        <v>7.5478450961521952</v>
      </c>
      <c r="M262" s="105">
        <v>7.8592735132535676</v>
      </c>
      <c r="N262" s="105">
        <v>7.6895287414284406</v>
      </c>
      <c r="O262" s="105">
        <v>7.5878748450346443</v>
      </c>
      <c r="P262" s="105">
        <v>8.0554126120106986</v>
      </c>
      <c r="Q262" s="105">
        <v>7.6366011772839997</v>
      </c>
      <c r="R262" s="105">
        <v>8.0169899732552636</v>
      </c>
      <c r="S262" s="105">
        <v>8.4661467753296868</v>
      </c>
      <c r="T262" s="105">
        <v>8.6808915228932495</v>
      </c>
      <c r="U262" s="105">
        <v>8.8077952678731979</v>
      </c>
      <c r="V262" s="105">
        <v>8.8455620108059048</v>
      </c>
      <c r="W262" s="105">
        <v>8.9270657952143164</v>
      </c>
      <c r="X262" s="105">
        <v>8.8959034849461549</v>
      </c>
      <c r="Y262" s="105">
        <v>8.4387578607497087</v>
      </c>
      <c r="DA262" s="132" t="s">
        <v>3025</v>
      </c>
    </row>
    <row r="263" spans="1:105" ht="12" customHeight="1" x14ac:dyDescent="0.25">
      <c r="A263" s="108" t="s">
        <v>53</v>
      </c>
      <c r="B263" s="99">
        <v>0.72897262000269336</v>
      </c>
      <c r="C263" s="99">
        <v>1.7543422475258754</v>
      </c>
      <c r="D263" s="99">
        <v>0.65425203794151421</v>
      </c>
      <c r="E263" s="99">
        <v>0.35035499858411845</v>
      </c>
      <c r="F263" s="99">
        <v>0.47170223087199659</v>
      </c>
      <c r="G263" s="99">
        <v>0.46767358093494465</v>
      </c>
      <c r="H263" s="99">
        <v>0.695429227815754</v>
      </c>
      <c r="I263" s="99">
        <v>0.55568578743062746</v>
      </c>
      <c r="J263" s="99">
        <v>0.5162119875164326</v>
      </c>
      <c r="K263" s="99">
        <v>0.46569364652683393</v>
      </c>
      <c r="L263" s="99">
        <v>0.48823488520871622</v>
      </c>
      <c r="M263" s="99">
        <v>0.76947333338047974</v>
      </c>
      <c r="N263" s="99">
        <v>0.49548457487012676</v>
      </c>
      <c r="O263" s="99">
        <v>0.28909049711615892</v>
      </c>
      <c r="P263" s="99">
        <v>0.68977846735045623</v>
      </c>
      <c r="Q263" s="99">
        <v>9.9947177221335018E-2</v>
      </c>
      <c r="R263" s="99">
        <v>0.20498264493273707</v>
      </c>
      <c r="S263" s="99">
        <v>0.46530705558807622</v>
      </c>
      <c r="T263" s="99">
        <v>0.565569635713428</v>
      </c>
      <c r="U263" s="99">
        <v>0.75370618821308977</v>
      </c>
      <c r="V263" s="99">
        <v>0.62269751337301538</v>
      </c>
      <c r="W263" s="99">
        <v>0.66585437933251401</v>
      </c>
      <c r="X263" s="99">
        <v>0.72139047455822181</v>
      </c>
      <c r="Y263" s="99">
        <v>0.56311099502759698</v>
      </c>
      <c r="DA263" s="63" t="s">
        <v>3026</v>
      </c>
    </row>
    <row r="264" spans="1:105" ht="12" customHeight="1" x14ac:dyDescent="0.25">
      <c r="A264" s="108" t="s">
        <v>52</v>
      </c>
      <c r="B264" s="99">
        <v>5.8101773454952097</v>
      </c>
      <c r="C264" s="99">
        <v>6.1988427099589396</v>
      </c>
      <c r="D264" s="99">
        <v>6.6922258515539692</v>
      </c>
      <c r="E264" s="99">
        <v>6.477155616183353</v>
      </c>
      <c r="F264" s="99">
        <v>6.4016406581330711</v>
      </c>
      <c r="G264" s="99">
        <v>6.5946588271683302</v>
      </c>
      <c r="H264" s="99">
        <v>6.8427693936870027</v>
      </c>
      <c r="I264" s="99">
        <v>6.8693757433564437</v>
      </c>
      <c r="J264" s="99">
        <v>6.8547372073134003</v>
      </c>
      <c r="K264" s="99">
        <v>6.6757075681159197</v>
      </c>
      <c r="L264" s="99">
        <v>7.059610210943478</v>
      </c>
      <c r="M264" s="99">
        <v>7.0898001798730874</v>
      </c>
      <c r="N264" s="99">
        <v>7.1940441665583128</v>
      </c>
      <c r="O264" s="99">
        <v>7.2987843479184864</v>
      </c>
      <c r="P264" s="99">
        <v>7.3656341446602429</v>
      </c>
      <c r="Q264" s="99">
        <v>7.5366540000626649</v>
      </c>
      <c r="R264" s="99">
        <v>7.812007328322526</v>
      </c>
      <c r="S264" s="99">
        <v>8.0008397197416095</v>
      </c>
      <c r="T264" s="99">
        <v>8.1153218871798209</v>
      </c>
      <c r="U264" s="99">
        <v>8.054089079660109</v>
      </c>
      <c r="V264" s="99">
        <v>8.2228644974328908</v>
      </c>
      <c r="W264" s="99">
        <v>8.2612114158817995</v>
      </c>
      <c r="X264" s="99">
        <v>8.1745130103879315</v>
      </c>
      <c r="Y264" s="99">
        <v>7.8756468657221124</v>
      </c>
      <c r="DA264" s="63" t="s">
        <v>3027</v>
      </c>
    </row>
    <row r="265" spans="1:105" ht="12" customHeight="1" x14ac:dyDescent="0.25">
      <c r="A265" s="121" t="s">
        <v>54</v>
      </c>
      <c r="B265" s="123">
        <v>4.0248658948263474</v>
      </c>
      <c r="C265" s="123">
        <v>4.4820386885760621</v>
      </c>
      <c r="D265" s="123">
        <v>4.457913896849055</v>
      </c>
      <c r="E265" s="123">
        <v>4.5446928222985195</v>
      </c>
      <c r="F265" s="123">
        <v>4.5233790950254935</v>
      </c>
      <c r="G265" s="123">
        <v>4.6443404952350171</v>
      </c>
      <c r="H265" s="123">
        <v>5.3008347999449938</v>
      </c>
      <c r="I265" s="123">
        <v>5.2483086677281081</v>
      </c>
      <c r="J265" s="123">
        <v>5.1569713585226546</v>
      </c>
      <c r="K265" s="123">
        <v>4.9500091422211439</v>
      </c>
      <c r="L265" s="123">
        <v>5.1378838779813139</v>
      </c>
      <c r="M265" s="123">
        <v>4.7657633867108462</v>
      </c>
      <c r="N265" s="123">
        <v>4.5853850372382041</v>
      </c>
      <c r="O265" s="123">
        <v>4.0230253014081505</v>
      </c>
      <c r="P265" s="123">
        <v>4.4975844773716522</v>
      </c>
      <c r="Q265" s="123">
        <v>4.4223830474409773</v>
      </c>
      <c r="R265" s="123">
        <v>4.4592512631099579</v>
      </c>
      <c r="S265" s="123">
        <v>4.5612978857586786</v>
      </c>
      <c r="T265" s="123">
        <v>4.9404710578205027</v>
      </c>
      <c r="U265" s="123">
        <v>4.6423713587501672</v>
      </c>
      <c r="V265" s="123">
        <v>4.6049560206401399</v>
      </c>
      <c r="W265" s="123">
        <v>4.6720092534833721</v>
      </c>
      <c r="X265" s="123">
        <v>4.7472796786716316</v>
      </c>
      <c r="Y265" s="123">
        <v>4.4821592203403533</v>
      </c>
      <c r="DA265" s="130" t="s">
        <v>3028</v>
      </c>
    </row>
    <row r="266" spans="1:105" ht="12" customHeight="1" x14ac:dyDescent="0.25">
      <c r="A266" s="97" t="s">
        <v>50</v>
      </c>
      <c r="B266" s="99">
        <v>4.1841250611532663</v>
      </c>
      <c r="C266" s="99">
        <v>4.3015421001484384</v>
      </c>
      <c r="D266" s="99">
        <v>4.4377756229636782</v>
      </c>
      <c r="E266" s="99">
        <v>4.5223375666408536</v>
      </c>
      <c r="F266" s="99">
        <v>4.6408499746391163</v>
      </c>
      <c r="G266" s="99">
        <v>4.812997947026874</v>
      </c>
      <c r="H266" s="99">
        <v>4.9803194410893044</v>
      </c>
      <c r="I266" s="99">
        <v>5.1543827012064201</v>
      </c>
      <c r="J266" s="99">
        <v>5.1821564048637274</v>
      </c>
      <c r="K266" s="99">
        <v>5.0535447522869221</v>
      </c>
      <c r="L266" s="99">
        <v>4.9931286950287923</v>
      </c>
      <c r="M266" s="99">
        <v>4.7222868624643963</v>
      </c>
      <c r="N266" s="99">
        <v>4.5390686830507354</v>
      </c>
      <c r="O266" s="99">
        <v>4.4003391595439565</v>
      </c>
      <c r="P266" s="99">
        <v>4.3664153985844729</v>
      </c>
      <c r="Q266" s="99">
        <v>4.4167723639955687</v>
      </c>
      <c r="R266" s="99">
        <v>4.5278489182755113</v>
      </c>
      <c r="S266" s="99">
        <v>4.6994591391384573</v>
      </c>
      <c r="T266" s="99">
        <v>4.9866009216754783</v>
      </c>
      <c r="U266" s="99">
        <v>4.4900000161213702</v>
      </c>
      <c r="V266" s="99">
        <v>4.3573903240434753</v>
      </c>
      <c r="W266" s="99">
        <v>4.6274916086556566</v>
      </c>
      <c r="X266" s="99">
        <v>5.1976356525163085</v>
      </c>
      <c r="Y266" s="99">
        <v>4.2966020756837402</v>
      </c>
      <c r="DA266" s="63" t="s">
        <v>3029</v>
      </c>
    </row>
    <row r="267" spans="1:105" ht="12" customHeight="1" x14ac:dyDescent="0.25">
      <c r="A267" s="109" t="s">
        <v>120</v>
      </c>
      <c r="B267" s="110">
        <v>3.9494769403520662</v>
      </c>
      <c r="C267" s="110">
        <v>4.5631000306842742</v>
      </c>
      <c r="D267" s="110">
        <v>4.4667947505500596</v>
      </c>
      <c r="E267" s="110">
        <v>4.5541508150767624</v>
      </c>
      <c r="F267" s="110">
        <v>4.4751460186278473</v>
      </c>
      <c r="G267" s="110">
        <v>4.5786886012489241</v>
      </c>
      <c r="H267" s="110">
        <v>5.4090607652728906</v>
      </c>
      <c r="I267" s="110">
        <v>5.2780320748552247</v>
      </c>
      <c r="J267" s="110">
        <v>5.1495091225697429</v>
      </c>
      <c r="K267" s="110">
        <v>4.9193319244238758</v>
      </c>
      <c r="L267" s="110">
        <v>5.1805111711207061</v>
      </c>
      <c r="M267" s="110">
        <v>4.7794650792006355</v>
      </c>
      <c r="N267" s="110">
        <v>4.598279931301759</v>
      </c>
      <c r="O267" s="110">
        <v>3.9236254140497935</v>
      </c>
      <c r="P267" s="110">
        <v>4.5293625531602988</v>
      </c>
      <c r="Q267" s="110">
        <v>4.4236735046334212</v>
      </c>
      <c r="R267" s="110">
        <v>4.4442663384378704</v>
      </c>
      <c r="S267" s="110">
        <v>4.5314983997355895</v>
      </c>
      <c r="T267" s="110">
        <v>4.9304021027658624</v>
      </c>
      <c r="U267" s="110">
        <v>4.673153448170126</v>
      </c>
      <c r="V267" s="110">
        <v>4.6534739209781799</v>
      </c>
      <c r="W267" s="110">
        <v>4.6803426057171311</v>
      </c>
      <c r="X267" s="110">
        <v>4.6718612141521882</v>
      </c>
      <c r="Y267" s="110">
        <v>4.5117786706611263</v>
      </c>
      <c r="DA267" s="60" t="s">
        <v>3030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0.54127960064887815</v>
      </c>
      <c r="C269" s="118">
        <f t="shared" si="122"/>
        <v>0.53622166021444284</v>
      </c>
      <c r="D269" s="118">
        <f t="shared" si="122"/>
        <v>0.5453891893818561</v>
      </c>
      <c r="E269" s="118">
        <f t="shared" si="122"/>
        <v>0.53903388736048452</v>
      </c>
      <c r="F269" s="118">
        <f t="shared" si="122"/>
        <v>0.54029037145571768</v>
      </c>
      <c r="G269" s="118">
        <f t="shared" si="122"/>
        <v>0.53794848230069148</v>
      </c>
      <c r="H269" s="118">
        <f t="shared" si="122"/>
        <v>0.49969714454879416</v>
      </c>
      <c r="I269" s="118">
        <f t="shared" si="122"/>
        <v>0.49151337512699395</v>
      </c>
      <c r="J269" s="118">
        <f t="shared" si="122"/>
        <v>0.46955659399703026</v>
      </c>
      <c r="K269" s="118">
        <f t="shared" si="122"/>
        <v>0.45746333604569267</v>
      </c>
      <c r="L269" s="118">
        <f t="shared" si="122"/>
        <v>0.44912945062120629</v>
      </c>
      <c r="M269" s="118">
        <f t="shared" si="122"/>
        <v>0.44689181461006078</v>
      </c>
      <c r="N269" s="118">
        <f t="shared" si="122"/>
        <v>0.38989588544095322</v>
      </c>
      <c r="O269" s="118">
        <f t="shared" si="122"/>
        <v>0.36158026730234405</v>
      </c>
      <c r="P269" s="118">
        <f t="shared" si="122"/>
        <v>0.33536213880638582</v>
      </c>
      <c r="Q269" s="118">
        <f t="shared" si="122"/>
        <v>0.32497169778712248</v>
      </c>
      <c r="R269" s="118">
        <f t="shared" ref="R269:V269" si="123">R270+R273+R275+R284</f>
        <v>0.31865711770929106</v>
      </c>
      <c r="S269" s="118">
        <f t="shared" si="123"/>
        <v>0.32629622282385939</v>
      </c>
      <c r="T269" s="118">
        <f t="shared" si="123"/>
        <v>0.34773591876853194</v>
      </c>
      <c r="U269" s="118">
        <f t="shared" si="123"/>
        <v>0.29201785762689325</v>
      </c>
      <c r="V269" s="118">
        <f t="shared" si="123"/>
        <v>0.27417150942634483</v>
      </c>
      <c r="W269" s="118">
        <f t="shared" ref="W269:Y269" si="124">W270+W273+W275+W284</f>
        <v>0.27775560162161983</v>
      </c>
      <c r="X269" s="118">
        <f t="shared" si="124"/>
        <v>0.28128935049714071</v>
      </c>
      <c r="Y269" s="118">
        <f t="shared" si="124"/>
        <v>0.22163698672182006</v>
      </c>
      <c r="DA269" s="129" t="s">
        <v>3181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3182</v>
      </c>
    </row>
    <row r="271" spans="1:105" ht="12" customHeight="1" x14ac:dyDescent="0.25">
      <c r="A271" s="97" t="s">
        <v>197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3183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3184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3185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3186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3187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3188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3189</v>
      </c>
    </row>
    <row r="278" spans="1:105" ht="12" customHeight="1" x14ac:dyDescent="0.25">
      <c r="A278" s="100" t="s">
        <v>197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3190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3191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3192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3193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3194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3195</v>
      </c>
    </row>
    <row r="284" spans="1:105" ht="12" customHeight="1" x14ac:dyDescent="0.25">
      <c r="A284" s="121" t="s">
        <v>54</v>
      </c>
      <c r="B284" s="123">
        <v>0.54127960064887815</v>
      </c>
      <c r="C284" s="123">
        <v>0.53622166021444284</v>
      </c>
      <c r="D284" s="123">
        <v>0.5453891893818561</v>
      </c>
      <c r="E284" s="123">
        <v>0.53903388736048452</v>
      </c>
      <c r="F284" s="123">
        <v>0.54029037145571768</v>
      </c>
      <c r="G284" s="123">
        <v>0.53794848230069148</v>
      </c>
      <c r="H284" s="123">
        <v>0.49969714454879416</v>
      </c>
      <c r="I284" s="123">
        <v>0.49151337512699395</v>
      </c>
      <c r="J284" s="123">
        <v>0.46955659399703026</v>
      </c>
      <c r="K284" s="123">
        <v>0.45746333604569267</v>
      </c>
      <c r="L284" s="123">
        <v>0.44912945062120629</v>
      </c>
      <c r="M284" s="123">
        <v>0.44689181461006078</v>
      </c>
      <c r="N284" s="123">
        <v>0.38989588544095322</v>
      </c>
      <c r="O284" s="123">
        <v>0.36158026730234405</v>
      </c>
      <c r="P284" s="123">
        <v>0.33536213880638582</v>
      </c>
      <c r="Q284" s="123">
        <v>0.32497169778712248</v>
      </c>
      <c r="R284" s="123">
        <v>0.31865711770929106</v>
      </c>
      <c r="S284" s="123">
        <v>0.32629622282385939</v>
      </c>
      <c r="T284" s="123">
        <v>0.34773591876853194</v>
      </c>
      <c r="U284" s="123">
        <v>0.29201785762689325</v>
      </c>
      <c r="V284" s="123">
        <v>0.27417150942634483</v>
      </c>
      <c r="W284" s="123">
        <v>0.27775560162161983</v>
      </c>
      <c r="X284" s="123">
        <v>0.28128935049714071</v>
      </c>
      <c r="Y284" s="123">
        <v>0.22163698672182006</v>
      </c>
      <c r="DA284" s="130" t="s">
        <v>3196</v>
      </c>
    </row>
    <row r="285" spans="1:105" ht="12" customHeight="1" x14ac:dyDescent="0.25">
      <c r="A285" s="97" t="s">
        <v>50</v>
      </c>
      <c r="B285" s="99">
        <v>1.6847327570196331</v>
      </c>
      <c r="C285" s="99">
        <v>1.7302085569586023</v>
      </c>
      <c r="D285" s="99">
        <v>1.7821167878393045</v>
      </c>
      <c r="E285" s="99">
        <v>1.8131139847579936</v>
      </c>
      <c r="F285" s="99">
        <v>1.856158856775288</v>
      </c>
      <c r="G285" s="99">
        <v>1.9199195833835023</v>
      </c>
      <c r="H285" s="99">
        <v>1.9795694572509923</v>
      </c>
      <c r="I285" s="99">
        <v>2.0446956405282948</v>
      </c>
      <c r="J285" s="99">
        <v>2.0543100987370075</v>
      </c>
      <c r="K285" s="99">
        <v>2.0014020951999054</v>
      </c>
      <c r="L285" s="99">
        <v>1.974298210022386</v>
      </c>
      <c r="M285" s="99">
        <v>1.8649139186612154</v>
      </c>
      <c r="N285" s="99">
        <v>1.7903382494737645</v>
      </c>
      <c r="O285" s="99">
        <v>1.7341094452255275</v>
      </c>
      <c r="P285" s="99">
        <v>1.7196228819646591</v>
      </c>
      <c r="Q285" s="99">
        <v>1.7378921229485242</v>
      </c>
      <c r="R285" s="99">
        <v>1.7773985898896014</v>
      </c>
      <c r="S285" s="99">
        <v>1.8391241650072072</v>
      </c>
      <c r="T285" s="99">
        <v>1.940851639638318</v>
      </c>
      <c r="U285" s="99">
        <v>1.7375062528800149</v>
      </c>
      <c r="V285" s="99">
        <v>1.6731492113710273</v>
      </c>
      <c r="W285" s="99">
        <v>1.7615552629160627</v>
      </c>
      <c r="X285" s="99">
        <v>1.9609886148943525</v>
      </c>
      <c r="Y285" s="99">
        <v>1.6101275211849868</v>
      </c>
      <c r="DA285" s="63" t="s">
        <v>3197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3198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1.8636002534606847E-3</v>
      </c>
      <c r="D290" s="117">
        <f t="shared" si="129"/>
        <v>1.4053370227594512E-3</v>
      </c>
      <c r="E290" s="117">
        <f t="shared" si="129"/>
        <v>1.9182303097835108E-3</v>
      </c>
      <c r="F290" s="117">
        <f t="shared" si="129"/>
        <v>2.4513171798981655E-3</v>
      </c>
      <c r="G290" s="117">
        <f t="shared" si="129"/>
        <v>2.5480329593662262E-3</v>
      </c>
      <c r="H290" s="117">
        <f t="shared" si="129"/>
        <v>4.6271440305868348E-3</v>
      </c>
      <c r="I290" s="117">
        <f t="shared" si="129"/>
        <v>4.5574761646452241E-3</v>
      </c>
      <c r="J290" s="117">
        <f t="shared" si="129"/>
        <v>5.4669003296963599E-3</v>
      </c>
      <c r="K290" s="117">
        <f t="shared" si="129"/>
        <v>3.973460222777273E-3</v>
      </c>
      <c r="L290" s="117">
        <f t="shared" si="129"/>
        <v>4.0166928719373171E-3</v>
      </c>
      <c r="M290" s="117">
        <f t="shared" si="129"/>
        <v>4.9605626327454437E-3</v>
      </c>
      <c r="N290" s="117">
        <f t="shared" si="129"/>
        <v>5.2708464241425206E-3</v>
      </c>
      <c r="O290" s="117">
        <f t="shared" si="129"/>
        <v>4.0042602179713909E-3</v>
      </c>
      <c r="P290" s="117">
        <f t="shared" si="129"/>
        <v>2.1736287459374133E-3</v>
      </c>
      <c r="Q290" s="117">
        <f t="shared" si="129"/>
        <v>2.9413212046966331E-3</v>
      </c>
      <c r="R290" s="117">
        <f t="shared" ref="R290:V290" si="130">R291+R294+R296+R305</f>
        <v>2.0202265012593261E-3</v>
      </c>
      <c r="S290" s="117">
        <f t="shared" si="130"/>
        <v>7.9501883903552561E-4</v>
      </c>
      <c r="T290" s="117">
        <f t="shared" si="130"/>
        <v>8.3644670314403239E-4</v>
      </c>
      <c r="U290" s="117">
        <f t="shared" si="130"/>
        <v>1.6359420654956248E-3</v>
      </c>
      <c r="V290" s="117">
        <f t="shared" si="130"/>
        <v>2.8036110918944718E-3</v>
      </c>
      <c r="W290" s="117">
        <f t="shared" ref="W290:Y290" si="131">W291+W294+W296+W305</f>
        <v>1.9578006745814623E-3</v>
      </c>
      <c r="X290" s="117">
        <f t="shared" si="131"/>
        <v>2.7004673705186234E-3</v>
      </c>
      <c r="Y290" s="117">
        <f t="shared" si="131"/>
        <v>3.6612177830317727E-3</v>
      </c>
      <c r="DA290" s="129" t="s">
        <v>3349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1.2067920953025841E-3</v>
      </c>
      <c r="D291" s="122">
        <f t="shared" si="132"/>
        <v>9.5043692271798311E-4</v>
      </c>
      <c r="E291" s="122">
        <f t="shared" si="132"/>
        <v>1.3427530493364053E-3</v>
      </c>
      <c r="F291" s="122">
        <f t="shared" si="132"/>
        <v>1.749407260027906E-3</v>
      </c>
      <c r="G291" s="122">
        <f t="shared" si="132"/>
        <v>1.8127680371419124E-3</v>
      </c>
      <c r="H291" s="122">
        <f t="shared" si="132"/>
        <v>3.2768861528388385E-3</v>
      </c>
      <c r="I291" s="122">
        <f t="shared" si="132"/>
        <v>3.2548709347282449E-3</v>
      </c>
      <c r="J291" s="122">
        <f t="shared" si="132"/>
        <v>3.8996725279443092E-3</v>
      </c>
      <c r="K291" s="122">
        <f t="shared" si="132"/>
        <v>2.8324895790311582E-3</v>
      </c>
      <c r="L291" s="122">
        <f t="shared" si="132"/>
        <v>2.8620908755149894E-3</v>
      </c>
      <c r="M291" s="122">
        <f t="shared" si="132"/>
        <v>3.48117760934091E-3</v>
      </c>
      <c r="N291" s="122">
        <f t="shared" si="132"/>
        <v>3.6775010730213781E-3</v>
      </c>
      <c r="O291" s="122">
        <f t="shared" si="132"/>
        <v>2.8356307809911632E-3</v>
      </c>
      <c r="P291" s="122">
        <f t="shared" si="132"/>
        <v>1.5003646364696521E-3</v>
      </c>
      <c r="Q291" s="122">
        <f t="shared" si="132"/>
        <v>2.0167540399342772E-3</v>
      </c>
      <c r="R291" s="122">
        <f t="shared" ref="R291:V291" si="133">SUM(R292:R293)</f>
        <v>1.3448272425927929E-3</v>
      </c>
      <c r="S291" s="122">
        <f t="shared" si="133"/>
        <v>5.3298361193177294E-4</v>
      </c>
      <c r="T291" s="122">
        <f t="shared" si="133"/>
        <v>5.4636613895472452E-4</v>
      </c>
      <c r="U291" s="122">
        <f t="shared" si="133"/>
        <v>1.0647403249655425E-3</v>
      </c>
      <c r="V291" s="122">
        <f t="shared" si="133"/>
        <v>1.8197596100255405E-3</v>
      </c>
      <c r="W291" s="122">
        <f t="shared" ref="W291:Y291" si="134">SUM(W292:W293)</f>
        <v>1.2531981762181376E-3</v>
      </c>
      <c r="X291" s="122">
        <f t="shared" si="134"/>
        <v>1.6886851798792097E-3</v>
      </c>
      <c r="Y291" s="122">
        <f t="shared" si="134"/>
        <v>2.3190089379931571E-3</v>
      </c>
      <c r="DA291" s="130" t="s">
        <v>3350</v>
      </c>
    </row>
    <row r="292" spans="1:105" ht="12" customHeight="1" x14ac:dyDescent="0.25">
      <c r="A292" s="97" t="s">
        <v>197</v>
      </c>
      <c r="B292" s="98"/>
      <c r="C292" s="98">
        <v>1.2027626551729285E-3</v>
      </c>
      <c r="D292" s="98">
        <v>9.4734744159111976E-4</v>
      </c>
      <c r="E292" s="98">
        <v>1.3386484405526144E-3</v>
      </c>
      <c r="F292" s="98">
        <v>1.7440408270437396E-3</v>
      </c>
      <c r="G292" s="98">
        <v>1.8073638084522821E-3</v>
      </c>
      <c r="H292" s="98">
        <v>3.2674559749228211E-3</v>
      </c>
      <c r="I292" s="98">
        <v>3.2455263694317056E-3</v>
      </c>
      <c r="J292" s="98">
        <v>3.8886876391876165E-3</v>
      </c>
      <c r="K292" s="98">
        <v>2.8247649176644084E-3</v>
      </c>
      <c r="L292" s="98">
        <v>2.8542881132651724E-3</v>
      </c>
      <c r="M292" s="98">
        <v>3.4715601549576065E-3</v>
      </c>
      <c r="N292" s="98">
        <v>3.6674124122698781E-3</v>
      </c>
      <c r="O292" s="98">
        <v>2.8276903245262872E-3</v>
      </c>
      <c r="P292" s="98">
        <v>1.4960840984470187E-3</v>
      </c>
      <c r="Q292" s="98">
        <v>2.0112169940310056E-3</v>
      </c>
      <c r="R292" s="98">
        <v>1.3411189521654173E-3</v>
      </c>
      <c r="S292" s="98">
        <v>5.315320434400438E-4</v>
      </c>
      <c r="T292" s="98">
        <v>5.4485981003077962E-4</v>
      </c>
      <c r="U292" s="98">
        <v>1.061828784356412E-3</v>
      </c>
      <c r="V292" s="98">
        <v>1.814767852129138E-3</v>
      </c>
      <c r="W292" s="98">
        <v>1.2497363682203661E-3</v>
      </c>
      <c r="X292" s="98">
        <v>1.6839372438200823E-3</v>
      </c>
      <c r="Y292" s="98">
        <v>2.3124836024452943E-3</v>
      </c>
      <c r="DA292" s="63" t="s">
        <v>3351</v>
      </c>
    </row>
    <row r="293" spans="1:105" ht="12" customHeight="1" x14ac:dyDescent="0.25">
      <c r="A293" s="97" t="s">
        <v>53</v>
      </c>
      <c r="B293" s="98"/>
      <c r="C293" s="98">
        <v>4.0294401296555562E-6</v>
      </c>
      <c r="D293" s="98">
        <v>3.0894811268633821E-6</v>
      </c>
      <c r="E293" s="98">
        <v>4.1046087837909897E-6</v>
      </c>
      <c r="F293" s="98">
        <v>5.3664329841664447E-6</v>
      </c>
      <c r="G293" s="98">
        <v>5.4042286896303561E-6</v>
      </c>
      <c r="H293" s="98">
        <v>9.4301779160173302E-6</v>
      </c>
      <c r="I293" s="98">
        <v>9.3445652965394039E-6</v>
      </c>
      <c r="J293" s="98">
        <v>1.0984888756692746E-5</v>
      </c>
      <c r="K293" s="98">
        <v>7.7246613667496934E-6</v>
      </c>
      <c r="L293" s="98">
        <v>7.8027622498170995E-6</v>
      </c>
      <c r="M293" s="98">
        <v>9.6174543833035758E-6</v>
      </c>
      <c r="N293" s="98">
        <v>1.0088660751500149E-5</v>
      </c>
      <c r="O293" s="98">
        <v>7.9404564648761871E-6</v>
      </c>
      <c r="P293" s="98">
        <v>4.2805380226334366E-6</v>
      </c>
      <c r="Q293" s="98">
        <v>5.5370459032714366E-6</v>
      </c>
      <c r="R293" s="98">
        <v>3.708290427375603E-6</v>
      </c>
      <c r="S293" s="98">
        <v>1.451568491729156E-6</v>
      </c>
      <c r="T293" s="98">
        <v>1.5063289239448848E-6</v>
      </c>
      <c r="U293" s="98">
        <v>2.9115406091305928E-6</v>
      </c>
      <c r="V293" s="98">
        <v>4.9917578964025515E-6</v>
      </c>
      <c r="W293" s="98">
        <v>3.4618079977716078E-6</v>
      </c>
      <c r="X293" s="98">
        <v>4.7479360591272789E-6</v>
      </c>
      <c r="Y293" s="98">
        <v>6.5253355478627364E-6</v>
      </c>
      <c r="DA293" s="63" t="s">
        <v>3352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2.8723738609971341E-5</v>
      </c>
      <c r="D294" s="122">
        <f t="shared" si="135"/>
        <v>2.033386058139678E-5</v>
      </c>
      <c r="E294" s="122">
        <f t="shared" si="135"/>
        <v>3.6948532581825923E-5</v>
      </c>
      <c r="F294" s="122">
        <f t="shared" si="135"/>
        <v>5.1290908833991725E-5</v>
      </c>
      <c r="G294" s="122">
        <f t="shared" si="135"/>
        <v>5.3823838978092453E-5</v>
      </c>
      <c r="H294" s="122">
        <f t="shared" si="135"/>
        <v>2.8664853798774145E-5</v>
      </c>
      <c r="I294" s="122">
        <f t="shared" si="135"/>
        <v>3.3812298531752311E-5</v>
      </c>
      <c r="J294" s="122">
        <f t="shared" si="135"/>
        <v>3.6805800546998298E-5</v>
      </c>
      <c r="K294" s="122">
        <f t="shared" si="135"/>
        <v>5.2853639488079417E-5</v>
      </c>
      <c r="L294" s="122">
        <f t="shared" si="135"/>
        <v>4.8955533337974528E-5</v>
      </c>
      <c r="M294" s="122">
        <f t="shared" si="135"/>
        <v>4.7737552211638816E-5</v>
      </c>
      <c r="N294" s="122">
        <f t="shared" si="135"/>
        <v>6.5793095765792037E-5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X294" s="122">
        <f t="shared" si="135"/>
        <v>1.8046520191401381E-5</v>
      </c>
      <c r="Y294" s="122">
        <f t="shared" si="135"/>
        <v>0</v>
      </c>
      <c r="DA294" s="130" t="s">
        <v>3353</v>
      </c>
    </row>
    <row r="295" spans="1:105" ht="12" customHeight="1" x14ac:dyDescent="0.25">
      <c r="A295" s="97" t="s">
        <v>53</v>
      </c>
      <c r="B295" s="98"/>
      <c r="C295" s="98">
        <v>2.8723738609971341E-5</v>
      </c>
      <c r="D295" s="98">
        <v>2.033386058139678E-5</v>
      </c>
      <c r="E295" s="98">
        <v>3.6948532581825923E-5</v>
      </c>
      <c r="F295" s="98">
        <v>5.1290908833991725E-5</v>
      </c>
      <c r="G295" s="98">
        <v>5.3823838978092453E-5</v>
      </c>
      <c r="H295" s="98">
        <v>2.8664853798774145E-5</v>
      </c>
      <c r="I295" s="98">
        <v>3.3812298531752311E-5</v>
      </c>
      <c r="J295" s="98">
        <v>3.6805800546998298E-5</v>
      </c>
      <c r="K295" s="98">
        <v>5.2853639488079417E-5</v>
      </c>
      <c r="L295" s="98">
        <v>4.8955533337974528E-5</v>
      </c>
      <c r="M295" s="98">
        <v>4.7737552211638816E-5</v>
      </c>
      <c r="N295" s="98">
        <v>6.5793095765792037E-5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X295" s="98">
        <v>1.8046520191401381E-5</v>
      </c>
      <c r="Y295" s="98">
        <v>0</v>
      </c>
      <c r="DA295" s="63" t="s">
        <v>3354</v>
      </c>
    </row>
    <row r="296" spans="1:105" ht="12" customHeight="1" x14ac:dyDescent="0.25">
      <c r="A296" s="121" t="s">
        <v>55</v>
      </c>
      <c r="B296" s="122"/>
      <c r="C296" s="122">
        <v>4.1528792931278094E-4</v>
      </c>
      <c r="D296" s="122">
        <v>2.724607072890718E-4</v>
      </c>
      <c r="E296" s="122">
        <v>3.2307096425885452E-4</v>
      </c>
      <c r="F296" s="122">
        <v>3.8671992511279003E-4</v>
      </c>
      <c r="G296" s="122">
        <v>4.1036265308031574E-4</v>
      </c>
      <c r="H296" s="122">
        <v>7.5995564691306639E-4</v>
      </c>
      <c r="I296" s="122">
        <v>7.1090335963443392E-4</v>
      </c>
      <c r="J296" s="122">
        <v>8.6562040895187811E-4</v>
      </c>
      <c r="K296" s="122">
        <v>6.1282644828785033E-4</v>
      </c>
      <c r="L296" s="122">
        <v>6.1351964408507139E-4</v>
      </c>
      <c r="M296" s="122">
        <v>8.5032321264556375E-4</v>
      </c>
      <c r="N296" s="122">
        <v>9.1554335741553792E-4</v>
      </c>
      <c r="O296" s="122">
        <v>7.3161557523339176E-4</v>
      </c>
      <c r="P296" s="122">
        <v>4.0694649411111253E-4</v>
      </c>
      <c r="Q296" s="122">
        <v>5.6585912795330674E-4</v>
      </c>
      <c r="R296" s="122">
        <v>4.1398304018758637E-4</v>
      </c>
      <c r="S296" s="122">
        <v>1.646152346006364E-4</v>
      </c>
      <c r="T296" s="122">
        <v>1.8576211226390104E-4</v>
      </c>
      <c r="U296" s="122">
        <v>3.5926149074688073E-4</v>
      </c>
      <c r="V296" s="122">
        <v>6.3167865688604934E-4</v>
      </c>
      <c r="W296" s="122">
        <v>4.4449429890841324E-4</v>
      </c>
      <c r="X296" s="122">
        <v>6.2962179490851458E-4</v>
      </c>
      <c r="Y296" s="122">
        <v>8.4369707876006425E-4</v>
      </c>
      <c r="DA296" s="130" t="s">
        <v>3355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8.132738823411123E-5</v>
      </c>
      <c r="E297" s="98">
        <v>0</v>
      </c>
      <c r="F297" s="98">
        <v>1.5050646738757164E-4</v>
      </c>
      <c r="G297" s="98">
        <v>7.6747086005652079E-5</v>
      </c>
      <c r="H297" s="98">
        <v>3.0555592905200514E-4</v>
      </c>
      <c r="I297" s="98">
        <v>3.9213328593372485E-4</v>
      </c>
      <c r="J297" s="98">
        <v>6.4432775803355746E-4</v>
      </c>
      <c r="K297" s="98">
        <v>4.598788423790922E-4</v>
      </c>
      <c r="L297" s="98">
        <v>3.5504011948133025E-4</v>
      </c>
      <c r="M297" s="98">
        <v>4.7991181135214429E-4</v>
      </c>
      <c r="N297" s="98">
        <v>4.9056986794156373E-4</v>
      </c>
      <c r="O297" s="98">
        <v>4.1321641676447091E-4</v>
      </c>
      <c r="P297" s="98">
        <v>1.6928148512495745E-4</v>
      </c>
      <c r="Q297" s="98">
        <v>3.2061517080402056E-4</v>
      </c>
      <c r="R297" s="98">
        <v>1.8455293396656171E-4</v>
      </c>
      <c r="S297" s="98">
        <v>9.1978601732862938E-5</v>
      </c>
      <c r="T297" s="98">
        <v>8.7189394867785654E-5</v>
      </c>
      <c r="U297" s="98">
        <v>1.837107335068748E-4</v>
      </c>
      <c r="V297" s="98">
        <v>3.5814483210073279E-4</v>
      </c>
      <c r="W297" s="98">
        <v>9.28144068476475E-5</v>
      </c>
      <c r="X297" s="98">
        <v>4.5606509918877304E-4</v>
      </c>
      <c r="Y297" s="98">
        <v>5.1548637065812637E-4</v>
      </c>
      <c r="DA297" s="63" t="s">
        <v>3356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3357</v>
      </c>
    </row>
    <row r="299" spans="1:105" ht="12" customHeight="1" x14ac:dyDescent="0.25">
      <c r="A299" s="100" t="s">
        <v>197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3358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3359</v>
      </c>
    </row>
    <row r="301" spans="1:105" ht="12" customHeight="1" x14ac:dyDescent="0.25">
      <c r="A301" s="106" t="s">
        <v>122</v>
      </c>
      <c r="B301" s="101"/>
      <c r="C301" s="101">
        <v>4.1528792931278094E-4</v>
      </c>
      <c r="D301" s="101">
        <v>1.9113331905496055E-4</v>
      </c>
      <c r="E301" s="101">
        <v>2.6572678487418716E-4</v>
      </c>
      <c r="F301" s="101">
        <v>1.7791491359390495E-4</v>
      </c>
      <c r="G301" s="101">
        <v>2.7376121846590267E-4</v>
      </c>
      <c r="H301" s="101">
        <v>3.8944921776910271E-4</v>
      </c>
      <c r="I301" s="101">
        <v>1.9168772588579921E-4</v>
      </c>
      <c r="J301" s="101">
        <v>9.5062373210201735E-5</v>
      </c>
      <c r="K301" s="101">
        <v>9.188152487809537E-5</v>
      </c>
      <c r="L301" s="101">
        <v>1.9385596665151696E-4</v>
      </c>
      <c r="M301" s="101">
        <v>3.017724671543991E-4</v>
      </c>
      <c r="N301" s="101">
        <v>2.926339339522964E-4</v>
      </c>
      <c r="O301" s="101">
        <v>1.8926350811117757E-4</v>
      </c>
      <c r="P301" s="101">
        <v>9.774405506680282E-5</v>
      </c>
      <c r="Q301" s="101">
        <v>1.809052425593645E-4</v>
      </c>
      <c r="R301" s="101">
        <v>9.3395662764339703E-5</v>
      </c>
      <c r="S301" s="101">
        <v>0</v>
      </c>
      <c r="T301" s="101">
        <v>9.857271739611539E-5</v>
      </c>
      <c r="U301" s="101">
        <v>9.9186600470141013E-5</v>
      </c>
      <c r="V301" s="101">
        <v>1.9717387377923075E-4</v>
      </c>
      <c r="W301" s="101">
        <v>1.9697800019296215E-4</v>
      </c>
      <c r="X301" s="101">
        <v>9.6450904338174617E-5</v>
      </c>
      <c r="Y301" s="101">
        <v>1.8169881362053631E-4</v>
      </c>
      <c r="DA301" s="131" t="s">
        <v>3360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5.734417938466737E-5</v>
      </c>
      <c r="F302" s="104">
        <v>5.8298544131313442E-5</v>
      </c>
      <c r="G302" s="104">
        <v>5.9854348608760978E-5</v>
      </c>
      <c r="H302" s="104">
        <v>6.49505000919586E-5</v>
      </c>
      <c r="I302" s="104">
        <v>1.2708234781490989E-4</v>
      </c>
      <c r="J302" s="104">
        <v>1.2623027770811894E-4</v>
      </c>
      <c r="K302" s="104">
        <v>6.1066081030662758E-5</v>
      </c>
      <c r="L302" s="104">
        <v>6.4623557952224063E-5</v>
      </c>
      <c r="M302" s="104">
        <v>6.8638934139020344E-5</v>
      </c>
      <c r="N302" s="104">
        <v>1.3233955552167785E-4</v>
      </c>
      <c r="O302" s="104">
        <v>1.2913565035774333E-4</v>
      </c>
      <c r="P302" s="104">
        <v>1.3992095391935223E-4</v>
      </c>
      <c r="Q302" s="104">
        <v>6.433871458992172E-5</v>
      </c>
      <c r="R302" s="104">
        <v>1.3603444345668497E-4</v>
      </c>
      <c r="S302" s="104">
        <v>7.263663286777346E-5</v>
      </c>
      <c r="T302" s="104">
        <v>0</v>
      </c>
      <c r="U302" s="104">
        <v>7.6364156769864942E-5</v>
      </c>
      <c r="V302" s="104">
        <v>7.6359951006085789E-5</v>
      </c>
      <c r="W302" s="104">
        <v>1.5470189186780358E-4</v>
      </c>
      <c r="X302" s="104">
        <v>7.7105791381566847E-5</v>
      </c>
      <c r="Y302" s="104">
        <v>1.4651189448140165E-4</v>
      </c>
      <c r="DA302" s="132" t="s">
        <v>3361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4.546160342768746E-6</v>
      </c>
      <c r="F303" s="98">
        <v>6.1071339231122199E-6</v>
      </c>
      <c r="G303" s="98">
        <v>6.0444048043272192E-6</v>
      </c>
      <c r="H303" s="98">
        <v>8.9844858495162419E-6</v>
      </c>
      <c r="I303" s="98">
        <v>1.4360993138534821E-5</v>
      </c>
      <c r="J303" s="98">
        <v>1.3344462742581124E-5</v>
      </c>
      <c r="K303" s="98">
        <v>6.0061868853547145E-6</v>
      </c>
      <c r="L303" s="98">
        <v>6.2817819216275672E-6</v>
      </c>
      <c r="M303" s="98">
        <v>9.8514507713270384E-6</v>
      </c>
      <c r="N303" s="98">
        <v>1.2566157118174465E-5</v>
      </c>
      <c r="O303" s="98">
        <v>7.2088433116025576E-6</v>
      </c>
      <c r="P303" s="98">
        <v>1.6777897627003413E-5</v>
      </c>
      <c r="Q303" s="98">
        <v>1.189301981962703E-6</v>
      </c>
      <c r="R303" s="98">
        <v>4.812055578345623E-6</v>
      </c>
      <c r="S303" s="98">
        <v>5.3832630158137369E-6</v>
      </c>
      <c r="T303" s="98">
        <v>0</v>
      </c>
      <c r="U303" s="98">
        <v>8.4867089137159462E-6</v>
      </c>
      <c r="V303" s="98">
        <v>6.9255105462461579E-6</v>
      </c>
      <c r="W303" s="98">
        <v>1.4675020518480614E-5</v>
      </c>
      <c r="X303" s="98">
        <v>7.8297915347530241E-6</v>
      </c>
      <c r="Y303" s="98">
        <v>1.2135198724769223E-5</v>
      </c>
      <c r="DA303" s="63" t="s">
        <v>3362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5.2798019041898624E-5</v>
      </c>
      <c r="F304" s="98">
        <v>5.2191410208201224E-5</v>
      </c>
      <c r="G304" s="98">
        <v>5.3809943804433762E-5</v>
      </c>
      <c r="H304" s="98">
        <v>5.5966014242442362E-5</v>
      </c>
      <c r="I304" s="98">
        <v>1.1272135467637508E-4</v>
      </c>
      <c r="J304" s="98">
        <v>1.1288581496553783E-4</v>
      </c>
      <c r="K304" s="98">
        <v>5.505989414530805E-5</v>
      </c>
      <c r="L304" s="98">
        <v>5.8341776030596496E-5</v>
      </c>
      <c r="M304" s="98">
        <v>5.8787483367693309E-5</v>
      </c>
      <c r="N304" s="98">
        <v>1.1977339840350339E-4</v>
      </c>
      <c r="O304" s="98">
        <v>1.2192680704614077E-4</v>
      </c>
      <c r="P304" s="98">
        <v>1.2314305629234883E-4</v>
      </c>
      <c r="Q304" s="98">
        <v>6.3149412607959018E-5</v>
      </c>
      <c r="R304" s="98">
        <v>1.3122238787833935E-4</v>
      </c>
      <c r="S304" s="98">
        <v>6.7253369851959729E-5</v>
      </c>
      <c r="T304" s="98">
        <v>0</v>
      </c>
      <c r="U304" s="98">
        <v>6.7877447856148991E-5</v>
      </c>
      <c r="V304" s="98">
        <v>6.9434440459839635E-5</v>
      </c>
      <c r="W304" s="98">
        <v>1.4002687134932295E-4</v>
      </c>
      <c r="X304" s="98">
        <v>6.9275999846813826E-5</v>
      </c>
      <c r="Y304" s="98">
        <v>1.3437669575663242E-4</v>
      </c>
      <c r="DA304" s="63" t="s">
        <v>3363</v>
      </c>
    </row>
    <row r="305" spans="1:105" ht="12" customHeight="1" x14ac:dyDescent="0.25">
      <c r="A305" s="121" t="s">
        <v>54</v>
      </c>
      <c r="B305" s="122"/>
      <c r="C305" s="122">
        <v>2.1279649023534837E-4</v>
      </c>
      <c r="D305" s="122">
        <v>1.6210553217099944E-4</v>
      </c>
      <c r="E305" s="122">
        <v>2.1545776360642512E-4</v>
      </c>
      <c r="F305" s="122">
        <v>2.6389908592347754E-4</v>
      </c>
      <c r="G305" s="122">
        <v>2.7107843016590562E-4</v>
      </c>
      <c r="H305" s="122">
        <v>5.6163737703615645E-4</v>
      </c>
      <c r="I305" s="122">
        <v>5.5788957175079341E-4</v>
      </c>
      <c r="J305" s="122">
        <v>6.6480159225317426E-4</v>
      </c>
      <c r="K305" s="122">
        <v>4.7529055597018505E-4</v>
      </c>
      <c r="L305" s="122">
        <v>4.9212681899928165E-4</v>
      </c>
      <c r="M305" s="122">
        <v>5.8132425854733115E-4</v>
      </c>
      <c r="N305" s="122">
        <v>6.1200889793981293E-4</v>
      </c>
      <c r="O305" s="122">
        <v>4.3701386174683609E-4</v>
      </c>
      <c r="P305" s="122">
        <v>2.6631761535664863E-4</v>
      </c>
      <c r="Q305" s="122">
        <v>3.5870803680904876E-4</v>
      </c>
      <c r="R305" s="122">
        <v>2.6141621847894657E-4</v>
      </c>
      <c r="S305" s="122">
        <v>9.7419992503116351E-5</v>
      </c>
      <c r="T305" s="122">
        <v>1.0431845192540674E-4</v>
      </c>
      <c r="U305" s="122">
        <v>2.1194024978320156E-4</v>
      </c>
      <c r="V305" s="122">
        <v>3.5217282498288186E-4</v>
      </c>
      <c r="W305" s="122">
        <v>2.6010819945491146E-4</v>
      </c>
      <c r="X305" s="122">
        <v>3.6411387553949762E-4</v>
      </c>
      <c r="Y305" s="122">
        <v>4.985117662785509E-4</v>
      </c>
      <c r="DA305" s="130" t="s">
        <v>3364</v>
      </c>
    </row>
    <row r="306" spans="1:105" ht="12" customHeight="1" x14ac:dyDescent="0.25">
      <c r="A306" s="97" t="s">
        <v>50</v>
      </c>
      <c r="B306" s="98"/>
      <c r="C306" s="98">
        <v>6.1665049532484898E-5</v>
      </c>
      <c r="D306" s="98">
        <v>6.3590247893572998E-5</v>
      </c>
      <c r="E306" s="98">
        <v>6.4835654774750233E-5</v>
      </c>
      <c r="F306" s="98">
        <v>6.6579302191364665E-5</v>
      </c>
      <c r="G306" s="98">
        <v>6.9130946485522238E-5</v>
      </c>
      <c r="H306" s="98">
        <v>1.4344220096120647E-4</v>
      </c>
      <c r="I306" s="98">
        <v>1.4893341802856973E-4</v>
      </c>
      <c r="J306" s="98">
        <v>1.5034111755157672E-4</v>
      </c>
      <c r="K306" s="98">
        <v>1.4707237313871344E-4</v>
      </c>
      <c r="L306" s="98">
        <v>1.4582617061723453E-4</v>
      </c>
      <c r="M306" s="98">
        <v>2.0789464339096583E-4</v>
      </c>
      <c r="N306" s="98">
        <v>2.0100638425026005E-4</v>
      </c>
      <c r="O306" s="98">
        <v>1.3063312034951769E-4</v>
      </c>
      <c r="P306" s="98">
        <v>6.5105689964499496E-5</v>
      </c>
      <c r="Q306" s="98">
        <v>6.5997369749784486E-5</v>
      </c>
      <c r="R306" s="98">
        <v>6.747461158818019E-5</v>
      </c>
      <c r="S306" s="98">
        <v>0</v>
      </c>
      <c r="T306" s="98">
        <v>0</v>
      </c>
      <c r="U306" s="98">
        <v>6.5657679893689144E-5</v>
      </c>
      <c r="V306" s="98">
        <v>6.363437997070004E-5</v>
      </c>
      <c r="W306" s="98">
        <v>6.7749685278252551E-5</v>
      </c>
      <c r="X306" s="98">
        <v>7.6585446463474819E-5</v>
      </c>
      <c r="Y306" s="98">
        <v>1.2776333463942167E-4</v>
      </c>
      <c r="DA306" s="63" t="s">
        <v>3365</v>
      </c>
    </row>
    <row r="307" spans="1:105" ht="12" customHeight="1" x14ac:dyDescent="0.25">
      <c r="A307" s="109" t="s">
        <v>120</v>
      </c>
      <c r="B307" s="33"/>
      <c r="C307" s="33">
        <v>1.5113144070286346E-4</v>
      </c>
      <c r="D307" s="33">
        <v>9.8515284277426456E-5</v>
      </c>
      <c r="E307" s="33">
        <v>1.506221088316749E-4</v>
      </c>
      <c r="F307" s="33">
        <v>1.9731978373211287E-4</v>
      </c>
      <c r="G307" s="33">
        <v>2.0194748368038338E-4</v>
      </c>
      <c r="H307" s="33">
        <v>4.1819517607494998E-4</v>
      </c>
      <c r="I307" s="33">
        <v>4.0895615372222368E-4</v>
      </c>
      <c r="J307" s="33">
        <v>5.1446047470159748E-4</v>
      </c>
      <c r="K307" s="33">
        <v>3.2821818283147161E-4</v>
      </c>
      <c r="L307" s="33">
        <v>3.4630064838204707E-4</v>
      </c>
      <c r="M307" s="33">
        <v>3.7342961515636535E-4</v>
      </c>
      <c r="N307" s="33">
        <v>4.1100251368955286E-4</v>
      </c>
      <c r="O307" s="33">
        <v>3.0638074139731841E-4</v>
      </c>
      <c r="P307" s="33">
        <v>2.0121192539214916E-4</v>
      </c>
      <c r="Q307" s="33">
        <v>2.9271066705926428E-4</v>
      </c>
      <c r="R307" s="33">
        <v>1.9394160689076639E-4</v>
      </c>
      <c r="S307" s="33">
        <v>9.7419992503116351E-5</v>
      </c>
      <c r="T307" s="33">
        <v>1.0431845192540674E-4</v>
      </c>
      <c r="U307" s="33">
        <v>1.4628256988951242E-4</v>
      </c>
      <c r="V307" s="33">
        <v>2.885384450121818E-4</v>
      </c>
      <c r="W307" s="33">
        <v>1.9235851417665888E-4</v>
      </c>
      <c r="X307" s="33">
        <v>2.8752842907602282E-4</v>
      </c>
      <c r="Y307" s="33">
        <v>3.7074843163912923E-4</v>
      </c>
      <c r="DA307" s="60" t="s">
        <v>3366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1.3882728143925888E-3</v>
      </c>
      <c r="D309" s="117">
        <f t="shared" si="136"/>
        <v>1.0633701798735602E-3</v>
      </c>
      <c r="E309" s="117">
        <f t="shared" si="136"/>
        <v>1.4929398927830168E-3</v>
      </c>
      <c r="F309" s="117">
        <f t="shared" si="136"/>
        <v>1.9465424251256531E-3</v>
      </c>
      <c r="G309" s="117">
        <f t="shared" si="136"/>
        <v>2.0275404948482635E-3</v>
      </c>
      <c r="H309" s="117">
        <f t="shared" si="136"/>
        <v>3.5780796601713317E-3</v>
      </c>
      <c r="I309" s="117">
        <f t="shared" si="136"/>
        <v>3.5916262215061317E-3</v>
      </c>
      <c r="J309" s="117">
        <f t="shared" si="136"/>
        <v>4.343002150371731E-3</v>
      </c>
      <c r="K309" s="117">
        <f t="shared" si="136"/>
        <v>3.2153262988174093E-3</v>
      </c>
      <c r="L309" s="117">
        <f t="shared" si="136"/>
        <v>3.2489964563052532E-3</v>
      </c>
      <c r="M309" s="117">
        <f t="shared" si="136"/>
        <v>3.9927849044387983E-3</v>
      </c>
      <c r="N309" s="117">
        <f t="shared" si="136"/>
        <v>4.3292159759165793E-3</v>
      </c>
      <c r="O309" s="117">
        <f t="shared" si="136"/>
        <v>3.2017779926020382E-3</v>
      </c>
      <c r="P309" s="117">
        <f t="shared" si="136"/>
        <v>1.7598175590032342E-3</v>
      </c>
      <c r="Q309" s="117">
        <f t="shared" si="136"/>
        <v>2.3769407751559495E-3</v>
      </c>
      <c r="R309" s="117">
        <f t="shared" ref="R309:V309" si="137">R310+R313+R315+R324</f>
        <v>1.6567922982828351E-3</v>
      </c>
      <c r="S309" s="117">
        <f t="shared" si="137"/>
        <v>6.675184173235534E-4</v>
      </c>
      <c r="T309" s="117">
        <f t="shared" si="137"/>
        <v>6.8582488863100886E-4</v>
      </c>
      <c r="U309" s="117">
        <f t="shared" si="137"/>
        <v>1.3529992953516556E-3</v>
      </c>
      <c r="V309" s="117">
        <f t="shared" si="137"/>
        <v>2.3327885979970457E-3</v>
      </c>
      <c r="W309" s="117">
        <f t="shared" ref="W309:Y309" si="138">W310+W313+W315+W324</f>
        <v>1.644848649088334E-3</v>
      </c>
      <c r="X309" s="117">
        <f t="shared" si="138"/>
        <v>2.3206341591932157E-3</v>
      </c>
      <c r="Y309" s="117">
        <f t="shared" si="138"/>
        <v>3.0850934665624455E-3</v>
      </c>
      <c r="DA309" s="129" t="s">
        <v>3517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9.1895891309796691E-4</v>
      </c>
      <c r="D310" s="122">
        <f t="shared" si="139"/>
        <v>7.2796758084427756E-4</v>
      </c>
      <c r="E310" s="122">
        <f t="shared" si="139"/>
        <v>1.0343857745903563E-3</v>
      </c>
      <c r="F310" s="122">
        <f t="shared" si="139"/>
        <v>1.3554627784056398E-3</v>
      </c>
      <c r="G310" s="122">
        <f t="shared" si="139"/>
        <v>1.4126126023191945E-3</v>
      </c>
      <c r="H310" s="122">
        <f t="shared" si="139"/>
        <v>2.5680940551826678E-3</v>
      </c>
      <c r="I310" s="122">
        <f t="shared" si="139"/>
        <v>2.5653718144802427E-3</v>
      </c>
      <c r="J310" s="122">
        <f t="shared" si="139"/>
        <v>3.0909576227784686E-3</v>
      </c>
      <c r="K310" s="122">
        <f t="shared" si="139"/>
        <v>2.2576941348741585E-3</v>
      </c>
      <c r="L310" s="122">
        <f t="shared" si="139"/>
        <v>2.2940851012985923E-3</v>
      </c>
      <c r="M310" s="122">
        <f t="shared" si="139"/>
        <v>2.8060652113972673E-3</v>
      </c>
      <c r="N310" s="122">
        <f t="shared" si="139"/>
        <v>2.9811588561120712E-3</v>
      </c>
      <c r="O310" s="122">
        <f t="shared" si="139"/>
        <v>2.3118517063912907E-3</v>
      </c>
      <c r="P310" s="122">
        <f t="shared" si="139"/>
        <v>1.2301058292501811E-3</v>
      </c>
      <c r="Q310" s="122">
        <f t="shared" si="139"/>
        <v>1.6620180398025429E-3</v>
      </c>
      <c r="R310" s="122">
        <f t="shared" ref="R310:V310" si="140">SUM(R311:R312)</f>
        <v>1.1132729437249942E-3</v>
      </c>
      <c r="S310" s="122">
        <f t="shared" si="140"/>
        <v>4.4303205460234261E-4</v>
      </c>
      <c r="T310" s="122">
        <f t="shared" si="140"/>
        <v>4.5589856137787506E-4</v>
      </c>
      <c r="U310" s="122">
        <f t="shared" si="140"/>
        <v>8.9164095264644488E-4</v>
      </c>
      <c r="V310" s="122">
        <f t="shared" si="140"/>
        <v>1.5291863004659118E-3</v>
      </c>
      <c r="W310" s="122">
        <f t="shared" ref="W310:Y310" si="141">SUM(W311:W312)</f>
        <v>1.0564887619822134E-3</v>
      </c>
      <c r="X310" s="122">
        <f t="shared" si="141"/>
        <v>1.427888763302253E-3</v>
      </c>
      <c r="Y310" s="122">
        <f t="shared" si="141"/>
        <v>1.9664716099779154E-3</v>
      </c>
      <c r="DA310" s="130" t="s">
        <v>3518</v>
      </c>
    </row>
    <row r="311" spans="1:105" ht="12" customHeight="1" x14ac:dyDescent="0.25">
      <c r="A311" s="97" t="s">
        <v>197</v>
      </c>
      <c r="B311" s="98"/>
      <c r="C311" s="98">
        <v>9.1492947296831131E-4</v>
      </c>
      <c r="D311" s="98">
        <v>7.2487809971741421E-4</v>
      </c>
      <c r="E311" s="98">
        <v>1.0302811658065654E-3</v>
      </c>
      <c r="F311" s="98">
        <v>1.3500963454214734E-3</v>
      </c>
      <c r="G311" s="98">
        <v>1.4072083736295642E-3</v>
      </c>
      <c r="H311" s="98">
        <v>2.5586638772666505E-3</v>
      </c>
      <c r="I311" s="98">
        <v>2.5560272491837034E-3</v>
      </c>
      <c r="J311" s="98">
        <v>3.0799727340217759E-3</v>
      </c>
      <c r="K311" s="98">
        <v>2.2499694735074087E-3</v>
      </c>
      <c r="L311" s="98">
        <v>2.2862823390487753E-3</v>
      </c>
      <c r="M311" s="98">
        <v>2.7964477570139637E-3</v>
      </c>
      <c r="N311" s="98">
        <v>2.9710701953605712E-3</v>
      </c>
      <c r="O311" s="98">
        <v>2.3039112499264147E-3</v>
      </c>
      <c r="P311" s="98">
        <v>1.2258252912275478E-3</v>
      </c>
      <c r="Q311" s="98">
        <v>1.6564809938992714E-3</v>
      </c>
      <c r="R311" s="98">
        <v>1.1095646532976186E-3</v>
      </c>
      <c r="S311" s="98">
        <v>4.4158048611061347E-4</v>
      </c>
      <c r="T311" s="98">
        <v>4.5439223245393015E-4</v>
      </c>
      <c r="U311" s="98">
        <v>8.8872941203731431E-4</v>
      </c>
      <c r="V311" s="98">
        <v>1.5241945425695093E-3</v>
      </c>
      <c r="W311" s="98">
        <v>1.0530269539844419E-3</v>
      </c>
      <c r="X311" s="98">
        <v>1.4231408272431256E-3</v>
      </c>
      <c r="Y311" s="98">
        <v>1.9599462744300526E-3</v>
      </c>
      <c r="DA311" s="63" t="s">
        <v>3519</v>
      </c>
    </row>
    <row r="312" spans="1:105" ht="12" customHeight="1" x14ac:dyDescent="0.25">
      <c r="A312" s="97" t="s">
        <v>53</v>
      </c>
      <c r="B312" s="98"/>
      <c r="C312" s="98">
        <v>4.0294401296555562E-6</v>
      </c>
      <c r="D312" s="98">
        <v>3.0894811268633821E-6</v>
      </c>
      <c r="E312" s="98">
        <v>4.1046087837909897E-6</v>
      </c>
      <c r="F312" s="98">
        <v>5.3664329841664447E-6</v>
      </c>
      <c r="G312" s="98">
        <v>5.4042286896303561E-6</v>
      </c>
      <c r="H312" s="98">
        <v>9.4301779160173302E-6</v>
      </c>
      <c r="I312" s="98">
        <v>9.3445652965394039E-6</v>
      </c>
      <c r="J312" s="98">
        <v>1.0984888756692746E-5</v>
      </c>
      <c r="K312" s="98">
        <v>7.7246613667496934E-6</v>
      </c>
      <c r="L312" s="98">
        <v>7.8027622498170995E-6</v>
      </c>
      <c r="M312" s="98">
        <v>9.6174543833035758E-6</v>
      </c>
      <c r="N312" s="98">
        <v>1.0088660751500149E-5</v>
      </c>
      <c r="O312" s="98">
        <v>7.9404564648761871E-6</v>
      </c>
      <c r="P312" s="98">
        <v>4.2805380226334366E-6</v>
      </c>
      <c r="Q312" s="98">
        <v>5.5370459032714366E-6</v>
      </c>
      <c r="R312" s="98">
        <v>3.708290427375603E-6</v>
      </c>
      <c r="S312" s="98">
        <v>1.451568491729156E-6</v>
      </c>
      <c r="T312" s="98">
        <v>1.5063289239448848E-6</v>
      </c>
      <c r="U312" s="98">
        <v>2.9115406091305928E-6</v>
      </c>
      <c r="V312" s="98">
        <v>4.9917578964025515E-6</v>
      </c>
      <c r="W312" s="98">
        <v>3.4618079977716078E-6</v>
      </c>
      <c r="X312" s="98">
        <v>4.7479360591272789E-6</v>
      </c>
      <c r="Y312" s="98">
        <v>6.5253355478627364E-6</v>
      </c>
      <c r="DA312" s="63" t="s">
        <v>3520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6.247152609658606E-5</v>
      </c>
      <c r="D313" s="122">
        <f t="shared" si="142"/>
        <v>4.6006313883526849E-5</v>
      </c>
      <c r="E313" s="122">
        <f t="shared" si="142"/>
        <v>8.6884416223666214E-5</v>
      </c>
      <c r="F313" s="122">
        <f t="shared" si="142"/>
        <v>1.2520953758536312E-4</v>
      </c>
      <c r="G313" s="122">
        <f t="shared" si="142"/>
        <v>1.3628541231058968E-4</v>
      </c>
      <c r="H313" s="122">
        <f t="shared" si="142"/>
        <v>7.5219906496803564E-5</v>
      </c>
      <c r="I313" s="122">
        <f t="shared" si="142"/>
        <v>9.1882532299309528E-5</v>
      </c>
      <c r="J313" s="122">
        <f t="shared" si="142"/>
        <v>1.0351600800628124E-4</v>
      </c>
      <c r="K313" s="122">
        <f t="shared" si="142"/>
        <v>1.5378769333644092E-4</v>
      </c>
      <c r="L313" s="122">
        <f t="shared" si="142"/>
        <v>1.4731086259255275E-4</v>
      </c>
      <c r="M313" s="122">
        <f t="shared" si="142"/>
        <v>1.4908259855015064E-4</v>
      </c>
      <c r="N313" s="122">
        <f t="shared" si="142"/>
        <v>2.1415716171343973E-4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X313" s="122">
        <f t="shared" si="142"/>
        <v>6.8477345982311636E-5</v>
      </c>
      <c r="Y313" s="122">
        <f t="shared" si="142"/>
        <v>0</v>
      </c>
      <c r="DA313" s="130" t="s">
        <v>3521</v>
      </c>
    </row>
    <row r="314" spans="1:105" ht="12" customHeight="1" x14ac:dyDescent="0.25">
      <c r="A314" s="97" t="s">
        <v>53</v>
      </c>
      <c r="B314" s="98"/>
      <c r="C314" s="98">
        <v>6.247152609658606E-5</v>
      </c>
      <c r="D314" s="98">
        <v>4.6006313883526849E-5</v>
      </c>
      <c r="E314" s="98">
        <v>8.6884416223666214E-5</v>
      </c>
      <c r="F314" s="98">
        <v>1.2520953758536312E-4</v>
      </c>
      <c r="G314" s="98">
        <v>1.3628541231058968E-4</v>
      </c>
      <c r="H314" s="98">
        <v>7.5219906496803564E-5</v>
      </c>
      <c r="I314" s="98">
        <v>9.1882532299309528E-5</v>
      </c>
      <c r="J314" s="98">
        <v>1.0351600800628124E-4</v>
      </c>
      <c r="K314" s="98">
        <v>1.5378769333644092E-4</v>
      </c>
      <c r="L314" s="98">
        <v>1.4731086259255275E-4</v>
      </c>
      <c r="M314" s="98">
        <v>1.4908259855015064E-4</v>
      </c>
      <c r="N314" s="98">
        <v>2.1415716171343973E-4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X314" s="98">
        <v>6.8477345982311636E-5</v>
      </c>
      <c r="Y314" s="98">
        <v>0</v>
      </c>
      <c r="DA314" s="63" t="s">
        <v>3522</v>
      </c>
    </row>
    <row r="315" spans="1:105" ht="12" customHeight="1" x14ac:dyDescent="0.25">
      <c r="A315" s="121" t="s">
        <v>55</v>
      </c>
      <c r="B315" s="122"/>
      <c r="C315" s="122">
        <v>2.5969912772263017E-4</v>
      </c>
      <c r="D315" s="122">
        <v>1.7995582466172674E-4</v>
      </c>
      <c r="E315" s="122">
        <v>2.2258306640624402E-4</v>
      </c>
      <c r="F315" s="122">
        <v>2.8072822043306866E-4</v>
      </c>
      <c r="G315" s="122">
        <v>2.882397839910737E-4</v>
      </c>
      <c r="H315" s="122">
        <v>5.3956297826809581E-4</v>
      </c>
      <c r="I315" s="122">
        <v>5.42163192762213E-4</v>
      </c>
      <c r="J315" s="122">
        <v>6.7539908558186964E-4</v>
      </c>
      <c r="K315" s="122">
        <v>4.7184570795477096E-4</v>
      </c>
      <c r="L315" s="122">
        <v>4.6187418640307394E-4</v>
      </c>
      <c r="M315" s="122">
        <v>6.3441143897113948E-4</v>
      </c>
      <c r="N315" s="122">
        <v>7.0440886187378361E-4</v>
      </c>
      <c r="O315" s="122">
        <v>5.7908700348948522E-4</v>
      </c>
      <c r="P315" s="122">
        <v>3.3597339508345233E-4</v>
      </c>
      <c r="Q315" s="122">
        <v>4.4670500097728822E-4</v>
      </c>
      <c r="R315" s="122">
        <v>3.491325068018939E-4</v>
      </c>
      <c r="S315" s="122">
        <v>1.450505844015253E-4</v>
      </c>
      <c r="T315" s="122">
        <v>1.4300546368432149E-4</v>
      </c>
      <c r="U315" s="122">
        <v>2.9714435000852097E-4</v>
      </c>
      <c r="V315" s="122">
        <v>5.1524653181789638E-4</v>
      </c>
      <c r="W315" s="122">
        <v>3.7842275286255361E-4</v>
      </c>
      <c r="X315" s="122">
        <v>5.2338489046366385E-4</v>
      </c>
      <c r="Y315" s="122">
        <v>7.1029554350857972E-4</v>
      </c>
      <c r="DA315" s="130" t="s">
        <v>3523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6.0170982821423842E-5</v>
      </c>
      <c r="E316" s="98">
        <v>0</v>
      </c>
      <c r="F316" s="98">
        <v>1.1265691754391147E-4</v>
      </c>
      <c r="G316" s="98">
        <v>5.7778905595693624E-5</v>
      </c>
      <c r="H316" s="98">
        <v>2.313602771680395E-4</v>
      </c>
      <c r="I316" s="98">
        <v>2.9861294690975912E-4</v>
      </c>
      <c r="J316" s="98">
        <v>4.934523721767481E-4</v>
      </c>
      <c r="K316" s="98">
        <v>3.5418676759781678E-4</v>
      </c>
      <c r="L316" s="98">
        <v>2.7498187639982287E-4</v>
      </c>
      <c r="M316" s="98">
        <v>3.7379891922947889E-4</v>
      </c>
      <c r="N316" s="98">
        <v>3.842807404416755E-4</v>
      </c>
      <c r="O316" s="98">
        <v>3.2554127074174293E-4</v>
      </c>
      <c r="P316" s="98">
        <v>1.3411477287915638E-4</v>
      </c>
      <c r="Q316" s="98">
        <v>2.5533255031276654E-4</v>
      </c>
      <c r="R316" s="98">
        <v>1.4763891834001998E-4</v>
      </c>
      <c r="S316" s="98">
        <v>7.388594165817437E-5</v>
      </c>
      <c r="T316" s="98">
        <v>7.0307940265175063E-5</v>
      </c>
      <c r="U316" s="98">
        <v>1.486771329397374E-4</v>
      </c>
      <c r="V316" s="98">
        <v>2.9085236616420673E-4</v>
      </c>
      <c r="W316" s="98">
        <v>7.5619022751952864E-5</v>
      </c>
      <c r="X316" s="98">
        <v>3.726862771647342E-4</v>
      </c>
      <c r="Y316" s="98">
        <v>4.2245191139634496E-4</v>
      </c>
      <c r="DA316" s="63" t="s">
        <v>3524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3525</v>
      </c>
    </row>
    <row r="318" spans="1:105" ht="12" customHeight="1" x14ac:dyDescent="0.25">
      <c r="A318" s="100" t="s">
        <v>197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3526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3527</v>
      </c>
    </row>
    <row r="320" spans="1:105" ht="12" customHeight="1" x14ac:dyDescent="0.25">
      <c r="A320" s="106" t="s">
        <v>122</v>
      </c>
      <c r="B320" s="101"/>
      <c r="C320" s="101">
        <v>2.5969912772263017E-4</v>
      </c>
      <c r="D320" s="101">
        <v>1.1978484184030292E-4</v>
      </c>
      <c r="E320" s="101">
        <v>1.6692915644820765E-4</v>
      </c>
      <c r="F320" s="101">
        <v>1.1203419031459667E-4</v>
      </c>
      <c r="G320" s="101">
        <v>1.7283489349337623E-4</v>
      </c>
      <c r="H320" s="101">
        <v>2.4654887249045816E-4</v>
      </c>
      <c r="I320" s="101">
        <v>1.2171050006256792E-4</v>
      </c>
      <c r="J320" s="101">
        <v>6.0559768616021606E-5</v>
      </c>
      <c r="K320" s="101">
        <v>5.875809862365183E-5</v>
      </c>
      <c r="L320" s="101">
        <v>1.245156808473339E-4</v>
      </c>
      <c r="M320" s="101">
        <v>1.9544468719058619E-4</v>
      </c>
      <c r="N320" s="101">
        <v>1.9210541707291142E-4</v>
      </c>
      <c r="O320" s="101">
        <v>1.267896446075784E-4</v>
      </c>
      <c r="P320" s="101">
        <v>6.7183438879033576E-5</v>
      </c>
      <c r="Q320" s="101">
        <v>1.2738558346022608E-4</v>
      </c>
      <c r="R320" s="101">
        <v>6.6827999494338045E-5</v>
      </c>
      <c r="S320" s="101">
        <v>0</v>
      </c>
      <c r="T320" s="101">
        <v>7.269752341914643E-5</v>
      </c>
      <c r="U320" s="101">
        <v>7.4237759446751825E-5</v>
      </c>
      <c r="V320" s="101">
        <v>1.497016240260286E-4</v>
      </c>
      <c r="W320" s="101">
        <v>1.5149068040093075E-4</v>
      </c>
      <c r="X320" s="101">
        <v>7.5309093742564784E-5</v>
      </c>
      <c r="Y320" s="101">
        <v>1.438589643189968E-4</v>
      </c>
      <c r="DA320" s="131" t="s">
        <v>3528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5.5653909958036375E-5</v>
      </c>
      <c r="F321" s="104">
        <v>5.6037112574560485E-5</v>
      </c>
      <c r="G321" s="104">
        <v>5.7625984902003844E-5</v>
      </c>
      <c r="H321" s="104">
        <v>6.16538286095982E-5</v>
      </c>
      <c r="I321" s="104">
        <v>1.2183974578988595E-4</v>
      </c>
      <c r="J321" s="104">
        <v>1.2138694478909989E-4</v>
      </c>
      <c r="K321" s="104">
        <v>5.8900841733302324E-5</v>
      </c>
      <c r="L321" s="104">
        <v>6.2376629155917157E-5</v>
      </c>
      <c r="M321" s="104">
        <v>6.5167832551074422E-5</v>
      </c>
      <c r="N321" s="104">
        <v>1.2802270435919669E-4</v>
      </c>
      <c r="O321" s="104">
        <v>1.2675608814016393E-4</v>
      </c>
      <c r="P321" s="104">
        <v>1.3467518332526237E-4</v>
      </c>
      <c r="Q321" s="104">
        <v>6.3986867204295591E-5</v>
      </c>
      <c r="R321" s="104">
        <v>1.3466558896753589E-4</v>
      </c>
      <c r="S321" s="104">
        <v>7.1164642743350918E-5</v>
      </c>
      <c r="T321" s="104">
        <v>0</v>
      </c>
      <c r="U321" s="104">
        <v>7.4229457622031764E-5</v>
      </c>
      <c r="V321" s="104">
        <v>7.4692541627661011E-5</v>
      </c>
      <c r="W321" s="104">
        <v>1.5131304970967001E-4</v>
      </c>
      <c r="X321" s="104">
        <v>7.5389519556364897E-5</v>
      </c>
      <c r="Y321" s="104">
        <v>1.4398466779323794E-4</v>
      </c>
      <c r="DA321" s="132" t="s">
        <v>3529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2.8558909161377506E-6</v>
      </c>
      <c r="F322" s="98">
        <v>3.845702366359262E-6</v>
      </c>
      <c r="G322" s="98">
        <v>3.8160410975700827E-6</v>
      </c>
      <c r="H322" s="98">
        <v>5.6878143671558398E-6</v>
      </c>
      <c r="I322" s="98">
        <v>9.1183911135108744E-6</v>
      </c>
      <c r="J322" s="98">
        <v>8.5011298235620691E-6</v>
      </c>
      <c r="K322" s="98">
        <v>3.8409475879942768E-6</v>
      </c>
      <c r="L322" s="98">
        <v>4.0348531253206556E-6</v>
      </c>
      <c r="M322" s="98">
        <v>6.3803491833811063E-6</v>
      </c>
      <c r="N322" s="98">
        <v>8.2493059556933063E-6</v>
      </c>
      <c r="O322" s="98">
        <v>4.8292810940231485E-6</v>
      </c>
      <c r="P322" s="98">
        <v>1.1532127032913537E-5</v>
      </c>
      <c r="Q322" s="98">
        <v>8.3745459633657179E-7</v>
      </c>
      <c r="R322" s="98">
        <v>3.4432010891965472E-6</v>
      </c>
      <c r="S322" s="98">
        <v>3.911272891391193E-6</v>
      </c>
      <c r="T322" s="98">
        <v>0</v>
      </c>
      <c r="U322" s="98">
        <v>6.352009765882777E-6</v>
      </c>
      <c r="V322" s="98">
        <v>5.2581011678213791E-6</v>
      </c>
      <c r="W322" s="98">
        <v>1.1286178360347056E-5</v>
      </c>
      <c r="X322" s="98">
        <v>6.1135197095510739E-6</v>
      </c>
      <c r="Y322" s="98">
        <v>9.6079720366055201E-6</v>
      </c>
      <c r="DA322" s="63" t="s">
        <v>3530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5.2798019041898624E-5</v>
      </c>
      <c r="F323" s="98">
        <v>5.2191410208201224E-5</v>
      </c>
      <c r="G323" s="98">
        <v>5.3809943804433762E-5</v>
      </c>
      <c r="H323" s="98">
        <v>5.5966014242442362E-5</v>
      </c>
      <c r="I323" s="98">
        <v>1.1272135467637508E-4</v>
      </c>
      <c r="J323" s="98">
        <v>1.1288581496553783E-4</v>
      </c>
      <c r="K323" s="98">
        <v>5.505989414530805E-5</v>
      </c>
      <c r="L323" s="98">
        <v>5.8341776030596496E-5</v>
      </c>
      <c r="M323" s="98">
        <v>5.8787483367693309E-5</v>
      </c>
      <c r="N323" s="98">
        <v>1.1977339840350339E-4</v>
      </c>
      <c r="O323" s="98">
        <v>1.2192680704614077E-4</v>
      </c>
      <c r="P323" s="98">
        <v>1.2314305629234883E-4</v>
      </c>
      <c r="Q323" s="98">
        <v>6.3149412607959018E-5</v>
      </c>
      <c r="R323" s="98">
        <v>1.3122238787833935E-4</v>
      </c>
      <c r="S323" s="98">
        <v>6.7253369851959729E-5</v>
      </c>
      <c r="T323" s="98">
        <v>0</v>
      </c>
      <c r="U323" s="98">
        <v>6.7877447856148991E-5</v>
      </c>
      <c r="V323" s="98">
        <v>6.9434440459839635E-5</v>
      </c>
      <c r="W323" s="98">
        <v>1.4002687134932295E-4</v>
      </c>
      <c r="X323" s="98">
        <v>6.9275999846813826E-5</v>
      </c>
      <c r="Y323" s="98">
        <v>1.3437669575663242E-4</v>
      </c>
      <c r="DA323" s="63" t="s">
        <v>3531</v>
      </c>
    </row>
    <row r="324" spans="1:105" ht="12" customHeight="1" x14ac:dyDescent="0.25">
      <c r="A324" s="121" t="s">
        <v>54</v>
      </c>
      <c r="B324" s="122"/>
      <c r="C324" s="122">
        <v>1.4714324747540559E-4</v>
      </c>
      <c r="D324" s="122">
        <v>1.0944046048402909E-4</v>
      </c>
      <c r="E324" s="122">
        <v>1.4908663556275028E-4</v>
      </c>
      <c r="F324" s="122">
        <v>1.851418887015815E-4</v>
      </c>
      <c r="G324" s="122">
        <v>1.9040269622740556E-4</v>
      </c>
      <c r="H324" s="122">
        <v>3.9520272022376451E-4</v>
      </c>
      <c r="I324" s="122">
        <v>3.9220868196436661E-4</v>
      </c>
      <c r="J324" s="122">
        <v>4.7312943400511145E-4</v>
      </c>
      <c r="K324" s="122">
        <v>3.3199876265203887E-4</v>
      </c>
      <c r="L324" s="122">
        <v>3.4572630601103387E-4</v>
      </c>
      <c r="M324" s="122">
        <v>4.0322565552024128E-4</v>
      </c>
      <c r="N324" s="122">
        <v>4.294910962172849E-4</v>
      </c>
      <c r="O324" s="122">
        <v>3.1083928272126267E-4</v>
      </c>
      <c r="P324" s="122">
        <v>1.9373833466960076E-4</v>
      </c>
      <c r="Q324" s="122">
        <v>2.682177343761182E-4</v>
      </c>
      <c r="R324" s="122">
        <v>1.9438684775594704E-4</v>
      </c>
      <c r="S324" s="122">
        <v>7.9435778319685531E-5</v>
      </c>
      <c r="T324" s="122">
        <v>8.6920863568812286E-5</v>
      </c>
      <c r="U324" s="122">
        <v>1.6421399269668966E-4</v>
      </c>
      <c r="V324" s="122">
        <v>2.8835576571323719E-4</v>
      </c>
      <c r="W324" s="122">
        <v>2.0993713424356705E-4</v>
      </c>
      <c r="X324" s="122">
        <v>3.0088315944498716E-4</v>
      </c>
      <c r="Y324" s="122">
        <v>4.0832631307595002E-4</v>
      </c>
      <c r="DA324" s="130" t="s">
        <v>3532</v>
      </c>
    </row>
    <row r="325" spans="1:105" ht="12" customHeight="1" x14ac:dyDescent="0.25">
      <c r="A325" s="97" t="s">
        <v>50</v>
      </c>
      <c r="B325" s="98"/>
      <c r="C325" s="98">
        <v>3.5181392121953466E-5</v>
      </c>
      <c r="D325" s="98">
        <v>3.6321811811712715E-5</v>
      </c>
      <c r="E325" s="98">
        <v>3.7076044994161875E-5</v>
      </c>
      <c r="F325" s="98">
        <v>3.8117172475002902E-5</v>
      </c>
      <c r="G325" s="98">
        <v>3.962372876111942E-5</v>
      </c>
      <c r="H325" s="98">
        <v>8.2311523372915704E-5</v>
      </c>
      <c r="I325" s="98">
        <v>8.5561065560643424E-5</v>
      </c>
      <c r="J325" s="98">
        <v>8.646923894064036E-5</v>
      </c>
      <c r="K325" s="98">
        <v>8.4686529177349803E-5</v>
      </c>
      <c r="L325" s="98">
        <v>8.4065465584557374E-5</v>
      </c>
      <c r="M325" s="98">
        <v>1.1995102609427568E-4</v>
      </c>
      <c r="N325" s="98">
        <v>1.1603311431392813E-4</v>
      </c>
      <c r="O325" s="98">
        <v>7.5431321226778348E-5</v>
      </c>
      <c r="P325" s="98">
        <v>3.7624404202767459E-5</v>
      </c>
      <c r="Q325" s="98">
        <v>3.8265571155252028E-5</v>
      </c>
      <c r="R325" s="98">
        <v>3.9460105858490991E-5</v>
      </c>
      <c r="S325" s="98">
        <v>0</v>
      </c>
      <c r="T325" s="98">
        <v>0</v>
      </c>
      <c r="U325" s="98">
        <v>3.9834809631928508E-5</v>
      </c>
      <c r="V325" s="98">
        <v>3.8926498557615825E-5</v>
      </c>
      <c r="W325" s="98">
        <v>4.1607266587368977E-5</v>
      </c>
      <c r="X325" s="98">
        <v>4.7064019721620321E-5</v>
      </c>
      <c r="Y325" s="98">
        <v>7.8519420170526774E-5</v>
      </c>
      <c r="DA325" s="63" t="s">
        <v>3533</v>
      </c>
    </row>
    <row r="326" spans="1:105" ht="12" customHeight="1" x14ac:dyDescent="0.25">
      <c r="A326" s="109" t="s">
        <v>120</v>
      </c>
      <c r="B326" s="33"/>
      <c r="C326" s="33">
        <v>1.1196185535345214E-4</v>
      </c>
      <c r="D326" s="33">
        <v>7.3118648672316369E-5</v>
      </c>
      <c r="E326" s="33">
        <v>1.1201059056858841E-4</v>
      </c>
      <c r="F326" s="33">
        <v>1.4702471622657861E-4</v>
      </c>
      <c r="G326" s="33">
        <v>1.5077896746628613E-4</v>
      </c>
      <c r="H326" s="33">
        <v>3.1289119685084881E-4</v>
      </c>
      <c r="I326" s="33">
        <v>3.0664761640372316E-4</v>
      </c>
      <c r="J326" s="33">
        <v>3.8666019506447107E-4</v>
      </c>
      <c r="K326" s="33">
        <v>2.4731223347468904E-4</v>
      </c>
      <c r="L326" s="33">
        <v>2.616608404264765E-4</v>
      </c>
      <c r="M326" s="33">
        <v>2.8327462942596558E-4</v>
      </c>
      <c r="N326" s="33">
        <v>3.1345798190335675E-4</v>
      </c>
      <c r="O326" s="33">
        <v>2.3540796149448432E-4</v>
      </c>
      <c r="P326" s="33">
        <v>1.5611393046683329E-4</v>
      </c>
      <c r="Q326" s="33">
        <v>2.2995216322086617E-4</v>
      </c>
      <c r="R326" s="33">
        <v>1.5492674189745607E-4</v>
      </c>
      <c r="S326" s="33">
        <v>7.9435778319685531E-5</v>
      </c>
      <c r="T326" s="33">
        <v>8.6920863568812286E-5</v>
      </c>
      <c r="U326" s="33">
        <v>1.2437918306476114E-4</v>
      </c>
      <c r="V326" s="33">
        <v>2.4942926715562137E-4</v>
      </c>
      <c r="W326" s="33">
        <v>1.6832986765619808E-4</v>
      </c>
      <c r="X326" s="33">
        <v>2.5381913972336685E-4</v>
      </c>
      <c r="Y326" s="33">
        <v>3.2980689290542324E-4</v>
      </c>
      <c r="DA326" s="60" t="s">
        <v>3534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0.74494131014126119</v>
      </c>
      <c r="D328" s="119">
        <f t="shared" si="143"/>
        <v>0.75666559882239381</v>
      </c>
      <c r="E328" s="119">
        <f t="shared" si="143"/>
        <v>0.77829022154879213</v>
      </c>
      <c r="F328" s="119">
        <f t="shared" si="143"/>
        <v>0.79408019536929852</v>
      </c>
      <c r="G328" s="119">
        <f t="shared" si="143"/>
        <v>0.79572773475919822</v>
      </c>
      <c r="H328" s="119">
        <f t="shared" si="143"/>
        <v>0.77328037262707461</v>
      </c>
      <c r="I328" s="119">
        <f t="shared" si="143"/>
        <v>0.78807350642188634</v>
      </c>
      <c r="J328" s="119">
        <f t="shared" si="143"/>
        <v>0.79441765689058175</v>
      </c>
      <c r="K328" s="119">
        <f t="shared" si="143"/>
        <v>0.80920057545461932</v>
      </c>
      <c r="L328" s="119">
        <f t="shared" si="143"/>
        <v>0.80887350860316309</v>
      </c>
      <c r="M328" s="119">
        <f t="shared" si="143"/>
        <v>0.80490565285514304</v>
      </c>
      <c r="N328" s="119">
        <f t="shared" si="143"/>
        <v>0.82135118869847756</v>
      </c>
      <c r="O328" s="119">
        <f t="shared" si="143"/>
        <v>0.7995928881525336</v>
      </c>
      <c r="P328" s="119">
        <f t="shared" si="143"/>
        <v>0.80962195696592332</v>
      </c>
      <c r="Q328" s="119">
        <f t="shared" si="143"/>
        <v>0.80812009628887382</v>
      </c>
      <c r="R328" s="119">
        <f t="shared" ref="R328:V328" si="144">IF(R309=0,"",R309/R290)</f>
        <v>0.82010224954977029</v>
      </c>
      <c r="S328" s="119">
        <f t="shared" si="144"/>
        <v>0.8396259114228678</v>
      </c>
      <c r="T328" s="119">
        <f t="shared" si="144"/>
        <v>0.81992658474608504</v>
      </c>
      <c r="U328" s="119">
        <f t="shared" si="144"/>
        <v>0.82704597179103101</v>
      </c>
      <c r="V328" s="119">
        <f t="shared" si="144"/>
        <v>0.83206569011706999</v>
      </c>
      <c r="W328" s="119">
        <f t="shared" ref="W328:Y328" si="145">IF(W309=0,"",W309/W290)</f>
        <v>0.84015123216768173</v>
      </c>
      <c r="X328" s="119">
        <f t="shared" si="145"/>
        <v>0.85934538018414908</v>
      </c>
      <c r="Y328" s="119">
        <f t="shared" si="145"/>
        <v>0.84264134214046904</v>
      </c>
      <c r="DA328" s="129" t="s">
        <v>3685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0.76148900599779989</v>
      </c>
      <c r="D329" s="124">
        <f t="shared" si="146"/>
        <v>0.76592939883111277</v>
      </c>
      <c r="E329" s="124">
        <f t="shared" si="146"/>
        <v>0.77034699351571345</v>
      </c>
      <c r="F329" s="124">
        <f t="shared" si="146"/>
        <v>0.77481259474367215</v>
      </c>
      <c r="G329" s="124">
        <f t="shared" si="146"/>
        <v>0.77925723168992977</v>
      </c>
      <c r="H329" s="124">
        <f t="shared" si="146"/>
        <v>0.78369950477463846</v>
      </c>
      <c r="I329" s="124">
        <f t="shared" si="146"/>
        <v>0.78816391369276528</v>
      </c>
      <c r="J329" s="124">
        <f t="shared" si="146"/>
        <v>0.79261979066941035</v>
      </c>
      <c r="K329" s="124">
        <f t="shared" si="146"/>
        <v>0.79707058821603638</v>
      </c>
      <c r="L329" s="124">
        <f t="shared" si="146"/>
        <v>0.8015416704355367</v>
      </c>
      <c r="M329" s="124">
        <f t="shared" si="146"/>
        <v>0.80606780988934901</v>
      </c>
      <c r="N329" s="124">
        <f t="shared" si="146"/>
        <v>0.81064799082785777</v>
      </c>
      <c r="O329" s="124">
        <f t="shared" si="146"/>
        <v>0.81528657464467524</v>
      </c>
      <c r="P329" s="124">
        <f t="shared" si="146"/>
        <v>0.81987124952812263</v>
      </c>
      <c r="Q329" s="124">
        <f t="shared" si="146"/>
        <v>0.82410547190806938</v>
      </c>
      <c r="R329" s="124">
        <f t="shared" ref="R329:V329" si="147">IF(R310=0,"",R310/R291)</f>
        <v>0.82781855428406714</v>
      </c>
      <c r="S329" s="124">
        <f t="shared" si="147"/>
        <v>0.83123016296241203</v>
      </c>
      <c r="T329" s="124">
        <f t="shared" si="147"/>
        <v>0.83441950163689371</v>
      </c>
      <c r="U329" s="124">
        <f t="shared" si="147"/>
        <v>0.83742573821959865</v>
      </c>
      <c r="V329" s="124">
        <f t="shared" si="147"/>
        <v>0.84032324491719512</v>
      </c>
      <c r="W329" s="124">
        <f t="shared" ref="W329:Y329" si="148">IF(W310=0,"",W310/W291)</f>
        <v>0.84303407236870731</v>
      </c>
      <c r="X329" s="124">
        <f t="shared" si="148"/>
        <v>0.84556244130974656</v>
      </c>
      <c r="Y329" s="124">
        <f t="shared" si="148"/>
        <v>0.84797931468072596</v>
      </c>
      <c r="DA329" s="130" t="s">
        <v>3686</v>
      </c>
    </row>
    <row r="330" spans="1:105" ht="12" customHeight="1" x14ac:dyDescent="0.25">
      <c r="A330" s="97" t="s">
        <v>197</v>
      </c>
      <c r="B330" s="111"/>
      <c r="C330" s="111">
        <f t="shared" ref="C330:Q330" si="149">IF(C311=0,"",C311/C292)</f>
        <v>0.76068995743533985</v>
      </c>
      <c r="D330" s="111">
        <f t="shared" si="149"/>
        <v>0.76516604984961312</v>
      </c>
      <c r="E330" s="111">
        <f t="shared" si="149"/>
        <v>0.76964282375830484</v>
      </c>
      <c r="F330" s="111">
        <f t="shared" si="149"/>
        <v>0.77411969059805374</v>
      </c>
      <c r="G330" s="111">
        <f t="shared" si="149"/>
        <v>0.77859718505407771</v>
      </c>
      <c r="H330" s="111">
        <f t="shared" si="149"/>
        <v>0.78307524168771314</v>
      </c>
      <c r="I330" s="111">
        <f t="shared" si="149"/>
        <v>0.78755399224541378</v>
      </c>
      <c r="J330" s="111">
        <f t="shared" si="149"/>
        <v>0.79203397644589713</v>
      </c>
      <c r="K330" s="111">
        <f t="shared" si="149"/>
        <v>0.7965156531920341</v>
      </c>
      <c r="L330" s="111">
        <f t="shared" si="149"/>
        <v>0.80099914525915716</v>
      </c>
      <c r="M330" s="111">
        <f t="shared" si="149"/>
        <v>0.80553054885725095</v>
      </c>
      <c r="N330" s="111">
        <f t="shared" si="149"/>
        <v>0.81012710362772689</v>
      </c>
      <c r="O330" s="111">
        <f t="shared" si="149"/>
        <v>0.81476787961651376</v>
      </c>
      <c r="P330" s="111">
        <f t="shared" si="149"/>
        <v>0.81935587210638228</v>
      </c>
      <c r="Q330" s="111">
        <f t="shared" si="149"/>
        <v>0.82362121979650216</v>
      </c>
      <c r="R330" s="111">
        <f t="shared" ref="R330:V330" si="150">IF(R311=0,"",R311/R292)</f>
        <v>0.82734246019421087</v>
      </c>
      <c r="S330" s="111">
        <f t="shared" si="150"/>
        <v>0.83076926699043541</v>
      </c>
      <c r="T330" s="111">
        <f t="shared" si="150"/>
        <v>0.83396173490619752</v>
      </c>
      <c r="U330" s="111">
        <f t="shared" si="150"/>
        <v>0.83697995866253017</v>
      </c>
      <c r="V330" s="111">
        <f t="shared" si="150"/>
        <v>0.83988403298046099</v>
      </c>
      <c r="W330" s="111">
        <f t="shared" ref="W330:Y330" si="151">IF(W311=0,"",W311/W292)</f>
        <v>0.84259927194401818</v>
      </c>
      <c r="X330" s="111">
        <f t="shared" si="151"/>
        <v>0.84512699773458955</v>
      </c>
      <c r="Y330" s="111">
        <f t="shared" si="151"/>
        <v>0.84755034472786861</v>
      </c>
      <c r="DA330" s="63" t="s">
        <v>3687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3688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2.1749092952300888</v>
      </c>
      <c r="D332" s="124">
        <f t="shared" si="155"/>
        <v>2.2625469324608978</v>
      </c>
      <c r="E332" s="124">
        <f t="shared" si="155"/>
        <v>2.351498426392244</v>
      </c>
      <c r="F332" s="124">
        <f t="shared" si="155"/>
        <v>2.4411643394859039</v>
      </c>
      <c r="G332" s="124">
        <f t="shared" si="155"/>
        <v>2.5320641354857836</v>
      </c>
      <c r="H332" s="124">
        <f t="shared" si="155"/>
        <v>2.6241161746312605</v>
      </c>
      <c r="I332" s="124">
        <f t="shared" si="155"/>
        <v>2.7174293463966923</v>
      </c>
      <c r="J332" s="124">
        <f t="shared" si="155"/>
        <v>2.8124916852195327</v>
      </c>
      <c r="K332" s="124">
        <f t="shared" si="155"/>
        <v>2.9096897550664629</v>
      </c>
      <c r="L332" s="124">
        <f t="shared" si="155"/>
        <v>3.0090748184799074</v>
      </c>
      <c r="M332" s="124">
        <f t="shared" si="155"/>
        <v>3.1229627754940283</v>
      </c>
      <c r="N332" s="124">
        <f t="shared" si="155"/>
        <v>3.2550096514045928</v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:Y332" si="157">IF(W313=0,"",W313/W294)</f>
        <v/>
      </c>
      <c r="X332" s="124">
        <f t="shared" si="157"/>
        <v>3.7944903092696514</v>
      </c>
      <c r="Y332" s="124" t="str">
        <f t="shared" si="157"/>
        <v/>
      </c>
      <c r="DA332" s="130" t="s">
        <v>3689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2.1749092952300888</v>
      </c>
      <c r="D333" s="111">
        <f t="shared" si="158"/>
        <v>2.2625469324608978</v>
      </c>
      <c r="E333" s="111">
        <f t="shared" si="158"/>
        <v>2.351498426392244</v>
      </c>
      <c r="F333" s="111">
        <f t="shared" si="158"/>
        <v>2.4411643394859039</v>
      </c>
      <c r="G333" s="111">
        <f t="shared" si="158"/>
        <v>2.5320641354857836</v>
      </c>
      <c r="H333" s="111">
        <f t="shared" si="158"/>
        <v>2.6241161746312605</v>
      </c>
      <c r="I333" s="111">
        <f t="shared" si="158"/>
        <v>2.7174293463966923</v>
      </c>
      <c r="J333" s="111">
        <f t="shared" si="158"/>
        <v>2.8124916852195327</v>
      </c>
      <c r="K333" s="111">
        <f t="shared" si="158"/>
        <v>2.9096897550664629</v>
      </c>
      <c r="L333" s="111">
        <f t="shared" si="158"/>
        <v>3.0090748184799074</v>
      </c>
      <c r="M333" s="111">
        <f t="shared" si="158"/>
        <v>3.1229627754940283</v>
      </c>
      <c r="N333" s="111">
        <f t="shared" si="158"/>
        <v>3.2550096514045928</v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:Y333" si="160">IF(W314=0,"",W314/W295)</f>
        <v/>
      </c>
      <c r="X333" s="111">
        <f t="shared" si="160"/>
        <v>3.7944903092696514</v>
      </c>
      <c r="Y333" s="111" t="str">
        <f t="shared" si="160"/>
        <v/>
      </c>
      <c r="DA333" s="63" t="s">
        <v>3690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0.62534716131138379</v>
      </c>
      <c r="D334" s="124">
        <f t="shared" si="161"/>
        <v>0.66048358477906899</v>
      </c>
      <c r="E334" s="124">
        <f t="shared" si="161"/>
        <v>0.68896029365208922</v>
      </c>
      <c r="F334" s="124">
        <f t="shared" si="161"/>
        <v>0.72592127326046618</v>
      </c>
      <c r="G334" s="124">
        <f t="shared" si="161"/>
        <v>0.70240257447273036</v>
      </c>
      <c r="H334" s="124">
        <f t="shared" si="161"/>
        <v>0.70999272189080531</v>
      </c>
      <c r="I334" s="124">
        <f t="shared" si="161"/>
        <v>0.76263979543015281</v>
      </c>
      <c r="J334" s="124">
        <f t="shared" si="161"/>
        <v>0.78024856923101571</v>
      </c>
      <c r="K334" s="124">
        <f t="shared" si="161"/>
        <v>0.76994997404736787</v>
      </c>
      <c r="L334" s="124">
        <f t="shared" si="161"/>
        <v>0.75282705428586061</v>
      </c>
      <c r="M334" s="124">
        <f t="shared" si="161"/>
        <v>0.74608270071486127</v>
      </c>
      <c r="N334" s="124">
        <f t="shared" si="161"/>
        <v>0.76938886200020062</v>
      </c>
      <c r="O334" s="124">
        <f t="shared" si="161"/>
        <v>0.7915181457212026</v>
      </c>
      <c r="P334" s="124">
        <f t="shared" si="161"/>
        <v>0.82559599344212131</v>
      </c>
      <c r="Q334" s="124">
        <f t="shared" si="161"/>
        <v>0.78942793163557345</v>
      </c>
      <c r="R334" s="124">
        <f t="shared" ref="R334:V334" si="162">IF(R315=0,"",R315/R296)</f>
        <v>0.84334978226086987</v>
      </c>
      <c r="S334" s="124">
        <f t="shared" si="162"/>
        <v>0.88114921291109072</v>
      </c>
      <c r="T334" s="124">
        <f t="shared" si="162"/>
        <v>0.76983116708514943</v>
      </c>
      <c r="U334" s="124">
        <f t="shared" si="162"/>
        <v>0.82709769252133769</v>
      </c>
      <c r="V334" s="124">
        <f t="shared" si="162"/>
        <v>0.81567823481305857</v>
      </c>
      <c r="W334" s="124">
        <f t="shared" ref="W334:Y334" si="163">IF(W315=0,"",W315/W296)</f>
        <v>0.85135569520662513</v>
      </c>
      <c r="X334" s="124">
        <f t="shared" si="163"/>
        <v>0.8312686992350905</v>
      </c>
      <c r="Y334" s="124">
        <f t="shared" si="163"/>
        <v>0.84188455950619445</v>
      </c>
      <c r="DA334" s="130" t="s">
        <v>3691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>
        <f t="shared" si="164"/>
        <v>0.73986124635177042</v>
      </c>
      <c r="E335" s="111" t="str">
        <f t="shared" si="164"/>
        <v/>
      </c>
      <c r="F335" s="111">
        <f t="shared" si="164"/>
        <v>0.74851878128138383</v>
      </c>
      <c r="G335" s="111">
        <f t="shared" si="164"/>
        <v>0.75284820053543744</v>
      </c>
      <c r="H335" s="111">
        <f t="shared" si="164"/>
        <v>0.75717816337532873</v>
      </c>
      <c r="I335" s="111">
        <f t="shared" si="164"/>
        <v>0.76150879719052522</v>
      </c>
      <c r="J335" s="111">
        <f t="shared" si="164"/>
        <v>0.76584062385070861</v>
      </c>
      <c r="K335" s="111">
        <f t="shared" si="164"/>
        <v>0.770174087082375</v>
      </c>
      <c r="L335" s="111">
        <f t="shared" si="164"/>
        <v>0.7745093056005542</v>
      </c>
      <c r="M335" s="111">
        <f t="shared" si="164"/>
        <v>0.778890851167647</v>
      </c>
      <c r="N335" s="111">
        <f t="shared" si="164"/>
        <v>0.78333539329295032</v>
      </c>
      <c r="O335" s="111">
        <f t="shared" si="164"/>
        <v>0.78782269419682349</v>
      </c>
      <c r="P335" s="111">
        <f t="shared" si="164"/>
        <v>0.79225895720466843</v>
      </c>
      <c r="Q335" s="111">
        <f t="shared" si="164"/>
        <v>0.79638324559769902</v>
      </c>
      <c r="R335" s="111">
        <f t="shared" ref="R335:V335" si="165">IF(R316=0,"",R316/R297)</f>
        <v>0.79998142086849722</v>
      </c>
      <c r="S335" s="111">
        <f t="shared" si="165"/>
        <v>0.80329489975031598</v>
      </c>
      <c r="T335" s="111">
        <f t="shared" si="165"/>
        <v>0.80638178957188889</v>
      </c>
      <c r="U335" s="111">
        <f t="shared" si="165"/>
        <v>0.80930019766195982</v>
      </c>
      <c r="V335" s="111">
        <f t="shared" si="165"/>
        <v>0.81210823134926824</v>
      </c>
      <c r="W335" s="111">
        <f t="shared" ref="W335:Y335" si="166">IF(W316=0,"",W316/W297)</f>
        <v>0.81473367465548296</v>
      </c>
      <c r="X335" s="111">
        <f t="shared" si="166"/>
        <v>0.81717780603613577</v>
      </c>
      <c r="Y335" s="111">
        <f t="shared" si="166"/>
        <v>0.81952101053030091</v>
      </c>
      <c r="DA335" s="63" t="s">
        <v>3692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3693</v>
      </c>
    </row>
    <row r="337" spans="1:105" ht="12" customHeight="1" x14ac:dyDescent="0.25">
      <c r="A337" s="100" t="s">
        <v>197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3694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3695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0.62534716131138379</v>
      </c>
      <c r="D339" s="112">
        <f t="shared" si="176"/>
        <v>0.62670832292646306</v>
      </c>
      <c r="E339" s="112">
        <f t="shared" si="176"/>
        <v>0.62819845777776251</v>
      </c>
      <c r="F339" s="112">
        <f t="shared" si="176"/>
        <v>0.62970657181846712</v>
      </c>
      <c r="G339" s="112">
        <f t="shared" si="176"/>
        <v>0.63133446900150703</v>
      </c>
      <c r="H339" s="112">
        <f t="shared" si="176"/>
        <v>0.63307065784538941</v>
      </c>
      <c r="I339" s="112">
        <f t="shared" si="176"/>
        <v>0.6349415409887994</v>
      </c>
      <c r="J339" s="112">
        <f t="shared" si="176"/>
        <v>0.63705298501344965</v>
      </c>
      <c r="K339" s="112">
        <f t="shared" si="176"/>
        <v>0.63949851400060742</v>
      </c>
      <c r="L339" s="112">
        <f t="shared" si="176"/>
        <v>0.64231028323811223</v>
      </c>
      <c r="M339" s="112">
        <f t="shared" si="176"/>
        <v>0.64765579522067107</v>
      </c>
      <c r="N339" s="112">
        <f t="shared" si="176"/>
        <v>0.65647006305231648</v>
      </c>
      <c r="O339" s="112">
        <f t="shared" si="176"/>
        <v>0.66991067571831842</v>
      </c>
      <c r="P339" s="112">
        <f t="shared" si="176"/>
        <v>0.68734040994224455</v>
      </c>
      <c r="Q339" s="112">
        <f t="shared" si="176"/>
        <v>0.7041563951272678</v>
      </c>
      <c r="R339" s="112">
        <f t="shared" ref="R339:V339" si="177">IF(R320=0,"",R320/R301)</f>
        <v>0.71553643409503476</v>
      </c>
      <c r="S339" s="112" t="str">
        <f t="shared" si="177"/>
        <v/>
      </c>
      <c r="T339" s="112">
        <f t="shared" si="177"/>
        <v>0.7375014642947374</v>
      </c>
      <c r="U339" s="112">
        <f t="shared" si="177"/>
        <v>0.74846561022222202</v>
      </c>
      <c r="V339" s="112">
        <f t="shared" si="177"/>
        <v>0.75923661262366182</v>
      </c>
      <c r="W339" s="112">
        <f t="shared" ref="W339:Y339" si="178">IF(W320=0,"",W320/W301)</f>
        <v>0.76907411108107782</v>
      </c>
      <c r="X339" s="112">
        <f t="shared" si="178"/>
        <v>0.78080236011595339</v>
      </c>
      <c r="Y339" s="112">
        <f t="shared" si="178"/>
        <v>0.79174410362103376</v>
      </c>
      <c r="DA339" s="131" t="s">
        <v>3696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>
        <f t="shared" si="179"/>
        <v>0.9705241326187164</v>
      </c>
      <c r="F340" s="113">
        <f t="shared" si="179"/>
        <v>0.96120946774143723</v>
      </c>
      <c r="G340" s="113">
        <f t="shared" si="179"/>
        <v>0.96277022875442397</v>
      </c>
      <c r="H340" s="113">
        <f t="shared" si="179"/>
        <v>0.9492433241053897</v>
      </c>
      <c r="I340" s="113">
        <f t="shared" si="179"/>
        <v>0.95874641824638329</v>
      </c>
      <c r="J340" s="113">
        <f t="shared" si="179"/>
        <v>0.96163097311551327</v>
      </c>
      <c r="K340" s="113">
        <f t="shared" si="179"/>
        <v>0.96454268456701497</v>
      </c>
      <c r="L340" s="113">
        <f t="shared" si="179"/>
        <v>0.96523050002960142</v>
      </c>
      <c r="M340" s="113">
        <f t="shared" si="179"/>
        <v>0.94942955289900621</v>
      </c>
      <c r="N340" s="113">
        <f t="shared" si="179"/>
        <v>0.96738049220836297</v>
      </c>
      <c r="O340" s="113">
        <f t="shared" si="179"/>
        <v>0.98157315806295686</v>
      </c>
      <c r="P340" s="113">
        <f t="shared" si="179"/>
        <v>0.96250904209019739</v>
      </c>
      <c r="Q340" s="113">
        <f t="shared" si="179"/>
        <v>0.99453132708869441</v>
      </c>
      <c r="R340" s="113">
        <f t="shared" ref="R340:V340" si="180">IF(R321=0,"",R321/R302)</f>
        <v>0.98993744191275401</v>
      </c>
      <c r="S340" s="113">
        <f t="shared" si="180"/>
        <v>0.97973487940854687</v>
      </c>
      <c r="T340" s="113" t="str">
        <f t="shared" si="180"/>
        <v/>
      </c>
      <c r="U340" s="113">
        <f t="shared" si="180"/>
        <v>0.97204579690094106</v>
      </c>
      <c r="V340" s="113">
        <f t="shared" si="180"/>
        <v>0.97816382335955288</v>
      </c>
      <c r="W340" s="113">
        <f t="shared" ref="W340:Y340" si="181">IF(W321=0,"",W321/W302)</f>
        <v>0.97809437158642243</v>
      </c>
      <c r="X340" s="113">
        <f t="shared" si="181"/>
        <v>0.97774133700659682</v>
      </c>
      <c r="Y340" s="113">
        <f t="shared" si="181"/>
        <v>0.9827507063702291</v>
      </c>
      <c r="DA340" s="132" t="s">
        <v>3697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>
        <f t="shared" si="182"/>
        <v>0.62819845777776251</v>
      </c>
      <c r="F341" s="111">
        <f t="shared" si="182"/>
        <v>0.62970657181846712</v>
      </c>
      <c r="G341" s="111">
        <f t="shared" si="182"/>
        <v>0.63133446900150703</v>
      </c>
      <c r="H341" s="111">
        <f t="shared" si="182"/>
        <v>0.63307065784538941</v>
      </c>
      <c r="I341" s="111">
        <f t="shared" si="182"/>
        <v>0.6349415409887994</v>
      </c>
      <c r="J341" s="111">
        <f t="shared" si="182"/>
        <v>0.63705298501344965</v>
      </c>
      <c r="K341" s="111">
        <f t="shared" si="182"/>
        <v>0.63949851400060742</v>
      </c>
      <c r="L341" s="111">
        <f t="shared" si="182"/>
        <v>0.64231028323811223</v>
      </c>
      <c r="M341" s="111">
        <f t="shared" si="182"/>
        <v>0.64765579522067107</v>
      </c>
      <c r="N341" s="111">
        <f t="shared" si="182"/>
        <v>0.65647006305231648</v>
      </c>
      <c r="O341" s="111">
        <f t="shared" si="182"/>
        <v>0.6699106757183183</v>
      </c>
      <c r="P341" s="111">
        <f t="shared" si="182"/>
        <v>0.68734040994224455</v>
      </c>
      <c r="Q341" s="111">
        <f t="shared" si="182"/>
        <v>0.7041563951272678</v>
      </c>
      <c r="R341" s="111">
        <f t="shared" ref="R341:V341" si="183">IF(R322=0,"",R322/R303)</f>
        <v>0.71553643409503476</v>
      </c>
      <c r="S341" s="111">
        <f t="shared" si="183"/>
        <v>0.72656173029286086</v>
      </c>
      <c r="T341" s="111" t="str">
        <f t="shared" si="183"/>
        <v/>
      </c>
      <c r="U341" s="111">
        <f t="shared" si="183"/>
        <v>0.74846561022222202</v>
      </c>
      <c r="V341" s="111">
        <f t="shared" si="183"/>
        <v>0.75923661262366182</v>
      </c>
      <c r="W341" s="111">
        <f t="shared" ref="W341:Y341" si="184">IF(W322=0,"",W322/W303)</f>
        <v>0.76907411108107782</v>
      </c>
      <c r="X341" s="111">
        <f t="shared" si="184"/>
        <v>0.78080236011595339</v>
      </c>
      <c r="Y341" s="111">
        <f t="shared" si="184"/>
        <v>0.79174410362103376</v>
      </c>
      <c r="DA341" s="63" t="s">
        <v>3698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 t="str">
        <f t="shared" si="186"/>
        <v/>
      </c>
      <c r="U342" s="111">
        <f t="shared" si="186"/>
        <v>1</v>
      </c>
      <c r="V342" s="111">
        <f t="shared" si="186"/>
        <v>1</v>
      </c>
      <c r="W342" s="111">
        <f t="shared" ref="W342:Y342" si="187">IF(W323=0,"",W323/W304)</f>
        <v>1</v>
      </c>
      <c r="X342" s="111">
        <f t="shared" si="187"/>
        <v>1</v>
      </c>
      <c r="Y342" s="111">
        <f t="shared" si="187"/>
        <v>1</v>
      </c>
      <c r="DA342" s="63" t="s">
        <v>3699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0.6914740337712727</v>
      </c>
      <c r="D343" s="124">
        <f t="shared" si="188"/>
        <v>0.67511860340820562</v>
      </c>
      <c r="E343" s="124">
        <f t="shared" si="188"/>
        <v>0.69195295201840856</v>
      </c>
      <c r="F343" s="124">
        <f t="shared" si="188"/>
        <v>0.70156320569926811</v>
      </c>
      <c r="G343" s="124">
        <f t="shared" si="188"/>
        <v>0.70238969626198278</v>
      </c>
      <c r="H343" s="124">
        <f t="shared" si="188"/>
        <v>0.70366171551706147</v>
      </c>
      <c r="I343" s="124">
        <f t="shared" si="188"/>
        <v>0.70302207071826095</v>
      </c>
      <c r="J343" s="124">
        <f t="shared" si="188"/>
        <v>0.7116851697083949</v>
      </c>
      <c r="K343" s="124">
        <f t="shared" si="188"/>
        <v>0.6985174825835696</v>
      </c>
      <c r="L343" s="124">
        <f t="shared" si="188"/>
        <v>0.70251466220445613</v>
      </c>
      <c r="M343" s="124">
        <f t="shared" si="188"/>
        <v>0.69363294166986988</v>
      </c>
      <c r="N343" s="124">
        <f t="shared" si="188"/>
        <v>0.70177263380167809</v>
      </c>
      <c r="O343" s="124">
        <f t="shared" si="188"/>
        <v>0.71128014447590482</v>
      </c>
      <c r="P343" s="124">
        <f t="shared" si="188"/>
        <v>0.72747097262097826</v>
      </c>
      <c r="Q343" s="124">
        <f t="shared" si="188"/>
        <v>0.74773271533611796</v>
      </c>
      <c r="R343" s="124">
        <f t="shared" ref="R343:V343" si="189">IF(R324=0,"",R324/R305)</f>
        <v>0.74359138421858162</v>
      </c>
      <c r="S343" s="124">
        <f t="shared" si="189"/>
        <v>0.81539503626162235</v>
      </c>
      <c r="T343" s="124">
        <f t="shared" si="189"/>
        <v>0.83322616435072616</v>
      </c>
      <c r="U343" s="124">
        <f t="shared" si="189"/>
        <v>0.77481267887844729</v>
      </c>
      <c r="V343" s="124">
        <f t="shared" si="189"/>
        <v>0.81879050641472229</v>
      </c>
      <c r="W343" s="124">
        <f t="shared" ref="W343:Y343" si="190">IF(W324=0,"",W324/W305)</f>
        <v>0.80711463415423268</v>
      </c>
      <c r="X343" s="124">
        <f t="shared" si="190"/>
        <v>0.82634356902542305</v>
      </c>
      <c r="Y343" s="124">
        <f t="shared" si="190"/>
        <v>0.81909062272321886</v>
      </c>
      <c r="DA343" s="130" t="s">
        <v>3700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0.57052402274354863</v>
      </c>
      <c r="D344" s="111">
        <f t="shared" si="191"/>
        <v>0.57118525269003906</v>
      </c>
      <c r="E344" s="111">
        <f t="shared" si="191"/>
        <v>0.5718465421991985</v>
      </c>
      <c r="F344" s="111">
        <f t="shared" si="191"/>
        <v>0.57250783983053966</v>
      </c>
      <c r="G344" s="111">
        <f t="shared" si="191"/>
        <v>0.57316919231559527</v>
      </c>
      <c r="H344" s="111">
        <f t="shared" si="191"/>
        <v>0.57383059393502067</v>
      </c>
      <c r="I344" s="111">
        <f t="shared" si="191"/>
        <v>0.57449205620346633</v>
      </c>
      <c r="J344" s="111">
        <f t="shared" si="191"/>
        <v>0.57515362629239353</v>
      </c>
      <c r="K344" s="111">
        <f t="shared" si="191"/>
        <v>0.57581534430995052</v>
      </c>
      <c r="L344" s="111">
        <f t="shared" si="191"/>
        <v>0.57647722098671128</v>
      </c>
      <c r="M344" s="111">
        <f t="shared" si="191"/>
        <v>0.57697987854692467</v>
      </c>
      <c r="N344" s="111">
        <f t="shared" si="191"/>
        <v>0.57726084047889148</v>
      </c>
      <c r="O344" s="111">
        <f t="shared" si="191"/>
        <v>0.5774287640451119</v>
      </c>
      <c r="P344" s="111">
        <f t="shared" si="191"/>
        <v>0.57789732699681251</v>
      </c>
      <c r="Q344" s="111">
        <f t="shared" si="191"/>
        <v>0.57980448766864656</v>
      </c>
      <c r="R344" s="111">
        <f t="shared" ref="R344:V344" si="192">IF(R325=0,"",R325/R306)</f>
        <v>0.58481412385637777</v>
      </c>
      <c r="S344" s="111" t="str">
        <f t="shared" si="192"/>
        <v/>
      </c>
      <c r="T344" s="111" t="str">
        <f t="shared" si="192"/>
        <v/>
      </c>
      <c r="U344" s="111">
        <f t="shared" si="192"/>
        <v>0.60670449666250437</v>
      </c>
      <c r="V344" s="111">
        <f t="shared" si="192"/>
        <v>0.61172118869609837</v>
      </c>
      <c r="W344" s="111">
        <f t="shared" ref="W344:Y344" si="193">IF(W325=0,"",W325/W306)</f>
        <v>0.61413224897628838</v>
      </c>
      <c r="X344" s="111">
        <f t="shared" si="193"/>
        <v>0.61452954699514772</v>
      </c>
      <c r="Y344" s="111">
        <f t="shared" si="193"/>
        <v>0.61456927679703366</v>
      </c>
      <c r="DA344" s="63" t="s">
        <v>3701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0.74082437666678591</v>
      </c>
      <c r="D345" s="45">
        <f t="shared" si="194"/>
        <v>0.74220613794717127</v>
      </c>
      <c r="E345" s="45">
        <f t="shared" si="194"/>
        <v>0.74365304959157019</v>
      </c>
      <c r="F345" s="45">
        <f t="shared" si="194"/>
        <v>0.74510884537651667</v>
      </c>
      <c r="G345" s="45">
        <f t="shared" si="194"/>
        <v>0.74662464081463764</v>
      </c>
      <c r="H345" s="45">
        <f t="shared" si="194"/>
        <v>0.74819418001792459</v>
      </c>
      <c r="I345" s="45">
        <f t="shared" si="194"/>
        <v>0.74983005785018264</v>
      </c>
      <c r="J345" s="45">
        <f t="shared" si="194"/>
        <v>0.75158387102283342</v>
      </c>
      <c r="K345" s="45">
        <f t="shared" si="194"/>
        <v>0.75349949031213515</v>
      </c>
      <c r="L345" s="45">
        <f t="shared" si="194"/>
        <v>0.75558865294934729</v>
      </c>
      <c r="M345" s="45">
        <f t="shared" si="194"/>
        <v>0.75857569386228418</v>
      </c>
      <c r="N345" s="45">
        <f t="shared" si="194"/>
        <v>0.76266682432050648</v>
      </c>
      <c r="O345" s="45">
        <f t="shared" si="194"/>
        <v>0.76835104067198634</v>
      </c>
      <c r="P345" s="45">
        <f t="shared" si="194"/>
        <v>0.77586818058908402</v>
      </c>
      <c r="Q345" s="45">
        <f t="shared" si="194"/>
        <v>0.78559543296147938</v>
      </c>
      <c r="R345" s="45">
        <f t="shared" ref="R345:V345" si="195">IF(R326=0,"",R326/R307)</f>
        <v>0.79883189781301212</v>
      </c>
      <c r="S345" s="45">
        <f t="shared" si="195"/>
        <v>0.81539503626162235</v>
      </c>
      <c r="T345" s="45">
        <f t="shared" si="195"/>
        <v>0.83322616435072616</v>
      </c>
      <c r="U345" s="45">
        <f t="shared" si="195"/>
        <v>0.85026659812378902</v>
      </c>
      <c r="V345" s="45">
        <f t="shared" si="195"/>
        <v>0.86445765362425353</v>
      </c>
      <c r="W345" s="45">
        <f t="shared" ref="W345:Y345" si="196">IF(W326=0,"",W326/W307)</f>
        <v>0.87508405009620061</v>
      </c>
      <c r="X345" s="45">
        <f t="shared" si="196"/>
        <v>0.8827618908468241</v>
      </c>
      <c r="Y345" s="45">
        <f t="shared" si="196"/>
        <v>0.88957056796518896</v>
      </c>
      <c r="DA345" s="60" t="s">
        <v>3702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1.6291109374042554E-4</v>
      </c>
      <c r="D347" s="117">
        <f t="shared" si="197"/>
        <v>1.6799721907479205E-4</v>
      </c>
      <c r="E347" s="117">
        <f t="shared" si="197"/>
        <v>1.7128742314829326E-4</v>
      </c>
      <c r="F347" s="117">
        <f t="shared" si="197"/>
        <v>1.7589391434374234E-4</v>
      </c>
      <c r="G347" s="117">
        <f t="shared" si="197"/>
        <v>1.8263502889646386E-4</v>
      </c>
      <c r="H347" s="117">
        <f t="shared" si="197"/>
        <v>3.7895576220714337E-4</v>
      </c>
      <c r="I347" s="117">
        <f t="shared" si="197"/>
        <v>3.93462848233872E-4</v>
      </c>
      <c r="J347" s="117">
        <f t="shared" si="197"/>
        <v>3.9718180849887812E-4</v>
      </c>
      <c r="K347" s="117">
        <f t="shared" si="197"/>
        <v>3.8854620808187143E-4</v>
      </c>
      <c r="L347" s="117">
        <f t="shared" si="197"/>
        <v>3.8525390202948995E-4</v>
      </c>
      <c r="M347" s="117">
        <f t="shared" si="197"/>
        <v>5.4923078785100573E-4</v>
      </c>
      <c r="N347" s="117">
        <f t="shared" si="197"/>
        <v>5.3103289716434202E-4</v>
      </c>
      <c r="O347" s="117">
        <f t="shared" si="197"/>
        <v>3.4511582616427664E-4</v>
      </c>
      <c r="P347" s="117">
        <f t="shared" si="197"/>
        <v>1.7200082123106428E-4</v>
      </c>
      <c r="Q347" s="117">
        <f t="shared" si="197"/>
        <v>1.7435652401875896E-4</v>
      </c>
      <c r="R347" s="117">
        <f t="shared" ref="R347:V347" si="198">R348+R351+R353+R362</f>
        <v>1.782592060961549E-4</v>
      </c>
      <c r="S347" s="117">
        <f t="shared" si="198"/>
        <v>0</v>
      </c>
      <c r="T347" s="117">
        <f t="shared" si="198"/>
        <v>0</v>
      </c>
      <c r="U347" s="117">
        <f t="shared" si="198"/>
        <v>1.7345910730688451E-4</v>
      </c>
      <c r="V347" s="117">
        <f t="shared" si="198"/>
        <v>1.6811381032069732E-4</v>
      </c>
      <c r="W347" s="117">
        <f t="shared" ref="W347:Y347" si="199">W348+W351+W353+W362</f>
        <v>1.7898591524580533E-4</v>
      </c>
      <c r="X347" s="117">
        <f t="shared" si="199"/>
        <v>2.0232885471681741E-4</v>
      </c>
      <c r="Y347" s="117">
        <f t="shared" si="199"/>
        <v>3.3753422309451672E-4</v>
      </c>
      <c r="DA347" s="129" t="s">
        <v>3853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3854</v>
      </c>
    </row>
    <row r="349" spans="1:105" ht="12" customHeight="1" x14ac:dyDescent="0.25">
      <c r="A349" s="97" t="s">
        <v>197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3855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3856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3857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3858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3859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3860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3861</v>
      </c>
    </row>
    <row r="356" spans="1:105" ht="12" customHeight="1" x14ac:dyDescent="0.25">
      <c r="A356" s="100" t="s">
        <v>197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3862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3863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3864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3865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3866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3867</v>
      </c>
    </row>
    <row r="362" spans="1:105" ht="12" customHeight="1" x14ac:dyDescent="0.25">
      <c r="A362" s="121" t="s">
        <v>54</v>
      </c>
      <c r="B362" s="122"/>
      <c r="C362" s="122">
        <v>1.6291109374042554E-4</v>
      </c>
      <c r="D362" s="122">
        <v>1.6799721907479205E-4</v>
      </c>
      <c r="E362" s="122">
        <v>1.7128742314829326E-4</v>
      </c>
      <c r="F362" s="122">
        <v>1.7589391434374234E-4</v>
      </c>
      <c r="G362" s="122">
        <v>1.8263502889646386E-4</v>
      </c>
      <c r="H362" s="122">
        <v>3.7895576220714337E-4</v>
      </c>
      <c r="I362" s="122">
        <v>3.93462848233872E-4</v>
      </c>
      <c r="J362" s="122">
        <v>3.9718180849887812E-4</v>
      </c>
      <c r="K362" s="122">
        <v>3.8854620808187143E-4</v>
      </c>
      <c r="L362" s="122">
        <v>3.8525390202948995E-4</v>
      </c>
      <c r="M362" s="122">
        <v>5.4923078785100573E-4</v>
      </c>
      <c r="N362" s="122">
        <v>5.3103289716434202E-4</v>
      </c>
      <c r="O362" s="122">
        <v>3.4511582616427664E-4</v>
      </c>
      <c r="P362" s="122">
        <v>1.7200082123106428E-4</v>
      </c>
      <c r="Q362" s="122">
        <v>1.7435652401875896E-4</v>
      </c>
      <c r="R362" s="122">
        <v>1.782592060961549E-4</v>
      </c>
      <c r="S362" s="122">
        <v>0</v>
      </c>
      <c r="T362" s="122">
        <v>0</v>
      </c>
      <c r="U362" s="122">
        <v>1.7345910730688451E-4</v>
      </c>
      <c r="V362" s="122">
        <v>1.6811381032069732E-4</v>
      </c>
      <c r="W362" s="122">
        <v>1.7898591524580533E-4</v>
      </c>
      <c r="X362" s="122">
        <v>2.0232885471681741E-4</v>
      </c>
      <c r="Y362" s="122">
        <v>3.3753422309451672E-4</v>
      </c>
      <c r="DA362" s="130" t="s">
        <v>3868</v>
      </c>
    </row>
    <row r="363" spans="1:105" ht="12" customHeight="1" x14ac:dyDescent="0.25">
      <c r="A363" s="97" t="s">
        <v>50</v>
      </c>
      <c r="B363" s="98"/>
      <c r="C363" s="98">
        <v>1.6291109374042554E-4</v>
      </c>
      <c r="D363" s="98">
        <v>1.6799721907479205E-4</v>
      </c>
      <c r="E363" s="98">
        <v>1.7128742314829326E-4</v>
      </c>
      <c r="F363" s="98">
        <v>1.7589391434374234E-4</v>
      </c>
      <c r="G363" s="98">
        <v>1.8263502889646386E-4</v>
      </c>
      <c r="H363" s="98">
        <v>3.7895576220714337E-4</v>
      </c>
      <c r="I363" s="98">
        <v>3.93462848233872E-4</v>
      </c>
      <c r="J363" s="98">
        <v>3.9718180849887812E-4</v>
      </c>
      <c r="K363" s="98">
        <v>3.8854620808187143E-4</v>
      </c>
      <c r="L363" s="98">
        <v>3.8525390202948995E-4</v>
      </c>
      <c r="M363" s="98">
        <v>5.4923078785100573E-4</v>
      </c>
      <c r="N363" s="98">
        <v>5.3103289716434202E-4</v>
      </c>
      <c r="O363" s="98">
        <v>3.4511582616427664E-4</v>
      </c>
      <c r="P363" s="98">
        <v>1.7200082123106428E-4</v>
      </c>
      <c r="Q363" s="98">
        <v>1.7435652401875896E-4</v>
      </c>
      <c r="R363" s="98">
        <v>1.782592060961549E-4</v>
      </c>
      <c r="S363" s="98">
        <v>0</v>
      </c>
      <c r="T363" s="98">
        <v>0</v>
      </c>
      <c r="U363" s="98">
        <v>1.7345910730688451E-4</v>
      </c>
      <c r="V363" s="98">
        <v>1.6811381032069732E-4</v>
      </c>
      <c r="W363" s="98">
        <v>1.7898591524580533E-4</v>
      </c>
      <c r="X363" s="98">
        <v>2.0232885471681741E-4</v>
      </c>
      <c r="Y363" s="98">
        <v>3.3753422309451672E-4</v>
      </c>
      <c r="DA363" s="63" t="s">
        <v>3869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3870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5418.4177369369409</v>
      </c>
      <c r="D366" s="117">
        <f t="shared" si="204"/>
        <v>5448.0231915641398</v>
      </c>
      <c r="E366" s="117">
        <f t="shared" si="204"/>
        <v>5577.2546256955584</v>
      </c>
      <c r="F366" s="117">
        <f t="shared" si="204"/>
        <v>5701.7637604431329</v>
      </c>
      <c r="G366" s="117">
        <f t="shared" si="204"/>
        <v>5926.724663485842</v>
      </c>
      <c r="H366" s="117">
        <f t="shared" si="204"/>
        <v>5979.2983417472115</v>
      </c>
      <c r="I366" s="117">
        <f t="shared" si="204"/>
        <v>5889.271977202663</v>
      </c>
      <c r="J366" s="117">
        <f t="shared" si="204"/>
        <v>5780.0046213062433</v>
      </c>
      <c r="K366" s="117">
        <f t="shared" si="204"/>
        <v>5776.4177988624597</v>
      </c>
      <c r="L366" s="117">
        <f t="shared" si="204"/>
        <v>5839.2672625788737</v>
      </c>
      <c r="M366" s="117">
        <f t="shared" si="204"/>
        <v>5769.134341882951</v>
      </c>
      <c r="N366" s="117">
        <f t="shared" si="204"/>
        <v>5572.7221738888647</v>
      </c>
      <c r="O366" s="117">
        <f t="shared" si="204"/>
        <v>5174.3940372230318</v>
      </c>
      <c r="P366" s="117">
        <f t="shared" si="204"/>
        <v>5055.8604630504233</v>
      </c>
      <c r="Q366" s="117">
        <f t="shared" si="204"/>
        <v>4886.7950872316906</v>
      </c>
      <c r="R366" s="117">
        <f t="shared" ref="R366:V366" si="205">R367+R370+R372+R381</f>
        <v>4699.0468419291919</v>
      </c>
      <c r="S366" s="117">
        <f t="shared" si="205"/>
        <v>4623.0345489915817</v>
      </c>
      <c r="T366" s="117">
        <f t="shared" si="205"/>
        <v>4863.9375787825484</v>
      </c>
      <c r="U366" s="117">
        <f t="shared" si="205"/>
        <v>4756.5015554285292</v>
      </c>
      <c r="V366" s="117">
        <f t="shared" si="205"/>
        <v>4657.9995712475284</v>
      </c>
      <c r="W366" s="117">
        <f t="shared" ref="W366:Y366" si="206">W367+W370+W372+W381</f>
        <v>4553.8443690764816</v>
      </c>
      <c r="X366" s="117">
        <f t="shared" si="206"/>
        <v>4486.6336455902274</v>
      </c>
      <c r="Y366" s="117">
        <f t="shared" si="206"/>
        <v>4257.9962816659508</v>
      </c>
      <c r="DA366" s="129" t="s">
        <v>4021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3508.7480170922631</v>
      </c>
      <c r="D367" s="122">
        <f t="shared" si="207"/>
        <v>3684.527137070048</v>
      </c>
      <c r="E367" s="122">
        <f t="shared" si="207"/>
        <v>3904.0544909455984</v>
      </c>
      <c r="F367" s="122">
        <f t="shared" si="207"/>
        <v>4069.1212868249095</v>
      </c>
      <c r="G367" s="122">
        <f t="shared" si="207"/>
        <v>4216.4984543920882</v>
      </c>
      <c r="H367" s="122">
        <f t="shared" si="207"/>
        <v>4234.4651063906331</v>
      </c>
      <c r="I367" s="122">
        <f t="shared" si="207"/>
        <v>4206.0165523210544</v>
      </c>
      <c r="J367" s="122">
        <f t="shared" si="207"/>
        <v>4123.017409090211</v>
      </c>
      <c r="K367" s="122">
        <f t="shared" si="207"/>
        <v>4117.7317255165453</v>
      </c>
      <c r="L367" s="122">
        <f t="shared" si="207"/>
        <v>4160.7646102799154</v>
      </c>
      <c r="M367" s="122">
        <f t="shared" si="207"/>
        <v>4048.6095596634786</v>
      </c>
      <c r="N367" s="122">
        <f t="shared" si="207"/>
        <v>3888.1215890216931</v>
      </c>
      <c r="O367" s="122">
        <f t="shared" si="207"/>
        <v>3664.2651092141368</v>
      </c>
      <c r="P367" s="122">
        <f t="shared" si="207"/>
        <v>3489.8481444284107</v>
      </c>
      <c r="Q367" s="122">
        <f t="shared" si="207"/>
        <v>3350.6927834908061</v>
      </c>
      <c r="R367" s="122">
        <f t="shared" ref="R367:V367" si="208">SUM(R368:R369)</f>
        <v>3128.0681662708362</v>
      </c>
      <c r="S367" s="122">
        <f t="shared" si="208"/>
        <v>3099.2997033832598</v>
      </c>
      <c r="T367" s="122">
        <f t="shared" si="208"/>
        <v>3177.1190980217229</v>
      </c>
      <c r="U367" s="122">
        <f t="shared" si="208"/>
        <v>3095.7324948373152</v>
      </c>
      <c r="V367" s="122">
        <f t="shared" si="208"/>
        <v>3023.4006092281475</v>
      </c>
      <c r="W367" s="122">
        <f t="shared" ref="W367:Y367" si="209">SUM(W368:W369)</f>
        <v>2914.9389578833884</v>
      </c>
      <c r="X367" s="122">
        <f t="shared" si="209"/>
        <v>2805.6298059993155</v>
      </c>
      <c r="Y367" s="122">
        <f t="shared" si="209"/>
        <v>2697.0073948860413</v>
      </c>
      <c r="DA367" s="130" t="s">
        <v>4022</v>
      </c>
    </row>
    <row r="368" spans="1:105" ht="12" customHeight="1" x14ac:dyDescent="0.25">
      <c r="A368" s="97" t="s">
        <v>197</v>
      </c>
      <c r="B368" s="98"/>
      <c r="C368" s="98">
        <v>3497.0324199152897</v>
      </c>
      <c r="D368" s="98">
        <v>3672.5502485682409</v>
      </c>
      <c r="E368" s="98">
        <v>3892.1203409067261</v>
      </c>
      <c r="F368" s="98">
        <v>4056.6389637037382</v>
      </c>
      <c r="G368" s="98">
        <v>4203.9282184600079</v>
      </c>
      <c r="H368" s="98">
        <v>4222.279220928046</v>
      </c>
      <c r="I368" s="98">
        <v>4193.9412973878598</v>
      </c>
      <c r="J368" s="98">
        <v>4111.4033857956347</v>
      </c>
      <c r="K368" s="98">
        <v>4106.5019990546334</v>
      </c>
      <c r="L368" s="98">
        <v>4149.4213446592439</v>
      </c>
      <c r="M368" s="98">
        <v>4037.4244602156964</v>
      </c>
      <c r="N368" s="98">
        <v>3877.4551231544251</v>
      </c>
      <c r="O368" s="98">
        <v>3654.0042749156355</v>
      </c>
      <c r="P368" s="98">
        <v>3479.8916129877653</v>
      </c>
      <c r="Q368" s="98">
        <v>3341.4933772257996</v>
      </c>
      <c r="R368" s="98">
        <v>3119.4426827367606</v>
      </c>
      <c r="S368" s="98">
        <v>3090.8588326038548</v>
      </c>
      <c r="T368" s="98">
        <v>3168.3597953289836</v>
      </c>
      <c r="U368" s="98">
        <v>3087.2671905162679</v>
      </c>
      <c r="V368" s="98">
        <v>3015.1071600374103</v>
      </c>
      <c r="W368" s="98">
        <v>2906.8867924805718</v>
      </c>
      <c r="X368" s="98">
        <v>2797.7414493753654</v>
      </c>
      <c r="Y368" s="98">
        <v>2689.4184296438771</v>
      </c>
      <c r="DA368" s="63" t="s">
        <v>4023</v>
      </c>
    </row>
    <row r="369" spans="1:105" ht="12" customHeight="1" x14ac:dyDescent="0.25">
      <c r="A369" s="97" t="s">
        <v>53</v>
      </c>
      <c r="B369" s="98"/>
      <c r="C369" s="98">
        <v>11.71559717697353</v>
      </c>
      <c r="D369" s="98">
        <v>11.976888501807045</v>
      </c>
      <c r="E369" s="98">
        <v>11.934150038872303</v>
      </c>
      <c r="F369" s="98">
        <v>12.482323121171151</v>
      </c>
      <c r="G369" s="98">
        <v>12.570235932080209</v>
      </c>
      <c r="H369" s="98">
        <v>12.185885462586839</v>
      </c>
      <c r="I369" s="98">
        <v>12.075254933194806</v>
      </c>
      <c r="J369" s="98">
        <v>11.614023294576057</v>
      </c>
      <c r="K369" s="98">
        <v>11.229726461912367</v>
      </c>
      <c r="L369" s="98">
        <v>11.343265620671609</v>
      </c>
      <c r="M369" s="98">
        <v>11.18509944778206</v>
      </c>
      <c r="N369" s="98">
        <v>10.666465867267886</v>
      </c>
      <c r="O369" s="98">
        <v>10.260834298501116</v>
      </c>
      <c r="P369" s="98">
        <v>9.9565314406453744</v>
      </c>
      <c r="Q369" s="98">
        <v>9.1994062650066866</v>
      </c>
      <c r="R369" s="98">
        <v>8.6254835340756522</v>
      </c>
      <c r="S369" s="98">
        <v>8.4408707794050422</v>
      </c>
      <c r="T369" s="98">
        <v>8.7593026927395048</v>
      </c>
      <c r="U369" s="98">
        <v>8.4653043210471992</v>
      </c>
      <c r="V369" s="98">
        <v>8.2934491907373822</v>
      </c>
      <c r="W369" s="98">
        <v>8.05216540281676</v>
      </c>
      <c r="X369" s="98">
        <v>7.8883566239500365</v>
      </c>
      <c r="Y369" s="98">
        <v>7.5889652421643614</v>
      </c>
      <c r="DA369" s="63" t="s">
        <v>4024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83.514270008491664</v>
      </c>
      <c r="D370" s="122">
        <f t="shared" si="210"/>
        <v>78.827599520548191</v>
      </c>
      <c r="E370" s="122">
        <f t="shared" si="210"/>
        <v>107.42785848165886</v>
      </c>
      <c r="F370" s="122">
        <f t="shared" si="210"/>
        <v>119.30265394786474</v>
      </c>
      <c r="G370" s="122">
        <f t="shared" si="210"/>
        <v>125.19424946304305</v>
      </c>
      <c r="H370" s="122">
        <f t="shared" si="210"/>
        <v>37.041361075527028</v>
      </c>
      <c r="I370" s="122">
        <f t="shared" si="210"/>
        <v>43.693003547142155</v>
      </c>
      <c r="J370" s="122">
        <f t="shared" si="210"/>
        <v>38.913769123780931</v>
      </c>
      <c r="K370" s="122">
        <f t="shared" si="210"/>
        <v>76.835978405795458</v>
      </c>
      <c r="L370" s="122">
        <f t="shared" si="210"/>
        <v>71.16910659008046</v>
      </c>
      <c r="M370" s="122">
        <f t="shared" si="210"/>
        <v>55.518773222135941</v>
      </c>
      <c r="N370" s="122">
        <f t="shared" si="210"/>
        <v>69.561245796014674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X370" s="122">
        <f t="shared" si="210"/>
        <v>29.983004260856866</v>
      </c>
      <c r="Y370" s="122">
        <f t="shared" si="210"/>
        <v>0</v>
      </c>
      <c r="DA370" s="130" t="s">
        <v>4025</v>
      </c>
    </row>
    <row r="371" spans="1:105" ht="12" customHeight="1" x14ac:dyDescent="0.25">
      <c r="A371" s="97" t="s">
        <v>53</v>
      </c>
      <c r="B371" s="98"/>
      <c r="C371" s="98">
        <f>RES_hhdet_in_fech!C110</f>
        <v>83.514270008491664</v>
      </c>
      <c r="D371" s="98">
        <f>RES_hhdet_in_fech!D110</f>
        <v>78.827599520548191</v>
      </c>
      <c r="E371" s="98">
        <f>RES_hhdet_in_fech!E110</f>
        <v>107.42785848165886</v>
      </c>
      <c r="F371" s="98">
        <f>RES_hhdet_in_fech!F110</f>
        <v>119.30265394786474</v>
      </c>
      <c r="G371" s="98">
        <f>RES_hhdet_in_fech!G110</f>
        <v>125.19424946304305</v>
      </c>
      <c r="H371" s="98">
        <f>RES_hhdet_in_fech!H110</f>
        <v>37.041361075527028</v>
      </c>
      <c r="I371" s="98">
        <f>RES_hhdet_in_fech!I110</f>
        <v>43.693003547142155</v>
      </c>
      <c r="J371" s="98">
        <f>RES_hhdet_in_fech!J110</f>
        <v>38.913769123780931</v>
      </c>
      <c r="K371" s="98">
        <f>RES_hhdet_in_fech!K110</f>
        <v>76.835978405795458</v>
      </c>
      <c r="L371" s="98">
        <f>RES_hhdet_in_fech!L110</f>
        <v>71.16910659008046</v>
      </c>
      <c r="M371" s="98">
        <f>RES_hhdet_in_fech!M110</f>
        <v>55.518773222135941</v>
      </c>
      <c r="N371" s="98">
        <f>RES_hhdet_in_fech!N110</f>
        <v>69.561245796014674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X371" s="98">
        <f>RES_hhdet_in_fech!X110</f>
        <v>29.983004260856866</v>
      </c>
      <c r="Y371" s="98">
        <f>RES_hhdet_in_fech!Y110</f>
        <v>0</v>
      </c>
      <c r="DA371" s="63" t="s">
        <v>4026</v>
      </c>
    </row>
    <row r="372" spans="1:105" ht="12" customHeight="1" x14ac:dyDescent="0.25">
      <c r="A372" s="121" t="s">
        <v>55</v>
      </c>
      <c r="B372" s="122"/>
      <c r="C372" s="122">
        <v>1207.4496544769106</v>
      </c>
      <c r="D372" s="122">
        <v>1056.2393419239684</v>
      </c>
      <c r="E372" s="122">
        <v>939.32882858261962</v>
      </c>
      <c r="F372" s="122">
        <v>899.51054581234951</v>
      </c>
      <c r="G372" s="122">
        <v>954.5035310648143</v>
      </c>
      <c r="H372" s="122">
        <v>982.03157484432916</v>
      </c>
      <c r="I372" s="122">
        <v>918.64511917205186</v>
      </c>
      <c r="J372" s="122">
        <v>915.19685055548575</v>
      </c>
      <c r="K372" s="122">
        <v>890.89644919846239</v>
      </c>
      <c r="L372" s="122">
        <v>891.9041825886726</v>
      </c>
      <c r="M372" s="122">
        <v>988.92589630679072</v>
      </c>
      <c r="N372" s="122">
        <v>967.97902243115504</v>
      </c>
      <c r="O372" s="122">
        <v>945.40990444048293</v>
      </c>
      <c r="P372" s="122">
        <v>946.55754530244781</v>
      </c>
      <c r="Q372" s="122">
        <v>940.13452258527957</v>
      </c>
      <c r="R372" s="122">
        <v>962.92455147632586</v>
      </c>
      <c r="S372" s="122">
        <v>957.23758920270063</v>
      </c>
      <c r="T372" s="122">
        <v>1080.2066828145846</v>
      </c>
      <c r="U372" s="122">
        <v>1044.5527843465557</v>
      </c>
      <c r="V372" s="122">
        <v>1049.4889685121077</v>
      </c>
      <c r="W372" s="122">
        <v>1033.8937392609691</v>
      </c>
      <c r="X372" s="122">
        <v>1046.0716392551465</v>
      </c>
      <c r="Y372" s="122">
        <v>981.21970259795467</v>
      </c>
      <c r="DA372" s="130" t="s">
        <v>4027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945.83752516271363</v>
      </c>
      <c r="E373" s="98">
        <v>0</v>
      </c>
      <c r="F373" s="98">
        <v>875.1951078587291</v>
      </c>
      <c r="G373" s="98">
        <v>892.56861024573368</v>
      </c>
      <c r="H373" s="98">
        <v>888.403863718705</v>
      </c>
      <c r="I373" s="98">
        <v>912.10202308184398</v>
      </c>
      <c r="J373" s="98">
        <v>936.69147824128413</v>
      </c>
      <c r="K373" s="98">
        <v>891.39848947814028</v>
      </c>
      <c r="L373" s="98">
        <v>825.8233179135741</v>
      </c>
      <c r="M373" s="98">
        <v>930.22906100423961</v>
      </c>
      <c r="N373" s="98">
        <v>950.88792736006451</v>
      </c>
      <c r="O373" s="98">
        <v>961.14138539415944</v>
      </c>
      <c r="P373" s="98">
        <v>984.37183600162757</v>
      </c>
      <c r="Q373" s="98">
        <v>932.18860911268973</v>
      </c>
      <c r="R373" s="98">
        <v>1073.1753110155564</v>
      </c>
      <c r="S373" s="98">
        <v>1069.7111381531961</v>
      </c>
      <c r="T373" s="98">
        <v>1014.0126623123471</v>
      </c>
      <c r="U373" s="98">
        <v>1068.2779153424772</v>
      </c>
      <c r="V373" s="98">
        <v>1041.3060993328806</v>
      </c>
      <c r="W373" s="98">
        <v>1079.4315516381405</v>
      </c>
      <c r="X373" s="98">
        <v>1060.807420713086</v>
      </c>
      <c r="Y373" s="98">
        <v>999.18441512566824</v>
      </c>
      <c r="DA373" s="63" t="s">
        <v>4028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4029</v>
      </c>
    </row>
    <row r="375" spans="1:105" ht="12" customHeight="1" x14ac:dyDescent="0.25">
      <c r="A375" s="100" t="s">
        <v>197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4030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4031</v>
      </c>
    </row>
    <row r="377" spans="1:105" ht="12" customHeight="1" x14ac:dyDescent="0.25">
      <c r="A377" s="106" t="s">
        <v>122</v>
      </c>
      <c r="B377" s="101"/>
      <c r="C377" s="101">
        <v>1207.4496544769106</v>
      </c>
      <c r="D377" s="101">
        <v>1111.4402503045958</v>
      </c>
      <c r="E377" s="101">
        <v>1030.1341693622655</v>
      </c>
      <c r="F377" s="101">
        <v>1034.5752225485571</v>
      </c>
      <c r="G377" s="101">
        <v>1061.2809902528161</v>
      </c>
      <c r="H377" s="101">
        <v>1132.3236006636662</v>
      </c>
      <c r="I377" s="101">
        <v>1114.6641260259225</v>
      </c>
      <c r="J377" s="101">
        <v>1105.5754004346461</v>
      </c>
      <c r="K377" s="101">
        <v>1068.5821343322493</v>
      </c>
      <c r="L377" s="101">
        <v>1127.2724460785712</v>
      </c>
      <c r="M377" s="101">
        <v>1169.8712643352205</v>
      </c>
      <c r="N377" s="101">
        <v>1134.4442172884023</v>
      </c>
      <c r="O377" s="101">
        <v>1100.5672996664975</v>
      </c>
      <c r="P377" s="101">
        <v>1136.7633604269167</v>
      </c>
      <c r="Q377" s="101">
        <v>1051.9639854827046</v>
      </c>
      <c r="R377" s="101">
        <v>1086.1915579492706</v>
      </c>
      <c r="S377" s="101">
        <v>0</v>
      </c>
      <c r="T377" s="101">
        <v>1146.400703316822</v>
      </c>
      <c r="U377" s="101">
        <v>1153.5401634677401</v>
      </c>
      <c r="V377" s="101">
        <v>1146.5660760262269</v>
      </c>
      <c r="W377" s="101">
        <v>1145.4270711220749</v>
      </c>
      <c r="X377" s="101">
        <v>1121.7240174529709</v>
      </c>
      <c r="Y377" s="101">
        <v>1056.5786012034187</v>
      </c>
      <c r="DA377" s="131" t="s">
        <v>4032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666.91280624368153</v>
      </c>
      <c r="F378" s="104">
        <v>678.01206824717531</v>
      </c>
      <c r="G378" s="104">
        <v>696.10607431989013</v>
      </c>
      <c r="H378" s="104">
        <v>755.37431606947848</v>
      </c>
      <c r="I378" s="104">
        <v>738.983852543701</v>
      </c>
      <c r="J378" s="104">
        <v>734.02906487271173</v>
      </c>
      <c r="K378" s="104">
        <v>710.19852238660781</v>
      </c>
      <c r="L378" s="104">
        <v>751.57197898436584</v>
      </c>
      <c r="M378" s="104">
        <v>798.27080403680657</v>
      </c>
      <c r="N378" s="104">
        <v>769.55451535855673</v>
      </c>
      <c r="O378" s="104">
        <v>750.9238068302775</v>
      </c>
      <c r="P378" s="104">
        <v>813.64034704103312</v>
      </c>
      <c r="Q378" s="104">
        <v>748.25925068078959</v>
      </c>
      <c r="R378" s="104">
        <v>791.04028870062302</v>
      </c>
      <c r="S378" s="104">
        <v>844.76404025220529</v>
      </c>
      <c r="T378" s="104">
        <v>0</v>
      </c>
      <c r="U378" s="104">
        <v>888.11514323352924</v>
      </c>
      <c r="V378" s="104">
        <v>888.06623020077768</v>
      </c>
      <c r="W378" s="104">
        <v>899.59150121127789</v>
      </c>
      <c r="X378" s="104">
        <v>896.74035376762242</v>
      </c>
      <c r="Y378" s="104">
        <v>851.96666640935064</v>
      </c>
      <c r="DA378" s="132" t="s">
        <v>4033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52.871844786400516</v>
      </c>
      <c r="F379" s="98">
        <v>71.02596752579511</v>
      </c>
      <c r="G379" s="98">
        <v>70.296427874325559</v>
      </c>
      <c r="H379" s="98">
        <v>104.48957042987389</v>
      </c>
      <c r="I379" s="98">
        <v>83.509175100579981</v>
      </c>
      <c r="J379" s="98">
        <v>77.598050848109239</v>
      </c>
      <c r="K379" s="98">
        <v>69.851953476675334</v>
      </c>
      <c r="L379" s="98">
        <v>73.057123748528596</v>
      </c>
      <c r="M379" s="98">
        <v>114.57237247053345</v>
      </c>
      <c r="N379" s="98">
        <v>73.072203642184519</v>
      </c>
      <c r="O379" s="98">
        <v>41.919423856968876</v>
      </c>
      <c r="P379" s="98">
        <v>97.563474701024845</v>
      </c>
      <c r="Q379" s="98">
        <v>13.831582050226237</v>
      </c>
      <c r="R379" s="98">
        <v>27.982103188079797</v>
      </c>
      <c r="S379" s="98">
        <v>62.607348873913757</v>
      </c>
      <c r="T379" s="98">
        <v>0</v>
      </c>
      <c r="U379" s="98">
        <v>98.700424666516454</v>
      </c>
      <c r="V379" s="98">
        <v>80.543687652842806</v>
      </c>
      <c r="W379" s="98">
        <v>85.335244314964768</v>
      </c>
      <c r="X379" s="98">
        <v>91.060475549177681</v>
      </c>
      <c r="Y379" s="98">
        <v>70.566180584533043</v>
      </c>
      <c r="DA379" s="63" t="s">
        <v>4034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614.04096145728101</v>
      </c>
      <c r="F380" s="98">
        <v>606.98610072138024</v>
      </c>
      <c r="G380" s="98">
        <v>625.80964644556468</v>
      </c>
      <c r="H380" s="98">
        <v>650.8847456396046</v>
      </c>
      <c r="I380" s="98">
        <v>655.47467744312121</v>
      </c>
      <c r="J380" s="98">
        <v>656.43101402460252</v>
      </c>
      <c r="K380" s="98">
        <v>640.34656890993256</v>
      </c>
      <c r="L380" s="98">
        <v>678.51485523583722</v>
      </c>
      <c r="M380" s="98">
        <v>683.69843156627314</v>
      </c>
      <c r="N380" s="98">
        <v>696.48231171637224</v>
      </c>
      <c r="O380" s="98">
        <v>709.00438297330857</v>
      </c>
      <c r="P380" s="98">
        <v>716.07687234000855</v>
      </c>
      <c r="Q380" s="98">
        <v>734.4276686305634</v>
      </c>
      <c r="R380" s="98">
        <v>763.05818551254333</v>
      </c>
      <c r="S380" s="98">
        <v>782.15669137829173</v>
      </c>
      <c r="T380" s="98">
        <v>0</v>
      </c>
      <c r="U380" s="98">
        <v>789.41471856701276</v>
      </c>
      <c r="V380" s="98">
        <v>807.52254254793502</v>
      </c>
      <c r="W380" s="98">
        <v>814.25625689631295</v>
      </c>
      <c r="X380" s="98">
        <v>805.67987821844474</v>
      </c>
      <c r="Y380" s="98">
        <v>781.40048582481745</v>
      </c>
      <c r="DA380" s="63" t="s">
        <v>4035</v>
      </c>
    </row>
    <row r="381" spans="1:105" ht="12" customHeight="1" x14ac:dyDescent="0.25">
      <c r="A381" s="121" t="s">
        <v>54</v>
      </c>
      <c r="B381" s="122"/>
      <c r="C381" s="122">
        <v>618.70579535927538</v>
      </c>
      <c r="D381" s="122">
        <v>628.42911304957454</v>
      </c>
      <c r="E381" s="122">
        <v>626.44344768568101</v>
      </c>
      <c r="F381" s="122">
        <v>613.82927385800872</v>
      </c>
      <c r="G381" s="122">
        <v>630.52842856589643</v>
      </c>
      <c r="H381" s="122">
        <v>725.76029943672211</v>
      </c>
      <c r="I381" s="122">
        <v>720.91730216241422</v>
      </c>
      <c r="J381" s="122">
        <v>702.8765925367652</v>
      </c>
      <c r="K381" s="122">
        <v>690.95364574165649</v>
      </c>
      <c r="L381" s="122">
        <v>715.42936312020561</v>
      </c>
      <c r="M381" s="122">
        <v>676.08011269054612</v>
      </c>
      <c r="N381" s="122">
        <v>647.06031664000227</v>
      </c>
      <c r="O381" s="122">
        <v>564.71902356841156</v>
      </c>
      <c r="P381" s="122">
        <v>619.45477331956477</v>
      </c>
      <c r="Q381" s="122">
        <v>595.96778115560517</v>
      </c>
      <c r="R381" s="122">
        <v>608.0541241820298</v>
      </c>
      <c r="S381" s="122">
        <v>566.49725640562156</v>
      </c>
      <c r="T381" s="122">
        <v>606.61179794624024</v>
      </c>
      <c r="U381" s="122">
        <v>616.21627624465862</v>
      </c>
      <c r="V381" s="122">
        <v>585.10999350727377</v>
      </c>
      <c r="W381" s="122">
        <v>605.01167193212405</v>
      </c>
      <c r="X381" s="122">
        <v>604.94919607490817</v>
      </c>
      <c r="Y381" s="122">
        <v>579.76918418195476</v>
      </c>
      <c r="DA381" s="130" t="s">
        <v>4036</v>
      </c>
    </row>
    <row r="382" spans="1:105" ht="12" customHeight="1" x14ac:dyDescent="0.25">
      <c r="A382" s="97" t="s">
        <v>50</v>
      </c>
      <c r="B382" s="98"/>
      <c r="C382" s="98">
        <v>717.16452606279938</v>
      </c>
      <c r="D382" s="98">
        <v>739.55458300225393</v>
      </c>
      <c r="E382" s="98">
        <v>754.03866503034521</v>
      </c>
      <c r="F382" s="98">
        <v>774.31728448557101</v>
      </c>
      <c r="G382" s="98">
        <v>803.99290762662372</v>
      </c>
      <c r="H382" s="98">
        <v>834.11639858941567</v>
      </c>
      <c r="I382" s="98">
        <v>866.04782583613303</v>
      </c>
      <c r="J382" s="98">
        <v>874.23359856241871</v>
      </c>
      <c r="K382" s="98">
        <v>855.22584980161866</v>
      </c>
      <c r="L382" s="98">
        <v>847.97918213921878</v>
      </c>
      <c r="M382" s="98">
        <v>805.93823421231082</v>
      </c>
      <c r="N382" s="98">
        <v>779.23474961017473</v>
      </c>
      <c r="O382" s="98">
        <v>759.63159483244533</v>
      </c>
      <c r="P382" s="98">
        <v>757.17917428712906</v>
      </c>
      <c r="Q382" s="98">
        <v>767.54941018999352</v>
      </c>
      <c r="R382" s="98">
        <v>784.72973277053563</v>
      </c>
      <c r="S382" s="98">
        <v>0</v>
      </c>
      <c r="T382" s="98">
        <v>0</v>
      </c>
      <c r="U382" s="98">
        <v>763.59881716360474</v>
      </c>
      <c r="V382" s="98">
        <v>740.06783905924146</v>
      </c>
      <c r="W382" s="98">
        <v>787.92883978607722</v>
      </c>
      <c r="X382" s="98">
        <v>890.68874237021214</v>
      </c>
      <c r="Y382" s="98">
        <v>742.94379092823704</v>
      </c>
      <c r="DA382" s="63" t="s">
        <v>4037</v>
      </c>
    </row>
    <row r="383" spans="1:105" ht="12" customHeight="1" x14ac:dyDescent="0.25">
      <c r="A383" s="109" t="s">
        <v>120</v>
      </c>
      <c r="B383" s="33"/>
      <c r="C383" s="33">
        <v>585.88621845810064</v>
      </c>
      <c r="D383" s="33">
        <v>572.86637807323484</v>
      </c>
      <c r="E383" s="33">
        <v>583.91170857079294</v>
      </c>
      <c r="F383" s="33">
        <v>573.70727120111815</v>
      </c>
      <c r="G383" s="33">
        <v>587.16230880071464</v>
      </c>
      <c r="H383" s="33">
        <v>694.80141396452393</v>
      </c>
      <c r="I383" s="33">
        <v>679.4514382556373</v>
      </c>
      <c r="J383" s="33">
        <v>664.79725786439769</v>
      </c>
      <c r="K383" s="33">
        <v>636.1962443883358</v>
      </c>
      <c r="L383" s="33">
        <v>671.24609011386792</v>
      </c>
      <c r="M383" s="33">
        <v>620.42663203836128</v>
      </c>
      <c r="N383" s="33">
        <v>597.49490427618741</v>
      </c>
      <c r="O383" s="33">
        <v>509.0297174929733</v>
      </c>
      <c r="P383" s="33">
        <v>585.02367307767372</v>
      </c>
      <c r="Q383" s="33">
        <v>567.37084298320724</v>
      </c>
      <c r="R383" s="33">
        <v>563.88522203490334</v>
      </c>
      <c r="S383" s="33">
        <v>566.49725640562156</v>
      </c>
      <c r="T383" s="33">
        <v>606.61179794624024</v>
      </c>
      <c r="U383" s="33">
        <v>567.08876260500983</v>
      </c>
      <c r="V383" s="33">
        <v>559.28368591527908</v>
      </c>
      <c r="W383" s="33">
        <v>559.28237996863572</v>
      </c>
      <c r="X383" s="33">
        <v>557.32593835902424</v>
      </c>
      <c r="Y383" s="33">
        <v>538.97553249538407</v>
      </c>
      <c r="DA383" s="60" t="s">
        <v>4038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4036.4032078464516</v>
      </c>
      <c r="D385" s="117">
        <f t="shared" si="211"/>
        <v>4122.3317306431682</v>
      </c>
      <c r="E385" s="117">
        <f t="shared" si="211"/>
        <v>4340.7227382666215</v>
      </c>
      <c r="F385" s="117">
        <f t="shared" si="211"/>
        <v>4527.6576808422697</v>
      </c>
      <c r="G385" s="117">
        <f t="shared" si="211"/>
        <v>4716.0591910170606</v>
      </c>
      <c r="H385" s="117">
        <f t="shared" si="211"/>
        <v>4623.6740497547326</v>
      </c>
      <c r="I385" s="117">
        <f t="shared" si="211"/>
        <v>4641.1792173462563</v>
      </c>
      <c r="J385" s="117">
        <f t="shared" si="211"/>
        <v>4591.7377280748387</v>
      </c>
      <c r="K385" s="117">
        <f t="shared" si="211"/>
        <v>4674.2806069058079</v>
      </c>
      <c r="L385" s="117">
        <f t="shared" si="211"/>
        <v>4723.2285983537613</v>
      </c>
      <c r="M385" s="117">
        <f t="shared" si="211"/>
        <v>4643.6088438623228</v>
      </c>
      <c r="N385" s="117">
        <f t="shared" si="211"/>
        <v>4577.1619818099834</v>
      </c>
      <c r="O385" s="117">
        <f t="shared" si="211"/>
        <v>4137.4086726624128</v>
      </c>
      <c r="P385" s="117">
        <f t="shared" si="211"/>
        <v>4093.3356422415231</v>
      </c>
      <c r="Q385" s="117">
        <f t="shared" si="211"/>
        <v>3949.1173164376701</v>
      </c>
      <c r="R385" s="117">
        <f t="shared" ref="R385:V385" si="212">R386+R389+R391+R400</f>
        <v>3853.6988858058749</v>
      </c>
      <c r="S385" s="117">
        <f t="shared" si="212"/>
        <v>3881.6195967364633</v>
      </c>
      <c r="T385" s="117">
        <f t="shared" si="212"/>
        <v>3988.071727389316</v>
      </c>
      <c r="U385" s="117">
        <f t="shared" si="212"/>
        <v>3933.845451234939</v>
      </c>
      <c r="V385" s="117">
        <f t="shared" si="212"/>
        <v>3875.7616278150908</v>
      </c>
      <c r="W385" s="117">
        <f t="shared" ref="W385:Y385" si="213">W386+W389+W391+W400</f>
        <v>3825.9179577794648</v>
      </c>
      <c r="X385" s="117">
        <f t="shared" si="213"/>
        <v>3855.567895916728</v>
      </c>
      <c r="Y385" s="117">
        <f t="shared" si="213"/>
        <v>3587.9637016121233</v>
      </c>
      <c r="DA385" s="129" t="s">
        <v>4189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2671.8730398323387</v>
      </c>
      <c r="D386" s="122">
        <f t="shared" si="214"/>
        <v>2822.0876550729827</v>
      </c>
      <c r="E386" s="122">
        <f t="shared" si="214"/>
        <v>3007.4766396214613</v>
      </c>
      <c r="F386" s="122">
        <f t="shared" si="214"/>
        <v>3152.8064225715184</v>
      </c>
      <c r="G386" s="122">
        <f t="shared" si="214"/>
        <v>3285.7369129944464</v>
      </c>
      <c r="H386" s="122">
        <f t="shared" si="214"/>
        <v>3318.5482068638257</v>
      </c>
      <c r="I386" s="122">
        <f t="shared" si="214"/>
        <v>3315.0304669339139</v>
      </c>
      <c r="J386" s="122">
        <f t="shared" si="214"/>
        <v>3267.9851957194169</v>
      </c>
      <c r="K386" s="122">
        <f t="shared" si="214"/>
        <v>3282.1228485733077</v>
      </c>
      <c r="L386" s="122">
        <f t="shared" si="214"/>
        <v>3335.0262160128286</v>
      </c>
      <c r="M386" s="122">
        <f t="shared" si="214"/>
        <v>3263.453840855022</v>
      </c>
      <c r="N386" s="122">
        <f t="shared" si="214"/>
        <v>3151.8979542348538</v>
      </c>
      <c r="O386" s="122">
        <f t="shared" si="214"/>
        <v>2987.4261494811904</v>
      </c>
      <c r="P386" s="122">
        <f t="shared" si="214"/>
        <v>2861.2261588359215</v>
      </c>
      <c r="Q386" s="122">
        <f t="shared" si="214"/>
        <v>2761.3242575576533</v>
      </c>
      <c r="R386" s="122">
        <f t="shared" ref="R386:V386" si="215">SUM(R387:R388)</f>
        <v>2589.4728671043367</v>
      </c>
      <c r="S386" s="122">
        <f t="shared" si="215"/>
        <v>2576.2313975126222</v>
      </c>
      <c r="T386" s="122">
        <f t="shared" si="215"/>
        <v>2651.0501344123431</v>
      </c>
      <c r="U386" s="122">
        <f t="shared" si="215"/>
        <v>2592.4460698195389</v>
      </c>
      <c r="V386" s="122">
        <f t="shared" si="215"/>
        <v>2540.6338106312219</v>
      </c>
      <c r="W386" s="122">
        <f t="shared" ref="W386:Y386" si="216">SUM(W387:W388)</f>
        <v>2457.3928603706286</v>
      </c>
      <c r="X386" s="122">
        <f t="shared" si="216"/>
        <v>2372.3351881721719</v>
      </c>
      <c r="Y386" s="122">
        <f t="shared" si="216"/>
        <v>2287.0064824043152</v>
      </c>
      <c r="DA386" s="130" t="s">
        <v>4190</v>
      </c>
    </row>
    <row r="387" spans="1:105" ht="12" customHeight="1" x14ac:dyDescent="0.25">
      <c r="A387" s="97" t="s">
        <v>197</v>
      </c>
      <c r="B387" s="98"/>
      <c r="C387" s="98">
        <v>2660.1574426553652</v>
      </c>
      <c r="D387" s="98">
        <v>2810.1107665711756</v>
      </c>
      <c r="E387" s="98">
        <v>2995.542489582589</v>
      </c>
      <c r="F387" s="98">
        <v>3140.3240994503471</v>
      </c>
      <c r="G387" s="98">
        <v>3273.166677062366</v>
      </c>
      <c r="H387" s="98">
        <v>3306.3623214012387</v>
      </c>
      <c r="I387" s="98">
        <v>3302.9552120007193</v>
      </c>
      <c r="J387" s="98">
        <v>3256.371172424841</v>
      </c>
      <c r="K387" s="98">
        <v>3270.8931221113953</v>
      </c>
      <c r="L387" s="98">
        <v>3323.6829503921572</v>
      </c>
      <c r="M387" s="98">
        <v>3252.2687414072398</v>
      </c>
      <c r="N387" s="98">
        <v>3141.2314883675858</v>
      </c>
      <c r="O387" s="98">
        <v>2977.165315182689</v>
      </c>
      <c r="P387" s="98">
        <v>2851.2696273952761</v>
      </c>
      <c r="Q387" s="98">
        <v>2752.1248512926468</v>
      </c>
      <c r="R387" s="98">
        <v>2580.8473835702612</v>
      </c>
      <c r="S387" s="98">
        <v>2567.7905267332171</v>
      </c>
      <c r="T387" s="98">
        <v>2642.2908317196038</v>
      </c>
      <c r="U387" s="98">
        <v>2583.9807654984916</v>
      </c>
      <c r="V387" s="98">
        <v>2532.3403614404847</v>
      </c>
      <c r="W387" s="98">
        <v>2449.3406949678119</v>
      </c>
      <c r="X387" s="98">
        <v>2364.4468315482218</v>
      </c>
      <c r="Y387" s="98">
        <v>2279.4175171621509</v>
      </c>
      <c r="DA387" s="63" t="s">
        <v>4191</v>
      </c>
    </row>
    <row r="388" spans="1:105" ht="12" customHeight="1" x14ac:dyDescent="0.25">
      <c r="A388" s="97" t="s">
        <v>53</v>
      </c>
      <c r="B388" s="98"/>
      <c r="C388" s="98">
        <v>11.71559717697353</v>
      </c>
      <c r="D388" s="98">
        <v>11.976888501807045</v>
      </c>
      <c r="E388" s="98">
        <v>11.934150038872303</v>
      </c>
      <c r="F388" s="98">
        <v>12.482323121171151</v>
      </c>
      <c r="G388" s="98">
        <v>12.570235932080209</v>
      </c>
      <c r="H388" s="98">
        <v>12.185885462586839</v>
      </c>
      <c r="I388" s="98">
        <v>12.075254933194806</v>
      </c>
      <c r="J388" s="98">
        <v>11.614023294576057</v>
      </c>
      <c r="K388" s="98">
        <v>11.229726461912367</v>
      </c>
      <c r="L388" s="98">
        <v>11.343265620671609</v>
      </c>
      <c r="M388" s="98">
        <v>11.18509944778206</v>
      </c>
      <c r="N388" s="98">
        <v>10.666465867267886</v>
      </c>
      <c r="O388" s="98">
        <v>10.260834298501116</v>
      </c>
      <c r="P388" s="98">
        <v>9.9565314406453744</v>
      </c>
      <c r="Q388" s="98">
        <v>9.1994062650066866</v>
      </c>
      <c r="R388" s="98">
        <v>8.6254835340756522</v>
      </c>
      <c r="S388" s="98">
        <v>8.4408707794050422</v>
      </c>
      <c r="T388" s="98">
        <v>8.7593026927395048</v>
      </c>
      <c r="U388" s="98">
        <v>8.4653043210471992</v>
      </c>
      <c r="V388" s="98">
        <v>8.2934491907373822</v>
      </c>
      <c r="W388" s="98">
        <v>8.05216540281676</v>
      </c>
      <c r="X388" s="98">
        <v>7.8883566239500365</v>
      </c>
      <c r="Y388" s="98">
        <v>7.5889652421643614</v>
      </c>
      <c r="DA388" s="63" t="s">
        <v>4192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181.63596212582397</v>
      </c>
      <c r="D389" s="122">
        <f t="shared" si="217"/>
        <v>178.35114348847242</v>
      </c>
      <c r="E389" s="122">
        <f t="shared" si="217"/>
        <v>252.61644017030952</v>
      </c>
      <c r="F389" s="122">
        <f t="shared" si="217"/>
        <v>291.23738442355466</v>
      </c>
      <c r="G389" s="122">
        <f t="shared" si="217"/>
        <v>316.99986903443158</v>
      </c>
      <c r="H389" s="122">
        <f t="shared" si="217"/>
        <v>97.200834728647266</v>
      </c>
      <c r="I389" s="122">
        <f t="shared" si="217"/>
        <v>118.73265007121887</v>
      </c>
      <c r="J389" s="122">
        <f t="shared" si="217"/>
        <v>109.44465210118643</v>
      </c>
      <c r="K389" s="122">
        <f t="shared" si="217"/>
        <v>223.56885918785102</v>
      </c>
      <c r="L389" s="122">
        <f t="shared" si="217"/>
        <v>214.15316649392355</v>
      </c>
      <c r="M389" s="122">
        <f t="shared" si="217"/>
        <v>173.38306211382519</v>
      </c>
      <c r="N389" s="122">
        <f t="shared" si="217"/>
        <v>226.42252642975492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X389" s="122">
        <f t="shared" si="217"/>
        <v>113.77021911061203</v>
      </c>
      <c r="Y389" s="122">
        <f t="shared" si="217"/>
        <v>0</v>
      </c>
      <c r="DA389" s="130" t="s">
        <v>4193</v>
      </c>
    </row>
    <row r="390" spans="1:105" ht="12" customHeight="1" x14ac:dyDescent="0.25">
      <c r="A390" s="97" t="s">
        <v>53</v>
      </c>
      <c r="B390" s="98"/>
      <c r="C390" s="98">
        <f>RES_hhdet_in_tesh!C110</f>
        <v>181.63596212582397</v>
      </c>
      <c r="D390" s="98">
        <f>RES_hhdet_in_tesh!D110</f>
        <v>178.35114348847242</v>
      </c>
      <c r="E390" s="98">
        <f>RES_hhdet_in_tesh!E110</f>
        <v>252.61644017030952</v>
      </c>
      <c r="F390" s="98">
        <f>RES_hhdet_in_tesh!F110</f>
        <v>291.23738442355466</v>
      </c>
      <c r="G390" s="98">
        <f>RES_hhdet_in_tesh!G110</f>
        <v>316.99986903443158</v>
      </c>
      <c r="H390" s="98">
        <f>RES_hhdet_in_tesh!H110</f>
        <v>97.200834728647266</v>
      </c>
      <c r="I390" s="98">
        <f>RES_hhdet_in_tesh!I110</f>
        <v>118.73265007121887</v>
      </c>
      <c r="J390" s="98">
        <f>RES_hhdet_in_tesh!J110</f>
        <v>109.44465210118643</v>
      </c>
      <c r="K390" s="98">
        <f>RES_hhdet_in_tesh!K110</f>
        <v>223.56885918785102</v>
      </c>
      <c r="L390" s="98">
        <f>RES_hhdet_in_tesh!L110</f>
        <v>214.15316649392355</v>
      </c>
      <c r="M390" s="98">
        <f>RES_hhdet_in_tesh!M110</f>
        <v>173.38306211382519</v>
      </c>
      <c r="N390" s="98">
        <f>RES_hhdet_in_tesh!N110</f>
        <v>226.42252642975492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X390" s="98">
        <f>RES_hhdet_in_tesh!X110</f>
        <v>113.77021911061203</v>
      </c>
      <c r="Y390" s="98">
        <f>RES_hhdet_in_tesh!Y110</f>
        <v>0</v>
      </c>
      <c r="DA390" s="63" t="s">
        <v>4194</v>
      </c>
    </row>
    <row r="391" spans="1:105" ht="12" customHeight="1" x14ac:dyDescent="0.25">
      <c r="A391" s="121" t="s">
        <v>55</v>
      </c>
      <c r="B391" s="122"/>
      <c r="C391" s="122">
        <v>755.07521385354721</v>
      </c>
      <c r="D391" s="122">
        <v>697.62874693862739</v>
      </c>
      <c r="E391" s="122">
        <v>647.16026557615442</v>
      </c>
      <c r="F391" s="122">
        <v>652.97384072731768</v>
      </c>
      <c r="G391" s="122">
        <v>670.44573756323734</v>
      </c>
      <c r="H391" s="122">
        <v>697.23527080643942</v>
      </c>
      <c r="I391" s="122">
        <v>700.59532575828189</v>
      </c>
      <c r="J391" s="122">
        <v>714.08103321064948</v>
      </c>
      <c r="K391" s="122">
        <v>685.94569793924836</v>
      </c>
      <c r="L391" s="122">
        <v>671.44959848346878</v>
      </c>
      <c r="M391" s="122">
        <v>737.82050352343526</v>
      </c>
      <c r="N391" s="122">
        <v>744.75227850837291</v>
      </c>
      <c r="O391" s="122">
        <v>748.30909450919034</v>
      </c>
      <c r="P391" s="122">
        <v>781.47411696411007</v>
      </c>
      <c r="Q391" s="122">
        <v>742.16845162369464</v>
      </c>
      <c r="R391" s="122">
        <v>812.08221082120519</v>
      </c>
      <c r="S391" s="122">
        <v>843.46914829486968</v>
      </c>
      <c r="T391" s="122">
        <v>831.57677132432946</v>
      </c>
      <c r="U391" s="122">
        <v>863.94719764977469</v>
      </c>
      <c r="V391" s="122">
        <v>856.04530929173347</v>
      </c>
      <c r="W391" s="122">
        <v>880.21132315829959</v>
      </c>
      <c r="X391" s="122">
        <v>869.56661087034433</v>
      </c>
      <c r="Y391" s="122">
        <v>826.07371710047823</v>
      </c>
      <c r="DA391" s="130" t="s">
        <v>4195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699.78853021315922</v>
      </c>
      <c r="E392" s="98">
        <v>0</v>
      </c>
      <c r="F392" s="98">
        <v>655.09997551784511</v>
      </c>
      <c r="G392" s="98">
        <v>671.96867207791684</v>
      </c>
      <c r="H392" s="98">
        <v>672.68000586607491</v>
      </c>
      <c r="I392" s="98">
        <v>694.57371451209974</v>
      </c>
      <c r="J392" s="98">
        <v>717.35638605194754</v>
      </c>
      <c r="K392" s="98">
        <v>686.53201786043485</v>
      </c>
      <c r="L392" s="98">
        <v>639.60784450598794</v>
      </c>
      <c r="M392" s="98">
        <v>724.54690510647333</v>
      </c>
      <c r="N392" s="98">
        <v>744.86416855611424</v>
      </c>
      <c r="O392" s="98">
        <v>757.20899574529403</v>
      </c>
      <c r="P392" s="98">
        <v>779.87740429229439</v>
      </c>
      <c r="Q392" s="98">
        <v>742.37939003436873</v>
      </c>
      <c r="R392" s="98">
        <v>858.52031014721615</v>
      </c>
      <c r="S392" s="98">
        <v>859.29350148456797</v>
      </c>
      <c r="T392" s="98">
        <v>817.68134528398593</v>
      </c>
      <c r="U392" s="98">
        <v>864.55752804457302</v>
      </c>
      <c r="V392" s="98">
        <v>845.65325462243106</v>
      </c>
      <c r="W392" s="98">
        <v>879.44923460521181</v>
      </c>
      <c r="X392" s="98">
        <v>866.86828068517184</v>
      </c>
      <c r="Y392" s="98">
        <v>818.85262158991543</v>
      </c>
      <c r="DA392" s="63" t="s">
        <v>4196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4197</v>
      </c>
    </row>
    <row r="394" spans="1:105" ht="12" customHeight="1" x14ac:dyDescent="0.25">
      <c r="A394" s="100" t="s">
        <v>197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4198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4199</v>
      </c>
    </row>
    <row r="396" spans="1:105" ht="12" customHeight="1" x14ac:dyDescent="0.25">
      <c r="A396" s="106" t="s">
        <v>122</v>
      </c>
      <c r="B396" s="101"/>
      <c r="C396" s="101">
        <v>755.07521385354721</v>
      </c>
      <c r="D396" s="101">
        <v>696.54885530136141</v>
      </c>
      <c r="E396" s="101">
        <v>647.12869649755169</v>
      </c>
      <c r="F396" s="101">
        <v>651.47881667937963</v>
      </c>
      <c r="G396" s="101">
        <v>670.02327044265519</v>
      </c>
      <c r="H396" s="101">
        <v>716.84084676600708</v>
      </c>
      <c r="I396" s="101">
        <v>707.74655786383244</v>
      </c>
      <c r="J396" s="101">
        <v>704.31010900433125</v>
      </c>
      <c r="K396" s="101">
        <v>683.35668699307075</v>
      </c>
      <c r="L396" s="101">
        <v>724.05868412724658</v>
      </c>
      <c r="M396" s="101">
        <v>757.67390400883914</v>
      </c>
      <c r="N396" s="101">
        <v>744.72866685265319</v>
      </c>
      <c r="O396" s="101">
        <v>737.28178339306839</v>
      </c>
      <c r="P396" s="101">
        <v>781.3433941631605</v>
      </c>
      <c r="Q396" s="101">
        <v>740.74716782121459</v>
      </c>
      <c r="R396" s="101">
        <v>777.20963411915147</v>
      </c>
      <c r="S396" s="101">
        <v>0</v>
      </c>
      <c r="T396" s="101">
        <v>845.47219736467298</v>
      </c>
      <c r="U396" s="101">
        <v>863.38514236572371</v>
      </c>
      <c r="V396" s="101">
        <v>870.5149437113563</v>
      </c>
      <c r="W396" s="101">
        <v>880.91830653141233</v>
      </c>
      <c r="X396" s="101">
        <v>875.84476022602837</v>
      </c>
      <c r="Y396" s="101">
        <v>836.53987751496641</v>
      </c>
      <c r="DA396" s="131" t="s">
        <v>4200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647.25497281196306</v>
      </c>
      <c r="F397" s="104">
        <v>651.71161924213845</v>
      </c>
      <c r="G397" s="104">
        <v>670.19020441030477</v>
      </c>
      <c r="H397" s="104">
        <v>717.03402672962704</v>
      </c>
      <c r="I397" s="104">
        <v>708.49812176818682</v>
      </c>
      <c r="J397" s="104">
        <v>705.86508394861596</v>
      </c>
      <c r="K397" s="104">
        <v>685.01678935830603</v>
      </c>
      <c r="L397" s="104">
        <v>725.44019708331655</v>
      </c>
      <c r="M397" s="104">
        <v>757.90189256899555</v>
      </c>
      <c r="N397" s="104">
        <v>744.45202584872868</v>
      </c>
      <c r="O397" s="104">
        <v>737.08665253505319</v>
      </c>
      <c r="P397" s="104">
        <v>783.13619103640065</v>
      </c>
      <c r="Q397" s="104">
        <v>744.16726558595769</v>
      </c>
      <c r="R397" s="104">
        <v>783.0803998462211</v>
      </c>
      <c r="S397" s="104">
        <v>827.64479510517117</v>
      </c>
      <c r="T397" s="104">
        <v>0</v>
      </c>
      <c r="U397" s="104">
        <v>863.28859214422937</v>
      </c>
      <c r="V397" s="104">
        <v>868.67425912969759</v>
      </c>
      <c r="W397" s="104">
        <v>879.88538406173109</v>
      </c>
      <c r="X397" s="104">
        <v>876.78011244052379</v>
      </c>
      <c r="Y397" s="104">
        <v>837.27084321767859</v>
      </c>
      <c r="DA397" s="132" t="s">
        <v>4201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33.214011354682043</v>
      </c>
      <c r="F398" s="98">
        <v>44.725518520758222</v>
      </c>
      <c r="G398" s="98">
        <v>44.380557964740056</v>
      </c>
      <c r="H398" s="98">
        <v>66.149281090022413</v>
      </c>
      <c r="I398" s="98">
        <v>53.023444325065732</v>
      </c>
      <c r="J398" s="98">
        <v>49.434069924013436</v>
      </c>
      <c r="K398" s="98">
        <v>44.670220448373442</v>
      </c>
      <c r="L398" s="98">
        <v>46.925341847479224</v>
      </c>
      <c r="M398" s="98">
        <v>74.203461002722264</v>
      </c>
      <c r="N398" s="98">
        <v>47.969714132356572</v>
      </c>
      <c r="O398" s="98">
        <v>28.08226956174461</v>
      </c>
      <c r="P398" s="98">
        <v>67.059318696392211</v>
      </c>
      <c r="Q398" s="98">
        <v>9.7395969553943296</v>
      </c>
      <c r="R398" s="98">
        <v>20.022214333677923</v>
      </c>
      <c r="S398" s="98">
        <v>45.488103726879572</v>
      </c>
      <c r="T398" s="98">
        <v>0</v>
      </c>
      <c r="U398" s="98">
        <v>73.873873577216699</v>
      </c>
      <c r="V398" s="98">
        <v>61.151716581762642</v>
      </c>
      <c r="W398" s="98">
        <v>65.62912716541814</v>
      </c>
      <c r="X398" s="98">
        <v>71.100234222078996</v>
      </c>
      <c r="Y398" s="98">
        <v>55.870357392861102</v>
      </c>
      <c r="DA398" s="63" t="s">
        <v>4202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614.04096145728101</v>
      </c>
      <c r="F399" s="98">
        <v>606.98610072138024</v>
      </c>
      <c r="G399" s="98">
        <v>625.80964644556468</v>
      </c>
      <c r="H399" s="98">
        <v>650.8847456396046</v>
      </c>
      <c r="I399" s="98">
        <v>655.47467744312121</v>
      </c>
      <c r="J399" s="98">
        <v>656.43101402460252</v>
      </c>
      <c r="K399" s="98">
        <v>640.34656890993256</v>
      </c>
      <c r="L399" s="98">
        <v>678.51485523583722</v>
      </c>
      <c r="M399" s="98">
        <v>683.69843156627314</v>
      </c>
      <c r="N399" s="98">
        <v>696.48231171637224</v>
      </c>
      <c r="O399" s="98">
        <v>709.00438297330857</v>
      </c>
      <c r="P399" s="98">
        <v>716.07687234000855</v>
      </c>
      <c r="Q399" s="98">
        <v>734.4276686305634</v>
      </c>
      <c r="R399" s="98">
        <v>763.05818551254333</v>
      </c>
      <c r="S399" s="98">
        <v>782.15669137829173</v>
      </c>
      <c r="T399" s="98">
        <v>0</v>
      </c>
      <c r="U399" s="98">
        <v>789.41471856701276</v>
      </c>
      <c r="V399" s="98">
        <v>807.52254254793502</v>
      </c>
      <c r="W399" s="98">
        <v>814.25625689631295</v>
      </c>
      <c r="X399" s="98">
        <v>805.67987821844474</v>
      </c>
      <c r="Y399" s="98">
        <v>781.40048582481745</v>
      </c>
      <c r="DA399" s="63" t="s">
        <v>4203</v>
      </c>
    </row>
    <row r="400" spans="1:105" ht="12" customHeight="1" x14ac:dyDescent="0.25">
      <c r="A400" s="121" t="s">
        <v>54</v>
      </c>
      <c r="B400" s="122"/>
      <c r="C400" s="122">
        <v>427.81899203474177</v>
      </c>
      <c r="D400" s="122">
        <v>424.26418514308608</v>
      </c>
      <c r="E400" s="122">
        <v>433.46939289869647</v>
      </c>
      <c r="F400" s="122">
        <v>430.64003311987852</v>
      </c>
      <c r="G400" s="122">
        <v>442.8766714249453</v>
      </c>
      <c r="H400" s="122">
        <v>510.68973735582011</v>
      </c>
      <c r="I400" s="122">
        <v>506.8207745828426</v>
      </c>
      <c r="J400" s="122">
        <v>500.22684704358602</v>
      </c>
      <c r="K400" s="122">
        <v>482.64320120540151</v>
      </c>
      <c r="L400" s="122">
        <v>502.59961736354052</v>
      </c>
      <c r="M400" s="122">
        <v>468.95143737004054</v>
      </c>
      <c r="N400" s="122">
        <v>454.08922263700219</v>
      </c>
      <c r="O400" s="122">
        <v>401.67342867203166</v>
      </c>
      <c r="P400" s="122">
        <v>450.63536644149133</v>
      </c>
      <c r="Q400" s="122">
        <v>445.62460725632207</v>
      </c>
      <c r="R400" s="122">
        <v>452.14380788033287</v>
      </c>
      <c r="S400" s="122">
        <v>461.91905092897133</v>
      </c>
      <c r="T400" s="122">
        <v>505.4448216526435</v>
      </c>
      <c r="U400" s="122">
        <v>477.45218376562514</v>
      </c>
      <c r="V400" s="122">
        <v>479.08250789213542</v>
      </c>
      <c r="W400" s="122">
        <v>488.31377425053699</v>
      </c>
      <c r="X400" s="122">
        <v>499.89587776360003</v>
      </c>
      <c r="Y400" s="122">
        <v>474.88350210732989</v>
      </c>
      <c r="DA400" s="130" t="s">
        <v>4204</v>
      </c>
    </row>
    <row r="401" spans="1:105" ht="12" customHeight="1" x14ac:dyDescent="0.25">
      <c r="A401" s="97" t="s">
        <v>50</v>
      </c>
      <c r="B401" s="98"/>
      <c r="C401" s="98">
        <v>409.1595903783188</v>
      </c>
      <c r="D401" s="98">
        <v>422.42267137021889</v>
      </c>
      <c r="E401" s="98">
        <v>431.1944032821026</v>
      </c>
      <c r="F401" s="98">
        <v>443.30271588428377</v>
      </c>
      <c r="G401" s="98">
        <v>460.82396549181885</v>
      </c>
      <c r="H401" s="98">
        <v>478.64150841350482</v>
      </c>
      <c r="I401" s="98">
        <v>497.53759623514151</v>
      </c>
      <c r="J401" s="98">
        <v>502.81862443982374</v>
      </c>
      <c r="K401" s="98">
        <v>492.45216716628909</v>
      </c>
      <c r="L401" s="98">
        <v>488.84068237420115</v>
      </c>
      <c r="M401" s="98">
        <v>465.01014449214205</v>
      </c>
      <c r="N401" s="98">
        <v>449.82170649032804</v>
      </c>
      <c r="O401" s="98">
        <v>438.63313293371607</v>
      </c>
      <c r="P401" s="98">
        <v>437.57182087818552</v>
      </c>
      <c r="Q401" s="98">
        <v>445.02859253558108</v>
      </c>
      <c r="R401" s="98">
        <v>458.9210311342502</v>
      </c>
      <c r="S401" s="98">
        <v>0</v>
      </c>
      <c r="T401" s="98">
        <v>0</v>
      </c>
      <c r="U401" s="98">
        <v>463.27883601932859</v>
      </c>
      <c r="V401" s="98">
        <v>452.71517822507207</v>
      </c>
      <c r="W401" s="98">
        <v>483.89251041110123</v>
      </c>
      <c r="X401" s="98">
        <v>547.35454936244435</v>
      </c>
      <c r="Y401" s="98">
        <v>456.59042829161319</v>
      </c>
      <c r="DA401" s="63" t="s">
        <v>4205</v>
      </c>
    </row>
    <row r="402" spans="1:105" ht="12" customHeight="1" x14ac:dyDescent="0.25">
      <c r="A402" s="109" t="s">
        <v>120</v>
      </c>
      <c r="B402" s="33"/>
      <c r="C402" s="33">
        <v>434.03879258688283</v>
      </c>
      <c r="D402" s="33">
        <v>425.18494202951968</v>
      </c>
      <c r="E402" s="33">
        <v>434.22772277089439</v>
      </c>
      <c r="F402" s="33">
        <v>427.47436242877728</v>
      </c>
      <c r="G402" s="33">
        <v>438.38984790822695</v>
      </c>
      <c r="H402" s="33">
        <v>519.84637419648163</v>
      </c>
      <c r="I402" s="33">
        <v>509.47311125361432</v>
      </c>
      <c r="J402" s="33">
        <v>499.65089651108872</v>
      </c>
      <c r="K402" s="33">
        <v>479.37354588510561</v>
      </c>
      <c r="L402" s="33">
        <v>507.18592902665364</v>
      </c>
      <c r="M402" s="33">
        <v>470.64056288913991</v>
      </c>
      <c r="N402" s="33">
        <v>455.68954119200487</v>
      </c>
      <c r="O402" s="33">
        <v>391.11351316869326</v>
      </c>
      <c r="P402" s="33">
        <v>453.90125283231782</v>
      </c>
      <c r="Q402" s="33">
        <v>445.72394304311229</v>
      </c>
      <c r="R402" s="33">
        <v>450.44950206685354</v>
      </c>
      <c r="S402" s="33">
        <v>461.91905092897133</v>
      </c>
      <c r="T402" s="33">
        <v>505.4448216526435</v>
      </c>
      <c r="U402" s="33">
        <v>482.17663301439069</v>
      </c>
      <c r="V402" s="33">
        <v>483.4770628366461</v>
      </c>
      <c r="W402" s="33">
        <v>489.41909021039595</v>
      </c>
      <c r="X402" s="33">
        <v>491.98609916379274</v>
      </c>
      <c r="Y402" s="33">
        <v>479.45677056125902</v>
      </c>
      <c r="DA402" s="60" t="s">
        <v>4206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40.727773435106386</v>
      </c>
      <c r="D404" s="117">
        <f t="shared" si="218"/>
        <v>55.999073024930681</v>
      </c>
      <c r="E404" s="117">
        <f t="shared" si="218"/>
        <v>42.821855787073318</v>
      </c>
      <c r="F404" s="117">
        <f t="shared" si="218"/>
        <v>35.17878286874847</v>
      </c>
      <c r="G404" s="117">
        <f t="shared" si="218"/>
        <v>36.527005779292772</v>
      </c>
      <c r="H404" s="117">
        <f t="shared" si="218"/>
        <v>42.106195800793706</v>
      </c>
      <c r="I404" s="117">
        <f t="shared" si="218"/>
        <v>43.718094248208004</v>
      </c>
      <c r="J404" s="117">
        <f t="shared" si="218"/>
        <v>36.107437136261645</v>
      </c>
      <c r="K404" s="117">
        <f t="shared" si="218"/>
        <v>48.56827601023393</v>
      </c>
      <c r="L404" s="117">
        <f t="shared" si="218"/>
        <v>48.156737753686244</v>
      </c>
      <c r="M404" s="117">
        <f t="shared" si="218"/>
        <v>54.923078785100572</v>
      </c>
      <c r="N404" s="117">
        <f t="shared" si="218"/>
        <v>48.275717924031092</v>
      </c>
      <c r="O404" s="117">
        <f t="shared" si="218"/>
        <v>38.346202907141851</v>
      </c>
      <c r="P404" s="117">
        <f t="shared" si="218"/>
        <v>34.400164246212853</v>
      </c>
      <c r="Q404" s="117">
        <f t="shared" si="218"/>
        <v>24.908074859822708</v>
      </c>
      <c r="R404" s="117">
        <f t="shared" ref="R404:V404" si="219">R405+R408+R410+R419</f>
        <v>35.651841219230981</v>
      </c>
      <c r="S404" s="117">
        <f t="shared" si="219"/>
        <v>0</v>
      </c>
      <c r="T404" s="117">
        <f t="shared" si="219"/>
        <v>0</v>
      </c>
      <c r="U404" s="117">
        <f t="shared" si="219"/>
        <v>43.364776826721126</v>
      </c>
      <c r="V404" s="117">
        <f t="shared" si="219"/>
        <v>24.016258617242475</v>
      </c>
      <c r="W404" s="117">
        <f t="shared" ref="W404:Y404" si="220">W405+W408+W410+W419</f>
        <v>35.797183049161063</v>
      </c>
      <c r="X404" s="117">
        <f t="shared" si="220"/>
        <v>28.904122102402486</v>
      </c>
      <c r="Y404" s="117">
        <f t="shared" si="220"/>
        <v>33.753422309451672</v>
      </c>
      <c r="DA404" s="129" t="s">
        <v>4356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4357</v>
      </c>
    </row>
    <row r="406" spans="1:105" ht="12" customHeight="1" x14ac:dyDescent="0.25">
      <c r="A406" s="97" t="s">
        <v>197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4358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4359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4360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4361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4362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4363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4364</v>
      </c>
    </row>
    <row r="413" spans="1:105" ht="12" customHeight="1" x14ac:dyDescent="0.25">
      <c r="A413" s="100" t="s">
        <v>197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4365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4366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4367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4368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4369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4370</v>
      </c>
    </row>
    <row r="419" spans="1:105" ht="12" customHeight="1" x14ac:dyDescent="0.25">
      <c r="A419" s="121" t="s">
        <v>54</v>
      </c>
      <c r="B419" s="122"/>
      <c r="C419" s="122">
        <v>40.727773435106386</v>
      </c>
      <c r="D419" s="122">
        <v>55.999073024930681</v>
      </c>
      <c r="E419" s="122">
        <v>42.821855787073318</v>
      </c>
      <c r="F419" s="122">
        <v>35.17878286874847</v>
      </c>
      <c r="G419" s="122">
        <v>36.527005779292772</v>
      </c>
      <c r="H419" s="122">
        <v>42.106195800793706</v>
      </c>
      <c r="I419" s="122">
        <v>43.718094248208004</v>
      </c>
      <c r="J419" s="122">
        <v>36.107437136261645</v>
      </c>
      <c r="K419" s="122">
        <v>48.56827601023393</v>
      </c>
      <c r="L419" s="122">
        <v>48.156737753686244</v>
      </c>
      <c r="M419" s="122">
        <v>54.923078785100572</v>
      </c>
      <c r="N419" s="122">
        <v>48.275717924031092</v>
      </c>
      <c r="O419" s="122">
        <v>38.346202907141851</v>
      </c>
      <c r="P419" s="122">
        <v>34.400164246212853</v>
      </c>
      <c r="Q419" s="122">
        <v>24.908074859822708</v>
      </c>
      <c r="R419" s="122">
        <v>35.651841219230981</v>
      </c>
      <c r="S419" s="122">
        <v>0</v>
      </c>
      <c r="T419" s="122">
        <v>0</v>
      </c>
      <c r="U419" s="122">
        <v>43.364776826721126</v>
      </c>
      <c r="V419" s="122">
        <v>24.016258617242475</v>
      </c>
      <c r="W419" s="122">
        <v>35.797183049161063</v>
      </c>
      <c r="X419" s="122">
        <v>28.904122102402486</v>
      </c>
      <c r="Y419" s="122">
        <v>33.753422309451672</v>
      </c>
      <c r="DA419" s="130" t="s">
        <v>4371</v>
      </c>
    </row>
    <row r="420" spans="1:105" ht="12" customHeight="1" x14ac:dyDescent="0.25">
      <c r="A420" s="97" t="s">
        <v>50</v>
      </c>
      <c r="B420" s="98"/>
      <c r="C420" s="98">
        <v>162.91109374042554</v>
      </c>
      <c r="D420" s="98">
        <v>167.99721907479204</v>
      </c>
      <c r="E420" s="98">
        <v>171.28742314829327</v>
      </c>
      <c r="F420" s="98">
        <v>175.89391434374235</v>
      </c>
      <c r="G420" s="98">
        <v>182.63502889646387</v>
      </c>
      <c r="H420" s="98">
        <v>189.47788110357169</v>
      </c>
      <c r="I420" s="98">
        <v>196.73142411693601</v>
      </c>
      <c r="J420" s="98">
        <v>198.59090424943906</v>
      </c>
      <c r="K420" s="98">
        <v>194.27310404093572</v>
      </c>
      <c r="L420" s="98">
        <v>192.62695101474498</v>
      </c>
      <c r="M420" s="98">
        <v>183.07692928366859</v>
      </c>
      <c r="N420" s="98">
        <v>177.01096572144732</v>
      </c>
      <c r="O420" s="98">
        <v>172.55791308213833</v>
      </c>
      <c r="P420" s="98">
        <v>172.00082123106426</v>
      </c>
      <c r="Q420" s="98">
        <v>174.35652401875896</v>
      </c>
      <c r="R420" s="98">
        <v>178.25920609615491</v>
      </c>
      <c r="S420" s="98">
        <v>0</v>
      </c>
      <c r="T420" s="98">
        <v>0</v>
      </c>
      <c r="U420" s="98">
        <v>173.4591073068845</v>
      </c>
      <c r="V420" s="98">
        <v>168.11381032069733</v>
      </c>
      <c r="W420" s="98">
        <v>178.98591524580533</v>
      </c>
      <c r="X420" s="98">
        <v>202.3288547168174</v>
      </c>
      <c r="Y420" s="98">
        <v>168.76711154725837</v>
      </c>
      <c r="DA420" s="63" t="s">
        <v>4372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4373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56.593712674332188</v>
      </c>
      <c r="D423" s="118">
        <f t="shared" si="225"/>
        <v>56.15732652816277</v>
      </c>
      <c r="E423" s="118">
        <f t="shared" si="225"/>
        <v>56.540457795743229</v>
      </c>
      <c r="F423" s="118">
        <f t="shared" si="225"/>
        <v>57.472900368735679</v>
      </c>
      <c r="G423" s="118">
        <f t="shared" si="225"/>
        <v>58.349620507311748</v>
      </c>
      <c r="H423" s="118">
        <f t="shared" si="225"/>
        <v>58.044483750230214</v>
      </c>
      <c r="I423" s="118">
        <f t="shared" si="225"/>
        <v>56.105070931666042</v>
      </c>
      <c r="J423" s="118">
        <f t="shared" si="225"/>
        <v>54.677560933174064</v>
      </c>
      <c r="K423" s="118">
        <f t="shared" si="225"/>
        <v>54.386888276378706</v>
      </c>
      <c r="L423" s="118">
        <f t="shared" si="225"/>
        <v>53.951842462459894</v>
      </c>
      <c r="M423" s="118">
        <f t="shared" si="225"/>
        <v>51.35007912360188</v>
      </c>
      <c r="N423" s="118">
        <f t="shared" si="225"/>
        <v>48.949196711698427</v>
      </c>
      <c r="O423" s="118">
        <f t="shared" si="225"/>
        <v>44.808015879075683</v>
      </c>
      <c r="P423" s="118">
        <f t="shared" si="225"/>
        <v>43.30658272661455</v>
      </c>
      <c r="Q423" s="118">
        <f t="shared" si="225"/>
        <v>41.537232729742207</v>
      </c>
      <c r="R423" s="118">
        <f t="shared" ref="R423:V423" si="226">R424+R427+R429+R438</f>
        <v>39.646709879370029</v>
      </c>
      <c r="S423" s="118">
        <f t="shared" si="226"/>
        <v>38.705533437618719</v>
      </c>
      <c r="T423" s="118">
        <f t="shared" si="226"/>
        <v>40.460693325490261</v>
      </c>
      <c r="U423" s="118">
        <f t="shared" si="226"/>
        <v>39.35120240404332</v>
      </c>
      <c r="V423" s="118">
        <f t="shared" si="226"/>
        <v>38.345329586826644</v>
      </c>
      <c r="W423" s="118">
        <f t="shared" ref="W423:Y423" si="227">W424+W427+W429+W438</f>
        <v>37.056541011173913</v>
      </c>
      <c r="X423" s="118">
        <f t="shared" si="227"/>
        <v>36.168157352150395</v>
      </c>
      <c r="Y423" s="118">
        <f t="shared" si="227"/>
        <v>34.144445568012465</v>
      </c>
      <c r="DA423" s="129" t="s">
        <v>4524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36.647797708968582</v>
      </c>
      <c r="D424" s="123">
        <f t="shared" si="228"/>
        <v>37.97949940057326</v>
      </c>
      <c r="E424" s="123">
        <f t="shared" si="228"/>
        <v>39.578079716965149</v>
      </c>
      <c r="F424" s="123">
        <f t="shared" si="228"/>
        <v>41.016115737459806</v>
      </c>
      <c r="G424" s="123">
        <f t="shared" si="228"/>
        <v>41.512150243662589</v>
      </c>
      <c r="H424" s="123">
        <f t="shared" si="228"/>
        <v>41.106385232984778</v>
      </c>
      <c r="I424" s="123">
        <f t="shared" si="228"/>
        <v>40.069274762858129</v>
      </c>
      <c r="J424" s="123">
        <f t="shared" si="228"/>
        <v>39.00282964879711</v>
      </c>
      <c r="K424" s="123">
        <f t="shared" si="228"/>
        <v>38.769809093772736</v>
      </c>
      <c r="L424" s="123">
        <f t="shared" si="228"/>
        <v>38.443336583648652</v>
      </c>
      <c r="M424" s="123">
        <f t="shared" si="228"/>
        <v>36.03598198779968</v>
      </c>
      <c r="N424" s="123">
        <f t="shared" si="228"/>
        <v>34.152147291995938</v>
      </c>
      <c r="O424" s="123">
        <f t="shared" si="228"/>
        <v>31.730952072394917</v>
      </c>
      <c r="P424" s="123">
        <f t="shared" si="228"/>
        <v>29.892715290410887</v>
      </c>
      <c r="Q424" s="123">
        <f t="shared" si="228"/>
        <v>28.480528335917654</v>
      </c>
      <c r="R424" s="123">
        <f t="shared" ref="R424:V424" si="229">SUM(R425:R426)</f>
        <v>26.392078062392216</v>
      </c>
      <c r="S424" s="123">
        <f t="shared" si="229"/>
        <v>25.948334807203484</v>
      </c>
      <c r="T424" s="123">
        <f t="shared" si="229"/>
        <v>26.428883882961152</v>
      </c>
      <c r="U424" s="123">
        <f t="shared" si="229"/>
        <v>25.611427763349472</v>
      </c>
      <c r="V424" s="123">
        <f t="shared" si="229"/>
        <v>24.889073315825989</v>
      </c>
      <c r="W424" s="123">
        <f t="shared" ref="W424:Y424" si="230">SUM(W425:W426)</f>
        <v>23.720080504152204</v>
      </c>
      <c r="X424" s="123">
        <f t="shared" si="230"/>
        <v>22.617059539729198</v>
      </c>
      <c r="Y424" s="123">
        <f t="shared" si="230"/>
        <v>21.627032082607638</v>
      </c>
      <c r="DA424" s="130" t="s">
        <v>4525</v>
      </c>
    </row>
    <row r="425" spans="1:105" ht="12" customHeight="1" x14ac:dyDescent="0.25">
      <c r="A425" s="97" t="s">
        <v>197</v>
      </c>
      <c r="B425" s="99"/>
      <c r="C425" s="99">
        <v>36.525431886946031</v>
      </c>
      <c r="D425" s="99">
        <v>37.856043604821721</v>
      </c>
      <c r="E425" s="99">
        <v>39.457095047645559</v>
      </c>
      <c r="F425" s="99">
        <v>40.890295843256105</v>
      </c>
      <c r="G425" s="99">
        <v>41.388394115620549</v>
      </c>
      <c r="H425" s="99">
        <v>40.98808984274195</v>
      </c>
      <c r="I425" s="99">
        <v>39.954237957431687</v>
      </c>
      <c r="J425" s="99">
        <v>38.89296356598679</v>
      </c>
      <c r="K425" s="99">
        <v>38.664077496834132</v>
      </c>
      <c r="L425" s="99">
        <v>38.338530611896296</v>
      </c>
      <c r="M425" s="99">
        <v>35.936425328583198</v>
      </c>
      <c r="N425" s="99">
        <v>34.05845610846594</v>
      </c>
      <c r="O425" s="99">
        <v>31.642097682320955</v>
      </c>
      <c r="P425" s="99">
        <v>29.807431419217121</v>
      </c>
      <c r="Q425" s="99">
        <v>28.402334371942484</v>
      </c>
      <c r="R425" s="99">
        <v>26.319303294498141</v>
      </c>
      <c r="S425" s="99">
        <v>25.87766511985145</v>
      </c>
      <c r="T425" s="99">
        <v>26.356019572049338</v>
      </c>
      <c r="U425" s="99">
        <v>25.541393117114747</v>
      </c>
      <c r="V425" s="99">
        <v>24.820800436499542</v>
      </c>
      <c r="W425" s="99">
        <v>23.654556658079539</v>
      </c>
      <c r="X425" s="99">
        <v>22.553469029301557</v>
      </c>
      <c r="Y425" s="99">
        <v>21.566176930679877</v>
      </c>
      <c r="DA425" s="63" t="s">
        <v>4526</v>
      </c>
    </row>
    <row r="426" spans="1:105" ht="12" customHeight="1" x14ac:dyDescent="0.25">
      <c r="A426" s="97" t="s">
        <v>53</v>
      </c>
      <c r="B426" s="99"/>
      <c r="C426" s="99">
        <v>0.12236582202255063</v>
      </c>
      <c r="D426" s="99">
        <v>0.12345579575153651</v>
      </c>
      <c r="E426" s="99">
        <v>0.12098466931958929</v>
      </c>
      <c r="F426" s="99">
        <v>0.12581989420369821</v>
      </c>
      <c r="G426" s="99">
        <v>0.12375612804203731</v>
      </c>
      <c r="H426" s="99">
        <v>0.11829539024282928</v>
      </c>
      <c r="I426" s="99">
        <v>0.11503680542643942</v>
      </c>
      <c r="J426" s="99">
        <v>0.10986608281032371</v>
      </c>
      <c r="K426" s="99">
        <v>0.10573159693860708</v>
      </c>
      <c r="L426" s="99">
        <v>0.1048059717523583</v>
      </c>
      <c r="M426" s="99">
        <v>9.955665921648553E-2</v>
      </c>
      <c r="N426" s="99">
        <v>9.3691183529998293E-2</v>
      </c>
      <c r="O426" s="99">
        <v>8.8854390073962813E-2</v>
      </c>
      <c r="P426" s="99">
        <v>8.528387119376625E-2</v>
      </c>
      <c r="Q426" s="99">
        <v>7.8193963975169742E-2</v>
      </c>
      <c r="R426" s="99">
        <v>7.2774767894074485E-2</v>
      </c>
      <c r="S426" s="99">
        <v>7.0669687352032703E-2</v>
      </c>
      <c r="T426" s="99">
        <v>7.2864310911815389E-2</v>
      </c>
      <c r="U426" s="99">
        <v>7.0034646234723857E-2</v>
      </c>
      <c r="V426" s="99">
        <v>6.8272879326447253E-2</v>
      </c>
      <c r="W426" s="99">
        <v>6.5523846072663969E-2</v>
      </c>
      <c r="X426" s="99">
        <v>6.359051042763933E-2</v>
      </c>
      <c r="Y426" s="99">
        <v>6.0855151927760226E-2</v>
      </c>
      <c r="DA426" s="63" t="s">
        <v>4527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0.87228095553574336</v>
      </c>
      <c r="D427" s="123">
        <f t="shared" si="231"/>
        <v>0.81254192393328328</v>
      </c>
      <c r="E427" s="123">
        <f t="shared" si="231"/>
        <v>1.0890699288831192</v>
      </c>
      <c r="F427" s="123">
        <f t="shared" si="231"/>
        <v>1.2025523736427992</v>
      </c>
      <c r="G427" s="123">
        <f t="shared" si="231"/>
        <v>1.2325588517502977</v>
      </c>
      <c r="H427" s="123">
        <f t="shared" si="231"/>
        <v>0.35958176999185715</v>
      </c>
      <c r="I427" s="123">
        <f t="shared" si="231"/>
        <v>0.41624823453888665</v>
      </c>
      <c r="J427" s="123">
        <f t="shared" si="231"/>
        <v>0.36811561958996342</v>
      </c>
      <c r="K427" s="123">
        <f t="shared" si="231"/>
        <v>0.7234362053910266</v>
      </c>
      <c r="L427" s="123">
        <f t="shared" si="231"/>
        <v>0.65756613874293834</v>
      </c>
      <c r="M427" s="123">
        <f t="shared" si="231"/>
        <v>0.49416311509769856</v>
      </c>
      <c r="N427" s="123">
        <f t="shared" si="231"/>
        <v>0.61100607525959028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X427" s="123">
        <f t="shared" si="231"/>
        <v>0.24170237680598672</v>
      </c>
      <c r="Y427" s="123">
        <f t="shared" si="231"/>
        <v>0</v>
      </c>
      <c r="DA427" s="130" t="s">
        <v>4528</v>
      </c>
    </row>
    <row r="428" spans="1:105" ht="12" customHeight="1" x14ac:dyDescent="0.25">
      <c r="A428" s="97" t="s">
        <v>53</v>
      </c>
      <c r="B428" s="99"/>
      <c r="C428" s="99">
        <f>RES_hhdet_in_fecs!C110</f>
        <v>0.87228095553574336</v>
      </c>
      <c r="D428" s="99">
        <f>RES_hhdet_in_fecs!D110</f>
        <v>0.81254192393328328</v>
      </c>
      <c r="E428" s="99">
        <f>RES_hhdet_in_fecs!E110</f>
        <v>1.0890699288831192</v>
      </c>
      <c r="F428" s="99">
        <f>RES_hhdet_in_fecs!F110</f>
        <v>1.2025523736427992</v>
      </c>
      <c r="G428" s="99">
        <f>RES_hhdet_in_fecs!G110</f>
        <v>1.2325588517502977</v>
      </c>
      <c r="H428" s="99">
        <f>RES_hhdet_in_fecs!H110</f>
        <v>0.35958176999185715</v>
      </c>
      <c r="I428" s="99">
        <f>RES_hhdet_in_fecs!I110</f>
        <v>0.41624823453888665</v>
      </c>
      <c r="J428" s="99">
        <f>RES_hhdet_in_fecs!J110</f>
        <v>0.36811561958996342</v>
      </c>
      <c r="K428" s="99">
        <f>RES_hhdet_in_fecs!K110</f>
        <v>0.7234362053910266</v>
      </c>
      <c r="L428" s="99">
        <f>RES_hhdet_in_fecs!L110</f>
        <v>0.65756613874293834</v>
      </c>
      <c r="M428" s="99">
        <f>RES_hhdet_in_fecs!M110</f>
        <v>0.49416311509769856</v>
      </c>
      <c r="N428" s="99">
        <f>RES_hhdet_in_fecs!N110</f>
        <v>0.61100607525959028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X428" s="99">
        <f>RES_hhdet_in_fecs!X110</f>
        <v>0.24170237680598672</v>
      </c>
      <c r="Y428" s="99">
        <f>RES_hhdet_in_fecs!Y110</f>
        <v>0</v>
      </c>
      <c r="DA428" s="63" t="s">
        <v>4529</v>
      </c>
    </row>
    <row r="429" spans="1:105" ht="12" customHeight="1" x14ac:dyDescent="0.25">
      <c r="A429" s="121" t="s">
        <v>55</v>
      </c>
      <c r="B429" s="123"/>
      <c r="C429" s="123">
        <v>12.61144159269225</v>
      </c>
      <c r="D429" s="123">
        <v>10.88754132107254</v>
      </c>
      <c r="E429" s="123">
        <v>9.5226209942274238</v>
      </c>
      <c r="F429" s="123">
        <v>9.0669277353719</v>
      </c>
      <c r="G429" s="123">
        <v>9.397250922360822</v>
      </c>
      <c r="H429" s="123">
        <v>9.5331446150265577</v>
      </c>
      <c r="I429" s="123">
        <v>8.75161645984263</v>
      </c>
      <c r="J429" s="123">
        <v>8.6575590921911232</v>
      </c>
      <c r="K429" s="123">
        <v>8.3880853732430953</v>
      </c>
      <c r="L429" s="123">
        <v>8.2407383986362195</v>
      </c>
      <c r="M429" s="123">
        <v>8.8022604455694449</v>
      </c>
      <c r="N429" s="123">
        <v>8.5024507060102135</v>
      </c>
      <c r="O429" s="123">
        <v>8.1868411461642747</v>
      </c>
      <c r="P429" s="123">
        <v>8.1078528453709087</v>
      </c>
      <c r="Q429" s="123">
        <v>7.991042342643329</v>
      </c>
      <c r="R429" s="123">
        <v>8.1243689650965329</v>
      </c>
      <c r="S429" s="123">
        <v>8.014301239585679</v>
      </c>
      <c r="T429" s="123">
        <v>8.9857056373749149</v>
      </c>
      <c r="U429" s="123">
        <v>8.6417312303023284</v>
      </c>
      <c r="V429" s="123">
        <v>8.6395457491545908</v>
      </c>
      <c r="W429" s="123">
        <v>8.4132268573530151</v>
      </c>
      <c r="X429" s="123">
        <v>8.4327107223003104</v>
      </c>
      <c r="Y429" s="123">
        <v>7.8683024853438894</v>
      </c>
      <c r="DA429" s="130" t="s">
        <v>4530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9.7495375616971724</v>
      </c>
      <c r="E430" s="99">
        <v>0</v>
      </c>
      <c r="F430" s="99">
        <v>8.8218318665065816</v>
      </c>
      <c r="G430" s="99">
        <v>8.7874910075450341</v>
      </c>
      <c r="H430" s="99">
        <v>8.6242466396473088</v>
      </c>
      <c r="I430" s="99">
        <v>8.6892826312005056</v>
      </c>
      <c r="J430" s="99">
        <v>8.8608934996920858</v>
      </c>
      <c r="K430" s="99">
        <v>8.3928122488867611</v>
      </c>
      <c r="L430" s="99">
        <v>7.6301850123266668</v>
      </c>
      <c r="M430" s="99">
        <v>8.2798099428641674</v>
      </c>
      <c r="N430" s="99">
        <v>8.352327418225828</v>
      </c>
      <c r="O430" s="99">
        <v>8.3230689717420923</v>
      </c>
      <c r="P430" s="99">
        <v>8.4317557142060675</v>
      </c>
      <c r="Q430" s="99">
        <v>7.923502932606735</v>
      </c>
      <c r="R430" s="99">
        <v>9.0545746056169225</v>
      </c>
      <c r="S430" s="99">
        <v>8.955965997574701</v>
      </c>
      <c r="T430" s="99">
        <v>8.4350702889269158</v>
      </c>
      <c r="U430" s="99">
        <v>8.8380125561892999</v>
      </c>
      <c r="V430" s="99">
        <v>8.5721831805575075</v>
      </c>
      <c r="W430" s="99">
        <v>8.7837871302013415</v>
      </c>
      <c r="X430" s="99">
        <v>8.5515004663663312</v>
      </c>
      <c r="Y430" s="99">
        <v>8.0123597151936803</v>
      </c>
      <c r="DA430" s="63" t="s">
        <v>4531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4532</v>
      </c>
    </row>
    <row r="432" spans="1:105" ht="12" customHeight="1" x14ac:dyDescent="0.25">
      <c r="A432" s="100" t="s">
        <v>197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4533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4534</v>
      </c>
    </row>
    <row r="434" spans="1:105" ht="12" customHeight="1" x14ac:dyDescent="0.25">
      <c r="A434" s="106" t="s">
        <v>122</v>
      </c>
      <c r="B434" s="102"/>
      <c r="C434" s="102">
        <v>12.61144159269225</v>
      </c>
      <c r="D434" s="102">
        <v>11.456543200760223</v>
      </c>
      <c r="E434" s="102">
        <v>10.443177053175395</v>
      </c>
      <c r="F434" s="102">
        <v>10.428358870637361</v>
      </c>
      <c r="G434" s="102">
        <v>10.448493316113328</v>
      </c>
      <c r="H434" s="102">
        <v>10.992115643374769</v>
      </c>
      <c r="I434" s="102">
        <v>10.619022197947956</v>
      </c>
      <c r="J434" s="102">
        <v>10.45849792241556</v>
      </c>
      <c r="K434" s="102">
        <v>10.06105499597124</v>
      </c>
      <c r="L434" s="102">
        <v>10.415420751993947</v>
      </c>
      <c r="M434" s="102">
        <v>10.412824251971728</v>
      </c>
      <c r="N434" s="102">
        <v>9.9646333367715059</v>
      </c>
      <c r="O434" s="102">
        <v>9.5304371264917425</v>
      </c>
      <c r="P434" s="102">
        <v>9.7370837009236606</v>
      </c>
      <c r="Q434" s="102">
        <v>8.9415807514563337</v>
      </c>
      <c r="R434" s="102">
        <v>9.1643950401132397</v>
      </c>
      <c r="S434" s="102">
        <v>0</v>
      </c>
      <c r="T434" s="102">
        <v>9.536340985822914</v>
      </c>
      <c r="U434" s="102">
        <v>9.5433990559733211</v>
      </c>
      <c r="V434" s="102">
        <v>9.4386986099539616</v>
      </c>
      <c r="W434" s="102">
        <v>9.3208203434830903</v>
      </c>
      <c r="X434" s="102">
        <v>9.0425682089735631</v>
      </c>
      <c r="Y434" s="102">
        <v>8.472597942946523</v>
      </c>
      <c r="DA434" s="131" t="s">
        <v>4535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6.7609528173835027</v>
      </c>
      <c r="F435" s="105">
        <v>6.8342572025716208</v>
      </c>
      <c r="G435" s="105">
        <v>6.8532836559190979</v>
      </c>
      <c r="H435" s="105">
        <v>7.3328524031507119</v>
      </c>
      <c r="I435" s="105">
        <v>7.0400452933426187</v>
      </c>
      <c r="J435" s="105">
        <v>6.9437520470750504</v>
      </c>
      <c r="K435" s="105">
        <v>6.6867544966529486</v>
      </c>
      <c r="L435" s="105">
        <v>6.9441406234685106</v>
      </c>
      <c r="M435" s="105">
        <v>7.1052720425942502</v>
      </c>
      <c r="N435" s="105">
        <v>6.7595466232214436</v>
      </c>
      <c r="O435" s="105">
        <v>6.5026756018922685</v>
      </c>
      <c r="P435" s="105">
        <v>6.969334548759373</v>
      </c>
      <c r="Q435" s="105">
        <v>6.3601231651637073</v>
      </c>
      <c r="R435" s="105">
        <v>6.67415028706779</v>
      </c>
      <c r="S435" s="105">
        <v>7.0726364815966578</v>
      </c>
      <c r="T435" s="105">
        <v>0</v>
      </c>
      <c r="U435" s="105">
        <v>7.3475007528574041</v>
      </c>
      <c r="V435" s="105">
        <v>7.3106903019441845</v>
      </c>
      <c r="W435" s="105">
        <v>7.3203532347987785</v>
      </c>
      <c r="X435" s="105">
        <v>7.2289045152969438</v>
      </c>
      <c r="Y435" s="105">
        <v>6.8318353381918886</v>
      </c>
      <c r="DA435" s="132" t="s">
        <v>4536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0.53599817640668446</v>
      </c>
      <c r="F436" s="99">
        <v>0.71593081136104919</v>
      </c>
      <c r="G436" s="99">
        <v>0.69208038543738004</v>
      </c>
      <c r="H436" s="99">
        <v>1.0143402831297901</v>
      </c>
      <c r="I436" s="99">
        <v>0.79556322251709255</v>
      </c>
      <c r="J436" s="99">
        <v>0.73406033931235359</v>
      </c>
      <c r="K436" s="99">
        <v>0.65767929569964301</v>
      </c>
      <c r="L436" s="99">
        <v>0.67501045148262073</v>
      </c>
      <c r="M436" s="99">
        <v>1.0197891127320267</v>
      </c>
      <c r="N436" s="99">
        <v>0.64184532417529916</v>
      </c>
      <c r="O436" s="99">
        <v>0.36300409213381374</v>
      </c>
      <c r="P436" s="99">
        <v>0.83569171244229412</v>
      </c>
      <c r="Q436" s="99">
        <v>0.11756696001882776</v>
      </c>
      <c r="R436" s="99">
        <v>0.23609007618594663</v>
      </c>
      <c r="S436" s="99">
        <v>0.52416887860128814</v>
      </c>
      <c r="T436" s="99">
        <v>0</v>
      </c>
      <c r="U436" s="99">
        <v>0.81656241318462008</v>
      </c>
      <c r="V436" s="99">
        <v>0.66304734509872576</v>
      </c>
      <c r="W436" s="99">
        <v>0.69440866317909244</v>
      </c>
      <c r="X436" s="99">
        <v>0.73406697947388033</v>
      </c>
      <c r="Y436" s="99">
        <v>0.56586313198198146</v>
      </c>
      <c r="DA436" s="63" t="s">
        <v>4537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6.2249546409768177</v>
      </c>
      <c r="F437" s="99">
        <v>6.1183263912105721</v>
      </c>
      <c r="G437" s="99">
        <v>6.1612032704817192</v>
      </c>
      <c r="H437" s="99">
        <v>6.3185121200209222</v>
      </c>
      <c r="I437" s="99">
        <v>6.2444820708255282</v>
      </c>
      <c r="J437" s="99">
        <v>6.2096917077626976</v>
      </c>
      <c r="K437" s="99">
        <v>6.0290752009533062</v>
      </c>
      <c r="L437" s="99">
        <v>6.2691301719858901</v>
      </c>
      <c r="M437" s="99">
        <v>6.0854829298622235</v>
      </c>
      <c r="N437" s="99">
        <v>6.1177012990461455</v>
      </c>
      <c r="O437" s="99">
        <v>6.139671509758454</v>
      </c>
      <c r="P437" s="99">
        <v>6.1336428363170805</v>
      </c>
      <c r="Q437" s="99">
        <v>6.2425562051448802</v>
      </c>
      <c r="R437" s="99">
        <v>6.4380602108818445</v>
      </c>
      <c r="S437" s="99">
        <v>6.5484676029953715</v>
      </c>
      <c r="T437" s="99">
        <v>0</v>
      </c>
      <c r="U437" s="99">
        <v>6.530938339672784</v>
      </c>
      <c r="V437" s="99">
        <v>6.64764295684546</v>
      </c>
      <c r="W437" s="99">
        <v>6.6259445716196845</v>
      </c>
      <c r="X437" s="99">
        <v>6.4948375358230637</v>
      </c>
      <c r="Y437" s="99">
        <v>6.2659722062099057</v>
      </c>
      <c r="DA437" s="63" t="s">
        <v>4538</v>
      </c>
    </row>
    <row r="438" spans="1:105" ht="12" customHeight="1" x14ac:dyDescent="0.25">
      <c r="A438" s="121" t="s">
        <v>54</v>
      </c>
      <c r="B438" s="123"/>
      <c r="C438" s="123">
        <v>6.4621924171356113</v>
      </c>
      <c r="D438" s="123">
        <v>6.4777438825836899</v>
      </c>
      <c r="E438" s="123">
        <v>6.3506871556675355</v>
      </c>
      <c r="F438" s="123">
        <v>6.1873045222611802</v>
      </c>
      <c r="G438" s="123">
        <v>6.2076604895380374</v>
      </c>
      <c r="H438" s="123">
        <v>7.0453721322270191</v>
      </c>
      <c r="I438" s="123">
        <v>6.8679314744264008</v>
      </c>
      <c r="J438" s="123">
        <v>6.6490565725958639</v>
      </c>
      <c r="K438" s="123">
        <v>6.5055576039718517</v>
      </c>
      <c r="L438" s="123">
        <v>6.6102013414320879</v>
      </c>
      <c r="M438" s="123">
        <v>6.017673575135059</v>
      </c>
      <c r="N438" s="123">
        <v>5.6835926384326854</v>
      </c>
      <c r="O438" s="123">
        <v>4.8902226605164962</v>
      </c>
      <c r="P438" s="123">
        <v>5.3060145908327554</v>
      </c>
      <c r="Q438" s="123">
        <v>5.0656620511812305</v>
      </c>
      <c r="R438" s="123">
        <v>5.1302628518812785</v>
      </c>
      <c r="S438" s="123">
        <v>4.742897390829552</v>
      </c>
      <c r="T438" s="123">
        <v>5.0461038051541935</v>
      </c>
      <c r="U438" s="123">
        <v>5.0980434103915204</v>
      </c>
      <c r="V438" s="123">
        <v>4.8167105218460602</v>
      </c>
      <c r="W438" s="123">
        <v>4.9232336496686973</v>
      </c>
      <c r="X438" s="123">
        <v>4.8766847133148996</v>
      </c>
      <c r="Y438" s="123">
        <v>4.6491110000609384</v>
      </c>
      <c r="DA438" s="130" t="s">
        <v>4539</v>
      </c>
    </row>
    <row r="439" spans="1:105" ht="12" customHeight="1" x14ac:dyDescent="0.25">
      <c r="A439" s="97" t="s">
        <v>50</v>
      </c>
      <c r="B439" s="99"/>
      <c r="C439" s="99">
        <v>7.4905636845869559</v>
      </c>
      <c r="D439" s="99">
        <v>7.6232069399713911</v>
      </c>
      <c r="E439" s="99">
        <v>7.6442074421498747</v>
      </c>
      <c r="F439" s="99">
        <v>7.8049989467768723</v>
      </c>
      <c r="G439" s="99">
        <v>7.9154480280836328</v>
      </c>
      <c r="H439" s="99">
        <v>8.0972470307571722</v>
      </c>
      <c r="I439" s="99">
        <v>8.2505401154576905</v>
      </c>
      <c r="J439" s="99">
        <v>8.2700558195093592</v>
      </c>
      <c r="K439" s="99">
        <v>8.0522348562445423</v>
      </c>
      <c r="L439" s="99">
        <v>7.8348938640660046</v>
      </c>
      <c r="M439" s="99">
        <v>7.173518528610094</v>
      </c>
      <c r="N439" s="99">
        <v>6.8445750304903292</v>
      </c>
      <c r="O439" s="99">
        <v>6.5780812822996619</v>
      </c>
      <c r="P439" s="99">
        <v>6.4857095621565257</v>
      </c>
      <c r="Q439" s="99">
        <v>6.5240874465843053</v>
      </c>
      <c r="R439" s="99">
        <v>6.6209069829352876</v>
      </c>
      <c r="S439" s="99">
        <v>0</v>
      </c>
      <c r="T439" s="99">
        <v>0</v>
      </c>
      <c r="U439" s="99">
        <v>6.3173597778810997</v>
      </c>
      <c r="V439" s="99">
        <v>6.0923460320836416</v>
      </c>
      <c r="W439" s="99">
        <v>6.4117073397791104</v>
      </c>
      <c r="X439" s="99">
        <v>7.1801205827218544</v>
      </c>
      <c r="Y439" s="99">
        <v>5.9575918228648534</v>
      </c>
      <c r="DA439" s="63" t="s">
        <v>4540</v>
      </c>
    </row>
    <row r="440" spans="1:105" ht="12" customHeight="1" x14ac:dyDescent="0.25">
      <c r="A440" s="109" t="s">
        <v>120</v>
      </c>
      <c r="B440" s="110"/>
      <c r="C440" s="110">
        <v>6.1194019946518292</v>
      </c>
      <c r="D440" s="110">
        <v>5.9050123538898394</v>
      </c>
      <c r="E440" s="110">
        <v>5.9195137268400888</v>
      </c>
      <c r="F440" s="110">
        <v>5.7828809161322576</v>
      </c>
      <c r="G440" s="110">
        <v>5.7807136049016385</v>
      </c>
      <c r="H440" s="110">
        <v>6.7448364469326902</v>
      </c>
      <c r="I440" s="110">
        <v>6.4729004341317458</v>
      </c>
      <c r="J440" s="110">
        <v>6.2888345177261975</v>
      </c>
      <c r="K440" s="110">
        <v>5.989998519880956</v>
      </c>
      <c r="L440" s="110">
        <v>6.2019705005541157</v>
      </c>
      <c r="M440" s="110">
        <v>5.5223114522171866</v>
      </c>
      <c r="N440" s="110">
        <v>5.2482242414110667</v>
      </c>
      <c r="O440" s="110">
        <v>4.4079773400070197</v>
      </c>
      <c r="P440" s="110">
        <v>5.011090848001813</v>
      </c>
      <c r="Q440" s="110">
        <v>4.8225911519473854</v>
      </c>
      <c r="R440" s="110">
        <v>4.7576018191177756</v>
      </c>
      <c r="S440" s="110">
        <v>4.742897390829552</v>
      </c>
      <c r="T440" s="110">
        <v>5.0461038051541935</v>
      </c>
      <c r="U440" s="110">
        <v>4.6916046212283273</v>
      </c>
      <c r="V440" s="110">
        <v>4.6041046034731288</v>
      </c>
      <c r="W440" s="110">
        <v>4.5511152271410937</v>
      </c>
      <c r="X440" s="110">
        <v>4.4927787350804085</v>
      </c>
      <c r="Y440" s="110">
        <v>4.3219907943599587</v>
      </c>
      <c r="DA440" s="60" t="s">
        <v>4541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42.158994465375109</v>
      </c>
      <c r="D442" s="118">
        <f t="shared" si="232"/>
        <v>42.492317105696984</v>
      </c>
      <c r="E442" s="118">
        <f t="shared" si="232"/>
        <v>44.004885424319127</v>
      </c>
      <c r="F442" s="118">
        <f t="shared" si="232"/>
        <v>45.638091953245862</v>
      </c>
      <c r="G442" s="118">
        <f t="shared" si="232"/>
        <v>46.430411350342034</v>
      </c>
      <c r="H442" s="118">
        <f t="shared" si="232"/>
        <v>44.884660023324194</v>
      </c>
      <c r="I442" s="118">
        <f t="shared" si="232"/>
        <v>44.214919977166694</v>
      </c>
      <c r="J442" s="118">
        <f t="shared" si="232"/>
        <v>43.436819841024146</v>
      </c>
      <c r="K442" s="118">
        <f t="shared" si="232"/>
        <v>44.009901290431749</v>
      </c>
      <c r="L442" s="118">
        <f t="shared" si="232"/>
        <v>43.640216108215057</v>
      </c>
      <c r="M442" s="118">
        <f t="shared" si="232"/>
        <v>41.331968961146025</v>
      </c>
      <c r="N442" s="118">
        <f t="shared" si="232"/>
        <v>40.204480904989119</v>
      </c>
      <c r="O442" s="118">
        <f t="shared" si="232"/>
        <v>35.82817082913472</v>
      </c>
      <c r="P442" s="118">
        <f t="shared" si="232"/>
        <v>35.061960256628325</v>
      </c>
      <c r="Q442" s="118">
        <f t="shared" si="232"/>
        <v>33.567072513132644</v>
      </c>
      <c r="R442" s="118">
        <f t="shared" ref="R442:V442" si="233">R443+R446+R448+R457</f>
        <v>32.514355959318465</v>
      </c>
      <c r="S442" s="118">
        <f t="shared" si="233"/>
        <v>32.498168789668895</v>
      </c>
      <c r="T442" s="118">
        <f t="shared" si="233"/>
        <v>33.174798094827942</v>
      </c>
      <c r="U442" s="118">
        <f t="shared" si="233"/>
        <v>32.545253433397562</v>
      </c>
      <c r="V442" s="118">
        <f t="shared" si="233"/>
        <v>31.90583312542941</v>
      </c>
      <c r="W442" s="118">
        <f t="shared" ref="W442:Y442" si="234">W443+W446+W448+W457</f>
        <v>31.133098590409997</v>
      </c>
      <c r="X442" s="118">
        <f t="shared" si="234"/>
        <v>31.080938930343812</v>
      </c>
      <c r="Y442" s="118">
        <f t="shared" si="234"/>
        <v>28.771521440072213</v>
      </c>
      <c r="DA442" s="129" t="s">
        <v>4692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27.906895049410931</v>
      </c>
      <c r="D443" s="123">
        <f t="shared" si="235"/>
        <v>29.089615143787682</v>
      </c>
      <c r="E443" s="123">
        <f t="shared" si="235"/>
        <v>30.488854719089346</v>
      </c>
      <c r="F443" s="123">
        <f t="shared" si="235"/>
        <v>31.779803060847996</v>
      </c>
      <c r="G443" s="123">
        <f t="shared" si="235"/>
        <v>32.348643280372954</v>
      </c>
      <c r="H443" s="123">
        <f t="shared" si="235"/>
        <v>32.21505375016568</v>
      </c>
      <c r="I443" s="123">
        <f t="shared" si="235"/>
        <v>31.581156415925008</v>
      </c>
      <c r="J443" s="123">
        <f t="shared" si="235"/>
        <v>30.91441467174424</v>
      </c>
      <c r="K443" s="123">
        <f t="shared" si="235"/>
        <v>30.902274539396874</v>
      </c>
      <c r="L443" s="123">
        <f t="shared" si="235"/>
        <v>30.813936222373325</v>
      </c>
      <c r="M443" s="123">
        <f t="shared" si="235"/>
        <v>29.047445078117722</v>
      </c>
      <c r="N443" s="123">
        <f t="shared" si="235"/>
        <v>27.685369584713577</v>
      </c>
      <c r="O443" s="123">
        <f t="shared" si="235"/>
        <v>25.869819225317212</v>
      </c>
      <c r="P443" s="123">
        <f t="shared" si="235"/>
        <v>24.508177836937595</v>
      </c>
      <c r="Q443" s="123">
        <f t="shared" si="235"/>
        <v>23.470959244462563</v>
      </c>
      <c r="R443" s="123">
        <f t="shared" ref="R443:V443" si="236">SUM(R444:R445)</f>
        <v>21.847851906161768</v>
      </c>
      <c r="S443" s="123">
        <f t="shared" si="236"/>
        <v>21.56903857039498</v>
      </c>
      <c r="T443" s="123">
        <f t="shared" si="236"/>
        <v>22.052776118439773</v>
      </c>
      <c r="U443" s="123">
        <f t="shared" si="236"/>
        <v>21.447668801580857</v>
      </c>
      <c r="V443" s="123">
        <f t="shared" si="236"/>
        <v>20.914866851736875</v>
      </c>
      <c r="W443" s="123">
        <f t="shared" ref="W443:Y443" si="237">SUM(W444:W445)</f>
        <v>19.99683606432901</v>
      </c>
      <c r="X443" s="123">
        <f t="shared" si="237"/>
        <v>19.124136079661316</v>
      </c>
      <c r="Y443" s="123">
        <f t="shared" si="237"/>
        <v>18.339275843987696</v>
      </c>
      <c r="DA443" s="130" t="s">
        <v>4693</v>
      </c>
    </row>
    <row r="444" spans="1:105" ht="12" customHeight="1" x14ac:dyDescent="0.25">
      <c r="A444" s="97" t="s">
        <v>197</v>
      </c>
      <c r="B444" s="99"/>
      <c r="C444" s="99">
        <v>27.784529227388379</v>
      </c>
      <c r="D444" s="99">
        <v>28.966159348036147</v>
      </c>
      <c r="E444" s="99">
        <v>30.367870049769756</v>
      </c>
      <c r="F444" s="99">
        <v>31.653983166644299</v>
      </c>
      <c r="G444" s="99">
        <v>32.224887152330915</v>
      </c>
      <c r="H444" s="99">
        <v>32.096758359922852</v>
      </c>
      <c r="I444" s="99">
        <v>31.46611961049857</v>
      </c>
      <c r="J444" s="99">
        <v>30.804548588933915</v>
      </c>
      <c r="K444" s="99">
        <v>30.796542942458267</v>
      </c>
      <c r="L444" s="99">
        <v>30.709130250620966</v>
      </c>
      <c r="M444" s="99">
        <v>28.947888418901236</v>
      </c>
      <c r="N444" s="99">
        <v>27.591678401183579</v>
      </c>
      <c r="O444" s="99">
        <v>25.78096483524325</v>
      </c>
      <c r="P444" s="99">
        <v>24.422893965743828</v>
      </c>
      <c r="Q444" s="99">
        <v>23.392765280487392</v>
      </c>
      <c r="R444" s="99">
        <v>21.775077138267694</v>
      </c>
      <c r="S444" s="99">
        <v>21.498368883042946</v>
      </c>
      <c r="T444" s="99">
        <v>21.979911807527959</v>
      </c>
      <c r="U444" s="99">
        <v>21.377634155346133</v>
      </c>
      <c r="V444" s="99">
        <v>20.846593972410428</v>
      </c>
      <c r="W444" s="99">
        <v>19.931312218256345</v>
      </c>
      <c r="X444" s="99">
        <v>19.060545569233675</v>
      </c>
      <c r="Y444" s="99">
        <v>18.278420692059935</v>
      </c>
      <c r="DA444" s="63" t="s">
        <v>4694</v>
      </c>
    </row>
    <row r="445" spans="1:105" ht="12" customHeight="1" x14ac:dyDescent="0.25">
      <c r="A445" s="97" t="s">
        <v>53</v>
      </c>
      <c r="B445" s="99"/>
      <c r="C445" s="99">
        <v>0.12236582202255063</v>
      </c>
      <c r="D445" s="99">
        <v>0.12345579575153651</v>
      </c>
      <c r="E445" s="99">
        <v>0.12098466931958929</v>
      </c>
      <c r="F445" s="99">
        <v>0.12581989420369821</v>
      </c>
      <c r="G445" s="99">
        <v>0.12375612804203731</v>
      </c>
      <c r="H445" s="99">
        <v>0.11829539024282928</v>
      </c>
      <c r="I445" s="99">
        <v>0.11503680542643942</v>
      </c>
      <c r="J445" s="99">
        <v>0.10986608281032371</v>
      </c>
      <c r="K445" s="99">
        <v>0.10573159693860708</v>
      </c>
      <c r="L445" s="99">
        <v>0.1048059717523583</v>
      </c>
      <c r="M445" s="99">
        <v>9.955665921648553E-2</v>
      </c>
      <c r="N445" s="99">
        <v>9.3691183529998293E-2</v>
      </c>
      <c r="O445" s="99">
        <v>8.8854390073962813E-2</v>
      </c>
      <c r="P445" s="99">
        <v>8.528387119376625E-2</v>
      </c>
      <c r="Q445" s="99">
        <v>7.8193963975169742E-2</v>
      </c>
      <c r="R445" s="99">
        <v>7.2774767894074485E-2</v>
      </c>
      <c r="S445" s="99">
        <v>7.0669687352032703E-2</v>
      </c>
      <c r="T445" s="99">
        <v>7.2864310911815389E-2</v>
      </c>
      <c r="U445" s="99">
        <v>7.0034646234723857E-2</v>
      </c>
      <c r="V445" s="99">
        <v>6.8272879326447253E-2</v>
      </c>
      <c r="W445" s="99">
        <v>6.5523846072663969E-2</v>
      </c>
      <c r="X445" s="99">
        <v>6.359051042763933E-2</v>
      </c>
      <c r="Y445" s="99">
        <v>6.0855151927760226E-2</v>
      </c>
      <c r="DA445" s="63" t="s">
        <v>4695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1.8971319582468722</v>
      </c>
      <c r="D446" s="123">
        <f t="shared" si="238"/>
        <v>1.8384142374911259</v>
      </c>
      <c r="E446" s="123">
        <f t="shared" si="238"/>
        <v>2.560946223999768</v>
      </c>
      <c r="F446" s="123">
        <f t="shared" si="238"/>
        <v>2.9356279709009305</v>
      </c>
      <c r="G446" s="123">
        <f t="shared" si="238"/>
        <v>3.1209180633924674</v>
      </c>
      <c r="H446" s="123">
        <f t="shared" si="238"/>
        <v>0.94358433873817005</v>
      </c>
      <c r="I446" s="123">
        <f t="shared" si="238"/>
        <v>1.1311251679217837</v>
      </c>
      <c r="J446" s="123">
        <f t="shared" si="238"/>
        <v>1.0353221192962085</v>
      </c>
      <c r="K446" s="123">
        <f t="shared" si="238"/>
        <v>2.1049749152704278</v>
      </c>
      <c r="L446" s="123">
        <f t="shared" si="238"/>
        <v>1.9786657095764408</v>
      </c>
      <c r="M446" s="123">
        <f t="shared" si="238"/>
        <v>1.5432530134722835</v>
      </c>
      <c r="N446" s="123">
        <f t="shared" si="238"/>
        <v>1.9888306720368074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X446" s="123">
        <f t="shared" si="238"/>
        <v>0.91713732651775826</v>
      </c>
      <c r="Y446" s="123">
        <f t="shared" si="238"/>
        <v>0</v>
      </c>
      <c r="DA446" s="130" t="s">
        <v>4696</v>
      </c>
    </row>
    <row r="447" spans="1:105" ht="12" customHeight="1" x14ac:dyDescent="0.25">
      <c r="A447" s="97" t="s">
        <v>53</v>
      </c>
      <c r="B447" s="99"/>
      <c r="C447" s="99">
        <f>RES_hhdet_in_tess!C110</f>
        <v>1.8971319582468722</v>
      </c>
      <c r="D447" s="99">
        <f>RES_hhdet_in_tess!D110</f>
        <v>1.8384142374911259</v>
      </c>
      <c r="E447" s="99">
        <f>RES_hhdet_in_tess!E110</f>
        <v>2.560946223999768</v>
      </c>
      <c r="F447" s="99">
        <f>RES_hhdet_in_tess!F110</f>
        <v>2.9356279709009305</v>
      </c>
      <c r="G447" s="99">
        <f>RES_hhdet_in_tess!G110</f>
        <v>3.1209180633924674</v>
      </c>
      <c r="H447" s="99">
        <f>RES_hhdet_in_tess!H110</f>
        <v>0.94358433873817005</v>
      </c>
      <c r="I447" s="99">
        <f>RES_hhdet_in_tess!I110</f>
        <v>1.1311251679217837</v>
      </c>
      <c r="J447" s="99">
        <f>RES_hhdet_in_tess!J110</f>
        <v>1.0353221192962085</v>
      </c>
      <c r="K447" s="99">
        <f>RES_hhdet_in_tess!K110</f>
        <v>2.1049749152704278</v>
      </c>
      <c r="L447" s="99">
        <f>RES_hhdet_in_tess!L110</f>
        <v>1.9786657095764408</v>
      </c>
      <c r="M447" s="99">
        <f>RES_hhdet_in_tess!M110</f>
        <v>1.5432530134722835</v>
      </c>
      <c r="N447" s="99">
        <f>RES_hhdet_in_tess!N110</f>
        <v>1.9888306720368074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X447" s="99">
        <f>RES_hhdet_in_tess!X110</f>
        <v>0.91713732651775826</v>
      </c>
      <c r="Y447" s="99">
        <f>RES_hhdet_in_tess!Y110</f>
        <v>0</v>
      </c>
      <c r="DA447" s="63" t="s">
        <v>4697</v>
      </c>
    </row>
    <row r="448" spans="1:105" ht="12" customHeight="1" x14ac:dyDescent="0.25">
      <c r="A448" s="121" t="s">
        <v>55</v>
      </c>
      <c r="B448" s="123"/>
      <c r="C448" s="123">
        <v>7.8865292000344152</v>
      </c>
      <c r="D448" s="123">
        <v>7.1910423211722305</v>
      </c>
      <c r="E448" s="123">
        <v>6.5607077565204737</v>
      </c>
      <c r="F448" s="123">
        <v>6.5818757262218055</v>
      </c>
      <c r="G448" s="123">
        <v>6.6006532408324814</v>
      </c>
      <c r="H448" s="123">
        <v>6.7684632934013793</v>
      </c>
      <c r="I448" s="123">
        <v>6.6743309866175409</v>
      </c>
      <c r="J448" s="123">
        <v>6.7550480947150957</v>
      </c>
      <c r="K448" s="123">
        <v>6.4584061154356274</v>
      </c>
      <c r="L448" s="123">
        <v>6.2038508137856851</v>
      </c>
      <c r="M448" s="123">
        <v>6.5672142456260501</v>
      </c>
      <c r="N448" s="123">
        <v>6.5416908729099994</v>
      </c>
      <c r="O448" s="123">
        <v>6.4800333233259915</v>
      </c>
      <c r="P448" s="123">
        <v>6.6938108245565253</v>
      </c>
      <c r="Q448" s="123">
        <v>6.3083520281652117</v>
      </c>
      <c r="R448" s="123">
        <v>6.8516847977211297</v>
      </c>
      <c r="S448" s="123">
        <v>7.0617952292932999</v>
      </c>
      <c r="T448" s="123">
        <v>6.9174762579039371</v>
      </c>
      <c r="U448" s="123">
        <v>7.147555959972637</v>
      </c>
      <c r="V448" s="123">
        <v>7.0470894262570791</v>
      </c>
      <c r="W448" s="123">
        <v>7.162648600072826</v>
      </c>
      <c r="X448" s="123">
        <v>7.0098484731523794</v>
      </c>
      <c r="Y448" s="123">
        <v>6.6242023719352359</v>
      </c>
      <c r="DA448" s="130" t="s">
        <v>4698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7.213305011750669</v>
      </c>
      <c r="E449" s="99">
        <v>0</v>
      </c>
      <c r="F449" s="99">
        <v>6.6033068373867811</v>
      </c>
      <c r="G449" s="99">
        <v>6.615646792251618</v>
      </c>
      <c r="H449" s="99">
        <v>6.5300912311039996</v>
      </c>
      <c r="I449" s="99">
        <v>6.6169651649340189</v>
      </c>
      <c r="J449" s="99">
        <v>6.7860322056788762</v>
      </c>
      <c r="K449" s="99">
        <v>6.4639265118401372</v>
      </c>
      <c r="L449" s="99">
        <v>5.9096492955008824</v>
      </c>
      <c r="M449" s="99">
        <v>6.4490682139038196</v>
      </c>
      <c r="N449" s="99">
        <v>6.5426736830674184</v>
      </c>
      <c r="O449" s="99">
        <v>6.557102621303839</v>
      </c>
      <c r="P449" s="99">
        <v>6.6801339895414031</v>
      </c>
      <c r="Q449" s="99">
        <v>6.3101449819722379</v>
      </c>
      <c r="R449" s="99">
        <v>7.2434914583612384</v>
      </c>
      <c r="S449" s="99">
        <v>7.1942818081890074</v>
      </c>
      <c r="T449" s="99">
        <v>6.8018870747495566</v>
      </c>
      <c r="U449" s="99">
        <v>7.1526053086628814</v>
      </c>
      <c r="V449" s="99">
        <v>6.9615405215645021</v>
      </c>
      <c r="W449" s="99">
        <v>7.1564471659804765</v>
      </c>
      <c r="X449" s="99">
        <v>6.9880963894222319</v>
      </c>
      <c r="Y449" s="99">
        <v>6.5662971305277997</v>
      </c>
      <c r="DA449" s="63" t="s">
        <v>4699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4700</v>
      </c>
    </row>
    <row r="451" spans="1:105" ht="12" customHeight="1" x14ac:dyDescent="0.25">
      <c r="A451" s="100" t="s">
        <v>197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4701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4702</v>
      </c>
    </row>
    <row r="453" spans="1:105" ht="12" customHeight="1" x14ac:dyDescent="0.25">
      <c r="A453" s="106" t="s">
        <v>122</v>
      </c>
      <c r="B453" s="102"/>
      <c r="C453" s="102">
        <v>7.8865292000344152</v>
      </c>
      <c r="D453" s="102">
        <v>7.1799109758830113</v>
      </c>
      <c r="E453" s="102">
        <v>6.5603877191049023</v>
      </c>
      <c r="F453" s="102">
        <v>6.5668061141217544</v>
      </c>
      <c r="G453" s="102">
        <v>6.5964939795942037</v>
      </c>
      <c r="H453" s="102">
        <v>6.9587858814638599</v>
      </c>
      <c r="I453" s="102">
        <v>6.7424583181593407</v>
      </c>
      <c r="J453" s="102">
        <v>6.6626173202317949</v>
      </c>
      <c r="K453" s="102">
        <v>6.4340297192019937</v>
      </c>
      <c r="L453" s="102">
        <v>6.6899318532573426</v>
      </c>
      <c r="M453" s="102">
        <v>6.7439259714038391</v>
      </c>
      <c r="N453" s="102">
        <v>6.5414834748836039</v>
      </c>
      <c r="O453" s="102">
        <v>6.3845415752990329</v>
      </c>
      <c r="P453" s="102">
        <v>6.6926911026348161</v>
      </c>
      <c r="Q453" s="102">
        <v>6.2962712686848565</v>
      </c>
      <c r="R453" s="102">
        <v>6.5574585476408513</v>
      </c>
      <c r="S453" s="102">
        <v>0</v>
      </c>
      <c r="T453" s="102">
        <v>7.0330654410583184</v>
      </c>
      <c r="U453" s="102">
        <v>7.1429059980232479</v>
      </c>
      <c r="V453" s="102">
        <v>7.1662055601971106</v>
      </c>
      <c r="W453" s="102">
        <v>7.1684016202106848</v>
      </c>
      <c r="X453" s="102">
        <v>7.0604585990760462</v>
      </c>
      <c r="Y453" s="102">
        <v>6.7081294636796089</v>
      </c>
      <c r="DA453" s="131" t="s">
        <v>4703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6.5616678687671905</v>
      </c>
      <c r="F454" s="105">
        <v>6.5691527280919519</v>
      </c>
      <c r="G454" s="105">
        <v>6.5981374731281859</v>
      </c>
      <c r="H454" s="105">
        <v>6.9606611903409776</v>
      </c>
      <c r="I454" s="105">
        <v>6.7496182092845443</v>
      </c>
      <c r="J454" s="105">
        <v>6.6773270381016179</v>
      </c>
      <c r="K454" s="105">
        <v>6.4496601332421948</v>
      </c>
      <c r="L454" s="105">
        <v>6.7026963262663788</v>
      </c>
      <c r="M454" s="105">
        <v>6.7459552586260685</v>
      </c>
      <c r="N454" s="105">
        <v>6.5390535394773366</v>
      </c>
      <c r="O454" s="105">
        <v>6.3828518264083325</v>
      </c>
      <c r="P454" s="105">
        <v>6.7080475205325021</v>
      </c>
      <c r="Q454" s="105">
        <v>6.3253417318978089</v>
      </c>
      <c r="R454" s="105">
        <v>6.6069912621211602</v>
      </c>
      <c r="S454" s="105">
        <v>6.9293086503975907</v>
      </c>
      <c r="T454" s="105">
        <v>0</v>
      </c>
      <c r="U454" s="105">
        <v>7.1421072245415402</v>
      </c>
      <c r="V454" s="105">
        <v>7.1510527771473278</v>
      </c>
      <c r="W454" s="105">
        <v>7.159996296981145</v>
      </c>
      <c r="X454" s="105">
        <v>7.0679987658794587</v>
      </c>
      <c r="Y454" s="105">
        <v>6.7139910044131712</v>
      </c>
      <c r="DA454" s="132" t="s">
        <v>4704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0.33671322779037238</v>
      </c>
      <c r="F455" s="99">
        <v>0.45082633688138002</v>
      </c>
      <c r="G455" s="99">
        <v>0.43693420264646654</v>
      </c>
      <c r="H455" s="99">
        <v>0.64214907032005475</v>
      </c>
      <c r="I455" s="99">
        <v>0.50513613845901784</v>
      </c>
      <c r="J455" s="99">
        <v>0.46763533033892052</v>
      </c>
      <c r="K455" s="99">
        <v>0.42058493228888777</v>
      </c>
      <c r="L455" s="99">
        <v>0.43356615428048817</v>
      </c>
      <c r="M455" s="99">
        <v>0.66047232876384332</v>
      </c>
      <c r="N455" s="99">
        <v>0.42135224043119307</v>
      </c>
      <c r="O455" s="99">
        <v>0.24318031664987783</v>
      </c>
      <c r="P455" s="99">
        <v>0.57440468421542268</v>
      </c>
      <c r="Q455" s="99">
        <v>8.278552675292937E-2</v>
      </c>
      <c r="R455" s="99">
        <v>0.16893105123931734</v>
      </c>
      <c r="S455" s="99">
        <v>0.38084104740222041</v>
      </c>
      <c r="T455" s="99">
        <v>0</v>
      </c>
      <c r="U455" s="99">
        <v>0.61116888486875698</v>
      </c>
      <c r="V455" s="99">
        <v>0.50340982030186876</v>
      </c>
      <c r="W455" s="99">
        <v>0.53405172536146017</v>
      </c>
      <c r="X455" s="99">
        <v>0.57316123005639485</v>
      </c>
      <c r="Y455" s="99">
        <v>0.44801879820326462</v>
      </c>
      <c r="DA455" s="63" t="s">
        <v>4705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6.2249546409768177</v>
      </c>
      <c r="F456" s="99">
        <v>6.1183263912105721</v>
      </c>
      <c r="G456" s="99">
        <v>6.1612032704817192</v>
      </c>
      <c r="H456" s="99">
        <v>6.3185121200209222</v>
      </c>
      <c r="I456" s="99">
        <v>6.2444820708255282</v>
      </c>
      <c r="J456" s="99">
        <v>6.2096917077626976</v>
      </c>
      <c r="K456" s="99">
        <v>6.0290752009533062</v>
      </c>
      <c r="L456" s="99">
        <v>6.2691301719858901</v>
      </c>
      <c r="M456" s="99">
        <v>6.0854829298622235</v>
      </c>
      <c r="N456" s="99">
        <v>6.1177012990461455</v>
      </c>
      <c r="O456" s="99">
        <v>6.139671509758454</v>
      </c>
      <c r="P456" s="99">
        <v>6.1336428363170805</v>
      </c>
      <c r="Q456" s="99">
        <v>6.2425562051448802</v>
      </c>
      <c r="R456" s="99">
        <v>6.4380602108818445</v>
      </c>
      <c r="S456" s="99">
        <v>6.5484676029953715</v>
      </c>
      <c r="T456" s="99">
        <v>0</v>
      </c>
      <c r="U456" s="99">
        <v>6.530938339672784</v>
      </c>
      <c r="V456" s="99">
        <v>6.64764295684546</v>
      </c>
      <c r="W456" s="99">
        <v>6.6259445716196845</v>
      </c>
      <c r="X456" s="99">
        <v>6.4948375358230637</v>
      </c>
      <c r="Y456" s="99">
        <v>6.2659722062099057</v>
      </c>
      <c r="DA456" s="63" t="s">
        <v>4706</v>
      </c>
    </row>
    <row r="457" spans="1:105" ht="12" customHeight="1" x14ac:dyDescent="0.25">
      <c r="A457" s="121" t="s">
        <v>54</v>
      </c>
      <c r="B457" s="123"/>
      <c r="C457" s="123">
        <v>4.4684382576828927</v>
      </c>
      <c r="D457" s="123">
        <v>4.3732454032459476</v>
      </c>
      <c r="E457" s="123">
        <v>4.3943767247095415</v>
      </c>
      <c r="F457" s="123">
        <v>4.3407851952751324</v>
      </c>
      <c r="G457" s="123">
        <v>4.3601967657441332</v>
      </c>
      <c r="H457" s="123">
        <v>4.957558641018962</v>
      </c>
      <c r="I457" s="123">
        <v>4.8283074067023666</v>
      </c>
      <c r="J457" s="123">
        <v>4.7320349552686052</v>
      </c>
      <c r="K457" s="123">
        <v>4.5442457203288171</v>
      </c>
      <c r="L457" s="123">
        <v>4.6437633624796071</v>
      </c>
      <c r="M457" s="123">
        <v>4.1740566239299728</v>
      </c>
      <c r="N457" s="123">
        <v>3.9885897753287343</v>
      </c>
      <c r="O457" s="123">
        <v>3.4783182804915169</v>
      </c>
      <c r="P457" s="123">
        <v>3.8599715951342057</v>
      </c>
      <c r="Q457" s="123">
        <v>3.7877612405048713</v>
      </c>
      <c r="R457" s="123">
        <v>3.8148192554355678</v>
      </c>
      <c r="S457" s="123">
        <v>3.8673349899806162</v>
      </c>
      <c r="T457" s="123">
        <v>4.2045457184842325</v>
      </c>
      <c r="U457" s="123">
        <v>3.9500286718440689</v>
      </c>
      <c r="V457" s="123">
        <v>3.9438768474354555</v>
      </c>
      <c r="W457" s="123">
        <v>3.9736139260081584</v>
      </c>
      <c r="X457" s="123">
        <v>4.0298170510123565</v>
      </c>
      <c r="Y457" s="123">
        <v>3.808043224149281</v>
      </c>
      <c r="DA457" s="130" t="s">
        <v>4707</v>
      </c>
    </row>
    <row r="458" spans="1:105" ht="12" customHeight="1" x14ac:dyDescent="0.25">
      <c r="A458" s="97" t="s">
        <v>50</v>
      </c>
      <c r="B458" s="99"/>
      <c r="C458" s="99">
        <v>4.2735465259472871</v>
      </c>
      <c r="D458" s="99">
        <v>4.3542633823160184</v>
      </c>
      <c r="E458" s="99">
        <v>4.3713135936467857</v>
      </c>
      <c r="F458" s="99">
        <v>4.4684230868988655</v>
      </c>
      <c r="G458" s="99">
        <v>4.536890953072767</v>
      </c>
      <c r="H458" s="99">
        <v>4.6464480728979707</v>
      </c>
      <c r="I458" s="99">
        <v>4.7398697557184732</v>
      </c>
      <c r="J458" s="99">
        <v>4.7565525942313203</v>
      </c>
      <c r="K458" s="99">
        <v>4.6366003862130354</v>
      </c>
      <c r="L458" s="99">
        <v>4.5166378414826065</v>
      </c>
      <c r="M458" s="99">
        <v>4.1389758493915654</v>
      </c>
      <c r="N458" s="99">
        <v>3.9511051348216819</v>
      </c>
      <c r="O458" s="99">
        <v>3.7983733446265782</v>
      </c>
      <c r="P458" s="99">
        <v>3.7480742196479238</v>
      </c>
      <c r="Q458" s="99">
        <v>3.7826951794722619</v>
      </c>
      <c r="R458" s="99">
        <v>3.8719999163598731</v>
      </c>
      <c r="S458" s="99">
        <v>0</v>
      </c>
      <c r="T458" s="99">
        <v>0</v>
      </c>
      <c r="U458" s="99">
        <v>3.8327705842753037</v>
      </c>
      <c r="V458" s="99">
        <v>3.7268171566941644</v>
      </c>
      <c r="W458" s="99">
        <v>3.9376362483563203</v>
      </c>
      <c r="X458" s="99">
        <v>4.4123962490705972</v>
      </c>
      <c r="Y458" s="99">
        <v>3.6613528980299743</v>
      </c>
      <c r="DA458" s="63" t="s">
        <v>4708</v>
      </c>
    </row>
    <row r="459" spans="1:105" ht="12" customHeight="1" x14ac:dyDescent="0.25">
      <c r="A459" s="109" t="s">
        <v>120</v>
      </c>
      <c r="B459" s="110"/>
      <c r="C459" s="110">
        <v>4.5334021682614285</v>
      </c>
      <c r="D459" s="110">
        <v>4.382736413710913</v>
      </c>
      <c r="E459" s="110">
        <v>4.4020644350637932</v>
      </c>
      <c r="F459" s="110">
        <v>4.3088757223691996</v>
      </c>
      <c r="G459" s="110">
        <v>4.3160232189119752</v>
      </c>
      <c r="H459" s="110">
        <v>5.0464473747678165</v>
      </c>
      <c r="I459" s="110">
        <v>4.8535753069834788</v>
      </c>
      <c r="J459" s="110">
        <v>4.7265865910546685</v>
      </c>
      <c r="K459" s="110">
        <v>4.5134608317007441</v>
      </c>
      <c r="L459" s="110">
        <v>4.6861385361452736</v>
      </c>
      <c r="M459" s="110">
        <v>4.1890912415892902</v>
      </c>
      <c r="N459" s="110">
        <v>4.0026465155188777</v>
      </c>
      <c r="O459" s="110">
        <v>3.3868739764529279</v>
      </c>
      <c r="P459" s="110">
        <v>3.8879459390057769</v>
      </c>
      <c r="Q459" s="110">
        <v>3.7886055840103068</v>
      </c>
      <c r="R459" s="110">
        <v>3.8005240902044917</v>
      </c>
      <c r="S459" s="110">
        <v>3.8673349899806162</v>
      </c>
      <c r="T459" s="110">
        <v>4.2045457184842325</v>
      </c>
      <c r="U459" s="110">
        <v>3.9891147010336576</v>
      </c>
      <c r="V459" s="110">
        <v>3.9800534625590052</v>
      </c>
      <c r="W459" s="110">
        <v>3.9826083454211183</v>
      </c>
      <c r="X459" s="110">
        <v>3.9660538513359835</v>
      </c>
      <c r="Y459" s="110">
        <v>3.8447158056791073</v>
      </c>
      <c r="DA459" s="60" t="s">
        <v>4709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0.42538911164769327</v>
      </c>
      <c r="D461" s="118">
        <f t="shared" si="239"/>
        <v>0.57722922949463384</v>
      </c>
      <c r="E461" s="118">
        <f t="shared" si="239"/>
        <v>0.43411454063969152</v>
      </c>
      <c r="F461" s="118">
        <f t="shared" si="239"/>
        <v>0.35459671214996696</v>
      </c>
      <c r="G461" s="118">
        <f t="shared" si="239"/>
        <v>0.35961463481189565</v>
      </c>
      <c r="H461" s="118">
        <f t="shared" si="239"/>
        <v>0.40874903011262209</v>
      </c>
      <c r="I461" s="118">
        <f t="shared" si="239"/>
        <v>0.41648726502830435</v>
      </c>
      <c r="J461" s="118">
        <f t="shared" si="239"/>
        <v>0.34156834181086293</v>
      </c>
      <c r="K461" s="118">
        <f t="shared" si="239"/>
        <v>0.45728641748612758</v>
      </c>
      <c r="L461" s="118">
        <f t="shared" si="239"/>
        <v>0.4449436225403085</v>
      </c>
      <c r="M461" s="118">
        <f t="shared" si="239"/>
        <v>0.48886094068772079</v>
      </c>
      <c r="N461" s="118">
        <f t="shared" si="239"/>
        <v>0.42404009016168642</v>
      </c>
      <c r="O461" s="118">
        <f t="shared" si="239"/>
        <v>0.33206154313048702</v>
      </c>
      <c r="P461" s="118">
        <f t="shared" si="239"/>
        <v>0.29465875682789533</v>
      </c>
      <c r="Q461" s="118">
        <f t="shared" si="239"/>
        <v>0.21171595776658444</v>
      </c>
      <c r="R461" s="118">
        <f t="shared" ref="R461:V461" si="240">R462+R465+R467+R476</f>
        <v>0.30080104604871605</v>
      </c>
      <c r="S461" s="118">
        <f t="shared" si="240"/>
        <v>0</v>
      </c>
      <c r="T461" s="118">
        <f t="shared" si="240"/>
        <v>0</v>
      </c>
      <c r="U461" s="118">
        <f t="shared" si="240"/>
        <v>0.35876286178586775</v>
      </c>
      <c r="V461" s="118">
        <f t="shared" si="240"/>
        <v>0.19770533209258861</v>
      </c>
      <c r="W461" s="118">
        <f t="shared" ref="W461:Y461" si="241">W462+W465+W467+W476</f>
        <v>0.29129668786084456</v>
      </c>
      <c r="X461" s="118">
        <f t="shared" si="241"/>
        <v>0.23300517022444234</v>
      </c>
      <c r="Y461" s="118">
        <f t="shared" si="241"/>
        <v>0.27066531169639607</v>
      </c>
      <c r="DA461" s="129" t="s">
        <v>4860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4861</v>
      </c>
    </row>
    <row r="463" spans="1:105" ht="12" customHeight="1" x14ac:dyDescent="0.25">
      <c r="A463" s="97" t="s">
        <v>197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4862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4863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4864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4865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4866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4867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4868</v>
      </c>
    </row>
    <row r="470" spans="1:105" ht="12" customHeight="1" x14ac:dyDescent="0.25">
      <c r="A470" s="100" t="s">
        <v>197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4869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4870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4871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4872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4873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4874</v>
      </c>
    </row>
    <row r="476" spans="1:105" ht="12" customHeight="1" x14ac:dyDescent="0.25">
      <c r="A476" s="121" t="s">
        <v>54</v>
      </c>
      <c r="B476" s="123"/>
      <c r="C476" s="123">
        <v>0.42538911164769327</v>
      </c>
      <c r="D476" s="123">
        <v>0.57722922949463384</v>
      </c>
      <c r="E476" s="123">
        <v>0.43411454063969152</v>
      </c>
      <c r="F476" s="123">
        <v>0.35459671214996696</v>
      </c>
      <c r="G476" s="123">
        <v>0.35961463481189565</v>
      </c>
      <c r="H476" s="123">
        <v>0.40874903011262209</v>
      </c>
      <c r="I476" s="123">
        <v>0.41648726502830435</v>
      </c>
      <c r="J476" s="123">
        <v>0.34156834181086293</v>
      </c>
      <c r="K476" s="123">
        <v>0.45728641748612758</v>
      </c>
      <c r="L476" s="123">
        <v>0.4449436225403085</v>
      </c>
      <c r="M476" s="123">
        <v>0.48886094068772079</v>
      </c>
      <c r="N476" s="123">
        <v>0.42404009016168642</v>
      </c>
      <c r="O476" s="123">
        <v>0.33206154313048702</v>
      </c>
      <c r="P476" s="123">
        <v>0.29465875682789533</v>
      </c>
      <c r="Q476" s="123">
        <v>0.21171595776658444</v>
      </c>
      <c r="R476" s="123">
        <v>0.30080104604871605</v>
      </c>
      <c r="S476" s="123">
        <v>0</v>
      </c>
      <c r="T476" s="123">
        <v>0</v>
      </c>
      <c r="U476" s="123">
        <v>0.35876286178586775</v>
      </c>
      <c r="V476" s="123">
        <v>0.19770533209258861</v>
      </c>
      <c r="W476" s="123">
        <v>0.29129668786084456</v>
      </c>
      <c r="X476" s="123">
        <v>0.23300517022444234</v>
      </c>
      <c r="Y476" s="123">
        <v>0.27066531169639607</v>
      </c>
      <c r="DA476" s="130" t="s">
        <v>4875</v>
      </c>
    </row>
    <row r="477" spans="1:105" ht="12" customHeight="1" x14ac:dyDescent="0.25">
      <c r="A477" s="97" t="s">
        <v>50</v>
      </c>
      <c r="B477" s="99"/>
      <c r="C477" s="99">
        <v>1.7015564465907731</v>
      </c>
      <c r="D477" s="99">
        <v>1.7316876884839014</v>
      </c>
      <c r="E477" s="99">
        <v>1.7364581625587661</v>
      </c>
      <c r="F477" s="99">
        <v>1.7729835607498348</v>
      </c>
      <c r="G477" s="99">
        <v>1.7980731740594784</v>
      </c>
      <c r="H477" s="99">
        <v>1.8393706355067994</v>
      </c>
      <c r="I477" s="99">
        <v>1.8741926926273693</v>
      </c>
      <c r="J477" s="99">
        <v>1.8786258799597464</v>
      </c>
      <c r="K477" s="99">
        <v>1.8291456699445103</v>
      </c>
      <c r="L477" s="99">
        <v>1.779774490161234</v>
      </c>
      <c r="M477" s="99">
        <v>1.6295364689590695</v>
      </c>
      <c r="N477" s="99">
        <v>1.5548136639261834</v>
      </c>
      <c r="O477" s="99">
        <v>1.4942769440871917</v>
      </c>
      <c r="P477" s="99">
        <v>1.4732937841394766</v>
      </c>
      <c r="Q477" s="99">
        <v>1.482011704366091</v>
      </c>
      <c r="R477" s="99">
        <v>1.5040052302435802</v>
      </c>
      <c r="S477" s="99">
        <v>0</v>
      </c>
      <c r="T477" s="99">
        <v>0</v>
      </c>
      <c r="U477" s="99">
        <v>1.435051447143471</v>
      </c>
      <c r="V477" s="99">
        <v>1.3839373246481204</v>
      </c>
      <c r="W477" s="99">
        <v>1.456483439304223</v>
      </c>
      <c r="X477" s="99">
        <v>1.6310361915710965</v>
      </c>
      <c r="Y477" s="99">
        <v>1.3533265584819805</v>
      </c>
      <c r="DA477" s="63" t="s">
        <v>4876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4877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X5" s="120">
        <v>0</v>
      </c>
      <c r="Y5" s="120">
        <v>0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209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X7" s="52">
        <v>0</v>
      </c>
      <c r="Y7" s="52">
        <v>0</v>
      </c>
      <c r="DA7" s="63" t="s">
        <v>1112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X9" s="52">
        <v>0</v>
      </c>
      <c r="Y9" s="52">
        <v>0</v>
      </c>
      <c r="DA9" s="63" t="s">
        <v>1113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128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1114</v>
      </c>
    </row>
    <row r="12" spans="1:105" ht="12" customHeight="1" x14ac:dyDescent="0.25">
      <c r="A12" s="97" t="s">
        <v>127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1115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1116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1117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1118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X17" s="36">
        <v>0</v>
      </c>
      <c r="Y17" s="36">
        <v>0</v>
      </c>
      <c r="DA17" s="60" t="s">
        <v>1119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1196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209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1197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2">
        <v>0</v>
      </c>
      <c r="Y23" s="52">
        <v>0</v>
      </c>
      <c r="DA23" s="63" t="s">
        <v>1198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128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1199</v>
      </c>
    </row>
    <row r="26" spans="1:105" ht="12" customHeight="1" x14ac:dyDescent="0.25">
      <c r="A26" s="97" t="s">
        <v>127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1200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2">
        <v>0</v>
      </c>
      <c r="Y27" s="52">
        <v>0</v>
      </c>
      <c r="DA27" s="63" t="s">
        <v>1201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1202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1203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DA31" s="60" t="s">
        <v>1204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1283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209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1284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X37" s="52">
        <v>0</v>
      </c>
      <c r="Y37" s="52">
        <v>0</v>
      </c>
      <c r="DA37" s="63" t="s">
        <v>1285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128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1286</v>
      </c>
    </row>
    <row r="40" spans="1:105" ht="12" customHeight="1" x14ac:dyDescent="0.25">
      <c r="A40" s="97" t="s">
        <v>127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1287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X41" s="52">
        <v>0</v>
      </c>
      <c r="Y41" s="52">
        <v>0</v>
      </c>
      <c r="DA41" s="63" t="s">
        <v>1288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DA42" s="63" t="s">
        <v>1289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1290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X45" s="36">
        <v>0</v>
      </c>
      <c r="Y45" s="36">
        <v>0</v>
      </c>
      <c r="DA45" s="60" t="s">
        <v>1291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1370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209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DA49" s="63" t="s">
        <v>1371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1372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128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1373</v>
      </c>
    </row>
    <row r="54" spans="1:105" ht="12" customHeight="1" x14ac:dyDescent="0.25">
      <c r="A54" s="108" t="s">
        <v>127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1374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1375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1376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1377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X59" s="36">
        <v>0</v>
      </c>
      <c r="Y59" s="36">
        <v>0</v>
      </c>
      <c r="DA59" s="60" t="s">
        <v>1378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1457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209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DA63" s="63" t="s">
        <v>1458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1459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:Y67" si="2">W39-W53</f>
        <v>0</v>
      </c>
      <c r="X67" s="52">
        <f t="shared" si="2"/>
        <v>0</v>
      </c>
      <c r="Y67" s="52">
        <f t="shared" si="2"/>
        <v>0</v>
      </c>
      <c r="DA67" s="63" t="s">
        <v>1460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1461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:Y69" si="8">W41-W55</f>
        <v>0</v>
      </c>
      <c r="X69" s="52">
        <f t="shared" si="8"/>
        <v>0</v>
      </c>
      <c r="Y69" s="52">
        <f t="shared" si="8"/>
        <v>0</v>
      </c>
      <c r="DA69" s="63" t="s">
        <v>1462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1463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2">
        <v>0</v>
      </c>
      <c r="Y72" s="52">
        <v>0</v>
      </c>
      <c r="DA72" s="63" t="s">
        <v>1464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X73" s="36">
        <v>0</v>
      </c>
      <c r="Y73" s="36">
        <v>0</v>
      </c>
      <c r="DA73" s="60" t="s">
        <v>1465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1544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X78" s="128">
        <f>RES_hhdet_numvin!X125</f>
        <v>0</v>
      </c>
      <c r="Y78" s="128">
        <f>RES_hhdet_numvin!Y125</f>
        <v>0</v>
      </c>
      <c r="DA78" s="133"/>
    </row>
    <row r="79" spans="1:105" ht="12" customHeight="1" x14ac:dyDescent="0.25">
      <c r="A79" s="97" t="s">
        <v>209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0</v>
      </c>
      <c r="I79" s="52">
        <f>RES_hhdet_numvin!I126</f>
        <v>0</v>
      </c>
      <c r="J79" s="52">
        <f>RES_hhdet_numvin!J126</f>
        <v>0</v>
      </c>
      <c r="K79" s="52">
        <f>RES_hhdet_numvin!K126</f>
        <v>0</v>
      </c>
      <c r="L79" s="52">
        <f>RES_hhdet_numvin!L126</f>
        <v>0</v>
      </c>
      <c r="M79" s="52">
        <f>RES_hhdet_numvin!M126</f>
        <v>0</v>
      </c>
      <c r="N79" s="52">
        <f>RES_hhdet_numvin!N126</f>
        <v>0</v>
      </c>
      <c r="O79" s="52">
        <f>RES_hhdet_numvin!O126</f>
        <v>0</v>
      </c>
      <c r="P79" s="52">
        <f>RES_hhdet_numvin!P126</f>
        <v>0</v>
      </c>
      <c r="Q79" s="52">
        <f>RES_hhdet_numvin!Q126</f>
        <v>0</v>
      </c>
      <c r="R79" s="52">
        <f>RES_hhdet_numvin!R126</f>
        <v>0</v>
      </c>
      <c r="S79" s="52">
        <f>RES_hhdet_numvin!S126</f>
        <v>0</v>
      </c>
      <c r="T79" s="52">
        <f>RES_hhdet_numvin!T126</f>
        <v>0</v>
      </c>
      <c r="U79" s="52">
        <f>RES_hhdet_numvin!U126</f>
        <v>0</v>
      </c>
      <c r="V79" s="52">
        <f>RES_hhdet_numvin!V126</f>
        <v>0</v>
      </c>
      <c r="W79" s="52">
        <f>RES_hhdet_numvin!W126</f>
        <v>0</v>
      </c>
      <c r="X79" s="52">
        <f>RES_hhdet_numvin!X126</f>
        <v>0</v>
      </c>
      <c r="Y79" s="52">
        <f>RES_hhdet_numvin!Y126</f>
        <v>0</v>
      </c>
      <c r="DA79" s="63" t="s">
        <v>1545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X80" s="138">
        <f>RES_hhdet_numvin!X127</f>
        <v>0</v>
      </c>
      <c r="Y80" s="138">
        <f>RES_hhdet_numvin!Y127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X81" s="150">
        <f>RES_hhdet_numvin!X128</f>
        <v>0</v>
      </c>
      <c r="Y81" s="150">
        <f>RES_hhdet_numvin!Y128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0</v>
      </c>
      <c r="Q82" s="138">
        <f>RES_hhdet_numvin!Q129</f>
        <v>0</v>
      </c>
      <c r="R82" s="138">
        <f>RES_hhdet_numvin!R129</f>
        <v>0</v>
      </c>
      <c r="S82" s="138">
        <f>RES_hhdet_numvin!S129</f>
        <v>0</v>
      </c>
      <c r="T82" s="138">
        <f>RES_hhdet_numvin!T129</f>
        <v>0</v>
      </c>
      <c r="U82" s="138">
        <f>RES_hhdet_numvin!U129</f>
        <v>0</v>
      </c>
      <c r="V82" s="138">
        <f>RES_hhdet_numvin!V129</f>
        <v>0</v>
      </c>
      <c r="W82" s="138">
        <f>RES_hhdet_numvin!W129</f>
        <v>0</v>
      </c>
      <c r="X82" s="138">
        <f>RES_hhdet_numvin!X129</f>
        <v>0</v>
      </c>
      <c r="Y82" s="138">
        <f>RES_hhdet_numvin!Y129</f>
        <v>0</v>
      </c>
      <c r="DA82" s="63" t="s">
        <v>1546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X83" s="150">
        <f>RES_hhdet_numvin!X130</f>
        <v>0</v>
      </c>
      <c r="Y83" s="150">
        <f>RES_hhdet_numvin!Y130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0</v>
      </c>
      <c r="I84" s="138">
        <f>RES_hhdet_numvin!I131</f>
        <v>0</v>
      </c>
      <c r="J84" s="138">
        <f>RES_hhdet_numvin!J131</f>
        <v>0</v>
      </c>
      <c r="K84" s="138">
        <f>RES_hhdet_numvin!K131</f>
        <v>0</v>
      </c>
      <c r="L84" s="138">
        <f>RES_hhdet_numvin!L131</f>
        <v>0</v>
      </c>
      <c r="M84" s="138">
        <f>RES_hhdet_numvin!M131</f>
        <v>0</v>
      </c>
      <c r="N84" s="138">
        <f>RES_hhdet_numvin!N131</f>
        <v>0</v>
      </c>
      <c r="O84" s="138">
        <f>RES_hhdet_numvin!O131</f>
        <v>0</v>
      </c>
      <c r="P84" s="138">
        <f>RES_hhdet_numvin!P131</f>
        <v>0</v>
      </c>
      <c r="Q84" s="138">
        <f>RES_hhdet_numvin!Q131</f>
        <v>0</v>
      </c>
      <c r="R84" s="138">
        <f>RES_hhdet_numvin!R131</f>
        <v>0</v>
      </c>
      <c r="S84" s="138">
        <f>RES_hhdet_numvin!S131</f>
        <v>0</v>
      </c>
      <c r="T84" s="138">
        <f>RES_hhdet_numvin!T131</f>
        <v>0</v>
      </c>
      <c r="U84" s="138">
        <f>RES_hhdet_numvin!U131</f>
        <v>0</v>
      </c>
      <c r="V84" s="138">
        <f>RES_hhdet_numvin!V131</f>
        <v>0</v>
      </c>
      <c r="W84" s="138">
        <f>RES_hhdet_numvin!W131</f>
        <v>0</v>
      </c>
      <c r="X84" s="138">
        <f>RES_hhdet_numvin!X131</f>
        <v>0</v>
      </c>
      <c r="Y84" s="138">
        <f>RES_hhdet_numvin!Y131</f>
        <v>0</v>
      </c>
      <c r="DA84" s="63" t="s">
        <v>1547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0</v>
      </c>
      <c r="J85" s="138">
        <f>RES_hhdet_numvin!J132</f>
        <v>0</v>
      </c>
      <c r="K85" s="138">
        <f>RES_hhdet_numvin!K132</f>
        <v>0</v>
      </c>
      <c r="L85" s="138">
        <f>RES_hhdet_numvin!L132</f>
        <v>0</v>
      </c>
      <c r="M85" s="138">
        <f>RES_hhdet_numvin!M132</f>
        <v>0</v>
      </c>
      <c r="N85" s="138">
        <f>RES_hhdet_numvin!N132</f>
        <v>0</v>
      </c>
      <c r="O85" s="138">
        <f>RES_hhdet_numvin!O132</f>
        <v>0</v>
      </c>
      <c r="P85" s="138">
        <f>RES_hhdet_numvin!P132</f>
        <v>0</v>
      </c>
      <c r="Q85" s="138">
        <f>RES_hhdet_numvin!Q132</f>
        <v>0</v>
      </c>
      <c r="R85" s="138">
        <f>RES_hhdet_numvin!R132</f>
        <v>0</v>
      </c>
      <c r="S85" s="138">
        <f>RES_hhdet_numvin!S132</f>
        <v>0</v>
      </c>
      <c r="T85" s="138">
        <f>RES_hhdet_numvin!T132</f>
        <v>0</v>
      </c>
      <c r="U85" s="138">
        <f>RES_hhdet_numvin!U132</f>
        <v>0</v>
      </c>
      <c r="V85" s="138">
        <f>RES_hhdet_numvin!V132</f>
        <v>0</v>
      </c>
      <c r="W85" s="138">
        <f>RES_hhdet_numvin!W132</f>
        <v>0</v>
      </c>
      <c r="X85" s="138">
        <f>RES_hhdet_numvin!X132</f>
        <v>0</v>
      </c>
      <c r="Y85" s="138">
        <f>RES_hhdet_numvin!Y132</f>
        <v>0</v>
      </c>
      <c r="DA85" s="63" t="s">
        <v>1548</v>
      </c>
    </row>
    <row r="86" spans="1:105" ht="12" hidden="1" customHeight="1" x14ac:dyDescent="0.25">
      <c r="A86" s="108" t="s">
        <v>198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X86" s="138">
        <f>RES_hhdet_numvin!X133</f>
        <v>0</v>
      </c>
      <c r="Y86" s="138">
        <f>RES_hhdet_numvin!Y133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X87" s="138">
        <f>RES_hhdet_numvin!X134</f>
        <v>0</v>
      </c>
      <c r="Y87" s="138">
        <f>RES_hhdet_numvin!Y134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0</v>
      </c>
      <c r="Q88" s="138">
        <f>RES_hhdet_numvin!Q135</f>
        <v>0</v>
      </c>
      <c r="R88" s="138">
        <f>RES_hhdet_numvin!R135</f>
        <v>0</v>
      </c>
      <c r="S88" s="138">
        <f>RES_hhdet_numvin!S135</f>
        <v>0</v>
      </c>
      <c r="T88" s="138">
        <f>RES_hhdet_numvin!T135</f>
        <v>0</v>
      </c>
      <c r="U88" s="138">
        <f>RES_hhdet_numvin!U135</f>
        <v>0</v>
      </c>
      <c r="V88" s="138">
        <f>RES_hhdet_numvin!V135</f>
        <v>0</v>
      </c>
      <c r="W88" s="138">
        <f>RES_hhdet_numvin!W135</f>
        <v>0</v>
      </c>
      <c r="X88" s="138">
        <f>RES_hhdet_numvin!X135</f>
        <v>0</v>
      </c>
      <c r="Y88" s="138">
        <f>RES_hhdet_numvin!Y135</f>
        <v>0</v>
      </c>
      <c r="DA88" s="63" t="s">
        <v>1549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0</v>
      </c>
      <c r="Q89" s="138">
        <f>RES_hhdet_numvin!Q136</f>
        <v>0</v>
      </c>
      <c r="R89" s="138">
        <f>RES_hhdet_numvin!R136</f>
        <v>0</v>
      </c>
      <c r="S89" s="138">
        <f>RES_hhdet_numvin!S136</f>
        <v>0</v>
      </c>
      <c r="T89" s="138">
        <f>RES_hhdet_numvin!T136</f>
        <v>0</v>
      </c>
      <c r="U89" s="138">
        <f>RES_hhdet_numvin!U136</f>
        <v>0</v>
      </c>
      <c r="V89" s="138">
        <f>RES_hhdet_numvin!V136</f>
        <v>0</v>
      </c>
      <c r="W89" s="138">
        <f>RES_hhdet_numvin!W136</f>
        <v>0</v>
      </c>
      <c r="X89" s="138">
        <f>RES_hhdet_numvin!X136</f>
        <v>0</v>
      </c>
      <c r="Y89" s="138">
        <f>RES_hhdet_numvin!Y136</f>
        <v>0</v>
      </c>
      <c r="DA89" s="63" t="s">
        <v>1550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X90" s="138">
        <f>RES_hhdet_numvin!X137</f>
        <v>0</v>
      </c>
      <c r="Y90" s="138">
        <f>RES_hhdet_numvin!Y137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X91" s="148">
        <f>RES_hhdet_numvin!X138</f>
        <v>0</v>
      </c>
      <c r="Y91" s="148">
        <f>RES_hhdet_numvin!Y138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X92" s="150">
        <f>RES_hhdet_numvin!X139</f>
        <v>0</v>
      </c>
      <c r="Y92" s="150">
        <f>RES_hhdet_numvin!Y139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0</v>
      </c>
      <c r="Q93" s="138">
        <f>RES_hhdet_numvin!Q140</f>
        <v>0</v>
      </c>
      <c r="R93" s="138">
        <f>RES_hhdet_numvin!R140</f>
        <v>0</v>
      </c>
      <c r="S93" s="138">
        <f>RES_hhdet_numvin!S140</f>
        <v>0</v>
      </c>
      <c r="T93" s="138">
        <f>RES_hhdet_numvin!T140</f>
        <v>0</v>
      </c>
      <c r="U93" s="138">
        <f>RES_hhdet_numvin!U140</f>
        <v>0</v>
      </c>
      <c r="V93" s="138">
        <f>RES_hhdet_numvin!V140</f>
        <v>0</v>
      </c>
      <c r="W93" s="138">
        <f>RES_hhdet_numvin!W140</f>
        <v>0</v>
      </c>
      <c r="X93" s="138">
        <f>RES_hhdet_numvin!X140</f>
        <v>0</v>
      </c>
      <c r="Y93" s="138">
        <f>RES_hhdet_numvin!Y140</f>
        <v>0</v>
      </c>
      <c r="DA93" s="63" t="s">
        <v>1551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0</v>
      </c>
      <c r="Q94" s="39">
        <f>RES_hhdet_numvin!Q141</f>
        <v>0</v>
      </c>
      <c r="R94" s="39">
        <f>RES_hhdet_numvin!R141</f>
        <v>0</v>
      </c>
      <c r="S94" s="39">
        <f>RES_hhdet_numvin!S141</f>
        <v>0</v>
      </c>
      <c r="T94" s="39">
        <f>RES_hhdet_numvin!T141</f>
        <v>0</v>
      </c>
      <c r="U94" s="39">
        <f>RES_hhdet_numvin!U141</f>
        <v>0</v>
      </c>
      <c r="V94" s="39">
        <f>RES_hhdet_numvin!V141</f>
        <v>0</v>
      </c>
      <c r="W94" s="39">
        <f>RES_hhdet_numvin!W141</f>
        <v>0</v>
      </c>
      <c r="X94" s="39">
        <f>RES_hhdet_numvin!X141</f>
        <v>0</v>
      </c>
      <c r="Y94" s="39">
        <f>RES_hhdet_numvin!Y141</f>
        <v>0</v>
      </c>
      <c r="DA94" s="60" t="s">
        <v>1552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:Y98" si="14">W99+W102+W104+W113</f>
        <v>0</v>
      </c>
      <c r="X98" s="117">
        <f t="shared" si="14"/>
        <v>0</v>
      </c>
      <c r="Y98" s="117">
        <f t="shared" si="14"/>
        <v>0</v>
      </c>
      <c r="DA98" s="129" t="s">
        <v>1687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:Y99" si="17">SUM(W100:W101)</f>
        <v>0</v>
      </c>
      <c r="X99" s="122">
        <f t="shared" si="17"/>
        <v>0</v>
      </c>
      <c r="Y99" s="122">
        <f t="shared" si="17"/>
        <v>0</v>
      </c>
      <c r="DA99" s="130" t="s">
        <v>1688</v>
      </c>
    </row>
    <row r="100" spans="1:105" ht="12" customHeight="1" x14ac:dyDescent="0.25">
      <c r="A100" s="97" t="s">
        <v>198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X100" s="98">
        <v>0</v>
      </c>
      <c r="Y100" s="98">
        <v>0</v>
      </c>
      <c r="DA100" s="63" t="s">
        <v>1689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1690</v>
      </c>
    </row>
    <row r="102" spans="1:105" ht="12" customHeight="1" x14ac:dyDescent="0.25">
      <c r="A102" s="121" t="s">
        <v>92</v>
      </c>
      <c r="B102" s="122">
        <f t="shared" ref="B102:Y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X102" s="122">
        <f t="shared" si="18"/>
        <v>0</v>
      </c>
      <c r="Y102" s="122">
        <f t="shared" si="18"/>
        <v>0</v>
      </c>
      <c r="DA102" s="130" t="s">
        <v>1691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X103" s="98">
        <v>0</v>
      </c>
      <c r="Y103" s="98">
        <v>0</v>
      </c>
      <c r="DA103" s="63" t="s">
        <v>1692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X104" s="122">
        <v>0</v>
      </c>
      <c r="Y104" s="122">
        <v>0</v>
      </c>
      <c r="DA104" s="130" t="s">
        <v>1693</v>
      </c>
    </row>
    <row r="105" spans="1:105" ht="12" customHeight="1" x14ac:dyDescent="0.25">
      <c r="A105" s="97" t="s">
        <v>128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X105" s="98">
        <v>0</v>
      </c>
      <c r="Y105" s="98">
        <v>0</v>
      </c>
      <c r="DA105" s="63" t="s">
        <v>1694</v>
      </c>
    </row>
    <row r="106" spans="1:105" ht="12" customHeight="1" x14ac:dyDescent="0.25">
      <c r="A106" s="97" t="s">
        <v>127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1695</v>
      </c>
    </row>
    <row r="107" spans="1:105" ht="12" customHeight="1" x14ac:dyDescent="0.25">
      <c r="A107" s="100" t="s">
        <v>198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1696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1697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X109" s="101">
        <v>0</v>
      </c>
      <c r="Y109" s="101">
        <v>0</v>
      </c>
      <c r="DA109" s="131" t="s">
        <v>1698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X110" s="104">
        <v>0</v>
      </c>
      <c r="Y110" s="104">
        <v>0</v>
      </c>
      <c r="DA110" s="132" t="s">
        <v>1699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X111" s="98">
        <v>0</v>
      </c>
      <c r="Y111" s="98">
        <v>0</v>
      </c>
      <c r="DA111" s="63" t="s">
        <v>1700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1701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X113" s="122">
        <v>0</v>
      </c>
      <c r="Y113" s="122">
        <v>0</v>
      </c>
      <c r="DA113" s="130" t="s">
        <v>1702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X114" s="98">
        <v>0</v>
      </c>
      <c r="Y114" s="98">
        <v>0</v>
      </c>
      <c r="DA114" s="63" t="s">
        <v>1703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X115" s="33">
        <v>0</v>
      </c>
      <c r="Y115" s="33">
        <v>0</v>
      </c>
      <c r="DA115" s="60" t="s">
        <v>1704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:Y117" si="21">W118+W121+W123+W132</f>
        <v>0</v>
      </c>
      <c r="X117" s="117">
        <f t="shared" si="21"/>
        <v>0</v>
      </c>
      <c r="Y117" s="117">
        <f t="shared" si="21"/>
        <v>0</v>
      </c>
      <c r="DA117" s="129" t="s">
        <v>1855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:Y118" si="24">SUM(W119:W120)</f>
        <v>0</v>
      </c>
      <c r="X118" s="122">
        <f t="shared" si="24"/>
        <v>0</v>
      </c>
      <c r="Y118" s="122">
        <f t="shared" si="24"/>
        <v>0</v>
      </c>
      <c r="DA118" s="130" t="s">
        <v>1856</v>
      </c>
    </row>
    <row r="119" spans="1:105" ht="12" customHeight="1" x14ac:dyDescent="0.25">
      <c r="A119" s="97" t="s">
        <v>198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1857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X120" s="98">
        <v>0</v>
      </c>
      <c r="Y120" s="98">
        <v>0</v>
      </c>
      <c r="DA120" s="63" t="s">
        <v>1858</v>
      </c>
    </row>
    <row r="121" spans="1:105" ht="12" customHeight="1" x14ac:dyDescent="0.25">
      <c r="A121" s="121" t="s">
        <v>92</v>
      </c>
      <c r="B121" s="122">
        <f t="shared" ref="B121:Y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X121" s="122">
        <f t="shared" si="25"/>
        <v>0</v>
      </c>
      <c r="Y121" s="122">
        <f t="shared" si="25"/>
        <v>0</v>
      </c>
      <c r="DA121" s="130" t="s">
        <v>1859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0</v>
      </c>
      <c r="DA122" s="63" t="s">
        <v>1860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X123" s="122">
        <v>0</v>
      </c>
      <c r="Y123" s="122">
        <v>0</v>
      </c>
      <c r="DA123" s="130" t="s">
        <v>1861</v>
      </c>
    </row>
    <row r="124" spans="1:105" ht="12" customHeight="1" x14ac:dyDescent="0.25">
      <c r="A124" s="97" t="s">
        <v>128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X124" s="98">
        <v>0</v>
      </c>
      <c r="Y124" s="98">
        <v>0</v>
      </c>
      <c r="DA124" s="63" t="s">
        <v>1862</v>
      </c>
    </row>
    <row r="125" spans="1:105" ht="12" customHeight="1" x14ac:dyDescent="0.25">
      <c r="A125" s="97" t="s">
        <v>127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1863</v>
      </c>
    </row>
    <row r="126" spans="1:105" ht="12" customHeight="1" x14ac:dyDescent="0.25">
      <c r="A126" s="100" t="s">
        <v>198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1864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1865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X128" s="101">
        <v>0</v>
      </c>
      <c r="Y128" s="101">
        <v>0</v>
      </c>
      <c r="DA128" s="131" t="s">
        <v>1866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X129" s="104">
        <v>0</v>
      </c>
      <c r="Y129" s="104">
        <v>0</v>
      </c>
      <c r="DA129" s="132" t="s">
        <v>1867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1868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1869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X132" s="122">
        <v>0</v>
      </c>
      <c r="Y132" s="122">
        <v>0</v>
      </c>
      <c r="DA132" s="130" t="s">
        <v>1870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X133" s="98">
        <v>0</v>
      </c>
      <c r="Y133" s="98">
        <v>0</v>
      </c>
      <c r="DA133" s="63" t="s">
        <v>1871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X134" s="33">
        <v>0</v>
      </c>
      <c r="Y134" s="33">
        <v>0</v>
      </c>
      <c r="DA134" s="60" t="s">
        <v>1872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:Y136" si="28">IF(W117=0,"",W117/W98)</f>
        <v/>
      </c>
      <c r="X136" s="119" t="str">
        <f t="shared" si="28"/>
        <v/>
      </c>
      <c r="Y136" s="119" t="str">
        <f t="shared" si="28"/>
        <v/>
      </c>
      <c r="DA136" s="129" t="s">
        <v>2023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:Y137" si="31">IF(W118=0,"",W118/W99)</f>
        <v/>
      </c>
      <c r="X137" s="124" t="str">
        <f t="shared" si="31"/>
        <v/>
      </c>
      <c r="Y137" s="124" t="str">
        <f t="shared" si="31"/>
        <v/>
      </c>
      <c r="DA137" s="130" t="s">
        <v>2024</v>
      </c>
    </row>
    <row r="138" spans="1:105" ht="12" customHeight="1" x14ac:dyDescent="0.25">
      <c r="A138" s="97" t="s">
        <v>198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:Y138" si="34">IF(W119=0,"",W119/W100)</f>
        <v/>
      </c>
      <c r="X138" s="111" t="str">
        <f t="shared" si="34"/>
        <v/>
      </c>
      <c r="Y138" s="111" t="str">
        <f t="shared" si="34"/>
        <v/>
      </c>
      <c r="DA138" s="63" t="s">
        <v>2025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:Y139" si="37">IF(W120=0,"",W120/W101)</f>
        <v/>
      </c>
      <c r="X139" s="111" t="str">
        <f t="shared" si="37"/>
        <v/>
      </c>
      <c r="Y139" s="111" t="str">
        <f t="shared" si="37"/>
        <v/>
      </c>
      <c r="DA139" s="63" t="s">
        <v>2026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:Y140" si="40">IF(W121=0,"",W121/W102)</f>
        <v/>
      </c>
      <c r="X140" s="124" t="str">
        <f t="shared" si="40"/>
        <v/>
      </c>
      <c r="Y140" s="124" t="str">
        <f t="shared" si="40"/>
        <v/>
      </c>
      <c r="DA140" s="130" t="s">
        <v>2027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:Y141" si="43">IF(W122=0,"",W122/W103)</f>
        <v/>
      </c>
      <c r="X141" s="111" t="str">
        <f t="shared" si="43"/>
        <v/>
      </c>
      <c r="Y141" s="111" t="str">
        <f t="shared" si="43"/>
        <v/>
      </c>
      <c r="DA141" s="63" t="s">
        <v>2028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:Y142" si="46">IF(W123=0,"",W123/W104)</f>
        <v/>
      </c>
      <c r="X142" s="124" t="str">
        <f t="shared" si="46"/>
        <v/>
      </c>
      <c r="Y142" s="124" t="str">
        <f t="shared" si="46"/>
        <v/>
      </c>
      <c r="DA142" s="130" t="s">
        <v>2029</v>
      </c>
    </row>
    <row r="143" spans="1:105" ht="12" customHeight="1" x14ac:dyDescent="0.25">
      <c r="A143" s="97" t="s">
        <v>128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:Y143" si="49">IF(W124=0,"",W124/W105)</f>
        <v/>
      </c>
      <c r="X143" s="111" t="str">
        <f t="shared" si="49"/>
        <v/>
      </c>
      <c r="Y143" s="111" t="str">
        <f t="shared" si="49"/>
        <v/>
      </c>
      <c r="DA143" s="63" t="s">
        <v>2030</v>
      </c>
    </row>
    <row r="144" spans="1:105" ht="12" customHeight="1" x14ac:dyDescent="0.25">
      <c r="A144" s="97" t="s">
        <v>127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2031</v>
      </c>
    </row>
    <row r="145" spans="1:105" ht="12" customHeight="1" x14ac:dyDescent="0.25">
      <c r="A145" s="100" t="s">
        <v>198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2032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2033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:Y147" si="61">IF(W128=0,"",W128/W109)</f>
        <v/>
      </c>
      <c r="X147" s="112" t="str">
        <f t="shared" si="61"/>
        <v/>
      </c>
      <c r="Y147" s="112" t="str">
        <f t="shared" si="61"/>
        <v/>
      </c>
      <c r="DA147" s="131" t="s">
        <v>2034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:Y148" si="64">IF(W129=0,"",W129/W110)</f>
        <v/>
      </c>
      <c r="X148" s="113" t="str">
        <f t="shared" si="64"/>
        <v/>
      </c>
      <c r="Y148" s="113" t="str">
        <f t="shared" si="64"/>
        <v/>
      </c>
      <c r="DA148" s="132" t="s">
        <v>2035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:Y149" si="67">IF(W130=0,"",W130/W111)</f>
        <v/>
      </c>
      <c r="X149" s="111" t="str">
        <f t="shared" si="67"/>
        <v/>
      </c>
      <c r="Y149" s="111" t="str">
        <f t="shared" si="67"/>
        <v/>
      </c>
      <c r="DA149" s="63" t="s">
        <v>2036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:Y150" si="70">IF(W131=0,"",W131/W112)</f>
        <v/>
      </c>
      <c r="X150" s="111" t="str">
        <f t="shared" si="70"/>
        <v/>
      </c>
      <c r="Y150" s="111" t="str">
        <f t="shared" si="70"/>
        <v/>
      </c>
      <c r="DA150" s="63" t="s">
        <v>2037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:Y151" si="73">IF(W132=0,"",W132/W113)</f>
        <v/>
      </c>
      <c r="X151" s="124" t="str">
        <f t="shared" si="73"/>
        <v/>
      </c>
      <c r="Y151" s="124" t="str">
        <f t="shared" si="73"/>
        <v/>
      </c>
      <c r="DA151" s="130" t="s">
        <v>2038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:Y152" si="76">IF(W133=0,"",W133/W114)</f>
        <v/>
      </c>
      <c r="X152" s="111" t="str">
        <f t="shared" si="76"/>
        <v/>
      </c>
      <c r="Y152" s="111" t="str">
        <f t="shared" si="76"/>
        <v/>
      </c>
      <c r="DA152" s="63" t="s">
        <v>2039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:Y153" si="79">IF(W134=0,"",W134/W115)</f>
        <v/>
      </c>
      <c r="X153" s="45" t="str">
        <f t="shared" si="79"/>
        <v/>
      </c>
      <c r="Y153" s="45" t="str">
        <f t="shared" si="79"/>
        <v/>
      </c>
      <c r="DA153" s="60" t="s">
        <v>2040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:Y155" si="82">W156+W159+W161+W170</f>
        <v>0</v>
      </c>
      <c r="X155" s="117">
        <f t="shared" si="82"/>
        <v>0</v>
      </c>
      <c r="Y155" s="117">
        <f t="shared" si="82"/>
        <v>0</v>
      </c>
      <c r="DA155" s="129" t="s">
        <v>2191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2192</v>
      </c>
    </row>
    <row r="157" spans="1:105" ht="12" customHeight="1" x14ac:dyDescent="0.25">
      <c r="A157" s="97" t="s">
        <v>198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2193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2194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2195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2196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2197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2198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2199</v>
      </c>
    </row>
    <row r="164" spans="1:105" ht="12" customHeight="1" x14ac:dyDescent="0.25">
      <c r="A164" s="100" t="s">
        <v>198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2200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2201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2202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2203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2204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2205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X170" s="122">
        <v>0</v>
      </c>
      <c r="Y170" s="122">
        <v>0</v>
      </c>
      <c r="DA170" s="130" t="s">
        <v>2206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X171" s="98">
        <v>0</v>
      </c>
      <c r="Y171" s="98">
        <v>0</v>
      </c>
      <c r="DA171" s="63" t="s">
        <v>2207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2208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:Y174" si="89">W175+W178+W180+W189</f>
        <v>0</v>
      </c>
      <c r="X174" s="117">
        <f t="shared" si="89"/>
        <v>0</v>
      </c>
      <c r="Y174" s="117">
        <f t="shared" si="89"/>
        <v>0</v>
      </c>
      <c r="DA174" s="129" t="s">
        <v>2359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:Y175" si="92">SUM(W176:W177)</f>
        <v>0</v>
      </c>
      <c r="X175" s="122">
        <f t="shared" si="92"/>
        <v>0</v>
      </c>
      <c r="Y175" s="122">
        <f t="shared" si="92"/>
        <v>0</v>
      </c>
      <c r="DA175" s="130" t="s">
        <v>2360</v>
      </c>
    </row>
    <row r="176" spans="1:105" ht="12" customHeight="1" x14ac:dyDescent="0.25">
      <c r="A176" s="97" t="s">
        <v>198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2361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X177" s="98">
        <v>0</v>
      </c>
      <c r="Y177" s="98">
        <v>0</v>
      </c>
      <c r="DA177" s="63" t="s">
        <v>2362</v>
      </c>
    </row>
    <row r="178" spans="1:105" ht="12" customHeight="1" x14ac:dyDescent="0.25">
      <c r="A178" s="121" t="s">
        <v>92</v>
      </c>
      <c r="B178" s="122">
        <f t="shared" ref="B178:Y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X178" s="122">
        <f t="shared" si="93"/>
        <v>0</v>
      </c>
      <c r="Y178" s="122">
        <f t="shared" si="93"/>
        <v>0</v>
      </c>
      <c r="DA178" s="130" t="s">
        <v>2363</v>
      </c>
    </row>
    <row r="179" spans="1:105" ht="12" customHeight="1" x14ac:dyDescent="0.25">
      <c r="A179" s="97" t="s">
        <v>53</v>
      </c>
      <c r="B179" s="98">
        <f>RES_hhdet_fech!B129</f>
        <v>0</v>
      </c>
      <c r="C179" s="98">
        <f>RES_hhdet_fech!C129</f>
        <v>0</v>
      </c>
      <c r="D179" s="98">
        <f>RES_hhdet_fech!D129</f>
        <v>0</v>
      </c>
      <c r="E179" s="98">
        <f>RES_hhdet_fech!E129</f>
        <v>0</v>
      </c>
      <c r="F179" s="98">
        <f>RES_hhdet_fech!F129</f>
        <v>0</v>
      </c>
      <c r="G179" s="98">
        <f>RES_hhdet_fech!G129</f>
        <v>0</v>
      </c>
      <c r="H179" s="98">
        <f>RES_hhdet_fech!H129</f>
        <v>0</v>
      </c>
      <c r="I179" s="98">
        <f>RES_hhdet_fech!I129</f>
        <v>0</v>
      </c>
      <c r="J179" s="98">
        <f>RES_hhdet_fech!J129</f>
        <v>0</v>
      </c>
      <c r="K179" s="98">
        <f>RES_hhdet_fech!K129</f>
        <v>0</v>
      </c>
      <c r="L179" s="98">
        <f>RES_hhdet_fech!L129</f>
        <v>0</v>
      </c>
      <c r="M179" s="98">
        <f>RES_hhdet_fech!M129</f>
        <v>0</v>
      </c>
      <c r="N179" s="98">
        <f>RES_hhdet_fech!N129</f>
        <v>0</v>
      </c>
      <c r="O179" s="98">
        <f>RES_hhdet_fech!O129</f>
        <v>0</v>
      </c>
      <c r="P179" s="98">
        <f>RES_hhdet_fech!P129</f>
        <v>0</v>
      </c>
      <c r="Q179" s="98">
        <f>RES_hhdet_fech!Q129</f>
        <v>0</v>
      </c>
      <c r="R179" s="98">
        <f>RES_hhdet_fech!R129</f>
        <v>0</v>
      </c>
      <c r="S179" s="98">
        <f>RES_hhdet_fech!S129</f>
        <v>0</v>
      </c>
      <c r="T179" s="98">
        <f>RES_hhdet_fech!T129</f>
        <v>0</v>
      </c>
      <c r="U179" s="98">
        <f>RES_hhdet_fech!U129</f>
        <v>0</v>
      </c>
      <c r="V179" s="98">
        <f>RES_hhdet_fech!V129</f>
        <v>0</v>
      </c>
      <c r="W179" s="98">
        <f>RES_hhdet_fech!W129</f>
        <v>0</v>
      </c>
      <c r="X179" s="98">
        <f>RES_hhdet_fech!X129</f>
        <v>0</v>
      </c>
      <c r="Y179" s="98">
        <f>RES_hhdet_fech!Y129</f>
        <v>0</v>
      </c>
      <c r="DA179" s="63" t="s">
        <v>2364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X180" s="122">
        <v>0</v>
      </c>
      <c r="Y180" s="122">
        <v>0</v>
      </c>
      <c r="DA180" s="130" t="s">
        <v>2365</v>
      </c>
    </row>
    <row r="181" spans="1:105" ht="12" customHeight="1" x14ac:dyDescent="0.25">
      <c r="A181" s="97" t="s">
        <v>128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2366</v>
      </c>
    </row>
    <row r="182" spans="1:105" ht="12" customHeight="1" x14ac:dyDescent="0.25">
      <c r="A182" s="97" t="s">
        <v>127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2367</v>
      </c>
    </row>
    <row r="183" spans="1:105" ht="12" customHeight="1" x14ac:dyDescent="0.25">
      <c r="A183" s="100" t="s">
        <v>198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2368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2369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2370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2371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2372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2373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X189" s="122">
        <v>0</v>
      </c>
      <c r="Y189" s="122">
        <v>0</v>
      </c>
      <c r="DA189" s="130" t="s">
        <v>2374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2375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X191" s="33">
        <v>0</v>
      </c>
      <c r="Y191" s="33">
        <v>0</v>
      </c>
      <c r="DA191" s="60" t="s">
        <v>2376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:Y193" si="96">W194+W197+W199+W208</f>
        <v>0</v>
      </c>
      <c r="X193" s="117">
        <f t="shared" si="96"/>
        <v>0</v>
      </c>
      <c r="Y193" s="117">
        <f t="shared" si="96"/>
        <v>0</v>
      </c>
      <c r="DA193" s="129" t="s">
        <v>2527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:Y194" si="99">SUM(W195:W196)</f>
        <v>0</v>
      </c>
      <c r="X194" s="122">
        <f t="shared" si="99"/>
        <v>0</v>
      </c>
      <c r="Y194" s="122">
        <f t="shared" si="99"/>
        <v>0</v>
      </c>
      <c r="DA194" s="130" t="s">
        <v>2528</v>
      </c>
    </row>
    <row r="195" spans="1:105" ht="12" customHeight="1" x14ac:dyDescent="0.25">
      <c r="A195" s="97" t="s">
        <v>198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2529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X196" s="98">
        <v>0</v>
      </c>
      <c r="Y196" s="98">
        <v>0</v>
      </c>
      <c r="DA196" s="63" t="s">
        <v>2530</v>
      </c>
    </row>
    <row r="197" spans="1:105" ht="12" customHeight="1" x14ac:dyDescent="0.25">
      <c r="A197" s="121" t="s">
        <v>92</v>
      </c>
      <c r="B197" s="122">
        <f t="shared" ref="B197:Y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X197" s="122">
        <f t="shared" si="100"/>
        <v>0</v>
      </c>
      <c r="Y197" s="122">
        <f t="shared" si="100"/>
        <v>0</v>
      </c>
      <c r="DA197" s="130" t="s">
        <v>2531</v>
      </c>
    </row>
    <row r="198" spans="1:105" ht="12" customHeight="1" x14ac:dyDescent="0.25">
      <c r="A198" s="97" t="s">
        <v>53</v>
      </c>
      <c r="B198" s="98">
        <f>RES_hhdet_tesh!B129</f>
        <v>0</v>
      </c>
      <c r="C198" s="98">
        <f>RES_hhdet_tesh!C129</f>
        <v>0</v>
      </c>
      <c r="D198" s="98">
        <f>RES_hhdet_tesh!D129</f>
        <v>0</v>
      </c>
      <c r="E198" s="98">
        <f>RES_hhdet_tesh!E129</f>
        <v>0</v>
      </c>
      <c r="F198" s="98">
        <f>RES_hhdet_tesh!F129</f>
        <v>0</v>
      </c>
      <c r="G198" s="98">
        <f>RES_hhdet_tesh!G129</f>
        <v>0</v>
      </c>
      <c r="H198" s="98">
        <f>RES_hhdet_tesh!H129</f>
        <v>0</v>
      </c>
      <c r="I198" s="98">
        <f>RES_hhdet_tesh!I129</f>
        <v>0</v>
      </c>
      <c r="J198" s="98">
        <f>RES_hhdet_tesh!J129</f>
        <v>0</v>
      </c>
      <c r="K198" s="98">
        <f>RES_hhdet_tesh!K129</f>
        <v>0</v>
      </c>
      <c r="L198" s="98">
        <f>RES_hhdet_tesh!L129</f>
        <v>0</v>
      </c>
      <c r="M198" s="98">
        <f>RES_hhdet_tesh!M129</f>
        <v>0</v>
      </c>
      <c r="N198" s="98">
        <f>RES_hhdet_tesh!N129</f>
        <v>0</v>
      </c>
      <c r="O198" s="98">
        <f>RES_hhdet_tesh!O129</f>
        <v>0</v>
      </c>
      <c r="P198" s="98">
        <f>RES_hhdet_tesh!P129</f>
        <v>0</v>
      </c>
      <c r="Q198" s="98">
        <f>RES_hhdet_tesh!Q129</f>
        <v>0</v>
      </c>
      <c r="R198" s="98">
        <f>RES_hhdet_tesh!R129</f>
        <v>0</v>
      </c>
      <c r="S198" s="98">
        <f>RES_hhdet_tesh!S129</f>
        <v>0</v>
      </c>
      <c r="T198" s="98">
        <f>RES_hhdet_tesh!T129</f>
        <v>0</v>
      </c>
      <c r="U198" s="98">
        <f>RES_hhdet_tesh!U129</f>
        <v>0</v>
      </c>
      <c r="V198" s="98">
        <f>RES_hhdet_tesh!V129</f>
        <v>0</v>
      </c>
      <c r="W198" s="98">
        <f>RES_hhdet_tesh!W129</f>
        <v>0</v>
      </c>
      <c r="X198" s="98">
        <f>RES_hhdet_tesh!X129</f>
        <v>0</v>
      </c>
      <c r="Y198" s="98">
        <f>RES_hhdet_tesh!Y129</f>
        <v>0</v>
      </c>
      <c r="DA198" s="63" t="s">
        <v>2532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X199" s="122">
        <v>0</v>
      </c>
      <c r="Y199" s="122">
        <v>0</v>
      </c>
      <c r="DA199" s="130" t="s">
        <v>2533</v>
      </c>
    </row>
    <row r="200" spans="1:105" ht="12" customHeight="1" x14ac:dyDescent="0.25">
      <c r="A200" s="97" t="s">
        <v>128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X200" s="98">
        <v>0</v>
      </c>
      <c r="Y200" s="98">
        <v>0</v>
      </c>
      <c r="DA200" s="63" t="s">
        <v>2534</v>
      </c>
    </row>
    <row r="201" spans="1:105" ht="12" customHeight="1" x14ac:dyDescent="0.25">
      <c r="A201" s="97" t="s">
        <v>127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2535</v>
      </c>
    </row>
    <row r="202" spans="1:105" ht="12" customHeight="1" x14ac:dyDescent="0.25">
      <c r="A202" s="100" t="s">
        <v>198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2536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2537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X204" s="101">
        <v>0</v>
      </c>
      <c r="Y204" s="101">
        <v>0</v>
      </c>
      <c r="DA204" s="131" t="s">
        <v>2538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2539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X206" s="98">
        <v>0</v>
      </c>
      <c r="Y206" s="98">
        <v>0</v>
      </c>
      <c r="DA206" s="63" t="s">
        <v>2540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2541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X208" s="122">
        <v>0</v>
      </c>
      <c r="Y208" s="122">
        <v>0</v>
      </c>
      <c r="DA208" s="130" t="s">
        <v>2542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2543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X210" s="33">
        <v>0</v>
      </c>
      <c r="Y210" s="33">
        <v>0</v>
      </c>
      <c r="DA210" s="60" t="s">
        <v>2544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:Y212" si="103">W213+W216+W218+W227</f>
        <v>0</v>
      </c>
      <c r="X212" s="117">
        <f t="shared" si="103"/>
        <v>0</v>
      </c>
      <c r="Y212" s="117">
        <f t="shared" si="103"/>
        <v>0</v>
      </c>
      <c r="DA212" s="129" t="s">
        <v>2695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2696</v>
      </c>
    </row>
    <row r="214" spans="1:105" ht="12" customHeight="1" x14ac:dyDescent="0.25">
      <c r="A214" s="97" t="s">
        <v>198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2697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2698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2699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2700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2701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2702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2703</v>
      </c>
    </row>
    <row r="221" spans="1:105" ht="12" customHeight="1" x14ac:dyDescent="0.25">
      <c r="A221" s="100" t="s">
        <v>198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2704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2705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2706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2707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2708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2709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X227" s="122">
        <v>0</v>
      </c>
      <c r="Y227" s="122">
        <v>0</v>
      </c>
      <c r="DA227" s="130" t="s">
        <v>2710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X228" s="98">
        <v>0</v>
      </c>
      <c r="Y228" s="98">
        <v>0</v>
      </c>
      <c r="DA228" s="63" t="s">
        <v>2711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2712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:Y231" si="110">W232+W235+W237+W246</f>
        <v>0</v>
      </c>
      <c r="X231" s="118">
        <f t="shared" si="110"/>
        <v>0</v>
      </c>
      <c r="Y231" s="118">
        <f t="shared" si="110"/>
        <v>0</v>
      </c>
      <c r="DA231" s="129" t="s">
        <v>2863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:Y232" si="113">SUM(W233:W234)</f>
        <v>0</v>
      </c>
      <c r="X232" s="123">
        <f t="shared" si="113"/>
        <v>0</v>
      </c>
      <c r="Y232" s="123">
        <f t="shared" si="113"/>
        <v>0</v>
      </c>
      <c r="DA232" s="130" t="s">
        <v>2864</v>
      </c>
    </row>
    <row r="233" spans="1:105" ht="12" customHeight="1" x14ac:dyDescent="0.25">
      <c r="A233" s="97" t="s">
        <v>198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X233" s="99">
        <v>0</v>
      </c>
      <c r="Y233" s="99">
        <v>0</v>
      </c>
      <c r="DA233" s="63" t="s">
        <v>2865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X234" s="99">
        <v>0</v>
      </c>
      <c r="Y234" s="99">
        <v>0</v>
      </c>
      <c r="DA234" s="63" t="s">
        <v>2866</v>
      </c>
    </row>
    <row r="235" spans="1:105" ht="12" customHeight="1" x14ac:dyDescent="0.25">
      <c r="A235" s="121" t="s">
        <v>92</v>
      </c>
      <c r="B235" s="123">
        <f t="shared" ref="B235:Y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X235" s="123">
        <f t="shared" si="114"/>
        <v>0</v>
      </c>
      <c r="Y235" s="123">
        <f t="shared" si="114"/>
        <v>0</v>
      </c>
      <c r="DA235" s="130" t="s">
        <v>2867</v>
      </c>
    </row>
    <row r="236" spans="1:105" ht="12" customHeight="1" x14ac:dyDescent="0.25">
      <c r="A236" s="97" t="s">
        <v>53</v>
      </c>
      <c r="B236" s="99">
        <f>RES_hhdet_fecs!B129</f>
        <v>0</v>
      </c>
      <c r="C236" s="99">
        <f>RES_hhdet_fecs!C129</f>
        <v>0</v>
      </c>
      <c r="D236" s="99">
        <f>RES_hhdet_fecs!D129</f>
        <v>0</v>
      </c>
      <c r="E236" s="99">
        <f>RES_hhdet_fecs!E129</f>
        <v>0</v>
      </c>
      <c r="F236" s="99">
        <f>RES_hhdet_fecs!F129</f>
        <v>0</v>
      </c>
      <c r="G236" s="99">
        <f>RES_hhdet_fecs!G129</f>
        <v>0</v>
      </c>
      <c r="H236" s="99">
        <f>RES_hhdet_fecs!H129</f>
        <v>0</v>
      </c>
      <c r="I236" s="99">
        <f>RES_hhdet_fecs!I129</f>
        <v>0</v>
      </c>
      <c r="J236" s="99">
        <f>RES_hhdet_fecs!J129</f>
        <v>0</v>
      </c>
      <c r="K236" s="99">
        <f>RES_hhdet_fecs!K129</f>
        <v>0</v>
      </c>
      <c r="L236" s="99">
        <f>RES_hhdet_fecs!L129</f>
        <v>0</v>
      </c>
      <c r="M236" s="99">
        <f>RES_hhdet_fecs!M129</f>
        <v>0</v>
      </c>
      <c r="N236" s="99">
        <f>RES_hhdet_fecs!N129</f>
        <v>0</v>
      </c>
      <c r="O236" s="99">
        <f>RES_hhdet_fecs!O129</f>
        <v>0</v>
      </c>
      <c r="P236" s="99">
        <f>RES_hhdet_fecs!P129</f>
        <v>0</v>
      </c>
      <c r="Q236" s="99">
        <f>RES_hhdet_fecs!Q129</f>
        <v>0</v>
      </c>
      <c r="R236" s="99">
        <f>RES_hhdet_fecs!R129</f>
        <v>0</v>
      </c>
      <c r="S236" s="99">
        <f>RES_hhdet_fecs!S129</f>
        <v>0</v>
      </c>
      <c r="T236" s="99">
        <f>RES_hhdet_fecs!T129</f>
        <v>0</v>
      </c>
      <c r="U236" s="99">
        <f>RES_hhdet_fecs!U129</f>
        <v>0</v>
      </c>
      <c r="V236" s="99">
        <f>RES_hhdet_fecs!V129</f>
        <v>0</v>
      </c>
      <c r="W236" s="99">
        <f>RES_hhdet_fecs!W129</f>
        <v>0</v>
      </c>
      <c r="X236" s="99">
        <f>RES_hhdet_fecs!X129</f>
        <v>0</v>
      </c>
      <c r="Y236" s="99">
        <f>RES_hhdet_fecs!Y129</f>
        <v>0</v>
      </c>
      <c r="DA236" s="63" t="s">
        <v>2868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X237" s="123">
        <v>0</v>
      </c>
      <c r="Y237" s="123">
        <v>0</v>
      </c>
      <c r="DA237" s="130" t="s">
        <v>2869</v>
      </c>
    </row>
    <row r="238" spans="1:105" ht="12" customHeight="1" x14ac:dyDescent="0.25">
      <c r="A238" s="97" t="s">
        <v>128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X238" s="99">
        <v>0</v>
      </c>
      <c r="Y238" s="99">
        <v>0</v>
      </c>
      <c r="DA238" s="63" t="s">
        <v>2870</v>
      </c>
    </row>
    <row r="239" spans="1:105" ht="12" customHeight="1" x14ac:dyDescent="0.25">
      <c r="A239" s="97" t="s">
        <v>127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2871</v>
      </c>
    </row>
    <row r="240" spans="1:105" ht="12" customHeight="1" x14ac:dyDescent="0.25">
      <c r="A240" s="100" t="s">
        <v>198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2872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2873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X242" s="102">
        <v>0</v>
      </c>
      <c r="Y242" s="102">
        <v>0</v>
      </c>
      <c r="DA242" s="131" t="s">
        <v>2874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X243" s="105">
        <v>0</v>
      </c>
      <c r="Y243" s="105">
        <v>0</v>
      </c>
      <c r="DA243" s="132" t="s">
        <v>2875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X244" s="99">
        <v>0</v>
      </c>
      <c r="Y244" s="99">
        <v>0</v>
      </c>
      <c r="DA244" s="63" t="s">
        <v>2876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X245" s="99">
        <v>0</v>
      </c>
      <c r="Y245" s="99">
        <v>0</v>
      </c>
      <c r="DA245" s="63" t="s">
        <v>2877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X246" s="123">
        <v>0</v>
      </c>
      <c r="Y246" s="123">
        <v>0</v>
      </c>
      <c r="DA246" s="130" t="s">
        <v>2878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2879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X248" s="110">
        <v>0</v>
      </c>
      <c r="Y248" s="110">
        <v>0</v>
      </c>
      <c r="DA248" s="60" t="s">
        <v>2880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:Y250" si="117">W251+W254+W256+W265</f>
        <v>0</v>
      </c>
      <c r="X250" s="118">
        <f t="shared" si="117"/>
        <v>0</v>
      </c>
      <c r="Y250" s="118">
        <f t="shared" si="117"/>
        <v>0</v>
      </c>
      <c r="DA250" s="129" t="s">
        <v>3031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:Y251" si="120">SUM(W252:W253)</f>
        <v>0</v>
      </c>
      <c r="X251" s="123">
        <f t="shared" si="120"/>
        <v>0</v>
      </c>
      <c r="Y251" s="123">
        <f t="shared" si="120"/>
        <v>0</v>
      </c>
      <c r="DA251" s="130" t="s">
        <v>3032</v>
      </c>
    </row>
    <row r="252" spans="1:105" ht="12" customHeight="1" x14ac:dyDescent="0.25">
      <c r="A252" s="97" t="s">
        <v>198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X252" s="99">
        <v>0</v>
      </c>
      <c r="Y252" s="99">
        <v>0</v>
      </c>
      <c r="DA252" s="63" t="s">
        <v>3033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X253" s="99">
        <v>0</v>
      </c>
      <c r="Y253" s="99">
        <v>0</v>
      </c>
      <c r="DA253" s="63" t="s">
        <v>3034</v>
      </c>
    </row>
    <row r="254" spans="1:105" ht="12" customHeight="1" x14ac:dyDescent="0.25">
      <c r="A254" s="121" t="s">
        <v>92</v>
      </c>
      <c r="B254" s="123">
        <f t="shared" ref="B254:Y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X254" s="123">
        <f t="shared" si="121"/>
        <v>0</v>
      </c>
      <c r="Y254" s="123">
        <f t="shared" si="121"/>
        <v>0</v>
      </c>
      <c r="DA254" s="130" t="s">
        <v>3035</v>
      </c>
    </row>
    <row r="255" spans="1:105" ht="12" customHeight="1" x14ac:dyDescent="0.25">
      <c r="A255" s="97" t="s">
        <v>53</v>
      </c>
      <c r="B255" s="99">
        <f>RES_hhdet_tess!B129</f>
        <v>0</v>
      </c>
      <c r="C255" s="99">
        <f>RES_hhdet_tess!C129</f>
        <v>0</v>
      </c>
      <c r="D255" s="99">
        <f>RES_hhdet_tess!D129</f>
        <v>0</v>
      </c>
      <c r="E255" s="99">
        <f>RES_hhdet_tess!E129</f>
        <v>0</v>
      </c>
      <c r="F255" s="99">
        <f>RES_hhdet_tess!F129</f>
        <v>0</v>
      </c>
      <c r="G255" s="99">
        <f>RES_hhdet_tess!G129</f>
        <v>0</v>
      </c>
      <c r="H255" s="99">
        <f>RES_hhdet_tess!H129</f>
        <v>0</v>
      </c>
      <c r="I255" s="99">
        <f>RES_hhdet_tess!I129</f>
        <v>0</v>
      </c>
      <c r="J255" s="99">
        <f>RES_hhdet_tess!J129</f>
        <v>0</v>
      </c>
      <c r="K255" s="99">
        <f>RES_hhdet_tess!K129</f>
        <v>0</v>
      </c>
      <c r="L255" s="99">
        <f>RES_hhdet_tess!L129</f>
        <v>0</v>
      </c>
      <c r="M255" s="99">
        <f>RES_hhdet_tess!M129</f>
        <v>0</v>
      </c>
      <c r="N255" s="99">
        <f>RES_hhdet_tess!N129</f>
        <v>0</v>
      </c>
      <c r="O255" s="99">
        <f>RES_hhdet_tess!O129</f>
        <v>0</v>
      </c>
      <c r="P255" s="99">
        <f>RES_hhdet_tess!P129</f>
        <v>0</v>
      </c>
      <c r="Q255" s="99">
        <f>RES_hhdet_tess!Q129</f>
        <v>0</v>
      </c>
      <c r="R255" s="99">
        <f>RES_hhdet_tess!R129</f>
        <v>0</v>
      </c>
      <c r="S255" s="99">
        <f>RES_hhdet_tess!S129</f>
        <v>0</v>
      </c>
      <c r="T255" s="99">
        <f>RES_hhdet_tess!T129</f>
        <v>0</v>
      </c>
      <c r="U255" s="99">
        <f>RES_hhdet_tess!U129</f>
        <v>0</v>
      </c>
      <c r="V255" s="99">
        <f>RES_hhdet_tess!V129</f>
        <v>0</v>
      </c>
      <c r="W255" s="99">
        <f>RES_hhdet_tess!W129</f>
        <v>0</v>
      </c>
      <c r="X255" s="99">
        <f>RES_hhdet_tess!X129</f>
        <v>0</v>
      </c>
      <c r="Y255" s="99">
        <f>RES_hhdet_tess!Y129</f>
        <v>0</v>
      </c>
      <c r="DA255" s="63" t="s">
        <v>3036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X256" s="123">
        <v>0</v>
      </c>
      <c r="Y256" s="123">
        <v>0</v>
      </c>
      <c r="DA256" s="130" t="s">
        <v>3037</v>
      </c>
    </row>
    <row r="257" spans="1:105" ht="12" customHeight="1" x14ac:dyDescent="0.25">
      <c r="A257" s="97" t="s">
        <v>128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X257" s="99">
        <v>0</v>
      </c>
      <c r="Y257" s="99">
        <v>0</v>
      </c>
      <c r="DA257" s="63" t="s">
        <v>3038</v>
      </c>
    </row>
    <row r="258" spans="1:105" ht="12" customHeight="1" x14ac:dyDescent="0.25">
      <c r="A258" s="97" t="s">
        <v>127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3039</v>
      </c>
    </row>
    <row r="259" spans="1:105" ht="12" customHeight="1" x14ac:dyDescent="0.25">
      <c r="A259" s="100" t="s">
        <v>198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3040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3041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X261" s="102">
        <v>0</v>
      </c>
      <c r="Y261" s="102">
        <v>0</v>
      </c>
      <c r="DA261" s="131" t="s">
        <v>3042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X262" s="105">
        <v>0</v>
      </c>
      <c r="Y262" s="105">
        <v>0</v>
      </c>
      <c r="DA262" s="132" t="s">
        <v>3043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3044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3045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X265" s="123">
        <v>0</v>
      </c>
      <c r="Y265" s="123">
        <v>0</v>
      </c>
      <c r="DA265" s="130" t="s">
        <v>3046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3047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X267" s="110">
        <v>0</v>
      </c>
      <c r="Y267" s="110">
        <v>0</v>
      </c>
      <c r="DA267" s="60" t="s">
        <v>3048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:Y269" si="124">W270+W273+W275+W284</f>
        <v>0</v>
      </c>
      <c r="X269" s="118">
        <f t="shared" si="124"/>
        <v>0</v>
      </c>
      <c r="Y269" s="118">
        <f t="shared" si="124"/>
        <v>0</v>
      </c>
      <c r="DA269" s="129" t="s">
        <v>3199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3200</v>
      </c>
    </row>
    <row r="271" spans="1:105" ht="12" customHeight="1" x14ac:dyDescent="0.25">
      <c r="A271" s="97" t="s">
        <v>198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3201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3202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3203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3204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3205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3206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3207</v>
      </c>
    </row>
    <row r="278" spans="1:105" ht="12" customHeight="1" x14ac:dyDescent="0.25">
      <c r="A278" s="100" t="s">
        <v>198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3208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3209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3210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3211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3212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3213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X284" s="123">
        <v>0</v>
      </c>
      <c r="Y284" s="123">
        <v>0</v>
      </c>
      <c r="DA284" s="130" t="s">
        <v>3214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X285" s="99">
        <v>0</v>
      </c>
      <c r="Y285" s="99">
        <v>0</v>
      </c>
      <c r="DA285" s="63" t="s">
        <v>3215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3216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:Y290" si="131">W291+W294+W296+W305</f>
        <v>0</v>
      </c>
      <c r="X290" s="117">
        <f t="shared" si="131"/>
        <v>0</v>
      </c>
      <c r="Y290" s="117">
        <f t="shared" si="131"/>
        <v>0</v>
      </c>
      <c r="DA290" s="129" t="s">
        <v>3367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:Y291" si="134">SUM(W292:W293)</f>
        <v>0</v>
      </c>
      <c r="X291" s="122">
        <f t="shared" si="134"/>
        <v>0</v>
      </c>
      <c r="Y291" s="122">
        <f t="shared" si="134"/>
        <v>0</v>
      </c>
      <c r="DA291" s="130" t="s">
        <v>3368</v>
      </c>
    </row>
    <row r="292" spans="1:105" ht="12" customHeight="1" x14ac:dyDescent="0.25">
      <c r="A292" s="97" t="s">
        <v>198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X292" s="98">
        <v>0</v>
      </c>
      <c r="Y292" s="98">
        <v>0</v>
      </c>
      <c r="DA292" s="63" t="s">
        <v>3369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X293" s="98">
        <v>0</v>
      </c>
      <c r="Y293" s="98">
        <v>0</v>
      </c>
      <c r="DA293" s="63" t="s">
        <v>3370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X294" s="122">
        <f t="shared" si="135"/>
        <v>0</v>
      </c>
      <c r="Y294" s="122">
        <f t="shared" si="135"/>
        <v>0</v>
      </c>
      <c r="DA294" s="130" t="s">
        <v>3371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X295" s="98">
        <v>0</v>
      </c>
      <c r="Y295" s="98">
        <v>0</v>
      </c>
      <c r="DA295" s="63" t="s">
        <v>3372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X296" s="122">
        <v>0</v>
      </c>
      <c r="Y296" s="122">
        <v>0</v>
      </c>
      <c r="DA296" s="130" t="s">
        <v>3373</v>
      </c>
    </row>
    <row r="297" spans="1:105" ht="12" customHeight="1" x14ac:dyDescent="0.25">
      <c r="A297" s="97" t="s">
        <v>128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X297" s="98">
        <v>0</v>
      </c>
      <c r="Y297" s="98">
        <v>0</v>
      </c>
      <c r="DA297" s="63" t="s">
        <v>3374</v>
      </c>
    </row>
    <row r="298" spans="1:105" ht="12" customHeight="1" x14ac:dyDescent="0.25">
      <c r="A298" s="97" t="s">
        <v>127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3375</v>
      </c>
    </row>
    <row r="299" spans="1:105" ht="12" customHeight="1" x14ac:dyDescent="0.25">
      <c r="A299" s="100" t="s">
        <v>198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3376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3377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X301" s="101">
        <v>0</v>
      </c>
      <c r="Y301" s="101">
        <v>0</v>
      </c>
      <c r="DA301" s="131" t="s">
        <v>3378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X302" s="104">
        <v>0</v>
      </c>
      <c r="Y302" s="104">
        <v>0</v>
      </c>
      <c r="DA302" s="132" t="s">
        <v>3379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3380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3381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X305" s="122">
        <v>0</v>
      </c>
      <c r="Y305" s="122">
        <v>0</v>
      </c>
      <c r="DA305" s="130" t="s">
        <v>3382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X306" s="98">
        <v>0</v>
      </c>
      <c r="Y306" s="98">
        <v>0</v>
      </c>
      <c r="DA306" s="63" t="s">
        <v>3383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X307" s="33">
        <v>0</v>
      </c>
      <c r="Y307" s="33">
        <v>0</v>
      </c>
      <c r="DA307" s="60" t="s">
        <v>3384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:Y309" si="138">W310+W313+W315+W324</f>
        <v>0</v>
      </c>
      <c r="X309" s="117">
        <f t="shared" si="138"/>
        <v>0</v>
      </c>
      <c r="Y309" s="117">
        <f t="shared" si="138"/>
        <v>0</v>
      </c>
      <c r="DA309" s="129" t="s">
        <v>3535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:Y310" si="141">SUM(W311:W312)</f>
        <v>0</v>
      </c>
      <c r="X310" s="122">
        <f t="shared" si="141"/>
        <v>0</v>
      </c>
      <c r="Y310" s="122">
        <f t="shared" si="141"/>
        <v>0</v>
      </c>
      <c r="DA310" s="130" t="s">
        <v>3536</v>
      </c>
    </row>
    <row r="311" spans="1:105" ht="12" customHeight="1" x14ac:dyDescent="0.25">
      <c r="A311" s="97" t="s">
        <v>198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X311" s="98">
        <v>0</v>
      </c>
      <c r="Y311" s="98">
        <v>0</v>
      </c>
      <c r="DA311" s="63" t="s">
        <v>3537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X312" s="98">
        <v>0</v>
      </c>
      <c r="Y312" s="98">
        <v>0</v>
      </c>
      <c r="DA312" s="63" t="s">
        <v>3538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X313" s="122">
        <f t="shared" si="142"/>
        <v>0</v>
      </c>
      <c r="Y313" s="122">
        <f t="shared" si="142"/>
        <v>0</v>
      </c>
      <c r="DA313" s="130" t="s">
        <v>3539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X314" s="98">
        <v>0</v>
      </c>
      <c r="Y314" s="98">
        <v>0</v>
      </c>
      <c r="DA314" s="63" t="s">
        <v>3540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X315" s="122">
        <v>0</v>
      </c>
      <c r="Y315" s="122">
        <v>0</v>
      </c>
      <c r="DA315" s="130" t="s">
        <v>3541</v>
      </c>
    </row>
    <row r="316" spans="1:105" ht="12" customHeight="1" x14ac:dyDescent="0.25">
      <c r="A316" s="97" t="s">
        <v>128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X316" s="98">
        <v>0</v>
      </c>
      <c r="Y316" s="98">
        <v>0</v>
      </c>
      <c r="DA316" s="63" t="s">
        <v>3542</v>
      </c>
    </row>
    <row r="317" spans="1:105" ht="12" customHeight="1" x14ac:dyDescent="0.25">
      <c r="A317" s="97" t="s">
        <v>127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3543</v>
      </c>
    </row>
    <row r="318" spans="1:105" ht="12" customHeight="1" x14ac:dyDescent="0.25">
      <c r="A318" s="100" t="s">
        <v>198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3544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3545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X320" s="101">
        <v>0</v>
      </c>
      <c r="Y320" s="101">
        <v>0</v>
      </c>
      <c r="DA320" s="131" t="s">
        <v>3546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X321" s="104">
        <v>0</v>
      </c>
      <c r="Y321" s="104">
        <v>0</v>
      </c>
      <c r="DA321" s="132" t="s">
        <v>3547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X322" s="98">
        <v>0</v>
      </c>
      <c r="Y322" s="98">
        <v>0</v>
      </c>
      <c r="DA322" s="63" t="s">
        <v>3548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X323" s="98">
        <v>0</v>
      </c>
      <c r="Y323" s="98">
        <v>0</v>
      </c>
      <c r="DA323" s="63" t="s">
        <v>3549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X324" s="122">
        <v>0</v>
      </c>
      <c r="Y324" s="122">
        <v>0</v>
      </c>
      <c r="DA324" s="130" t="s">
        <v>3550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3551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0</v>
      </c>
      <c r="DA326" s="60" t="s">
        <v>3552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:Y328" si="145">IF(W309=0,"",W309/W290)</f>
        <v/>
      </c>
      <c r="X328" s="119" t="str">
        <f t="shared" si="145"/>
        <v/>
      </c>
      <c r="Y328" s="119" t="str">
        <f t="shared" si="145"/>
        <v/>
      </c>
      <c r="DA328" s="129" t="s">
        <v>3703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:Y329" si="148">IF(W310=0,"",W310/W291)</f>
        <v/>
      </c>
      <c r="X329" s="124" t="str">
        <f t="shared" si="148"/>
        <v/>
      </c>
      <c r="Y329" s="124" t="str">
        <f t="shared" si="148"/>
        <v/>
      </c>
      <c r="DA329" s="130" t="s">
        <v>3704</v>
      </c>
    </row>
    <row r="330" spans="1:105" ht="12" customHeight="1" x14ac:dyDescent="0.25">
      <c r="A330" s="97" t="s">
        <v>198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:Y330" si="151">IF(W311=0,"",W311/W292)</f>
        <v/>
      </c>
      <c r="X330" s="111" t="str">
        <f t="shared" si="151"/>
        <v/>
      </c>
      <c r="Y330" s="111" t="str">
        <f t="shared" si="151"/>
        <v/>
      </c>
      <c r="DA330" s="63" t="s">
        <v>3705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:Y331" si="154">IF(W312=0,"",W312/W293)</f>
        <v/>
      </c>
      <c r="X331" s="111" t="str">
        <f t="shared" si="154"/>
        <v/>
      </c>
      <c r="Y331" s="111" t="str">
        <f t="shared" si="154"/>
        <v/>
      </c>
      <c r="DA331" s="63" t="s">
        <v>3706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:Y332" si="157">IF(W313=0,"",W313/W294)</f>
        <v/>
      </c>
      <c r="X332" s="124" t="str">
        <f t="shared" si="157"/>
        <v/>
      </c>
      <c r="Y332" s="124" t="str">
        <f t="shared" si="157"/>
        <v/>
      </c>
      <c r="DA332" s="130" t="s">
        <v>3707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:Y333" si="160">IF(W314=0,"",W314/W295)</f>
        <v/>
      </c>
      <c r="X333" s="111" t="str">
        <f t="shared" si="160"/>
        <v/>
      </c>
      <c r="Y333" s="111" t="str">
        <f t="shared" si="160"/>
        <v/>
      </c>
      <c r="DA333" s="63" t="s">
        <v>3708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:Y334" si="163">IF(W315=0,"",W315/W296)</f>
        <v/>
      </c>
      <c r="X334" s="124" t="str">
        <f t="shared" si="163"/>
        <v/>
      </c>
      <c r="Y334" s="124" t="str">
        <f t="shared" si="163"/>
        <v/>
      </c>
      <c r="DA334" s="130" t="s">
        <v>3709</v>
      </c>
    </row>
    <row r="335" spans="1:105" ht="12" customHeight="1" x14ac:dyDescent="0.25">
      <c r="A335" s="97" t="s">
        <v>128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:Y335" si="166">IF(W316=0,"",W316/W297)</f>
        <v/>
      </c>
      <c r="X335" s="111" t="str">
        <f t="shared" si="166"/>
        <v/>
      </c>
      <c r="Y335" s="111" t="str">
        <f t="shared" si="166"/>
        <v/>
      </c>
      <c r="DA335" s="63" t="s">
        <v>3710</v>
      </c>
    </row>
    <row r="336" spans="1:105" ht="12" customHeight="1" x14ac:dyDescent="0.25">
      <c r="A336" s="97" t="s">
        <v>127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3711</v>
      </c>
    </row>
    <row r="337" spans="1:105" ht="12" customHeight="1" x14ac:dyDescent="0.25">
      <c r="A337" s="100" t="s">
        <v>198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3712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3713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:Y339" si="178">IF(W320=0,"",W320/W301)</f>
        <v/>
      </c>
      <c r="X339" s="112" t="str">
        <f t="shared" si="178"/>
        <v/>
      </c>
      <c r="Y339" s="112" t="str">
        <f t="shared" si="178"/>
        <v/>
      </c>
      <c r="DA339" s="131" t="s">
        <v>3714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:Y340" si="181">IF(W321=0,"",W321/W302)</f>
        <v/>
      </c>
      <c r="X340" s="113" t="str">
        <f t="shared" si="181"/>
        <v/>
      </c>
      <c r="Y340" s="113" t="str">
        <f t="shared" si="181"/>
        <v/>
      </c>
      <c r="DA340" s="132" t="s">
        <v>3715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:Y341" si="184">IF(W322=0,"",W322/W303)</f>
        <v/>
      </c>
      <c r="X341" s="111" t="str">
        <f t="shared" si="184"/>
        <v/>
      </c>
      <c r="Y341" s="111" t="str">
        <f t="shared" si="184"/>
        <v/>
      </c>
      <c r="DA341" s="63" t="s">
        <v>3716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:Y342" si="187">IF(W323=0,"",W323/W304)</f>
        <v/>
      </c>
      <c r="X342" s="111" t="str">
        <f t="shared" si="187"/>
        <v/>
      </c>
      <c r="Y342" s="111" t="str">
        <f t="shared" si="187"/>
        <v/>
      </c>
      <c r="DA342" s="63" t="s">
        <v>3717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:Y343" si="190">IF(W324=0,"",W324/W305)</f>
        <v/>
      </c>
      <c r="X343" s="124" t="str">
        <f t="shared" si="190"/>
        <v/>
      </c>
      <c r="Y343" s="124" t="str">
        <f t="shared" si="190"/>
        <v/>
      </c>
      <c r="DA343" s="130" t="s">
        <v>3718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:Y344" si="193">IF(W325=0,"",W325/W306)</f>
        <v/>
      </c>
      <c r="X344" s="111" t="str">
        <f t="shared" si="193"/>
        <v/>
      </c>
      <c r="Y344" s="111" t="str">
        <f t="shared" si="193"/>
        <v/>
      </c>
      <c r="DA344" s="63" t="s">
        <v>3719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:Y345" si="196">IF(W326=0,"",W326/W307)</f>
        <v/>
      </c>
      <c r="X345" s="45" t="str">
        <f t="shared" si="196"/>
        <v/>
      </c>
      <c r="Y345" s="45" t="str">
        <f t="shared" si="196"/>
        <v/>
      </c>
      <c r="DA345" s="60" t="s">
        <v>3720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:Y347" si="199">W348+W351+W353+W362</f>
        <v>0</v>
      </c>
      <c r="X347" s="117">
        <f t="shared" si="199"/>
        <v>0</v>
      </c>
      <c r="Y347" s="117">
        <f t="shared" si="199"/>
        <v>0</v>
      </c>
      <c r="DA347" s="129" t="s">
        <v>3871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3872</v>
      </c>
    </row>
    <row r="349" spans="1:105" ht="12" customHeight="1" x14ac:dyDescent="0.25">
      <c r="A349" s="97" t="s">
        <v>198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3873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3874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3875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3876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3877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3878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3879</v>
      </c>
    </row>
    <row r="356" spans="1:105" ht="12" customHeight="1" x14ac:dyDescent="0.25">
      <c r="A356" s="100" t="s">
        <v>198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3880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3881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3882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3883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3884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3885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X362" s="122">
        <v>0</v>
      </c>
      <c r="Y362" s="122">
        <v>0</v>
      </c>
      <c r="DA362" s="130" t="s">
        <v>3886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3887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3888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:Y366" si="206">W367+W370+W372+W381</f>
        <v>0</v>
      </c>
      <c r="X366" s="117">
        <f t="shared" si="206"/>
        <v>0</v>
      </c>
      <c r="Y366" s="117">
        <f t="shared" si="206"/>
        <v>0</v>
      </c>
      <c r="DA366" s="129" t="s">
        <v>4039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:Y367" si="209">SUM(W368:W369)</f>
        <v>0</v>
      </c>
      <c r="X367" s="122">
        <f t="shared" si="209"/>
        <v>0</v>
      </c>
      <c r="Y367" s="122">
        <f t="shared" si="209"/>
        <v>0</v>
      </c>
      <c r="DA367" s="130" t="s">
        <v>4040</v>
      </c>
    </row>
    <row r="368" spans="1:105" ht="12" customHeight="1" x14ac:dyDescent="0.25">
      <c r="A368" s="97" t="s">
        <v>198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X368" s="98">
        <v>0</v>
      </c>
      <c r="Y368" s="98">
        <v>0</v>
      </c>
      <c r="DA368" s="63" t="s">
        <v>4041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X369" s="98">
        <v>0</v>
      </c>
      <c r="Y369" s="98">
        <v>0</v>
      </c>
      <c r="DA369" s="63" t="s">
        <v>4042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X370" s="122">
        <f t="shared" si="210"/>
        <v>0</v>
      </c>
      <c r="Y370" s="122">
        <f t="shared" si="210"/>
        <v>0</v>
      </c>
      <c r="DA370" s="130" t="s">
        <v>4043</v>
      </c>
    </row>
    <row r="371" spans="1:105" ht="12" customHeight="1" x14ac:dyDescent="0.25">
      <c r="A371" s="97" t="s">
        <v>53</v>
      </c>
      <c r="B371" s="98"/>
      <c r="C371" s="98">
        <f>RES_hhdet_in_fech!C129</f>
        <v>0</v>
      </c>
      <c r="D371" s="98">
        <f>RES_hhdet_in_fech!D129</f>
        <v>0</v>
      </c>
      <c r="E371" s="98">
        <f>RES_hhdet_in_fech!E129</f>
        <v>0</v>
      </c>
      <c r="F371" s="98">
        <f>RES_hhdet_in_fech!F129</f>
        <v>0</v>
      </c>
      <c r="G371" s="98">
        <f>RES_hhdet_in_fech!G129</f>
        <v>0</v>
      </c>
      <c r="H371" s="98">
        <f>RES_hhdet_in_fech!H129</f>
        <v>0</v>
      </c>
      <c r="I371" s="98">
        <f>RES_hhdet_in_fech!I129</f>
        <v>0</v>
      </c>
      <c r="J371" s="98">
        <f>RES_hhdet_in_fech!J129</f>
        <v>0</v>
      </c>
      <c r="K371" s="98">
        <f>RES_hhdet_in_fech!K129</f>
        <v>0</v>
      </c>
      <c r="L371" s="98">
        <f>RES_hhdet_in_fech!L129</f>
        <v>0</v>
      </c>
      <c r="M371" s="98">
        <f>RES_hhdet_in_fech!M129</f>
        <v>0</v>
      </c>
      <c r="N371" s="98">
        <f>RES_hhdet_in_fech!N129</f>
        <v>0</v>
      </c>
      <c r="O371" s="98">
        <f>RES_hhdet_in_fech!O129</f>
        <v>0</v>
      </c>
      <c r="P371" s="98">
        <f>RES_hhdet_in_fech!P129</f>
        <v>0</v>
      </c>
      <c r="Q371" s="98">
        <f>RES_hhdet_in_fech!Q129</f>
        <v>0</v>
      </c>
      <c r="R371" s="98">
        <f>RES_hhdet_in_fech!R129</f>
        <v>0</v>
      </c>
      <c r="S371" s="98">
        <f>RES_hhdet_in_fech!S129</f>
        <v>0</v>
      </c>
      <c r="T371" s="98">
        <f>RES_hhdet_in_fech!T129</f>
        <v>0</v>
      </c>
      <c r="U371" s="98">
        <f>RES_hhdet_in_fech!U129</f>
        <v>0</v>
      </c>
      <c r="V371" s="98">
        <f>RES_hhdet_in_fech!V129</f>
        <v>0</v>
      </c>
      <c r="W371" s="98">
        <f>RES_hhdet_in_fech!W129</f>
        <v>0</v>
      </c>
      <c r="X371" s="98">
        <f>RES_hhdet_in_fech!X129</f>
        <v>0</v>
      </c>
      <c r="Y371" s="98">
        <f>RES_hhdet_in_fech!Y129</f>
        <v>0</v>
      </c>
      <c r="DA371" s="63" t="s">
        <v>4044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X372" s="122">
        <v>0</v>
      </c>
      <c r="Y372" s="122">
        <v>0</v>
      </c>
      <c r="DA372" s="130" t="s">
        <v>4045</v>
      </c>
    </row>
    <row r="373" spans="1:105" ht="12" customHeight="1" x14ac:dyDescent="0.25">
      <c r="A373" s="97" t="s">
        <v>128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DA373" s="63" t="s">
        <v>4046</v>
      </c>
    </row>
    <row r="374" spans="1:105" ht="12" customHeight="1" x14ac:dyDescent="0.25">
      <c r="A374" s="97" t="s">
        <v>127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4047</v>
      </c>
    </row>
    <row r="375" spans="1:105" ht="12" customHeight="1" x14ac:dyDescent="0.25">
      <c r="A375" s="100" t="s">
        <v>198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4048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4049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4050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4051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X379" s="98">
        <v>0</v>
      </c>
      <c r="Y379" s="98">
        <v>0</v>
      </c>
      <c r="DA379" s="63" t="s">
        <v>4052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4053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X381" s="122">
        <v>0</v>
      </c>
      <c r="Y381" s="122">
        <v>0</v>
      </c>
      <c r="DA381" s="130" t="s">
        <v>4054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4055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X383" s="33">
        <v>0</v>
      </c>
      <c r="Y383" s="33">
        <v>0</v>
      </c>
      <c r="DA383" s="60" t="s">
        <v>4056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:Y385" si="213">W386+W389+W391+W400</f>
        <v>0</v>
      </c>
      <c r="X385" s="117">
        <f t="shared" si="213"/>
        <v>0</v>
      </c>
      <c r="Y385" s="117">
        <f t="shared" si="213"/>
        <v>0</v>
      </c>
      <c r="DA385" s="129" t="s">
        <v>4207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:Y386" si="216">SUM(W387:W388)</f>
        <v>0</v>
      </c>
      <c r="X386" s="122">
        <f t="shared" si="216"/>
        <v>0</v>
      </c>
      <c r="Y386" s="122">
        <f t="shared" si="216"/>
        <v>0</v>
      </c>
      <c r="DA386" s="130" t="s">
        <v>4208</v>
      </c>
    </row>
    <row r="387" spans="1:105" ht="12" customHeight="1" x14ac:dyDescent="0.25">
      <c r="A387" s="97" t="s">
        <v>198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X387" s="98">
        <v>0</v>
      </c>
      <c r="Y387" s="98">
        <v>0</v>
      </c>
      <c r="DA387" s="63" t="s">
        <v>4209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4210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X389" s="122">
        <f t="shared" si="217"/>
        <v>0</v>
      </c>
      <c r="Y389" s="122">
        <f t="shared" si="217"/>
        <v>0</v>
      </c>
      <c r="DA389" s="130" t="s">
        <v>4211</v>
      </c>
    </row>
    <row r="390" spans="1:105" ht="12" customHeight="1" x14ac:dyDescent="0.25">
      <c r="A390" s="97" t="s">
        <v>53</v>
      </c>
      <c r="B390" s="98"/>
      <c r="C390" s="98">
        <f>RES_hhdet_in_tesh!C129</f>
        <v>0</v>
      </c>
      <c r="D390" s="98">
        <f>RES_hhdet_in_tesh!D129</f>
        <v>0</v>
      </c>
      <c r="E390" s="98">
        <f>RES_hhdet_in_tesh!E129</f>
        <v>0</v>
      </c>
      <c r="F390" s="98">
        <f>RES_hhdet_in_tesh!F129</f>
        <v>0</v>
      </c>
      <c r="G390" s="98">
        <f>RES_hhdet_in_tesh!G129</f>
        <v>0</v>
      </c>
      <c r="H390" s="98">
        <f>RES_hhdet_in_tesh!H129</f>
        <v>0</v>
      </c>
      <c r="I390" s="98">
        <f>RES_hhdet_in_tesh!I129</f>
        <v>0</v>
      </c>
      <c r="J390" s="98">
        <f>RES_hhdet_in_tesh!J129</f>
        <v>0</v>
      </c>
      <c r="K390" s="98">
        <f>RES_hhdet_in_tesh!K129</f>
        <v>0</v>
      </c>
      <c r="L390" s="98">
        <f>RES_hhdet_in_tesh!L129</f>
        <v>0</v>
      </c>
      <c r="M390" s="98">
        <f>RES_hhdet_in_tesh!M129</f>
        <v>0</v>
      </c>
      <c r="N390" s="98">
        <f>RES_hhdet_in_tesh!N129</f>
        <v>0</v>
      </c>
      <c r="O390" s="98">
        <f>RES_hhdet_in_tesh!O129</f>
        <v>0</v>
      </c>
      <c r="P390" s="98">
        <f>RES_hhdet_in_tesh!P129</f>
        <v>0</v>
      </c>
      <c r="Q390" s="98">
        <f>RES_hhdet_in_tesh!Q129</f>
        <v>0</v>
      </c>
      <c r="R390" s="98">
        <f>RES_hhdet_in_tesh!R129</f>
        <v>0</v>
      </c>
      <c r="S390" s="98">
        <f>RES_hhdet_in_tesh!S129</f>
        <v>0</v>
      </c>
      <c r="T390" s="98">
        <f>RES_hhdet_in_tesh!T129</f>
        <v>0</v>
      </c>
      <c r="U390" s="98">
        <f>RES_hhdet_in_tesh!U129</f>
        <v>0</v>
      </c>
      <c r="V390" s="98">
        <f>RES_hhdet_in_tesh!V129</f>
        <v>0</v>
      </c>
      <c r="W390" s="98">
        <f>RES_hhdet_in_tesh!W129</f>
        <v>0</v>
      </c>
      <c r="X390" s="98">
        <f>RES_hhdet_in_tesh!X129</f>
        <v>0</v>
      </c>
      <c r="Y390" s="98">
        <f>RES_hhdet_in_tesh!Y129</f>
        <v>0</v>
      </c>
      <c r="DA390" s="63" t="s">
        <v>4212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X391" s="122">
        <v>0</v>
      </c>
      <c r="Y391" s="122">
        <v>0</v>
      </c>
      <c r="DA391" s="130" t="s">
        <v>4213</v>
      </c>
    </row>
    <row r="392" spans="1:105" ht="12" customHeight="1" x14ac:dyDescent="0.25">
      <c r="A392" s="97" t="s">
        <v>128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4214</v>
      </c>
    </row>
    <row r="393" spans="1:105" ht="12" customHeight="1" x14ac:dyDescent="0.25">
      <c r="A393" s="97" t="s">
        <v>127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4215</v>
      </c>
    </row>
    <row r="394" spans="1:105" ht="12" customHeight="1" x14ac:dyDescent="0.25">
      <c r="A394" s="100" t="s">
        <v>198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4216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4217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X396" s="101">
        <v>0</v>
      </c>
      <c r="Y396" s="101">
        <v>0</v>
      </c>
      <c r="DA396" s="131" t="s">
        <v>4218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X397" s="104">
        <v>0</v>
      </c>
      <c r="Y397" s="104">
        <v>0</v>
      </c>
      <c r="DA397" s="132" t="s">
        <v>4219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4220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4221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X400" s="122">
        <v>0</v>
      </c>
      <c r="Y400" s="122">
        <v>0</v>
      </c>
      <c r="DA400" s="130" t="s">
        <v>4222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X401" s="98">
        <v>0</v>
      </c>
      <c r="Y401" s="98">
        <v>0</v>
      </c>
      <c r="DA401" s="63" t="s">
        <v>4223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X402" s="33">
        <v>0</v>
      </c>
      <c r="Y402" s="33">
        <v>0</v>
      </c>
      <c r="DA402" s="60" t="s">
        <v>4224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:Y404" si="220">W405+W408+W410+W419</f>
        <v>0</v>
      </c>
      <c r="X404" s="117">
        <f t="shared" si="220"/>
        <v>0</v>
      </c>
      <c r="Y404" s="117">
        <f t="shared" si="220"/>
        <v>0</v>
      </c>
      <c r="DA404" s="129" t="s">
        <v>4374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4375</v>
      </c>
    </row>
    <row r="406" spans="1:105" ht="12" customHeight="1" x14ac:dyDescent="0.25">
      <c r="A406" s="97" t="s">
        <v>198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4376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4377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4378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4379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4380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4381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4382</v>
      </c>
    </row>
    <row r="413" spans="1:105" ht="12" customHeight="1" x14ac:dyDescent="0.25">
      <c r="A413" s="100" t="s">
        <v>198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4383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4384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4385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4386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4387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4388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X419" s="122">
        <v>0</v>
      </c>
      <c r="Y419" s="122">
        <v>0</v>
      </c>
      <c r="DA419" s="130" t="s">
        <v>4389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4390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4391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:Y423" si="227">W424+W427+W429+W438</f>
        <v>0</v>
      </c>
      <c r="X423" s="118">
        <f t="shared" si="227"/>
        <v>0</v>
      </c>
      <c r="Y423" s="118">
        <f t="shared" si="227"/>
        <v>0</v>
      </c>
      <c r="DA423" s="129" t="s">
        <v>4542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:Y424" si="230">SUM(W425:W426)</f>
        <v>0</v>
      </c>
      <c r="X424" s="123">
        <f t="shared" si="230"/>
        <v>0</v>
      </c>
      <c r="Y424" s="123">
        <f t="shared" si="230"/>
        <v>0</v>
      </c>
      <c r="DA424" s="130" t="s">
        <v>4543</v>
      </c>
    </row>
    <row r="425" spans="1:105" ht="12" customHeight="1" x14ac:dyDescent="0.25">
      <c r="A425" s="97" t="s">
        <v>198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X425" s="99">
        <v>0</v>
      </c>
      <c r="Y425" s="99">
        <v>0</v>
      </c>
      <c r="DA425" s="63" t="s">
        <v>4544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X426" s="99">
        <v>0</v>
      </c>
      <c r="Y426" s="99">
        <v>0</v>
      </c>
      <c r="DA426" s="63" t="s">
        <v>4545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X427" s="123">
        <f t="shared" si="231"/>
        <v>0</v>
      </c>
      <c r="Y427" s="123">
        <f t="shared" si="231"/>
        <v>0</v>
      </c>
      <c r="DA427" s="130" t="s">
        <v>4546</v>
      </c>
    </row>
    <row r="428" spans="1:105" ht="12" customHeight="1" x14ac:dyDescent="0.25">
      <c r="A428" s="97" t="s">
        <v>53</v>
      </c>
      <c r="B428" s="99"/>
      <c r="C428" s="99">
        <f>RES_hhdet_in_fecs!C129</f>
        <v>0</v>
      </c>
      <c r="D428" s="99">
        <f>RES_hhdet_in_fecs!D129</f>
        <v>0</v>
      </c>
      <c r="E428" s="99">
        <f>RES_hhdet_in_fecs!E129</f>
        <v>0</v>
      </c>
      <c r="F428" s="99">
        <f>RES_hhdet_in_fecs!F129</f>
        <v>0</v>
      </c>
      <c r="G428" s="99">
        <f>RES_hhdet_in_fecs!G129</f>
        <v>0</v>
      </c>
      <c r="H428" s="99">
        <f>RES_hhdet_in_fecs!H129</f>
        <v>0</v>
      </c>
      <c r="I428" s="99">
        <f>RES_hhdet_in_fecs!I129</f>
        <v>0</v>
      </c>
      <c r="J428" s="99">
        <f>RES_hhdet_in_fecs!J129</f>
        <v>0</v>
      </c>
      <c r="K428" s="99">
        <f>RES_hhdet_in_fecs!K129</f>
        <v>0</v>
      </c>
      <c r="L428" s="99">
        <f>RES_hhdet_in_fecs!L129</f>
        <v>0</v>
      </c>
      <c r="M428" s="99">
        <f>RES_hhdet_in_fecs!M129</f>
        <v>0</v>
      </c>
      <c r="N428" s="99">
        <f>RES_hhdet_in_fecs!N129</f>
        <v>0</v>
      </c>
      <c r="O428" s="99">
        <f>RES_hhdet_in_fecs!O129</f>
        <v>0</v>
      </c>
      <c r="P428" s="99">
        <f>RES_hhdet_in_fecs!P129</f>
        <v>0</v>
      </c>
      <c r="Q428" s="99">
        <f>RES_hhdet_in_fecs!Q129</f>
        <v>0</v>
      </c>
      <c r="R428" s="99">
        <f>RES_hhdet_in_fecs!R129</f>
        <v>0</v>
      </c>
      <c r="S428" s="99">
        <f>RES_hhdet_in_fecs!S129</f>
        <v>0</v>
      </c>
      <c r="T428" s="99">
        <f>RES_hhdet_in_fecs!T129</f>
        <v>0</v>
      </c>
      <c r="U428" s="99">
        <f>RES_hhdet_in_fecs!U129</f>
        <v>0</v>
      </c>
      <c r="V428" s="99">
        <f>RES_hhdet_in_fecs!V129</f>
        <v>0</v>
      </c>
      <c r="W428" s="99">
        <f>RES_hhdet_in_fecs!W129</f>
        <v>0</v>
      </c>
      <c r="X428" s="99">
        <f>RES_hhdet_in_fecs!X129</f>
        <v>0</v>
      </c>
      <c r="Y428" s="99">
        <f>RES_hhdet_in_fecs!Y129</f>
        <v>0</v>
      </c>
      <c r="DA428" s="63" t="s">
        <v>4547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X429" s="123">
        <v>0</v>
      </c>
      <c r="Y429" s="123">
        <v>0</v>
      </c>
      <c r="DA429" s="130" t="s">
        <v>4548</v>
      </c>
    </row>
    <row r="430" spans="1:105" ht="12" customHeight="1" x14ac:dyDescent="0.25">
      <c r="A430" s="97" t="s">
        <v>128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4549</v>
      </c>
    </row>
    <row r="431" spans="1:105" ht="12" customHeight="1" x14ac:dyDescent="0.25">
      <c r="A431" s="97" t="s">
        <v>127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4550</v>
      </c>
    </row>
    <row r="432" spans="1:105" ht="12" customHeight="1" x14ac:dyDescent="0.25">
      <c r="A432" s="100" t="s">
        <v>198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4551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4552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X434" s="102">
        <v>0</v>
      </c>
      <c r="Y434" s="102">
        <v>0</v>
      </c>
      <c r="DA434" s="131" t="s">
        <v>4553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X435" s="105">
        <v>0</v>
      </c>
      <c r="Y435" s="105">
        <v>0</v>
      </c>
      <c r="DA435" s="132" t="s">
        <v>4554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4555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X437" s="99">
        <v>0</v>
      </c>
      <c r="Y437" s="99">
        <v>0</v>
      </c>
      <c r="DA437" s="63" t="s">
        <v>4556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X438" s="123">
        <v>0</v>
      </c>
      <c r="Y438" s="123">
        <v>0</v>
      </c>
      <c r="DA438" s="130" t="s">
        <v>4557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X439" s="99">
        <v>0</v>
      </c>
      <c r="Y439" s="99">
        <v>0</v>
      </c>
      <c r="DA439" s="63" t="s">
        <v>4558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X440" s="110">
        <v>0</v>
      </c>
      <c r="Y440" s="110">
        <v>0</v>
      </c>
      <c r="DA440" s="60" t="s">
        <v>4559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:Y442" si="234">W443+W446+W448+W457</f>
        <v>0</v>
      </c>
      <c r="X442" s="118">
        <f t="shared" si="234"/>
        <v>0</v>
      </c>
      <c r="Y442" s="118">
        <f t="shared" si="234"/>
        <v>0</v>
      </c>
      <c r="DA442" s="129" t="s">
        <v>4710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:Y443" si="237">SUM(W444:W445)</f>
        <v>0</v>
      </c>
      <c r="X443" s="123">
        <f t="shared" si="237"/>
        <v>0</v>
      </c>
      <c r="Y443" s="123">
        <f t="shared" si="237"/>
        <v>0</v>
      </c>
      <c r="DA443" s="130" t="s">
        <v>4711</v>
      </c>
    </row>
    <row r="444" spans="1:105" ht="12" customHeight="1" x14ac:dyDescent="0.25">
      <c r="A444" s="97" t="s">
        <v>198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X444" s="99">
        <v>0</v>
      </c>
      <c r="Y444" s="99">
        <v>0</v>
      </c>
      <c r="DA444" s="63" t="s">
        <v>4712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4713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X446" s="123">
        <f t="shared" si="238"/>
        <v>0</v>
      </c>
      <c r="Y446" s="123">
        <f t="shared" si="238"/>
        <v>0</v>
      </c>
      <c r="DA446" s="130" t="s">
        <v>4714</v>
      </c>
    </row>
    <row r="447" spans="1:105" ht="12" customHeight="1" x14ac:dyDescent="0.25">
      <c r="A447" s="97" t="s">
        <v>53</v>
      </c>
      <c r="B447" s="99"/>
      <c r="C447" s="99">
        <f>RES_hhdet_in_tess!C129</f>
        <v>0</v>
      </c>
      <c r="D447" s="99">
        <f>RES_hhdet_in_tess!D129</f>
        <v>0</v>
      </c>
      <c r="E447" s="99">
        <f>RES_hhdet_in_tess!E129</f>
        <v>0</v>
      </c>
      <c r="F447" s="99">
        <f>RES_hhdet_in_tess!F129</f>
        <v>0</v>
      </c>
      <c r="G447" s="99">
        <f>RES_hhdet_in_tess!G129</f>
        <v>0</v>
      </c>
      <c r="H447" s="99">
        <f>RES_hhdet_in_tess!H129</f>
        <v>0</v>
      </c>
      <c r="I447" s="99">
        <f>RES_hhdet_in_tess!I129</f>
        <v>0</v>
      </c>
      <c r="J447" s="99">
        <f>RES_hhdet_in_tess!J129</f>
        <v>0</v>
      </c>
      <c r="K447" s="99">
        <f>RES_hhdet_in_tess!K129</f>
        <v>0</v>
      </c>
      <c r="L447" s="99">
        <f>RES_hhdet_in_tess!L129</f>
        <v>0</v>
      </c>
      <c r="M447" s="99">
        <f>RES_hhdet_in_tess!M129</f>
        <v>0</v>
      </c>
      <c r="N447" s="99">
        <f>RES_hhdet_in_tess!N129</f>
        <v>0</v>
      </c>
      <c r="O447" s="99">
        <f>RES_hhdet_in_tess!O129</f>
        <v>0</v>
      </c>
      <c r="P447" s="99">
        <f>RES_hhdet_in_tess!P129</f>
        <v>0</v>
      </c>
      <c r="Q447" s="99">
        <f>RES_hhdet_in_tess!Q129</f>
        <v>0</v>
      </c>
      <c r="R447" s="99">
        <f>RES_hhdet_in_tess!R129</f>
        <v>0</v>
      </c>
      <c r="S447" s="99">
        <f>RES_hhdet_in_tess!S129</f>
        <v>0</v>
      </c>
      <c r="T447" s="99">
        <f>RES_hhdet_in_tess!T129</f>
        <v>0</v>
      </c>
      <c r="U447" s="99">
        <f>RES_hhdet_in_tess!U129</f>
        <v>0</v>
      </c>
      <c r="V447" s="99">
        <f>RES_hhdet_in_tess!V129</f>
        <v>0</v>
      </c>
      <c r="W447" s="99">
        <f>RES_hhdet_in_tess!W129</f>
        <v>0</v>
      </c>
      <c r="X447" s="99">
        <f>RES_hhdet_in_tess!X129</f>
        <v>0</v>
      </c>
      <c r="Y447" s="99">
        <f>RES_hhdet_in_tess!Y129</f>
        <v>0</v>
      </c>
      <c r="DA447" s="63" t="s">
        <v>4715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X448" s="123">
        <v>0</v>
      </c>
      <c r="Y448" s="123">
        <v>0</v>
      </c>
      <c r="DA448" s="130" t="s">
        <v>4716</v>
      </c>
    </row>
    <row r="449" spans="1:105" ht="12" customHeight="1" x14ac:dyDescent="0.25">
      <c r="A449" s="97" t="s">
        <v>128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X449" s="99">
        <v>0</v>
      </c>
      <c r="Y449" s="99">
        <v>0</v>
      </c>
      <c r="DA449" s="63" t="s">
        <v>4717</v>
      </c>
    </row>
    <row r="450" spans="1:105" ht="12" customHeight="1" x14ac:dyDescent="0.25">
      <c r="A450" s="97" t="s">
        <v>127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4718</v>
      </c>
    </row>
    <row r="451" spans="1:105" ht="12" customHeight="1" x14ac:dyDescent="0.25">
      <c r="A451" s="100" t="s">
        <v>198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4719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4720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X453" s="102">
        <v>0</v>
      </c>
      <c r="Y453" s="102">
        <v>0</v>
      </c>
      <c r="DA453" s="131" t="s">
        <v>4721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X454" s="105">
        <v>0</v>
      </c>
      <c r="Y454" s="105">
        <v>0</v>
      </c>
      <c r="DA454" s="132" t="s">
        <v>4722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X455" s="99">
        <v>0</v>
      </c>
      <c r="Y455" s="99">
        <v>0</v>
      </c>
      <c r="DA455" s="63" t="s">
        <v>4723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4724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X457" s="123">
        <v>0</v>
      </c>
      <c r="Y457" s="123">
        <v>0</v>
      </c>
      <c r="DA457" s="130" t="s">
        <v>4725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X458" s="99">
        <v>0</v>
      </c>
      <c r="Y458" s="99">
        <v>0</v>
      </c>
      <c r="DA458" s="63" t="s">
        <v>4726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X459" s="110">
        <v>0</v>
      </c>
      <c r="Y459" s="110">
        <v>0</v>
      </c>
      <c r="DA459" s="60" t="s">
        <v>4727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:Y461" si="241">W462+W465+W467+W476</f>
        <v>0</v>
      </c>
      <c r="X461" s="118">
        <f t="shared" si="241"/>
        <v>0</v>
      </c>
      <c r="Y461" s="118">
        <f t="shared" si="241"/>
        <v>0</v>
      </c>
      <c r="DA461" s="129" t="s">
        <v>4878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4879</v>
      </c>
    </row>
    <row r="463" spans="1:105" ht="12" customHeight="1" x14ac:dyDescent="0.25">
      <c r="A463" s="97" t="s">
        <v>198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4880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4881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4882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4883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4884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4885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4886</v>
      </c>
    </row>
    <row r="470" spans="1:105" ht="12" customHeight="1" x14ac:dyDescent="0.25">
      <c r="A470" s="100" t="s">
        <v>198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4887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4888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4889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4890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4891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4892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X476" s="123">
        <v>0</v>
      </c>
      <c r="Y476" s="123">
        <v>0</v>
      </c>
      <c r="DA476" s="130" t="s">
        <v>4893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4894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4895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83849</v>
      </c>
      <c r="C5" s="120">
        <v>109473</v>
      </c>
      <c r="D5" s="120">
        <v>139560</v>
      </c>
      <c r="E5" s="120">
        <v>174039</v>
      </c>
      <c r="F5" s="120">
        <v>212588</v>
      </c>
      <c r="G5" s="120">
        <v>258054</v>
      </c>
      <c r="H5" s="120">
        <v>301482</v>
      </c>
      <c r="I5" s="120">
        <v>334902</v>
      </c>
      <c r="J5" s="120">
        <v>358365</v>
      </c>
      <c r="K5" s="120">
        <v>378221</v>
      </c>
      <c r="L5" s="120">
        <v>402016</v>
      </c>
      <c r="M5" s="120">
        <v>422007</v>
      </c>
      <c r="N5" s="120">
        <v>442149</v>
      </c>
      <c r="O5" s="120">
        <v>470487</v>
      </c>
      <c r="P5" s="120">
        <v>524851</v>
      </c>
      <c r="Q5" s="120">
        <v>604778</v>
      </c>
      <c r="R5" s="120">
        <v>701953</v>
      </c>
      <c r="S5" s="120">
        <v>780200</v>
      </c>
      <c r="T5" s="120">
        <v>836162</v>
      </c>
      <c r="U5" s="120">
        <v>911513</v>
      </c>
      <c r="V5" s="120">
        <v>983392</v>
      </c>
      <c r="W5" s="120">
        <v>1071394</v>
      </c>
      <c r="X5" s="120">
        <v>1158620</v>
      </c>
      <c r="Y5" s="120">
        <v>1227823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53</v>
      </c>
      <c r="B7" s="52">
        <v>83849</v>
      </c>
      <c r="C7" s="52">
        <v>109473</v>
      </c>
      <c r="D7" s="52">
        <v>139560</v>
      </c>
      <c r="E7" s="52">
        <v>174039</v>
      </c>
      <c r="F7" s="52">
        <v>212588</v>
      </c>
      <c r="G7" s="52">
        <v>258054</v>
      </c>
      <c r="H7" s="52">
        <v>301482</v>
      </c>
      <c r="I7" s="52">
        <v>334902</v>
      </c>
      <c r="J7" s="52">
        <v>358365</v>
      </c>
      <c r="K7" s="52">
        <v>378221</v>
      </c>
      <c r="L7" s="52">
        <v>402016</v>
      </c>
      <c r="M7" s="52">
        <v>422007</v>
      </c>
      <c r="N7" s="52">
        <v>442149</v>
      </c>
      <c r="O7" s="52">
        <v>470487</v>
      </c>
      <c r="P7" s="52">
        <v>524851</v>
      </c>
      <c r="Q7" s="52">
        <v>604778</v>
      </c>
      <c r="R7" s="52">
        <v>701953</v>
      </c>
      <c r="S7" s="52">
        <v>780200</v>
      </c>
      <c r="T7" s="52">
        <v>836162</v>
      </c>
      <c r="U7" s="52">
        <v>911513</v>
      </c>
      <c r="V7" s="52">
        <v>983392</v>
      </c>
      <c r="W7" s="52">
        <v>1071394</v>
      </c>
      <c r="X7" s="52">
        <v>1158620</v>
      </c>
      <c r="Y7" s="52">
        <v>1227823</v>
      </c>
      <c r="DA7" s="63" t="s">
        <v>1120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49451</v>
      </c>
      <c r="C9" s="52">
        <v>58789</v>
      </c>
      <c r="D9" s="52">
        <v>71746</v>
      </c>
      <c r="E9" s="52">
        <v>96372</v>
      </c>
      <c r="F9" s="52">
        <v>113104</v>
      </c>
      <c r="G9" s="52">
        <v>136025</v>
      </c>
      <c r="H9" s="52">
        <v>162063</v>
      </c>
      <c r="I9" s="52">
        <v>185083</v>
      </c>
      <c r="J9" s="52">
        <v>191011</v>
      </c>
      <c r="K9" s="52">
        <v>187565</v>
      </c>
      <c r="L9" s="52">
        <v>190114</v>
      </c>
      <c r="M9" s="52">
        <v>214066</v>
      </c>
      <c r="N9" s="52">
        <v>267148</v>
      </c>
      <c r="O9" s="52">
        <v>302335</v>
      </c>
      <c r="P9" s="52">
        <v>331907</v>
      </c>
      <c r="Q9" s="52">
        <v>372700</v>
      </c>
      <c r="R9" s="52">
        <v>470486</v>
      </c>
      <c r="S9" s="52">
        <v>563718</v>
      </c>
      <c r="T9" s="52">
        <v>646908</v>
      </c>
      <c r="U9" s="52">
        <v>716989</v>
      </c>
      <c r="V9" s="52">
        <v>795592</v>
      </c>
      <c r="W9" s="52">
        <v>841562</v>
      </c>
      <c r="X9" s="52">
        <v>907017</v>
      </c>
      <c r="Y9" s="52">
        <v>927806</v>
      </c>
      <c r="DA9" s="63" t="s">
        <v>1121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124</v>
      </c>
      <c r="B11" s="52">
        <v>72127</v>
      </c>
      <c r="C11" s="52">
        <v>83322</v>
      </c>
      <c r="D11" s="52">
        <v>102536</v>
      </c>
      <c r="E11" s="52">
        <v>130286</v>
      </c>
      <c r="F11" s="52">
        <v>155224</v>
      </c>
      <c r="G11" s="52">
        <v>171409</v>
      </c>
      <c r="H11" s="52">
        <v>188255</v>
      </c>
      <c r="I11" s="52">
        <v>194081</v>
      </c>
      <c r="J11" s="52">
        <v>193474</v>
      </c>
      <c r="K11" s="52">
        <v>192539</v>
      </c>
      <c r="L11" s="52">
        <v>195887</v>
      </c>
      <c r="M11" s="52">
        <v>199477</v>
      </c>
      <c r="N11" s="52">
        <v>202874</v>
      </c>
      <c r="O11" s="52">
        <v>217607</v>
      </c>
      <c r="P11" s="52">
        <v>252037</v>
      </c>
      <c r="Q11" s="52">
        <v>292252</v>
      </c>
      <c r="R11" s="52">
        <v>343387</v>
      </c>
      <c r="S11" s="52">
        <v>377019</v>
      </c>
      <c r="T11" s="52">
        <v>389939</v>
      </c>
      <c r="U11" s="52">
        <v>398189</v>
      </c>
      <c r="V11" s="52">
        <v>413646</v>
      </c>
      <c r="W11" s="52">
        <v>440568</v>
      </c>
      <c r="X11" s="52">
        <v>475692</v>
      </c>
      <c r="Y11" s="52">
        <v>491729</v>
      </c>
      <c r="DA11" s="63" t="s">
        <v>1122</v>
      </c>
    </row>
    <row r="12" spans="1:105" ht="12" customHeight="1" x14ac:dyDescent="0.25">
      <c r="A12" s="97" t="s">
        <v>123</v>
      </c>
      <c r="B12" s="52">
        <v>139</v>
      </c>
      <c r="C12" s="52">
        <v>117</v>
      </c>
      <c r="D12" s="52">
        <v>129</v>
      </c>
      <c r="E12" s="52">
        <v>235</v>
      </c>
      <c r="F12" s="52">
        <v>308</v>
      </c>
      <c r="G12" s="52">
        <v>346</v>
      </c>
      <c r="H12" s="52">
        <v>369</v>
      </c>
      <c r="I12" s="52">
        <v>513</v>
      </c>
      <c r="J12" s="52">
        <v>709</v>
      </c>
      <c r="K12" s="52">
        <v>918</v>
      </c>
      <c r="L12" s="52">
        <v>1022</v>
      </c>
      <c r="M12" s="52">
        <v>916</v>
      </c>
      <c r="N12" s="52">
        <v>1013</v>
      </c>
      <c r="O12" s="52">
        <v>1309</v>
      </c>
      <c r="P12" s="52">
        <v>1646</v>
      </c>
      <c r="Q12" s="52">
        <v>2478</v>
      </c>
      <c r="R12" s="52">
        <v>3164</v>
      </c>
      <c r="S12" s="52">
        <v>3537</v>
      </c>
      <c r="T12" s="52">
        <v>3552</v>
      </c>
      <c r="U12" s="52">
        <v>3365</v>
      </c>
      <c r="V12" s="52">
        <v>3405</v>
      </c>
      <c r="W12" s="52">
        <v>3928</v>
      </c>
      <c r="X12" s="52">
        <v>4868</v>
      </c>
      <c r="Y12" s="52">
        <v>4340</v>
      </c>
      <c r="DA12" s="63" t="s">
        <v>1123</v>
      </c>
    </row>
    <row r="13" spans="1:105" ht="12" customHeight="1" x14ac:dyDescent="0.25">
      <c r="A13" s="97" t="s">
        <v>122</v>
      </c>
      <c r="B13" s="52">
        <v>9871</v>
      </c>
      <c r="C13" s="52">
        <v>22643</v>
      </c>
      <c r="D13" s="52">
        <v>32126</v>
      </c>
      <c r="E13" s="52">
        <v>37224</v>
      </c>
      <c r="F13" s="52">
        <v>48047</v>
      </c>
      <c r="G13" s="52">
        <v>72707</v>
      </c>
      <c r="H13" s="52">
        <v>93723</v>
      </c>
      <c r="I13" s="52">
        <v>108898</v>
      </c>
      <c r="J13" s="52">
        <v>116950</v>
      </c>
      <c r="K13" s="52">
        <v>121706</v>
      </c>
      <c r="L13" s="52">
        <v>131560</v>
      </c>
      <c r="M13" s="52">
        <v>146902</v>
      </c>
      <c r="N13" s="52">
        <v>155762</v>
      </c>
      <c r="O13" s="52">
        <v>158401</v>
      </c>
      <c r="P13" s="52">
        <v>157748</v>
      </c>
      <c r="Q13" s="52">
        <v>175136</v>
      </c>
      <c r="R13" s="52">
        <v>188582</v>
      </c>
      <c r="S13" s="52">
        <v>204549</v>
      </c>
      <c r="T13" s="52">
        <v>228486</v>
      </c>
      <c r="U13" s="52">
        <v>264591</v>
      </c>
      <c r="V13" s="52">
        <v>297028</v>
      </c>
      <c r="W13" s="52">
        <v>324832</v>
      </c>
      <c r="X13" s="52">
        <v>343055</v>
      </c>
      <c r="Y13" s="52">
        <v>374112</v>
      </c>
      <c r="DA13" s="63" t="s">
        <v>1124</v>
      </c>
    </row>
    <row r="14" spans="1:105" ht="12" customHeight="1" x14ac:dyDescent="0.25">
      <c r="A14" s="97" t="s">
        <v>121</v>
      </c>
      <c r="B14" s="52">
        <v>1712</v>
      </c>
      <c r="C14" s="52">
        <v>3391</v>
      </c>
      <c r="D14" s="52">
        <v>4769</v>
      </c>
      <c r="E14" s="52">
        <v>6294</v>
      </c>
      <c r="F14" s="52">
        <v>9009</v>
      </c>
      <c r="G14" s="52">
        <v>13592</v>
      </c>
      <c r="H14" s="52">
        <v>19135</v>
      </c>
      <c r="I14" s="52">
        <v>31410</v>
      </c>
      <c r="J14" s="52">
        <v>47232</v>
      </c>
      <c r="K14" s="52">
        <v>63058</v>
      </c>
      <c r="L14" s="52">
        <v>73547</v>
      </c>
      <c r="M14" s="52">
        <v>74712</v>
      </c>
      <c r="N14" s="52">
        <v>82500</v>
      </c>
      <c r="O14" s="52">
        <v>93170</v>
      </c>
      <c r="P14" s="52">
        <v>113420</v>
      </c>
      <c r="Q14" s="52">
        <v>134912</v>
      </c>
      <c r="R14" s="52">
        <v>166820</v>
      </c>
      <c r="S14" s="52">
        <v>195095</v>
      </c>
      <c r="T14" s="52">
        <v>214185</v>
      </c>
      <c r="U14" s="52">
        <v>245368</v>
      </c>
      <c r="V14" s="52">
        <v>269313</v>
      </c>
      <c r="W14" s="52">
        <v>302066</v>
      </c>
      <c r="X14" s="52">
        <v>335005</v>
      </c>
      <c r="Y14" s="52">
        <v>357642</v>
      </c>
      <c r="DA14" s="63" t="s">
        <v>1125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27043</v>
      </c>
      <c r="C16" s="52">
        <v>31024</v>
      </c>
      <c r="D16" s="52">
        <v>38894</v>
      </c>
      <c r="E16" s="52">
        <v>47609</v>
      </c>
      <c r="F16" s="52">
        <v>57332</v>
      </c>
      <c r="G16" s="52">
        <v>66696</v>
      </c>
      <c r="H16" s="52">
        <v>73281</v>
      </c>
      <c r="I16" s="52">
        <v>78568</v>
      </c>
      <c r="J16" s="52">
        <v>81574</v>
      </c>
      <c r="K16" s="52">
        <v>85543</v>
      </c>
      <c r="L16" s="52">
        <v>91413</v>
      </c>
      <c r="M16" s="52">
        <v>98191</v>
      </c>
      <c r="N16" s="52">
        <v>102894</v>
      </c>
      <c r="O16" s="52">
        <v>108947</v>
      </c>
      <c r="P16" s="52">
        <v>120813</v>
      </c>
      <c r="Q16" s="52">
        <v>133471</v>
      </c>
      <c r="R16" s="52">
        <v>152686</v>
      </c>
      <c r="S16" s="52">
        <v>168564</v>
      </c>
      <c r="T16" s="52">
        <v>174214</v>
      </c>
      <c r="U16" s="52">
        <v>178555</v>
      </c>
      <c r="V16" s="52">
        <v>184968</v>
      </c>
      <c r="W16" s="52">
        <v>197443</v>
      </c>
      <c r="X16" s="52">
        <v>208633</v>
      </c>
      <c r="Y16" s="52">
        <v>219427</v>
      </c>
      <c r="DA16" s="63" t="s">
        <v>1126</v>
      </c>
    </row>
    <row r="17" spans="1:105" ht="12" customHeight="1" x14ac:dyDescent="0.25">
      <c r="A17" s="109" t="s">
        <v>120</v>
      </c>
      <c r="B17" s="36">
        <v>56806</v>
      </c>
      <c r="C17" s="36">
        <v>78449</v>
      </c>
      <c r="D17" s="36">
        <v>100666</v>
      </c>
      <c r="E17" s="36">
        <v>126430</v>
      </c>
      <c r="F17" s="36">
        <v>155256</v>
      </c>
      <c r="G17" s="36">
        <v>191358</v>
      </c>
      <c r="H17" s="36">
        <v>228201</v>
      </c>
      <c r="I17" s="36">
        <v>256334</v>
      </c>
      <c r="J17" s="36">
        <v>276791</v>
      </c>
      <c r="K17" s="36">
        <v>292678</v>
      </c>
      <c r="L17" s="36">
        <v>310603</v>
      </c>
      <c r="M17" s="36">
        <v>323816</v>
      </c>
      <c r="N17" s="36">
        <v>339255</v>
      </c>
      <c r="O17" s="36">
        <v>361540</v>
      </c>
      <c r="P17" s="36">
        <v>404038</v>
      </c>
      <c r="Q17" s="36">
        <v>471307</v>
      </c>
      <c r="R17" s="36">
        <v>549267</v>
      </c>
      <c r="S17" s="36">
        <v>611636</v>
      </c>
      <c r="T17" s="36">
        <v>661948</v>
      </c>
      <c r="U17" s="36">
        <v>732958</v>
      </c>
      <c r="V17" s="36">
        <v>798424</v>
      </c>
      <c r="W17" s="36">
        <v>873951</v>
      </c>
      <c r="X17" s="36">
        <v>949987</v>
      </c>
      <c r="Y17" s="36">
        <v>1008396</v>
      </c>
      <c r="DA17" s="60" t="s">
        <v>1127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1205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53</v>
      </c>
      <c r="B21" s="52"/>
      <c r="C21" s="52">
        <v>6551</v>
      </c>
      <c r="D21" s="52">
        <v>6558</v>
      </c>
      <c r="E21" s="52">
        <v>6615</v>
      </c>
      <c r="F21" s="52">
        <v>6772</v>
      </c>
      <c r="G21" s="52">
        <v>7093</v>
      </c>
      <c r="H21" s="52">
        <v>7642</v>
      </c>
      <c r="I21" s="52">
        <v>8493</v>
      </c>
      <c r="J21" s="52">
        <v>9727</v>
      </c>
      <c r="K21" s="52">
        <v>11393</v>
      </c>
      <c r="L21" s="52">
        <v>13548</v>
      </c>
      <c r="M21" s="52">
        <v>16247</v>
      </c>
      <c r="N21" s="52">
        <v>19529</v>
      </c>
      <c r="O21" s="52">
        <v>22145</v>
      </c>
      <c r="P21" s="52">
        <v>21537</v>
      </c>
      <c r="Q21" s="52">
        <v>26940</v>
      </c>
      <c r="R21" s="52">
        <v>33255</v>
      </c>
      <c r="S21" s="52">
        <v>40605</v>
      </c>
      <c r="T21" s="52">
        <v>42769</v>
      </c>
      <c r="U21" s="52">
        <v>44646</v>
      </c>
      <c r="V21" s="52">
        <v>46228</v>
      </c>
      <c r="W21" s="52">
        <v>47587</v>
      </c>
      <c r="X21" s="52">
        <v>48102</v>
      </c>
      <c r="Y21" s="52">
        <v>49481</v>
      </c>
      <c r="DA21" s="63" t="s">
        <v>1206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7727</v>
      </c>
      <c r="D23" s="52">
        <v>7760</v>
      </c>
      <c r="E23" s="52">
        <v>8000</v>
      </c>
      <c r="F23" s="52">
        <v>16522</v>
      </c>
      <c r="G23" s="52">
        <v>18780</v>
      </c>
      <c r="H23" s="52">
        <v>23020</v>
      </c>
      <c r="I23" s="52">
        <v>21667</v>
      </c>
      <c r="J23" s="52">
        <v>24914</v>
      </c>
      <c r="K23" s="52">
        <v>29410</v>
      </c>
      <c r="L23" s="52">
        <v>30052</v>
      </c>
      <c r="M23" s="52">
        <v>32695</v>
      </c>
      <c r="N23" s="52">
        <v>35910</v>
      </c>
      <c r="O23" s="52">
        <v>42208</v>
      </c>
      <c r="P23" s="52">
        <v>40530</v>
      </c>
      <c r="Q23" s="52">
        <v>37088</v>
      </c>
      <c r="R23" s="52">
        <v>41111</v>
      </c>
      <c r="S23" s="52">
        <v>54339</v>
      </c>
      <c r="T23" s="52">
        <v>81430</v>
      </c>
      <c r="U23" s="52">
        <v>87136</v>
      </c>
      <c r="V23" s="52">
        <v>97085</v>
      </c>
      <c r="W23" s="52">
        <v>108430</v>
      </c>
      <c r="X23" s="52">
        <v>114611</v>
      </c>
      <c r="Y23" s="52">
        <v>131249</v>
      </c>
      <c r="DA23" s="63" t="s">
        <v>1207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124</v>
      </c>
      <c r="B25" s="52"/>
      <c r="C25" s="52">
        <v>11270</v>
      </c>
      <c r="D25" s="52">
        <v>11313</v>
      </c>
      <c r="E25" s="52">
        <v>11637</v>
      </c>
      <c r="F25" s="52">
        <v>12596</v>
      </c>
      <c r="G25" s="52">
        <v>14636</v>
      </c>
      <c r="H25" s="52">
        <v>18190</v>
      </c>
      <c r="I25" s="52">
        <v>16862</v>
      </c>
      <c r="J25" s="52">
        <v>21342</v>
      </c>
      <c r="K25" s="52">
        <v>30229</v>
      </c>
      <c r="L25" s="52">
        <v>34108</v>
      </c>
      <c r="M25" s="52">
        <v>35305</v>
      </c>
      <c r="N25" s="52">
        <v>32797</v>
      </c>
      <c r="O25" s="52">
        <v>29879</v>
      </c>
      <c r="P25" s="52">
        <v>27691</v>
      </c>
      <c r="Q25" s="52">
        <v>27133</v>
      </c>
      <c r="R25" s="52">
        <v>30661</v>
      </c>
      <c r="S25" s="52">
        <v>37816</v>
      </c>
      <c r="T25" s="52">
        <v>43068</v>
      </c>
      <c r="U25" s="52">
        <v>47303</v>
      </c>
      <c r="V25" s="52">
        <v>52475</v>
      </c>
      <c r="W25" s="52">
        <v>60596</v>
      </c>
      <c r="X25" s="52">
        <v>67671</v>
      </c>
      <c r="Y25" s="52">
        <v>69994</v>
      </c>
      <c r="DA25" s="63" t="s">
        <v>1208</v>
      </c>
    </row>
    <row r="26" spans="1:105" ht="12" customHeight="1" x14ac:dyDescent="0.25">
      <c r="A26" s="97" t="s">
        <v>123</v>
      </c>
      <c r="B26" s="52"/>
      <c r="C26" s="52">
        <v>22</v>
      </c>
      <c r="D26" s="52">
        <v>21</v>
      </c>
      <c r="E26" s="52">
        <v>22</v>
      </c>
      <c r="F26" s="52">
        <v>22</v>
      </c>
      <c r="G26" s="52">
        <v>26</v>
      </c>
      <c r="H26" s="52">
        <v>30</v>
      </c>
      <c r="I26" s="52">
        <v>24</v>
      </c>
      <c r="J26" s="52">
        <v>32</v>
      </c>
      <c r="K26" s="52">
        <v>52</v>
      </c>
      <c r="L26" s="52">
        <v>81</v>
      </c>
      <c r="M26" s="52">
        <v>108</v>
      </c>
      <c r="N26" s="52">
        <v>104</v>
      </c>
      <c r="O26" s="52">
        <v>120</v>
      </c>
      <c r="P26" s="52">
        <v>143</v>
      </c>
      <c r="Q26" s="52">
        <v>199</v>
      </c>
      <c r="R26" s="52">
        <v>210</v>
      </c>
      <c r="S26" s="52">
        <v>232</v>
      </c>
      <c r="T26" s="52">
        <v>245</v>
      </c>
      <c r="U26" s="52">
        <v>315</v>
      </c>
      <c r="V26" s="52">
        <v>468</v>
      </c>
      <c r="W26" s="52">
        <v>596</v>
      </c>
      <c r="X26" s="52">
        <v>665</v>
      </c>
      <c r="Y26" s="52">
        <v>746</v>
      </c>
      <c r="DA26" s="63" t="s">
        <v>1209</v>
      </c>
    </row>
    <row r="27" spans="1:105" ht="12" customHeight="1" x14ac:dyDescent="0.25">
      <c r="A27" s="97" t="s">
        <v>122</v>
      </c>
      <c r="B27" s="52"/>
      <c r="C27" s="52">
        <v>1542</v>
      </c>
      <c r="D27" s="52">
        <v>1571</v>
      </c>
      <c r="E27" s="52">
        <v>1758</v>
      </c>
      <c r="F27" s="52">
        <v>2238</v>
      </c>
      <c r="G27" s="52">
        <v>3106</v>
      </c>
      <c r="H27" s="52">
        <v>4533</v>
      </c>
      <c r="I27" s="52">
        <v>5885</v>
      </c>
      <c r="J27" s="52">
        <v>9355</v>
      </c>
      <c r="K27" s="52">
        <v>13513</v>
      </c>
      <c r="L27" s="52">
        <v>14100</v>
      </c>
      <c r="M27" s="52">
        <v>16375</v>
      </c>
      <c r="N27" s="52">
        <v>21170</v>
      </c>
      <c r="O27" s="52">
        <v>24295</v>
      </c>
      <c r="P27" s="52">
        <v>21247</v>
      </c>
      <c r="Q27" s="52">
        <v>20976</v>
      </c>
      <c r="R27" s="52">
        <v>21728</v>
      </c>
      <c r="S27" s="52">
        <v>24877</v>
      </c>
      <c r="T27" s="52">
        <v>28242</v>
      </c>
      <c r="U27" s="52">
        <v>30527</v>
      </c>
      <c r="V27" s="52">
        <v>30611</v>
      </c>
      <c r="W27" s="52">
        <v>32026</v>
      </c>
      <c r="X27" s="52">
        <v>35581</v>
      </c>
      <c r="Y27" s="52">
        <v>43249</v>
      </c>
      <c r="DA27" s="63" t="s">
        <v>1210</v>
      </c>
    </row>
    <row r="28" spans="1:105" ht="12" customHeight="1" x14ac:dyDescent="0.25">
      <c r="A28" s="97" t="s">
        <v>121</v>
      </c>
      <c r="B28" s="52"/>
      <c r="C28" s="52">
        <v>267</v>
      </c>
      <c r="D28" s="52">
        <v>272</v>
      </c>
      <c r="E28" s="52">
        <v>296</v>
      </c>
      <c r="F28" s="52">
        <v>366</v>
      </c>
      <c r="G28" s="52">
        <v>499</v>
      </c>
      <c r="H28" s="52">
        <v>737</v>
      </c>
      <c r="I28" s="52">
        <v>979</v>
      </c>
      <c r="J28" s="52">
        <v>1663</v>
      </c>
      <c r="K28" s="52">
        <v>2573</v>
      </c>
      <c r="L28" s="52">
        <v>3535</v>
      </c>
      <c r="M28" s="52">
        <v>5159</v>
      </c>
      <c r="N28" s="52">
        <v>7337</v>
      </c>
      <c r="O28" s="52">
        <v>9730</v>
      </c>
      <c r="P28" s="52">
        <v>11850</v>
      </c>
      <c r="Q28" s="52">
        <v>14978</v>
      </c>
      <c r="R28" s="52">
        <v>16006</v>
      </c>
      <c r="S28" s="52">
        <v>16313</v>
      </c>
      <c r="T28" s="52">
        <v>16370</v>
      </c>
      <c r="U28" s="52">
        <v>19129</v>
      </c>
      <c r="V28" s="52">
        <v>26494</v>
      </c>
      <c r="W28" s="52">
        <v>32862</v>
      </c>
      <c r="X28" s="52">
        <v>39179</v>
      </c>
      <c r="Y28" s="52">
        <v>42942</v>
      </c>
      <c r="DA28" s="63" t="s">
        <v>1211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4225</v>
      </c>
      <c r="D30" s="52">
        <v>4242</v>
      </c>
      <c r="E30" s="52">
        <v>4362</v>
      </c>
      <c r="F30" s="52">
        <v>4721</v>
      </c>
      <c r="G30" s="52">
        <v>5473</v>
      </c>
      <c r="H30" s="52">
        <v>6790</v>
      </c>
      <c r="I30" s="52">
        <v>6301</v>
      </c>
      <c r="J30" s="52">
        <v>8045</v>
      </c>
      <c r="K30" s="52">
        <v>11471</v>
      </c>
      <c r="L30" s="52">
        <v>13265</v>
      </c>
      <c r="M30" s="52">
        <v>13868</v>
      </c>
      <c r="N30" s="52">
        <v>14199</v>
      </c>
      <c r="O30" s="52">
        <v>13891</v>
      </c>
      <c r="P30" s="52">
        <v>12983</v>
      </c>
      <c r="Q30" s="52">
        <v>14031</v>
      </c>
      <c r="R30" s="52">
        <v>15795</v>
      </c>
      <c r="S30" s="52">
        <v>18938</v>
      </c>
      <c r="T30" s="52">
        <v>20922</v>
      </c>
      <c r="U30" s="52">
        <v>22289</v>
      </c>
      <c r="V30" s="52">
        <v>23522</v>
      </c>
      <c r="W30" s="52">
        <v>25921</v>
      </c>
      <c r="X30" s="52">
        <v>28738</v>
      </c>
      <c r="Y30" s="52">
        <v>30525</v>
      </c>
      <c r="DA30" s="63" t="s">
        <v>1212</v>
      </c>
    </row>
    <row r="31" spans="1:105" ht="12" customHeight="1" x14ac:dyDescent="0.25">
      <c r="A31" s="109" t="s">
        <v>120</v>
      </c>
      <c r="B31" s="36"/>
      <c r="C31" s="36">
        <v>8876</v>
      </c>
      <c r="D31" s="36">
        <v>8936</v>
      </c>
      <c r="E31" s="36">
        <v>9355</v>
      </c>
      <c r="F31" s="36">
        <v>10500</v>
      </c>
      <c r="G31" s="36">
        <v>12797</v>
      </c>
      <c r="H31" s="36">
        <v>16696</v>
      </c>
      <c r="I31" s="36">
        <v>17455</v>
      </c>
      <c r="J31" s="36">
        <v>24354</v>
      </c>
      <c r="K31" s="36">
        <v>34895</v>
      </c>
      <c r="L31" s="36">
        <v>38563</v>
      </c>
      <c r="M31" s="36">
        <v>43075</v>
      </c>
      <c r="N31" s="36">
        <v>47217</v>
      </c>
      <c r="O31" s="36">
        <v>50132</v>
      </c>
      <c r="P31" s="36">
        <v>47942</v>
      </c>
      <c r="Q31" s="36">
        <v>49272</v>
      </c>
      <c r="R31" s="36">
        <v>52825</v>
      </c>
      <c r="S31" s="36">
        <v>60308</v>
      </c>
      <c r="T31" s="36">
        <v>67037</v>
      </c>
      <c r="U31" s="36">
        <v>74956</v>
      </c>
      <c r="V31" s="36">
        <v>86551</v>
      </c>
      <c r="W31" s="36">
        <v>100193</v>
      </c>
      <c r="X31" s="36">
        <v>114362</v>
      </c>
      <c r="Y31" s="36">
        <v>126395</v>
      </c>
      <c r="DA31" s="60" t="s">
        <v>1213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1292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53</v>
      </c>
      <c r="B35" s="52"/>
      <c r="C35" s="52">
        <v>32175</v>
      </c>
      <c r="D35" s="52">
        <v>36645</v>
      </c>
      <c r="E35" s="52">
        <v>41094</v>
      </c>
      <c r="F35" s="52">
        <v>45321</v>
      </c>
      <c r="G35" s="52">
        <v>52559</v>
      </c>
      <c r="H35" s="52">
        <v>51070</v>
      </c>
      <c r="I35" s="52">
        <v>41913</v>
      </c>
      <c r="J35" s="52">
        <v>33190</v>
      </c>
      <c r="K35" s="52">
        <v>31249</v>
      </c>
      <c r="L35" s="52">
        <v>37343</v>
      </c>
      <c r="M35" s="52">
        <v>36238</v>
      </c>
      <c r="N35" s="52">
        <v>39671</v>
      </c>
      <c r="O35" s="52">
        <v>50483</v>
      </c>
      <c r="P35" s="52">
        <v>75901</v>
      </c>
      <c r="Q35" s="52">
        <v>106867</v>
      </c>
      <c r="R35" s="52">
        <v>130430</v>
      </c>
      <c r="S35" s="52">
        <v>118852</v>
      </c>
      <c r="T35" s="52">
        <v>98731</v>
      </c>
      <c r="U35" s="52">
        <v>119997</v>
      </c>
      <c r="V35" s="52">
        <v>118107</v>
      </c>
      <c r="W35" s="52">
        <v>135589</v>
      </c>
      <c r="X35" s="52">
        <v>135328</v>
      </c>
      <c r="Y35" s="52">
        <v>118684</v>
      </c>
      <c r="DA35" s="63" t="s">
        <v>1293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17065</v>
      </c>
      <c r="D37" s="52">
        <v>20717</v>
      </c>
      <c r="E37" s="52">
        <v>32626</v>
      </c>
      <c r="F37" s="52">
        <v>33254</v>
      </c>
      <c r="G37" s="52">
        <v>41701</v>
      </c>
      <c r="H37" s="52">
        <v>49058</v>
      </c>
      <c r="I37" s="52">
        <v>44687</v>
      </c>
      <c r="J37" s="52">
        <v>30842</v>
      </c>
      <c r="K37" s="52">
        <v>25964</v>
      </c>
      <c r="L37" s="52">
        <v>32601</v>
      </c>
      <c r="M37" s="52">
        <v>56647</v>
      </c>
      <c r="N37" s="52">
        <v>88992</v>
      </c>
      <c r="O37" s="52">
        <v>77395</v>
      </c>
      <c r="P37" s="52">
        <v>70102</v>
      </c>
      <c r="Q37" s="52">
        <v>77881</v>
      </c>
      <c r="R37" s="52">
        <v>138897</v>
      </c>
      <c r="S37" s="52">
        <v>147571</v>
      </c>
      <c r="T37" s="52">
        <v>164620</v>
      </c>
      <c r="U37" s="52">
        <v>157217</v>
      </c>
      <c r="V37" s="52">
        <v>175688</v>
      </c>
      <c r="W37" s="52">
        <v>154400</v>
      </c>
      <c r="X37" s="52">
        <v>180066</v>
      </c>
      <c r="Y37" s="52">
        <v>152038</v>
      </c>
      <c r="DA37" s="63" t="s">
        <v>1294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124</v>
      </c>
      <c r="B39" s="52"/>
      <c r="C39" s="52">
        <v>22465</v>
      </c>
      <c r="D39" s="52">
        <v>30527</v>
      </c>
      <c r="E39" s="52">
        <v>39387</v>
      </c>
      <c r="F39" s="52">
        <v>37534</v>
      </c>
      <c r="G39" s="52">
        <v>30821</v>
      </c>
      <c r="H39" s="52">
        <v>35036</v>
      </c>
      <c r="I39" s="52">
        <v>22688</v>
      </c>
      <c r="J39" s="52">
        <v>20735</v>
      </c>
      <c r="K39" s="52">
        <v>29294</v>
      </c>
      <c r="L39" s="52">
        <v>37456</v>
      </c>
      <c r="M39" s="52">
        <v>38895</v>
      </c>
      <c r="N39" s="52">
        <v>36194</v>
      </c>
      <c r="O39" s="52">
        <v>44612</v>
      </c>
      <c r="P39" s="52">
        <v>62121</v>
      </c>
      <c r="Q39" s="52">
        <v>67348</v>
      </c>
      <c r="R39" s="52">
        <v>81796</v>
      </c>
      <c r="S39" s="52">
        <v>71448</v>
      </c>
      <c r="T39" s="52">
        <v>55988</v>
      </c>
      <c r="U39" s="52">
        <v>55553</v>
      </c>
      <c r="V39" s="52">
        <v>67932</v>
      </c>
      <c r="W39" s="52">
        <v>87518</v>
      </c>
      <c r="X39" s="52">
        <v>102795</v>
      </c>
      <c r="Y39" s="52">
        <v>86031</v>
      </c>
      <c r="DA39" s="63" t="s">
        <v>1295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33</v>
      </c>
      <c r="E40" s="52">
        <v>128</v>
      </c>
      <c r="F40" s="52">
        <v>95</v>
      </c>
      <c r="G40" s="52">
        <v>64</v>
      </c>
      <c r="H40" s="52">
        <v>53</v>
      </c>
      <c r="I40" s="52">
        <v>168</v>
      </c>
      <c r="J40" s="52">
        <v>228</v>
      </c>
      <c r="K40" s="52">
        <v>261</v>
      </c>
      <c r="L40" s="52">
        <v>185</v>
      </c>
      <c r="M40" s="52">
        <v>2</v>
      </c>
      <c r="N40" s="52">
        <v>201</v>
      </c>
      <c r="O40" s="52">
        <v>416</v>
      </c>
      <c r="P40" s="52">
        <v>480</v>
      </c>
      <c r="Q40" s="52">
        <v>1031</v>
      </c>
      <c r="R40" s="52">
        <v>896</v>
      </c>
      <c r="S40" s="52">
        <v>605</v>
      </c>
      <c r="T40" s="52">
        <v>260</v>
      </c>
      <c r="U40" s="52">
        <v>128</v>
      </c>
      <c r="V40" s="52">
        <v>508</v>
      </c>
      <c r="W40" s="52">
        <v>1119</v>
      </c>
      <c r="X40" s="52">
        <v>1605</v>
      </c>
      <c r="Y40" s="52">
        <v>218</v>
      </c>
      <c r="DA40" s="63" t="s">
        <v>1296</v>
      </c>
    </row>
    <row r="41" spans="1:105" ht="12" customHeight="1" x14ac:dyDescent="0.25">
      <c r="A41" s="97" t="s">
        <v>122</v>
      </c>
      <c r="B41" s="52"/>
      <c r="C41" s="52">
        <v>14314</v>
      </c>
      <c r="D41" s="52">
        <v>11054</v>
      </c>
      <c r="E41" s="52">
        <v>6856</v>
      </c>
      <c r="F41" s="52">
        <v>13061</v>
      </c>
      <c r="G41" s="52">
        <v>27766</v>
      </c>
      <c r="H41" s="52">
        <v>25549</v>
      </c>
      <c r="I41" s="52">
        <v>21060</v>
      </c>
      <c r="J41" s="52">
        <v>17407</v>
      </c>
      <c r="K41" s="52">
        <v>18269</v>
      </c>
      <c r="L41" s="52">
        <v>23954</v>
      </c>
      <c r="M41" s="52">
        <v>31717</v>
      </c>
      <c r="N41" s="52">
        <v>30030</v>
      </c>
      <c r="O41" s="52">
        <v>26934</v>
      </c>
      <c r="P41" s="52">
        <v>20594</v>
      </c>
      <c r="Q41" s="52">
        <v>38364</v>
      </c>
      <c r="R41" s="52">
        <v>35174</v>
      </c>
      <c r="S41" s="52">
        <v>40844</v>
      </c>
      <c r="T41" s="52">
        <v>52179</v>
      </c>
      <c r="U41" s="52">
        <v>66632</v>
      </c>
      <c r="V41" s="52">
        <v>63048</v>
      </c>
      <c r="W41" s="52">
        <v>59830</v>
      </c>
      <c r="X41" s="52">
        <v>53804</v>
      </c>
      <c r="Y41" s="52">
        <v>74306</v>
      </c>
      <c r="DA41" s="63" t="s">
        <v>1297</v>
      </c>
    </row>
    <row r="42" spans="1:105" ht="12" customHeight="1" x14ac:dyDescent="0.25">
      <c r="A42" s="97" t="s">
        <v>121</v>
      </c>
      <c r="B42" s="52"/>
      <c r="C42" s="52">
        <v>1946</v>
      </c>
      <c r="D42" s="52">
        <v>1650</v>
      </c>
      <c r="E42" s="52">
        <v>1821</v>
      </c>
      <c r="F42" s="52">
        <v>3081</v>
      </c>
      <c r="G42" s="52">
        <v>5082</v>
      </c>
      <c r="H42" s="52">
        <v>6280</v>
      </c>
      <c r="I42" s="52">
        <v>13254</v>
      </c>
      <c r="J42" s="52">
        <v>17485</v>
      </c>
      <c r="K42" s="52">
        <v>18399</v>
      </c>
      <c r="L42" s="52">
        <v>14024</v>
      </c>
      <c r="M42" s="52">
        <v>6324</v>
      </c>
      <c r="N42" s="52">
        <v>15125</v>
      </c>
      <c r="O42" s="52">
        <v>20400</v>
      </c>
      <c r="P42" s="52">
        <v>32100</v>
      </c>
      <c r="Q42" s="52">
        <v>36470</v>
      </c>
      <c r="R42" s="52">
        <v>47914</v>
      </c>
      <c r="S42" s="52">
        <v>44588</v>
      </c>
      <c r="T42" s="52">
        <v>35460</v>
      </c>
      <c r="U42" s="52">
        <v>50312</v>
      </c>
      <c r="V42" s="52">
        <v>50439</v>
      </c>
      <c r="W42" s="52">
        <v>65615</v>
      </c>
      <c r="X42" s="52">
        <v>72118</v>
      </c>
      <c r="Y42" s="52">
        <v>65579</v>
      </c>
      <c r="DA42" s="63" t="s">
        <v>1298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8206</v>
      </c>
      <c r="D44" s="52">
        <v>12112</v>
      </c>
      <c r="E44" s="52">
        <v>13077</v>
      </c>
      <c r="F44" s="52">
        <v>14444</v>
      </c>
      <c r="G44" s="52">
        <v>14837</v>
      </c>
      <c r="H44" s="52">
        <v>13375</v>
      </c>
      <c r="I44" s="52">
        <v>11588</v>
      </c>
      <c r="J44" s="52">
        <v>11051</v>
      </c>
      <c r="K44" s="52">
        <v>15440</v>
      </c>
      <c r="L44" s="52">
        <v>19135</v>
      </c>
      <c r="M44" s="52">
        <v>20646</v>
      </c>
      <c r="N44" s="52">
        <v>18902</v>
      </c>
      <c r="O44" s="52">
        <v>19944</v>
      </c>
      <c r="P44" s="52">
        <v>24849</v>
      </c>
      <c r="Q44" s="52">
        <v>26689</v>
      </c>
      <c r="R44" s="52">
        <v>35010</v>
      </c>
      <c r="S44" s="52">
        <v>34816</v>
      </c>
      <c r="T44" s="52">
        <v>26572</v>
      </c>
      <c r="U44" s="52">
        <v>26630</v>
      </c>
      <c r="V44" s="52">
        <v>29935</v>
      </c>
      <c r="W44" s="52">
        <v>38396</v>
      </c>
      <c r="X44" s="52">
        <v>39928</v>
      </c>
      <c r="Y44" s="52">
        <v>41319</v>
      </c>
      <c r="DA44" s="63" t="s">
        <v>1299</v>
      </c>
    </row>
    <row r="45" spans="1:105" ht="12" customHeight="1" x14ac:dyDescent="0.25">
      <c r="A45" s="109" t="s">
        <v>120</v>
      </c>
      <c r="B45" s="36"/>
      <c r="C45" s="36">
        <v>30519</v>
      </c>
      <c r="D45" s="36">
        <v>31153</v>
      </c>
      <c r="E45" s="36">
        <v>35119</v>
      </c>
      <c r="F45" s="36">
        <v>39326</v>
      </c>
      <c r="G45" s="36">
        <v>48899</v>
      </c>
      <c r="H45" s="36">
        <v>53539</v>
      </c>
      <c r="I45" s="36">
        <v>45588</v>
      </c>
      <c r="J45" s="36">
        <v>44811</v>
      </c>
      <c r="K45" s="36">
        <v>50782</v>
      </c>
      <c r="L45" s="36">
        <v>56488</v>
      </c>
      <c r="M45" s="36">
        <v>56288</v>
      </c>
      <c r="N45" s="36">
        <v>62656</v>
      </c>
      <c r="O45" s="36">
        <v>72417</v>
      </c>
      <c r="P45" s="36">
        <v>90440</v>
      </c>
      <c r="Q45" s="36">
        <v>116541</v>
      </c>
      <c r="R45" s="36">
        <v>130785</v>
      </c>
      <c r="S45" s="36">
        <v>122677</v>
      </c>
      <c r="T45" s="36">
        <v>117349</v>
      </c>
      <c r="U45" s="36">
        <v>145966</v>
      </c>
      <c r="V45" s="36">
        <v>152017</v>
      </c>
      <c r="W45" s="36">
        <v>175720</v>
      </c>
      <c r="X45" s="36">
        <v>190398</v>
      </c>
      <c r="Y45" s="36">
        <v>184804</v>
      </c>
      <c r="DA45" s="60" t="s">
        <v>1300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1379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53</v>
      </c>
      <c r="B49" s="52"/>
      <c r="C49" s="52">
        <v>11662</v>
      </c>
      <c r="D49" s="52">
        <v>14577</v>
      </c>
      <c r="E49" s="52">
        <v>18974</v>
      </c>
      <c r="F49" s="52">
        <v>20719</v>
      </c>
      <c r="G49" s="52">
        <v>21442</v>
      </c>
      <c r="H49" s="52">
        <v>24677</v>
      </c>
      <c r="I49" s="52">
        <v>19622</v>
      </c>
      <c r="J49" s="52">
        <v>16549</v>
      </c>
      <c r="K49" s="52">
        <v>13595</v>
      </c>
      <c r="L49" s="52">
        <v>14957</v>
      </c>
      <c r="M49" s="52">
        <v>13333</v>
      </c>
      <c r="N49" s="52">
        <v>14083</v>
      </c>
      <c r="O49" s="52">
        <v>16155</v>
      </c>
      <c r="P49" s="52">
        <v>34790</v>
      </c>
      <c r="Q49" s="52">
        <v>48184</v>
      </c>
      <c r="R49" s="52">
        <v>43844</v>
      </c>
      <c r="S49" s="52">
        <v>35079</v>
      </c>
      <c r="T49" s="52">
        <v>29398</v>
      </c>
      <c r="U49" s="52">
        <v>42139</v>
      </c>
      <c r="V49" s="52">
        <v>40445</v>
      </c>
      <c r="W49" s="52">
        <v>40442</v>
      </c>
      <c r="X49" s="52">
        <v>41574</v>
      </c>
      <c r="Y49" s="52">
        <v>45738</v>
      </c>
      <c r="DA49" s="63" t="s">
        <v>1380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6123</v>
      </c>
      <c r="D51" s="52">
        <v>8801</v>
      </c>
      <c r="E51" s="52">
        <v>13481</v>
      </c>
      <c r="F51" s="52">
        <v>16490</v>
      </c>
      <c r="G51" s="52">
        <v>17510</v>
      </c>
      <c r="H51" s="52">
        <v>20319</v>
      </c>
      <c r="I51" s="52">
        <v>16192</v>
      </c>
      <c r="J51" s="52">
        <v>13589</v>
      </c>
      <c r="K51" s="52">
        <v>11208</v>
      </c>
      <c r="L51" s="52">
        <v>12491</v>
      </c>
      <c r="M51" s="52">
        <v>11371</v>
      </c>
      <c r="N51" s="52">
        <v>12368</v>
      </c>
      <c r="O51" s="52">
        <v>8685</v>
      </c>
      <c r="P51" s="52">
        <v>7436</v>
      </c>
      <c r="Q51" s="52">
        <v>7567</v>
      </c>
      <c r="R51" s="52">
        <v>29791</v>
      </c>
      <c r="S51" s="52">
        <v>25501</v>
      </c>
      <c r="T51" s="52">
        <v>26220</v>
      </c>
      <c r="U51" s="52">
        <v>27966</v>
      </c>
      <c r="V51" s="52">
        <v>28954</v>
      </c>
      <c r="W51" s="52">
        <v>30172</v>
      </c>
      <c r="X51" s="52">
        <v>36836</v>
      </c>
      <c r="Y51" s="52">
        <v>17940</v>
      </c>
      <c r="DA51" s="63" t="s">
        <v>1381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124</v>
      </c>
      <c r="B53" s="52"/>
      <c r="C53" s="52">
        <v>6765</v>
      </c>
      <c r="D53" s="52">
        <v>10286</v>
      </c>
      <c r="E53" s="52">
        <v>15508</v>
      </c>
      <c r="F53" s="52">
        <v>14462</v>
      </c>
      <c r="G53" s="52">
        <v>10369</v>
      </c>
      <c r="H53" s="52">
        <v>12919</v>
      </c>
      <c r="I53" s="52">
        <v>7786</v>
      </c>
      <c r="J53" s="52">
        <v>6143</v>
      </c>
      <c r="K53" s="52">
        <v>6014</v>
      </c>
      <c r="L53" s="52">
        <v>7410</v>
      </c>
      <c r="M53" s="52">
        <v>6738</v>
      </c>
      <c r="N53" s="52">
        <v>6251</v>
      </c>
      <c r="O53" s="52">
        <v>7804</v>
      </c>
      <c r="P53" s="52">
        <v>18743</v>
      </c>
      <c r="Q53" s="52">
        <v>22657</v>
      </c>
      <c r="R53" s="52">
        <v>21636</v>
      </c>
      <c r="S53" s="52">
        <v>15914</v>
      </c>
      <c r="T53" s="52">
        <v>11438</v>
      </c>
      <c r="U53" s="52">
        <v>13558</v>
      </c>
      <c r="V53" s="52">
        <v>15102</v>
      </c>
      <c r="W53" s="52">
        <v>16533</v>
      </c>
      <c r="X53" s="52">
        <v>18554</v>
      </c>
      <c r="Y53" s="52">
        <v>17398</v>
      </c>
      <c r="DA53" s="63" t="s">
        <v>1382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11</v>
      </c>
      <c r="E54" s="52">
        <v>50</v>
      </c>
      <c r="F54" s="52">
        <v>37</v>
      </c>
      <c r="G54" s="52">
        <v>22</v>
      </c>
      <c r="H54" s="52">
        <v>20</v>
      </c>
      <c r="I54" s="52">
        <v>58</v>
      </c>
      <c r="J54" s="52">
        <v>68</v>
      </c>
      <c r="K54" s="52">
        <v>54</v>
      </c>
      <c r="L54" s="52">
        <v>37</v>
      </c>
      <c r="M54" s="52">
        <v>1</v>
      </c>
      <c r="N54" s="52">
        <v>35</v>
      </c>
      <c r="O54" s="52">
        <v>73</v>
      </c>
      <c r="P54" s="52">
        <v>146</v>
      </c>
      <c r="Q54" s="52">
        <v>351</v>
      </c>
      <c r="R54" s="52">
        <v>240</v>
      </c>
      <c r="S54" s="52">
        <v>138</v>
      </c>
      <c r="T54" s="52">
        <v>55</v>
      </c>
      <c r="U54" s="52">
        <v>34</v>
      </c>
      <c r="V54" s="52">
        <v>114</v>
      </c>
      <c r="W54" s="52">
        <v>212</v>
      </c>
      <c r="X54" s="52">
        <v>291</v>
      </c>
      <c r="Y54" s="52">
        <v>46</v>
      </c>
      <c r="DA54" s="63" t="s">
        <v>1383</v>
      </c>
    </row>
    <row r="55" spans="1:105" ht="12" customHeight="1" x14ac:dyDescent="0.25">
      <c r="A55" s="108" t="s">
        <v>122</v>
      </c>
      <c r="B55" s="52"/>
      <c r="C55" s="52">
        <v>4311</v>
      </c>
      <c r="D55" s="52">
        <v>3724</v>
      </c>
      <c r="E55" s="52">
        <v>2699</v>
      </c>
      <c r="F55" s="52">
        <v>5033</v>
      </c>
      <c r="G55" s="52">
        <v>9341</v>
      </c>
      <c r="H55" s="52">
        <v>9422</v>
      </c>
      <c r="I55" s="52">
        <v>7228</v>
      </c>
      <c r="J55" s="52">
        <v>5159</v>
      </c>
      <c r="K55" s="52">
        <v>3751</v>
      </c>
      <c r="L55" s="52">
        <v>4736</v>
      </c>
      <c r="M55" s="52">
        <v>5497</v>
      </c>
      <c r="N55" s="52">
        <v>5184</v>
      </c>
      <c r="O55" s="52">
        <v>4709</v>
      </c>
      <c r="P55" s="52">
        <v>6215</v>
      </c>
      <c r="Q55" s="52">
        <v>12905</v>
      </c>
      <c r="R55" s="52">
        <v>9302</v>
      </c>
      <c r="S55" s="52">
        <v>9099</v>
      </c>
      <c r="T55" s="52">
        <v>10660</v>
      </c>
      <c r="U55" s="52">
        <v>16264</v>
      </c>
      <c r="V55" s="52">
        <v>14014</v>
      </c>
      <c r="W55" s="52">
        <v>11303</v>
      </c>
      <c r="X55" s="52">
        <v>9712</v>
      </c>
      <c r="Y55" s="52">
        <v>15028</v>
      </c>
      <c r="DA55" s="63" t="s">
        <v>1384</v>
      </c>
    </row>
    <row r="56" spans="1:105" ht="12" customHeight="1" x14ac:dyDescent="0.25">
      <c r="A56" s="108" t="s">
        <v>121</v>
      </c>
      <c r="B56" s="52"/>
      <c r="C56" s="52">
        <v>586</v>
      </c>
      <c r="D56" s="52">
        <v>556</v>
      </c>
      <c r="E56" s="52">
        <v>717</v>
      </c>
      <c r="F56" s="52">
        <v>1187</v>
      </c>
      <c r="G56" s="52">
        <v>1710</v>
      </c>
      <c r="H56" s="52">
        <v>2316</v>
      </c>
      <c r="I56" s="52">
        <v>4550</v>
      </c>
      <c r="J56" s="52">
        <v>5179</v>
      </c>
      <c r="K56" s="52">
        <v>3776</v>
      </c>
      <c r="L56" s="52">
        <v>2774</v>
      </c>
      <c r="M56" s="52">
        <v>1097</v>
      </c>
      <c r="N56" s="52">
        <v>2613</v>
      </c>
      <c r="O56" s="52">
        <v>3569</v>
      </c>
      <c r="P56" s="52">
        <v>9686</v>
      </c>
      <c r="Q56" s="52">
        <v>12271</v>
      </c>
      <c r="R56" s="52">
        <v>12666</v>
      </c>
      <c r="S56" s="52">
        <v>9928</v>
      </c>
      <c r="T56" s="52">
        <v>7245</v>
      </c>
      <c r="U56" s="52">
        <v>12283</v>
      </c>
      <c r="V56" s="52">
        <v>11215</v>
      </c>
      <c r="W56" s="52">
        <v>12394</v>
      </c>
      <c r="X56" s="52">
        <v>13017</v>
      </c>
      <c r="Y56" s="52">
        <v>13266</v>
      </c>
      <c r="DA56" s="63" t="s">
        <v>1385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2471</v>
      </c>
      <c r="D58" s="52">
        <v>4080</v>
      </c>
      <c r="E58" s="52">
        <v>5148</v>
      </c>
      <c r="F58" s="52">
        <v>5566</v>
      </c>
      <c r="G58" s="52">
        <v>4992</v>
      </c>
      <c r="H58" s="52">
        <v>4933</v>
      </c>
      <c r="I58" s="52">
        <v>3977</v>
      </c>
      <c r="J58" s="52">
        <v>3274</v>
      </c>
      <c r="K58" s="52">
        <v>3170</v>
      </c>
      <c r="L58" s="52">
        <v>3785</v>
      </c>
      <c r="M58" s="52">
        <v>3578</v>
      </c>
      <c r="N58" s="52">
        <v>3265</v>
      </c>
      <c r="O58" s="52">
        <v>3488</v>
      </c>
      <c r="P58" s="52">
        <v>7500</v>
      </c>
      <c r="Q58" s="52">
        <v>8978</v>
      </c>
      <c r="R58" s="52">
        <v>9259</v>
      </c>
      <c r="S58" s="52">
        <v>7755</v>
      </c>
      <c r="T58" s="52">
        <v>5427</v>
      </c>
      <c r="U58" s="52">
        <v>6503</v>
      </c>
      <c r="V58" s="52">
        <v>6654</v>
      </c>
      <c r="W58" s="52">
        <v>7253</v>
      </c>
      <c r="X58" s="52">
        <v>7206</v>
      </c>
      <c r="Y58" s="52">
        <v>8358</v>
      </c>
      <c r="DA58" s="63" t="s">
        <v>1386</v>
      </c>
    </row>
    <row r="59" spans="1:105" ht="12" customHeight="1" x14ac:dyDescent="0.25">
      <c r="A59" s="115" t="s">
        <v>120</v>
      </c>
      <c r="B59" s="36"/>
      <c r="C59" s="36">
        <v>9191</v>
      </c>
      <c r="D59" s="36">
        <v>10497</v>
      </c>
      <c r="E59" s="36">
        <v>13826</v>
      </c>
      <c r="F59" s="36">
        <v>15153</v>
      </c>
      <c r="G59" s="36">
        <v>16450</v>
      </c>
      <c r="H59" s="36">
        <v>19744</v>
      </c>
      <c r="I59" s="36">
        <v>15645</v>
      </c>
      <c r="J59" s="36">
        <v>13275</v>
      </c>
      <c r="K59" s="36">
        <v>10425</v>
      </c>
      <c r="L59" s="36">
        <v>11172</v>
      </c>
      <c r="M59" s="36">
        <v>9755</v>
      </c>
      <c r="N59" s="36">
        <v>10818</v>
      </c>
      <c r="O59" s="36">
        <v>12667</v>
      </c>
      <c r="P59" s="36">
        <v>27290</v>
      </c>
      <c r="Q59" s="36">
        <v>39206</v>
      </c>
      <c r="R59" s="36">
        <v>34585</v>
      </c>
      <c r="S59" s="36">
        <v>27324</v>
      </c>
      <c r="T59" s="36">
        <v>23971</v>
      </c>
      <c r="U59" s="36">
        <v>35636</v>
      </c>
      <c r="V59" s="36">
        <v>33791</v>
      </c>
      <c r="W59" s="36">
        <v>33189</v>
      </c>
      <c r="X59" s="36">
        <v>34368</v>
      </c>
      <c r="Y59" s="36">
        <v>37380</v>
      </c>
      <c r="DA59" s="60" t="s">
        <v>1387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1466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53</v>
      </c>
      <c r="B63" s="52"/>
      <c r="C63" s="52">
        <v>20513</v>
      </c>
      <c r="D63" s="52">
        <v>22068</v>
      </c>
      <c r="E63" s="52">
        <v>22120</v>
      </c>
      <c r="F63" s="52">
        <v>24602</v>
      </c>
      <c r="G63" s="52">
        <v>31117</v>
      </c>
      <c r="H63" s="52">
        <v>26393</v>
      </c>
      <c r="I63" s="52">
        <v>22291</v>
      </c>
      <c r="J63" s="52">
        <v>16641</v>
      </c>
      <c r="K63" s="52">
        <v>17654</v>
      </c>
      <c r="L63" s="52">
        <v>22386</v>
      </c>
      <c r="M63" s="52">
        <v>22905</v>
      </c>
      <c r="N63" s="52">
        <v>25588</v>
      </c>
      <c r="O63" s="52">
        <v>34328</v>
      </c>
      <c r="P63" s="52">
        <v>41111</v>
      </c>
      <c r="Q63" s="52">
        <v>58683</v>
      </c>
      <c r="R63" s="52">
        <v>86586</v>
      </c>
      <c r="S63" s="52">
        <v>83773</v>
      </c>
      <c r="T63" s="52">
        <v>69333</v>
      </c>
      <c r="U63" s="52">
        <v>77858</v>
      </c>
      <c r="V63" s="52">
        <v>77662</v>
      </c>
      <c r="W63" s="52">
        <v>95147</v>
      </c>
      <c r="X63" s="52">
        <v>93754</v>
      </c>
      <c r="Y63" s="52">
        <v>72946</v>
      </c>
      <c r="DA63" s="63" t="s">
        <v>1467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10942</v>
      </c>
      <c r="D65" s="52">
        <v>11916</v>
      </c>
      <c r="E65" s="52">
        <v>19145</v>
      </c>
      <c r="F65" s="52">
        <v>16764</v>
      </c>
      <c r="G65" s="52">
        <v>24191</v>
      </c>
      <c r="H65" s="52">
        <v>28739</v>
      </c>
      <c r="I65" s="52">
        <v>28495</v>
      </c>
      <c r="J65" s="52">
        <v>17253</v>
      </c>
      <c r="K65" s="52">
        <v>14756</v>
      </c>
      <c r="L65" s="52">
        <v>20110</v>
      </c>
      <c r="M65" s="52">
        <v>45276</v>
      </c>
      <c r="N65" s="52">
        <v>76624</v>
      </c>
      <c r="O65" s="52">
        <v>68710</v>
      </c>
      <c r="P65" s="52">
        <v>62666</v>
      </c>
      <c r="Q65" s="52">
        <v>70314</v>
      </c>
      <c r="R65" s="52">
        <v>109106</v>
      </c>
      <c r="S65" s="52">
        <v>122070</v>
      </c>
      <c r="T65" s="52">
        <v>138400</v>
      </c>
      <c r="U65" s="52">
        <v>129251</v>
      </c>
      <c r="V65" s="52">
        <v>146734</v>
      </c>
      <c r="W65" s="52">
        <v>124228</v>
      </c>
      <c r="X65" s="52">
        <v>143230</v>
      </c>
      <c r="Y65" s="52">
        <v>134098</v>
      </c>
      <c r="DA65" s="63" t="s">
        <v>1468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15700</v>
      </c>
      <c r="D67" s="52">
        <f t="shared" si="0"/>
        <v>20241</v>
      </c>
      <c r="E67" s="52">
        <f t="shared" si="0"/>
        <v>23879</v>
      </c>
      <c r="F67" s="52">
        <f t="shared" si="0"/>
        <v>23072</v>
      </c>
      <c r="G67" s="52">
        <f t="shared" si="0"/>
        <v>20452</v>
      </c>
      <c r="H67" s="52">
        <f t="shared" si="0"/>
        <v>22117</v>
      </c>
      <c r="I67" s="52">
        <f t="shared" si="0"/>
        <v>14902</v>
      </c>
      <c r="J67" s="52">
        <f t="shared" si="0"/>
        <v>14592</v>
      </c>
      <c r="K67" s="52">
        <f t="shared" si="0"/>
        <v>23280</v>
      </c>
      <c r="L67" s="52">
        <f t="shared" si="0"/>
        <v>30046</v>
      </c>
      <c r="M67" s="52">
        <f t="shared" si="0"/>
        <v>32157</v>
      </c>
      <c r="N67" s="52">
        <f t="shared" si="0"/>
        <v>29943</v>
      </c>
      <c r="O67" s="52">
        <f t="shared" si="0"/>
        <v>36808</v>
      </c>
      <c r="P67" s="52">
        <f t="shared" si="0"/>
        <v>43378</v>
      </c>
      <c r="Q67" s="52">
        <f t="shared" si="0"/>
        <v>44691</v>
      </c>
      <c r="R67" s="52">
        <f t="shared" ref="R67:V67" si="1">R39-R53</f>
        <v>60160</v>
      </c>
      <c r="S67" s="52">
        <f t="shared" si="1"/>
        <v>55534</v>
      </c>
      <c r="T67" s="52">
        <f t="shared" si="1"/>
        <v>44550</v>
      </c>
      <c r="U67" s="52">
        <f t="shared" si="1"/>
        <v>41995</v>
      </c>
      <c r="V67" s="52">
        <f t="shared" si="1"/>
        <v>52830</v>
      </c>
      <c r="W67" s="52">
        <f t="shared" ref="W67:Y67" si="2">W39-W53</f>
        <v>70985</v>
      </c>
      <c r="X67" s="52">
        <f t="shared" si="2"/>
        <v>84241</v>
      </c>
      <c r="Y67" s="52">
        <f t="shared" si="2"/>
        <v>68633</v>
      </c>
      <c r="DA67" s="63" t="s">
        <v>1469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22</v>
      </c>
      <c r="E68" s="52">
        <f t="shared" si="3"/>
        <v>78</v>
      </c>
      <c r="F68" s="52">
        <f t="shared" si="3"/>
        <v>58</v>
      </c>
      <c r="G68" s="52">
        <f t="shared" si="3"/>
        <v>42</v>
      </c>
      <c r="H68" s="52">
        <f t="shared" si="3"/>
        <v>33</v>
      </c>
      <c r="I68" s="52">
        <f t="shared" si="3"/>
        <v>110</v>
      </c>
      <c r="J68" s="52">
        <f t="shared" si="3"/>
        <v>160</v>
      </c>
      <c r="K68" s="52">
        <f t="shared" si="3"/>
        <v>207</v>
      </c>
      <c r="L68" s="52">
        <f t="shared" si="3"/>
        <v>148</v>
      </c>
      <c r="M68" s="52">
        <f t="shared" si="3"/>
        <v>1</v>
      </c>
      <c r="N68" s="52">
        <f t="shared" si="3"/>
        <v>166</v>
      </c>
      <c r="O68" s="52">
        <f t="shared" si="3"/>
        <v>343</v>
      </c>
      <c r="P68" s="52">
        <f t="shared" si="3"/>
        <v>334</v>
      </c>
      <c r="Q68" s="52">
        <f t="shared" si="3"/>
        <v>680</v>
      </c>
      <c r="R68" s="52">
        <f t="shared" ref="R68:V68" si="4">R40-R54</f>
        <v>656</v>
      </c>
      <c r="S68" s="52">
        <f t="shared" si="4"/>
        <v>467</v>
      </c>
      <c r="T68" s="52">
        <f t="shared" si="4"/>
        <v>205</v>
      </c>
      <c r="U68" s="52">
        <f t="shared" si="4"/>
        <v>94</v>
      </c>
      <c r="V68" s="52">
        <f t="shared" si="4"/>
        <v>394</v>
      </c>
      <c r="W68" s="52">
        <f t="shared" ref="W68:Y68" si="5">W40-W54</f>
        <v>907</v>
      </c>
      <c r="X68" s="52">
        <f t="shared" si="5"/>
        <v>1314</v>
      </c>
      <c r="Y68" s="52">
        <f t="shared" si="5"/>
        <v>172</v>
      </c>
      <c r="DA68" s="63" t="s">
        <v>1470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10003</v>
      </c>
      <c r="D69" s="52">
        <f t="shared" si="6"/>
        <v>7330</v>
      </c>
      <c r="E69" s="52">
        <f t="shared" si="6"/>
        <v>4157</v>
      </c>
      <c r="F69" s="52">
        <f t="shared" si="6"/>
        <v>8028</v>
      </c>
      <c r="G69" s="52">
        <f t="shared" si="6"/>
        <v>18425</v>
      </c>
      <c r="H69" s="52">
        <f t="shared" si="6"/>
        <v>16127</v>
      </c>
      <c r="I69" s="52">
        <f t="shared" si="6"/>
        <v>13832</v>
      </c>
      <c r="J69" s="52">
        <f t="shared" si="6"/>
        <v>12248</v>
      </c>
      <c r="K69" s="52">
        <f t="shared" si="6"/>
        <v>14518</v>
      </c>
      <c r="L69" s="52">
        <f t="shared" si="6"/>
        <v>19218</v>
      </c>
      <c r="M69" s="52">
        <f t="shared" si="6"/>
        <v>26220</v>
      </c>
      <c r="N69" s="52">
        <f t="shared" si="6"/>
        <v>24846</v>
      </c>
      <c r="O69" s="52">
        <f t="shared" si="6"/>
        <v>22225</v>
      </c>
      <c r="P69" s="52">
        <f t="shared" si="6"/>
        <v>14379</v>
      </c>
      <c r="Q69" s="52">
        <f t="shared" si="6"/>
        <v>25459</v>
      </c>
      <c r="R69" s="52">
        <f t="shared" ref="R69:V69" si="7">R41-R55</f>
        <v>25872</v>
      </c>
      <c r="S69" s="52">
        <f t="shared" si="7"/>
        <v>31745</v>
      </c>
      <c r="T69" s="52">
        <f t="shared" si="7"/>
        <v>41519</v>
      </c>
      <c r="U69" s="52">
        <f t="shared" si="7"/>
        <v>50368</v>
      </c>
      <c r="V69" s="52">
        <f t="shared" si="7"/>
        <v>49034</v>
      </c>
      <c r="W69" s="52">
        <f t="shared" ref="W69:Y69" si="8">W41-W55</f>
        <v>48527</v>
      </c>
      <c r="X69" s="52">
        <f t="shared" si="8"/>
        <v>44092</v>
      </c>
      <c r="Y69" s="52">
        <f t="shared" si="8"/>
        <v>59278</v>
      </c>
      <c r="DA69" s="63" t="s">
        <v>1471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1360</v>
      </c>
      <c r="D70" s="52">
        <f t="shared" si="9"/>
        <v>1094</v>
      </c>
      <c r="E70" s="52">
        <f t="shared" si="9"/>
        <v>1104</v>
      </c>
      <c r="F70" s="52">
        <f t="shared" si="9"/>
        <v>1894</v>
      </c>
      <c r="G70" s="52">
        <f t="shared" si="9"/>
        <v>3372</v>
      </c>
      <c r="H70" s="52">
        <f t="shared" si="9"/>
        <v>3964</v>
      </c>
      <c r="I70" s="52">
        <f t="shared" si="9"/>
        <v>8704</v>
      </c>
      <c r="J70" s="52">
        <f t="shared" si="9"/>
        <v>12306</v>
      </c>
      <c r="K70" s="52">
        <f t="shared" si="9"/>
        <v>14623</v>
      </c>
      <c r="L70" s="52">
        <f t="shared" si="9"/>
        <v>11250</v>
      </c>
      <c r="M70" s="52">
        <f t="shared" si="9"/>
        <v>5227</v>
      </c>
      <c r="N70" s="52">
        <f t="shared" si="9"/>
        <v>12512</v>
      </c>
      <c r="O70" s="52">
        <f t="shared" si="9"/>
        <v>16831</v>
      </c>
      <c r="P70" s="52">
        <f t="shared" si="9"/>
        <v>22414</v>
      </c>
      <c r="Q70" s="52">
        <f t="shared" si="9"/>
        <v>24199</v>
      </c>
      <c r="R70" s="52">
        <f t="shared" ref="R70:V70" si="10">R42-R56</f>
        <v>35248</v>
      </c>
      <c r="S70" s="52">
        <f t="shared" si="10"/>
        <v>34660</v>
      </c>
      <c r="T70" s="52">
        <f t="shared" si="10"/>
        <v>28215</v>
      </c>
      <c r="U70" s="52">
        <f t="shared" si="10"/>
        <v>38029</v>
      </c>
      <c r="V70" s="52">
        <f t="shared" si="10"/>
        <v>39224</v>
      </c>
      <c r="W70" s="52">
        <f t="shared" ref="W70:Y70" si="11">W42-W56</f>
        <v>53221</v>
      </c>
      <c r="X70" s="52">
        <f t="shared" si="11"/>
        <v>59101</v>
      </c>
      <c r="Y70" s="52">
        <f t="shared" si="11"/>
        <v>52313</v>
      </c>
      <c r="DA70" s="63" t="s">
        <v>1472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5735</v>
      </c>
      <c r="D72" s="52">
        <v>8032</v>
      </c>
      <c r="E72" s="52">
        <v>7929</v>
      </c>
      <c r="F72" s="52">
        <v>8878</v>
      </c>
      <c r="G72" s="52">
        <v>9845</v>
      </c>
      <c r="H72" s="52">
        <v>8442</v>
      </c>
      <c r="I72" s="52">
        <v>7611</v>
      </c>
      <c r="J72" s="52">
        <v>7777</v>
      </c>
      <c r="K72" s="52">
        <v>12270</v>
      </c>
      <c r="L72" s="52">
        <v>15350</v>
      </c>
      <c r="M72" s="52">
        <v>17068</v>
      </c>
      <c r="N72" s="52">
        <v>15637</v>
      </c>
      <c r="O72" s="52">
        <v>16456</v>
      </c>
      <c r="P72" s="52">
        <v>17349</v>
      </c>
      <c r="Q72" s="52">
        <v>17711</v>
      </c>
      <c r="R72" s="52">
        <v>25751</v>
      </c>
      <c r="S72" s="52">
        <v>27061</v>
      </c>
      <c r="T72" s="52">
        <v>21145</v>
      </c>
      <c r="U72" s="52">
        <v>20127</v>
      </c>
      <c r="V72" s="52">
        <v>23281</v>
      </c>
      <c r="W72" s="52">
        <v>31143</v>
      </c>
      <c r="X72" s="52">
        <v>32722</v>
      </c>
      <c r="Y72" s="52">
        <v>32961</v>
      </c>
      <c r="DA72" s="63" t="s">
        <v>1473</v>
      </c>
    </row>
    <row r="73" spans="1:105" ht="12" customHeight="1" x14ac:dyDescent="0.25">
      <c r="A73" s="115" t="s">
        <v>120</v>
      </c>
      <c r="B73" s="36"/>
      <c r="C73" s="36">
        <v>21328</v>
      </c>
      <c r="D73" s="36">
        <v>20656</v>
      </c>
      <c r="E73" s="36">
        <v>21293</v>
      </c>
      <c r="F73" s="36">
        <v>24173</v>
      </c>
      <c r="G73" s="36">
        <v>32449</v>
      </c>
      <c r="H73" s="36">
        <v>33795</v>
      </c>
      <c r="I73" s="36">
        <v>29943</v>
      </c>
      <c r="J73" s="36">
        <v>31536</v>
      </c>
      <c r="K73" s="36">
        <v>40357</v>
      </c>
      <c r="L73" s="36">
        <v>45316</v>
      </c>
      <c r="M73" s="36">
        <v>46533</v>
      </c>
      <c r="N73" s="36">
        <v>51838</v>
      </c>
      <c r="O73" s="36">
        <v>59750</v>
      </c>
      <c r="P73" s="36">
        <v>63150</v>
      </c>
      <c r="Q73" s="36">
        <v>77335</v>
      </c>
      <c r="R73" s="36">
        <v>96200</v>
      </c>
      <c r="S73" s="36">
        <v>95353</v>
      </c>
      <c r="T73" s="36">
        <v>93378</v>
      </c>
      <c r="U73" s="36">
        <v>110330</v>
      </c>
      <c r="V73" s="36">
        <v>118226</v>
      </c>
      <c r="W73" s="36">
        <v>142531</v>
      </c>
      <c r="X73" s="36">
        <v>156030</v>
      </c>
      <c r="Y73" s="36">
        <v>147424</v>
      </c>
      <c r="DA73" s="60" t="s">
        <v>1474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1553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X78" s="128">
        <f>RES_hhdet_numvin!X144</f>
        <v>0</v>
      </c>
      <c r="Y78" s="128">
        <f>RES_hhdet_numvin!Y144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0</v>
      </c>
      <c r="I79" s="138">
        <f>RES_hhdet_numvin!I145</f>
        <v>0</v>
      </c>
      <c r="J79" s="138">
        <f>RES_hhdet_numvin!J145</f>
        <v>5841</v>
      </c>
      <c r="K79" s="138">
        <f>RES_hhdet_numvin!K145</f>
        <v>10313</v>
      </c>
      <c r="L79" s="138">
        <f>RES_hhdet_numvin!L145</f>
        <v>17311</v>
      </c>
      <c r="M79" s="138">
        <f>RES_hhdet_numvin!M145</f>
        <v>20950</v>
      </c>
      <c r="N79" s="138">
        <f>RES_hhdet_numvin!N145</f>
        <v>26779</v>
      </c>
      <c r="O79" s="138">
        <f>RES_hhdet_numvin!O145</f>
        <v>38159</v>
      </c>
      <c r="P79" s="138">
        <f>RES_hhdet_numvin!P145</f>
        <v>62394</v>
      </c>
      <c r="Q79" s="138">
        <f>RES_hhdet_numvin!Q145</f>
        <v>93508</v>
      </c>
      <c r="R79" s="138">
        <f>RES_hhdet_numvin!R145</f>
        <v>119507</v>
      </c>
      <c r="S79" s="138">
        <f>RES_hhdet_numvin!S145</f>
        <v>112586</v>
      </c>
      <c r="T79" s="138">
        <f>RES_hhdet_numvin!T145</f>
        <v>95719</v>
      </c>
      <c r="U79" s="138">
        <f>RES_hhdet_numvin!U145</f>
        <v>118122</v>
      </c>
      <c r="V79" s="138">
        <f>RES_hhdet_numvin!V145</f>
        <v>117327</v>
      </c>
      <c r="W79" s="138">
        <f>RES_hhdet_numvin!W145</f>
        <v>135325</v>
      </c>
      <c r="X79" s="138">
        <f>RES_hhdet_numvin!X145</f>
        <v>135298</v>
      </c>
      <c r="Y79" s="138">
        <f>RES_hhdet_numvin!Y145</f>
        <v>118684</v>
      </c>
      <c r="DA79" s="63" t="s">
        <v>1554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X80" s="150">
        <f>RES_hhdet_numvin!X146</f>
        <v>0</v>
      </c>
      <c r="Y80" s="150">
        <f>RES_hhdet_numvin!Y146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0</v>
      </c>
      <c r="Q81" s="138">
        <f>RES_hhdet_numvin!Q147</f>
        <v>0</v>
      </c>
      <c r="R81" s="138">
        <f>RES_hhdet_numvin!R147</f>
        <v>41364</v>
      </c>
      <c r="S81" s="138">
        <f>RES_hhdet_numvin!S147</f>
        <v>78508</v>
      </c>
      <c r="T81" s="138">
        <f>RES_hhdet_numvin!T147</f>
        <v>106211</v>
      </c>
      <c r="U81" s="138">
        <f>RES_hhdet_numvin!U147</f>
        <v>117504</v>
      </c>
      <c r="V81" s="138">
        <f>RES_hhdet_numvin!V147</f>
        <v>140862</v>
      </c>
      <c r="W81" s="138">
        <f>RES_hhdet_numvin!W147</f>
        <v>126133</v>
      </c>
      <c r="X81" s="138">
        <f>RES_hhdet_numvin!X147</f>
        <v>165186</v>
      </c>
      <c r="Y81" s="138">
        <f>RES_hhdet_numvin!Y147</f>
        <v>152038</v>
      </c>
      <c r="DA81" s="63" t="s">
        <v>1555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X82" s="150">
        <f>RES_hhdet_numvin!X148</f>
        <v>0</v>
      </c>
      <c r="Y82" s="150">
        <f>RES_hhdet_numvin!Y148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0</v>
      </c>
      <c r="Q83" s="138">
        <f>RES_hhdet_numvin!Q149</f>
        <v>0</v>
      </c>
      <c r="R83" s="138">
        <f>RES_hhdet_numvin!R149</f>
        <v>26445</v>
      </c>
      <c r="S83" s="138">
        <f>RES_hhdet_numvin!S149</f>
        <v>40320</v>
      </c>
      <c r="T83" s="138">
        <f>RES_hhdet_numvin!T149</f>
        <v>41061</v>
      </c>
      <c r="U83" s="138">
        <f>RES_hhdet_numvin!U149</f>
        <v>47333</v>
      </c>
      <c r="V83" s="138">
        <f>RES_hhdet_numvin!V149</f>
        <v>62962</v>
      </c>
      <c r="W83" s="138">
        <f>RES_hhdet_numvin!W149</f>
        <v>85225</v>
      </c>
      <c r="X83" s="138">
        <f>RES_hhdet_numvin!X149</f>
        <v>102352</v>
      </c>
      <c r="Y83" s="138">
        <f>RES_hhdet_numvin!Y149</f>
        <v>86031</v>
      </c>
      <c r="DA83" s="63" t="s">
        <v>1556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0</v>
      </c>
      <c r="Q84" s="138">
        <f>RES_hhdet_numvin!Q150</f>
        <v>0</v>
      </c>
      <c r="R84" s="138">
        <f>RES_hhdet_numvin!R150</f>
        <v>293</v>
      </c>
      <c r="S84" s="138">
        <f>RES_hhdet_numvin!S150</f>
        <v>343</v>
      </c>
      <c r="T84" s="138">
        <f>RES_hhdet_numvin!T150</f>
        <v>196</v>
      </c>
      <c r="U84" s="138">
        <f>RES_hhdet_numvin!U150</f>
        <v>113</v>
      </c>
      <c r="V84" s="138">
        <f>RES_hhdet_numvin!V150</f>
        <v>478</v>
      </c>
      <c r="W84" s="138">
        <f>RES_hhdet_numvin!W150</f>
        <v>1097</v>
      </c>
      <c r="X84" s="138">
        <f>RES_hhdet_numvin!X150</f>
        <v>1602</v>
      </c>
      <c r="Y84" s="138">
        <f>RES_hhdet_numvin!Y150</f>
        <v>218</v>
      </c>
      <c r="DA84" s="63" t="s">
        <v>1557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X85" s="138">
        <f>RES_hhdet_numvin!X151</f>
        <v>0</v>
      </c>
      <c r="Y85" s="138">
        <f>RES_hhdet_numvin!Y151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X86" s="138">
        <f>RES_hhdet_numvin!X152</f>
        <v>0</v>
      </c>
      <c r="Y86" s="138">
        <f>RES_hhdet_numvin!Y152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0</v>
      </c>
      <c r="Q87" s="138">
        <f>RES_hhdet_numvin!Q153</f>
        <v>0</v>
      </c>
      <c r="R87" s="138">
        <f>RES_hhdet_numvin!R153</f>
        <v>11375</v>
      </c>
      <c r="S87" s="138">
        <f>RES_hhdet_numvin!S153</f>
        <v>23053</v>
      </c>
      <c r="T87" s="138">
        <f>RES_hhdet_numvin!T153</f>
        <v>38272</v>
      </c>
      <c r="U87" s="138">
        <f>RES_hhdet_numvin!U153</f>
        <v>56765</v>
      </c>
      <c r="V87" s="138">
        <f>RES_hhdet_numvin!V153</f>
        <v>58463</v>
      </c>
      <c r="W87" s="138">
        <f>RES_hhdet_numvin!W153</f>
        <v>58294</v>
      </c>
      <c r="X87" s="138">
        <f>RES_hhdet_numvin!X153</f>
        <v>53584</v>
      </c>
      <c r="Y87" s="138">
        <f>RES_hhdet_numvin!Y153</f>
        <v>74306</v>
      </c>
      <c r="DA87" s="63" t="s">
        <v>1558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0</v>
      </c>
      <c r="Q88" s="138">
        <f>RES_hhdet_numvin!Q154</f>
        <v>0</v>
      </c>
      <c r="R88" s="138">
        <f>RES_hhdet_numvin!R154</f>
        <v>15486</v>
      </c>
      <c r="S88" s="138">
        <f>RES_hhdet_numvin!S154</f>
        <v>25160</v>
      </c>
      <c r="T88" s="138">
        <f>RES_hhdet_numvin!T154</f>
        <v>26015</v>
      </c>
      <c r="U88" s="138">
        <f>RES_hhdet_numvin!U154</f>
        <v>42876</v>
      </c>
      <c r="V88" s="138">
        <f>RES_hhdet_numvin!V154</f>
        <v>46775</v>
      </c>
      <c r="W88" s="138">
        <f>RES_hhdet_numvin!W154</f>
        <v>63931</v>
      </c>
      <c r="X88" s="138">
        <f>RES_hhdet_numvin!X154</f>
        <v>71820</v>
      </c>
      <c r="Y88" s="138">
        <f>RES_hhdet_numvin!Y154</f>
        <v>65579</v>
      </c>
      <c r="DA88" s="63" t="s">
        <v>1559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X89" s="138">
        <f>RES_hhdet_numvin!X155</f>
        <v>0</v>
      </c>
      <c r="Y89" s="138">
        <f>RES_hhdet_numvin!Y155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X90" s="148">
        <f>RES_hhdet_numvin!X156</f>
        <v>0</v>
      </c>
      <c r="Y90" s="148">
        <f>RES_hhdet_numvin!Y156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X91" s="150">
        <f>RES_hhdet_numvin!X157</f>
        <v>0</v>
      </c>
      <c r="Y91" s="150">
        <f>RES_hhdet_numvin!Y157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0</v>
      </c>
      <c r="Q92" s="138">
        <f>RES_hhdet_numvin!Q158</f>
        <v>0</v>
      </c>
      <c r="R92" s="138">
        <f>RES_hhdet_numvin!R158</f>
        <v>11321</v>
      </c>
      <c r="S92" s="138">
        <f>RES_hhdet_numvin!S158</f>
        <v>19653</v>
      </c>
      <c r="T92" s="138">
        <f>RES_hhdet_numvin!T158</f>
        <v>19491</v>
      </c>
      <c r="U92" s="138">
        <f>RES_hhdet_numvin!U158</f>
        <v>22704</v>
      </c>
      <c r="V92" s="138">
        <f>RES_hhdet_numvin!V158</f>
        <v>27757</v>
      </c>
      <c r="W92" s="138">
        <f>RES_hhdet_numvin!W158</f>
        <v>37411</v>
      </c>
      <c r="X92" s="138">
        <f>RES_hhdet_numvin!X158</f>
        <v>39771</v>
      </c>
      <c r="Y92" s="138">
        <f>RES_hhdet_numvin!Y158</f>
        <v>41319</v>
      </c>
      <c r="DA92" s="63" t="s">
        <v>1560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0</v>
      </c>
      <c r="Q93" s="39">
        <f>RES_hhdet_numvin!Q159</f>
        <v>0</v>
      </c>
      <c r="R93" s="39">
        <f>RES_hhdet_numvin!R159</f>
        <v>42279</v>
      </c>
      <c r="S93" s="39">
        <f>RES_hhdet_numvin!S159</f>
        <v>69216</v>
      </c>
      <c r="T93" s="39">
        <f>RES_hhdet_numvin!T159</f>
        <v>86049</v>
      </c>
      <c r="U93" s="39">
        <f>RES_hhdet_numvin!U159</f>
        <v>124377</v>
      </c>
      <c r="V93" s="39">
        <f>RES_hhdet_numvin!V159</f>
        <v>140921</v>
      </c>
      <c r="W93" s="39">
        <f>RES_hhdet_numvin!W159</f>
        <v>171176</v>
      </c>
      <c r="X93" s="39">
        <f>RES_hhdet_numvin!X159</f>
        <v>189574</v>
      </c>
      <c r="Y93" s="39">
        <f>RES_hhdet_numvin!Y159</f>
        <v>184804</v>
      </c>
      <c r="DA93" s="60" t="s">
        <v>1561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25.548188782213153</v>
      </c>
      <c r="C97" s="117">
        <f t="shared" si="12"/>
        <v>38.475882126607004</v>
      </c>
      <c r="D97" s="117">
        <f t="shared" si="12"/>
        <v>45.619324845427002</v>
      </c>
      <c r="E97" s="117">
        <f t="shared" si="12"/>
        <v>58.60306996256697</v>
      </c>
      <c r="F97" s="117">
        <f t="shared" si="12"/>
        <v>70.305692793763129</v>
      </c>
      <c r="G97" s="117">
        <f t="shared" si="12"/>
        <v>87.388872303027313</v>
      </c>
      <c r="H97" s="117">
        <f t="shared" si="12"/>
        <v>105.35562353812684</v>
      </c>
      <c r="I97" s="117">
        <f t="shared" si="12"/>
        <v>112.31911727535302</v>
      </c>
      <c r="J97" s="117">
        <f t="shared" si="12"/>
        <v>113.91097043966221</v>
      </c>
      <c r="K97" s="117">
        <f t="shared" si="12"/>
        <v>118.37961642057266</v>
      </c>
      <c r="L97" s="117">
        <f t="shared" si="12"/>
        <v>134.8914069598261</v>
      </c>
      <c r="M97" s="117">
        <f t="shared" si="12"/>
        <v>131.59472145367113</v>
      </c>
      <c r="N97" s="117">
        <f t="shared" si="12"/>
        <v>132.33185632520627</v>
      </c>
      <c r="O97" s="117">
        <f t="shared" si="12"/>
        <v>130.63406070341313</v>
      </c>
      <c r="P97" s="117">
        <f t="shared" si="12"/>
        <v>142.86618744584507</v>
      </c>
      <c r="Q97" s="117">
        <f t="shared" si="12"/>
        <v>160.20346096109259</v>
      </c>
      <c r="R97" s="117">
        <f t="shared" ref="R97:V97" si="13">R98+R100+R102+R111</f>
        <v>182.28108701082289</v>
      </c>
      <c r="S97" s="117">
        <f t="shared" si="13"/>
        <v>206.72766836799764</v>
      </c>
      <c r="T97" s="117">
        <f t="shared" si="13"/>
        <v>222.95830320842785</v>
      </c>
      <c r="U97" s="117">
        <f t="shared" si="13"/>
        <v>233.62727240763456</v>
      </c>
      <c r="V97" s="117">
        <f t="shared" si="13"/>
        <v>247.20266256908832</v>
      </c>
      <c r="W97" s="117">
        <f t="shared" ref="W97:Y97" si="14">W98+W100+W102+W111</f>
        <v>268.70163836896108</v>
      </c>
      <c r="X97" s="117">
        <f t="shared" si="14"/>
        <v>292.02710977275666</v>
      </c>
      <c r="Y97" s="117">
        <f t="shared" si="14"/>
        <v>291.63423049157194</v>
      </c>
      <c r="DA97" s="129" t="s">
        <v>1705</v>
      </c>
    </row>
    <row r="98" spans="1:105" ht="12" customHeight="1" x14ac:dyDescent="0.25">
      <c r="A98" s="121" t="s">
        <v>57</v>
      </c>
      <c r="B98" s="122">
        <f t="shared" ref="B98:Y98" si="15">B99</f>
        <v>10.59801652598467</v>
      </c>
      <c r="C98" s="122">
        <f t="shared" si="15"/>
        <v>18.66643614482275</v>
      </c>
      <c r="D98" s="122">
        <f t="shared" si="15"/>
        <v>21.760904077004383</v>
      </c>
      <c r="E98" s="122">
        <f t="shared" si="15"/>
        <v>27.880218077337958</v>
      </c>
      <c r="F98" s="122">
        <f t="shared" si="15"/>
        <v>34.554510994216571</v>
      </c>
      <c r="G98" s="122">
        <f t="shared" si="15"/>
        <v>42.905623899959586</v>
      </c>
      <c r="H98" s="122">
        <f t="shared" si="15"/>
        <v>51.0258945051065</v>
      </c>
      <c r="I98" s="122">
        <f t="shared" si="15"/>
        <v>54.539108238291163</v>
      </c>
      <c r="J98" s="122">
        <f t="shared" si="15"/>
        <v>52.565684203722725</v>
      </c>
      <c r="K98" s="122">
        <f t="shared" si="15"/>
        <v>54.479261967598212</v>
      </c>
      <c r="L98" s="122">
        <f t="shared" si="15"/>
        <v>65.200053824304078</v>
      </c>
      <c r="M98" s="122">
        <f t="shared" si="15"/>
        <v>58.792672998782677</v>
      </c>
      <c r="N98" s="122">
        <f t="shared" si="15"/>
        <v>57.359400800856541</v>
      </c>
      <c r="O98" s="122">
        <f t="shared" si="15"/>
        <v>53.663505753756183</v>
      </c>
      <c r="P98" s="122">
        <f t="shared" si="15"/>
        <v>55.133914765637805</v>
      </c>
      <c r="Q98" s="122">
        <f t="shared" si="15"/>
        <v>59.951284658993799</v>
      </c>
      <c r="R98" s="122">
        <f t="shared" si="15"/>
        <v>63.914178812801481</v>
      </c>
      <c r="S98" s="122">
        <f t="shared" si="15"/>
        <v>69.058300847664626</v>
      </c>
      <c r="T98" s="122">
        <f t="shared" si="15"/>
        <v>74.34257692188973</v>
      </c>
      <c r="U98" s="122">
        <f t="shared" si="15"/>
        <v>78.312434823768257</v>
      </c>
      <c r="V98" s="122">
        <f t="shared" si="15"/>
        <v>82.026830767419312</v>
      </c>
      <c r="W98" s="122">
        <f t="shared" si="15"/>
        <v>86.353169485459318</v>
      </c>
      <c r="X98" s="122">
        <f t="shared" si="15"/>
        <v>90.487180767175758</v>
      </c>
      <c r="Y98" s="122">
        <f t="shared" si="15"/>
        <v>97.232683170053193</v>
      </c>
      <c r="DA98" s="130" t="s">
        <v>1706</v>
      </c>
    </row>
    <row r="99" spans="1:105" ht="12" customHeight="1" x14ac:dyDescent="0.25">
      <c r="A99" s="97" t="s">
        <v>53</v>
      </c>
      <c r="B99" s="98">
        <v>10.59801652598467</v>
      </c>
      <c r="C99" s="98">
        <v>18.66643614482275</v>
      </c>
      <c r="D99" s="98">
        <v>21.760904077004383</v>
      </c>
      <c r="E99" s="98">
        <v>27.880218077337958</v>
      </c>
      <c r="F99" s="98">
        <v>34.554510994216571</v>
      </c>
      <c r="G99" s="98">
        <v>42.905623899959586</v>
      </c>
      <c r="H99" s="98">
        <v>51.0258945051065</v>
      </c>
      <c r="I99" s="98">
        <v>54.539108238291163</v>
      </c>
      <c r="J99" s="98">
        <v>52.565684203722725</v>
      </c>
      <c r="K99" s="98">
        <v>54.479261967598212</v>
      </c>
      <c r="L99" s="98">
        <v>65.200053824304078</v>
      </c>
      <c r="M99" s="98">
        <v>58.792672998782677</v>
      </c>
      <c r="N99" s="98">
        <v>57.359400800856541</v>
      </c>
      <c r="O99" s="98">
        <v>53.663505753756183</v>
      </c>
      <c r="P99" s="98">
        <v>55.133914765637805</v>
      </c>
      <c r="Q99" s="98">
        <v>59.951284658993799</v>
      </c>
      <c r="R99" s="98">
        <v>63.914178812801481</v>
      </c>
      <c r="S99" s="98">
        <v>69.058300847664626</v>
      </c>
      <c r="T99" s="98">
        <v>74.34257692188973</v>
      </c>
      <c r="U99" s="98">
        <v>78.312434823768257</v>
      </c>
      <c r="V99" s="98">
        <v>82.026830767419312</v>
      </c>
      <c r="W99" s="98">
        <v>86.353169485459318</v>
      </c>
      <c r="X99" s="98">
        <v>90.487180767175758</v>
      </c>
      <c r="Y99" s="98">
        <v>97.232683170053193</v>
      </c>
      <c r="DA99" s="63" t="s">
        <v>1707</v>
      </c>
    </row>
    <row r="100" spans="1:105" ht="12" customHeight="1" x14ac:dyDescent="0.25">
      <c r="A100" s="121" t="s">
        <v>92</v>
      </c>
      <c r="B100" s="122">
        <f t="shared" ref="B100:Y100" si="16">B101</f>
        <v>1.6916245085917034</v>
      </c>
      <c r="C100" s="122">
        <f t="shared" si="16"/>
        <v>2.030641115392152</v>
      </c>
      <c r="D100" s="122">
        <f t="shared" si="16"/>
        <v>1.703382724277801</v>
      </c>
      <c r="E100" s="122">
        <f t="shared" si="16"/>
        <v>3.9999583962800083</v>
      </c>
      <c r="F100" s="122">
        <f t="shared" si="16"/>
        <v>3.2255640172847855</v>
      </c>
      <c r="G100" s="122">
        <f t="shared" si="16"/>
        <v>3.9733113220937266</v>
      </c>
      <c r="H100" s="122">
        <f t="shared" si="16"/>
        <v>4.9807895311850165</v>
      </c>
      <c r="I100" s="122">
        <f t="shared" si="16"/>
        <v>3.3590769375351441</v>
      </c>
      <c r="J100" s="122">
        <f t="shared" si="16"/>
        <v>3.8645058991058052</v>
      </c>
      <c r="K100" s="122">
        <f t="shared" si="16"/>
        <v>5.5614332132968851</v>
      </c>
      <c r="L100" s="122">
        <f t="shared" si="16"/>
        <v>5.2348338710883233</v>
      </c>
      <c r="M100" s="122">
        <f t="shared" si="16"/>
        <v>5.6136655463900889</v>
      </c>
      <c r="N100" s="122">
        <f t="shared" si="16"/>
        <v>6.3893276768593958</v>
      </c>
      <c r="O100" s="122">
        <f t="shared" si="16"/>
        <v>6.7684313458732834</v>
      </c>
      <c r="P100" s="122">
        <f t="shared" si="16"/>
        <v>5.8915967055246119</v>
      </c>
      <c r="Q100" s="122">
        <f t="shared" si="16"/>
        <v>10.297971865093006</v>
      </c>
      <c r="R100" s="122">
        <f t="shared" si="16"/>
        <v>12.16495216964098</v>
      </c>
      <c r="S100" s="122">
        <f t="shared" si="16"/>
        <v>16.048436851544864</v>
      </c>
      <c r="T100" s="122">
        <f t="shared" si="16"/>
        <v>14.629467460256201</v>
      </c>
      <c r="U100" s="122">
        <f t="shared" si="16"/>
        <v>15.688925718057925</v>
      </c>
      <c r="V100" s="122">
        <f t="shared" si="16"/>
        <v>17.299790279929159</v>
      </c>
      <c r="W100" s="122">
        <f t="shared" si="16"/>
        <v>18.063847274634419</v>
      </c>
      <c r="X100" s="122">
        <f t="shared" si="16"/>
        <v>18.992114322456477</v>
      </c>
      <c r="Y100" s="122">
        <f t="shared" si="16"/>
        <v>19.43221131981587</v>
      </c>
      <c r="DA100" s="130" t="s">
        <v>1708</v>
      </c>
    </row>
    <row r="101" spans="1:105" ht="12" customHeight="1" x14ac:dyDescent="0.25">
      <c r="A101" s="97" t="s">
        <v>53</v>
      </c>
      <c r="B101" s="98">
        <v>1.6916245085917034</v>
      </c>
      <c r="C101" s="98">
        <v>2.030641115392152</v>
      </c>
      <c r="D101" s="98">
        <v>1.703382724277801</v>
      </c>
      <c r="E101" s="98">
        <v>3.9999583962800083</v>
      </c>
      <c r="F101" s="98">
        <v>3.2255640172847855</v>
      </c>
      <c r="G101" s="98">
        <v>3.9733113220937266</v>
      </c>
      <c r="H101" s="98">
        <v>4.9807895311850165</v>
      </c>
      <c r="I101" s="98">
        <v>3.3590769375351441</v>
      </c>
      <c r="J101" s="98">
        <v>3.8645058991058052</v>
      </c>
      <c r="K101" s="98">
        <v>5.5614332132968851</v>
      </c>
      <c r="L101" s="98">
        <v>5.2348338710883233</v>
      </c>
      <c r="M101" s="98">
        <v>5.6136655463900889</v>
      </c>
      <c r="N101" s="98">
        <v>6.3893276768593958</v>
      </c>
      <c r="O101" s="98">
        <v>6.7684313458732834</v>
      </c>
      <c r="P101" s="98">
        <v>5.8915967055246119</v>
      </c>
      <c r="Q101" s="98">
        <v>10.297971865093006</v>
      </c>
      <c r="R101" s="98">
        <v>12.16495216964098</v>
      </c>
      <c r="S101" s="98">
        <v>16.048436851544864</v>
      </c>
      <c r="T101" s="98">
        <v>14.629467460256201</v>
      </c>
      <c r="U101" s="98">
        <v>15.688925718057925</v>
      </c>
      <c r="V101" s="98">
        <v>17.299790279929159</v>
      </c>
      <c r="W101" s="98">
        <v>18.063847274634419</v>
      </c>
      <c r="X101" s="98">
        <v>18.992114322456477</v>
      </c>
      <c r="Y101" s="98">
        <v>19.43221131981587</v>
      </c>
      <c r="DA101" s="63" t="s">
        <v>1709</v>
      </c>
    </row>
    <row r="102" spans="1:105" ht="12" customHeight="1" x14ac:dyDescent="0.25">
      <c r="A102" s="121" t="s">
        <v>55</v>
      </c>
      <c r="B102" s="122">
        <v>9.0991824161696115</v>
      </c>
      <c r="C102" s="122">
        <v>11.85589603214904</v>
      </c>
      <c r="D102" s="122">
        <v>14.668030592120706</v>
      </c>
      <c r="E102" s="122">
        <v>17.23262046735061</v>
      </c>
      <c r="F102" s="122">
        <v>20.993122447467993</v>
      </c>
      <c r="G102" s="122">
        <v>26.177001210900627</v>
      </c>
      <c r="H102" s="122">
        <v>30.384564230669564</v>
      </c>
      <c r="I102" s="122">
        <v>33.502810472322366</v>
      </c>
      <c r="J102" s="122">
        <v>35.414803063655924</v>
      </c>
      <c r="K102" s="122">
        <v>35.916559172468126</v>
      </c>
      <c r="L102" s="122">
        <v>39.722033529896663</v>
      </c>
      <c r="M102" s="122">
        <v>42.950084723948763</v>
      </c>
      <c r="N102" s="122">
        <v>44.066977424791716</v>
      </c>
      <c r="O102" s="122">
        <v>47.042894333455159</v>
      </c>
      <c r="P102" s="122">
        <v>53.29758391272015</v>
      </c>
      <c r="Q102" s="122">
        <v>57.640391053846123</v>
      </c>
      <c r="R102" s="122">
        <v>68.446376516968499</v>
      </c>
      <c r="S102" s="122">
        <v>78.816892420526088</v>
      </c>
      <c r="T102" s="122">
        <v>84.802261891906326</v>
      </c>
      <c r="U102" s="122">
        <v>90.02394802517145</v>
      </c>
      <c r="V102" s="122">
        <v>95.424694061239862</v>
      </c>
      <c r="W102" s="122">
        <v>106.64731658301741</v>
      </c>
      <c r="X102" s="122">
        <v>119.06486816688745</v>
      </c>
      <c r="Y102" s="122">
        <v>112.63517887327865</v>
      </c>
      <c r="DA102" s="130" t="s">
        <v>1710</v>
      </c>
    </row>
    <row r="103" spans="1:105" ht="12" customHeight="1" x14ac:dyDescent="0.25">
      <c r="A103" s="97" t="s">
        <v>124</v>
      </c>
      <c r="B103" s="98">
        <v>8.1213295029495765</v>
      </c>
      <c r="C103" s="98">
        <v>9.2150777674547797</v>
      </c>
      <c r="D103" s="98">
        <v>11.252155516799739</v>
      </c>
      <c r="E103" s="98">
        <v>13.516076756255195</v>
      </c>
      <c r="F103" s="98">
        <v>16.11365510081043</v>
      </c>
      <c r="G103" s="98">
        <v>18.608784067698707</v>
      </c>
      <c r="H103" s="98">
        <v>19.838337926746888</v>
      </c>
      <c r="I103" s="98">
        <v>20.816953195169894</v>
      </c>
      <c r="J103" s="98">
        <v>20.974624184360746</v>
      </c>
      <c r="K103" s="98">
        <v>20.457125547424837</v>
      </c>
      <c r="L103" s="98">
        <v>21.654067075760256</v>
      </c>
      <c r="M103" s="98">
        <v>22.292508425621357</v>
      </c>
      <c r="N103" s="98">
        <v>22.456873813017012</v>
      </c>
      <c r="O103" s="98">
        <v>24.807320743528813</v>
      </c>
      <c r="P103" s="98">
        <v>28.258186272875133</v>
      </c>
      <c r="Q103" s="98">
        <v>31.215507531378037</v>
      </c>
      <c r="R103" s="98">
        <v>37.20514800869379</v>
      </c>
      <c r="S103" s="98">
        <v>42.061351928685411</v>
      </c>
      <c r="T103" s="98">
        <v>43.238207745086783</v>
      </c>
      <c r="U103" s="98">
        <v>41.583523984205833</v>
      </c>
      <c r="V103" s="98">
        <v>41.671831476982604</v>
      </c>
      <c r="W103" s="98">
        <v>46.703171863716108</v>
      </c>
      <c r="X103" s="98">
        <v>54.781325589927128</v>
      </c>
      <c r="Y103" s="98">
        <v>46.854054360343547</v>
      </c>
      <c r="DA103" s="63" t="s">
        <v>1711</v>
      </c>
    </row>
    <row r="104" spans="1:105" ht="12" customHeight="1" x14ac:dyDescent="0.25">
      <c r="A104" s="97" t="s">
        <v>123</v>
      </c>
      <c r="B104" s="98">
        <v>9.2424982909316989E-3</v>
      </c>
      <c r="C104" s="98">
        <v>8.3668224486187978E-3</v>
      </c>
      <c r="D104" s="98">
        <v>8.3516481424330165E-3</v>
      </c>
      <c r="E104" s="98">
        <v>1.4071448945631431E-2</v>
      </c>
      <c r="F104" s="98">
        <v>1.8805241054536133E-2</v>
      </c>
      <c r="G104" s="98">
        <v>2.2169333255949972E-2</v>
      </c>
      <c r="H104" s="98">
        <v>2.3488086747892059E-2</v>
      </c>
      <c r="I104" s="98">
        <v>3.2929617728670708E-2</v>
      </c>
      <c r="J104" s="98">
        <v>4.5976757598777909E-2</v>
      </c>
      <c r="K104" s="98">
        <v>5.8438166964152841E-2</v>
      </c>
      <c r="L104" s="98">
        <v>6.8146468009154693E-2</v>
      </c>
      <c r="M104" s="98">
        <v>6.3793898873076529E-2</v>
      </c>
      <c r="N104" s="98">
        <v>6.9064034056730603E-2</v>
      </c>
      <c r="O104" s="98">
        <v>9.2091324678836323E-2</v>
      </c>
      <c r="P104" s="98">
        <v>0.1201604879437702</v>
      </c>
      <c r="Q104" s="98">
        <v>0.17061685489449271</v>
      </c>
      <c r="R104" s="98">
        <v>0.22972126279590799</v>
      </c>
      <c r="S104" s="98">
        <v>0.27508657840369621</v>
      </c>
      <c r="T104" s="98">
        <v>0.28218805603987962</v>
      </c>
      <c r="U104" s="98">
        <v>0.25906609606843495</v>
      </c>
      <c r="V104" s="98">
        <v>0.2562865959116567</v>
      </c>
      <c r="W104" s="98">
        <v>0.31830638011378165</v>
      </c>
      <c r="X104" s="98">
        <v>0.43706623034827591</v>
      </c>
      <c r="Y104" s="98">
        <v>0.32377941593699094</v>
      </c>
      <c r="DA104" s="63" t="s">
        <v>1712</v>
      </c>
    </row>
    <row r="105" spans="1:105" ht="12" customHeight="1" x14ac:dyDescent="0.25">
      <c r="A105" s="100" t="s">
        <v>50</v>
      </c>
      <c r="B105" s="101">
        <v>1.794784788642721E-3</v>
      </c>
      <c r="C105" s="101">
        <v>2.8964233393524155E-3</v>
      </c>
      <c r="D105" s="101">
        <v>1.2755683425550836E-3</v>
      </c>
      <c r="E105" s="101">
        <v>1.2801759862354994E-3</v>
      </c>
      <c r="F105" s="101">
        <v>2.2070832901359837E-3</v>
      </c>
      <c r="G105" s="101">
        <v>2.5110759140962902E-3</v>
      </c>
      <c r="H105" s="101">
        <v>3.5526273007482055E-3</v>
      </c>
      <c r="I105" s="101">
        <v>4.0928640527171239E-3</v>
      </c>
      <c r="J105" s="101">
        <v>5.3636591157456897E-3</v>
      </c>
      <c r="K105" s="101">
        <v>6.3764409513690423E-3</v>
      </c>
      <c r="L105" s="101">
        <v>7.4045718232359746E-3</v>
      </c>
      <c r="M105" s="101">
        <v>1.0198149306275228E-2</v>
      </c>
      <c r="N105" s="101">
        <v>7.322254518322505E-3</v>
      </c>
      <c r="O105" s="101">
        <v>6.0918214546143564E-3</v>
      </c>
      <c r="P105" s="101">
        <v>1.5606982517559612E-2</v>
      </c>
      <c r="Q105" s="101">
        <v>4.5755394508730351E-3</v>
      </c>
      <c r="R105" s="101">
        <v>1.0094664835054079E-2</v>
      </c>
      <c r="S105" s="101">
        <v>2.1934109413863E-2</v>
      </c>
      <c r="T105" s="101">
        <v>2.5895836671006006E-2</v>
      </c>
      <c r="U105" s="101">
        <v>2.9503098666858012E-2</v>
      </c>
      <c r="V105" s="101">
        <v>2.3009323273862906E-2</v>
      </c>
      <c r="W105" s="101">
        <v>3.198667811998266E-2</v>
      </c>
      <c r="X105" s="101">
        <v>4.8607253789094633E-2</v>
      </c>
      <c r="Y105" s="101">
        <v>2.66081628699016E-2</v>
      </c>
      <c r="DA105" s="131" t="s">
        <v>1713</v>
      </c>
    </row>
    <row r="106" spans="1:105" ht="12" customHeight="1" x14ac:dyDescent="0.25">
      <c r="A106" s="103" t="s">
        <v>52</v>
      </c>
      <c r="B106" s="104">
        <v>7.4477135022889785E-3</v>
      </c>
      <c r="C106" s="104">
        <v>5.4703991092663815E-3</v>
      </c>
      <c r="D106" s="104">
        <v>7.076079799877932E-3</v>
      </c>
      <c r="E106" s="104">
        <v>1.2791272959395932E-2</v>
      </c>
      <c r="F106" s="104">
        <v>1.659815776440015E-2</v>
      </c>
      <c r="G106" s="104">
        <v>1.9658257341853683E-2</v>
      </c>
      <c r="H106" s="104">
        <v>1.9935459447143852E-2</v>
      </c>
      <c r="I106" s="104">
        <v>2.8836753675953584E-2</v>
      </c>
      <c r="J106" s="104">
        <v>4.0613098483032219E-2</v>
      </c>
      <c r="K106" s="104">
        <v>5.2061726012783797E-2</v>
      </c>
      <c r="L106" s="104">
        <v>6.0741896185918721E-2</v>
      </c>
      <c r="M106" s="104">
        <v>5.3595749566801298E-2</v>
      </c>
      <c r="N106" s="104">
        <v>6.1741779538408093E-2</v>
      </c>
      <c r="O106" s="104">
        <v>8.5999503224221965E-2</v>
      </c>
      <c r="P106" s="104">
        <v>0.10455350542621059</v>
      </c>
      <c r="Q106" s="104">
        <v>0.16604131544361969</v>
      </c>
      <c r="R106" s="104">
        <v>0.2196265979608539</v>
      </c>
      <c r="S106" s="104">
        <v>0.25315246898983323</v>
      </c>
      <c r="T106" s="104">
        <v>0.25629221936887364</v>
      </c>
      <c r="U106" s="104">
        <v>0.22956299740157693</v>
      </c>
      <c r="V106" s="104">
        <v>0.23327727263779377</v>
      </c>
      <c r="W106" s="104">
        <v>0.28631970199379897</v>
      </c>
      <c r="X106" s="104">
        <v>0.38845897655918127</v>
      </c>
      <c r="Y106" s="104">
        <v>0.29717125306708936</v>
      </c>
      <c r="DA106" s="132" t="s">
        <v>1714</v>
      </c>
    </row>
    <row r="107" spans="1:105" ht="12" customHeight="1" x14ac:dyDescent="0.25">
      <c r="A107" s="106" t="s">
        <v>122</v>
      </c>
      <c r="B107" s="101">
        <v>0.87044381100889279</v>
      </c>
      <c r="C107" s="101">
        <v>2.381774311380763</v>
      </c>
      <c r="D107" s="101">
        <v>3.1054048393437195</v>
      </c>
      <c r="E107" s="101">
        <v>3.3394908582438312</v>
      </c>
      <c r="F107" s="101">
        <v>4.3315977710957068</v>
      </c>
      <c r="G107" s="101">
        <v>6.725182761077626</v>
      </c>
      <c r="H107" s="101">
        <v>9.2663364200143583</v>
      </c>
      <c r="I107" s="101">
        <v>10.632217141614349</v>
      </c>
      <c r="J107" s="101">
        <v>11.369447211518697</v>
      </c>
      <c r="K107" s="101">
        <v>11.482248590146737</v>
      </c>
      <c r="L107" s="101">
        <v>13.147556299114344</v>
      </c>
      <c r="M107" s="101">
        <v>15.334604115477818</v>
      </c>
      <c r="N107" s="101">
        <v>15.924727083122352</v>
      </c>
      <c r="O107" s="101">
        <v>15.937407805670194</v>
      </c>
      <c r="P107" s="101">
        <v>16.699312524182851</v>
      </c>
      <c r="Q107" s="101">
        <v>17.288613206864344</v>
      </c>
      <c r="R107" s="101">
        <v>19.258403208022628</v>
      </c>
      <c r="S107" s="101">
        <v>21.730029171587237</v>
      </c>
      <c r="T107" s="101">
        <v>24.550514929648777</v>
      </c>
      <c r="U107" s="101">
        <v>28.496314554772351</v>
      </c>
      <c r="V107" s="101">
        <v>31.828587318043802</v>
      </c>
      <c r="W107" s="101">
        <v>34.907728372212773</v>
      </c>
      <c r="X107" s="101">
        <v>36.399802538754912</v>
      </c>
      <c r="Y107" s="101">
        <v>37.523604968913496</v>
      </c>
      <c r="DA107" s="131" t="s">
        <v>1715</v>
      </c>
    </row>
    <row r="108" spans="1:105" ht="12" customHeight="1" x14ac:dyDescent="0.25">
      <c r="A108" s="107" t="s">
        <v>121</v>
      </c>
      <c r="B108" s="104">
        <v>9.816660392020865E-2</v>
      </c>
      <c r="C108" s="104">
        <v>0.25067713086487936</v>
      </c>
      <c r="D108" s="104">
        <v>0.30211858783481405</v>
      </c>
      <c r="E108" s="104">
        <v>0.36298140390595335</v>
      </c>
      <c r="F108" s="104">
        <v>0.52906433450732293</v>
      </c>
      <c r="G108" s="104">
        <v>0.82086504886834422</v>
      </c>
      <c r="H108" s="104">
        <v>1.2564017971604251</v>
      </c>
      <c r="I108" s="104">
        <v>2.0207105178094551</v>
      </c>
      <c r="J108" s="104">
        <v>3.0247549101777076</v>
      </c>
      <c r="K108" s="104">
        <v>3.9187468679323989</v>
      </c>
      <c r="L108" s="104">
        <v>4.8522636870129112</v>
      </c>
      <c r="M108" s="104">
        <v>5.2591782839765084</v>
      </c>
      <c r="N108" s="104">
        <v>5.616312494595622</v>
      </c>
      <c r="O108" s="104">
        <v>6.2060744595773158</v>
      </c>
      <c r="P108" s="104">
        <v>8.2199246277183899</v>
      </c>
      <c r="Q108" s="104">
        <v>8.9656534607092464</v>
      </c>
      <c r="R108" s="104">
        <v>11.753104037456181</v>
      </c>
      <c r="S108" s="104">
        <v>14.750424741849738</v>
      </c>
      <c r="T108" s="104">
        <v>16.731351161130888</v>
      </c>
      <c r="U108" s="104">
        <v>19.685043390124829</v>
      </c>
      <c r="V108" s="104">
        <v>21.667988670301799</v>
      </c>
      <c r="W108" s="104">
        <v>24.718109966974755</v>
      </c>
      <c r="X108" s="104">
        <v>27.446673807857128</v>
      </c>
      <c r="Y108" s="104">
        <v>27.933740128084629</v>
      </c>
      <c r="DA108" s="132" t="s">
        <v>1716</v>
      </c>
    </row>
    <row r="109" spans="1:105" ht="12" customHeight="1" x14ac:dyDescent="0.25">
      <c r="A109" s="108" t="s">
        <v>53</v>
      </c>
      <c r="B109" s="98">
        <v>1.6829579675224398E-2</v>
      </c>
      <c r="C109" s="98">
        <v>7.8816214972228862E-2</v>
      </c>
      <c r="D109" s="98">
        <v>4.1092103763977379E-2</v>
      </c>
      <c r="E109" s="98">
        <v>2.8967879290249111E-2</v>
      </c>
      <c r="F109" s="98">
        <v>5.5696718810593154E-2</v>
      </c>
      <c r="G109" s="98">
        <v>8.3225618272962626E-2</v>
      </c>
      <c r="H109" s="98">
        <v>0.17443104489834307</v>
      </c>
      <c r="I109" s="98">
        <v>0.22913981934430733</v>
      </c>
      <c r="J109" s="98">
        <v>0.32099786326828578</v>
      </c>
      <c r="K109" s="98">
        <v>0.38732112097369187</v>
      </c>
      <c r="L109" s="98">
        <v>0.47491377868357709</v>
      </c>
      <c r="M109" s="98">
        <v>0.76397699085547111</v>
      </c>
      <c r="N109" s="98">
        <v>0.5440101884289853</v>
      </c>
      <c r="O109" s="98">
        <v>0.35710917350785498</v>
      </c>
      <c r="P109" s="98">
        <v>1.0209370951118859</v>
      </c>
      <c r="Q109" s="98">
        <v>0.17299754930092814</v>
      </c>
      <c r="R109" s="98">
        <v>0.43143557001322125</v>
      </c>
      <c r="S109" s="98">
        <v>1.1312557995094683</v>
      </c>
      <c r="T109" s="98">
        <v>1.4976754320951795</v>
      </c>
      <c r="U109" s="98">
        <v>2.2671120129153608</v>
      </c>
      <c r="V109" s="98">
        <v>2.0381828401009714</v>
      </c>
      <c r="W109" s="98">
        <v>2.4249242799118642</v>
      </c>
      <c r="X109" s="98">
        <v>2.8795903229252775</v>
      </c>
      <c r="Y109" s="98">
        <v>2.3920026070074645</v>
      </c>
      <c r="DA109" s="63" t="s">
        <v>1717</v>
      </c>
    </row>
    <row r="110" spans="1:105" ht="12" customHeight="1" x14ac:dyDescent="0.25">
      <c r="A110" s="108" t="s">
        <v>52</v>
      </c>
      <c r="B110" s="98">
        <v>8.1337024244984249E-2</v>
      </c>
      <c r="C110" s="98">
        <v>0.17186091589265051</v>
      </c>
      <c r="D110" s="98">
        <v>0.26102648407083667</v>
      </c>
      <c r="E110" s="98">
        <v>0.33401352461570422</v>
      </c>
      <c r="F110" s="98">
        <v>0.4733676156967298</v>
      </c>
      <c r="G110" s="98">
        <v>0.73763943059538162</v>
      </c>
      <c r="H110" s="98">
        <v>1.0819707522620821</v>
      </c>
      <c r="I110" s="98">
        <v>1.7915706984651478</v>
      </c>
      <c r="J110" s="98">
        <v>2.7037570469094216</v>
      </c>
      <c r="K110" s="98">
        <v>3.5314257469587069</v>
      </c>
      <c r="L110" s="98">
        <v>4.3773499083293341</v>
      </c>
      <c r="M110" s="98">
        <v>4.4952012931210374</v>
      </c>
      <c r="N110" s="98">
        <v>5.0723023061666366</v>
      </c>
      <c r="O110" s="98">
        <v>5.8489652860694612</v>
      </c>
      <c r="P110" s="98">
        <v>7.1989875326065045</v>
      </c>
      <c r="Q110" s="98">
        <v>8.7926559114083176</v>
      </c>
      <c r="R110" s="98">
        <v>11.32166846744296</v>
      </c>
      <c r="S110" s="98">
        <v>13.61916894234027</v>
      </c>
      <c r="T110" s="98">
        <v>15.23367572903571</v>
      </c>
      <c r="U110" s="98">
        <v>17.417931377209467</v>
      </c>
      <c r="V110" s="98">
        <v>19.629805830200826</v>
      </c>
      <c r="W110" s="98">
        <v>22.293185687062891</v>
      </c>
      <c r="X110" s="98">
        <v>24.56708348493185</v>
      </c>
      <c r="Y110" s="98">
        <v>25.541737521077163</v>
      </c>
      <c r="DA110" s="63" t="s">
        <v>1718</v>
      </c>
    </row>
    <row r="111" spans="1:105" ht="12" customHeight="1" x14ac:dyDescent="0.25">
      <c r="A111" s="121" t="s">
        <v>54</v>
      </c>
      <c r="B111" s="122">
        <v>4.1593653314671677</v>
      </c>
      <c r="C111" s="122">
        <v>5.9229088342430591</v>
      </c>
      <c r="D111" s="122">
        <v>7.487007452024109</v>
      </c>
      <c r="E111" s="122">
        <v>9.4902730215983908</v>
      </c>
      <c r="F111" s="122">
        <v>11.532495334793779</v>
      </c>
      <c r="G111" s="122">
        <v>14.332935870073371</v>
      </c>
      <c r="H111" s="122">
        <v>18.964375271165753</v>
      </c>
      <c r="I111" s="122">
        <v>20.918121627204364</v>
      </c>
      <c r="J111" s="122">
        <v>22.065977273177754</v>
      </c>
      <c r="K111" s="122">
        <v>22.422362067209434</v>
      </c>
      <c r="L111" s="122">
        <v>24.734485734537028</v>
      </c>
      <c r="M111" s="122">
        <v>24.238298184549585</v>
      </c>
      <c r="N111" s="122">
        <v>24.516150422698619</v>
      </c>
      <c r="O111" s="122">
        <v>23.159229270328503</v>
      </c>
      <c r="P111" s="122">
        <v>28.543092061962508</v>
      </c>
      <c r="Q111" s="122">
        <v>32.313813383159662</v>
      </c>
      <c r="R111" s="122">
        <v>37.755579511411916</v>
      </c>
      <c r="S111" s="122">
        <v>42.804038248262067</v>
      </c>
      <c r="T111" s="122">
        <v>49.183996934375578</v>
      </c>
      <c r="U111" s="122">
        <v>49.601963840636913</v>
      </c>
      <c r="V111" s="122">
        <v>52.451347460499974</v>
      </c>
      <c r="W111" s="122">
        <v>57.637305025849969</v>
      </c>
      <c r="X111" s="122">
        <v>63.482946516236971</v>
      </c>
      <c r="Y111" s="122">
        <v>62.334157128424216</v>
      </c>
      <c r="DA111" s="130" t="s">
        <v>1719</v>
      </c>
    </row>
    <row r="112" spans="1:105" ht="12" customHeight="1" x14ac:dyDescent="0.25">
      <c r="A112" s="97" t="s">
        <v>50</v>
      </c>
      <c r="B112" s="98">
        <v>1.6400200545821471</v>
      </c>
      <c r="C112" s="98">
        <v>1.9289585196559746</v>
      </c>
      <c r="D112" s="98">
        <v>2.4885961913478427</v>
      </c>
      <c r="E112" s="98">
        <v>3.101566386829508</v>
      </c>
      <c r="F112" s="98">
        <v>3.8317526548767487</v>
      </c>
      <c r="G112" s="98">
        <v>4.6255517056696078</v>
      </c>
      <c r="H112" s="98">
        <v>5.270633735157193</v>
      </c>
      <c r="I112" s="98">
        <v>5.8682341881079498</v>
      </c>
      <c r="J112" s="98">
        <v>6.1527331143269395</v>
      </c>
      <c r="K112" s="98">
        <v>6.3117126583064955</v>
      </c>
      <c r="L112" s="98">
        <v>6.686302572292167</v>
      </c>
      <c r="M112" s="98">
        <v>6.8231985171686436</v>
      </c>
      <c r="N112" s="98">
        <v>6.9092626550437553</v>
      </c>
      <c r="O112" s="98">
        <v>7.1277197199731814</v>
      </c>
      <c r="P112" s="98">
        <v>7.8788037365783543</v>
      </c>
      <c r="Q112" s="98">
        <v>8.8418494145756465</v>
      </c>
      <c r="R112" s="98">
        <v>10.398561794246746</v>
      </c>
      <c r="S112" s="98">
        <v>11.924957430514173</v>
      </c>
      <c r="T112" s="98">
        <v>13.081131455897854</v>
      </c>
      <c r="U112" s="98">
        <v>12.068799810530802</v>
      </c>
      <c r="V112" s="98">
        <v>12.120563399465158</v>
      </c>
      <c r="W112" s="98">
        <v>13.704894477141448</v>
      </c>
      <c r="X112" s="98">
        <v>16.249601380595969</v>
      </c>
      <c r="Y112" s="98">
        <v>14.162218383101616</v>
      </c>
      <c r="DA112" s="63" t="s">
        <v>1720</v>
      </c>
    </row>
    <row r="113" spans="1:105" ht="12" customHeight="1" x14ac:dyDescent="0.25">
      <c r="A113" s="109" t="s">
        <v>120</v>
      </c>
      <c r="B113" s="33">
        <v>2.5193452768850202</v>
      </c>
      <c r="C113" s="33">
        <v>3.9939503145870847</v>
      </c>
      <c r="D113" s="33">
        <v>4.9984112606762663</v>
      </c>
      <c r="E113" s="33">
        <v>6.3887066347688828</v>
      </c>
      <c r="F113" s="33">
        <v>7.7007426799170311</v>
      </c>
      <c r="G113" s="33">
        <v>9.7073841644037628</v>
      </c>
      <c r="H113" s="33">
        <v>13.693741536008559</v>
      </c>
      <c r="I113" s="33">
        <v>15.049887439096416</v>
      </c>
      <c r="J113" s="33">
        <v>15.913244158850816</v>
      </c>
      <c r="K113" s="33">
        <v>16.110649408902937</v>
      </c>
      <c r="L113" s="33">
        <v>18.048183162244861</v>
      </c>
      <c r="M113" s="33">
        <v>17.41509966738094</v>
      </c>
      <c r="N113" s="33">
        <v>17.606887767654865</v>
      </c>
      <c r="O113" s="33">
        <v>16.03150955035532</v>
      </c>
      <c r="P113" s="33">
        <v>20.664288325384153</v>
      </c>
      <c r="Q113" s="33">
        <v>23.471963968584014</v>
      </c>
      <c r="R113" s="33">
        <v>27.357017717165171</v>
      </c>
      <c r="S113" s="33">
        <v>30.879080817747894</v>
      </c>
      <c r="T113" s="33">
        <v>36.102865478477725</v>
      </c>
      <c r="U113" s="33">
        <v>37.533164030106114</v>
      </c>
      <c r="V113" s="33">
        <v>40.330784061034819</v>
      </c>
      <c r="W113" s="33">
        <v>43.932410548708518</v>
      </c>
      <c r="X113" s="33">
        <v>47.233345135641002</v>
      </c>
      <c r="Y113" s="33">
        <v>48.171938745322599</v>
      </c>
      <c r="DA113" s="60" t="s">
        <v>1721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25.452595062247454</v>
      </c>
      <c r="C115" s="117">
        <f t="shared" si="17"/>
        <v>41.610584122091382</v>
      </c>
      <c r="D115" s="117">
        <f t="shared" si="17"/>
        <v>49.87400837851466</v>
      </c>
      <c r="E115" s="117">
        <f t="shared" si="17"/>
        <v>68.957294657982118</v>
      </c>
      <c r="F115" s="117">
        <f t="shared" si="17"/>
        <v>84.260484167012663</v>
      </c>
      <c r="G115" s="117">
        <f t="shared" si="17"/>
        <v>108.36374908812031</v>
      </c>
      <c r="H115" s="117">
        <f t="shared" si="17"/>
        <v>134.64946713078405</v>
      </c>
      <c r="I115" s="117">
        <f t="shared" si="17"/>
        <v>143.77335958143101</v>
      </c>
      <c r="J115" s="117">
        <f t="shared" si="17"/>
        <v>146.4747353079882</v>
      </c>
      <c r="K115" s="117">
        <f t="shared" si="17"/>
        <v>158.36201605272947</v>
      </c>
      <c r="L115" s="117">
        <f t="shared" si="17"/>
        <v>186.88911148081061</v>
      </c>
      <c r="M115" s="117">
        <f t="shared" si="17"/>
        <v>181.38324336467622</v>
      </c>
      <c r="N115" s="117">
        <f t="shared" si="17"/>
        <v>187.27818509370522</v>
      </c>
      <c r="O115" s="117">
        <f t="shared" si="17"/>
        <v>188.03107570594787</v>
      </c>
      <c r="P115" s="117">
        <f t="shared" si="17"/>
        <v>205.10010469542971</v>
      </c>
      <c r="Q115" s="117">
        <f t="shared" si="17"/>
        <v>248.53679531871398</v>
      </c>
      <c r="R115" s="117">
        <f t="shared" ref="R115:V115" si="18">R116+R118+R120+R129</f>
        <v>290.15898529542039</v>
      </c>
      <c r="S115" s="117">
        <f t="shared" si="18"/>
        <v>341.92906109989497</v>
      </c>
      <c r="T115" s="117">
        <f t="shared" si="18"/>
        <v>372.88745803742404</v>
      </c>
      <c r="U115" s="117">
        <f t="shared" si="18"/>
        <v>405.01721716452073</v>
      </c>
      <c r="V115" s="117">
        <f t="shared" si="18"/>
        <v>439.74315565725556</v>
      </c>
      <c r="W115" s="117">
        <f t="shared" ref="W115:Y115" si="19">W116+W118+W120+W129</f>
        <v>478.99069045529228</v>
      </c>
      <c r="X115" s="117">
        <f t="shared" si="19"/>
        <v>519.16407688467064</v>
      </c>
      <c r="Y115" s="117">
        <f t="shared" si="19"/>
        <v>545.81557091785658</v>
      </c>
      <c r="DA115" s="129" t="s">
        <v>1873</v>
      </c>
    </row>
    <row r="116" spans="1:105" ht="12" customHeight="1" x14ac:dyDescent="0.25">
      <c r="A116" s="121" t="s">
        <v>57</v>
      </c>
      <c r="B116" s="122">
        <f t="shared" ref="B116:Y116" si="20">B117</f>
        <v>14.828664935313931</v>
      </c>
      <c r="C116" s="122">
        <f t="shared" si="20"/>
        <v>27.20640018161804</v>
      </c>
      <c r="D116" s="122">
        <f t="shared" si="20"/>
        <v>33.080301914713083</v>
      </c>
      <c r="E116" s="122">
        <f t="shared" si="20"/>
        <v>44.195559044756166</v>
      </c>
      <c r="F116" s="122">
        <f t="shared" si="20"/>
        <v>57.049960808299637</v>
      </c>
      <c r="G116" s="122">
        <f t="shared" si="20"/>
        <v>73.82315770228378</v>
      </c>
      <c r="H116" s="122">
        <f t="shared" si="20"/>
        <v>91.058439127108628</v>
      </c>
      <c r="I116" s="122">
        <f t="shared" si="20"/>
        <v>100.27722107781925</v>
      </c>
      <c r="J116" s="122">
        <f t="shared" si="20"/>
        <v>99.118806555456061</v>
      </c>
      <c r="K116" s="122">
        <f t="shared" si="20"/>
        <v>105.33500791814099</v>
      </c>
      <c r="L116" s="122">
        <f t="shared" si="20"/>
        <v>129.84455149709734</v>
      </c>
      <c r="M116" s="122">
        <f t="shared" si="20"/>
        <v>120.73940425922818</v>
      </c>
      <c r="N116" s="122">
        <f t="shared" si="20"/>
        <v>122.03960772621751</v>
      </c>
      <c r="O116" s="122">
        <f t="shared" si="20"/>
        <v>119.26694278914843</v>
      </c>
      <c r="P116" s="122">
        <f t="shared" si="20"/>
        <v>129.27768088773584</v>
      </c>
      <c r="Q116" s="122">
        <f t="shared" si="20"/>
        <v>150.27020125400671</v>
      </c>
      <c r="R116" s="122">
        <f t="shared" si="20"/>
        <v>171.12879618167503</v>
      </c>
      <c r="S116" s="122">
        <f t="shared" si="20"/>
        <v>195.34480127758718</v>
      </c>
      <c r="T116" s="122">
        <f t="shared" si="20"/>
        <v>219.54059927786574</v>
      </c>
      <c r="U116" s="122">
        <f t="shared" si="20"/>
        <v>240.60323447983015</v>
      </c>
      <c r="V116" s="122">
        <f t="shared" si="20"/>
        <v>260.40825811049763</v>
      </c>
      <c r="W116" s="122">
        <f t="shared" si="20"/>
        <v>281.82831995837438</v>
      </c>
      <c r="X116" s="122">
        <f t="shared" si="20"/>
        <v>302.21976890131168</v>
      </c>
      <c r="Y116" s="122">
        <f t="shared" si="20"/>
        <v>330.45804860427495</v>
      </c>
      <c r="DA116" s="130" t="s">
        <v>1874</v>
      </c>
    </row>
    <row r="117" spans="1:105" ht="12" customHeight="1" x14ac:dyDescent="0.25">
      <c r="A117" s="97" t="s">
        <v>53</v>
      </c>
      <c r="B117" s="98">
        <v>14.828664935313931</v>
      </c>
      <c r="C117" s="98">
        <v>27.20640018161804</v>
      </c>
      <c r="D117" s="98">
        <v>33.080301914713083</v>
      </c>
      <c r="E117" s="98">
        <v>44.195559044756166</v>
      </c>
      <c r="F117" s="98">
        <v>57.049960808299637</v>
      </c>
      <c r="G117" s="98">
        <v>73.82315770228378</v>
      </c>
      <c r="H117" s="98">
        <v>91.058439127108628</v>
      </c>
      <c r="I117" s="98">
        <v>100.27722107781925</v>
      </c>
      <c r="J117" s="98">
        <v>99.118806555456061</v>
      </c>
      <c r="K117" s="98">
        <v>105.33500791814099</v>
      </c>
      <c r="L117" s="98">
        <v>129.84455149709734</v>
      </c>
      <c r="M117" s="98">
        <v>120.73940425922818</v>
      </c>
      <c r="N117" s="98">
        <v>122.03960772621751</v>
      </c>
      <c r="O117" s="98">
        <v>119.26694278914843</v>
      </c>
      <c r="P117" s="98">
        <v>129.27768088773584</v>
      </c>
      <c r="Q117" s="98">
        <v>150.27020125400671</v>
      </c>
      <c r="R117" s="98">
        <v>171.12879618167503</v>
      </c>
      <c r="S117" s="98">
        <v>195.34480127758718</v>
      </c>
      <c r="T117" s="98">
        <v>219.54059927786574</v>
      </c>
      <c r="U117" s="98">
        <v>240.60323447983015</v>
      </c>
      <c r="V117" s="98">
        <v>260.40825811049763</v>
      </c>
      <c r="W117" s="98">
        <v>281.82831995837438</v>
      </c>
      <c r="X117" s="98">
        <v>302.21976890131168</v>
      </c>
      <c r="Y117" s="98">
        <v>330.45804860427495</v>
      </c>
      <c r="DA117" s="63" t="s">
        <v>1875</v>
      </c>
    </row>
    <row r="118" spans="1:105" ht="12" customHeight="1" x14ac:dyDescent="0.25">
      <c r="A118" s="121" t="s">
        <v>92</v>
      </c>
      <c r="B118" s="122">
        <f t="shared" ref="B118:Y118" si="21">B119</f>
        <v>2.8711869724461456</v>
      </c>
      <c r="C118" s="122">
        <f t="shared" si="21"/>
        <v>3.6810964368475894</v>
      </c>
      <c r="D118" s="122">
        <f t="shared" si="21"/>
        <v>3.3012835873825064</v>
      </c>
      <c r="E118" s="122">
        <f t="shared" si="21"/>
        <v>8.3412482042860141</v>
      </c>
      <c r="F118" s="122">
        <f t="shared" si="21"/>
        <v>7.0931917805422131</v>
      </c>
      <c r="G118" s="122">
        <f t="shared" si="21"/>
        <v>9.2088412716586809</v>
      </c>
      <c r="H118" s="122">
        <f t="shared" si="21"/>
        <v>12.128087954228423</v>
      </c>
      <c r="I118" s="122">
        <f t="shared" si="21"/>
        <v>8.4382248519086822</v>
      </c>
      <c r="J118" s="122">
        <f t="shared" si="21"/>
        <v>9.8838048854539657</v>
      </c>
      <c r="K118" s="122">
        <f t="shared" si="21"/>
        <v>14.548460335679746</v>
      </c>
      <c r="L118" s="122">
        <f t="shared" si="21"/>
        <v>14.096421440507719</v>
      </c>
      <c r="M118" s="122">
        <f t="shared" si="21"/>
        <v>15.821652413003559</v>
      </c>
      <c r="N118" s="122">
        <f t="shared" si="21"/>
        <v>19.015797643969627</v>
      </c>
      <c r="O118" s="122">
        <f t="shared" si="21"/>
        <v>21.076379450852741</v>
      </c>
      <c r="P118" s="122">
        <f t="shared" si="21"/>
        <v>19.069168734871486</v>
      </c>
      <c r="Q118" s="122">
        <f t="shared" si="21"/>
        <v>34.512076935732459</v>
      </c>
      <c r="R118" s="122">
        <f t="shared" si="21"/>
        <v>42.213247334526073</v>
      </c>
      <c r="S118" s="122">
        <f t="shared" si="21"/>
        <v>57.027187027890584</v>
      </c>
      <c r="T118" s="122">
        <f t="shared" si="21"/>
        <v>52.879861015231789</v>
      </c>
      <c r="U118" s="122">
        <f t="shared" si="21"/>
        <v>57.4241445232987</v>
      </c>
      <c r="V118" s="122">
        <f t="shared" si="21"/>
        <v>63.877549193421288</v>
      </c>
      <c r="W118" s="122">
        <f t="shared" si="21"/>
        <v>67.064089360428738</v>
      </c>
      <c r="X118" s="122">
        <f t="shared" si="21"/>
        <v>70.878383086937149</v>
      </c>
      <c r="Y118" s="122">
        <f t="shared" si="21"/>
        <v>72.900752274439753</v>
      </c>
      <c r="DA118" s="130" t="s">
        <v>1876</v>
      </c>
    </row>
    <row r="119" spans="1:105" ht="12" customHeight="1" x14ac:dyDescent="0.25">
      <c r="A119" s="97" t="s">
        <v>53</v>
      </c>
      <c r="B119" s="98">
        <v>2.8711869724461456</v>
      </c>
      <c r="C119" s="98">
        <v>3.6810964368475894</v>
      </c>
      <c r="D119" s="98">
        <v>3.3012835873825064</v>
      </c>
      <c r="E119" s="98">
        <v>8.3412482042860141</v>
      </c>
      <c r="F119" s="98">
        <v>7.0931917805422131</v>
      </c>
      <c r="G119" s="98">
        <v>9.2088412716586809</v>
      </c>
      <c r="H119" s="98">
        <v>12.128087954228423</v>
      </c>
      <c r="I119" s="98">
        <v>8.4382248519086822</v>
      </c>
      <c r="J119" s="98">
        <v>9.8838048854539657</v>
      </c>
      <c r="K119" s="98">
        <v>14.548460335679746</v>
      </c>
      <c r="L119" s="98">
        <v>14.096421440507719</v>
      </c>
      <c r="M119" s="98">
        <v>15.821652413003559</v>
      </c>
      <c r="N119" s="98">
        <v>19.015797643969627</v>
      </c>
      <c r="O119" s="98">
        <v>21.076379450852741</v>
      </c>
      <c r="P119" s="98">
        <v>19.069168734871486</v>
      </c>
      <c r="Q119" s="98">
        <v>34.512076935732459</v>
      </c>
      <c r="R119" s="98">
        <v>42.213247334526073</v>
      </c>
      <c r="S119" s="98">
        <v>57.027187027890584</v>
      </c>
      <c r="T119" s="98">
        <v>52.879861015231789</v>
      </c>
      <c r="U119" s="98">
        <v>57.4241445232987</v>
      </c>
      <c r="V119" s="98">
        <v>63.877549193421288</v>
      </c>
      <c r="W119" s="98">
        <v>67.064089360428738</v>
      </c>
      <c r="X119" s="98">
        <v>70.878383086937149</v>
      </c>
      <c r="Y119" s="98">
        <v>72.900752274439753</v>
      </c>
      <c r="DA119" s="63" t="s">
        <v>1877</v>
      </c>
    </row>
    <row r="120" spans="1:105" ht="12" customHeight="1" x14ac:dyDescent="0.25">
      <c r="A120" s="121" t="s">
        <v>55</v>
      </c>
      <c r="B120" s="122">
        <v>4.9929552729050233</v>
      </c>
      <c r="C120" s="122">
        <v>6.7038547975599458</v>
      </c>
      <c r="D120" s="122">
        <v>8.3994413841906184</v>
      </c>
      <c r="E120" s="122">
        <v>9.9348343276173399</v>
      </c>
      <c r="F120" s="122">
        <v>12.225380510215533</v>
      </c>
      <c r="G120" s="122">
        <v>15.47581548662283</v>
      </c>
      <c r="H120" s="122">
        <v>18.246706961221612</v>
      </c>
      <c r="I120" s="122">
        <v>20.467559880328476</v>
      </c>
      <c r="J120" s="122">
        <v>22.053740568174057</v>
      </c>
      <c r="K120" s="122">
        <v>22.792569604715542</v>
      </c>
      <c r="L120" s="122">
        <v>25.560360003967499</v>
      </c>
      <c r="M120" s="122">
        <v>27.792027138675074</v>
      </c>
      <c r="N120" s="122">
        <v>28.950302512451074</v>
      </c>
      <c r="O120" s="122">
        <v>31.420260474997566</v>
      </c>
      <c r="P120" s="122">
        <v>36.438747868383828</v>
      </c>
      <c r="Q120" s="122">
        <v>40.584162382789394</v>
      </c>
      <c r="R120" s="122">
        <v>49.517899370662313</v>
      </c>
      <c r="S120" s="122">
        <v>58.321024154696033</v>
      </c>
      <c r="T120" s="122">
        <v>64.040733968543108</v>
      </c>
      <c r="U120" s="122">
        <v>69.488894640635934</v>
      </c>
      <c r="V120" s="122">
        <v>75.065472901554941</v>
      </c>
      <c r="W120" s="122">
        <v>85.105203557678777</v>
      </c>
      <c r="X120" s="122">
        <v>96.05933675511065</v>
      </c>
      <c r="Y120" s="122">
        <v>92.270135686980652</v>
      </c>
      <c r="DA120" s="130" t="s">
        <v>1878</v>
      </c>
    </row>
    <row r="121" spans="1:105" ht="12" customHeight="1" x14ac:dyDescent="0.25">
      <c r="A121" s="97" t="s">
        <v>124</v>
      </c>
      <c r="B121" s="98">
        <v>4.3651909536187468</v>
      </c>
      <c r="C121" s="98">
        <v>5.0038510803556022</v>
      </c>
      <c r="D121" s="98">
        <v>6.1745024595816966</v>
      </c>
      <c r="E121" s="98">
        <v>7.4870245347203399</v>
      </c>
      <c r="F121" s="98">
        <v>8.9889196779079921</v>
      </c>
      <c r="G121" s="98">
        <v>10.439530966694806</v>
      </c>
      <c r="H121" s="98">
        <v>11.194927825040134</v>
      </c>
      <c r="I121" s="98">
        <v>11.788287106933687</v>
      </c>
      <c r="J121" s="98">
        <v>11.912688671265311</v>
      </c>
      <c r="K121" s="98">
        <v>11.680029778506102</v>
      </c>
      <c r="L121" s="98">
        <v>12.455243245311831</v>
      </c>
      <c r="M121" s="98">
        <v>12.953188503728571</v>
      </c>
      <c r="N121" s="98">
        <v>13.223119358012028</v>
      </c>
      <c r="O121" s="98">
        <v>14.90990608595124</v>
      </c>
      <c r="P121" s="98">
        <v>17.510444801056725</v>
      </c>
      <c r="Q121" s="98">
        <v>19.972916414954938</v>
      </c>
      <c r="R121" s="98">
        <v>24.609308515328127</v>
      </c>
      <c r="S121" s="98">
        <v>28.625189021399706</v>
      </c>
      <c r="T121" s="98">
        <v>30.146539476306252</v>
      </c>
      <c r="U121" s="98">
        <v>29.649261258807798</v>
      </c>
      <c r="V121" s="98">
        <v>30.369932723002425</v>
      </c>
      <c r="W121" s="98">
        <v>34.774173758853877</v>
      </c>
      <c r="X121" s="98">
        <v>41.543219120372427</v>
      </c>
      <c r="Y121" s="98">
        <v>35.976486414511257</v>
      </c>
      <c r="DA121" s="63" t="s">
        <v>1879</v>
      </c>
    </row>
    <row r="122" spans="1:105" ht="12" customHeight="1" x14ac:dyDescent="0.25">
      <c r="A122" s="97" t="s">
        <v>123</v>
      </c>
      <c r="B122" s="98">
        <v>8.4124050986871188E-3</v>
      </c>
      <c r="C122" s="98">
        <v>7.0272182180341524E-3</v>
      </c>
      <c r="D122" s="98">
        <v>7.7689890521405762E-3</v>
      </c>
      <c r="E122" s="98">
        <v>1.3500926677734851E-2</v>
      </c>
      <c r="F122" s="98">
        <v>1.783179362837883E-2</v>
      </c>
      <c r="G122" s="98">
        <v>2.1069469784218302E-2</v>
      </c>
      <c r="H122" s="98">
        <v>2.1941634739792513E-2</v>
      </c>
      <c r="I122" s="98">
        <v>3.1162715695048804E-2</v>
      </c>
      <c r="J122" s="98">
        <v>4.3678582111484475E-2</v>
      </c>
      <c r="K122" s="98">
        <v>5.5727769562594412E-2</v>
      </c>
      <c r="L122" s="98">
        <v>6.5021278086289561E-2</v>
      </c>
      <c r="M122" s="98">
        <v>5.9502653070255082E-2</v>
      </c>
      <c r="N122" s="98">
        <v>6.6038770337654484E-2</v>
      </c>
      <c r="O122" s="98">
        <v>8.9679425105137017E-2</v>
      </c>
      <c r="P122" s="98">
        <v>0.11430234442752449</v>
      </c>
      <c r="Q122" s="98">
        <v>0.16905001667873595</v>
      </c>
      <c r="R122" s="98">
        <v>0.22647912094976608</v>
      </c>
      <c r="S122" s="98">
        <v>0.26834684274919146</v>
      </c>
      <c r="T122" s="98">
        <v>0.27443173589951947</v>
      </c>
      <c r="U122" s="98">
        <v>0.25039238831000843</v>
      </c>
      <c r="V122" s="98">
        <v>0.24984632343801916</v>
      </c>
      <c r="W122" s="98">
        <v>0.31003848256916378</v>
      </c>
      <c r="X122" s="98">
        <v>0.42540654099513608</v>
      </c>
      <c r="Y122" s="98">
        <v>0.31764335027699309</v>
      </c>
      <c r="DA122" s="63" t="s">
        <v>1880</v>
      </c>
    </row>
    <row r="123" spans="1:105" ht="12" customHeight="1" x14ac:dyDescent="0.25">
      <c r="A123" s="100" t="s">
        <v>50</v>
      </c>
      <c r="B123" s="101">
        <v>9.6469159639814013E-4</v>
      </c>
      <c r="C123" s="101">
        <v>1.5568191087677711E-3</v>
      </c>
      <c r="D123" s="101">
        <v>6.9290925226264406E-4</v>
      </c>
      <c r="E123" s="101">
        <v>7.0965371833891838E-4</v>
      </c>
      <c r="F123" s="101">
        <v>1.2336358639786793E-3</v>
      </c>
      <c r="G123" s="101">
        <v>1.4112124423646176E-3</v>
      </c>
      <c r="H123" s="101">
        <v>2.0061752926486607E-3</v>
      </c>
      <c r="I123" s="101">
        <v>2.3259620190952185E-3</v>
      </c>
      <c r="J123" s="101">
        <v>3.0654836284522589E-3</v>
      </c>
      <c r="K123" s="101">
        <v>3.6660435498106119E-3</v>
      </c>
      <c r="L123" s="101">
        <v>4.2793819003708392E-3</v>
      </c>
      <c r="M123" s="101">
        <v>5.9069035034537828E-3</v>
      </c>
      <c r="N123" s="101">
        <v>4.2969907992463979E-3</v>
      </c>
      <c r="O123" s="101">
        <v>3.6799218809150497E-3</v>
      </c>
      <c r="P123" s="101">
        <v>9.7488390013139095E-3</v>
      </c>
      <c r="Q123" s="101">
        <v>3.0087012351162749E-3</v>
      </c>
      <c r="R123" s="101">
        <v>6.8525229889121611E-3</v>
      </c>
      <c r="S123" s="101">
        <v>1.5194373759358205E-2</v>
      </c>
      <c r="T123" s="101">
        <v>1.8139516530645841E-2</v>
      </c>
      <c r="U123" s="101">
        <v>2.082939090843151E-2</v>
      </c>
      <c r="V123" s="101">
        <v>1.6569050800225402E-2</v>
      </c>
      <c r="W123" s="101">
        <v>2.3718780575364803E-2</v>
      </c>
      <c r="X123" s="101">
        <v>3.6947564435954809E-2</v>
      </c>
      <c r="Y123" s="101">
        <v>2.0472097209903707E-2</v>
      </c>
      <c r="DA123" s="131" t="s">
        <v>1881</v>
      </c>
    </row>
    <row r="124" spans="1:105" ht="12" customHeight="1" x14ac:dyDescent="0.25">
      <c r="A124" s="103" t="s">
        <v>52</v>
      </c>
      <c r="B124" s="104">
        <v>7.4477135022889785E-3</v>
      </c>
      <c r="C124" s="104">
        <v>5.4703991092663815E-3</v>
      </c>
      <c r="D124" s="104">
        <v>7.076079799877932E-3</v>
      </c>
      <c r="E124" s="104">
        <v>1.2791272959395932E-2</v>
      </c>
      <c r="F124" s="104">
        <v>1.659815776440015E-2</v>
      </c>
      <c r="G124" s="104">
        <v>1.9658257341853683E-2</v>
      </c>
      <c r="H124" s="104">
        <v>1.9935459447143852E-2</v>
      </c>
      <c r="I124" s="104">
        <v>2.8836753675953584E-2</v>
      </c>
      <c r="J124" s="104">
        <v>4.0613098483032219E-2</v>
      </c>
      <c r="K124" s="104">
        <v>5.2061726012783797E-2</v>
      </c>
      <c r="L124" s="104">
        <v>6.0741896185918721E-2</v>
      </c>
      <c r="M124" s="104">
        <v>5.3595749566801298E-2</v>
      </c>
      <c r="N124" s="104">
        <v>6.1741779538408093E-2</v>
      </c>
      <c r="O124" s="104">
        <v>8.5999503224221965E-2</v>
      </c>
      <c r="P124" s="104">
        <v>0.10455350542621059</v>
      </c>
      <c r="Q124" s="104">
        <v>0.16604131544361969</v>
      </c>
      <c r="R124" s="104">
        <v>0.2196265979608539</v>
      </c>
      <c r="S124" s="104">
        <v>0.25315246898983323</v>
      </c>
      <c r="T124" s="104">
        <v>0.25629221936887364</v>
      </c>
      <c r="U124" s="104">
        <v>0.22956299740157693</v>
      </c>
      <c r="V124" s="104">
        <v>0.23327727263779377</v>
      </c>
      <c r="W124" s="104">
        <v>0.28631970199379897</v>
      </c>
      <c r="X124" s="104">
        <v>0.38845897655918127</v>
      </c>
      <c r="Y124" s="104">
        <v>0.29717125306708936</v>
      </c>
      <c r="DA124" s="132" t="s">
        <v>1882</v>
      </c>
    </row>
    <row r="125" spans="1:105" ht="12" customHeight="1" x14ac:dyDescent="0.25">
      <c r="A125" s="106" t="s">
        <v>122</v>
      </c>
      <c r="B125" s="101">
        <v>0.52780995812360321</v>
      </c>
      <c r="C125" s="101">
        <v>1.4724770098056839</v>
      </c>
      <c r="D125" s="101">
        <v>1.9306247208052714</v>
      </c>
      <c r="E125" s="101">
        <v>2.0822282586309941</v>
      </c>
      <c r="F125" s="101">
        <v>2.7103815269884235</v>
      </c>
      <c r="G125" s="101">
        <v>4.2252644260528411</v>
      </c>
      <c r="H125" s="101">
        <v>5.8379062870516485</v>
      </c>
      <c r="I125" s="101">
        <v>6.7116134720057472</v>
      </c>
      <c r="J125" s="101">
        <v>7.1900035316537574</v>
      </c>
      <c r="K125" s="101">
        <v>7.2790360139689865</v>
      </c>
      <c r="L125" s="101">
        <v>8.3600128623379302</v>
      </c>
      <c r="M125" s="101">
        <v>9.7962595109676212</v>
      </c>
      <c r="N125" s="101">
        <v>10.239490935017585</v>
      </c>
      <c r="O125" s="101">
        <v>10.340043663154193</v>
      </c>
      <c r="P125" s="101">
        <v>10.94084088018502</v>
      </c>
      <c r="Q125" s="101">
        <v>11.532936419809902</v>
      </c>
      <c r="R125" s="101">
        <v>13.063369102777001</v>
      </c>
      <c r="S125" s="101">
        <v>15.016265561092426</v>
      </c>
      <c r="T125" s="101">
        <v>17.324428037994263</v>
      </c>
      <c r="U125" s="101">
        <v>20.541329796737585</v>
      </c>
      <c r="V125" s="101">
        <v>23.329370609689679</v>
      </c>
      <c r="W125" s="101">
        <v>25.930972868023368</v>
      </c>
      <c r="X125" s="101">
        <v>27.355613441950744</v>
      </c>
      <c r="Y125" s="101">
        <v>28.60802689036046</v>
      </c>
      <c r="DA125" s="131" t="s">
        <v>1883</v>
      </c>
    </row>
    <row r="126" spans="1:105" ht="12" customHeight="1" x14ac:dyDescent="0.25">
      <c r="A126" s="107" t="s">
        <v>121</v>
      </c>
      <c r="B126" s="104">
        <v>9.1541956063986268E-2</v>
      </c>
      <c r="C126" s="104">
        <v>0.22049948918062559</v>
      </c>
      <c r="D126" s="104">
        <v>0.28654521475151112</v>
      </c>
      <c r="E126" s="104">
        <v>0.35208060758827098</v>
      </c>
      <c r="F126" s="104">
        <v>0.50824751169073956</v>
      </c>
      <c r="G126" s="104">
        <v>0.78995062409096439</v>
      </c>
      <c r="H126" s="104">
        <v>1.1919312143900371</v>
      </c>
      <c r="I126" s="104">
        <v>1.9364965856939937</v>
      </c>
      <c r="J126" s="104">
        <v>2.9073697831435066</v>
      </c>
      <c r="K126" s="104">
        <v>3.7777760426778606</v>
      </c>
      <c r="L126" s="104">
        <v>4.6800826182314488</v>
      </c>
      <c r="M126" s="104">
        <v>4.983076470908629</v>
      </c>
      <c r="N126" s="104">
        <v>5.4216534490838049</v>
      </c>
      <c r="O126" s="104">
        <v>6.0806313007869939</v>
      </c>
      <c r="P126" s="104">
        <v>7.873159842714557</v>
      </c>
      <c r="Q126" s="104">
        <v>8.9092595313458176</v>
      </c>
      <c r="R126" s="104">
        <v>11.618742631607416</v>
      </c>
      <c r="S126" s="104">
        <v>14.411222729454703</v>
      </c>
      <c r="T126" s="104">
        <v>16.295334718343071</v>
      </c>
      <c r="U126" s="104">
        <v>19.047911196780543</v>
      </c>
      <c r="V126" s="104">
        <v>21.116323245424827</v>
      </c>
      <c r="W126" s="104">
        <v>24.090018448232371</v>
      </c>
      <c r="X126" s="104">
        <v>26.735097651792344</v>
      </c>
      <c r="Y126" s="104">
        <v>27.367979031831936</v>
      </c>
      <c r="DA126" s="132" t="s">
        <v>1884</v>
      </c>
    </row>
    <row r="127" spans="1:105" ht="12" customHeight="1" x14ac:dyDescent="0.25">
      <c r="A127" s="108" t="s">
        <v>53</v>
      </c>
      <c r="B127" s="98">
        <v>1.0204931819002023E-2</v>
      </c>
      <c r="C127" s="98">
        <v>4.8638573287975072E-2</v>
      </c>
      <c r="D127" s="98">
        <v>2.5518730680674472E-2</v>
      </c>
      <c r="E127" s="98">
        <v>1.8067082972566765E-2</v>
      </c>
      <c r="F127" s="98">
        <v>3.4879895994009716E-2</v>
      </c>
      <c r="G127" s="98">
        <v>5.2311193495582831E-2</v>
      </c>
      <c r="H127" s="98">
        <v>0.10996046212795507</v>
      </c>
      <c r="I127" s="98">
        <v>0.14492588722884586</v>
      </c>
      <c r="J127" s="98">
        <v>0.2036127362340851</v>
      </c>
      <c r="K127" s="98">
        <v>0.24635029571915373</v>
      </c>
      <c r="L127" s="98">
        <v>0.30273270990211432</v>
      </c>
      <c r="M127" s="98">
        <v>0.48787517778759143</v>
      </c>
      <c r="N127" s="98">
        <v>0.34935114291716829</v>
      </c>
      <c r="O127" s="98">
        <v>0.23166601471753223</v>
      </c>
      <c r="P127" s="98">
        <v>0.6741723101080529</v>
      </c>
      <c r="Q127" s="98">
        <v>0.11660361993750007</v>
      </c>
      <c r="R127" s="98">
        <v>0.29707416416445709</v>
      </c>
      <c r="S127" s="98">
        <v>0.79205378711443419</v>
      </c>
      <c r="T127" s="98">
        <v>1.0616589893073598</v>
      </c>
      <c r="U127" s="98">
        <v>1.6299798195710768</v>
      </c>
      <c r="V127" s="98">
        <v>1.486517415224001</v>
      </c>
      <c r="W127" s="98">
        <v>1.7968327611694797</v>
      </c>
      <c r="X127" s="98">
        <v>2.1680141668604946</v>
      </c>
      <c r="Y127" s="98">
        <v>1.826241510754774</v>
      </c>
      <c r="DA127" s="63" t="s">
        <v>1885</v>
      </c>
    </row>
    <row r="128" spans="1:105" ht="12" customHeight="1" x14ac:dyDescent="0.25">
      <c r="A128" s="108" t="s">
        <v>52</v>
      </c>
      <c r="B128" s="98">
        <v>8.1337024244984249E-2</v>
      </c>
      <c r="C128" s="98">
        <v>0.17186091589265051</v>
      </c>
      <c r="D128" s="98">
        <v>0.26102648407083667</v>
      </c>
      <c r="E128" s="98">
        <v>0.33401352461570422</v>
      </c>
      <c r="F128" s="98">
        <v>0.4733676156967298</v>
      </c>
      <c r="G128" s="98">
        <v>0.73763943059538162</v>
      </c>
      <c r="H128" s="98">
        <v>1.0819707522620821</v>
      </c>
      <c r="I128" s="98">
        <v>1.7915706984651478</v>
      </c>
      <c r="J128" s="98">
        <v>2.7037570469094216</v>
      </c>
      <c r="K128" s="98">
        <v>3.5314257469587069</v>
      </c>
      <c r="L128" s="98">
        <v>4.3773499083293341</v>
      </c>
      <c r="M128" s="98">
        <v>4.4952012931210374</v>
      </c>
      <c r="N128" s="98">
        <v>5.0723023061666366</v>
      </c>
      <c r="O128" s="98">
        <v>5.8489652860694612</v>
      </c>
      <c r="P128" s="98">
        <v>7.1989875326065045</v>
      </c>
      <c r="Q128" s="98">
        <v>8.7926559114083176</v>
      </c>
      <c r="R128" s="98">
        <v>11.32166846744296</v>
      </c>
      <c r="S128" s="98">
        <v>13.61916894234027</v>
      </c>
      <c r="T128" s="98">
        <v>15.23367572903571</v>
      </c>
      <c r="U128" s="98">
        <v>17.417931377209467</v>
      </c>
      <c r="V128" s="98">
        <v>19.629805830200826</v>
      </c>
      <c r="W128" s="98">
        <v>22.293185687062891</v>
      </c>
      <c r="X128" s="98">
        <v>24.56708348493185</v>
      </c>
      <c r="Y128" s="98">
        <v>25.541737521077163</v>
      </c>
      <c r="DA128" s="63" t="s">
        <v>1886</v>
      </c>
    </row>
    <row r="129" spans="1:105" ht="12" customHeight="1" x14ac:dyDescent="0.25">
      <c r="A129" s="121" t="s">
        <v>54</v>
      </c>
      <c r="B129" s="122">
        <v>2.759787881582354</v>
      </c>
      <c r="C129" s="122">
        <v>4.0192327060658064</v>
      </c>
      <c r="D129" s="122">
        <v>5.0929814922284535</v>
      </c>
      <c r="E129" s="122">
        <v>6.4856530813225959</v>
      </c>
      <c r="F129" s="122">
        <v>7.89195106795529</v>
      </c>
      <c r="G129" s="122">
        <v>9.8559346275550173</v>
      </c>
      <c r="H129" s="122">
        <v>13.216233088225392</v>
      </c>
      <c r="I129" s="122">
        <v>14.590353771374595</v>
      </c>
      <c r="J129" s="122">
        <v>15.418383298904114</v>
      </c>
      <c r="K129" s="122">
        <v>15.685978194193197</v>
      </c>
      <c r="L129" s="122">
        <v>17.387778539238049</v>
      </c>
      <c r="M129" s="122">
        <v>17.030159553769394</v>
      </c>
      <c r="N129" s="122">
        <v>17.272477211067013</v>
      </c>
      <c r="O129" s="122">
        <v>16.267492990949147</v>
      </c>
      <c r="P129" s="122">
        <v>20.314507204438527</v>
      </c>
      <c r="Q129" s="122">
        <v>23.170354746185403</v>
      </c>
      <c r="R129" s="122">
        <v>27.299042408557028</v>
      </c>
      <c r="S129" s="122">
        <v>31.23604863972119</v>
      </c>
      <c r="T129" s="122">
        <v>36.426263775783397</v>
      </c>
      <c r="U129" s="122">
        <v>37.50094352075601</v>
      </c>
      <c r="V129" s="122">
        <v>40.39187545178175</v>
      </c>
      <c r="W129" s="122">
        <v>44.993077578810436</v>
      </c>
      <c r="X129" s="122">
        <v>50.00658814131107</v>
      </c>
      <c r="Y129" s="122">
        <v>50.18663435216115</v>
      </c>
      <c r="DA129" s="130" t="s">
        <v>1887</v>
      </c>
    </row>
    <row r="130" spans="1:105" ht="12" customHeight="1" x14ac:dyDescent="0.25">
      <c r="A130" s="97" t="s">
        <v>50</v>
      </c>
      <c r="B130" s="98">
        <v>0.92524054446189197</v>
      </c>
      <c r="C130" s="98">
        <v>1.0914675091914843</v>
      </c>
      <c r="D130" s="98">
        <v>1.4127005486047546</v>
      </c>
      <c r="E130" s="98">
        <v>1.7651534261270529</v>
      </c>
      <c r="F130" s="98">
        <v>2.1853337323368662</v>
      </c>
      <c r="G130" s="98">
        <v>2.6427442134516208</v>
      </c>
      <c r="H130" s="98">
        <v>3.0159353721453179</v>
      </c>
      <c r="I130" s="98">
        <v>3.3611808994843173</v>
      </c>
      <c r="J130" s="98">
        <v>3.5268208486718979</v>
      </c>
      <c r="K130" s="98">
        <v>3.6221698827090196</v>
      </c>
      <c r="L130" s="98">
        <v>3.8423382027405673</v>
      </c>
      <c r="M130" s="98">
        <v>3.9260370677410132</v>
      </c>
      <c r="N130" s="98">
        <v>3.9797037547391119</v>
      </c>
      <c r="O130" s="98">
        <v>4.1090080768468988</v>
      </c>
      <c r="P130" s="98">
        <v>4.5455171449489526</v>
      </c>
      <c r="Q130" s="98">
        <v>5.1073440476626573</v>
      </c>
      <c r="R130" s="98">
        <v>6.0250057231095386</v>
      </c>
      <c r="S130" s="98">
        <v>6.9431577855515343</v>
      </c>
      <c r="T130" s="98">
        <v>7.6577178769593353</v>
      </c>
      <c r="U130" s="98">
        <v>7.112704433828994</v>
      </c>
      <c r="V130" s="98">
        <v>7.2001565852050744</v>
      </c>
      <c r="W130" s="98">
        <v>8.2150635368098843</v>
      </c>
      <c r="X130" s="98">
        <v>9.8191076265807737</v>
      </c>
      <c r="Y130" s="98">
        <v>8.6146404048791076</v>
      </c>
      <c r="DA130" s="63" t="s">
        <v>1888</v>
      </c>
    </row>
    <row r="131" spans="1:105" ht="12" customHeight="1" x14ac:dyDescent="0.25">
      <c r="A131" s="109" t="s">
        <v>120</v>
      </c>
      <c r="B131" s="33">
        <v>1.8345473371204621</v>
      </c>
      <c r="C131" s="33">
        <v>2.9277651968743221</v>
      </c>
      <c r="D131" s="33">
        <v>3.6802809436236985</v>
      </c>
      <c r="E131" s="33">
        <v>4.7204996551955434</v>
      </c>
      <c r="F131" s="33">
        <v>5.7066173356184233</v>
      </c>
      <c r="G131" s="33">
        <v>7.213190414103396</v>
      </c>
      <c r="H131" s="33">
        <v>10.200297716080074</v>
      </c>
      <c r="I131" s="33">
        <v>11.229172871890277</v>
      </c>
      <c r="J131" s="33">
        <v>11.891562450232216</v>
      </c>
      <c r="K131" s="33">
        <v>12.063808311484177</v>
      </c>
      <c r="L131" s="33">
        <v>13.54544033649748</v>
      </c>
      <c r="M131" s="33">
        <v>13.10412248602838</v>
      </c>
      <c r="N131" s="33">
        <v>13.2927734563279</v>
      </c>
      <c r="O131" s="33">
        <v>12.15848491410225</v>
      </c>
      <c r="P131" s="33">
        <v>15.768990059489576</v>
      </c>
      <c r="Q131" s="33">
        <v>18.063010698522746</v>
      </c>
      <c r="R131" s="33">
        <v>21.274036685447488</v>
      </c>
      <c r="S131" s="33">
        <v>24.292890854169656</v>
      </c>
      <c r="T131" s="33">
        <v>28.768545898824065</v>
      </c>
      <c r="U131" s="33">
        <v>30.388239086927019</v>
      </c>
      <c r="V131" s="33">
        <v>33.191718866576679</v>
      </c>
      <c r="W131" s="33">
        <v>36.778014042000549</v>
      </c>
      <c r="X131" s="33">
        <v>40.187480514730296</v>
      </c>
      <c r="Y131" s="33">
        <v>41.571993947282046</v>
      </c>
      <c r="DA131" s="60" t="s">
        <v>1889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0.99625829757324125</v>
      </c>
      <c r="C133" s="154">
        <f t="shared" si="22"/>
        <v>1.081471868147674</v>
      </c>
      <c r="D133" s="154">
        <f t="shared" si="22"/>
        <v>1.0932649386527289</v>
      </c>
      <c r="E133" s="154">
        <f t="shared" si="22"/>
        <v>1.1766839979889956</v>
      </c>
      <c r="F133" s="154">
        <f t="shared" si="22"/>
        <v>1.1984873602509678</v>
      </c>
      <c r="G133" s="154">
        <f t="shared" si="22"/>
        <v>1.2400177074303131</v>
      </c>
      <c r="H133" s="154">
        <f t="shared" si="22"/>
        <v>1.2780472708422266</v>
      </c>
      <c r="I133" s="154">
        <f t="shared" si="22"/>
        <v>1.2800435319391548</v>
      </c>
      <c r="J133" s="154">
        <f t="shared" si="22"/>
        <v>1.2858703138305259</v>
      </c>
      <c r="K133" s="154">
        <f t="shared" si="22"/>
        <v>1.3377473321936566</v>
      </c>
      <c r="L133" s="154">
        <f t="shared" si="22"/>
        <v>1.3854782576066589</v>
      </c>
      <c r="M133" s="154">
        <f t="shared" si="22"/>
        <v>1.3783474090830725</v>
      </c>
      <c r="N133" s="154">
        <f t="shared" si="22"/>
        <v>1.4152161867469617</v>
      </c>
      <c r="O133" s="154">
        <f t="shared" si="22"/>
        <v>1.4393725089266487</v>
      </c>
      <c r="P133" s="154">
        <f t="shared" si="22"/>
        <v>1.435609841364144</v>
      </c>
      <c r="Q133" s="154">
        <f t="shared" si="22"/>
        <v>1.5513821850520086</v>
      </c>
      <c r="R133" s="154">
        <f t="shared" ref="R133:V133" si="23">IF(R115=0,"",R115/R97)</f>
        <v>1.5918216752689887</v>
      </c>
      <c r="S133" s="154">
        <f t="shared" si="23"/>
        <v>1.6540072444063183</v>
      </c>
      <c r="T133" s="154">
        <f t="shared" si="23"/>
        <v>1.6724537847278023</v>
      </c>
      <c r="U133" s="154">
        <f t="shared" si="23"/>
        <v>1.7336041849508208</v>
      </c>
      <c r="V133" s="154">
        <f t="shared" si="23"/>
        <v>1.7788771006232829</v>
      </c>
      <c r="W133" s="154">
        <f t="shared" ref="W133:Y133" si="24">IF(W115=0,"",W115/W97)</f>
        <v>1.7826117226631046</v>
      </c>
      <c r="X133" s="154">
        <f t="shared" si="24"/>
        <v>1.777794114007643</v>
      </c>
      <c r="Y133" s="154">
        <f t="shared" si="24"/>
        <v>1.8715758091834502</v>
      </c>
      <c r="DA133" s="129" t="s">
        <v>2041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1.3991924714361763</v>
      </c>
      <c r="C134" s="155">
        <f t="shared" si="25"/>
        <v>1.4575037232891348</v>
      </c>
      <c r="D134" s="155">
        <f t="shared" si="25"/>
        <v>1.5201713034372666</v>
      </c>
      <c r="E134" s="155">
        <f t="shared" si="25"/>
        <v>1.585194166062851</v>
      </c>
      <c r="F134" s="155">
        <f t="shared" si="25"/>
        <v>1.6510134036580102</v>
      </c>
      <c r="G134" s="155">
        <f t="shared" si="25"/>
        <v>1.7205939686231508</v>
      </c>
      <c r="H134" s="155">
        <f t="shared" si="25"/>
        <v>1.7845535097477969</v>
      </c>
      <c r="I134" s="155">
        <f t="shared" si="25"/>
        <v>1.8386296424153115</v>
      </c>
      <c r="J134" s="155">
        <f t="shared" si="25"/>
        <v>1.8856181186820056</v>
      </c>
      <c r="K134" s="155">
        <f t="shared" si="25"/>
        <v>1.9334881588665696</v>
      </c>
      <c r="L134" s="155">
        <f t="shared" si="25"/>
        <v>1.9914792071643395</v>
      </c>
      <c r="M134" s="155">
        <f t="shared" si="25"/>
        <v>2.0536471315350493</v>
      </c>
      <c r="N134" s="155">
        <f t="shared" si="25"/>
        <v>2.1276304498005687</v>
      </c>
      <c r="O134" s="155">
        <f t="shared" si="25"/>
        <v>2.2224962963922708</v>
      </c>
      <c r="P134" s="155">
        <f t="shared" si="25"/>
        <v>2.3447941514268837</v>
      </c>
      <c r="Q134" s="155">
        <f t="shared" si="25"/>
        <v>2.5065384688376882</v>
      </c>
      <c r="R134" s="155">
        <f t="shared" ref="R134:V134" si="26">IF(R116=0,"",R116/R98)</f>
        <v>2.6774778204206444</v>
      </c>
      <c r="S134" s="155">
        <f t="shared" si="26"/>
        <v>2.8286940002838663</v>
      </c>
      <c r="T134" s="155">
        <f t="shared" si="26"/>
        <v>2.9530937501471421</v>
      </c>
      <c r="U134" s="155">
        <f t="shared" si="26"/>
        <v>3.0723503236909413</v>
      </c>
      <c r="V134" s="155">
        <f t="shared" si="26"/>
        <v>3.1746716979577689</v>
      </c>
      <c r="W134" s="155">
        <f t="shared" ref="W134:Y134" si="27">IF(W116=0,"",W116/W98)</f>
        <v>3.2636708257226204</v>
      </c>
      <c r="X134" s="155">
        <f t="shared" si="27"/>
        <v>3.3399180562263906</v>
      </c>
      <c r="Y134" s="155">
        <f t="shared" si="27"/>
        <v>3.398631384329144</v>
      </c>
      <c r="DA134" s="130" t="s">
        <v>2042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1.3991924714361763</v>
      </c>
      <c r="C135" s="156">
        <f t="shared" si="28"/>
        <v>1.4575037232891348</v>
      </c>
      <c r="D135" s="156">
        <f t="shared" si="28"/>
        <v>1.5201713034372666</v>
      </c>
      <c r="E135" s="156">
        <f t="shared" si="28"/>
        <v>1.585194166062851</v>
      </c>
      <c r="F135" s="156">
        <f t="shared" si="28"/>
        <v>1.6510134036580102</v>
      </c>
      <c r="G135" s="156">
        <f t="shared" si="28"/>
        <v>1.7205939686231508</v>
      </c>
      <c r="H135" s="156">
        <f t="shared" si="28"/>
        <v>1.7845535097477969</v>
      </c>
      <c r="I135" s="156">
        <f t="shared" si="28"/>
        <v>1.8386296424153115</v>
      </c>
      <c r="J135" s="156">
        <f t="shared" si="28"/>
        <v>1.8856181186820056</v>
      </c>
      <c r="K135" s="156">
        <f t="shared" si="28"/>
        <v>1.9334881588665696</v>
      </c>
      <c r="L135" s="156">
        <f t="shared" si="28"/>
        <v>1.9914792071643395</v>
      </c>
      <c r="M135" s="156">
        <f t="shared" si="28"/>
        <v>2.0536471315350493</v>
      </c>
      <c r="N135" s="156">
        <f t="shared" si="28"/>
        <v>2.1276304498005687</v>
      </c>
      <c r="O135" s="156">
        <f t="shared" si="28"/>
        <v>2.2224962963922708</v>
      </c>
      <c r="P135" s="156">
        <f t="shared" si="28"/>
        <v>2.3447941514268837</v>
      </c>
      <c r="Q135" s="156">
        <f t="shared" si="28"/>
        <v>2.5065384688376882</v>
      </c>
      <c r="R135" s="156">
        <f t="shared" ref="R135:V135" si="29">IF(R117=0,"",R117/R99)</f>
        <v>2.6774778204206444</v>
      </c>
      <c r="S135" s="156">
        <f t="shared" si="29"/>
        <v>2.8286940002838663</v>
      </c>
      <c r="T135" s="156">
        <f t="shared" si="29"/>
        <v>2.9530937501471421</v>
      </c>
      <c r="U135" s="156">
        <f t="shared" si="29"/>
        <v>3.0723503236909413</v>
      </c>
      <c r="V135" s="156">
        <f t="shared" si="29"/>
        <v>3.1746716979577689</v>
      </c>
      <c r="W135" s="156">
        <f t="shared" ref="W135:Y135" si="30">IF(W117=0,"",W117/W99)</f>
        <v>3.2636708257226204</v>
      </c>
      <c r="X135" s="156">
        <f t="shared" si="30"/>
        <v>3.3399180562263906</v>
      </c>
      <c r="Y135" s="156">
        <f t="shared" si="30"/>
        <v>3.398631384329144</v>
      </c>
      <c r="DA135" s="63" t="s">
        <v>2043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1.6972956810825834</v>
      </c>
      <c r="C136" s="155">
        <f t="shared" si="31"/>
        <v>1.8127754869854025</v>
      </c>
      <c r="D136" s="155">
        <f t="shared" si="31"/>
        <v>1.9380750669419771</v>
      </c>
      <c r="E136" s="155">
        <f t="shared" si="31"/>
        <v>2.0853337404817607</v>
      </c>
      <c r="F136" s="155">
        <f t="shared" si="31"/>
        <v>2.199054721137768</v>
      </c>
      <c r="G136" s="155">
        <f t="shared" si="31"/>
        <v>2.3176742331899893</v>
      </c>
      <c r="H136" s="155">
        <f t="shared" si="31"/>
        <v>2.4349729853658242</v>
      </c>
      <c r="I136" s="155">
        <f t="shared" si="31"/>
        <v>2.5120665613871185</v>
      </c>
      <c r="J136" s="155">
        <f t="shared" si="31"/>
        <v>2.5575856638596268</v>
      </c>
      <c r="K136" s="155">
        <f t="shared" si="31"/>
        <v>2.6159552363041398</v>
      </c>
      <c r="L136" s="155">
        <f t="shared" si="31"/>
        <v>2.692811613060238</v>
      </c>
      <c r="M136" s="155">
        <f t="shared" si="31"/>
        <v>2.8184173571184332</v>
      </c>
      <c r="N136" s="155">
        <f t="shared" si="31"/>
        <v>2.9761813144816882</v>
      </c>
      <c r="O136" s="155">
        <f t="shared" si="31"/>
        <v>3.1139237991537021</v>
      </c>
      <c r="P136" s="155">
        <f t="shared" si="31"/>
        <v>3.2366724485724094</v>
      </c>
      <c r="Q136" s="155">
        <f t="shared" si="31"/>
        <v>3.3513469824789395</v>
      </c>
      <c r="R136" s="155">
        <f t="shared" ref="R136:V136" si="32">IF(R118=0,"",R118/R100)</f>
        <v>3.4700709666474503</v>
      </c>
      <c r="S136" s="155">
        <f t="shared" si="32"/>
        <v>3.5534418433033248</v>
      </c>
      <c r="T136" s="155">
        <f t="shared" si="32"/>
        <v>3.6146128462222045</v>
      </c>
      <c r="U136" s="155">
        <f t="shared" si="32"/>
        <v>3.6601705913620086</v>
      </c>
      <c r="V136" s="155">
        <f t="shared" si="32"/>
        <v>3.6923886451693368</v>
      </c>
      <c r="W136" s="155">
        <f t="shared" ref="W136:Y136" si="33">IF(W118=0,"",W118/W100)</f>
        <v>3.7126138380610283</v>
      </c>
      <c r="X136" s="155">
        <f t="shared" si="33"/>
        <v>3.7319901240869111</v>
      </c>
      <c r="Y136" s="155">
        <f t="shared" si="33"/>
        <v>3.7515417609780566</v>
      </c>
      <c r="DA136" s="130" t="s">
        <v>2044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1.6972956810825834</v>
      </c>
      <c r="C137" s="156">
        <f t="shared" si="34"/>
        <v>1.8127754869854025</v>
      </c>
      <c r="D137" s="156">
        <f t="shared" si="34"/>
        <v>1.9380750669419771</v>
      </c>
      <c r="E137" s="156">
        <f t="shared" si="34"/>
        <v>2.0853337404817607</v>
      </c>
      <c r="F137" s="156">
        <f t="shared" si="34"/>
        <v>2.199054721137768</v>
      </c>
      <c r="G137" s="156">
        <f t="shared" si="34"/>
        <v>2.3176742331899893</v>
      </c>
      <c r="H137" s="156">
        <f t="shared" si="34"/>
        <v>2.4349729853658242</v>
      </c>
      <c r="I137" s="156">
        <f t="shared" si="34"/>
        <v>2.5120665613871185</v>
      </c>
      <c r="J137" s="156">
        <f t="shared" si="34"/>
        <v>2.5575856638596268</v>
      </c>
      <c r="K137" s="156">
        <f t="shared" si="34"/>
        <v>2.6159552363041398</v>
      </c>
      <c r="L137" s="156">
        <f t="shared" si="34"/>
        <v>2.692811613060238</v>
      </c>
      <c r="M137" s="156">
        <f t="shared" si="34"/>
        <v>2.8184173571184332</v>
      </c>
      <c r="N137" s="156">
        <f t="shared" si="34"/>
        <v>2.9761813144816882</v>
      </c>
      <c r="O137" s="156">
        <f t="shared" si="34"/>
        <v>3.1139237991537021</v>
      </c>
      <c r="P137" s="156">
        <f t="shared" si="34"/>
        <v>3.2366724485724094</v>
      </c>
      <c r="Q137" s="156">
        <f t="shared" si="34"/>
        <v>3.3513469824789395</v>
      </c>
      <c r="R137" s="156">
        <f t="shared" ref="R137:V137" si="35">IF(R119=0,"",R119/R101)</f>
        <v>3.4700709666474503</v>
      </c>
      <c r="S137" s="156">
        <f t="shared" si="35"/>
        <v>3.5534418433033248</v>
      </c>
      <c r="T137" s="156">
        <f t="shared" si="35"/>
        <v>3.6146128462222045</v>
      </c>
      <c r="U137" s="156">
        <f t="shared" si="35"/>
        <v>3.6601705913620086</v>
      </c>
      <c r="V137" s="156">
        <f t="shared" si="35"/>
        <v>3.6923886451693368</v>
      </c>
      <c r="W137" s="156">
        <f t="shared" ref="W137:Y137" si="36">IF(W119=0,"",W119/W101)</f>
        <v>3.7126138380610283</v>
      </c>
      <c r="X137" s="156">
        <f t="shared" si="36"/>
        <v>3.7319901240869111</v>
      </c>
      <c r="Y137" s="156">
        <f t="shared" si="36"/>
        <v>3.7515417609780566</v>
      </c>
      <c r="DA137" s="63" t="s">
        <v>2045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0.5487257035348958</v>
      </c>
      <c r="C138" s="155">
        <f t="shared" si="37"/>
        <v>0.56544480310736855</v>
      </c>
      <c r="D138" s="155">
        <f t="shared" si="37"/>
        <v>0.57263593305447458</v>
      </c>
      <c r="E138" s="155">
        <f t="shared" si="37"/>
        <v>0.57651326717489926</v>
      </c>
      <c r="F138" s="155">
        <f t="shared" si="37"/>
        <v>0.58235169831489508</v>
      </c>
      <c r="G138" s="155">
        <f t="shared" si="37"/>
        <v>0.59119894452151345</v>
      </c>
      <c r="H138" s="155">
        <f t="shared" si="37"/>
        <v>0.60052554391429303</v>
      </c>
      <c r="I138" s="155">
        <f t="shared" si="37"/>
        <v>0.61092068372106623</v>
      </c>
      <c r="J138" s="155">
        <f t="shared" si="37"/>
        <v>0.62272661882472757</v>
      </c>
      <c r="K138" s="155">
        <f t="shared" si="37"/>
        <v>0.63459780474147442</v>
      </c>
      <c r="L138" s="155">
        <f t="shared" si="37"/>
        <v>0.64348065122923714</v>
      </c>
      <c r="M138" s="155">
        <f t="shared" si="37"/>
        <v>0.64707735310189907</v>
      </c>
      <c r="N138" s="155">
        <f t="shared" si="37"/>
        <v>0.65696138478887078</v>
      </c>
      <c r="O138" s="155">
        <f t="shared" si="37"/>
        <v>0.66790661842106602</v>
      </c>
      <c r="P138" s="155">
        <f t="shared" si="37"/>
        <v>0.68368479757085676</v>
      </c>
      <c r="Q138" s="155">
        <f t="shared" si="37"/>
        <v>0.70409241923561461</v>
      </c>
      <c r="R138" s="155">
        <f t="shared" ref="R138:V138" si="38">IF(R120=0,"",R120/R102)</f>
        <v>0.72345538055453329</v>
      </c>
      <c r="S138" s="155">
        <f t="shared" si="38"/>
        <v>0.73995589477856183</v>
      </c>
      <c r="T138" s="155">
        <f t="shared" si="38"/>
        <v>0.75517719150195528</v>
      </c>
      <c r="U138" s="155">
        <f t="shared" si="38"/>
        <v>0.77189343685755996</v>
      </c>
      <c r="V138" s="155">
        <f t="shared" si="38"/>
        <v>0.78664619928863311</v>
      </c>
      <c r="W138" s="155">
        <f t="shared" ref="W138:Y138" si="39">IF(W120=0,"",W120/W102)</f>
        <v>0.79800604726355562</v>
      </c>
      <c r="X138" s="155">
        <f t="shared" si="39"/>
        <v>0.80678153206761993</v>
      </c>
      <c r="Y138" s="155">
        <f t="shared" si="39"/>
        <v>0.81919464779995699</v>
      </c>
      <c r="DA138" s="130" t="s">
        <v>2046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0.53749708739601787</v>
      </c>
      <c r="C139" s="156">
        <f t="shared" si="40"/>
        <v>0.54300692914691207</v>
      </c>
      <c r="D139" s="156">
        <f t="shared" si="40"/>
        <v>0.54873952376173751</v>
      </c>
      <c r="E139" s="156">
        <f t="shared" si="40"/>
        <v>0.55393474524738617</v>
      </c>
      <c r="F139" s="156">
        <f t="shared" si="40"/>
        <v>0.55784486025494595</v>
      </c>
      <c r="G139" s="156">
        <f t="shared" si="40"/>
        <v>0.56100016684141318</v>
      </c>
      <c r="H139" s="156">
        <f t="shared" si="40"/>
        <v>0.56430774928713445</v>
      </c>
      <c r="I139" s="156">
        <f t="shared" si="40"/>
        <v>0.56628301924937285</v>
      </c>
      <c r="J139" s="156">
        <f t="shared" si="40"/>
        <v>0.56795719277524592</v>
      </c>
      <c r="K139" s="156">
        <f t="shared" si="40"/>
        <v>0.57095165943176185</v>
      </c>
      <c r="L139" s="156">
        <f t="shared" si="40"/>
        <v>0.57519186588529292</v>
      </c>
      <c r="M139" s="156">
        <f t="shared" si="40"/>
        <v>0.5810556737904442</v>
      </c>
      <c r="N139" s="156">
        <f t="shared" si="40"/>
        <v>0.58882280178941537</v>
      </c>
      <c r="O139" s="156">
        <f t="shared" si="40"/>
        <v>0.60102847220373878</v>
      </c>
      <c r="P139" s="156">
        <f t="shared" si="40"/>
        <v>0.61965918944574649</v>
      </c>
      <c r="Q139" s="156">
        <f t="shared" si="40"/>
        <v>0.63983955394215608</v>
      </c>
      <c r="R139" s="156">
        <f t="shared" ref="R139:V139" si="41">IF(R121=0,"",R121/R103)</f>
        <v>0.66144901532383715</v>
      </c>
      <c r="S139" s="156">
        <f t="shared" si="41"/>
        <v>0.68055798753053443</v>
      </c>
      <c r="T139" s="156">
        <f t="shared" si="41"/>
        <v>0.69721991378636283</v>
      </c>
      <c r="U139" s="156">
        <f t="shared" si="41"/>
        <v>0.71300501780630998</v>
      </c>
      <c r="V139" s="156">
        <f t="shared" si="41"/>
        <v>0.72878804810336273</v>
      </c>
      <c r="W139" s="156">
        <f t="shared" ref="W139:Y139" si="42">IF(W121=0,"",W121/W103)</f>
        <v>0.74457841665075597</v>
      </c>
      <c r="X139" s="156">
        <f t="shared" si="42"/>
        <v>0.75834636480595041</v>
      </c>
      <c r="Y139" s="156">
        <f t="shared" si="42"/>
        <v>0.7678414793696301</v>
      </c>
      <c r="DA139" s="63" t="s">
        <v>2047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0.91018735777760129</v>
      </c>
      <c r="C140" s="156">
        <f t="shared" si="43"/>
        <v>0.83989092169563273</v>
      </c>
      <c r="D140" s="156">
        <f t="shared" si="43"/>
        <v>0.9302342387567708</v>
      </c>
      <c r="E140" s="156">
        <f t="shared" si="43"/>
        <v>0.95945532900691777</v>
      </c>
      <c r="F140" s="156">
        <f t="shared" si="43"/>
        <v>0.94823531252089477</v>
      </c>
      <c r="G140" s="156">
        <f t="shared" si="43"/>
        <v>0.95038806719924784</v>
      </c>
      <c r="H140" s="156">
        <f t="shared" si="43"/>
        <v>0.93416015426465793</v>
      </c>
      <c r="I140" s="156">
        <f t="shared" si="43"/>
        <v>0.94634307485192815</v>
      </c>
      <c r="J140" s="156">
        <f t="shared" si="43"/>
        <v>0.95001440711959817</v>
      </c>
      <c r="K140" s="156">
        <f t="shared" si="43"/>
        <v>0.95361939735000512</v>
      </c>
      <c r="L140" s="156">
        <f t="shared" si="43"/>
        <v>0.95414010418786055</v>
      </c>
      <c r="M140" s="156">
        <f t="shared" si="43"/>
        <v>0.93273266129478538</v>
      </c>
      <c r="N140" s="156">
        <f t="shared" si="43"/>
        <v>0.95619624946044846</v>
      </c>
      <c r="O140" s="156">
        <f t="shared" si="43"/>
        <v>0.97380969833900555</v>
      </c>
      <c r="P140" s="156">
        <f t="shared" si="43"/>
        <v>0.95124733915039472</v>
      </c>
      <c r="Q140" s="156">
        <f t="shared" si="43"/>
        <v>0.99081662701656481</v>
      </c>
      <c r="R140" s="156">
        <f t="shared" ref="R140:V140" si="44">IF(R122=0,"",R122/R104)</f>
        <v>0.98588662709458319</v>
      </c>
      <c r="S140" s="156">
        <f t="shared" si="44"/>
        <v>0.97549958382697233</v>
      </c>
      <c r="T140" s="156">
        <f t="shared" si="44"/>
        <v>0.97251364834780962</v>
      </c>
      <c r="U140" s="156">
        <f t="shared" si="44"/>
        <v>0.96651932502917992</v>
      </c>
      <c r="V140" s="156">
        <f t="shared" si="44"/>
        <v>0.97487081815290277</v>
      </c>
      <c r="W140" s="156">
        <f t="shared" ref="W140:Y140" si="45">IF(W122=0,"",W122/W104)</f>
        <v>0.97402534771165306</v>
      </c>
      <c r="X140" s="156">
        <f t="shared" si="45"/>
        <v>0.97332283177346191</v>
      </c>
      <c r="Y140" s="156">
        <f t="shared" si="45"/>
        <v>0.9810486233590836</v>
      </c>
      <c r="DA140" s="63" t="s">
        <v>2048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0.53749708739601787</v>
      </c>
      <c r="C141" s="157">
        <f t="shared" si="46"/>
        <v>0.53749708739601787</v>
      </c>
      <c r="D141" s="157">
        <f t="shared" si="46"/>
        <v>0.5432160936784316</v>
      </c>
      <c r="E141" s="157">
        <f t="shared" si="46"/>
        <v>0.55434075156005269</v>
      </c>
      <c r="F141" s="157">
        <f t="shared" si="46"/>
        <v>0.55894395535144126</v>
      </c>
      <c r="G141" s="157">
        <f t="shared" si="46"/>
        <v>0.56199513301950421</v>
      </c>
      <c r="H141" s="157">
        <f t="shared" si="46"/>
        <v>0.56470187351939438</v>
      </c>
      <c r="I141" s="157">
        <f t="shared" si="46"/>
        <v>0.56829691608033872</v>
      </c>
      <c r="J141" s="157">
        <f t="shared" si="46"/>
        <v>0.5715284216055323</v>
      </c>
      <c r="K141" s="157">
        <f t="shared" si="46"/>
        <v>0.574935701243105</v>
      </c>
      <c r="L141" s="157">
        <f t="shared" si="46"/>
        <v>0.57793779337002193</v>
      </c>
      <c r="M141" s="157">
        <f t="shared" si="46"/>
        <v>0.57921327939561418</v>
      </c>
      <c r="N141" s="157">
        <f t="shared" si="46"/>
        <v>0.5868398576550462</v>
      </c>
      <c r="O141" s="157">
        <f t="shared" si="46"/>
        <v>0.60407579380509069</v>
      </c>
      <c r="P141" s="157">
        <f t="shared" si="46"/>
        <v>0.62464598716282083</v>
      </c>
      <c r="Q141" s="157">
        <f t="shared" si="46"/>
        <v>0.6575620792739969</v>
      </c>
      <c r="R141" s="157">
        <f t="shared" ref="R141:V141" si="47">IF(R123=0,"",R123/R105)</f>
        <v>0.67882620184837972</v>
      </c>
      <c r="S141" s="157">
        <f t="shared" si="47"/>
        <v>0.69272809178907968</v>
      </c>
      <c r="T141" s="157">
        <f t="shared" si="47"/>
        <v>0.70048003318446761</v>
      </c>
      <c r="U141" s="157">
        <f t="shared" si="47"/>
        <v>0.7060068890943304</v>
      </c>
      <c r="V141" s="157">
        <f t="shared" si="47"/>
        <v>0.72010161285563601</v>
      </c>
      <c r="W141" s="157">
        <f t="shared" ref="W141:Y141" si="48">IF(W123=0,"",W123/W105)</f>
        <v>0.74152059449234431</v>
      </c>
      <c r="X141" s="157">
        <f t="shared" si="48"/>
        <v>0.76012449903607282</v>
      </c>
      <c r="Y141" s="157">
        <f t="shared" si="48"/>
        <v>0.76939160775587268</v>
      </c>
      <c r="DA141" s="131" t="s">
        <v>2049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:Y142" si="51">IF(W124=0,"",W124/W106)</f>
        <v>1</v>
      </c>
      <c r="X142" s="158">
        <f t="shared" si="51"/>
        <v>1</v>
      </c>
      <c r="Y142" s="158">
        <f t="shared" si="51"/>
        <v>1</v>
      </c>
      <c r="DA142" s="132" t="s">
        <v>2050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0.60636878733371902</v>
      </c>
      <c r="C143" s="157">
        <f t="shared" si="52"/>
        <v>0.61822692551926084</v>
      </c>
      <c r="D143" s="157">
        <f t="shared" si="52"/>
        <v>0.62169823925864676</v>
      </c>
      <c r="E143" s="157">
        <f t="shared" si="52"/>
        <v>0.62351668173932195</v>
      </c>
      <c r="F143" s="157">
        <f t="shared" si="52"/>
        <v>0.62572327123134852</v>
      </c>
      <c r="G143" s="157">
        <f t="shared" si="52"/>
        <v>0.62827503372946192</v>
      </c>
      <c r="H143" s="157">
        <f t="shared" si="52"/>
        <v>0.63001233955226965</v>
      </c>
      <c r="I143" s="157">
        <f t="shared" si="52"/>
        <v>0.63125248314733773</v>
      </c>
      <c r="J143" s="157">
        <f t="shared" si="52"/>
        <v>0.63239693169685229</v>
      </c>
      <c r="K143" s="157">
        <f t="shared" si="52"/>
        <v>0.63393820093873832</v>
      </c>
      <c r="L143" s="157">
        <f t="shared" si="52"/>
        <v>0.6358605867237157</v>
      </c>
      <c r="M143" s="157">
        <f t="shared" si="52"/>
        <v>0.63883354517642044</v>
      </c>
      <c r="N143" s="157">
        <f t="shared" si="52"/>
        <v>0.64299318170857678</v>
      </c>
      <c r="O143" s="157">
        <f t="shared" si="52"/>
        <v>0.64879080646197829</v>
      </c>
      <c r="P143" s="157">
        <f t="shared" si="52"/>
        <v>0.65516714321869296</v>
      </c>
      <c r="Q143" s="157">
        <f t="shared" si="52"/>
        <v>0.66708279500583745</v>
      </c>
      <c r="R143" s="157">
        <f t="shared" ref="R143:V143" si="53">IF(R125=0,"",R125/R107)</f>
        <v>0.67832046933855283</v>
      </c>
      <c r="S143" s="157">
        <f t="shared" si="53"/>
        <v>0.69103752427202036</v>
      </c>
      <c r="T143" s="157">
        <f t="shared" si="53"/>
        <v>0.70566454869230344</v>
      </c>
      <c r="U143" s="157">
        <f t="shared" si="53"/>
        <v>0.72084162873958302</v>
      </c>
      <c r="V143" s="157">
        <f t="shared" si="53"/>
        <v>0.73296908771267177</v>
      </c>
      <c r="W143" s="157">
        <f t="shared" ref="W143:Y143" si="54">IF(W125=0,"",W125/W107)</f>
        <v>0.74284332086945315</v>
      </c>
      <c r="X143" s="157">
        <f t="shared" si="54"/>
        <v>0.75153191869173441</v>
      </c>
      <c r="Y143" s="157">
        <f t="shared" si="54"/>
        <v>0.76240081181061459</v>
      </c>
      <c r="DA143" s="131" t="s">
        <v>2051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0.93251627751524335</v>
      </c>
      <c r="C144" s="158">
        <f t="shared" si="55"/>
        <v>0.87961549751213564</v>
      </c>
      <c r="D144" s="158">
        <f t="shared" si="55"/>
        <v>0.94845278076098449</v>
      </c>
      <c r="E144" s="158">
        <f t="shared" si="55"/>
        <v>0.96996871960827302</v>
      </c>
      <c r="F144" s="158">
        <f t="shared" si="55"/>
        <v>0.96065351327080384</v>
      </c>
      <c r="G144" s="158">
        <f t="shared" si="55"/>
        <v>0.96233921176203219</v>
      </c>
      <c r="H144" s="158">
        <f t="shared" si="55"/>
        <v>0.94868633353112275</v>
      </c>
      <c r="I144" s="158">
        <f t="shared" si="55"/>
        <v>0.95832459356585464</v>
      </c>
      <c r="J144" s="158">
        <f t="shared" si="55"/>
        <v>0.96119185503618065</v>
      </c>
      <c r="K144" s="158">
        <f t="shared" si="55"/>
        <v>0.96402655491526634</v>
      </c>
      <c r="L144" s="158">
        <f t="shared" si="55"/>
        <v>0.96451531081414532</v>
      </c>
      <c r="M144" s="158">
        <f t="shared" si="55"/>
        <v>0.94750095962536629</v>
      </c>
      <c r="N144" s="158">
        <f t="shared" si="55"/>
        <v>0.96534041763183043</v>
      </c>
      <c r="O144" s="158">
        <f t="shared" si="55"/>
        <v>0.97978703613574347</v>
      </c>
      <c r="P144" s="158">
        <f t="shared" si="55"/>
        <v>0.95781411622261015</v>
      </c>
      <c r="Q144" s="158">
        <f t="shared" si="55"/>
        <v>0.99371000344698046</v>
      </c>
      <c r="R144" s="158">
        <f t="shared" ref="R144:V144" si="56">IF(R126=0,"",R126/R108)</f>
        <v>0.98856800676480305</v>
      </c>
      <c r="S144" s="158">
        <f t="shared" si="56"/>
        <v>0.97700391559351818</v>
      </c>
      <c r="T144" s="158">
        <f t="shared" si="56"/>
        <v>0.97394015351248253</v>
      </c>
      <c r="U144" s="158">
        <f t="shared" si="56"/>
        <v>0.96763369118790421</v>
      </c>
      <c r="V144" s="158">
        <f t="shared" si="56"/>
        <v>0.97454007230338424</v>
      </c>
      <c r="W144" s="158">
        <f t="shared" ref="W144:Y144" si="57">IF(W126=0,"",W126/W108)</f>
        <v>0.97458982423892604</v>
      </c>
      <c r="X144" s="158">
        <f t="shared" si="57"/>
        <v>0.97407422986675052</v>
      </c>
      <c r="Y144" s="158">
        <f t="shared" si="57"/>
        <v>0.97974631776273036</v>
      </c>
      <c r="DA144" s="132" t="s">
        <v>2052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0.60636878733371902</v>
      </c>
      <c r="C145" s="156">
        <f t="shared" si="58"/>
        <v>0.61711379194132865</v>
      </c>
      <c r="D145" s="156">
        <f t="shared" si="58"/>
        <v>0.6210130011168955</v>
      </c>
      <c r="E145" s="156">
        <f t="shared" si="58"/>
        <v>0.62369367089458749</v>
      </c>
      <c r="F145" s="156">
        <f t="shared" si="58"/>
        <v>0.6262468730451638</v>
      </c>
      <c r="G145" s="156">
        <f t="shared" si="58"/>
        <v>0.62854676938551601</v>
      </c>
      <c r="H145" s="156">
        <f t="shared" si="58"/>
        <v>0.63039502051965057</v>
      </c>
      <c r="I145" s="156">
        <f t="shared" si="58"/>
        <v>0.63247796757262453</v>
      </c>
      <c r="J145" s="156">
        <f t="shared" si="58"/>
        <v>0.63431181180140217</v>
      </c>
      <c r="K145" s="156">
        <f t="shared" si="58"/>
        <v>0.636036307805395</v>
      </c>
      <c r="L145" s="156">
        <f t="shared" si="58"/>
        <v>0.63744772944104744</v>
      </c>
      <c r="M145" s="156">
        <f t="shared" si="58"/>
        <v>0.63859930813006316</v>
      </c>
      <c r="N145" s="156">
        <f t="shared" si="58"/>
        <v>0.6421775737804446</v>
      </c>
      <c r="O145" s="156">
        <f t="shared" si="58"/>
        <v>0.64872602527091483</v>
      </c>
      <c r="P145" s="156">
        <f t="shared" si="58"/>
        <v>0.66034657114126061</v>
      </c>
      <c r="Q145" s="156">
        <f t="shared" si="58"/>
        <v>0.67401891187873886</v>
      </c>
      <c r="R145" s="156">
        <f t="shared" ref="R145:V145" si="59">IF(R127=0,"",R127/R109)</f>
        <v>0.68857132979404856</v>
      </c>
      <c r="S145" s="156">
        <f t="shared" si="59"/>
        <v>0.70015445441948865</v>
      </c>
      <c r="T145" s="156">
        <f t="shared" si="59"/>
        <v>0.70887120570719875</v>
      </c>
      <c r="U145" s="156">
        <f t="shared" si="59"/>
        <v>0.7189674838672957</v>
      </c>
      <c r="V145" s="156">
        <f t="shared" si="59"/>
        <v>0.72933467301214205</v>
      </c>
      <c r="W145" s="156">
        <f t="shared" ref="W145:Y145" si="60">IF(W127=0,"",W127/W109)</f>
        <v>0.74098510046457489</v>
      </c>
      <c r="X145" s="156">
        <f t="shared" si="60"/>
        <v>0.75288979463512129</v>
      </c>
      <c r="Y145" s="156">
        <f t="shared" si="60"/>
        <v>0.76347806035191124</v>
      </c>
      <c r="DA145" s="63" t="s">
        <v>2053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:Y146" si="63">IF(W128=0,"",W128/W110)</f>
        <v>1</v>
      </c>
      <c r="X146" s="156">
        <f t="shared" si="63"/>
        <v>1</v>
      </c>
      <c r="Y146" s="156">
        <f t="shared" si="63"/>
        <v>1</v>
      </c>
      <c r="DA146" s="63" t="s">
        <v>2054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0.66351177683371976</v>
      </c>
      <c r="C147" s="155">
        <f t="shared" si="64"/>
        <v>0.67859101305574288</v>
      </c>
      <c r="D147" s="155">
        <f t="shared" si="64"/>
        <v>0.68024261026367328</v>
      </c>
      <c r="E147" s="155">
        <f t="shared" si="64"/>
        <v>0.68340005251295244</v>
      </c>
      <c r="F147" s="155">
        <f t="shared" si="64"/>
        <v>0.68432293609043215</v>
      </c>
      <c r="G147" s="155">
        <f t="shared" si="64"/>
        <v>0.68764241442912177</v>
      </c>
      <c r="H147" s="155">
        <f t="shared" si="64"/>
        <v>0.69689788876514791</v>
      </c>
      <c r="I147" s="155">
        <f t="shared" si="64"/>
        <v>0.69749827596372693</v>
      </c>
      <c r="J147" s="155">
        <f t="shared" si="64"/>
        <v>0.69874010600227954</v>
      </c>
      <c r="K147" s="155">
        <f t="shared" si="64"/>
        <v>0.69956849983849134</v>
      </c>
      <c r="L147" s="155">
        <f t="shared" si="64"/>
        <v>0.70297716014201606</v>
      </c>
      <c r="M147" s="155">
        <f t="shared" si="64"/>
        <v>0.70261366635983824</v>
      </c>
      <c r="N147" s="155">
        <f t="shared" si="64"/>
        <v>0.70453463995208032</v>
      </c>
      <c r="O147" s="155">
        <f t="shared" si="64"/>
        <v>0.70241944587469429</v>
      </c>
      <c r="P147" s="155">
        <f t="shared" si="64"/>
        <v>0.71171361393989718</v>
      </c>
      <c r="Q147" s="155">
        <f t="shared" si="64"/>
        <v>0.71704179483380404</v>
      </c>
      <c r="R147" s="155">
        <f t="shared" ref="R147:V147" si="65">IF(R129=0,"",R129/R111)</f>
        <v>0.72304657382641102</v>
      </c>
      <c r="S147" s="155">
        <f t="shared" si="65"/>
        <v>0.72974536791489386</v>
      </c>
      <c r="T147" s="155">
        <f t="shared" si="65"/>
        <v>0.74061211056892429</v>
      </c>
      <c r="U147" s="155">
        <f t="shared" si="65"/>
        <v>0.75603747547658551</v>
      </c>
      <c r="V147" s="155">
        <f t="shared" si="65"/>
        <v>0.77008270344627539</v>
      </c>
      <c r="W147" s="155">
        <f t="shared" ref="W147:Y147" si="66">IF(W129=0,"",W129/W111)</f>
        <v>0.78062424255664498</v>
      </c>
      <c r="X147" s="155">
        <f t="shared" si="66"/>
        <v>0.78771687335780693</v>
      </c>
      <c r="Y147" s="155">
        <f t="shared" si="66"/>
        <v>0.80512253095464048</v>
      </c>
      <c r="DA147" s="130" t="s">
        <v>2055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0.56416416486908727</v>
      </c>
      <c r="C148" s="156">
        <f t="shared" si="67"/>
        <v>0.56583254542256567</v>
      </c>
      <c r="D148" s="156">
        <f t="shared" si="67"/>
        <v>0.56766965790445301</v>
      </c>
      <c r="E148" s="156">
        <f t="shared" si="67"/>
        <v>0.56911676423325996</v>
      </c>
      <c r="F148" s="156">
        <f t="shared" si="67"/>
        <v>0.57032223349686939</v>
      </c>
      <c r="G148" s="156">
        <f t="shared" si="67"/>
        <v>0.57133600089528125</v>
      </c>
      <c r="H148" s="156">
        <f t="shared" si="67"/>
        <v>0.5722149410663554</v>
      </c>
      <c r="I148" s="156">
        <f t="shared" si="67"/>
        <v>0.57277552185899339</v>
      </c>
      <c r="J148" s="156">
        <f t="shared" si="67"/>
        <v>0.57321206415723169</v>
      </c>
      <c r="K148" s="156">
        <f t="shared" si="67"/>
        <v>0.57388066897216594</v>
      </c>
      <c r="L148" s="156">
        <f t="shared" si="67"/>
        <v>0.57465814045913788</v>
      </c>
      <c r="M148" s="156">
        <f t="shared" si="67"/>
        <v>0.57539540405606759</v>
      </c>
      <c r="N148" s="156">
        <f t="shared" si="67"/>
        <v>0.57599543589994107</v>
      </c>
      <c r="O148" s="156">
        <f t="shared" si="67"/>
        <v>0.57648283578445192</v>
      </c>
      <c r="P148" s="156">
        <f t="shared" si="67"/>
        <v>0.57692986104550459</v>
      </c>
      <c r="Q148" s="156">
        <f t="shared" si="67"/>
        <v>0.57763300506376902</v>
      </c>
      <c r="R148" s="156">
        <f t="shared" ref="R148:V148" si="68">IF(R130=0,"",R130/R112)</f>
        <v>0.57940759908192474</v>
      </c>
      <c r="S148" s="156">
        <f t="shared" si="68"/>
        <v>0.58223753216804264</v>
      </c>
      <c r="T148" s="156">
        <f t="shared" si="68"/>
        <v>0.58540179821423022</v>
      </c>
      <c r="U148" s="156">
        <f t="shared" si="68"/>
        <v>0.58934645909220429</v>
      </c>
      <c r="V148" s="156">
        <f t="shared" si="68"/>
        <v>0.594044711281556</v>
      </c>
      <c r="W148" s="156">
        <f t="shared" ref="W148:Y148" si="69">IF(W130=0,"",W130/W112)</f>
        <v>0.59942552279493166</v>
      </c>
      <c r="X148" s="156">
        <f t="shared" si="69"/>
        <v>0.60426759996131352</v>
      </c>
      <c r="Y148" s="156">
        <f t="shared" si="69"/>
        <v>0.60828326268136867</v>
      </c>
      <c r="DA148" s="63" t="s">
        <v>2056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0.728184165129101</v>
      </c>
      <c r="C149" s="159">
        <f t="shared" si="70"/>
        <v>0.73304997966080343</v>
      </c>
      <c r="D149" s="159">
        <f t="shared" si="70"/>
        <v>0.73629014334562182</v>
      </c>
      <c r="E149" s="159">
        <f t="shared" si="70"/>
        <v>0.73888189348145139</v>
      </c>
      <c r="F149" s="159">
        <f t="shared" si="70"/>
        <v>0.74104765901357283</v>
      </c>
      <c r="G149" s="159">
        <f t="shared" si="70"/>
        <v>0.74306221861020139</v>
      </c>
      <c r="H149" s="159">
        <f t="shared" si="70"/>
        <v>0.74488755971169363</v>
      </c>
      <c r="I149" s="159">
        <f t="shared" si="70"/>
        <v>0.74613002371826831</v>
      </c>
      <c r="J149" s="159">
        <f t="shared" si="70"/>
        <v>0.74727455517725005</v>
      </c>
      <c r="K149" s="159">
        <f t="shared" si="70"/>
        <v>0.74880956101108953</v>
      </c>
      <c r="L149" s="159">
        <f t="shared" si="70"/>
        <v>0.75051545159588662</v>
      </c>
      <c r="M149" s="159">
        <f t="shared" si="70"/>
        <v>0.7524575073533939</v>
      </c>
      <c r="N149" s="159">
        <f t="shared" si="70"/>
        <v>0.75497575901788239</v>
      </c>
      <c r="O149" s="159">
        <f t="shared" si="70"/>
        <v>0.75841173134146744</v>
      </c>
      <c r="P149" s="159">
        <f t="shared" si="70"/>
        <v>0.76310346677261764</v>
      </c>
      <c r="Q149" s="159">
        <f t="shared" si="70"/>
        <v>0.76955685185522327</v>
      </c>
      <c r="R149" s="159">
        <f t="shared" ref="R149:V149" si="71">IF(R131=0,"",R131/R113)</f>
        <v>0.77764458485177224</v>
      </c>
      <c r="S149" s="159">
        <f t="shared" si="71"/>
        <v>0.7867102974194492</v>
      </c>
      <c r="T149" s="159">
        <f t="shared" si="71"/>
        <v>0.79684937795239763</v>
      </c>
      <c r="U149" s="159">
        <f t="shared" si="71"/>
        <v>0.80963702027764017</v>
      </c>
      <c r="V149" s="159">
        <f t="shared" si="71"/>
        <v>0.82298719549676502</v>
      </c>
      <c r="W149" s="159">
        <f t="shared" ref="W149:Y149" si="72">IF(W131=0,"",W131/W113)</f>
        <v>0.83714992149643641</v>
      </c>
      <c r="X149" s="159">
        <f t="shared" si="72"/>
        <v>0.8508285915241246</v>
      </c>
      <c r="Y149" s="159">
        <f t="shared" si="72"/>
        <v>0.86299192081652731</v>
      </c>
      <c r="DA149" s="60" t="s">
        <v>2057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25.792965954161385</v>
      </c>
      <c r="C151" s="117">
        <f t="shared" si="73"/>
        <v>29.448756037302996</v>
      </c>
      <c r="D151" s="117">
        <f t="shared" si="73"/>
        <v>36.304660594562826</v>
      </c>
      <c r="E151" s="117">
        <f t="shared" si="73"/>
        <v>43.905048244092612</v>
      </c>
      <c r="F151" s="117">
        <f t="shared" si="73"/>
        <v>52.699021172740878</v>
      </c>
      <c r="G151" s="117">
        <f t="shared" si="73"/>
        <v>61.388747175191213</v>
      </c>
      <c r="H151" s="117">
        <f t="shared" si="73"/>
        <v>66.34404463394101</v>
      </c>
      <c r="I151" s="117">
        <f t="shared" si="73"/>
        <v>70.509630158439407</v>
      </c>
      <c r="J151" s="117">
        <f t="shared" si="73"/>
        <v>71.681143222968927</v>
      </c>
      <c r="K151" s="117">
        <f t="shared" si="73"/>
        <v>70.736657738803359</v>
      </c>
      <c r="L151" s="117">
        <f t="shared" si="73"/>
        <v>74.891156956482291</v>
      </c>
      <c r="M151" s="117">
        <f t="shared" si="73"/>
        <v>76.946878186380474</v>
      </c>
      <c r="N151" s="117">
        <f t="shared" si="73"/>
        <v>77.600882894187009</v>
      </c>
      <c r="O151" s="117">
        <f t="shared" si="73"/>
        <v>84.384344702564164</v>
      </c>
      <c r="P151" s="117">
        <f t="shared" si="73"/>
        <v>95.510490337256158</v>
      </c>
      <c r="Q151" s="117">
        <f t="shared" si="73"/>
        <v>105.83844962476175</v>
      </c>
      <c r="R151" s="117">
        <f t="shared" ref="R151:V151" si="74">R152+R154+R156+R165</f>
        <v>125.7895197003259</v>
      </c>
      <c r="S151" s="117">
        <f t="shared" si="74"/>
        <v>142.68280137902059</v>
      </c>
      <c r="T151" s="117">
        <f t="shared" si="74"/>
        <v>148.85683116511936</v>
      </c>
      <c r="U151" s="117">
        <f t="shared" si="74"/>
        <v>141.82045096033744</v>
      </c>
      <c r="V151" s="117">
        <f t="shared" si="74"/>
        <v>142.17334494544195</v>
      </c>
      <c r="W151" s="117">
        <f t="shared" ref="W151:Y151" si="75">W152+W154+W156+W165</f>
        <v>159.67481122128862</v>
      </c>
      <c r="X151" s="117">
        <f t="shared" si="75"/>
        <v>187.78294594481105</v>
      </c>
      <c r="Y151" s="117">
        <f t="shared" si="75"/>
        <v>161.26740461427133</v>
      </c>
      <c r="DA151" s="129" t="s">
        <v>2209</v>
      </c>
    </row>
    <row r="152" spans="1:105" ht="12" customHeight="1" x14ac:dyDescent="0.25">
      <c r="A152" s="121" t="s">
        <v>57</v>
      </c>
      <c r="B152" s="122">
        <f t="shared" ref="B152:Y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X152" s="122">
        <f t="shared" si="76"/>
        <v>0</v>
      </c>
      <c r="Y152" s="122">
        <f t="shared" si="76"/>
        <v>0</v>
      </c>
      <c r="DA152" s="130" t="s">
        <v>2210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X153" s="98">
        <v>0</v>
      </c>
      <c r="Y153" s="98">
        <v>0</v>
      </c>
      <c r="DA153" s="63" t="s">
        <v>2211</v>
      </c>
    </row>
    <row r="154" spans="1:105" ht="12" customHeight="1" x14ac:dyDescent="0.25">
      <c r="A154" s="121" t="s">
        <v>92</v>
      </c>
      <c r="B154" s="122">
        <f t="shared" ref="B154:Y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X154" s="122">
        <f t="shared" si="77"/>
        <v>0</v>
      </c>
      <c r="Y154" s="122">
        <f t="shared" si="77"/>
        <v>0</v>
      </c>
      <c r="DA154" s="130" t="s">
        <v>2212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2213</v>
      </c>
    </row>
    <row r="156" spans="1:105" ht="12" customHeight="1" x14ac:dyDescent="0.25">
      <c r="A156" s="121" t="s">
        <v>55</v>
      </c>
      <c r="B156" s="122">
        <v>21.460244860546403</v>
      </c>
      <c r="C156" s="122">
        <v>24.352696849812649</v>
      </c>
      <c r="D156" s="122">
        <v>29.730110983649745</v>
      </c>
      <c r="E156" s="122">
        <v>35.711110572466225</v>
      </c>
      <c r="F156" s="122">
        <v>42.576025720999517</v>
      </c>
      <c r="G156" s="122">
        <v>49.168637190092483</v>
      </c>
      <c r="H156" s="122">
        <v>52.419711271534283</v>
      </c>
      <c r="I156" s="122">
        <v>55.006513609315299</v>
      </c>
      <c r="J156" s="122">
        <v>55.426417268035522</v>
      </c>
      <c r="K156" s="122">
        <v>54.061928368833051</v>
      </c>
      <c r="L156" s="122">
        <v>57.226809430778729</v>
      </c>
      <c r="M156" s="122">
        <v>58.920869261269331</v>
      </c>
      <c r="N156" s="122">
        <v>59.347503636296437</v>
      </c>
      <c r="O156" s="122">
        <v>65.553830103782829</v>
      </c>
      <c r="P156" s="122">
        <v>74.695708806658914</v>
      </c>
      <c r="Q156" s="122">
        <v>82.479425838397248</v>
      </c>
      <c r="R156" s="122">
        <v>98.317862934109812</v>
      </c>
      <c r="S156" s="122">
        <v>111.17860455210217</v>
      </c>
      <c r="T156" s="122">
        <v>114.29817194082133</v>
      </c>
      <c r="U156" s="122">
        <v>109.93624114985057</v>
      </c>
      <c r="V156" s="122">
        <v>110.15238242084621</v>
      </c>
      <c r="W156" s="122">
        <v>123.46825068504737</v>
      </c>
      <c r="X156" s="122">
        <v>144.85359854577487</v>
      </c>
      <c r="Y156" s="122">
        <v>123.85265340473195</v>
      </c>
      <c r="DA156" s="130" t="s">
        <v>2214</v>
      </c>
    </row>
    <row r="157" spans="1:105" ht="12" customHeight="1" x14ac:dyDescent="0.25">
      <c r="A157" s="97" t="s">
        <v>124</v>
      </c>
      <c r="B157" s="98">
        <v>21.455503271021005</v>
      </c>
      <c r="C157" s="98">
        <v>24.345044873567975</v>
      </c>
      <c r="D157" s="98">
        <v>29.726741096892145</v>
      </c>
      <c r="E157" s="98">
        <v>35.707728512909327</v>
      </c>
      <c r="F157" s="98">
        <v>42.570194892102137</v>
      </c>
      <c r="G157" s="98">
        <v>49.162003251958446</v>
      </c>
      <c r="H157" s="98">
        <v>52.410325689205152</v>
      </c>
      <c r="I157" s="98">
        <v>54.995700791286055</v>
      </c>
      <c r="J157" s="98">
        <v>55.41224717363648</v>
      </c>
      <c r="K157" s="98">
        <v>54.045082635675705</v>
      </c>
      <c r="L157" s="98">
        <v>57.207247508692419</v>
      </c>
      <c r="M157" s="98">
        <v>58.893927068403045</v>
      </c>
      <c r="N157" s="98">
        <v>59.328159185894314</v>
      </c>
      <c r="O157" s="98">
        <v>65.537736298563075</v>
      </c>
      <c r="P157" s="98">
        <v>74.654477175269662</v>
      </c>
      <c r="Q157" s="98">
        <v>82.467337854327738</v>
      </c>
      <c r="R157" s="98">
        <v>98.29119413384629</v>
      </c>
      <c r="S157" s="98">
        <v>111.12065746891768</v>
      </c>
      <c r="T157" s="98">
        <v>114.22975848607864</v>
      </c>
      <c r="U157" s="98">
        <v>109.85829777497308</v>
      </c>
      <c r="V157" s="98">
        <v>110.09159476156123</v>
      </c>
      <c r="W157" s="98">
        <v>123.38374601413318</v>
      </c>
      <c r="X157" s="98">
        <v>144.72518446132128</v>
      </c>
      <c r="Y157" s="98">
        <v>123.78235807620432</v>
      </c>
      <c r="DA157" s="63" t="s">
        <v>2215</v>
      </c>
    </row>
    <row r="158" spans="1:105" ht="12" customHeight="1" x14ac:dyDescent="0.25">
      <c r="A158" s="97" t="s">
        <v>123</v>
      </c>
      <c r="B158" s="98">
        <v>4.7415895253993768E-3</v>
      </c>
      <c r="C158" s="98">
        <v>7.6519762446736386E-3</v>
      </c>
      <c r="D158" s="98">
        <v>3.3698867576006735E-3</v>
      </c>
      <c r="E158" s="98">
        <v>3.3820595568967689E-3</v>
      </c>
      <c r="F158" s="98">
        <v>5.8308288973781845E-3</v>
      </c>
      <c r="G158" s="98">
        <v>6.6339381340342982E-3</v>
      </c>
      <c r="H158" s="98">
        <v>9.3855823291295031E-3</v>
      </c>
      <c r="I158" s="98">
        <v>1.0812818029243032E-2</v>
      </c>
      <c r="J158" s="98">
        <v>1.4170094399042359E-2</v>
      </c>
      <c r="K158" s="98">
        <v>1.6845733157346096E-2</v>
      </c>
      <c r="L158" s="98">
        <v>1.9561922086309885E-2</v>
      </c>
      <c r="M158" s="98">
        <v>2.6942192866288784E-2</v>
      </c>
      <c r="N158" s="98">
        <v>1.9344450402124295E-2</v>
      </c>
      <c r="O158" s="98">
        <v>1.6093805219759196E-2</v>
      </c>
      <c r="P158" s="98">
        <v>4.1231631389251233E-2</v>
      </c>
      <c r="Q158" s="98">
        <v>1.2087984069509507E-2</v>
      </c>
      <c r="R158" s="98">
        <v>2.6668800263516194E-2</v>
      </c>
      <c r="S158" s="98">
        <v>5.7947083184489781E-2</v>
      </c>
      <c r="T158" s="98">
        <v>6.8413454742699983E-2</v>
      </c>
      <c r="U158" s="98">
        <v>7.7943374877491131E-2</v>
      </c>
      <c r="V158" s="98">
        <v>6.0787659284978826E-2</v>
      </c>
      <c r="W158" s="98">
        <v>8.4504670914181096E-2</v>
      </c>
      <c r="X158" s="98">
        <v>0.12841408445359848</v>
      </c>
      <c r="Y158" s="98">
        <v>7.0295328527637244E-2</v>
      </c>
      <c r="DA158" s="63" t="s">
        <v>2216</v>
      </c>
    </row>
    <row r="159" spans="1:105" ht="12" customHeight="1" x14ac:dyDescent="0.25">
      <c r="A159" s="100" t="s">
        <v>50</v>
      </c>
      <c r="B159" s="101">
        <v>4.7415895253993768E-3</v>
      </c>
      <c r="C159" s="101">
        <v>7.6519762446736386E-3</v>
      </c>
      <c r="D159" s="101">
        <v>3.3698867576006735E-3</v>
      </c>
      <c r="E159" s="101">
        <v>3.3820595568967689E-3</v>
      </c>
      <c r="F159" s="101">
        <v>5.8308288973781845E-3</v>
      </c>
      <c r="G159" s="101">
        <v>6.6339381340342982E-3</v>
      </c>
      <c r="H159" s="101">
        <v>9.3855823291295031E-3</v>
      </c>
      <c r="I159" s="101">
        <v>1.0812818029243032E-2</v>
      </c>
      <c r="J159" s="101">
        <v>1.4170094399042359E-2</v>
      </c>
      <c r="K159" s="101">
        <v>1.6845733157346096E-2</v>
      </c>
      <c r="L159" s="101">
        <v>1.9561922086309885E-2</v>
      </c>
      <c r="M159" s="101">
        <v>2.6942192866288784E-2</v>
      </c>
      <c r="N159" s="101">
        <v>1.9344450402124295E-2</v>
      </c>
      <c r="O159" s="101">
        <v>1.6093805219759196E-2</v>
      </c>
      <c r="P159" s="101">
        <v>4.1231631389251233E-2</v>
      </c>
      <c r="Q159" s="101">
        <v>1.2087984069509507E-2</v>
      </c>
      <c r="R159" s="101">
        <v>2.6668800263516194E-2</v>
      </c>
      <c r="S159" s="101">
        <v>5.7947083184489781E-2</v>
      </c>
      <c r="T159" s="101">
        <v>6.8413454742699983E-2</v>
      </c>
      <c r="U159" s="101">
        <v>7.7943374877491131E-2</v>
      </c>
      <c r="V159" s="101">
        <v>6.0787659284978826E-2</v>
      </c>
      <c r="W159" s="101">
        <v>8.4504670914181096E-2</v>
      </c>
      <c r="X159" s="101">
        <v>0.12841408445359848</v>
      </c>
      <c r="Y159" s="101">
        <v>7.0295328527637244E-2</v>
      </c>
      <c r="DA159" s="131" t="s">
        <v>2217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X160" s="104">
        <v>0</v>
      </c>
      <c r="Y160" s="104">
        <v>0</v>
      </c>
      <c r="DA160" s="132" t="s">
        <v>2218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X161" s="101">
        <v>0</v>
      </c>
      <c r="Y161" s="101">
        <v>0</v>
      </c>
      <c r="DA161" s="131" t="s">
        <v>2219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X162" s="104">
        <v>0</v>
      </c>
      <c r="Y162" s="104">
        <v>0</v>
      </c>
      <c r="DA162" s="132" t="s">
        <v>2220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2221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X164" s="98">
        <v>0</v>
      </c>
      <c r="Y164" s="98">
        <v>0</v>
      </c>
      <c r="DA164" s="63" t="s">
        <v>2222</v>
      </c>
    </row>
    <row r="165" spans="1:105" ht="12" customHeight="1" x14ac:dyDescent="0.25">
      <c r="A165" s="121" t="s">
        <v>54</v>
      </c>
      <c r="B165" s="122">
        <v>4.3327210936149809</v>
      </c>
      <c r="C165" s="122">
        <v>5.0960591874903463</v>
      </c>
      <c r="D165" s="122">
        <v>6.5745496109130794</v>
      </c>
      <c r="E165" s="122">
        <v>8.1939376716263848</v>
      </c>
      <c r="F165" s="122">
        <v>10.122995451741362</v>
      </c>
      <c r="G165" s="122">
        <v>12.220109985098734</v>
      </c>
      <c r="H165" s="122">
        <v>13.924333362406724</v>
      </c>
      <c r="I165" s="122">
        <v>15.503116549124103</v>
      </c>
      <c r="J165" s="122">
        <v>16.254725954933406</v>
      </c>
      <c r="K165" s="122">
        <v>16.674729369970311</v>
      </c>
      <c r="L165" s="122">
        <v>17.664347525703569</v>
      </c>
      <c r="M165" s="122">
        <v>18.026008925111142</v>
      </c>
      <c r="N165" s="122">
        <v>18.253379257890572</v>
      </c>
      <c r="O165" s="122">
        <v>18.830514598781328</v>
      </c>
      <c r="P165" s="122">
        <v>20.814781530597248</v>
      </c>
      <c r="Q165" s="122">
        <v>23.359023786364499</v>
      </c>
      <c r="R165" s="122">
        <v>27.471656766216089</v>
      </c>
      <c r="S165" s="122">
        <v>31.504196826918427</v>
      </c>
      <c r="T165" s="122">
        <v>34.558659224298033</v>
      </c>
      <c r="U165" s="122">
        <v>31.884209810486869</v>
      </c>
      <c r="V165" s="122">
        <v>32.020962524595745</v>
      </c>
      <c r="W165" s="122">
        <v>36.206560536241263</v>
      </c>
      <c r="X165" s="122">
        <v>42.929347399036182</v>
      </c>
      <c r="Y165" s="122">
        <v>37.414751209539375</v>
      </c>
      <c r="DA165" s="130" t="s">
        <v>2223</v>
      </c>
    </row>
    <row r="166" spans="1:105" ht="12" customHeight="1" x14ac:dyDescent="0.25">
      <c r="A166" s="97" t="s">
        <v>50</v>
      </c>
      <c r="B166" s="98">
        <v>4.3327210936149809</v>
      </c>
      <c r="C166" s="98">
        <v>5.0960591874903463</v>
      </c>
      <c r="D166" s="98">
        <v>6.5745496109130794</v>
      </c>
      <c r="E166" s="98">
        <v>8.1939376716263848</v>
      </c>
      <c r="F166" s="98">
        <v>10.122995451741362</v>
      </c>
      <c r="G166" s="98">
        <v>12.220109985098734</v>
      </c>
      <c r="H166" s="98">
        <v>13.924333362406724</v>
      </c>
      <c r="I166" s="98">
        <v>15.503116549124103</v>
      </c>
      <c r="J166" s="98">
        <v>16.254725954933406</v>
      </c>
      <c r="K166" s="98">
        <v>16.674729369970311</v>
      </c>
      <c r="L166" s="98">
        <v>17.664347525703569</v>
      </c>
      <c r="M166" s="98">
        <v>18.026008925111142</v>
      </c>
      <c r="N166" s="98">
        <v>18.253379257890572</v>
      </c>
      <c r="O166" s="98">
        <v>18.830514598781328</v>
      </c>
      <c r="P166" s="98">
        <v>20.814781530597248</v>
      </c>
      <c r="Q166" s="98">
        <v>23.359023786364499</v>
      </c>
      <c r="R166" s="98">
        <v>27.471656766216089</v>
      </c>
      <c r="S166" s="98">
        <v>31.504196826918427</v>
      </c>
      <c r="T166" s="98">
        <v>34.558659224298033</v>
      </c>
      <c r="U166" s="98">
        <v>31.884209810486869</v>
      </c>
      <c r="V166" s="98">
        <v>32.020962524595745</v>
      </c>
      <c r="W166" s="98">
        <v>36.206560536241263</v>
      </c>
      <c r="X166" s="98">
        <v>42.929347399036182</v>
      </c>
      <c r="Y166" s="98">
        <v>37.414751209539375</v>
      </c>
      <c r="DA166" s="63" t="s">
        <v>2224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0</v>
      </c>
      <c r="DA167" s="60" t="s">
        <v>2225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3543.5775684520859</v>
      </c>
      <c r="C169" s="117">
        <f t="shared" si="78"/>
        <v>4087.5330824261637</v>
      </c>
      <c r="D169" s="117">
        <f t="shared" si="78"/>
        <v>3801.6104037855835</v>
      </c>
      <c r="E169" s="117">
        <f t="shared" si="78"/>
        <v>3916.0975624121825</v>
      </c>
      <c r="F169" s="117">
        <f t="shared" si="78"/>
        <v>3846.1964324960263</v>
      </c>
      <c r="G169" s="117">
        <f t="shared" si="78"/>
        <v>3938.4492582335774</v>
      </c>
      <c r="H169" s="117">
        <f t="shared" si="78"/>
        <v>4064.2091459802409</v>
      </c>
      <c r="I169" s="117">
        <f t="shared" si="78"/>
        <v>3900.4584442982</v>
      </c>
      <c r="J169" s="117">
        <f t="shared" si="78"/>
        <v>3696.7465746188145</v>
      </c>
      <c r="K169" s="117">
        <f t="shared" si="78"/>
        <v>3640.080637963677</v>
      </c>
      <c r="L169" s="117">
        <f t="shared" si="78"/>
        <v>3902.3000650291965</v>
      </c>
      <c r="M169" s="117">
        <f t="shared" si="78"/>
        <v>3626.5905790809043</v>
      </c>
      <c r="N169" s="117">
        <f t="shared" si="78"/>
        <v>3480.7711632552578</v>
      </c>
      <c r="O169" s="117">
        <f t="shared" si="78"/>
        <v>3229.1521890736508</v>
      </c>
      <c r="P169" s="117">
        <f t="shared" si="78"/>
        <v>3165.7246723263897</v>
      </c>
      <c r="Q169" s="117">
        <f t="shared" si="78"/>
        <v>3080.7440928365563</v>
      </c>
      <c r="R169" s="117">
        <f t="shared" ref="R169:V169" si="79">R170+R172+R174+R183</f>
        <v>3020.0441367668063</v>
      </c>
      <c r="S169" s="117">
        <f t="shared" si="79"/>
        <v>3081.572395693172</v>
      </c>
      <c r="T169" s="117">
        <f t="shared" si="79"/>
        <v>3101.0797743906269</v>
      </c>
      <c r="U169" s="117">
        <f t="shared" si="79"/>
        <v>2980.8518124270195</v>
      </c>
      <c r="V169" s="117">
        <f t="shared" si="79"/>
        <v>2923.5207991101179</v>
      </c>
      <c r="W169" s="117">
        <f t="shared" ref="W169:Y169" si="80">W170+W172+W174+W183</f>
        <v>2916.7608314317772</v>
      </c>
      <c r="X169" s="117">
        <f t="shared" si="80"/>
        <v>2931.3107720021753</v>
      </c>
      <c r="Y169" s="117">
        <f t="shared" si="80"/>
        <v>2762.3738117114453</v>
      </c>
      <c r="DA169" s="129" t="s">
        <v>2377</v>
      </c>
    </row>
    <row r="170" spans="1:105" ht="12" customHeight="1" x14ac:dyDescent="0.25">
      <c r="A170" s="121" t="s">
        <v>57</v>
      </c>
      <c r="B170" s="122">
        <f t="shared" ref="B170:Y170" si="81">B171</f>
        <v>1469.9630549821907</v>
      </c>
      <c r="C170" s="122">
        <f t="shared" si="81"/>
        <v>1983.0520070180644</v>
      </c>
      <c r="D170" s="122">
        <f t="shared" si="81"/>
        <v>1813.4086730836987</v>
      </c>
      <c r="E170" s="122">
        <f t="shared" si="81"/>
        <v>1863.0705545276658</v>
      </c>
      <c r="F170" s="122">
        <f t="shared" si="81"/>
        <v>1890.365226930677</v>
      </c>
      <c r="G170" s="122">
        <f t="shared" si="81"/>
        <v>1933.674370312144</v>
      </c>
      <c r="H170" s="122">
        <f t="shared" si="81"/>
        <v>1968.3800462196366</v>
      </c>
      <c r="I170" s="122">
        <f t="shared" si="81"/>
        <v>1893.9565270178325</v>
      </c>
      <c r="J170" s="122">
        <f t="shared" si="81"/>
        <v>1705.9113119007027</v>
      </c>
      <c r="K170" s="122">
        <f t="shared" si="81"/>
        <v>1675.1947054319226</v>
      </c>
      <c r="L170" s="122">
        <f t="shared" si="81"/>
        <v>1886.1851915760976</v>
      </c>
      <c r="M170" s="122">
        <f t="shared" si="81"/>
        <v>1620.2546094634511</v>
      </c>
      <c r="N170" s="122">
        <f t="shared" si="81"/>
        <v>1508.744408138346</v>
      </c>
      <c r="O170" s="122">
        <f t="shared" si="81"/>
        <v>1326.5118311795743</v>
      </c>
      <c r="P170" s="122">
        <f t="shared" si="81"/>
        <v>1221.6942117369836</v>
      </c>
      <c r="Q170" s="122">
        <f t="shared" si="81"/>
        <v>1152.8750063396781</v>
      </c>
      <c r="R170" s="122">
        <f t="shared" si="81"/>
        <v>1058.9340021239045</v>
      </c>
      <c r="S170" s="122">
        <f t="shared" si="81"/>
        <v>1029.4130208386819</v>
      </c>
      <c r="T170" s="122">
        <f t="shared" si="81"/>
        <v>1034.0151425221159</v>
      </c>
      <c r="U170" s="122">
        <f t="shared" si="81"/>
        <v>999.18883987438983</v>
      </c>
      <c r="V170" s="122">
        <f t="shared" si="81"/>
        <v>970.08318333389593</v>
      </c>
      <c r="W170" s="122">
        <f t="shared" si="81"/>
        <v>937.36511602257599</v>
      </c>
      <c r="X170" s="122">
        <f t="shared" si="81"/>
        <v>908.29254830941477</v>
      </c>
      <c r="Y170" s="122">
        <f t="shared" si="81"/>
        <v>920.99276953414176</v>
      </c>
      <c r="DA170" s="130" t="s">
        <v>2378</v>
      </c>
    </row>
    <row r="171" spans="1:105" ht="12" customHeight="1" x14ac:dyDescent="0.25">
      <c r="A171" s="97" t="s">
        <v>53</v>
      </c>
      <c r="B171" s="98">
        <v>1469.9630549821907</v>
      </c>
      <c r="C171" s="98">
        <v>1983.0520070180644</v>
      </c>
      <c r="D171" s="98">
        <v>1813.4086730836987</v>
      </c>
      <c r="E171" s="98">
        <v>1863.0705545276658</v>
      </c>
      <c r="F171" s="98">
        <v>1890.365226930677</v>
      </c>
      <c r="G171" s="98">
        <v>1933.674370312144</v>
      </c>
      <c r="H171" s="98">
        <v>1968.3800462196366</v>
      </c>
      <c r="I171" s="98">
        <v>1893.9565270178325</v>
      </c>
      <c r="J171" s="98">
        <v>1705.9113119007027</v>
      </c>
      <c r="K171" s="98">
        <v>1675.1947054319226</v>
      </c>
      <c r="L171" s="98">
        <v>1886.1851915760976</v>
      </c>
      <c r="M171" s="98">
        <v>1620.2546094634511</v>
      </c>
      <c r="N171" s="98">
        <v>1508.744408138346</v>
      </c>
      <c r="O171" s="98">
        <v>1326.5118311795743</v>
      </c>
      <c r="P171" s="98">
        <v>1221.6942117369836</v>
      </c>
      <c r="Q171" s="98">
        <v>1152.8750063396781</v>
      </c>
      <c r="R171" s="98">
        <v>1058.9340021239045</v>
      </c>
      <c r="S171" s="98">
        <v>1029.4130208386819</v>
      </c>
      <c r="T171" s="98">
        <v>1034.0151425221159</v>
      </c>
      <c r="U171" s="98">
        <v>999.18883987438983</v>
      </c>
      <c r="V171" s="98">
        <v>970.08318333389593</v>
      </c>
      <c r="W171" s="98">
        <v>937.36511602257599</v>
      </c>
      <c r="X171" s="98">
        <v>908.29254830941477</v>
      </c>
      <c r="Y171" s="98">
        <v>920.99276953414176</v>
      </c>
      <c r="DA171" s="63" t="s">
        <v>2379</v>
      </c>
    </row>
    <row r="172" spans="1:105" ht="12" customHeight="1" x14ac:dyDescent="0.25">
      <c r="A172" s="121" t="s">
        <v>92</v>
      </c>
      <c r="B172" s="122">
        <f t="shared" ref="B172:Y172" si="82">B173</f>
        <v>234.63121843935542</v>
      </c>
      <c r="C172" s="122">
        <f t="shared" si="82"/>
        <v>215.72767871539764</v>
      </c>
      <c r="D172" s="122">
        <f t="shared" si="82"/>
        <v>141.94856035648343</v>
      </c>
      <c r="E172" s="122">
        <f t="shared" si="82"/>
        <v>267.29363044338623</v>
      </c>
      <c r="F172" s="122">
        <f t="shared" si="82"/>
        <v>176.46014601493056</v>
      </c>
      <c r="G172" s="122">
        <f t="shared" si="82"/>
        <v>179.06953845299839</v>
      </c>
      <c r="H172" s="122">
        <f t="shared" si="82"/>
        <v>192.13943866526606</v>
      </c>
      <c r="I172" s="122">
        <f t="shared" si="82"/>
        <v>116.6492430129821</v>
      </c>
      <c r="J172" s="122">
        <f t="shared" si="82"/>
        <v>125.41460133272088</v>
      </c>
      <c r="K172" s="122">
        <f t="shared" si="82"/>
        <v>171.00972254486868</v>
      </c>
      <c r="L172" s="122">
        <f t="shared" si="82"/>
        <v>151.43953952269862</v>
      </c>
      <c r="M172" s="122">
        <f t="shared" si="82"/>
        <v>154.70579944057025</v>
      </c>
      <c r="N172" s="122">
        <f t="shared" si="82"/>
        <v>168.06072360646473</v>
      </c>
      <c r="O172" s="122">
        <f t="shared" si="82"/>
        <v>167.30931258994676</v>
      </c>
      <c r="P172" s="122">
        <f t="shared" si="82"/>
        <v>130.54994595656908</v>
      </c>
      <c r="Q172" s="122">
        <f t="shared" si="82"/>
        <v>198.03202628242374</v>
      </c>
      <c r="R172" s="122">
        <f t="shared" si="82"/>
        <v>201.54966747478048</v>
      </c>
      <c r="S172" s="122">
        <f t="shared" si="82"/>
        <v>239.22496870477667</v>
      </c>
      <c r="T172" s="122">
        <f t="shared" si="82"/>
        <v>203.47816160358832</v>
      </c>
      <c r="U172" s="122">
        <f t="shared" si="82"/>
        <v>200.17510019167437</v>
      </c>
      <c r="V172" s="122">
        <f t="shared" si="82"/>
        <v>204.59446584431856</v>
      </c>
      <c r="W172" s="122">
        <f t="shared" si="82"/>
        <v>196.08336784040071</v>
      </c>
      <c r="X172" s="122">
        <f t="shared" si="82"/>
        <v>190.63911340229654</v>
      </c>
      <c r="Y172" s="122">
        <f t="shared" si="82"/>
        <v>184.0628638243937</v>
      </c>
      <c r="DA172" s="130" t="s">
        <v>2380</v>
      </c>
    </row>
    <row r="173" spans="1:105" ht="12" customHeight="1" x14ac:dyDescent="0.25">
      <c r="A173" s="97" t="s">
        <v>53</v>
      </c>
      <c r="B173" s="98">
        <f>RES_hhdet_fech!B147</f>
        <v>234.63121843935542</v>
      </c>
      <c r="C173" s="98">
        <f>RES_hhdet_fech!C147</f>
        <v>215.72767871539764</v>
      </c>
      <c r="D173" s="98">
        <f>RES_hhdet_fech!D147</f>
        <v>141.94856035648343</v>
      </c>
      <c r="E173" s="98">
        <f>RES_hhdet_fech!E147</f>
        <v>267.29363044338623</v>
      </c>
      <c r="F173" s="98">
        <f>RES_hhdet_fech!F147</f>
        <v>176.46014601493056</v>
      </c>
      <c r="G173" s="98">
        <f>RES_hhdet_fech!G147</f>
        <v>179.06953845299839</v>
      </c>
      <c r="H173" s="98">
        <f>RES_hhdet_fech!H147</f>
        <v>192.13943866526606</v>
      </c>
      <c r="I173" s="98">
        <f>RES_hhdet_fech!I147</f>
        <v>116.6492430129821</v>
      </c>
      <c r="J173" s="98">
        <f>RES_hhdet_fech!J147</f>
        <v>125.41460133272088</v>
      </c>
      <c r="K173" s="98">
        <f>RES_hhdet_fech!K147</f>
        <v>171.00972254486868</v>
      </c>
      <c r="L173" s="98">
        <f>RES_hhdet_fech!L147</f>
        <v>151.43953952269862</v>
      </c>
      <c r="M173" s="98">
        <f>RES_hhdet_fech!M147</f>
        <v>154.70579944057025</v>
      </c>
      <c r="N173" s="98">
        <f>RES_hhdet_fech!N147</f>
        <v>168.06072360646473</v>
      </c>
      <c r="O173" s="98">
        <f>RES_hhdet_fech!O147</f>
        <v>167.30931258994676</v>
      </c>
      <c r="P173" s="98">
        <f>RES_hhdet_fech!P147</f>
        <v>130.54994595656908</v>
      </c>
      <c r="Q173" s="98">
        <f>RES_hhdet_fech!Q147</f>
        <v>198.03202628242374</v>
      </c>
      <c r="R173" s="98">
        <f>RES_hhdet_fech!R147</f>
        <v>201.54966747478048</v>
      </c>
      <c r="S173" s="98">
        <f>RES_hhdet_fech!S147</f>
        <v>239.22496870477667</v>
      </c>
      <c r="T173" s="98">
        <f>RES_hhdet_fech!T147</f>
        <v>203.47816160358832</v>
      </c>
      <c r="U173" s="98">
        <f>RES_hhdet_fech!U147</f>
        <v>200.17510019167437</v>
      </c>
      <c r="V173" s="98">
        <f>RES_hhdet_fech!V147</f>
        <v>204.59446584431856</v>
      </c>
      <c r="W173" s="98">
        <f>RES_hhdet_fech!W147</f>
        <v>196.08336784040071</v>
      </c>
      <c r="X173" s="98">
        <f>RES_hhdet_fech!X147</f>
        <v>190.63911340229654</v>
      </c>
      <c r="Y173" s="98">
        <f>RES_hhdet_fech!Y147</f>
        <v>184.0628638243937</v>
      </c>
      <c r="DA173" s="63" t="s">
        <v>2381</v>
      </c>
    </row>
    <row r="174" spans="1:105" ht="12" customHeight="1" x14ac:dyDescent="0.25">
      <c r="A174" s="121" t="s">
        <v>55</v>
      </c>
      <c r="B174" s="122">
        <v>1262.0721952563845</v>
      </c>
      <c r="C174" s="122">
        <v>1259.5258269517903</v>
      </c>
      <c r="D174" s="122">
        <v>1222.3358826767255</v>
      </c>
      <c r="E174" s="122">
        <v>1151.554398929479</v>
      </c>
      <c r="F174" s="122">
        <v>1148.4656427646564</v>
      </c>
      <c r="G174" s="122">
        <v>1179.747355525488</v>
      </c>
      <c r="H174" s="122">
        <v>1172.1180103710572</v>
      </c>
      <c r="I174" s="122">
        <v>1163.4379185347029</v>
      </c>
      <c r="J174" s="122">
        <v>1149.3146920885645</v>
      </c>
      <c r="K174" s="122">
        <v>1104.4061095914935</v>
      </c>
      <c r="L174" s="122">
        <v>1149.1265271847344</v>
      </c>
      <c r="M174" s="122">
        <v>1183.652132167296</v>
      </c>
      <c r="N174" s="122">
        <v>1159.1091406976554</v>
      </c>
      <c r="O174" s="122">
        <v>1162.8564893356959</v>
      </c>
      <c r="P174" s="122">
        <v>1181.0035627348245</v>
      </c>
      <c r="Q174" s="122">
        <v>1108.4360673771705</v>
      </c>
      <c r="R174" s="122">
        <v>1134.0237293555888</v>
      </c>
      <c r="S174" s="122">
        <v>1174.8788244690061</v>
      </c>
      <c r="T174" s="122">
        <v>1179.4966834212396</v>
      </c>
      <c r="U174" s="122">
        <v>1148.6161091863135</v>
      </c>
      <c r="V174" s="122">
        <v>1128.5318488783919</v>
      </c>
      <c r="W174" s="122">
        <v>1157.6584261816777</v>
      </c>
      <c r="X174" s="122">
        <v>1195.1497615964693</v>
      </c>
      <c r="Y174" s="122">
        <v>1066.8859683327571</v>
      </c>
      <c r="DA174" s="130" t="s">
        <v>2382</v>
      </c>
    </row>
    <row r="175" spans="1:105" ht="12" customHeight="1" x14ac:dyDescent="0.25">
      <c r="A175" s="97" t="s">
        <v>124</v>
      </c>
      <c r="B175" s="98">
        <v>1309.5104762336377</v>
      </c>
      <c r="C175" s="98">
        <v>1286.2311806665598</v>
      </c>
      <c r="D175" s="98">
        <v>1276.2597396073668</v>
      </c>
      <c r="E175" s="98">
        <v>1206.5146882646482</v>
      </c>
      <c r="F175" s="98">
        <v>1207.2991858374046</v>
      </c>
      <c r="G175" s="98">
        <v>1262.5950720635205</v>
      </c>
      <c r="H175" s="98">
        <v>1225.571007877965</v>
      </c>
      <c r="I175" s="98">
        <v>1247.423321498889</v>
      </c>
      <c r="J175" s="98">
        <v>1260.8147826794063</v>
      </c>
      <c r="K175" s="98">
        <v>1235.6788500851819</v>
      </c>
      <c r="L175" s="98">
        <v>1285.6228340374389</v>
      </c>
      <c r="M175" s="98">
        <v>1299.7081016356592</v>
      </c>
      <c r="N175" s="98">
        <v>1287.3677378342611</v>
      </c>
      <c r="O175" s="98">
        <v>1325.8265600244481</v>
      </c>
      <c r="P175" s="98">
        <v>1303.9462711964425</v>
      </c>
      <c r="Q175" s="98">
        <v>1242.2031417746553</v>
      </c>
      <c r="R175" s="98">
        <v>1260.082272599454</v>
      </c>
      <c r="S175" s="98">
        <v>1297.4771110490753</v>
      </c>
      <c r="T175" s="98">
        <v>1289.5872330681448</v>
      </c>
      <c r="U175" s="98">
        <v>1214.5397887342792</v>
      </c>
      <c r="V175" s="98">
        <v>1171.6380675198302</v>
      </c>
      <c r="W175" s="98">
        <v>1232.8582393070271</v>
      </c>
      <c r="X175" s="98">
        <v>1339.326321676321</v>
      </c>
      <c r="Y175" s="98">
        <v>1108.1564280544678</v>
      </c>
      <c r="DA175" s="63" t="s">
        <v>2383</v>
      </c>
    </row>
    <row r="176" spans="1:105" ht="12" customHeight="1" x14ac:dyDescent="0.25">
      <c r="A176" s="97" t="s">
        <v>123</v>
      </c>
      <c r="B176" s="98">
        <v>773.31118793910548</v>
      </c>
      <c r="C176" s="98">
        <v>831.67645365330452</v>
      </c>
      <c r="D176" s="98">
        <v>752.94316198834099</v>
      </c>
      <c r="E176" s="98">
        <v>696.38702654337681</v>
      </c>
      <c r="F176" s="98">
        <v>710.08101774108843</v>
      </c>
      <c r="G176" s="98">
        <v>745.17151955693112</v>
      </c>
      <c r="H176" s="98">
        <v>740.28847934413182</v>
      </c>
      <c r="I176" s="98">
        <v>746.5330490924764</v>
      </c>
      <c r="J176" s="98">
        <v>754.17445821408614</v>
      </c>
      <c r="K176" s="98">
        <v>740.3440978138317</v>
      </c>
      <c r="L176" s="98">
        <v>775.48280131748436</v>
      </c>
      <c r="M176" s="98">
        <v>809.95965490598269</v>
      </c>
      <c r="N176" s="98">
        <v>792.90692604124081</v>
      </c>
      <c r="O176" s="98">
        <v>818.19870589370998</v>
      </c>
      <c r="P176" s="98">
        <v>849.00757884936047</v>
      </c>
      <c r="Q176" s="98">
        <v>800.75626409320023</v>
      </c>
      <c r="R176" s="98">
        <v>844.39263157914343</v>
      </c>
      <c r="S176" s="98">
        <v>904.51142404155701</v>
      </c>
      <c r="T176" s="98">
        <v>923.94343799093463</v>
      </c>
      <c r="U176" s="98">
        <v>895.37554153815699</v>
      </c>
      <c r="V176" s="98">
        <v>875.36361540457199</v>
      </c>
      <c r="W176" s="98">
        <v>942.43971505175159</v>
      </c>
      <c r="X176" s="98">
        <v>1044.1824689709222</v>
      </c>
      <c r="Y176" s="98">
        <v>867.63931044866467</v>
      </c>
      <c r="DA176" s="63" t="s">
        <v>2384</v>
      </c>
    </row>
    <row r="177" spans="1:105" ht="12" customHeight="1" x14ac:dyDescent="0.25">
      <c r="A177" s="100" t="s">
        <v>50</v>
      </c>
      <c r="B177" s="101">
        <v>150.16796469003486</v>
      </c>
      <c r="C177" s="101">
        <v>287.90943108263758</v>
      </c>
      <c r="D177" s="101">
        <v>114.998913363687</v>
      </c>
      <c r="E177" s="101">
        <v>63.355092425186633</v>
      </c>
      <c r="F177" s="101">
        <v>83.3388917671477</v>
      </c>
      <c r="G177" s="101">
        <v>84.404083470924434</v>
      </c>
      <c r="H177" s="101">
        <v>111.97034012927271</v>
      </c>
      <c r="I177" s="101">
        <v>92.787541779922321</v>
      </c>
      <c r="J177" s="101">
        <v>87.98216574911477</v>
      </c>
      <c r="K177" s="101">
        <v>80.782144078891037</v>
      </c>
      <c r="L177" s="101">
        <v>84.261419084378076</v>
      </c>
      <c r="M177" s="101">
        <v>129.48086946722805</v>
      </c>
      <c r="N177" s="101">
        <v>84.064975368302782</v>
      </c>
      <c r="O177" s="101">
        <v>54.1236696082238</v>
      </c>
      <c r="P177" s="101">
        <v>110.27290806756884</v>
      </c>
      <c r="Q177" s="101">
        <v>21.474384105590556</v>
      </c>
      <c r="R177" s="101">
        <v>37.105231362730386</v>
      </c>
      <c r="S177" s="101">
        <v>72.12148501080766</v>
      </c>
      <c r="T177" s="101">
        <v>84.788451712781495</v>
      </c>
      <c r="U177" s="101">
        <v>101.96761886940823</v>
      </c>
      <c r="V177" s="101">
        <v>78.589847187966413</v>
      </c>
      <c r="W177" s="101">
        <v>94.705974168889583</v>
      </c>
      <c r="X177" s="101">
        <v>116.12620410171951</v>
      </c>
      <c r="Y177" s="101">
        <v>71.302519395611895</v>
      </c>
      <c r="DA177" s="131" t="s">
        <v>2385</v>
      </c>
    </row>
    <row r="178" spans="1:105" ht="12" customHeight="1" x14ac:dyDescent="0.25">
      <c r="A178" s="103" t="s">
        <v>52</v>
      </c>
      <c r="B178" s="104">
        <v>623.14322324907073</v>
      </c>
      <c r="C178" s="104">
        <v>543.76702257066677</v>
      </c>
      <c r="D178" s="104">
        <v>637.94424862465394</v>
      </c>
      <c r="E178" s="104">
        <v>633.03193411819018</v>
      </c>
      <c r="F178" s="104">
        <v>626.7421259739408</v>
      </c>
      <c r="G178" s="104">
        <v>660.76743608600668</v>
      </c>
      <c r="H178" s="104">
        <v>628.31813921485912</v>
      </c>
      <c r="I178" s="104">
        <v>653.74550731255397</v>
      </c>
      <c r="J178" s="104">
        <v>666.19229246497139</v>
      </c>
      <c r="K178" s="104">
        <v>659.56195373494063</v>
      </c>
      <c r="L178" s="104">
        <v>691.22138223310628</v>
      </c>
      <c r="M178" s="104">
        <v>680.47878543875447</v>
      </c>
      <c r="N178" s="104">
        <v>708.84195067293808</v>
      </c>
      <c r="O178" s="104">
        <v>764.07503628548614</v>
      </c>
      <c r="P178" s="104">
        <v>738.73467078179169</v>
      </c>
      <c r="Q178" s="104">
        <v>779.28187998760973</v>
      </c>
      <c r="R178" s="104">
        <v>807.28740021641295</v>
      </c>
      <c r="S178" s="104">
        <v>832.38993903074925</v>
      </c>
      <c r="T178" s="104">
        <v>839.15498627815327</v>
      </c>
      <c r="U178" s="104">
        <v>793.40792266874882</v>
      </c>
      <c r="V178" s="104">
        <v>796.77376821660539</v>
      </c>
      <c r="W178" s="104">
        <v>847.73374088286209</v>
      </c>
      <c r="X178" s="104">
        <v>928.05626486920255</v>
      </c>
      <c r="Y178" s="104">
        <v>796.33679105305282</v>
      </c>
      <c r="DA178" s="132" t="s">
        <v>2386</v>
      </c>
    </row>
    <row r="179" spans="1:105" ht="12" customHeight="1" x14ac:dyDescent="0.25">
      <c r="A179" s="106" t="s">
        <v>122</v>
      </c>
      <c r="B179" s="101">
        <v>1025.5558223111561</v>
      </c>
      <c r="C179" s="101">
        <v>1223.3376867622785</v>
      </c>
      <c r="D179" s="101">
        <v>1124.1940571987629</v>
      </c>
      <c r="E179" s="101">
        <v>1043.3666097511218</v>
      </c>
      <c r="F179" s="101">
        <v>1048.4834032893432</v>
      </c>
      <c r="G179" s="101">
        <v>1075.7406509872887</v>
      </c>
      <c r="H179" s="101">
        <v>1149.8510778012546</v>
      </c>
      <c r="I179" s="101">
        <v>1135.4908754703933</v>
      </c>
      <c r="J179" s="101">
        <v>1130.625661136917</v>
      </c>
      <c r="K179" s="101">
        <v>1097.2224138777592</v>
      </c>
      <c r="L179" s="101">
        <v>1162.2535706802964</v>
      </c>
      <c r="M179" s="101">
        <v>1214.0164590203469</v>
      </c>
      <c r="N179" s="101">
        <v>1189.0228423923224</v>
      </c>
      <c r="O179" s="101">
        <v>1170.1444610825965</v>
      </c>
      <c r="P179" s="101">
        <v>1231.159854047256</v>
      </c>
      <c r="Q179" s="101">
        <v>1148.0596313483939</v>
      </c>
      <c r="R179" s="101">
        <v>1187.6808460473596</v>
      </c>
      <c r="S179" s="101">
        <v>1235.499754413659</v>
      </c>
      <c r="T179" s="101">
        <v>1249.6279362053488</v>
      </c>
      <c r="U179" s="101">
        <v>1252.5450157866385</v>
      </c>
      <c r="V179" s="101">
        <v>1246.2342624562311</v>
      </c>
      <c r="W179" s="101">
        <v>1249.8056871516187</v>
      </c>
      <c r="X179" s="101">
        <v>1233.9995147300567</v>
      </c>
      <c r="Y179" s="101">
        <v>1166.4943273363697</v>
      </c>
      <c r="DA179" s="131" t="s">
        <v>2387</v>
      </c>
    </row>
    <row r="180" spans="1:105" ht="12" customHeight="1" x14ac:dyDescent="0.25">
      <c r="A180" s="107" t="s">
        <v>121</v>
      </c>
      <c r="B180" s="104">
        <v>666.86775910749213</v>
      </c>
      <c r="C180" s="104">
        <v>859.73902446433112</v>
      </c>
      <c r="D180" s="104">
        <v>736.76644506581829</v>
      </c>
      <c r="E180" s="104">
        <v>670.71397003912261</v>
      </c>
      <c r="F180" s="104">
        <v>682.9857043312428</v>
      </c>
      <c r="G180" s="104">
        <v>702.37349310909678</v>
      </c>
      <c r="H180" s="104">
        <v>763.62440036455428</v>
      </c>
      <c r="I180" s="104">
        <v>748.19685839299473</v>
      </c>
      <c r="J180" s="104">
        <v>744.78954110278494</v>
      </c>
      <c r="K180" s="104">
        <v>722.74772549167119</v>
      </c>
      <c r="L180" s="104">
        <v>767.28930724516511</v>
      </c>
      <c r="M180" s="104">
        <v>818.66692690125808</v>
      </c>
      <c r="N180" s="104">
        <v>791.72987045026775</v>
      </c>
      <c r="O180" s="104">
        <v>774.67689132643761</v>
      </c>
      <c r="P180" s="104">
        <v>842.86478064155244</v>
      </c>
      <c r="Q180" s="104">
        <v>772.87824469319651</v>
      </c>
      <c r="R180" s="104">
        <v>819.37777218328358</v>
      </c>
      <c r="S180" s="104">
        <v>879.30208230714504</v>
      </c>
      <c r="T180" s="104">
        <v>908.49319048463826</v>
      </c>
      <c r="U180" s="104">
        <v>933.0355002573757</v>
      </c>
      <c r="V180" s="104">
        <v>935.70940962972418</v>
      </c>
      <c r="W180" s="104">
        <v>951.68479377326958</v>
      </c>
      <c r="X180" s="104">
        <v>952.8359767328202</v>
      </c>
      <c r="Y180" s="104">
        <v>908.36478291035235</v>
      </c>
      <c r="DA180" s="132" t="s">
        <v>2388</v>
      </c>
    </row>
    <row r="181" spans="1:105" ht="12" customHeight="1" x14ac:dyDescent="0.25">
      <c r="A181" s="108" t="s">
        <v>53</v>
      </c>
      <c r="B181" s="98">
        <v>114.32710959279191</v>
      </c>
      <c r="C181" s="98">
        <v>270.31335303067578</v>
      </c>
      <c r="D181" s="98">
        <v>100.20993222374857</v>
      </c>
      <c r="E181" s="98">
        <v>53.526602501683698</v>
      </c>
      <c r="F181" s="98">
        <v>71.900637114796126</v>
      </c>
      <c r="G181" s="98">
        <v>71.212032115549974</v>
      </c>
      <c r="H181" s="98">
        <v>106.01688278901123</v>
      </c>
      <c r="I181" s="98">
        <v>84.842282679856538</v>
      </c>
      <c r="J181" s="98">
        <v>79.039743178568841</v>
      </c>
      <c r="K181" s="98">
        <v>71.43494301950642</v>
      </c>
      <c r="L181" s="98">
        <v>75.098199057609435</v>
      </c>
      <c r="M181" s="98">
        <v>118.92403367128613</v>
      </c>
      <c r="N181" s="98">
        <v>76.688951411261812</v>
      </c>
      <c r="O181" s="98">
        <v>44.576362433147509</v>
      </c>
      <c r="P181" s="98">
        <v>104.68610841254834</v>
      </c>
      <c r="Q181" s="98">
        <v>14.913139664149922</v>
      </c>
      <c r="R181" s="98">
        <v>30.07790240530969</v>
      </c>
      <c r="S181" s="98">
        <v>67.436402513109599</v>
      </c>
      <c r="T181" s="98">
        <v>81.3220593191257</v>
      </c>
      <c r="U181" s="98">
        <v>107.45701440369425</v>
      </c>
      <c r="V181" s="98">
        <v>88.016792469633089</v>
      </c>
      <c r="W181" s="98">
        <v>93.36326953505187</v>
      </c>
      <c r="X181" s="98">
        <v>99.967569008286375</v>
      </c>
      <c r="Y181" s="98">
        <v>77.784461331434258</v>
      </c>
      <c r="DA181" s="63" t="s">
        <v>2389</v>
      </c>
    </row>
    <row r="182" spans="1:105" ht="12" customHeight="1" x14ac:dyDescent="0.25">
      <c r="A182" s="108" t="s">
        <v>52</v>
      </c>
      <c r="B182" s="98">
        <v>552.54064951470025</v>
      </c>
      <c r="C182" s="98">
        <v>589.42567143365534</v>
      </c>
      <c r="D182" s="98">
        <v>636.55651284206965</v>
      </c>
      <c r="E182" s="98">
        <v>617.18736753743883</v>
      </c>
      <c r="F182" s="98">
        <v>611.08506721644653</v>
      </c>
      <c r="G182" s="98">
        <v>631.16146099354671</v>
      </c>
      <c r="H182" s="98">
        <v>657.60751757554294</v>
      </c>
      <c r="I182" s="98">
        <v>663.35457571313816</v>
      </c>
      <c r="J182" s="98">
        <v>665.74979792421607</v>
      </c>
      <c r="K182" s="98">
        <v>651.3127824721646</v>
      </c>
      <c r="L182" s="98">
        <v>692.19110818755564</v>
      </c>
      <c r="M182" s="98">
        <v>699.74289322997197</v>
      </c>
      <c r="N182" s="98">
        <v>715.04091903900587</v>
      </c>
      <c r="O182" s="98">
        <v>730.10052889329006</v>
      </c>
      <c r="P182" s="98">
        <v>738.17867222900406</v>
      </c>
      <c r="Q182" s="98">
        <v>757.96510502904653</v>
      </c>
      <c r="R182" s="98">
        <v>789.29986977797398</v>
      </c>
      <c r="S182" s="98">
        <v>811.86567979403526</v>
      </c>
      <c r="T182" s="98">
        <v>827.17113116551263</v>
      </c>
      <c r="U182" s="98">
        <v>825.57848585368129</v>
      </c>
      <c r="V182" s="98">
        <v>847.69261716009112</v>
      </c>
      <c r="W182" s="98">
        <v>858.32152423821765</v>
      </c>
      <c r="X182" s="98">
        <v>852.86840772453377</v>
      </c>
      <c r="Y182" s="98">
        <v>830.58032157891796</v>
      </c>
      <c r="DA182" s="63" t="s">
        <v>2390</v>
      </c>
    </row>
    <row r="183" spans="1:105" ht="12" customHeight="1" x14ac:dyDescent="0.25">
      <c r="A183" s="121" t="s">
        <v>54</v>
      </c>
      <c r="B183" s="122">
        <v>576.91109977415545</v>
      </c>
      <c r="C183" s="122">
        <v>629.22756974091124</v>
      </c>
      <c r="D183" s="122">
        <v>623.91728766867584</v>
      </c>
      <c r="E183" s="122">
        <v>634.17897851165128</v>
      </c>
      <c r="F183" s="122">
        <v>630.90541678576244</v>
      </c>
      <c r="G183" s="122">
        <v>645.95799394294716</v>
      </c>
      <c r="H183" s="122">
        <v>731.57165072428108</v>
      </c>
      <c r="I183" s="122">
        <v>726.41475573268224</v>
      </c>
      <c r="J183" s="122">
        <v>716.10596929682663</v>
      </c>
      <c r="K183" s="122">
        <v>689.47010039539248</v>
      </c>
      <c r="L183" s="122">
        <v>715.54880674566584</v>
      </c>
      <c r="M183" s="122">
        <v>667.97803800958673</v>
      </c>
      <c r="N183" s="122">
        <v>644.85689081279145</v>
      </c>
      <c r="O183" s="122">
        <v>572.47455596843383</v>
      </c>
      <c r="P183" s="122">
        <v>632.47695189801289</v>
      </c>
      <c r="Q183" s="122">
        <v>621.40099283728387</v>
      </c>
      <c r="R183" s="122">
        <v>625.53673781253246</v>
      </c>
      <c r="S183" s="122">
        <v>638.05558168070729</v>
      </c>
      <c r="T183" s="122">
        <v>684.08978684368333</v>
      </c>
      <c r="U183" s="122">
        <v>632.87176317464184</v>
      </c>
      <c r="V183" s="122">
        <v>620.31130105351144</v>
      </c>
      <c r="W183" s="122">
        <v>625.65392138712298</v>
      </c>
      <c r="X183" s="122">
        <v>637.22934869399467</v>
      </c>
      <c r="Y183" s="122">
        <v>590.43221002015241</v>
      </c>
      <c r="DA183" s="130" t="s">
        <v>2391</v>
      </c>
    </row>
    <row r="184" spans="1:105" ht="12" customHeight="1" x14ac:dyDescent="0.25">
      <c r="A184" s="97" t="s">
        <v>50</v>
      </c>
      <c r="B184" s="98">
        <v>705.30019727065678</v>
      </c>
      <c r="C184" s="98">
        <v>723.1107395435464</v>
      </c>
      <c r="D184" s="98">
        <v>744.13466615353036</v>
      </c>
      <c r="E184" s="98">
        <v>757.65542394982401</v>
      </c>
      <c r="F184" s="98">
        <v>777.28464690254293</v>
      </c>
      <c r="G184" s="98">
        <v>806.57260310869526</v>
      </c>
      <c r="H184" s="98">
        <v>836.47153204620781</v>
      </c>
      <c r="I184" s="98">
        <v>868.6432594401723</v>
      </c>
      <c r="J184" s="98">
        <v>877.19476940719233</v>
      </c>
      <c r="K184" s="98">
        <v>858.10900034023302</v>
      </c>
      <c r="L184" s="98">
        <v>850.66346051172059</v>
      </c>
      <c r="M184" s="98">
        <v>808.15755776671301</v>
      </c>
      <c r="N184" s="98">
        <v>780.94665071004022</v>
      </c>
      <c r="O184" s="98">
        <v>760.87804476753001</v>
      </c>
      <c r="P184" s="98">
        <v>758.44890414447343</v>
      </c>
      <c r="Q184" s="98">
        <v>770.43484121280846</v>
      </c>
      <c r="R184" s="98">
        <v>792.05214405439699</v>
      </c>
      <c r="S184" s="98">
        <v>822.7572608438328</v>
      </c>
      <c r="T184" s="98">
        <v>873.25679240527199</v>
      </c>
      <c r="U184" s="98">
        <v>786.08911425876192</v>
      </c>
      <c r="V184" s="98">
        <v>762.08940106277726</v>
      </c>
      <c r="W184" s="98">
        <v>807.26043855267108</v>
      </c>
      <c r="X184" s="98">
        <v>905.81482342837</v>
      </c>
      <c r="Y184" s="98">
        <v>750.62139023671557</v>
      </c>
      <c r="DA184" s="63" t="s">
        <v>2392</v>
      </c>
    </row>
    <row r="185" spans="1:105" ht="12" customHeight="1" x14ac:dyDescent="0.25">
      <c r="A185" s="109" t="s">
        <v>120</v>
      </c>
      <c r="B185" s="33">
        <v>515.79033148211079</v>
      </c>
      <c r="C185" s="33">
        <v>592.09986307853251</v>
      </c>
      <c r="D185" s="33">
        <v>577.46928418398443</v>
      </c>
      <c r="E185" s="33">
        <v>587.68218114657986</v>
      </c>
      <c r="F185" s="33">
        <v>576.85137687068504</v>
      </c>
      <c r="G185" s="33">
        <v>589.97730866760605</v>
      </c>
      <c r="H185" s="33">
        <v>697.88569753760737</v>
      </c>
      <c r="I185" s="33">
        <v>682.82081548562167</v>
      </c>
      <c r="J185" s="33">
        <v>668.63095103321632</v>
      </c>
      <c r="K185" s="33">
        <v>640.180856181678</v>
      </c>
      <c r="L185" s="33">
        <v>675.78346048463072</v>
      </c>
      <c r="M185" s="33">
        <v>625.47128348086665</v>
      </c>
      <c r="N185" s="33">
        <v>603.5816855693389</v>
      </c>
      <c r="O185" s="33">
        <v>515.70076912826346</v>
      </c>
      <c r="P185" s="33">
        <v>594.80958034694186</v>
      </c>
      <c r="Q185" s="33">
        <v>579.1956006480533</v>
      </c>
      <c r="R185" s="33">
        <v>579.24855498442639</v>
      </c>
      <c r="S185" s="33">
        <v>587.15266908816363</v>
      </c>
      <c r="T185" s="33">
        <v>634.30409263974809</v>
      </c>
      <c r="U185" s="33">
        <v>595.54667207416264</v>
      </c>
      <c r="V185" s="33">
        <v>587.46608146778522</v>
      </c>
      <c r="W185" s="33">
        <v>584.6253790904525</v>
      </c>
      <c r="X185" s="33">
        <v>578.24349588731718</v>
      </c>
      <c r="Y185" s="33">
        <v>555.57503957582321</v>
      </c>
      <c r="DA185" s="60" t="s">
        <v>2393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3530.3185556648009</v>
      </c>
      <c r="C187" s="117">
        <f t="shared" si="83"/>
        <v>4420.5520387668439</v>
      </c>
      <c r="D187" s="117">
        <f t="shared" si="83"/>
        <v>4156.1673648762217</v>
      </c>
      <c r="E187" s="117">
        <f t="shared" si="83"/>
        <v>4608.0093362541274</v>
      </c>
      <c r="F187" s="117">
        <f t="shared" si="83"/>
        <v>4609.6178093888529</v>
      </c>
      <c r="G187" s="117">
        <f t="shared" si="83"/>
        <v>4883.7468200254179</v>
      </c>
      <c r="H187" s="117">
        <f t="shared" si="83"/>
        <v>5194.2514071520645</v>
      </c>
      <c r="I187" s="117">
        <f t="shared" si="83"/>
        <v>4992.7566032213681</v>
      </c>
      <c r="J187" s="117">
        <f t="shared" si="83"/>
        <v>4753.5366780570166</v>
      </c>
      <c r="K187" s="117">
        <f t="shared" si="83"/>
        <v>4869.5081624056938</v>
      </c>
      <c r="L187" s="117">
        <f t="shared" si="83"/>
        <v>5406.5518947550036</v>
      </c>
      <c r="M187" s="117">
        <f t="shared" si="83"/>
        <v>4998.7017284812446</v>
      </c>
      <c r="N187" s="117">
        <f t="shared" si="83"/>
        <v>4926.0436926008924</v>
      </c>
      <c r="O187" s="117">
        <f t="shared" si="83"/>
        <v>4647.9528880929201</v>
      </c>
      <c r="P187" s="117">
        <f t="shared" si="83"/>
        <v>4544.7454946410453</v>
      </c>
      <c r="Q187" s="117">
        <f t="shared" si="83"/>
        <v>4779.411502330845</v>
      </c>
      <c r="R187" s="117">
        <f t="shared" ref="R187:V187" si="84">R188+R190+R192+R201</f>
        <v>4807.3717171744265</v>
      </c>
      <c r="S187" s="117">
        <f t="shared" si="84"/>
        <v>5096.9430666390399</v>
      </c>
      <c r="T187" s="117">
        <f t="shared" si="84"/>
        <v>5186.4126054224434</v>
      </c>
      <c r="U187" s="117">
        <f t="shared" si="84"/>
        <v>5167.6171767417218</v>
      </c>
      <c r="V187" s="117">
        <f t="shared" si="84"/>
        <v>5200.584202732869</v>
      </c>
      <c r="W187" s="117">
        <f t="shared" ref="W187:Y187" si="85">W188+W190+W192+W201</f>
        <v>5199.4520503148706</v>
      </c>
      <c r="X187" s="117">
        <f t="shared" si="85"/>
        <v>5211.2670367926657</v>
      </c>
      <c r="Y187" s="117">
        <f t="shared" si="85"/>
        <v>5169.9920019210185</v>
      </c>
      <c r="DA187" s="129" t="s">
        <v>2545</v>
      </c>
    </row>
    <row r="188" spans="1:105" ht="12" customHeight="1" x14ac:dyDescent="0.25">
      <c r="A188" s="121" t="s">
        <v>57</v>
      </c>
      <c r="B188" s="122">
        <f t="shared" ref="B188:Y188" si="86">B189</f>
        <v>2056.7612398204037</v>
      </c>
      <c r="C188" s="122">
        <f t="shared" si="86"/>
        <v>2890.3056837048202</v>
      </c>
      <c r="D188" s="122">
        <f t="shared" si="86"/>
        <v>2756.6918262260901</v>
      </c>
      <c r="E188" s="122">
        <f t="shared" si="86"/>
        <v>2953.3285740007368</v>
      </c>
      <c r="F188" s="122">
        <f t="shared" si="86"/>
        <v>3121.0183274715637</v>
      </c>
      <c r="G188" s="122">
        <f t="shared" si="86"/>
        <v>3327.0684588402441</v>
      </c>
      <c r="H188" s="122">
        <f t="shared" si="86"/>
        <v>3512.6795199987837</v>
      </c>
      <c r="I188" s="122">
        <f t="shared" si="86"/>
        <v>3482.2846120209433</v>
      </c>
      <c r="J188" s="122">
        <f t="shared" si="86"/>
        <v>3216.6972785845546</v>
      </c>
      <c r="K188" s="122">
        <f t="shared" si="86"/>
        <v>3238.9691267485937</v>
      </c>
      <c r="L188" s="122">
        <f t="shared" si="86"/>
        <v>3756.2985898850843</v>
      </c>
      <c r="M188" s="122">
        <f t="shared" si="86"/>
        <v>3327.4312310810578</v>
      </c>
      <c r="N188" s="122">
        <f t="shared" si="86"/>
        <v>3210.0505437214824</v>
      </c>
      <c r="O188" s="122">
        <f t="shared" si="86"/>
        <v>2948.1676319171329</v>
      </c>
      <c r="P188" s="122">
        <f t="shared" si="86"/>
        <v>2864.6214425129569</v>
      </c>
      <c r="Q188" s="122">
        <f t="shared" si="86"/>
        <v>2889.7255531518972</v>
      </c>
      <c r="R188" s="122">
        <f t="shared" si="86"/>
        <v>2835.2723039760222</v>
      </c>
      <c r="S188" s="122">
        <f t="shared" si="86"/>
        <v>2911.8944358604704</v>
      </c>
      <c r="T188" s="122">
        <f t="shared" si="86"/>
        <v>3053.5436549395677</v>
      </c>
      <c r="U188" s="122">
        <f t="shared" si="86"/>
        <v>3069.8581556164586</v>
      </c>
      <c r="V188" s="122">
        <f t="shared" si="86"/>
        <v>3079.6956267948967</v>
      </c>
      <c r="W188" s="122">
        <f t="shared" si="86"/>
        <v>3059.2511822129804</v>
      </c>
      <c r="X188" s="122">
        <f t="shared" si="86"/>
        <v>3033.6226824344949</v>
      </c>
      <c r="Y188" s="122">
        <f t="shared" si="86"/>
        <v>3130.1149312789526</v>
      </c>
      <c r="DA188" s="130" t="s">
        <v>2546</v>
      </c>
    </row>
    <row r="189" spans="1:105" ht="12" customHeight="1" x14ac:dyDescent="0.25">
      <c r="A189" s="97" t="s">
        <v>53</v>
      </c>
      <c r="B189" s="98">
        <v>2056.7612398204037</v>
      </c>
      <c r="C189" s="98">
        <v>2890.3056837048202</v>
      </c>
      <c r="D189" s="98">
        <v>2756.6918262260901</v>
      </c>
      <c r="E189" s="98">
        <v>2953.3285740007368</v>
      </c>
      <c r="F189" s="98">
        <v>3121.0183274715637</v>
      </c>
      <c r="G189" s="98">
        <v>3327.0684588402441</v>
      </c>
      <c r="H189" s="98">
        <v>3512.6795199987837</v>
      </c>
      <c r="I189" s="98">
        <v>3482.2846120209433</v>
      </c>
      <c r="J189" s="98">
        <v>3216.6972785845546</v>
      </c>
      <c r="K189" s="98">
        <v>3238.9691267485937</v>
      </c>
      <c r="L189" s="98">
        <v>3756.2985898850843</v>
      </c>
      <c r="M189" s="98">
        <v>3327.4312310810578</v>
      </c>
      <c r="N189" s="98">
        <v>3210.0505437214824</v>
      </c>
      <c r="O189" s="98">
        <v>2948.1676319171329</v>
      </c>
      <c r="P189" s="98">
        <v>2864.6214425129569</v>
      </c>
      <c r="Q189" s="98">
        <v>2889.7255531518972</v>
      </c>
      <c r="R189" s="98">
        <v>2835.2723039760222</v>
      </c>
      <c r="S189" s="98">
        <v>2911.8944358604704</v>
      </c>
      <c r="T189" s="98">
        <v>3053.5436549395677</v>
      </c>
      <c r="U189" s="98">
        <v>3069.8581556164586</v>
      </c>
      <c r="V189" s="98">
        <v>3079.6956267948967</v>
      </c>
      <c r="W189" s="98">
        <v>3059.2511822129804</v>
      </c>
      <c r="X189" s="98">
        <v>3033.6226824344949</v>
      </c>
      <c r="Y189" s="98">
        <v>3130.1149312789526</v>
      </c>
      <c r="DA189" s="63" t="s">
        <v>2547</v>
      </c>
    </row>
    <row r="190" spans="1:105" ht="12" customHeight="1" x14ac:dyDescent="0.25">
      <c r="A190" s="121" t="s">
        <v>92</v>
      </c>
      <c r="B190" s="122">
        <f t="shared" ref="B190:Y190" si="87">B191</f>
        <v>398.23855370426213</v>
      </c>
      <c r="C190" s="122">
        <f t="shared" si="87"/>
        <v>391.06584783953548</v>
      </c>
      <c r="D190" s="122">
        <f t="shared" si="87"/>
        <v>275.10696561520888</v>
      </c>
      <c r="E190" s="122">
        <f t="shared" si="87"/>
        <v>557.39642617945594</v>
      </c>
      <c r="F190" s="122">
        <f t="shared" si="87"/>
        <v>388.04551718679289</v>
      </c>
      <c r="G190" s="122">
        <f t="shared" si="87"/>
        <v>415.02485522173833</v>
      </c>
      <c r="H190" s="122">
        <f t="shared" si="87"/>
        <v>467.8543425732766</v>
      </c>
      <c r="I190" s="122">
        <f t="shared" si="87"/>
        <v>293.0306627840323</v>
      </c>
      <c r="J190" s="122">
        <f t="shared" si="87"/>
        <v>320.75858640723737</v>
      </c>
      <c r="K190" s="122">
        <f t="shared" si="87"/>
        <v>447.35377915016733</v>
      </c>
      <c r="L190" s="122">
        <f t="shared" si="87"/>
        <v>407.79815070321769</v>
      </c>
      <c r="M190" s="122">
        <f t="shared" si="87"/>
        <v>436.02551039018641</v>
      </c>
      <c r="N190" s="122">
        <f t="shared" si="87"/>
        <v>500.17918529583193</v>
      </c>
      <c r="O190" s="122">
        <f t="shared" si="87"/>
        <v>520.98845029388144</v>
      </c>
      <c r="P190" s="122">
        <f t="shared" si="87"/>
        <v>422.54741324024411</v>
      </c>
      <c r="Q190" s="122">
        <f t="shared" si="87"/>
        <v>663.67403371579076</v>
      </c>
      <c r="R190" s="122">
        <f t="shared" si="87"/>
        <v>699.39164944168374</v>
      </c>
      <c r="S190" s="122">
        <f t="shared" si="87"/>
        <v>850.07201375848172</v>
      </c>
      <c r="T190" s="122">
        <f t="shared" si="87"/>
        <v>735.49477685800809</v>
      </c>
      <c r="U190" s="122">
        <f t="shared" si="87"/>
        <v>732.67501484451009</v>
      </c>
      <c r="V190" s="122">
        <f t="shared" si="87"/>
        <v>755.44228254804761</v>
      </c>
      <c r="W190" s="122">
        <f t="shared" si="87"/>
        <v>727.98182485788254</v>
      </c>
      <c r="X190" s="122">
        <f t="shared" si="87"/>
        <v>711.46328848205542</v>
      </c>
      <c r="Y190" s="122">
        <f t="shared" si="87"/>
        <v>690.51952028243034</v>
      </c>
      <c r="DA190" s="130" t="s">
        <v>2548</v>
      </c>
    </row>
    <row r="191" spans="1:105" ht="12" customHeight="1" x14ac:dyDescent="0.25">
      <c r="A191" s="97" t="s">
        <v>53</v>
      </c>
      <c r="B191" s="98">
        <f>RES_hhdet_tesh!B147</f>
        <v>398.23855370426213</v>
      </c>
      <c r="C191" s="98">
        <f>RES_hhdet_tesh!C147</f>
        <v>391.06584783953548</v>
      </c>
      <c r="D191" s="98">
        <f>RES_hhdet_tesh!D147</f>
        <v>275.10696561520888</v>
      </c>
      <c r="E191" s="98">
        <f>RES_hhdet_tesh!E147</f>
        <v>557.39642617945594</v>
      </c>
      <c r="F191" s="98">
        <f>RES_hhdet_tesh!F147</f>
        <v>388.04551718679289</v>
      </c>
      <c r="G191" s="98">
        <f>RES_hhdet_tesh!G147</f>
        <v>415.02485522173833</v>
      </c>
      <c r="H191" s="98">
        <f>RES_hhdet_tesh!H147</f>
        <v>467.8543425732766</v>
      </c>
      <c r="I191" s="98">
        <f>RES_hhdet_tesh!I147</f>
        <v>293.0306627840323</v>
      </c>
      <c r="J191" s="98">
        <f>RES_hhdet_tesh!J147</f>
        <v>320.75858640723737</v>
      </c>
      <c r="K191" s="98">
        <f>RES_hhdet_tesh!K147</f>
        <v>447.35377915016733</v>
      </c>
      <c r="L191" s="98">
        <f>RES_hhdet_tesh!L147</f>
        <v>407.79815070321769</v>
      </c>
      <c r="M191" s="98">
        <f>RES_hhdet_tesh!M147</f>
        <v>436.02551039018641</v>
      </c>
      <c r="N191" s="98">
        <f>RES_hhdet_tesh!N147</f>
        <v>500.17918529583193</v>
      </c>
      <c r="O191" s="98">
        <f>RES_hhdet_tesh!O147</f>
        <v>520.98845029388144</v>
      </c>
      <c r="P191" s="98">
        <f>RES_hhdet_tesh!P147</f>
        <v>422.54741324024411</v>
      </c>
      <c r="Q191" s="98">
        <f>RES_hhdet_tesh!Q147</f>
        <v>663.67403371579076</v>
      </c>
      <c r="R191" s="98">
        <f>RES_hhdet_tesh!R147</f>
        <v>699.39164944168374</v>
      </c>
      <c r="S191" s="98">
        <f>RES_hhdet_tesh!S147</f>
        <v>850.07201375848172</v>
      </c>
      <c r="T191" s="98">
        <f>RES_hhdet_tesh!T147</f>
        <v>735.49477685800809</v>
      </c>
      <c r="U191" s="98">
        <f>RES_hhdet_tesh!U147</f>
        <v>732.67501484451009</v>
      </c>
      <c r="V191" s="98">
        <f>RES_hhdet_tesh!V147</f>
        <v>755.44228254804761</v>
      </c>
      <c r="W191" s="98">
        <f>RES_hhdet_tesh!W147</f>
        <v>727.98182485788254</v>
      </c>
      <c r="X191" s="98">
        <f>RES_hhdet_tesh!X147</f>
        <v>711.46328848205542</v>
      </c>
      <c r="Y191" s="98">
        <f>RES_hhdet_tesh!Y147</f>
        <v>690.51952028243034</v>
      </c>
      <c r="DA191" s="63" t="s">
        <v>2549</v>
      </c>
    </row>
    <row r="192" spans="1:105" ht="12" customHeight="1" x14ac:dyDescent="0.25">
      <c r="A192" s="121" t="s">
        <v>55</v>
      </c>
      <c r="B192" s="122">
        <v>692.53145325389005</v>
      </c>
      <c r="C192" s="122">
        <v>712.19233322940056</v>
      </c>
      <c r="D192" s="122">
        <v>699.95344868255154</v>
      </c>
      <c r="E192" s="122">
        <v>663.88638885646128</v>
      </c>
      <c r="F192" s="122">
        <v>668.81091752030534</v>
      </c>
      <c r="G192" s="122">
        <v>697.46539138871515</v>
      </c>
      <c r="H192" s="122">
        <v>703.88680570981796</v>
      </c>
      <c r="I192" s="122">
        <v>710.76828865823484</v>
      </c>
      <c r="J192" s="122">
        <v>715.70885216989461</v>
      </c>
      <c r="K192" s="122">
        <v>700.85369268983413</v>
      </c>
      <c r="L192" s="122">
        <v>739.4406860576247</v>
      </c>
      <c r="M192" s="122">
        <v>765.91448867623308</v>
      </c>
      <c r="N192" s="122">
        <v>761.48994619416987</v>
      </c>
      <c r="O192" s="122">
        <v>776.67954550119703</v>
      </c>
      <c r="P192" s="122">
        <v>807.4341817188191</v>
      </c>
      <c r="Q192" s="122">
        <v>780.44143224760262</v>
      </c>
      <c r="R192" s="122">
        <v>820.41556867881854</v>
      </c>
      <c r="S192" s="122">
        <v>869.35851181634825</v>
      </c>
      <c r="T192" s="122">
        <v>890.72899277192255</v>
      </c>
      <c r="U192" s="122">
        <v>886.60923614978174</v>
      </c>
      <c r="V192" s="122">
        <v>887.75528969636116</v>
      </c>
      <c r="W192" s="122">
        <v>923.81842475858946</v>
      </c>
      <c r="X192" s="122">
        <v>964.22475571104997</v>
      </c>
      <c r="Y192" s="122">
        <v>873.98727507106889</v>
      </c>
      <c r="DA192" s="130" t="s">
        <v>2550</v>
      </c>
    </row>
    <row r="193" spans="1:105" ht="12" customHeight="1" x14ac:dyDescent="0.25">
      <c r="A193" s="97" t="s">
        <v>124</v>
      </c>
      <c r="B193" s="98">
        <v>703.85806689015249</v>
      </c>
      <c r="C193" s="98">
        <v>698.43244358675565</v>
      </c>
      <c r="D193" s="98">
        <v>700.33416170842554</v>
      </c>
      <c r="E193" s="98">
        <v>668.33040648110727</v>
      </c>
      <c r="F193" s="98">
        <v>673.48564560937712</v>
      </c>
      <c r="G193" s="98">
        <v>708.31604608078101</v>
      </c>
      <c r="H193" s="98">
        <v>691.59921704717942</v>
      </c>
      <c r="I193" s="98">
        <v>706.39464478047205</v>
      </c>
      <c r="J193" s="98">
        <v>716.08882458012738</v>
      </c>
      <c r="K193" s="98">
        <v>705.51288998086602</v>
      </c>
      <c r="L193" s="98">
        <v>739.47979673473276</v>
      </c>
      <c r="M193" s="98">
        <v>755.20276672680689</v>
      </c>
      <c r="N193" s="98">
        <v>758.03147832487105</v>
      </c>
      <c r="O193" s="98">
        <v>796.85951177863274</v>
      </c>
      <c r="P193" s="98">
        <v>808.00228949039115</v>
      </c>
      <c r="Q193" s="98">
        <v>794.8107041386404</v>
      </c>
      <c r="R193" s="98">
        <v>833.48017843793195</v>
      </c>
      <c r="S193" s="98">
        <v>883.00841156249044</v>
      </c>
      <c r="T193" s="98">
        <v>899.12589945976606</v>
      </c>
      <c r="U193" s="98">
        <v>865.97296369295657</v>
      </c>
      <c r="V193" s="98">
        <v>853.8758203113731</v>
      </c>
      <c r="W193" s="98">
        <v>917.95963577806504</v>
      </c>
      <c r="X193" s="98">
        <v>1015.6732473321631</v>
      </c>
      <c r="Y193" s="98">
        <v>850.88847109030769</v>
      </c>
      <c r="DA193" s="63" t="s">
        <v>2551</v>
      </c>
    </row>
    <row r="194" spans="1:105" ht="12" customHeight="1" x14ac:dyDescent="0.25">
      <c r="A194" s="97" t="s">
        <v>123</v>
      </c>
      <c r="B194" s="98">
        <v>703.85806689015249</v>
      </c>
      <c r="C194" s="98">
        <v>698.51750321142902</v>
      </c>
      <c r="D194" s="98">
        <v>700.41350911934023</v>
      </c>
      <c r="E194" s="98">
        <v>668.15224366832467</v>
      </c>
      <c r="F194" s="98">
        <v>673.32389577287586</v>
      </c>
      <c r="G194" s="98">
        <v>708.20212020363829</v>
      </c>
      <c r="H194" s="98">
        <v>691.54800006446328</v>
      </c>
      <c r="I194" s="98">
        <v>706.47638115675943</v>
      </c>
      <c r="J194" s="98">
        <v>716.47660078499916</v>
      </c>
      <c r="K194" s="98">
        <v>706.00649238885956</v>
      </c>
      <c r="L194" s="98">
        <v>739.91924084495849</v>
      </c>
      <c r="M194" s="98">
        <v>755.47582446186311</v>
      </c>
      <c r="N194" s="98">
        <v>758.17462885184773</v>
      </c>
      <c r="O194" s="98">
        <v>796.76983496771857</v>
      </c>
      <c r="P194" s="98">
        <v>807.61620029897313</v>
      </c>
      <c r="Q194" s="98">
        <v>793.40262065121033</v>
      </c>
      <c r="R194" s="98">
        <v>832.47540349108078</v>
      </c>
      <c r="S194" s="98">
        <v>882.3505177192809</v>
      </c>
      <c r="T194" s="98">
        <v>898.54760374758212</v>
      </c>
      <c r="U194" s="98">
        <v>865.39776405509599</v>
      </c>
      <c r="V194" s="98">
        <v>853.36644393073789</v>
      </c>
      <c r="W194" s="98">
        <v>917.96017115055361</v>
      </c>
      <c r="X194" s="98">
        <v>1016.326637586983</v>
      </c>
      <c r="Y194" s="98">
        <v>851.19635108788702</v>
      </c>
      <c r="DA194" s="63" t="s">
        <v>2552</v>
      </c>
    </row>
    <row r="195" spans="1:105" ht="12" customHeight="1" x14ac:dyDescent="0.25">
      <c r="A195" s="100" t="s">
        <v>50</v>
      </c>
      <c r="B195" s="101">
        <v>80.714843641081799</v>
      </c>
      <c r="C195" s="101">
        <v>154.75048064076222</v>
      </c>
      <c r="D195" s="101">
        <v>62.469260494686431</v>
      </c>
      <c r="E195" s="101">
        <v>35.12030955013455</v>
      </c>
      <c r="F195" s="101">
        <v>46.581769798935191</v>
      </c>
      <c r="G195" s="101">
        <v>47.434684117631512</v>
      </c>
      <c r="H195" s="101">
        <v>63.22986084960413</v>
      </c>
      <c r="I195" s="101">
        <v>52.730873844205441</v>
      </c>
      <c r="J195" s="101">
        <v>50.28430832002789</v>
      </c>
      <c r="K195" s="101">
        <v>46.444538653918755</v>
      </c>
      <c r="L195" s="101">
        <v>48.697858611852112</v>
      </c>
      <c r="M195" s="101">
        <v>74.997039023108627</v>
      </c>
      <c r="N195" s="101">
        <v>49.332678178909781</v>
      </c>
      <c r="O195" s="101">
        <v>32.69479868223226</v>
      </c>
      <c r="P195" s="101">
        <v>68.881529517181519</v>
      </c>
      <c r="Q195" s="101">
        <v>14.120740663600596</v>
      </c>
      <c r="R195" s="101">
        <v>25.188003274667647</v>
      </c>
      <c r="S195" s="101">
        <v>49.960578688531506</v>
      </c>
      <c r="T195" s="101">
        <v>59.392617469428806</v>
      </c>
      <c r="U195" s="101">
        <v>71.989841386347237</v>
      </c>
      <c r="V195" s="101">
        <v>56.592675714132575</v>
      </c>
      <c r="W195" s="101">
        <v>70.226430267691612</v>
      </c>
      <c r="X195" s="101">
        <v>88.27037271778029</v>
      </c>
      <c r="Y195" s="101">
        <v>54.859560034834132</v>
      </c>
      <c r="DA195" s="131" t="s">
        <v>2553</v>
      </c>
    </row>
    <row r="196" spans="1:105" ht="12" customHeight="1" x14ac:dyDescent="0.25">
      <c r="A196" s="103" t="s">
        <v>52</v>
      </c>
      <c r="B196" s="104">
        <v>623.14322324907073</v>
      </c>
      <c r="C196" s="104">
        <v>543.76702257066677</v>
      </c>
      <c r="D196" s="104">
        <v>637.94424862465394</v>
      </c>
      <c r="E196" s="104">
        <v>633.03193411819018</v>
      </c>
      <c r="F196" s="104">
        <v>626.7421259739408</v>
      </c>
      <c r="G196" s="104">
        <v>660.76743608600668</v>
      </c>
      <c r="H196" s="104">
        <v>628.31813921485912</v>
      </c>
      <c r="I196" s="104">
        <v>653.74550731255397</v>
      </c>
      <c r="J196" s="104">
        <v>666.19229246497139</v>
      </c>
      <c r="K196" s="104">
        <v>659.56195373494063</v>
      </c>
      <c r="L196" s="104">
        <v>691.22138223310628</v>
      </c>
      <c r="M196" s="104">
        <v>680.47878543875447</v>
      </c>
      <c r="N196" s="104">
        <v>708.84195067293808</v>
      </c>
      <c r="O196" s="104">
        <v>764.07503628548614</v>
      </c>
      <c r="P196" s="104">
        <v>738.73467078179169</v>
      </c>
      <c r="Q196" s="104">
        <v>779.28187998760973</v>
      </c>
      <c r="R196" s="104">
        <v>807.28740021641295</v>
      </c>
      <c r="S196" s="104">
        <v>832.38993903074925</v>
      </c>
      <c r="T196" s="104">
        <v>839.15498627815327</v>
      </c>
      <c r="U196" s="104">
        <v>793.40792266874882</v>
      </c>
      <c r="V196" s="104">
        <v>796.77376821660539</v>
      </c>
      <c r="W196" s="104">
        <v>847.73374088286209</v>
      </c>
      <c r="X196" s="104">
        <v>928.05626486920255</v>
      </c>
      <c r="Y196" s="104">
        <v>796.33679105305282</v>
      </c>
      <c r="DA196" s="132" t="s">
        <v>2554</v>
      </c>
    </row>
    <row r="197" spans="1:105" ht="12" customHeight="1" x14ac:dyDescent="0.25">
      <c r="A197" s="106" t="s">
        <v>122</v>
      </c>
      <c r="B197" s="101">
        <v>621.8650403178508</v>
      </c>
      <c r="C197" s="101">
        <v>756.30029695888811</v>
      </c>
      <c r="D197" s="101">
        <v>698.9094659455053</v>
      </c>
      <c r="E197" s="101">
        <v>650.55648634962552</v>
      </c>
      <c r="F197" s="101">
        <v>656.0604649379851</v>
      </c>
      <c r="G197" s="101">
        <v>675.86099378319204</v>
      </c>
      <c r="H197" s="101">
        <v>724.42036766226727</v>
      </c>
      <c r="I197" s="101">
        <v>716.78143473183013</v>
      </c>
      <c r="J197" s="101">
        <v>715.00419900071142</v>
      </c>
      <c r="K197" s="101">
        <v>695.5712030833264</v>
      </c>
      <c r="L197" s="101">
        <v>739.03123737450699</v>
      </c>
      <c r="M197" s="101">
        <v>775.55443841849285</v>
      </c>
      <c r="N197" s="101">
        <v>764.5335805540152</v>
      </c>
      <c r="O197" s="101">
        <v>759.17896858279471</v>
      </c>
      <c r="P197" s="101">
        <v>806.61548442168385</v>
      </c>
      <c r="Q197" s="101">
        <v>765.85082771325801</v>
      </c>
      <c r="R197" s="101">
        <v>805.62822891525445</v>
      </c>
      <c r="S197" s="101">
        <v>853.77669152870419</v>
      </c>
      <c r="T197" s="101">
        <v>881.81813363564197</v>
      </c>
      <c r="U197" s="101">
        <v>902.886589249287</v>
      </c>
      <c r="V197" s="101">
        <v>913.45119042881811</v>
      </c>
      <c r="W197" s="101">
        <v>928.40980708523716</v>
      </c>
      <c r="X197" s="101">
        <v>927.39002296974877</v>
      </c>
      <c r="Y197" s="101">
        <v>889.33622213372519</v>
      </c>
      <c r="DA197" s="131" t="s">
        <v>2555</v>
      </c>
    </row>
    <row r="198" spans="1:105" ht="12" customHeight="1" x14ac:dyDescent="0.25">
      <c r="A198" s="107" t="s">
        <v>121</v>
      </c>
      <c r="B198" s="104">
        <v>621.86504031785068</v>
      </c>
      <c r="C198" s="104">
        <v>756.23976973479091</v>
      </c>
      <c r="D198" s="104">
        <v>698.78818359406046</v>
      </c>
      <c r="E198" s="104">
        <v>650.57157074222926</v>
      </c>
      <c r="F198" s="104">
        <v>656.11261637954283</v>
      </c>
      <c r="G198" s="104">
        <v>675.92155372115326</v>
      </c>
      <c r="H198" s="104">
        <v>724.44003257675104</v>
      </c>
      <c r="I198" s="104">
        <v>717.01545022671598</v>
      </c>
      <c r="J198" s="104">
        <v>715.88564062413161</v>
      </c>
      <c r="K198" s="104">
        <v>696.74799987858034</v>
      </c>
      <c r="L198" s="104">
        <v>740.06228466194068</v>
      </c>
      <c r="M198" s="104">
        <v>775.68769885249174</v>
      </c>
      <c r="N198" s="104">
        <v>764.28884379205635</v>
      </c>
      <c r="O198" s="104">
        <v>759.01837531558169</v>
      </c>
      <c r="P198" s="104">
        <v>807.30778496535265</v>
      </c>
      <c r="Q198" s="104">
        <v>768.01684319817252</v>
      </c>
      <c r="R198" s="104">
        <v>810.01065103461372</v>
      </c>
      <c r="S198" s="104">
        <v>859.08157740361457</v>
      </c>
      <c r="T198" s="104">
        <v>884.8179974056535</v>
      </c>
      <c r="U198" s="104">
        <v>902.83658512339719</v>
      </c>
      <c r="V198" s="104">
        <v>911.88631571550843</v>
      </c>
      <c r="W198" s="104">
        <v>927.50231589434929</v>
      </c>
      <c r="X198" s="104">
        <v>928.1329702253546</v>
      </c>
      <c r="Y198" s="104">
        <v>889.96705124175958</v>
      </c>
      <c r="DA198" s="132" t="s">
        <v>2556</v>
      </c>
    </row>
    <row r="199" spans="1:105" ht="12" customHeight="1" x14ac:dyDescent="0.25">
      <c r="A199" s="108" t="s">
        <v>53</v>
      </c>
      <c r="B199" s="98">
        <v>69.324390803150422</v>
      </c>
      <c r="C199" s="98">
        <v>166.8140983011354</v>
      </c>
      <c r="D199" s="98">
        <v>62.231670751990798</v>
      </c>
      <c r="E199" s="98">
        <v>33.384203204790509</v>
      </c>
      <c r="F199" s="98">
        <v>45.027549163096126</v>
      </c>
      <c r="G199" s="98">
        <v>44.760092727606548</v>
      </c>
      <c r="H199" s="98">
        <v>66.832515001208122</v>
      </c>
      <c r="I199" s="98">
        <v>53.66087451357776</v>
      </c>
      <c r="J199" s="98">
        <v>50.135842699915514</v>
      </c>
      <c r="K199" s="98">
        <v>45.435217406415646</v>
      </c>
      <c r="L199" s="98">
        <v>47.871176474384939</v>
      </c>
      <c r="M199" s="98">
        <v>75.944805622519652</v>
      </c>
      <c r="N199" s="98">
        <v>49.247924753050512</v>
      </c>
      <c r="O199" s="98">
        <v>28.917846422291507</v>
      </c>
      <c r="P199" s="98">
        <v>69.129112736348574</v>
      </c>
      <c r="Q199" s="98">
        <v>10.051738169125992</v>
      </c>
      <c r="R199" s="98">
        <v>20.710781256639709</v>
      </c>
      <c r="S199" s="98">
        <v>47.21589760957928</v>
      </c>
      <c r="T199" s="98">
        <v>57.646866240140973</v>
      </c>
      <c r="U199" s="98">
        <v>77.2580992697158</v>
      </c>
      <c r="V199" s="98">
        <v>64.193698555417413</v>
      </c>
      <c r="W199" s="98">
        <v>69.180791656131603</v>
      </c>
      <c r="X199" s="98">
        <v>75.264562500821029</v>
      </c>
      <c r="Y199" s="98">
        <v>59.386729662841674</v>
      </c>
      <c r="DA199" s="63" t="s">
        <v>2557</v>
      </c>
    </row>
    <row r="200" spans="1:105" ht="12" customHeight="1" x14ac:dyDescent="0.25">
      <c r="A200" s="108" t="s">
        <v>52</v>
      </c>
      <c r="B200" s="98">
        <v>552.54064951470025</v>
      </c>
      <c r="C200" s="98">
        <v>589.42567143365534</v>
      </c>
      <c r="D200" s="98">
        <v>636.55651284206965</v>
      </c>
      <c r="E200" s="98">
        <v>617.18736753743883</v>
      </c>
      <c r="F200" s="98">
        <v>611.08506721644653</v>
      </c>
      <c r="G200" s="98">
        <v>631.16146099354671</v>
      </c>
      <c r="H200" s="98">
        <v>657.60751757554294</v>
      </c>
      <c r="I200" s="98">
        <v>663.35457571313816</v>
      </c>
      <c r="J200" s="98">
        <v>665.74979792421607</v>
      </c>
      <c r="K200" s="98">
        <v>651.3127824721646</v>
      </c>
      <c r="L200" s="98">
        <v>692.19110818755564</v>
      </c>
      <c r="M200" s="98">
        <v>699.74289322997197</v>
      </c>
      <c r="N200" s="98">
        <v>715.04091903900587</v>
      </c>
      <c r="O200" s="98">
        <v>730.10052889329006</v>
      </c>
      <c r="P200" s="98">
        <v>738.17867222900406</v>
      </c>
      <c r="Q200" s="98">
        <v>757.96510502904653</v>
      </c>
      <c r="R200" s="98">
        <v>789.29986977797398</v>
      </c>
      <c r="S200" s="98">
        <v>811.86567979403526</v>
      </c>
      <c r="T200" s="98">
        <v>827.17113116551263</v>
      </c>
      <c r="U200" s="98">
        <v>825.57848585368129</v>
      </c>
      <c r="V200" s="98">
        <v>847.69261716009112</v>
      </c>
      <c r="W200" s="98">
        <v>858.32152423821765</v>
      </c>
      <c r="X200" s="98">
        <v>852.86840772453377</v>
      </c>
      <c r="Y200" s="98">
        <v>830.58032157891796</v>
      </c>
      <c r="DA200" s="63" t="s">
        <v>2558</v>
      </c>
    </row>
    <row r="201" spans="1:105" ht="12" customHeight="1" x14ac:dyDescent="0.25">
      <c r="A201" s="121" t="s">
        <v>54</v>
      </c>
      <c r="B201" s="122">
        <v>382.78730888624523</v>
      </c>
      <c r="C201" s="122">
        <v>426.98817399308808</v>
      </c>
      <c r="D201" s="122">
        <v>424.41512435237115</v>
      </c>
      <c r="E201" s="122">
        <v>433.39794721747307</v>
      </c>
      <c r="F201" s="122">
        <v>431.7430472101907</v>
      </c>
      <c r="G201" s="122">
        <v>444.1881145747202</v>
      </c>
      <c r="H201" s="122">
        <v>509.83073887018566</v>
      </c>
      <c r="I201" s="122">
        <v>506.67303975815764</v>
      </c>
      <c r="J201" s="122">
        <v>500.37196089532972</v>
      </c>
      <c r="K201" s="122">
        <v>482.3315638170987</v>
      </c>
      <c r="L201" s="122">
        <v>503.01446810907652</v>
      </c>
      <c r="M201" s="122">
        <v>469.33049833376714</v>
      </c>
      <c r="N201" s="122">
        <v>454.32401738940803</v>
      </c>
      <c r="O201" s="122">
        <v>402.1172603807089</v>
      </c>
      <c r="P201" s="122">
        <v>450.14245716902525</v>
      </c>
      <c r="Q201" s="122">
        <v>445.57048321555391</v>
      </c>
      <c r="R201" s="122">
        <v>452.29219507790157</v>
      </c>
      <c r="S201" s="122">
        <v>465.61810520373933</v>
      </c>
      <c r="T201" s="122">
        <v>506.64518085294577</v>
      </c>
      <c r="U201" s="122">
        <v>478.47477013097171</v>
      </c>
      <c r="V201" s="122">
        <v>477.69100369356448</v>
      </c>
      <c r="W201" s="122">
        <v>488.40061848541745</v>
      </c>
      <c r="X201" s="122">
        <v>501.95631016506519</v>
      </c>
      <c r="Y201" s="122">
        <v>475.37027528856697</v>
      </c>
      <c r="DA201" s="130" t="s">
        <v>2559</v>
      </c>
    </row>
    <row r="202" spans="1:105" ht="12" customHeight="1" x14ac:dyDescent="0.25">
      <c r="A202" s="97" t="s">
        <v>50</v>
      </c>
      <c r="B202" s="98">
        <v>397.90509677520259</v>
      </c>
      <c r="C202" s="98">
        <v>409.1595903783188</v>
      </c>
      <c r="D202" s="98">
        <v>422.42267137021895</v>
      </c>
      <c r="E202" s="98">
        <v>431.1944032821026</v>
      </c>
      <c r="F202" s="98">
        <v>443.30271588428371</v>
      </c>
      <c r="G202" s="98">
        <v>460.82396549181885</v>
      </c>
      <c r="H202" s="98">
        <v>478.64150841350488</v>
      </c>
      <c r="I202" s="98">
        <v>497.53759623514168</v>
      </c>
      <c r="J202" s="98">
        <v>502.81862443982362</v>
      </c>
      <c r="K202" s="98">
        <v>492.45216716628948</v>
      </c>
      <c r="L202" s="98">
        <v>488.84068237420058</v>
      </c>
      <c r="M202" s="98">
        <v>465.01014449214273</v>
      </c>
      <c r="N202" s="98">
        <v>449.82170649032855</v>
      </c>
      <c r="O202" s="98">
        <v>438.63313293371488</v>
      </c>
      <c r="P202" s="98">
        <v>437.57182087818626</v>
      </c>
      <c r="Q202" s="98">
        <v>445.02859253558228</v>
      </c>
      <c r="R202" s="98">
        <v>458.92103113424895</v>
      </c>
      <c r="S202" s="98">
        <v>479.0401571270516</v>
      </c>
      <c r="T202" s="98">
        <v>511.20609657683696</v>
      </c>
      <c r="U202" s="98">
        <v>463.27883601932854</v>
      </c>
      <c r="V202" s="98">
        <v>452.7151782250715</v>
      </c>
      <c r="W202" s="98">
        <v>483.89251041110072</v>
      </c>
      <c r="X202" s="98">
        <v>547.35454936244219</v>
      </c>
      <c r="Y202" s="98">
        <v>456.59042829161416</v>
      </c>
      <c r="DA202" s="63" t="s">
        <v>2560</v>
      </c>
    </row>
    <row r="203" spans="1:105" ht="12" customHeight="1" x14ac:dyDescent="0.25">
      <c r="A203" s="109" t="s">
        <v>120</v>
      </c>
      <c r="B203" s="33">
        <v>375.59035191196313</v>
      </c>
      <c r="C203" s="33">
        <v>434.03879258688283</v>
      </c>
      <c r="D203" s="33">
        <v>425.1849420295195</v>
      </c>
      <c r="E203" s="33">
        <v>434.22772277089433</v>
      </c>
      <c r="F203" s="33">
        <v>427.4743624287774</v>
      </c>
      <c r="G203" s="33">
        <v>438.38984790822695</v>
      </c>
      <c r="H203" s="33">
        <v>519.84637419648141</v>
      </c>
      <c r="I203" s="33">
        <v>509.47311125361415</v>
      </c>
      <c r="J203" s="33">
        <v>499.65089651108838</v>
      </c>
      <c r="K203" s="33">
        <v>479.37354588510573</v>
      </c>
      <c r="L203" s="33">
        <v>507.18592902665364</v>
      </c>
      <c r="M203" s="33">
        <v>470.64056288914094</v>
      </c>
      <c r="N203" s="33">
        <v>455.68954119200447</v>
      </c>
      <c r="O203" s="33">
        <v>391.11351316869275</v>
      </c>
      <c r="P203" s="33">
        <v>453.90125283231714</v>
      </c>
      <c r="Q203" s="33">
        <v>445.72394304311103</v>
      </c>
      <c r="R203" s="33">
        <v>450.44950206685326</v>
      </c>
      <c r="S203" s="33">
        <v>461.91905092897258</v>
      </c>
      <c r="T203" s="33">
        <v>505.44482165264321</v>
      </c>
      <c r="U203" s="33">
        <v>482.17663301438995</v>
      </c>
      <c r="V203" s="33">
        <v>483.47706283664667</v>
      </c>
      <c r="W203" s="33">
        <v>489.41909021039669</v>
      </c>
      <c r="X203" s="33">
        <v>491.98609916379206</v>
      </c>
      <c r="Y203" s="33">
        <v>479.45677056125788</v>
      </c>
      <c r="DA203" s="60" t="s">
        <v>2561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307.61208785031886</v>
      </c>
      <c r="C205" s="117">
        <f t="shared" si="88"/>
        <v>269.00474123576589</v>
      </c>
      <c r="D205" s="117">
        <f t="shared" si="88"/>
        <v>260.13657634395832</v>
      </c>
      <c r="E205" s="117">
        <f t="shared" si="88"/>
        <v>252.27131990009485</v>
      </c>
      <c r="F205" s="117">
        <f t="shared" si="88"/>
        <v>247.89273699710651</v>
      </c>
      <c r="G205" s="117">
        <f t="shared" si="88"/>
        <v>237.89108936575761</v>
      </c>
      <c r="H205" s="117">
        <f t="shared" si="88"/>
        <v>220.05972042755786</v>
      </c>
      <c r="I205" s="117">
        <f t="shared" si="88"/>
        <v>210.53809818525838</v>
      </c>
      <c r="J205" s="117">
        <f t="shared" si="88"/>
        <v>200.02272326529913</v>
      </c>
      <c r="K205" s="117">
        <f t="shared" si="88"/>
        <v>187.02467007068185</v>
      </c>
      <c r="L205" s="117">
        <f t="shared" si="88"/>
        <v>186.2889958521111</v>
      </c>
      <c r="M205" s="117">
        <f t="shared" si="88"/>
        <v>182.33554937804462</v>
      </c>
      <c r="N205" s="117">
        <f t="shared" si="88"/>
        <v>175.50844374676183</v>
      </c>
      <c r="O205" s="117">
        <f t="shared" si="88"/>
        <v>179.35531630536906</v>
      </c>
      <c r="P205" s="117">
        <f t="shared" si="88"/>
        <v>181.97639013216352</v>
      </c>
      <c r="Q205" s="117">
        <f t="shared" si="88"/>
        <v>175.00380242793514</v>
      </c>
      <c r="R205" s="117">
        <f t="shared" ref="R205:V205" si="89">R206+R208+R210+R219</f>
        <v>179.19934767758798</v>
      </c>
      <c r="S205" s="117">
        <f t="shared" si="89"/>
        <v>182.87977618433811</v>
      </c>
      <c r="T205" s="117">
        <f t="shared" si="89"/>
        <v>178.02391302776181</v>
      </c>
      <c r="U205" s="117">
        <f t="shared" si="89"/>
        <v>155.58796304642658</v>
      </c>
      <c r="V205" s="117">
        <f t="shared" si="89"/>
        <v>144.57443719843354</v>
      </c>
      <c r="W205" s="117">
        <f t="shared" ref="W205:Y205" si="90">W206+W208+W210+W219</f>
        <v>149.03463265734979</v>
      </c>
      <c r="X205" s="117">
        <f t="shared" si="90"/>
        <v>162.07466291347558</v>
      </c>
      <c r="Y205" s="117">
        <f t="shared" si="90"/>
        <v>131.34417958799546</v>
      </c>
      <c r="DA205" s="129" t="s">
        <v>2713</v>
      </c>
    </row>
    <row r="206" spans="1:105" ht="12" customHeight="1" x14ac:dyDescent="0.25">
      <c r="A206" s="121" t="s">
        <v>57</v>
      </c>
      <c r="B206" s="122">
        <f t="shared" ref="B206:Y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X206" s="122">
        <f t="shared" si="91"/>
        <v>0</v>
      </c>
      <c r="Y206" s="122">
        <f t="shared" si="91"/>
        <v>0</v>
      </c>
      <c r="DA206" s="130" t="s">
        <v>2714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2715</v>
      </c>
    </row>
    <row r="208" spans="1:105" ht="12" customHeight="1" x14ac:dyDescent="0.25">
      <c r="A208" s="121" t="s">
        <v>92</v>
      </c>
      <c r="B208" s="122">
        <f t="shared" ref="B208:Y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X208" s="122">
        <f t="shared" si="92"/>
        <v>0</v>
      </c>
      <c r="Y208" s="122">
        <f t="shared" si="92"/>
        <v>0</v>
      </c>
      <c r="DA208" s="130" t="s">
        <v>2716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2717</v>
      </c>
    </row>
    <row r="210" spans="1:105" ht="12" customHeight="1" x14ac:dyDescent="0.25">
      <c r="A210" s="121" t="s">
        <v>55</v>
      </c>
      <c r="B210" s="122">
        <v>255.9391866396308</v>
      </c>
      <c r="C210" s="122">
        <v>222.45390963810848</v>
      </c>
      <c r="D210" s="122">
        <v>213.02745044174367</v>
      </c>
      <c r="E210" s="122">
        <v>205.19027673375638</v>
      </c>
      <c r="F210" s="122">
        <v>200.27483075714301</v>
      </c>
      <c r="G210" s="122">
        <v>190.53623346312199</v>
      </c>
      <c r="H210" s="122">
        <v>173.87343613062896</v>
      </c>
      <c r="I210" s="122">
        <v>164.24659634554376</v>
      </c>
      <c r="J210" s="122">
        <v>154.66470572749995</v>
      </c>
      <c r="K210" s="122">
        <v>142.93740529699051</v>
      </c>
      <c r="L210" s="122">
        <v>142.34958168525313</v>
      </c>
      <c r="M210" s="122">
        <v>139.62059695993037</v>
      </c>
      <c r="N210" s="122">
        <v>134.22512238249195</v>
      </c>
      <c r="O210" s="122">
        <v>139.33186273750994</v>
      </c>
      <c r="P210" s="122">
        <v>142.317931768557</v>
      </c>
      <c r="Q210" s="122">
        <v>136.37967293518821</v>
      </c>
      <c r="R210" s="122">
        <v>140.06331326187055</v>
      </c>
      <c r="S210" s="122">
        <v>142.50013400679592</v>
      </c>
      <c r="T210" s="122">
        <v>136.69381285064537</v>
      </c>
      <c r="U210" s="122">
        <v>120.60852796378173</v>
      </c>
      <c r="V210" s="122">
        <v>112.01268916245628</v>
      </c>
      <c r="W210" s="122">
        <v>115.24075240765524</v>
      </c>
      <c r="X210" s="122">
        <v>125.02252554398757</v>
      </c>
      <c r="Y210" s="122">
        <v>100.8717489448658</v>
      </c>
      <c r="DA210" s="130" t="s">
        <v>2718</v>
      </c>
    </row>
    <row r="211" spans="1:105" ht="12" customHeight="1" x14ac:dyDescent="0.25">
      <c r="A211" s="97" t="s">
        <v>124</v>
      </c>
      <c r="B211" s="98">
        <v>297.46839978123319</v>
      </c>
      <c r="C211" s="98">
        <v>292.18027500021572</v>
      </c>
      <c r="D211" s="98">
        <v>289.9151624492095</v>
      </c>
      <c r="E211" s="98">
        <v>274.0718765861975</v>
      </c>
      <c r="F211" s="98">
        <v>274.25008305482487</v>
      </c>
      <c r="G211" s="98">
        <v>286.81109656994931</v>
      </c>
      <c r="H211" s="98">
        <v>278.40071014955862</v>
      </c>
      <c r="I211" s="98">
        <v>283.36468171168764</v>
      </c>
      <c r="J211" s="98">
        <v>286.40668603345404</v>
      </c>
      <c r="K211" s="98">
        <v>280.69680758535003</v>
      </c>
      <c r="L211" s="98">
        <v>292.04208297994467</v>
      </c>
      <c r="M211" s="98">
        <v>295.24169236755637</v>
      </c>
      <c r="N211" s="98">
        <v>292.43845532643076</v>
      </c>
      <c r="O211" s="98">
        <v>301.17476137515371</v>
      </c>
      <c r="P211" s="98">
        <v>296.20443496498399</v>
      </c>
      <c r="Q211" s="98">
        <v>282.17886568553075</v>
      </c>
      <c r="R211" s="98">
        <v>286.24028904369203</v>
      </c>
      <c r="S211" s="98">
        <v>294.73490054590798</v>
      </c>
      <c r="T211" s="98">
        <v>292.94263586375979</v>
      </c>
      <c r="U211" s="98">
        <v>275.89485840887892</v>
      </c>
      <c r="V211" s="98">
        <v>266.14930341780467</v>
      </c>
      <c r="W211" s="98">
        <v>280.05607764098431</v>
      </c>
      <c r="X211" s="98">
        <v>304.24136723199308</v>
      </c>
      <c r="Y211" s="98">
        <v>251.72881419685297</v>
      </c>
      <c r="DA211" s="63" t="s">
        <v>2719</v>
      </c>
    </row>
    <row r="212" spans="1:105" ht="12" customHeight="1" x14ac:dyDescent="0.25">
      <c r="A212" s="97" t="s">
        <v>123</v>
      </c>
      <c r="B212" s="98">
        <v>34.112154858988319</v>
      </c>
      <c r="C212" s="98">
        <v>65.401506364731958</v>
      </c>
      <c r="D212" s="98">
        <v>26.123153159695143</v>
      </c>
      <c r="E212" s="98">
        <v>14.391742795305399</v>
      </c>
      <c r="F212" s="98">
        <v>18.931262653825275</v>
      </c>
      <c r="G212" s="98">
        <v>19.173231601255196</v>
      </c>
      <c r="H212" s="98">
        <v>25.435182463765592</v>
      </c>
      <c r="I212" s="98">
        <v>21.077617990727155</v>
      </c>
      <c r="J212" s="98">
        <v>19.986028771568911</v>
      </c>
      <c r="K212" s="98">
        <v>18.35047184896089</v>
      </c>
      <c r="L212" s="98">
        <v>19.140823959207324</v>
      </c>
      <c r="M212" s="98">
        <v>29.412874308175528</v>
      </c>
      <c r="N212" s="98">
        <v>19.096199804663666</v>
      </c>
      <c r="O212" s="98">
        <v>12.294732788204122</v>
      </c>
      <c r="P212" s="98">
        <v>25.04959379662894</v>
      </c>
      <c r="Q212" s="98">
        <v>4.8781210934259507</v>
      </c>
      <c r="R212" s="98">
        <v>8.4288243563578362</v>
      </c>
      <c r="S212" s="98">
        <v>16.38311653505507</v>
      </c>
      <c r="T212" s="98">
        <v>19.260544691075445</v>
      </c>
      <c r="U212" s="98">
        <v>23.162964302374782</v>
      </c>
      <c r="V212" s="98">
        <v>17.852469687218452</v>
      </c>
      <c r="W212" s="98">
        <v>21.513409092204963</v>
      </c>
      <c r="X212" s="98">
        <v>26.379228523746605</v>
      </c>
      <c r="Y212" s="98">
        <v>16.1970803059072</v>
      </c>
      <c r="DA212" s="63" t="s">
        <v>2720</v>
      </c>
    </row>
    <row r="213" spans="1:105" ht="12" customHeight="1" x14ac:dyDescent="0.25">
      <c r="A213" s="100" t="s">
        <v>50</v>
      </c>
      <c r="B213" s="101">
        <v>34.112154858988319</v>
      </c>
      <c r="C213" s="101">
        <v>65.401506364731958</v>
      </c>
      <c r="D213" s="101">
        <v>26.123153159695143</v>
      </c>
      <c r="E213" s="101">
        <v>14.391742795305399</v>
      </c>
      <c r="F213" s="101">
        <v>18.931262653825275</v>
      </c>
      <c r="G213" s="101">
        <v>19.173231601255196</v>
      </c>
      <c r="H213" s="101">
        <v>25.435182463765592</v>
      </c>
      <c r="I213" s="101">
        <v>21.077617990727155</v>
      </c>
      <c r="J213" s="101">
        <v>19.986028771568911</v>
      </c>
      <c r="K213" s="101">
        <v>18.35047184896089</v>
      </c>
      <c r="L213" s="101">
        <v>19.140823959207324</v>
      </c>
      <c r="M213" s="101">
        <v>29.412874308175528</v>
      </c>
      <c r="N213" s="101">
        <v>19.096199804663666</v>
      </c>
      <c r="O213" s="101">
        <v>12.294732788204122</v>
      </c>
      <c r="P213" s="101">
        <v>25.04959379662894</v>
      </c>
      <c r="Q213" s="101">
        <v>4.8781210934259507</v>
      </c>
      <c r="R213" s="101">
        <v>8.4288243563578362</v>
      </c>
      <c r="S213" s="101">
        <v>16.38311653505507</v>
      </c>
      <c r="T213" s="101">
        <v>19.260544691075445</v>
      </c>
      <c r="U213" s="101">
        <v>23.162964302374782</v>
      </c>
      <c r="V213" s="101">
        <v>17.852469687218452</v>
      </c>
      <c r="W213" s="101">
        <v>21.513409092204963</v>
      </c>
      <c r="X213" s="101">
        <v>26.379228523746605</v>
      </c>
      <c r="Y213" s="101">
        <v>16.1970803059072</v>
      </c>
      <c r="DA213" s="131" t="s">
        <v>2721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X214" s="104">
        <v>0</v>
      </c>
      <c r="Y214" s="104">
        <v>0</v>
      </c>
      <c r="DA214" s="132" t="s">
        <v>2722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X215" s="101">
        <v>0</v>
      </c>
      <c r="Y215" s="101">
        <v>0</v>
      </c>
      <c r="DA215" s="131" t="s">
        <v>2723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X216" s="104">
        <v>0</v>
      </c>
      <c r="Y216" s="104">
        <v>0</v>
      </c>
      <c r="DA216" s="132" t="s">
        <v>2724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2725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2726</v>
      </c>
    </row>
    <row r="219" spans="1:105" ht="12" customHeight="1" x14ac:dyDescent="0.25">
      <c r="A219" s="121" t="s">
        <v>54</v>
      </c>
      <c r="B219" s="122">
        <v>51.672901210688032</v>
      </c>
      <c r="C219" s="122">
        <v>46.550831597657378</v>
      </c>
      <c r="D219" s="122">
        <v>47.109125902214672</v>
      </c>
      <c r="E219" s="122">
        <v>47.081043166338489</v>
      </c>
      <c r="F219" s="122">
        <v>47.61790623996351</v>
      </c>
      <c r="G219" s="122">
        <v>47.354855902635627</v>
      </c>
      <c r="H219" s="122">
        <v>46.186284296928918</v>
      </c>
      <c r="I219" s="122">
        <v>46.291501839714613</v>
      </c>
      <c r="J219" s="122">
        <v>45.358017537799185</v>
      </c>
      <c r="K219" s="122">
        <v>44.087264773691338</v>
      </c>
      <c r="L219" s="122">
        <v>43.939414166857958</v>
      </c>
      <c r="M219" s="122">
        <v>42.714952418114251</v>
      </c>
      <c r="N219" s="122">
        <v>41.283321364269895</v>
      </c>
      <c r="O219" s="122">
        <v>40.023453567859107</v>
      </c>
      <c r="P219" s="122">
        <v>39.65845836360652</v>
      </c>
      <c r="Q219" s="122">
        <v>38.624129492746924</v>
      </c>
      <c r="R219" s="122">
        <v>39.136034415717418</v>
      </c>
      <c r="S219" s="122">
        <v>40.379642177542202</v>
      </c>
      <c r="T219" s="122">
        <v>41.330100177116435</v>
      </c>
      <c r="U219" s="122">
        <v>34.979435082644862</v>
      </c>
      <c r="V219" s="122">
        <v>32.561748035977253</v>
      </c>
      <c r="W219" s="122">
        <v>33.793880249694567</v>
      </c>
      <c r="X219" s="122">
        <v>37.052137369488001</v>
      </c>
      <c r="Y219" s="122">
        <v>30.472430643129648</v>
      </c>
      <c r="DA219" s="130" t="s">
        <v>2727</v>
      </c>
    </row>
    <row r="220" spans="1:105" ht="12" customHeight="1" x14ac:dyDescent="0.25">
      <c r="A220" s="97" t="s">
        <v>50</v>
      </c>
      <c r="B220" s="98">
        <v>160.21599281200238</v>
      </c>
      <c r="C220" s="98">
        <v>164.26183559471204</v>
      </c>
      <c r="D220" s="98">
        <v>169.037630763436</v>
      </c>
      <c r="E220" s="98">
        <v>172.1090061044421</v>
      </c>
      <c r="F220" s="98">
        <v>176.56798039038168</v>
      </c>
      <c r="G220" s="98">
        <v>183.22103252217127</v>
      </c>
      <c r="H220" s="98">
        <v>190.01287321961658</v>
      </c>
      <c r="I220" s="98">
        <v>197.32100281442959</v>
      </c>
      <c r="J220" s="98">
        <v>199.26356381853782</v>
      </c>
      <c r="K220" s="98">
        <v>194.92804051728734</v>
      </c>
      <c r="L220" s="98">
        <v>193.23671168984245</v>
      </c>
      <c r="M220" s="98">
        <v>183.58107082228656</v>
      </c>
      <c r="N220" s="98">
        <v>177.39984117529275</v>
      </c>
      <c r="O220" s="98">
        <v>172.84105664939216</v>
      </c>
      <c r="P220" s="98">
        <v>172.28925306545858</v>
      </c>
      <c r="Q220" s="98">
        <v>175.01197852990163</v>
      </c>
      <c r="R220" s="98">
        <v>179.92256504339682</v>
      </c>
      <c r="S220" s="98">
        <v>186.89753937328507</v>
      </c>
      <c r="T220" s="98">
        <v>198.36901296278157</v>
      </c>
      <c r="U220" s="98">
        <v>178.5680031950204</v>
      </c>
      <c r="V220" s="98">
        <v>173.11622834542052</v>
      </c>
      <c r="W220" s="98">
        <v>183.3772812216248</v>
      </c>
      <c r="X220" s="98">
        <v>205.76489528998857</v>
      </c>
      <c r="Y220" s="98">
        <v>170.51115500617234</v>
      </c>
      <c r="DA220" s="63" t="s">
        <v>2728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DA221" s="60" t="s">
        <v>2729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37.262080406769336</v>
      </c>
      <c r="C223" s="118">
        <f t="shared" si="93"/>
        <v>42.972708090621246</v>
      </c>
      <c r="D223" s="118">
        <f t="shared" si="93"/>
        <v>39.93794633039235</v>
      </c>
      <c r="E223" s="118">
        <f t="shared" si="93"/>
        <v>41.071764814954776</v>
      </c>
      <c r="F223" s="118">
        <f t="shared" si="93"/>
        <v>40.265082925559099</v>
      </c>
      <c r="G223" s="118">
        <f t="shared" si="93"/>
        <v>41.134466984843144</v>
      </c>
      <c r="H223" s="118">
        <f t="shared" si="93"/>
        <v>42.288559321712299</v>
      </c>
      <c r="I223" s="118">
        <f t="shared" si="93"/>
        <v>40.407912254662207</v>
      </c>
      <c r="J223" s="118">
        <f t="shared" si="93"/>
        <v>38.099461729687029</v>
      </c>
      <c r="K223" s="118">
        <f t="shared" si="93"/>
        <v>37.354512036639939</v>
      </c>
      <c r="L223" s="118">
        <f t="shared" si="93"/>
        <v>39.858970690976022</v>
      </c>
      <c r="M223" s="118">
        <f t="shared" si="93"/>
        <v>36.828876208356135</v>
      </c>
      <c r="N223" s="118">
        <f t="shared" si="93"/>
        <v>35.12382606715699</v>
      </c>
      <c r="O223" s="118">
        <f t="shared" si="93"/>
        <v>32.39464546298904</v>
      </c>
      <c r="P223" s="118">
        <f t="shared" si="93"/>
        <v>31.589943175917735</v>
      </c>
      <c r="Q223" s="118">
        <f t="shared" si="93"/>
        <v>30.575440764955342</v>
      </c>
      <c r="R223" s="118">
        <f t="shared" ref="R223:V223" si="94">R224+R226+R228+R237</f>
        <v>29.796637438922847</v>
      </c>
      <c r="S223" s="118">
        <f t="shared" si="94"/>
        <v>30.230708934107618</v>
      </c>
      <c r="T223" s="118">
        <f t="shared" si="94"/>
        <v>30.249731692785353</v>
      </c>
      <c r="U223" s="118">
        <f t="shared" si="94"/>
        <v>28.889782233208567</v>
      </c>
      <c r="V223" s="118">
        <f t="shared" si="94"/>
        <v>28.138931175506073</v>
      </c>
      <c r="W223" s="118">
        <f t="shared" ref="W223:Y223" si="95">W224+W226+W228+W237</f>
        <v>27.893149783283778</v>
      </c>
      <c r="X223" s="118">
        <f t="shared" si="95"/>
        <v>27.835496014256737</v>
      </c>
      <c r="Y223" s="118">
        <f t="shared" si="95"/>
        <v>25.994458748560252</v>
      </c>
      <c r="DA223" s="129" t="s">
        <v>2881</v>
      </c>
    </row>
    <row r="224" spans="1:105" ht="12" customHeight="1" x14ac:dyDescent="0.25">
      <c r="A224" s="121" t="s">
        <v>57</v>
      </c>
      <c r="B224" s="123">
        <f t="shared" ref="B224:Y224" si="96">B225</f>
        <v>15.457226628074954</v>
      </c>
      <c r="C224" s="123">
        <f t="shared" si="96"/>
        <v>20.848055124614941</v>
      </c>
      <c r="D224" s="123">
        <f t="shared" si="96"/>
        <v>19.050825983789995</v>
      </c>
      <c r="E224" s="123">
        <f t="shared" si="96"/>
        <v>19.539757227624897</v>
      </c>
      <c r="F224" s="123">
        <f t="shared" si="96"/>
        <v>19.789866159425721</v>
      </c>
      <c r="G224" s="123">
        <f t="shared" si="96"/>
        <v>20.195934828602262</v>
      </c>
      <c r="H224" s="123">
        <f t="shared" si="96"/>
        <v>20.481218697754141</v>
      </c>
      <c r="I224" s="123">
        <f t="shared" si="96"/>
        <v>19.62098308463106</v>
      </c>
      <c r="J224" s="123">
        <f t="shared" si="96"/>
        <v>17.581487242928688</v>
      </c>
      <c r="K224" s="123">
        <f t="shared" si="96"/>
        <v>17.190850151819266</v>
      </c>
      <c r="L224" s="123">
        <f t="shared" si="96"/>
        <v>19.265919846228474</v>
      </c>
      <c r="M224" s="123">
        <f t="shared" si="96"/>
        <v>16.454064812871906</v>
      </c>
      <c r="N224" s="123">
        <f t="shared" si="96"/>
        <v>15.22446425972095</v>
      </c>
      <c r="O224" s="123">
        <f t="shared" si="96"/>
        <v>13.307480712406452</v>
      </c>
      <c r="P224" s="123">
        <f t="shared" si="96"/>
        <v>12.190968805495638</v>
      </c>
      <c r="Q224" s="123">
        <f t="shared" si="96"/>
        <v>11.441931041172802</v>
      </c>
      <c r="R224" s="123">
        <f t="shared" si="96"/>
        <v>10.447752120210119</v>
      </c>
      <c r="S224" s="123">
        <f t="shared" si="96"/>
        <v>10.098703327381836</v>
      </c>
      <c r="T224" s="123">
        <f t="shared" si="96"/>
        <v>10.086383744745032</v>
      </c>
      <c r="U224" s="123">
        <f t="shared" si="96"/>
        <v>9.683925874302469</v>
      </c>
      <c r="V224" s="123">
        <f t="shared" si="96"/>
        <v>9.3370650684808627</v>
      </c>
      <c r="W224" s="123">
        <f t="shared" si="96"/>
        <v>8.9640759369386913</v>
      </c>
      <c r="X224" s="123">
        <f t="shared" si="96"/>
        <v>8.6250744375960178</v>
      </c>
      <c r="Y224" s="123">
        <f t="shared" si="96"/>
        <v>8.6667157261185093</v>
      </c>
      <c r="DA224" s="130" t="s">
        <v>2882</v>
      </c>
    </row>
    <row r="225" spans="1:105" ht="12" customHeight="1" x14ac:dyDescent="0.25">
      <c r="A225" s="97" t="s">
        <v>53</v>
      </c>
      <c r="B225" s="99">
        <v>15.457226628074954</v>
      </c>
      <c r="C225" s="99">
        <v>20.848055124614941</v>
      </c>
      <c r="D225" s="99">
        <v>19.050825983789995</v>
      </c>
      <c r="E225" s="99">
        <v>19.539757227624897</v>
      </c>
      <c r="F225" s="99">
        <v>19.789866159425721</v>
      </c>
      <c r="G225" s="99">
        <v>20.195934828602262</v>
      </c>
      <c r="H225" s="99">
        <v>20.481218697754141</v>
      </c>
      <c r="I225" s="99">
        <v>19.62098308463106</v>
      </c>
      <c r="J225" s="99">
        <v>17.581487242928688</v>
      </c>
      <c r="K225" s="99">
        <v>17.190850151819266</v>
      </c>
      <c r="L225" s="99">
        <v>19.265919846228474</v>
      </c>
      <c r="M225" s="99">
        <v>16.454064812871906</v>
      </c>
      <c r="N225" s="99">
        <v>15.22446425972095</v>
      </c>
      <c r="O225" s="99">
        <v>13.307480712406452</v>
      </c>
      <c r="P225" s="99">
        <v>12.190968805495638</v>
      </c>
      <c r="Q225" s="99">
        <v>11.441931041172802</v>
      </c>
      <c r="R225" s="99">
        <v>10.447752120210119</v>
      </c>
      <c r="S225" s="99">
        <v>10.098703327381836</v>
      </c>
      <c r="T225" s="99">
        <v>10.086383744745032</v>
      </c>
      <c r="U225" s="99">
        <v>9.683925874302469</v>
      </c>
      <c r="V225" s="99">
        <v>9.3370650684808627</v>
      </c>
      <c r="W225" s="99">
        <v>8.9640759369386913</v>
      </c>
      <c r="X225" s="99">
        <v>8.6250744375960178</v>
      </c>
      <c r="Y225" s="99">
        <v>8.6667157261185093</v>
      </c>
      <c r="DA225" s="63" t="s">
        <v>2883</v>
      </c>
    </row>
    <row r="226" spans="1:105" ht="12" customHeight="1" x14ac:dyDescent="0.25">
      <c r="A226" s="121" t="s">
        <v>92</v>
      </c>
      <c r="B226" s="123">
        <f t="shared" ref="B226:Y226" si="97">B227</f>
        <v>2.4672374622928301</v>
      </c>
      <c r="C226" s="123">
        <f t="shared" si="97"/>
        <v>2.2679700390343127</v>
      </c>
      <c r="D226" s="123">
        <f t="shared" si="97"/>
        <v>1.4912453889405555</v>
      </c>
      <c r="E226" s="123">
        <f t="shared" si="97"/>
        <v>2.8033574115921636</v>
      </c>
      <c r="F226" s="123">
        <f t="shared" si="97"/>
        <v>1.8473269727767045</v>
      </c>
      <c r="G226" s="123">
        <f t="shared" si="97"/>
        <v>1.8702615000274585</v>
      </c>
      <c r="H226" s="123">
        <f t="shared" si="97"/>
        <v>1.9992327555468052</v>
      </c>
      <c r="I226" s="123">
        <f t="shared" si="97"/>
        <v>1.2084611190081396</v>
      </c>
      <c r="J226" s="123">
        <f t="shared" si="97"/>
        <v>1.2925497345764514</v>
      </c>
      <c r="K226" s="123">
        <f t="shared" si="97"/>
        <v>1.7549019855665342</v>
      </c>
      <c r="L226" s="123">
        <f t="shared" si="97"/>
        <v>1.5468375231787788</v>
      </c>
      <c r="M226" s="123">
        <f t="shared" si="97"/>
        <v>1.5710736053793812</v>
      </c>
      <c r="N226" s="123">
        <f t="shared" si="97"/>
        <v>1.6958700666646291</v>
      </c>
      <c r="O226" s="123">
        <f t="shared" si="97"/>
        <v>1.6784361797337746</v>
      </c>
      <c r="P226" s="123">
        <f t="shared" si="97"/>
        <v>1.3027239577838916</v>
      </c>
      <c r="Q226" s="123">
        <f t="shared" si="97"/>
        <v>1.965407157070076</v>
      </c>
      <c r="R226" s="123">
        <f t="shared" si="97"/>
        <v>1.9885478806647028</v>
      </c>
      <c r="S226" s="123">
        <f t="shared" si="97"/>
        <v>2.3468344955297886</v>
      </c>
      <c r="T226" s="123">
        <f t="shared" si="97"/>
        <v>1.984844067760003</v>
      </c>
      <c r="U226" s="123">
        <f t="shared" si="97"/>
        <v>1.9400545270110656</v>
      </c>
      <c r="V226" s="123">
        <f t="shared" si="97"/>
        <v>1.9692247768632556</v>
      </c>
      <c r="W226" s="123">
        <f t="shared" si="97"/>
        <v>1.8751564030356991</v>
      </c>
      <c r="X226" s="123">
        <f t="shared" si="97"/>
        <v>1.8102939926927426</v>
      </c>
      <c r="Y226" s="123">
        <f t="shared" si="97"/>
        <v>1.7320662759471823</v>
      </c>
      <c r="DA226" s="130" t="s">
        <v>2884</v>
      </c>
    </row>
    <row r="227" spans="1:105" ht="12" customHeight="1" x14ac:dyDescent="0.25">
      <c r="A227" s="97" t="s">
        <v>53</v>
      </c>
      <c r="B227" s="99">
        <f>RES_hhdet_fecs!B147</f>
        <v>2.4672374622928301</v>
      </c>
      <c r="C227" s="99">
        <f>RES_hhdet_fecs!C147</f>
        <v>2.2679700390343127</v>
      </c>
      <c r="D227" s="99">
        <f>RES_hhdet_fecs!D147</f>
        <v>1.4912453889405555</v>
      </c>
      <c r="E227" s="99">
        <f>RES_hhdet_fecs!E147</f>
        <v>2.8033574115921636</v>
      </c>
      <c r="F227" s="99">
        <f>RES_hhdet_fecs!F147</f>
        <v>1.8473269727767045</v>
      </c>
      <c r="G227" s="99">
        <f>RES_hhdet_fecs!G147</f>
        <v>1.8702615000274585</v>
      </c>
      <c r="H227" s="99">
        <f>RES_hhdet_fecs!H147</f>
        <v>1.9992327555468052</v>
      </c>
      <c r="I227" s="99">
        <f>RES_hhdet_fecs!I147</f>
        <v>1.2084611190081396</v>
      </c>
      <c r="J227" s="99">
        <f>RES_hhdet_fecs!J147</f>
        <v>1.2925497345764514</v>
      </c>
      <c r="K227" s="99">
        <f>RES_hhdet_fecs!K147</f>
        <v>1.7549019855665342</v>
      </c>
      <c r="L227" s="99">
        <f>RES_hhdet_fecs!L147</f>
        <v>1.5468375231787788</v>
      </c>
      <c r="M227" s="99">
        <f>RES_hhdet_fecs!M147</f>
        <v>1.5710736053793812</v>
      </c>
      <c r="N227" s="99">
        <f>RES_hhdet_fecs!N147</f>
        <v>1.6958700666646291</v>
      </c>
      <c r="O227" s="99">
        <f>RES_hhdet_fecs!O147</f>
        <v>1.6784361797337746</v>
      </c>
      <c r="P227" s="99">
        <f>RES_hhdet_fecs!P147</f>
        <v>1.3027239577838916</v>
      </c>
      <c r="Q227" s="99">
        <f>RES_hhdet_fecs!Q147</f>
        <v>1.965407157070076</v>
      </c>
      <c r="R227" s="99">
        <f>RES_hhdet_fecs!R147</f>
        <v>1.9885478806647028</v>
      </c>
      <c r="S227" s="99">
        <f>RES_hhdet_fecs!S147</f>
        <v>2.3468344955297886</v>
      </c>
      <c r="T227" s="99">
        <f>RES_hhdet_fecs!T147</f>
        <v>1.984844067760003</v>
      </c>
      <c r="U227" s="99">
        <f>RES_hhdet_fecs!U147</f>
        <v>1.9400545270110656</v>
      </c>
      <c r="V227" s="99">
        <f>RES_hhdet_fecs!V147</f>
        <v>1.9692247768632556</v>
      </c>
      <c r="W227" s="99">
        <f>RES_hhdet_fecs!W147</f>
        <v>1.8751564030356991</v>
      </c>
      <c r="X227" s="99">
        <f>RES_hhdet_fecs!X147</f>
        <v>1.8102939926927426</v>
      </c>
      <c r="Y227" s="99">
        <f>RES_hhdet_fecs!Y147</f>
        <v>1.7320662759471823</v>
      </c>
      <c r="DA227" s="63" t="s">
        <v>2885</v>
      </c>
    </row>
    <row r="228" spans="1:105" ht="12" customHeight="1" x14ac:dyDescent="0.25">
      <c r="A228" s="121" t="s">
        <v>55</v>
      </c>
      <c r="B228" s="123">
        <v>13.271174317579261</v>
      </c>
      <c r="C228" s="123">
        <v>13.2415407050532</v>
      </c>
      <c r="D228" s="123">
        <v>12.841290846490752</v>
      </c>
      <c r="E228" s="123">
        <v>12.077424193519128</v>
      </c>
      <c r="F228" s="123">
        <v>12.023063604441164</v>
      </c>
      <c r="G228" s="123">
        <v>12.321671669342383</v>
      </c>
      <c r="H228" s="123">
        <v>12.196021472627438</v>
      </c>
      <c r="I228" s="123">
        <v>12.052967105602862</v>
      </c>
      <c r="J228" s="123">
        <v>11.84508330304207</v>
      </c>
      <c r="K228" s="123">
        <v>11.33341687099345</v>
      </c>
      <c r="L228" s="123">
        <v>11.737436845963483</v>
      </c>
      <c r="M228" s="123">
        <v>12.020264460178993</v>
      </c>
      <c r="N228" s="123">
        <v>11.696358634688753</v>
      </c>
      <c r="O228" s="123">
        <v>11.665700930364784</v>
      </c>
      <c r="P228" s="123">
        <v>11.784927401767117</v>
      </c>
      <c r="Q228" s="123">
        <v>11.000888194068105</v>
      </c>
      <c r="R228" s="123">
        <v>11.188609298577532</v>
      </c>
      <c r="S228" s="123">
        <v>11.525745695609306</v>
      </c>
      <c r="T228" s="123">
        <v>11.505495118400757</v>
      </c>
      <c r="U228" s="123">
        <v>11.132143210074567</v>
      </c>
      <c r="V228" s="123">
        <v>10.862135831091646</v>
      </c>
      <c r="W228" s="123">
        <v>11.07075339581931</v>
      </c>
      <c r="X228" s="123">
        <v>11.349047921874087</v>
      </c>
      <c r="Y228" s="123">
        <v>10.039598252656976</v>
      </c>
      <c r="DA228" s="130" t="s">
        <v>2886</v>
      </c>
    </row>
    <row r="229" spans="1:105" ht="12" customHeight="1" x14ac:dyDescent="0.25">
      <c r="A229" s="97" t="s">
        <v>124</v>
      </c>
      <c r="B229" s="99">
        <v>13.770006078980627</v>
      </c>
      <c r="C229" s="99">
        <v>13.522297177600308</v>
      </c>
      <c r="D229" s="99">
        <v>13.407789744399695</v>
      </c>
      <c r="E229" s="99">
        <v>12.653843969012541</v>
      </c>
      <c r="F229" s="99">
        <v>12.638980532295863</v>
      </c>
      <c r="G229" s="99">
        <v>13.18696062884311</v>
      </c>
      <c r="H229" s="99">
        <v>12.752206003197164</v>
      </c>
      <c r="I229" s="99">
        <v>12.923037852955714</v>
      </c>
      <c r="J229" s="99">
        <v>12.994227110596814</v>
      </c>
      <c r="K229" s="99">
        <v>12.680537897300539</v>
      </c>
      <c r="L229" s="99">
        <v>13.131640829154026</v>
      </c>
      <c r="M229" s="99">
        <v>13.198839995406443</v>
      </c>
      <c r="N229" s="99">
        <v>12.990592712757429</v>
      </c>
      <c r="O229" s="99">
        <v>13.300606116594139</v>
      </c>
      <c r="P229" s="99">
        <v>13.011740715049312</v>
      </c>
      <c r="Q229" s="99">
        <v>12.328485403148806</v>
      </c>
      <c r="R229" s="99">
        <v>12.432339700854849</v>
      </c>
      <c r="S229" s="99">
        <v>12.728454131926508</v>
      </c>
      <c r="T229" s="99">
        <v>12.579382225798549</v>
      </c>
      <c r="U229" s="99">
        <v>11.771061501219636</v>
      </c>
      <c r="V229" s="99">
        <v>11.277033826671824</v>
      </c>
      <c r="W229" s="99">
        <v>11.789893487312746</v>
      </c>
      <c r="X229" s="99">
        <v>12.718137170882919</v>
      </c>
      <c r="Y229" s="99">
        <v>10.427961065185041</v>
      </c>
      <c r="DA229" s="63" t="s">
        <v>2887</v>
      </c>
    </row>
    <row r="230" spans="1:105" ht="12" customHeight="1" x14ac:dyDescent="0.25">
      <c r="A230" s="97" t="s">
        <v>123</v>
      </c>
      <c r="B230" s="99">
        <v>8.1316644289032389</v>
      </c>
      <c r="C230" s="99">
        <v>8.7435107552630154</v>
      </c>
      <c r="D230" s="99">
        <v>7.9100697860522606</v>
      </c>
      <c r="E230" s="99">
        <v>7.3036597578425715</v>
      </c>
      <c r="F230" s="99">
        <v>7.4337001671689489</v>
      </c>
      <c r="G230" s="99">
        <v>7.7828178705564248</v>
      </c>
      <c r="H230" s="99">
        <v>7.702785990944351</v>
      </c>
      <c r="I230" s="99">
        <v>7.7339221462624481</v>
      </c>
      <c r="J230" s="99">
        <v>7.7726834469841517</v>
      </c>
      <c r="K230" s="99">
        <v>7.5974120530782798</v>
      </c>
      <c r="L230" s="99">
        <v>7.9209557783810061</v>
      </c>
      <c r="M230" s="99">
        <v>8.2253298832136608</v>
      </c>
      <c r="N230" s="99">
        <v>8.0010789711527828</v>
      </c>
      <c r="O230" s="99">
        <v>8.2081163859008939</v>
      </c>
      <c r="P230" s="99">
        <v>8.4720258227843797</v>
      </c>
      <c r="Q230" s="99">
        <v>7.9472604611588258</v>
      </c>
      <c r="R230" s="99">
        <v>8.3310243029088653</v>
      </c>
      <c r="S230" s="99">
        <v>8.8733990562713068</v>
      </c>
      <c r="T230" s="99">
        <v>9.0126804635419333</v>
      </c>
      <c r="U230" s="99">
        <v>8.6777894506997928</v>
      </c>
      <c r="V230" s="99">
        <v>8.425387818314487</v>
      </c>
      <c r="W230" s="99">
        <v>9.0126046161795674</v>
      </c>
      <c r="X230" s="99">
        <v>9.9154744119281304</v>
      </c>
      <c r="Y230" s="99">
        <v>8.1646496098635275</v>
      </c>
      <c r="DA230" s="63" t="s">
        <v>2888</v>
      </c>
    </row>
    <row r="231" spans="1:105" ht="12" customHeight="1" x14ac:dyDescent="0.25">
      <c r="A231" s="100" t="s">
        <v>50</v>
      </c>
      <c r="B231" s="102">
        <v>1.5790738785055713</v>
      </c>
      <c r="C231" s="102">
        <v>3.0268251507599904</v>
      </c>
      <c r="D231" s="102">
        <v>1.2081249634099573</v>
      </c>
      <c r="E231" s="102">
        <v>0.66446389918697035</v>
      </c>
      <c r="F231" s="102">
        <v>0.87245866060738775</v>
      </c>
      <c r="G231" s="102">
        <v>0.8815441706307181</v>
      </c>
      <c r="H231" s="102">
        <v>1.165064149199194</v>
      </c>
      <c r="I231" s="102">
        <v>0.96125901611637776</v>
      </c>
      <c r="J231" s="102">
        <v>0.90676303857778606</v>
      </c>
      <c r="K231" s="102">
        <v>0.82898646306599444</v>
      </c>
      <c r="L231" s="102">
        <v>0.86066508922838181</v>
      </c>
      <c r="M231" s="102">
        <v>1.3149085370886804</v>
      </c>
      <c r="N231" s="102">
        <v>0.8482843124954873</v>
      </c>
      <c r="O231" s="102">
        <v>0.54296514547904917</v>
      </c>
      <c r="P231" s="102">
        <v>1.1003846702618569</v>
      </c>
      <c r="Q231" s="102">
        <v>0.21312667959377202</v>
      </c>
      <c r="R231" s="102">
        <v>0.36609104898257205</v>
      </c>
      <c r="S231" s="102">
        <v>0.70752308928536356</v>
      </c>
      <c r="T231" s="102">
        <v>0.82707576120395809</v>
      </c>
      <c r="U231" s="102">
        <v>0.98824849048014707</v>
      </c>
      <c r="V231" s="102">
        <v>0.75642844811942456</v>
      </c>
      <c r="W231" s="102">
        <v>0.90567861937720529</v>
      </c>
      <c r="X231" s="102">
        <v>1.1027252798639049</v>
      </c>
      <c r="Y231" s="102">
        <v>0.6709701602439252</v>
      </c>
      <c r="DA231" s="131" t="s">
        <v>2889</v>
      </c>
    </row>
    <row r="232" spans="1:105" ht="12" customHeight="1" x14ac:dyDescent="0.25">
      <c r="A232" s="103" t="s">
        <v>52</v>
      </c>
      <c r="B232" s="105">
        <v>6.5525905503976691</v>
      </c>
      <c r="C232" s="105">
        <v>5.7166856045030237</v>
      </c>
      <c r="D232" s="105">
        <v>6.701944822642302</v>
      </c>
      <c r="E232" s="105">
        <v>6.6391958586556017</v>
      </c>
      <c r="F232" s="105">
        <v>6.5612415065615615</v>
      </c>
      <c r="G232" s="105">
        <v>6.9012736999257065</v>
      </c>
      <c r="H232" s="105">
        <v>6.5377218417451575</v>
      </c>
      <c r="I232" s="105">
        <v>6.7726631301460696</v>
      </c>
      <c r="J232" s="105">
        <v>6.8659204084063656</v>
      </c>
      <c r="K232" s="105">
        <v>6.7684255900122849</v>
      </c>
      <c r="L232" s="105">
        <v>7.0602906891526249</v>
      </c>
      <c r="M232" s="105">
        <v>6.9104213461249779</v>
      </c>
      <c r="N232" s="105">
        <v>7.1527946586572968</v>
      </c>
      <c r="O232" s="105">
        <v>7.6651512404218449</v>
      </c>
      <c r="P232" s="105">
        <v>7.3716411525225221</v>
      </c>
      <c r="Q232" s="105">
        <v>7.7341337815650544</v>
      </c>
      <c r="R232" s="105">
        <v>7.9649332539262927</v>
      </c>
      <c r="S232" s="105">
        <v>8.1658759669859418</v>
      </c>
      <c r="T232" s="105">
        <v>8.1856047023379759</v>
      </c>
      <c r="U232" s="105">
        <v>7.6895409602196461</v>
      </c>
      <c r="V232" s="105">
        <v>7.6689593701950605</v>
      </c>
      <c r="W232" s="105">
        <v>8.1069259968023637</v>
      </c>
      <c r="X232" s="105">
        <v>8.8127491320642246</v>
      </c>
      <c r="Y232" s="105">
        <v>7.4936794496196031</v>
      </c>
      <c r="DA232" s="132" t="s">
        <v>2890</v>
      </c>
    </row>
    <row r="233" spans="1:105" ht="12" customHeight="1" x14ac:dyDescent="0.25">
      <c r="A233" s="106" t="s">
        <v>122</v>
      </c>
      <c r="B233" s="102">
        <v>10.784113730938202</v>
      </c>
      <c r="C233" s="102">
        <v>12.861090601446127</v>
      </c>
      <c r="D233" s="102">
        <v>11.810258588476479</v>
      </c>
      <c r="E233" s="102">
        <v>10.942758020839209</v>
      </c>
      <c r="F233" s="102">
        <v>10.976368971389357</v>
      </c>
      <c r="G233" s="102">
        <v>11.235391239275925</v>
      </c>
      <c r="H233" s="102">
        <v>11.964331501696194</v>
      </c>
      <c r="I233" s="102">
        <v>11.763441738252595</v>
      </c>
      <c r="J233" s="102">
        <v>11.652470148438512</v>
      </c>
      <c r="K233" s="102">
        <v>11.25969777663944</v>
      </c>
      <c r="L233" s="102">
        <v>11.871519421170284</v>
      </c>
      <c r="M233" s="102">
        <v>12.328621306764218</v>
      </c>
      <c r="N233" s="102">
        <v>11.998212334937664</v>
      </c>
      <c r="O233" s="102">
        <v>11.738813390559127</v>
      </c>
      <c r="P233" s="102">
        <v>12.285423988322806</v>
      </c>
      <c r="Q233" s="102">
        <v>11.39413992046615</v>
      </c>
      <c r="R233" s="102">
        <v>11.718006082094185</v>
      </c>
      <c r="S233" s="102">
        <v>12.120446534386616</v>
      </c>
      <c r="T233" s="102">
        <v>12.189596055602568</v>
      </c>
      <c r="U233" s="102">
        <v>12.139400084402119</v>
      </c>
      <c r="V233" s="102">
        <v>11.995023312468863</v>
      </c>
      <c r="W233" s="102">
        <v>11.95196289529418</v>
      </c>
      <c r="X233" s="102">
        <v>11.717962115085406</v>
      </c>
      <c r="Y233" s="102">
        <v>10.976931704108644</v>
      </c>
      <c r="DA233" s="131" t="s">
        <v>2891</v>
      </c>
    </row>
    <row r="234" spans="1:105" ht="12" customHeight="1" x14ac:dyDescent="0.25">
      <c r="A234" s="107" t="s">
        <v>121</v>
      </c>
      <c r="B234" s="105">
        <v>7.0123708541816967</v>
      </c>
      <c r="C234" s="105">
        <v>9.0385358081290974</v>
      </c>
      <c r="D234" s="105">
        <v>7.7401247407603178</v>
      </c>
      <c r="E234" s="105">
        <v>7.0344024878132023</v>
      </c>
      <c r="F234" s="105">
        <v>7.1500445971819948</v>
      </c>
      <c r="G234" s="105">
        <v>7.3358211237392599</v>
      </c>
      <c r="H234" s="105">
        <v>7.9455989085263559</v>
      </c>
      <c r="I234" s="105">
        <v>7.7511588534813436</v>
      </c>
      <c r="J234" s="105">
        <v>7.6759604817765146</v>
      </c>
      <c r="K234" s="105">
        <v>7.4168380584106641</v>
      </c>
      <c r="L234" s="105">
        <v>7.8372655867906742</v>
      </c>
      <c r="M234" s="105">
        <v>8.3137542684409969</v>
      </c>
      <c r="N234" s="105">
        <v>7.9892015181661735</v>
      </c>
      <c r="O234" s="105">
        <v>7.7715083630324546</v>
      </c>
      <c r="P234" s="105">
        <v>8.4107284370634705</v>
      </c>
      <c r="Q234" s="105">
        <v>7.6705796642075059</v>
      </c>
      <c r="R234" s="105">
        <v>8.0842203946712754</v>
      </c>
      <c r="S234" s="105">
        <v>8.6260914565996014</v>
      </c>
      <c r="T234" s="105">
        <v>8.8619697835032589</v>
      </c>
      <c r="U234" s="105">
        <v>9.0427817665787931</v>
      </c>
      <c r="V234" s="105">
        <v>9.0062169853071339</v>
      </c>
      <c r="W234" s="105">
        <v>9.1010158300023214</v>
      </c>
      <c r="X234" s="105">
        <v>9.0480553225242133</v>
      </c>
      <c r="Y234" s="105">
        <v>8.5478839894513801</v>
      </c>
      <c r="DA234" s="132" t="s">
        <v>2892</v>
      </c>
    </row>
    <row r="235" spans="1:105" ht="12" customHeight="1" x14ac:dyDescent="0.25">
      <c r="A235" s="108" t="s">
        <v>53</v>
      </c>
      <c r="B235" s="99">
        <v>1.2021935086864866</v>
      </c>
      <c r="C235" s="99">
        <v>2.841835546903885</v>
      </c>
      <c r="D235" s="99">
        <v>1.0527588231921448</v>
      </c>
      <c r="E235" s="99">
        <v>0.5613833655202819</v>
      </c>
      <c r="F235" s="99">
        <v>0.75271379573013764</v>
      </c>
      <c r="G235" s="99">
        <v>0.74376202203363617</v>
      </c>
      <c r="H235" s="99">
        <v>1.1031177471170224</v>
      </c>
      <c r="I235" s="99">
        <v>0.87894783727909609</v>
      </c>
      <c r="J235" s="99">
        <v>0.8146005168522239</v>
      </c>
      <c r="K235" s="99">
        <v>0.73306547416257206</v>
      </c>
      <c r="L235" s="99">
        <v>0.76706989859836472</v>
      </c>
      <c r="M235" s="99">
        <v>1.2077013985372915</v>
      </c>
      <c r="N235" s="99">
        <v>0.77385420192998811</v>
      </c>
      <c r="O235" s="99">
        <v>0.44718717870828151</v>
      </c>
      <c r="P235" s="99">
        <v>1.0446354494972983</v>
      </c>
      <c r="Q235" s="99">
        <v>0.1480083397647248</v>
      </c>
      <c r="R235" s="99">
        <v>0.29675736919983969</v>
      </c>
      <c r="S235" s="99">
        <v>0.66156169453827274</v>
      </c>
      <c r="T235" s="99">
        <v>0.79326255822996994</v>
      </c>
      <c r="U235" s="99">
        <v>1.0414505453143819</v>
      </c>
      <c r="V235" s="99">
        <v>0.84716293667063425</v>
      </c>
      <c r="W235" s="99">
        <v>0.89283825856916466</v>
      </c>
      <c r="X235" s="99">
        <v>0.94928415480984896</v>
      </c>
      <c r="Y235" s="99">
        <v>0.73196645681571515</v>
      </c>
      <c r="DA235" s="63" t="s">
        <v>2893</v>
      </c>
    </row>
    <row r="236" spans="1:105" ht="12" customHeight="1" x14ac:dyDescent="0.25">
      <c r="A236" s="108" t="s">
        <v>52</v>
      </c>
      <c r="B236" s="99">
        <v>5.8101773454952106</v>
      </c>
      <c r="C236" s="99">
        <v>6.196700261225212</v>
      </c>
      <c r="D236" s="99">
        <v>6.6873659175681723</v>
      </c>
      <c r="E236" s="99">
        <v>6.4730191222929188</v>
      </c>
      <c r="F236" s="99">
        <v>6.3973308014518562</v>
      </c>
      <c r="G236" s="99">
        <v>6.5920591017056225</v>
      </c>
      <c r="H236" s="99">
        <v>6.8424811614093324</v>
      </c>
      <c r="I236" s="99">
        <v>6.8722110162022467</v>
      </c>
      <c r="J236" s="99">
        <v>6.8613599649242909</v>
      </c>
      <c r="K236" s="99">
        <v>6.6837725842480902</v>
      </c>
      <c r="L236" s="99">
        <v>7.0701956881923094</v>
      </c>
      <c r="M236" s="99">
        <v>7.1060528699037064</v>
      </c>
      <c r="N236" s="99">
        <v>7.2153473162361852</v>
      </c>
      <c r="O236" s="99">
        <v>7.3243211843241731</v>
      </c>
      <c r="P236" s="99">
        <v>7.3660929875661729</v>
      </c>
      <c r="Q236" s="99">
        <v>7.5225713244427803</v>
      </c>
      <c r="R236" s="99">
        <v>7.7874630254714363</v>
      </c>
      <c r="S236" s="99">
        <v>7.9645297620613276</v>
      </c>
      <c r="T236" s="99">
        <v>8.0687072252732897</v>
      </c>
      <c r="U236" s="99">
        <v>8.0013312212644099</v>
      </c>
      <c r="V236" s="99">
        <v>8.1590540486365004</v>
      </c>
      <c r="W236" s="99">
        <v>8.2081775714331577</v>
      </c>
      <c r="X236" s="99">
        <v>8.0987711677143643</v>
      </c>
      <c r="Y236" s="99">
        <v>7.8159175326356642</v>
      </c>
      <c r="DA236" s="63" t="s">
        <v>2894</v>
      </c>
    </row>
    <row r="237" spans="1:105" ht="12" customHeight="1" x14ac:dyDescent="0.25">
      <c r="A237" s="121" t="s">
        <v>54</v>
      </c>
      <c r="B237" s="123">
        <v>6.0664419988222908</v>
      </c>
      <c r="C237" s="123">
        <v>6.6151422219187976</v>
      </c>
      <c r="D237" s="123">
        <v>6.5545841111710486</v>
      </c>
      <c r="E237" s="123">
        <v>6.651225982218592</v>
      </c>
      <c r="F237" s="123">
        <v>6.6048261889155064</v>
      </c>
      <c r="G237" s="123">
        <v>6.7465989868710441</v>
      </c>
      <c r="H237" s="123">
        <v>7.6120863957839129</v>
      </c>
      <c r="I237" s="123">
        <v>7.5255009454201494</v>
      </c>
      <c r="J237" s="123">
        <v>7.3803414491398174</v>
      </c>
      <c r="K237" s="123">
        <v>7.0753430282606926</v>
      </c>
      <c r="L237" s="123">
        <v>7.308776475605284</v>
      </c>
      <c r="M237" s="123">
        <v>6.7834733299258563</v>
      </c>
      <c r="N237" s="123">
        <v>6.5071331060826587</v>
      </c>
      <c r="O237" s="123">
        <v>5.7430276404840308</v>
      </c>
      <c r="P237" s="123">
        <v>6.3113230108710878</v>
      </c>
      <c r="Q237" s="123">
        <v>6.1672143726443567</v>
      </c>
      <c r="R237" s="123">
        <v>6.1717281394704919</v>
      </c>
      <c r="S237" s="123">
        <v>6.2594254155866853</v>
      </c>
      <c r="T237" s="123">
        <v>6.6730087618795597</v>
      </c>
      <c r="U237" s="123">
        <v>6.133658621820465</v>
      </c>
      <c r="V237" s="123">
        <v>5.9705054990703106</v>
      </c>
      <c r="W237" s="123">
        <v>5.9831640474900771</v>
      </c>
      <c r="X237" s="123">
        <v>6.0510796620938914</v>
      </c>
      <c r="Y237" s="123">
        <v>5.5560784938375853</v>
      </c>
      <c r="DA237" s="130" t="s">
        <v>2895</v>
      </c>
    </row>
    <row r="238" spans="1:105" ht="12" customHeight="1" x14ac:dyDescent="0.25">
      <c r="A238" s="97" t="s">
        <v>50</v>
      </c>
      <c r="B238" s="99">
        <v>7.4165027162336381</v>
      </c>
      <c r="C238" s="99">
        <v>7.6021468452933041</v>
      </c>
      <c r="D238" s="99">
        <v>7.8175318359372667</v>
      </c>
      <c r="E238" s="99">
        <v>7.9462385416348651</v>
      </c>
      <c r="F238" s="99">
        <v>8.137241899520987</v>
      </c>
      <c r="G238" s="99">
        <v>8.4241111000968338</v>
      </c>
      <c r="H238" s="99">
        <v>8.7035816153422925</v>
      </c>
      <c r="I238" s="99">
        <v>8.9989577146687783</v>
      </c>
      <c r="J238" s="99">
        <v>9.0405571147265054</v>
      </c>
      <c r="K238" s="99">
        <v>8.8059156293553951</v>
      </c>
      <c r="L238" s="99">
        <v>8.688867943364377</v>
      </c>
      <c r="M238" s="99">
        <v>8.207029164946638</v>
      </c>
      <c r="N238" s="99">
        <v>7.8803900172557038</v>
      </c>
      <c r="O238" s="99">
        <v>7.6330792287270102</v>
      </c>
      <c r="P238" s="99">
        <v>7.5683643600484132</v>
      </c>
      <c r="Q238" s="99">
        <v>7.6463296336537825</v>
      </c>
      <c r="R238" s="99">
        <v>7.8146177672676433</v>
      </c>
      <c r="S238" s="99">
        <v>8.0713778818747208</v>
      </c>
      <c r="T238" s="99">
        <v>8.5182535087645803</v>
      </c>
      <c r="U238" s="99">
        <v>7.6186086246068463</v>
      </c>
      <c r="V238" s="99">
        <v>7.3351218204486619</v>
      </c>
      <c r="W238" s="99">
        <v>7.7198775038458871</v>
      </c>
      <c r="X238" s="99">
        <v>8.6015461574458936</v>
      </c>
      <c r="Y238" s="99">
        <v>7.0634889027587757</v>
      </c>
      <c r="DA238" s="63" t="s">
        <v>2896</v>
      </c>
    </row>
    <row r="239" spans="1:105" ht="12" customHeight="1" x14ac:dyDescent="0.25">
      <c r="A239" s="109" t="s">
        <v>120</v>
      </c>
      <c r="B239" s="110">
        <v>5.4237336232817652</v>
      </c>
      <c r="C239" s="110">
        <v>6.2248143473050916</v>
      </c>
      <c r="D239" s="110">
        <v>6.0666230438091056</v>
      </c>
      <c r="E239" s="110">
        <v>6.1635707347199808</v>
      </c>
      <c r="F239" s="110">
        <v>6.0389449506996993</v>
      </c>
      <c r="G239" s="110">
        <v>6.1619181901251165</v>
      </c>
      <c r="H239" s="110">
        <v>7.261580214021091</v>
      </c>
      <c r="I239" s="110">
        <v>7.0738770818424506</v>
      </c>
      <c r="J239" s="110">
        <v>6.8910537457659062</v>
      </c>
      <c r="K239" s="110">
        <v>6.5695367428021187</v>
      </c>
      <c r="L239" s="110">
        <v>6.9026042836359167</v>
      </c>
      <c r="M239" s="110">
        <v>6.3518072881103622</v>
      </c>
      <c r="N239" s="110">
        <v>6.0906325486310688</v>
      </c>
      <c r="O239" s="110">
        <v>5.1734766907016869</v>
      </c>
      <c r="P239" s="110">
        <v>5.9354501065448613</v>
      </c>
      <c r="Q239" s="110">
        <v>5.7483387926037688</v>
      </c>
      <c r="R239" s="110">
        <v>5.7150354095052185</v>
      </c>
      <c r="S239" s="110">
        <v>5.7600598525273226</v>
      </c>
      <c r="T239" s="110">
        <v>6.1873702097065397</v>
      </c>
      <c r="U239" s="110">
        <v>5.7719117717314807</v>
      </c>
      <c r="V239" s="110">
        <v>5.6543697720221369</v>
      </c>
      <c r="W239" s="110">
        <v>5.5908057631431722</v>
      </c>
      <c r="X239" s="110">
        <v>5.4909546537255913</v>
      </c>
      <c r="Y239" s="110">
        <v>5.228065943412604</v>
      </c>
      <c r="DA239" s="60" t="s">
        <v>2897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37.122656790085244</v>
      </c>
      <c r="C241" s="118">
        <f t="shared" si="98"/>
        <v>46.473774898128838</v>
      </c>
      <c r="D241" s="118">
        <f t="shared" si="98"/>
        <v>43.662756444812374</v>
      </c>
      <c r="E241" s="118">
        <f t="shared" si="98"/>
        <v>48.32848842692475</v>
      </c>
      <c r="F241" s="118">
        <f t="shared" si="98"/>
        <v>48.257192945739632</v>
      </c>
      <c r="G241" s="118">
        <f t="shared" si="98"/>
        <v>51.007467446913097</v>
      </c>
      <c r="H241" s="118">
        <f t="shared" si="98"/>
        <v>54.046777828964004</v>
      </c>
      <c r="I241" s="118">
        <f t="shared" si="98"/>
        <v>51.72388672074527</v>
      </c>
      <c r="J241" s="118">
        <f t="shared" si="98"/>
        <v>48.990966811126761</v>
      </c>
      <c r="K241" s="118">
        <f t="shared" si="98"/>
        <v>49.970898822410923</v>
      </c>
      <c r="L241" s="118">
        <f t="shared" si="98"/>
        <v>55.223737262928346</v>
      </c>
      <c r="M241" s="118">
        <f t="shared" si="98"/>
        <v>50.762986101228897</v>
      </c>
      <c r="N241" s="118">
        <f t="shared" si="98"/>
        <v>49.707807190725454</v>
      </c>
      <c r="O241" s="118">
        <f t="shared" si="98"/>
        <v>46.627962115851808</v>
      </c>
      <c r="P241" s="118">
        <f t="shared" si="98"/>
        <v>45.350833311481587</v>
      </c>
      <c r="Q241" s="118">
        <f t="shared" si="98"/>
        <v>47.434194102864673</v>
      </c>
      <c r="R241" s="118">
        <f t="shared" ref="R241:V241" si="99">R242+R244+R246+R255</f>
        <v>47.430933325408844</v>
      </c>
      <c r="S241" s="118">
        <f t="shared" si="99"/>
        <v>50.001811580552797</v>
      </c>
      <c r="T241" s="118">
        <f t="shared" si="99"/>
        <v>50.591278256599409</v>
      </c>
      <c r="U241" s="118">
        <f t="shared" si="99"/>
        <v>50.083447381808256</v>
      </c>
      <c r="V241" s="118">
        <f t="shared" si="99"/>
        <v>50.055700304122354</v>
      </c>
      <c r="W241" s="118">
        <f t="shared" ref="W241:Y241" si="100">W242+W244+W246+W255</f>
        <v>49.7226557856795</v>
      </c>
      <c r="X241" s="118">
        <f t="shared" si="100"/>
        <v>49.485780974628817</v>
      </c>
      <c r="Y241" s="118">
        <f t="shared" si="100"/>
        <v>48.650600166622461</v>
      </c>
      <c r="DA241" s="129" t="s">
        <v>3049</v>
      </c>
    </row>
    <row r="242" spans="1:105" ht="12" customHeight="1" x14ac:dyDescent="0.25">
      <c r="A242" s="121" t="s">
        <v>57</v>
      </c>
      <c r="B242" s="123">
        <f t="shared" ref="B242:Y242" si="101">B243</f>
        <v>21.627635127285274</v>
      </c>
      <c r="C242" s="123">
        <f t="shared" si="101"/>
        <v>30.386117967463402</v>
      </c>
      <c r="D242" s="123">
        <f t="shared" si="101"/>
        <v>28.960518967334583</v>
      </c>
      <c r="E242" s="123">
        <f t="shared" si="101"/>
        <v>30.974309163515414</v>
      </c>
      <c r="F242" s="123">
        <f t="shared" si="101"/>
        <v>32.673334285809929</v>
      </c>
      <c r="G242" s="123">
        <f t="shared" si="101"/>
        <v>34.749003656799275</v>
      </c>
      <c r="H242" s="123">
        <f t="shared" si="101"/>
        <v>36.549830710989355</v>
      </c>
      <c r="I242" s="123">
        <f t="shared" si="101"/>
        <v>36.07572111273209</v>
      </c>
      <c r="J242" s="123">
        <f t="shared" si="101"/>
        <v>33.151970898642865</v>
      </c>
      <c r="K242" s="123">
        <f t="shared" si="101"/>
        <v>33.238305209392124</v>
      </c>
      <c r="L242" s="123">
        <f t="shared" si="101"/>
        <v>38.367678780658792</v>
      </c>
      <c r="M242" s="123">
        <f t="shared" si="101"/>
        <v>33.790843005046177</v>
      </c>
      <c r="N242" s="123">
        <f t="shared" si="101"/>
        <v>32.392033740882773</v>
      </c>
      <c r="O242" s="123">
        <f t="shared" si="101"/>
        <v>29.575826597634915</v>
      </c>
      <c r="P242" s="123">
        <f t="shared" si="101"/>
        <v>28.585312355353764</v>
      </c>
      <c r="Q242" s="123">
        <f t="shared" si="101"/>
        <v>28.679640312487699</v>
      </c>
      <c r="R242" s="123">
        <f t="shared" si="101"/>
        <v>27.973624575115355</v>
      </c>
      <c r="S242" s="123">
        <f t="shared" si="101"/>
        <v>28.566141512811718</v>
      </c>
      <c r="T242" s="123">
        <f t="shared" si="101"/>
        <v>29.786036798192285</v>
      </c>
      <c r="U242" s="123">
        <f t="shared" si="101"/>
        <v>29.752412794512285</v>
      </c>
      <c r="V242" s="123">
        <f t="shared" si="101"/>
        <v>29.642116214896308</v>
      </c>
      <c r="W242" s="123">
        <f t="shared" si="101"/>
        <v>29.255793114948972</v>
      </c>
      <c r="X242" s="123">
        <f t="shared" si="101"/>
        <v>28.807041850423616</v>
      </c>
      <c r="Y242" s="123">
        <f t="shared" si="101"/>
        <v>29.454972065845311</v>
      </c>
      <c r="DA242" s="130" t="s">
        <v>3050</v>
      </c>
    </row>
    <row r="243" spans="1:105" ht="12" customHeight="1" x14ac:dyDescent="0.25">
      <c r="A243" s="97" t="s">
        <v>53</v>
      </c>
      <c r="B243" s="99">
        <v>21.627635127285274</v>
      </c>
      <c r="C243" s="99">
        <v>30.386117967463402</v>
      </c>
      <c r="D243" s="99">
        <v>28.960518967334583</v>
      </c>
      <c r="E243" s="99">
        <v>30.974309163515414</v>
      </c>
      <c r="F243" s="99">
        <v>32.673334285809929</v>
      </c>
      <c r="G243" s="99">
        <v>34.749003656799275</v>
      </c>
      <c r="H243" s="99">
        <v>36.549830710989355</v>
      </c>
      <c r="I243" s="99">
        <v>36.07572111273209</v>
      </c>
      <c r="J243" s="99">
        <v>33.151970898642865</v>
      </c>
      <c r="K243" s="99">
        <v>33.238305209392124</v>
      </c>
      <c r="L243" s="99">
        <v>38.367678780658792</v>
      </c>
      <c r="M243" s="99">
        <v>33.790843005046177</v>
      </c>
      <c r="N243" s="99">
        <v>32.392033740882773</v>
      </c>
      <c r="O243" s="99">
        <v>29.575826597634915</v>
      </c>
      <c r="P243" s="99">
        <v>28.585312355353764</v>
      </c>
      <c r="Q243" s="99">
        <v>28.679640312487699</v>
      </c>
      <c r="R243" s="99">
        <v>27.973624575115355</v>
      </c>
      <c r="S243" s="99">
        <v>28.566141512811718</v>
      </c>
      <c r="T243" s="99">
        <v>29.786036798192285</v>
      </c>
      <c r="U243" s="99">
        <v>29.752412794512285</v>
      </c>
      <c r="V243" s="99">
        <v>29.642116214896308</v>
      </c>
      <c r="W243" s="99">
        <v>29.255793114948972</v>
      </c>
      <c r="X243" s="99">
        <v>28.807041850423616</v>
      </c>
      <c r="Y243" s="99">
        <v>29.454972065845311</v>
      </c>
      <c r="DA243" s="63" t="s">
        <v>3051</v>
      </c>
    </row>
    <row r="244" spans="1:105" ht="12" customHeight="1" x14ac:dyDescent="0.25">
      <c r="A244" s="121" t="s">
        <v>92</v>
      </c>
      <c r="B244" s="123">
        <f t="shared" ref="B244:Y244" si="102">B245</f>
        <v>4.1876314889547732</v>
      </c>
      <c r="C244" s="123">
        <f t="shared" si="102"/>
        <v>4.111320491978729</v>
      </c>
      <c r="D244" s="123">
        <f t="shared" si="102"/>
        <v>2.8901455069978814</v>
      </c>
      <c r="E244" s="123">
        <f t="shared" si="102"/>
        <v>5.8459357970227526</v>
      </c>
      <c r="F244" s="123">
        <f t="shared" si="102"/>
        <v>4.0623731009697526</v>
      </c>
      <c r="G244" s="123">
        <f t="shared" si="102"/>
        <v>4.3346568879408993</v>
      </c>
      <c r="H244" s="123">
        <f t="shared" si="102"/>
        <v>4.8680777512149476</v>
      </c>
      <c r="I244" s="123">
        <f t="shared" si="102"/>
        <v>3.0357347677968063</v>
      </c>
      <c r="J244" s="123">
        <f t="shared" si="102"/>
        <v>3.3058066709782978</v>
      </c>
      <c r="K244" s="123">
        <f t="shared" si="102"/>
        <v>4.5907450383433073</v>
      </c>
      <c r="L244" s="123">
        <f t="shared" si="102"/>
        <v>4.1653420459331496</v>
      </c>
      <c r="M244" s="123">
        <f t="shared" si="102"/>
        <v>4.4279411187118844</v>
      </c>
      <c r="N244" s="123">
        <f t="shared" si="102"/>
        <v>5.0472168041960845</v>
      </c>
      <c r="O244" s="123">
        <f t="shared" si="102"/>
        <v>5.2265223654336221</v>
      </c>
      <c r="P244" s="123">
        <f t="shared" si="102"/>
        <v>4.2164907422543285</v>
      </c>
      <c r="Q244" s="123">
        <f t="shared" si="102"/>
        <v>6.5867613451893092</v>
      </c>
      <c r="R244" s="123">
        <f t="shared" si="102"/>
        <v>6.9004022664829039</v>
      </c>
      <c r="S244" s="123">
        <f t="shared" si="102"/>
        <v>8.3393398957231994</v>
      </c>
      <c r="T244" s="123">
        <f t="shared" si="102"/>
        <v>7.1744428650732432</v>
      </c>
      <c r="U244" s="123">
        <f t="shared" si="102"/>
        <v>7.1009305254046335</v>
      </c>
      <c r="V244" s="123">
        <f t="shared" si="102"/>
        <v>7.2711432058760064</v>
      </c>
      <c r="W244" s="123">
        <f t="shared" si="102"/>
        <v>6.9617316104390792</v>
      </c>
      <c r="X244" s="123">
        <f t="shared" si="102"/>
        <v>6.755999302423179</v>
      </c>
      <c r="Y244" s="123">
        <f t="shared" si="102"/>
        <v>6.4979189669975979</v>
      </c>
      <c r="DA244" s="130" t="s">
        <v>3052</v>
      </c>
    </row>
    <row r="245" spans="1:105" ht="12" customHeight="1" x14ac:dyDescent="0.25">
      <c r="A245" s="97" t="s">
        <v>53</v>
      </c>
      <c r="B245" s="99">
        <f>RES_hhdet_tess!B147</f>
        <v>4.1876314889547732</v>
      </c>
      <c r="C245" s="99">
        <f>RES_hhdet_tess!C147</f>
        <v>4.111320491978729</v>
      </c>
      <c r="D245" s="99">
        <f>RES_hhdet_tess!D147</f>
        <v>2.8901455069978814</v>
      </c>
      <c r="E245" s="99">
        <f>RES_hhdet_tess!E147</f>
        <v>5.8459357970227526</v>
      </c>
      <c r="F245" s="99">
        <f>RES_hhdet_tess!F147</f>
        <v>4.0623731009697526</v>
      </c>
      <c r="G245" s="99">
        <f>RES_hhdet_tess!G147</f>
        <v>4.3346568879408993</v>
      </c>
      <c r="H245" s="99">
        <f>RES_hhdet_tess!H147</f>
        <v>4.8680777512149476</v>
      </c>
      <c r="I245" s="99">
        <f>RES_hhdet_tess!I147</f>
        <v>3.0357347677968063</v>
      </c>
      <c r="J245" s="99">
        <f>RES_hhdet_tess!J147</f>
        <v>3.3058066709782978</v>
      </c>
      <c r="K245" s="99">
        <f>RES_hhdet_tess!K147</f>
        <v>4.5907450383433073</v>
      </c>
      <c r="L245" s="99">
        <f>RES_hhdet_tess!L147</f>
        <v>4.1653420459331496</v>
      </c>
      <c r="M245" s="99">
        <f>RES_hhdet_tess!M147</f>
        <v>4.4279411187118844</v>
      </c>
      <c r="N245" s="99">
        <f>RES_hhdet_tess!N147</f>
        <v>5.0472168041960845</v>
      </c>
      <c r="O245" s="99">
        <f>RES_hhdet_tess!O147</f>
        <v>5.2265223654336221</v>
      </c>
      <c r="P245" s="99">
        <f>RES_hhdet_tess!P147</f>
        <v>4.2164907422543285</v>
      </c>
      <c r="Q245" s="99">
        <f>RES_hhdet_tess!Q147</f>
        <v>6.5867613451893092</v>
      </c>
      <c r="R245" s="99">
        <f>RES_hhdet_tess!R147</f>
        <v>6.9004022664829039</v>
      </c>
      <c r="S245" s="99">
        <f>RES_hhdet_tess!S147</f>
        <v>8.3393398957231994</v>
      </c>
      <c r="T245" s="99">
        <f>RES_hhdet_tess!T147</f>
        <v>7.1744428650732432</v>
      </c>
      <c r="U245" s="99">
        <f>RES_hhdet_tess!U147</f>
        <v>7.1009305254046335</v>
      </c>
      <c r="V245" s="99">
        <f>RES_hhdet_tess!V147</f>
        <v>7.2711432058760064</v>
      </c>
      <c r="W245" s="99">
        <f>RES_hhdet_tess!W147</f>
        <v>6.9617316104390792</v>
      </c>
      <c r="X245" s="99">
        <f>RES_hhdet_tess!X147</f>
        <v>6.755999302423179</v>
      </c>
      <c r="Y245" s="99">
        <f>RES_hhdet_tess!Y147</f>
        <v>6.4979189669975979</v>
      </c>
      <c r="DA245" s="63" t="s">
        <v>3053</v>
      </c>
    </row>
    <row r="246" spans="1:105" ht="12" customHeight="1" x14ac:dyDescent="0.25">
      <c r="A246" s="121" t="s">
        <v>55</v>
      </c>
      <c r="B246" s="123">
        <v>7.2822344641479209</v>
      </c>
      <c r="C246" s="123">
        <v>7.4873603768070121</v>
      </c>
      <c r="D246" s="123">
        <v>7.3533845655041166</v>
      </c>
      <c r="E246" s="123">
        <v>6.9627952808628857</v>
      </c>
      <c r="F246" s="123">
        <v>7.0016515089943168</v>
      </c>
      <c r="G246" s="123">
        <v>7.2845592856558508</v>
      </c>
      <c r="H246" s="123">
        <v>7.3240224284399877</v>
      </c>
      <c r="I246" s="123">
        <v>7.3634069050224209</v>
      </c>
      <c r="J246" s="123">
        <v>7.3762486750006246</v>
      </c>
      <c r="K246" s="123">
        <v>7.1921614665524336</v>
      </c>
      <c r="L246" s="123">
        <v>7.5528135054026269</v>
      </c>
      <c r="M246" s="123">
        <v>7.7780409104774497</v>
      </c>
      <c r="N246" s="123">
        <v>7.6840559656323908</v>
      </c>
      <c r="O246" s="123">
        <v>7.7915988599114261</v>
      </c>
      <c r="P246" s="123">
        <v>8.0571757050643935</v>
      </c>
      <c r="Q246" s="123">
        <v>7.7456419823019225</v>
      </c>
      <c r="R246" s="123">
        <v>8.094459597978398</v>
      </c>
      <c r="S246" s="123">
        <v>8.5285434691847417</v>
      </c>
      <c r="T246" s="123">
        <v>8.68868749035334</v>
      </c>
      <c r="U246" s="123">
        <v>8.5928282820150059</v>
      </c>
      <c r="V246" s="123">
        <v>8.5446578676851228</v>
      </c>
      <c r="W246" s="123">
        <v>8.8345281576273536</v>
      </c>
      <c r="X246" s="123">
        <v>9.1562022699184116</v>
      </c>
      <c r="Y246" s="123">
        <v>8.2243851546383944</v>
      </c>
      <c r="DA246" s="130" t="s">
        <v>3054</v>
      </c>
    </row>
    <row r="247" spans="1:105" ht="12" customHeight="1" x14ac:dyDescent="0.25">
      <c r="A247" s="97" t="s">
        <v>124</v>
      </c>
      <c r="B247" s="99">
        <v>7.4013381608775468</v>
      </c>
      <c r="C247" s="99">
        <v>7.342701065420699</v>
      </c>
      <c r="D247" s="99">
        <v>7.3573841590393974</v>
      </c>
      <c r="E247" s="99">
        <v>7.0094038353751351</v>
      </c>
      <c r="F247" s="99">
        <v>7.0505903288035698</v>
      </c>
      <c r="G247" s="99">
        <v>7.3978871129121302</v>
      </c>
      <c r="H247" s="99">
        <v>7.1961686681100776</v>
      </c>
      <c r="I247" s="99">
        <v>7.3180968932456958</v>
      </c>
      <c r="J247" s="99">
        <v>7.3801647520185609</v>
      </c>
      <c r="K247" s="99">
        <v>7.2399741549510876</v>
      </c>
      <c r="L247" s="99">
        <v>7.5532129906565997</v>
      </c>
      <c r="M247" s="99">
        <v>7.6692608667831523</v>
      </c>
      <c r="N247" s="99">
        <v>7.6491571980309896</v>
      </c>
      <c r="O247" s="99">
        <v>7.9940429736402798</v>
      </c>
      <c r="P247" s="99">
        <v>8.0628447047656753</v>
      </c>
      <c r="Q247" s="99">
        <v>7.8882526011331153</v>
      </c>
      <c r="R247" s="99">
        <v>8.2233588533018889</v>
      </c>
      <c r="S247" s="99">
        <v>8.6624511283986187</v>
      </c>
      <c r="T247" s="99">
        <v>8.7705957909569694</v>
      </c>
      <c r="U247" s="99">
        <v>8.3928259152762745</v>
      </c>
      <c r="V247" s="99">
        <v>8.2185674709357546</v>
      </c>
      <c r="W247" s="99">
        <v>8.7785002252643842</v>
      </c>
      <c r="X247" s="99">
        <v>9.6447530906424976</v>
      </c>
      <c r="Y247" s="99">
        <v>8.0070210511005868</v>
      </c>
      <c r="DA247" s="63" t="s">
        <v>3055</v>
      </c>
    </row>
    <row r="248" spans="1:105" ht="12" customHeight="1" x14ac:dyDescent="0.25">
      <c r="A248" s="97" t="s">
        <v>123</v>
      </c>
      <c r="B248" s="99">
        <v>7.4013381608775468</v>
      </c>
      <c r="C248" s="99">
        <v>7.3435953070935316</v>
      </c>
      <c r="D248" s="99">
        <v>7.3582177459412561</v>
      </c>
      <c r="E248" s="99">
        <v>7.007535275915429</v>
      </c>
      <c r="F248" s="99">
        <v>7.0488970012020742</v>
      </c>
      <c r="G248" s="99">
        <v>7.3966972333618859</v>
      </c>
      <c r="H248" s="99">
        <v>7.1956357495682219</v>
      </c>
      <c r="I248" s="99">
        <v>7.3189436645594279</v>
      </c>
      <c r="J248" s="99">
        <v>7.3841612566149628</v>
      </c>
      <c r="K248" s="99">
        <v>7.2450395034761756</v>
      </c>
      <c r="L248" s="99">
        <v>7.5577015716518892</v>
      </c>
      <c r="M248" s="99">
        <v>7.6720338319974024</v>
      </c>
      <c r="N248" s="99">
        <v>7.6506017038531562</v>
      </c>
      <c r="O248" s="99">
        <v>7.9931433416855997</v>
      </c>
      <c r="P248" s="99">
        <v>8.0589920211370742</v>
      </c>
      <c r="Q248" s="99">
        <v>7.8742778041474981</v>
      </c>
      <c r="R248" s="99">
        <v>8.213445450237824</v>
      </c>
      <c r="S248" s="99">
        <v>8.6559970865233069</v>
      </c>
      <c r="T248" s="99">
        <v>8.7649547589921948</v>
      </c>
      <c r="U248" s="99">
        <v>8.3872512026357011</v>
      </c>
      <c r="V248" s="99">
        <v>8.2136647156957423</v>
      </c>
      <c r="W248" s="99">
        <v>8.7785053450619532</v>
      </c>
      <c r="X248" s="99">
        <v>9.6509576329951905</v>
      </c>
      <c r="Y248" s="99">
        <v>8.0099182599658931</v>
      </c>
      <c r="DA248" s="63" t="s">
        <v>3056</v>
      </c>
    </row>
    <row r="249" spans="1:105" ht="12" customHeight="1" x14ac:dyDescent="0.25">
      <c r="A249" s="100" t="s">
        <v>50</v>
      </c>
      <c r="B249" s="102">
        <v>0.84874761047987812</v>
      </c>
      <c r="C249" s="102">
        <v>1.6269097025905075</v>
      </c>
      <c r="D249" s="102">
        <v>0.65627292329895504</v>
      </c>
      <c r="E249" s="102">
        <v>0.36833941725982811</v>
      </c>
      <c r="F249" s="102">
        <v>0.48765549464051394</v>
      </c>
      <c r="G249" s="102">
        <v>0.49542353343617895</v>
      </c>
      <c r="H249" s="102">
        <v>0.65791390782306403</v>
      </c>
      <c r="I249" s="102">
        <v>0.54628053441335811</v>
      </c>
      <c r="J249" s="102">
        <v>0.5182408482085985</v>
      </c>
      <c r="K249" s="102">
        <v>0.47661391346388882</v>
      </c>
      <c r="L249" s="102">
        <v>0.49741088249926391</v>
      </c>
      <c r="M249" s="102">
        <v>0.76161248587242425</v>
      </c>
      <c r="N249" s="102">
        <v>0.49780704519586061</v>
      </c>
      <c r="O249" s="102">
        <v>0.32799210126375322</v>
      </c>
      <c r="P249" s="102">
        <v>0.68735086861455263</v>
      </c>
      <c r="Q249" s="102">
        <v>0.14014402258244366</v>
      </c>
      <c r="R249" s="102">
        <v>0.24851219631152852</v>
      </c>
      <c r="S249" s="102">
        <v>0.49012111953736454</v>
      </c>
      <c r="T249" s="102">
        <v>0.57935005665421735</v>
      </c>
      <c r="U249" s="102">
        <v>0.6977102424160565</v>
      </c>
      <c r="V249" s="102">
        <v>0.54470534550068339</v>
      </c>
      <c r="W249" s="102">
        <v>0.67157934825959098</v>
      </c>
      <c r="X249" s="102">
        <v>0.838208500930964</v>
      </c>
      <c r="Y249" s="102">
        <v>0.51623881034628916</v>
      </c>
      <c r="DA249" s="131" t="s">
        <v>3057</v>
      </c>
    </row>
    <row r="250" spans="1:105" ht="12" customHeight="1" x14ac:dyDescent="0.25">
      <c r="A250" s="103" t="s">
        <v>52</v>
      </c>
      <c r="B250" s="105">
        <v>6.5525905503976691</v>
      </c>
      <c r="C250" s="105">
        <v>5.7166856045030237</v>
      </c>
      <c r="D250" s="105">
        <v>6.701944822642302</v>
      </c>
      <c r="E250" s="105">
        <v>6.6391958586556017</v>
      </c>
      <c r="F250" s="105">
        <v>6.5612415065615615</v>
      </c>
      <c r="G250" s="105">
        <v>6.9012736999257065</v>
      </c>
      <c r="H250" s="105">
        <v>6.5377218417451575</v>
      </c>
      <c r="I250" s="105">
        <v>6.7726631301460696</v>
      </c>
      <c r="J250" s="105">
        <v>6.8659204084063656</v>
      </c>
      <c r="K250" s="105">
        <v>6.7684255900122849</v>
      </c>
      <c r="L250" s="105">
        <v>7.0602906891526249</v>
      </c>
      <c r="M250" s="105">
        <v>6.9104213461249779</v>
      </c>
      <c r="N250" s="105">
        <v>7.1527946586572968</v>
      </c>
      <c r="O250" s="105">
        <v>7.6651512404218449</v>
      </c>
      <c r="P250" s="105">
        <v>7.3716411525225221</v>
      </c>
      <c r="Q250" s="105">
        <v>7.7341337815650544</v>
      </c>
      <c r="R250" s="105">
        <v>7.9649332539262927</v>
      </c>
      <c r="S250" s="105">
        <v>8.1658759669859418</v>
      </c>
      <c r="T250" s="105">
        <v>8.1856047023379759</v>
      </c>
      <c r="U250" s="105">
        <v>7.6895409602196461</v>
      </c>
      <c r="V250" s="105">
        <v>7.6689593701950605</v>
      </c>
      <c r="W250" s="105">
        <v>8.1069259968023637</v>
      </c>
      <c r="X250" s="105">
        <v>8.8127491320642246</v>
      </c>
      <c r="Y250" s="105">
        <v>7.4936794496196031</v>
      </c>
      <c r="DA250" s="132" t="s">
        <v>3058</v>
      </c>
    </row>
    <row r="251" spans="1:105" ht="12" customHeight="1" x14ac:dyDescent="0.25">
      <c r="A251" s="106" t="s">
        <v>122</v>
      </c>
      <c r="B251" s="102">
        <v>6.5391499654979057</v>
      </c>
      <c r="C251" s="102">
        <v>7.9510725013567018</v>
      </c>
      <c r="D251" s="102">
        <v>7.3424169696451376</v>
      </c>
      <c r="E251" s="102">
        <v>6.8229921702300125</v>
      </c>
      <c r="F251" s="102">
        <v>6.8681694990200208</v>
      </c>
      <c r="G251" s="102">
        <v>7.0589158098197817</v>
      </c>
      <c r="H251" s="102">
        <v>7.5376764805625385</v>
      </c>
      <c r="I251" s="102">
        <v>7.4257018076309844</v>
      </c>
      <c r="J251" s="102">
        <v>7.3689863685616812</v>
      </c>
      <c r="K251" s="102">
        <v>7.1379525516367179</v>
      </c>
      <c r="L251" s="102">
        <v>7.5486313044473228</v>
      </c>
      <c r="M251" s="102">
        <v>7.8759368565377397</v>
      </c>
      <c r="N251" s="102">
        <v>7.714768724056662</v>
      </c>
      <c r="O251" s="102">
        <v>7.6160342065675257</v>
      </c>
      <c r="P251" s="102">
        <v>8.0490061376598554</v>
      </c>
      <c r="Q251" s="102">
        <v>7.6008347048321507</v>
      </c>
      <c r="R251" s="102">
        <v>7.9485633853181437</v>
      </c>
      <c r="S251" s="102">
        <v>8.3756833661939165</v>
      </c>
      <c r="T251" s="102">
        <v>8.601765799318267</v>
      </c>
      <c r="U251" s="102">
        <v>8.7505849287618531</v>
      </c>
      <c r="V251" s="102">
        <v>8.7919812944325333</v>
      </c>
      <c r="W251" s="102">
        <v>8.8784358080488115</v>
      </c>
      <c r="X251" s="102">
        <v>8.8064225515071897</v>
      </c>
      <c r="Y251" s="102">
        <v>8.3688216424021054</v>
      </c>
      <c r="DA251" s="131" t="s">
        <v>3059</v>
      </c>
    </row>
    <row r="252" spans="1:105" ht="12" customHeight="1" x14ac:dyDescent="0.25">
      <c r="A252" s="107" t="s">
        <v>121</v>
      </c>
      <c r="B252" s="105">
        <v>6.5391499654979048</v>
      </c>
      <c r="C252" s="105">
        <v>7.9504361716487306</v>
      </c>
      <c r="D252" s="105">
        <v>7.3411428338110172</v>
      </c>
      <c r="E252" s="105">
        <v>6.8231503743134203</v>
      </c>
      <c r="F252" s="105">
        <v>6.8687154623258131</v>
      </c>
      <c r="G252" s="105">
        <v>7.0595483178465033</v>
      </c>
      <c r="H252" s="105">
        <v>7.5378810962387579</v>
      </c>
      <c r="I252" s="105">
        <v>7.4281261579268847</v>
      </c>
      <c r="J252" s="105">
        <v>7.378070694663184</v>
      </c>
      <c r="K252" s="105">
        <v>7.1500288418140654</v>
      </c>
      <c r="L252" s="105">
        <v>7.5591626533764122</v>
      </c>
      <c r="M252" s="105">
        <v>7.8772901474373311</v>
      </c>
      <c r="N252" s="105">
        <v>7.7122991300913863</v>
      </c>
      <c r="O252" s="105">
        <v>7.6144231453197122</v>
      </c>
      <c r="P252" s="105">
        <v>8.0559144247343237</v>
      </c>
      <c r="Q252" s="105">
        <v>7.622331744559979</v>
      </c>
      <c r="R252" s="105">
        <v>7.9918016418075535</v>
      </c>
      <c r="S252" s="105">
        <v>8.427725129365605</v>
      </c>
      <c r="T252" s="105">
        <v>8.6310282113681449</v>
      </c>
      <c r="U252" s="105">
        <v>8.7501002994013142</v>
      </c>
      <c r="V252" s="105">
        <v>8.7769193520411815</v>
      </c>
      <c r="W252" s="105">
        <v>8.8697574181576453</v>
      </c>
      <c r="X252" s="105">
        <v>8.8134775200795232</v>
      </c>
      <c r="Y252" s="105">
        <v>8.3747578633279876</v>
      </c>
      <c r="DA252" s="132" t="s">
        <v>3060</v>
      </c>
    </row>
    <row r="253" spans="1:105" ht="12" customHeight="1" x14ac:dyDescent="0.25">
      <c r="A253" s="108" t="s">
        <v>53</v>
      </c>
      <c r="B253" s="99">
        <v>0.72897262000269369</v>
      </c>
      <c r="C253" s="99">
        <v>1.7537359104235164</v>
      </c>
      <c r="D253" s="99">
        <v>0.65377691624284506</v>
      </c>
      <c r="E253" s="99">
        <v>0.35013125202050255</v>
      </c>
      <c r="F253" s="99">
        <v>0.47138466087395492</v>
      </c>
      <c r="G253" s="99">
        <v>0.46748921614088096</v>
      </c>
      <c r="H253" s="99">
        <v>0.69539993482942597</v>
      </c>
      <c r="I253" s="99">
        <v>0.55591514172463674</v>
      </c>
      <c r="J253" s="99">
        <v>0.51671072973889276</v>
      </c>
      <c r="K253" s="99">
        <v>0.46625625756597361</v>
      </c>
      <c r="L253" s="99">
        <v>0.48896696518410199</v>
      </c>
      <c r="M253" s="99">
        <v>0.77123727753362403</v>
      </c>
      <c r="N253" s="99">
        <v>0.49695181385520198</v>
      </c>
      <c r="O253" s="99">
        <v>0.2901019609955377</v>
      </c>
      <c r="P253" s="99">
        <v>0.68982143716815036</v>
      </c>
      <c r="Q253" s="99">
        <v>9.9760420117198489E-2</v>
      </c>
      <c r="R253" s="99">
        <v>0.20433861633611708</v>
      </c>
      <c r="S253" s="99">
        <v>0.46319536730427674</v>
      </c>
      <c r="T253" s="99">
        <v>0.5623209860948557</v>
      </c>
      <c r="U253" s="99">
        <v>0.74876907813690408</v>
      </c>
      <c r="V253" s="99">
        <v>0.61786530340468304</v>
      </c>
      <c r="W253" s="99">
        <v>0.66157984672448866</v>
      </c>
      <c r="X253" s="99">
        <v>0.71470635236516167</v>
      </c>
      <c r="Y253" s="99">
        <v>0.55884033069232331</v>
      </c>
      <c r="DA253" s="63" t="s">
        <v>3061</v>
      </c>
    </row>
    <row r="254" spans="1:105" ht="12" customHeight="1" x14ac:dyDescent="0.25">
      <c r="A254" s="108" t="s">
        <v>52</v>
      </c>
      <c r="B254" s="99">
        <v>5.8101773454952106</v>
      </c>
      <c r="C254" s="99">
        <v>6.196700261225212</v>
      </c>
      <c r="D254" s="99">
        <v>6.6873659175681723</v>
      </c>
      <c r="E254" s="99">
        <v>6.4730191222929188</v>
      </c>
      <c r="F254" s="99">
        <v>6.3973308014518562</v>
      </c>
      <c r="G254" s="99">
        <v>6.5920591017056225</v>
      </c>
      <c r="H254" s="99">
        <v>6.8424811614093324</v>
      </c>
      <c r="I254" s="99">
        <v>6.8722110162022467</v>
      </c>
      <c r="J254" s="99">
        <v>6.8613599649242909</v>
      </c>
      <c r="K254" s="99">
        <v>6.6837725842480902</v>
      </c>
      <c r="L254" s="99">
        <v>7.0701956881923094</v>
      </c>
      <c r="M254" s="99">
        <v>7.1060528699037064</v>
      </c>
      <c r="N254" s="99">
        <v>7.2153473162361852</v>
      </c>
      <c r="O254" s="99">
        <v>7.3243211843241731</v>
      </c>
      <c r="P254" s="99">
        <v>7.3660929875661729</v>
      </c>
      <c r="Q254" s="99">
        <v>7.5225713244427803</v>
      </c>
      <c r="R254" s="99">
        <v>7.7874630254714363</v>
      </c>
      <c r="S254" s="99">
        <v>7.9645297620613276</v>
      </c>
      <c r="T254" s="99">
        <v>8.0687072252732897</v>
      </c>
      <c r="U254" s="99">
        <v>8.0013312212644099</v>
      </c>
      <c r="V254" s="99">
        <v>8.1590540486365004</v>
      </c>
      <c r="W254" s="99">
        <v>8.2081775714331577</v>
      </c>
      <c r="X254" s="99">
        <v>8.0987711677143643</v>
      </c>
      <c r="Y254" s="99">
        <v>7.8159175326356642</v>
      </c>
      <c r="DA254" s="63" t="s">
        <v>3062</v>
      </c>
    </row>
    <row r="255" spans="1:105" ht="12" customHeight="1" x14ac:dyDescent="0.25">
      <c r="A255" s="121" t="s">
        <v>54</v>
      </c>
      <c r="B255" s="123">
        <v>4.0251557096972803</v>
      </c>
      <c r="C255" s="123">
        <v>4.4889760618796952</v>
      </c>
      <c r="D255" s="123">
        <v>4.4587074049757929</v>
      </c>
      <c r="E255" s="123">
        <v>4.5454481855236999</v>
      </c>
      <c r="F255" s="123">
        <v>4.5198340499656382</v>
      </c>
      <c r="G255" s="123">
        <v>4.6392476165170713</v>
      </c>
      <c r="H255" s="123">
        <v>5.304846938319713</v>
      </c>
      <c r="I255" s="123">
        <v>5.2490239351939509</v>
      </c>
      <c r="J255" s="123">
        <v>5.1569405665049732</v>
      </c>
      <c r="K255" s="123">
        <v>4.9496871081230607</v>
      </c>
      <c r="L255" s="123">
        <v>5.1379029309337758</v>
      </c>
      <c r="M255" s="123">
        <v>4.7661610669933863</v>
      </c>
      <c r="N255" s="123">
        <v>4.5845006800142087</v>
      </c>
      <c r="O255" s="123">
        <v>4.034014292871845</v>
      </c>
      <c r="P255" s="123">
        <v>4.4918545088090953</v>
      </c>
      <c r="Q255" s="123">
        <v>4.4221504628857433</v>
      </c>
      <c r="R255" s="123">
        <v>4.4624468858321897</v>
      </c>
      <c r="S255" s="123">
        <v>4.5677867028331427</v>
      </c>
      <c r="T255" s="123">
        <v>4.9421111029805438</v>
      </c>
      <c r="U255" s="123">
        <v>4.6372757798763367</v>
      </c>
      <c r="V255" s="123">
        <v>4.597783015664918</v>
      </c>
      <c r="W255" s="123">
        <v>4.6706029026640907</v>
      </c>
      <c r="X255" s="123">
        <v>4.7665375518636148</v>
      </c>
      <c r="Y255" s="123">
        <v>4.4733239791411643</v>
      </c>
      <c r="DA255" s="130" t="s">
        <v>3063</v>
      </c>
    </row>
    <row r="256" spans="1:105" ht="12" customHeight="1" x14ac:dyDescent="0.25">
      <c r="A256" s="97" t="s">
        <v>50</v>
      </c>
      <c r="B256" s="99">
        <v>4.1841250611532681</v>
      </c>
      <c r="C256" s="99">
        <v>4.3015421001484375</v>
      </c>
      <c r="D256" s="99">
        <v>4.4377756229636791</v>
      </c>
      <c r="E256" s="99">
        <v>4.5223375666408527</v>
      </c>
      <c r="F256" s="99">
        <v>4.6408499746391172</v>
      </c>
      <c r="G256" s="99">
        <v>4.8129979470268731</v>
      </c>
      <c r="H256" s="99">
        <v>4.9803194410893052</v>
      </c>
      <c r="I256" s="99">
        <v>5.1543827012064236</v>
      </c>
      <c r="J256" s="99">
        <v>5.1821564048637265</v>
      </c>
      <c r="K256" s="99">
        <v>5.0535447522869257</v>
      </c>
      <c r="L256" s="99">
        <v>4.9931286950287861</v>
      </c>
      <c r="M256" s="99">
        <v>4.7222868624644025</v>
      </c>
      <c r="N256" s="99">
        <v>4.5390686830507425</v>
      </c>
      <c r="O256" s="99">
        <v>4.4003391595439441</v>
      </c>
      <c r="P256" s="99">
        <v>4.36641539858448</v>
      </c>
      <c r="Q256" s="99">
        <v>4.416772363995582</v>
      </c>
      <c r="R256" s="99">
        <v>4.5278489182754962</v>
      </c>
      <c r="S256" s="99">
        <v>4.6994591391384599</v>
      </c>
      <c r="T256" s="99">
        <v>4.9866009216754614</v>
      </c>
      <c r="U256" s="99">
        <v>4.4900000161213729</v>
      </c>
      <c r="V256" s="99">
        <v>4.3573903240434673</v>
      </c>
      <c r="W256" s="99">
        <v>4.6274916086556539</v>
      </c>
      <c r="X256" s="99">
        <v>5.197635652516289</v>
      </c>
      <c r="Y256" s="99">
        <v>4.2966020756837482</v>
      </c>
      <c r="DA256" s="63" t="s">
        <v>3064</v>
      </c>
    </row>
    <row r="257" spans="1:105" ht="12" customHeight="1" x14ac:dyDescent="0.25">
      <c r="A257" s="109" t="s">
        <v>120</v>
      </c>
      <c r="B257" s="110">
        <v>3.9494769403520666</v>
      </c>
      <c r="C257" s="110">
        <v>4.5631000306842759</v>
      </c>
      <c r="D257" s="110">
        <v>4.4667947505500587</v>
      </c>
      <c r="E257" s="110">
        <v>4.5541508150767607</v>
      </c>
      <c r="F257" s="110">
        <v>4.4751460186278482</v>
      </c>
      <c r="G257" s="110">
        <v>4.5786886012489258</v>
      </c>
      <c r="H257" s="110">
        <v>5.4090607652728879</v>
      </c>
      <c r="I257" s="110">
        <v>5.2780320748552221</v>
      </c>
      <c r="J257" s="110">
        <v>5.1495091225697402</v>
      </c>
      <c r="K257" s="110">
        <v>4.9193319244238776</v>
      </c>
      <c r="L257" s="110">
        <v>5.1805111711207115</v>
      </c>
      <c r="M257" s="110">
        <v>4.7794650792006443</v>
      </c>
      <c r="N257" s="110">
        <v>4.5982799313017608</v>
      </c>
      <c r="O257" s="110">
        <v>3.9236254140497926</v>
      </c>
      <c r="P257" s="110">
        <v>4.5293625531602855</v>
      </c>
      <c r="Q257" s="110">
        <v>4.4236735046334115</v>
      </c>
      <c r="R257" s="110">
        <v>4.4442663384378642</v>
      </c>
      <c r="S257" s="110">
        <v>4.5314983997355984</v>
      </c>
      <c r="T257" s="110">
        <v>4.9304021027658518</v>
      </c>
      <c r="U257" s="110">
        <v>4.6731534481701109</v>
      </c>
      <c r="V257" s="110">
        <v>4.6534739209781817</v>
      </c>
      <c r="W257" s="110">
        <v>4.6803426057171311</v>
      </c>
      <c r="X257" s="110">
        <v>4.6718612141521829</v>
      </c>
      <c r="Y257" s="110">
        <v>4.5117786706611129</v>
      </c>
      <c r="DA257" s="60" t="s">
        <v>3065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3.2346593605342604</v>
      </c>
      <c r="C259" s="118">
        <f t="shared" si="103"/>
        <v>2.8280779597400327</v>
      </c>
      <c r="D259" s="118">
        <f t="shared" si="103"/>
        <v>2.73287357753743</v>
      </c>
      <c r="E259" s="118">
        <f t="shared" si="103"/>
        <v>2.6458044406107071</v>
      </c>
      <c r="F259" s="118">
        <f t="shared" si="103"/>
        <v>2.5951408845113941</v>
      </c>
      <c r="G259" s="118">
        <f t="shared" si="103"/>
        <v>2.4846132373158984</v>
      </c>
      <c r="H259" s="118">
        <f t="shared" si="103"/>
        <v>2.2897464690822895</v>
      </c>
      <c r="I259" s="118">
        <f t="shared" si="103"/>
        <v>2.1811295054738351</v>
      </c>
      <c r="J259" s="118">
        <f t="shared" si="103"/>
        <v>2.0614770139875893</v>
      </c>
      <c r="K259" s="118">
        <f t="shared" si="103"/>
        <v>1.9192473970060471</v>
      </c>
      <c r="L259" s="118">
        <f t="shared" si="103"/>
        <v>1.9027977095516091</v>
      </c>
      <c r="M259" s="118">
        <f t="shared" si="103"/>
        <v>1.8516601833032023</v>
      </c>
      <c r="N259" s="118">
        <f t="shared" si="103"/>
        <v>1.7710236503205032</v>
      </c>
      <c r="O259" s="118">
        <f t="shared" si="103"/>
        <v>1.7992809082440457</v>
      </c>
      <c r="P259" s="118">
        <f t="shared" si="103"/>
        <v>1.8158950694247211</v>
      </c>
      <c r="Q259" s="118">
        <f t="shared" si="103"/>
        <v>1.7368590942750393</v>
      </c>
      <c r="R259" s="118">
        <f t="shared" ref="R259:V259" si="104">R260+R262+R264+R273</f>
        <v>1.7680330982702004</v>
      </c>
      <c r="S259" s="118">
        <f t="shared" si="104"/>
        <v>1.794079312071416</v>
      </c>
      <c r="T259" s="118">
        <f t="shared" si="104"/>
        <v>1.7365485559131593</v>
      </c>
      <c r="U259" s="118">
        <f t="shared" si="104"/>
        <v>1.507925470089035</v>
      </c>
      <c r="V259" s="118">
        <f t="shared" si="104"/>
        <v>1.3915311084164497</v>
      </c>
      <c r="W259" s="118">
        <f t="shared" ref="W259:Y259" si="105">W260+W262+W264+W273</f>
        <v>1.4252266715908712</v>
      </c>
      <c r="X259" s="118">
        <f t="shared" si="105"/>
        <v>1.5390482226006386</v>
      </c>
      <c r="Y259" s="118">
        <f t="shared" si="105"/>
        <v>1.2359735107857603</v>
      </c>
      <c r="DA259" s="129" t="s">
        <v>3217</v>
      </c>
    </row>
    <row r="260" spans="1:105" ht="12" customHeight="1" x14ac:dyDescent="0.25">
      <c r="A260" s="121" t="s">
        <v>57</v>
      </c>
      <c r="B260" s="123">
        <f t="shared" ref="B260:Y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X260" s="123">
        <f t="shared" si="106"/>
        <v>0</v>
      </c>
      <c r="Y260" s="123">
        <f t="shared" si="106"/>
        <v>0</v>
      </c>
      <c r="DA260" s="130" t="s">
        <v>3218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X261" s="99">
        <v>0</v>
      </c>
      <c r="Y261" s="99">
        <v>0</v>
      </c>
      <c r="DA261" s="63" t="s">
        <v>3219</v>
      </c>
    </row>
    <row r="262" spans="1:105" ht="12" customHeight="1" x14ac:dyDescent="0.25">
      <c r="A262" s="121" t="s">
        <v>92</v>
      </c>
      <c r="B262" s="123">
        <f t="shared" ref="B262:Y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X262" s="123">
        <f t="shared" si="107"/>
        <v>0</v>
      </c>
      <c r="Y262" s="123">
        <f t="shared" si="107"/>
        <v>0</v>
      </c>
      <c r="DA262" s="130" t="s">
        <v>3220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3221</v>
      </c>
    </row>
    <row r="264" spans="1:105" ht="12" customHeight="1" x14ac:dyDescent="0.25">
      <c r="A264" s="121" t="s">
        <v>55</v>
      </c>
      <c r="B264" s="123">
        <v>2.6912989394429898</v>
      </c>
      <c r="C264" s="123">
        <v>2.3386836827316499</v>
      </c>
      <c r="D264" s="123">
        <v>2.237967066317649</v>
      </c>
      <c r="E264" s="123">
        <v>2.1520216628957685</v>
      </c>
      <c r="F264" s="123">
        <v>2.0966382788477116</v>
      </c>
      <c r="G264" s="123">
        <v>1.9900234561661916</v>
      </c>
      <c r="H264" s="123">
        <v>1.809172917577949</v>
      </c>
      <c r="I264" s="123">
        <v>1.7015594828242837</v>
      </c>
      <c r="J264" s="123">
        <v>1.5940075733770855</v>
      </c>
      <c r="K264" s="123">
        <v>1.4668238310345345</v>
      </c>
      <c r="L264" s="123">
        <v>1.4539906490309198</v>
      </c>
      <c r="M264" s="123">
        <v>1.4178798431879311</v>
      </c>
      <c r="N264" s="123">
        <v>1.3544411945761046</v>
      </c>
      <c r="O264" s="123">
        <v>1.3977682161751284</v>
      </c>
      <c r="P264" s="123">
        <v>1.4201536276302329</v>
      </c>
      <c r="Q264" s="123">
        <v>1.353526448714043</v>
      </c>
      <c r="R264" s="123">
        <v>1.3819055532831381</v>
      </c>
      <c r="S264" s="123">
        <v>1.3979486836822339</v>
      </c>
      <c r="T264" s="123">
        <v>1.3333907747047136</v>
      </c>
      <c r="U264" s="123">
        <v>1.1689122195928709</v>
      </c>
      <c r="V264" s="123">
        <v>1.0781237992509292</v>
      </c>
      <c r="W264" s="123">
        <v>1.1020538720232171</v>
      </c>
      <c r="X264" s="123">
        <v>1.1872040469782692</v>
      </c>
      <c r="Y264" s="123">
        <v>0.94922218916414458</v>
      </c>
      <c r="DA264" s="130" t="s">
        <v>3222</v>
      </c>
    </row>
    <row r="265" spans="1:105" ht="12" customHeight="1" x14ac:dyDescent="0.25">
      <c r="A265" s="97" t="s">
        <v>124</v>
      </c>
      <c r="B265" s="99">
        <v>3.1279945809012397</v>
      </c>
      <c r="C265" s="99">
        <v>3.0717250268636858</v>
      </c>
      <c r="D265" s="99">
        <v>3.0457135183378354</v>
      </c>
      <c r="E265" s="99">
        <v>2.8744471960008893</v>
      </c>
      <c r="F265" s="99">
        <v>2.8710708177163289</v>
      </c>
      <c r="G265" s="99">
        <v>2.9955499764480007</v>
      </c>
      <c r="H265" s="99">
        <v>2.8967911156862689</v>
      </c>
      <c r="I265" s="99">
        <v>2.9355972786774203</v>
      </c>
      <c r="J265" s="99">
        <v>2.9517686304431732</v>
      </c>
      <c r="K265" s="99">
        <v>2.8805109887507911</v>
      </c>
      <c r="L265" s="99">
        <v>2.9829835307506292</v>
      </c>
      <c r="M265" s="99">
        <v>2.9982484933565279</v>
      </c>
      <c r="N265" s="99">
        <v>2.9509430406299777</v>
      </c>
      <c r="O265" s="99">
        <v>3.0213656854455255</v>
      </c>
      <c r="P265" s="99">
        <v>2.9557470208306031</v>
      </c>
      <c r="Q265" s="99">
        <v>2.8005387441792835</v>
      </c>
      <c r="R265" s="99">
        <v>2.8241302864461879</v>
      </c>
      <c r="S265" s="99">
        <v>2.8913956406084256</v>
      </c>
      <c r="T265" s="99">
        <v>2.8575324664123984</v>
      </c>
      <c r="U265" s="99">
        <v>2.6739143306170532</v>
      </c>
      <c r="V265" s="99">
        <v>2.561691004066772</v>
      </c>
      <c r="W265" s="99">
        <v>2.6781922045779636</v>
      </c>
      <c r="X265" s="99">
        <v>2.8890520397377637</v>
      </c>
      <c r="Y265" s="99">
        <v>2.3688156355674344</v>
      </c>
      <c r="DA265" s="63" t="s">
        <v>3223</v>
      </c>
    </row>
    <row r="266" spans="1:105" ht="12" customHeight="1" x14ac:dyDescent="0.25">
      <c r="A266" s="97" t="s">
        <v>123</v>
      </c>
      <c r="B266" s="99">
        <v>0.35870242224132559</v>
      </c>
      <c r="C266" s="99">
        <v>0.68757360124663947</v>
      </c>
      <c r="D266" s="99">
        <v>0.27443766668820596</v>
      </c>
      <c r="E266" s="99">
        <v>0.15093961933931221</v>
      </c>
      <c r="F266" s="99">
        <v>0.19818770934357424</v>
      </c>
      <c r="G266" s="99">
        <v>0.20025157380047395</v>
      </c>
      <c r="H266" s="99">
        <v>0.26465597213208891</v>
      </c>
      <c r="I266" s="99">
        <v>0.21835959810099639</v>
      </c>
      <c r="J266" s="99">
        <v>0.20598029184332989</v>
      </c>
      <c r="K266" s="99">
        <v>0.18831256495007132</v>
      </c>
      <c r="L266" s="99">
        <v>0.19550868166911922</v>
      </c>
      <c r="M266" s="99">
        <v>0.29869462328506469</v>
      </c>
      <c r="N266" s="99">
        <v>0.19269626442647494</v>
      </c>
      <c r="O266" s="99">
        <v>0.12333996244702085</v>
      </c>
      <c r="P266" s="99">
        <v>0.24996338169668347</v>
      </c>
      <c r="Q266" s="99">
        <v>4.8413856536521249E-2</v>
      </c>
      <c r="R266" s="99">
        <v>8.3161242686881076E-2</v>
      </c>
      <c r="S266" s="99">
        <v>0.16072094496206318</v>
      </c>
      <c r="T266" s="99">
        <v>0.18787852991509113</v>
      </c>
      <c r="U266" s="99">
        <v>0.22449052709747028</v>
      </c>
      <c r="V266" s="99">
        <v>0.17183028627480851</v>
      </c>
      <c r="W266" s="99">
        <v>0.205733955177726</v>
      </c>
      <c r="X266" s="99">
        <v>0.25049507457388465</v>
      </c>
      <c r="Y266" s="99">
        <v>0.15241758160101007</v>
      </c>
      <c r="DA266" s="63" t="s">
        <v>3224</v>
      </c>
    </row>
    <row r="267" spans="1:105" ht="12" customHeight="1" x14ac:dyDescent="0.25">
      <c r="A267" s="100" t="s">
        <v>50</v>
      </c>
      <c r="B267" s="102">
        <v>0.35870242224132559</v>
      </c>
      <c r="C267" s="102">
        <v>0.68757360124663947</v>
      </c>
      <c r="D267" s="102">
        <v>0.27443766668820596</v>
      </c>
      <c r="E267" s="102">
        <v>0.15093961933931221</v>
      </c>
      <c r="F267" s="102">
        <v>0.19818770934357424</v>
      </c>
      <c r="G267" s="102">
        <v>0.20025157380047395</v>
      </c>
      <c r="H267" s="102">
        <v>0.26465597213208891</v>
      </c>
      <c r="I267" s="102">
        <v>0.21835959810099639</v>
      </c>
      <c r="J267" s="102">
        <v>0.20598029184332989</v>
      </c>
      <c r="K267" s="102">
        <v>0.18831256495007132</v>
      </c>
      <c r="L267" s="102">
        <v>0.19550868166911922</v>
      </c>
      <c r="M267" s="102">
        <v>0.29869462328506469</v>
      </c>
      <c r="N267" s="102">
        <v>0.19269626442647494</v>
      </c>
      <c r="O267" s="102">
        <v>0.12333996244702085</v>
      </c>
      <c r="P267" s="102">
        <v>0.24996338169668347</v>
      </c>
      <c r="Q267" s="102">
        <v>4.8413856536521249E-2</v>
      </c>
      <c r="R267" s="102">
        <v>8.3161242686881076E-2</v>
      </c>
      <c r="S267" s="102">
        <v>0.16072094496206318</v>
      </c>
      <c r="T267" s="102">
        <v>0.18787852991509113</v>
      </c>
      <c r="U267" s="102">
        <v>0.22449052709747028</v>
      </c>
      <c r="V267" s="102">
        <v>0.17183028627480851</v>
      </c>
      <c r="W267" s="102">
        <v>0.205733955177726</v>
      </c>
      <c r="X267" s="102">
        <v>0.25049507457388465</v>
      </c>
      <c r="Y267" s="102">
        <v>0.15241758160101007</v>
      </c>
      <c r="DA267" s="131" t="s">
        <v>3225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3226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3227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3228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3229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3230</v>
      </c>
    </row>
    <row r="273" spans="1:105" ht="12" customHeight="1" x14ac:dyDescent="0.25">
      <c r="A273" s="121" t="s">
        <v>54</v>
      </c>
      <c r="B273" s="123">
        <v>0.54336042109127058</v>
      </c>
      <c r="C273" s="123">
        <v>0.48939427700838278</v>
      </c>
      <c r="D273" s="123">
        <v>0.49490651121978091</v>
      </c>
      <c r="E273" s="123">
        <v>0.49378277771493884</v>
      </c>
      <c r="F273" s="123">
        <v>0.49850260566368237</v>
      </c>
      <c r="G273" s="123">
        <v>0.4945897811497067</v>
      </c>
      <c r="H273" s="123">
        <v>0.48057355150434061</v>
      </c>
      <c r="I273" s="123">
        <v>0.47957002264955156</v>
      </c>
      <c r="J273" s="123">
        <v>0.46746944061050372</v>
      </c>
      <c r="K273" s="123">
        <v>0.45242356597151251</v>
      </c>
      <c r="L273" s="123">
        <v>0.44880706052068919</v>
      </c>
      <c r="M273" s="123">
        <v>0.43378034011527106</v>
      </c>
      <c r="N273" s="123">
        <v>0.41658245574439856</v>
      </c>
      <c r="O273" s="123">
        <v>0.40151269206891749</v>
      </c>
      <c r="P273" s="123">
        <v>0.39574144179448822</v>
      </c>
      <c r="Q273" s="123">
        <v>0.38333264556099611</v>
      </c>
      <c r="R273" s="123">
        <v>0.38612754498706225</v>
      </c>
      <c r="S273" s="123">
        <v>0.39613062838918217</v>
      </c>
      <c r="T273" s="123">
        <v>0.40315778120844564</v>
      </c>
      <c r="U273" s="123">
        <v>0.3390132504961641</v>
      </c>
      <c r="V273" s="123">
        <v>0.3134073091655204</v>
      </c>
      <c r="W273" s="123">
        <v>0.3231727995676541</v>
      </c>
      <c r="X273" s="123">
        <v>0.35184417562236936</v>
      </c>
      <c r="Y273" s="123">
        <v>0.28675132162161571</v>
      </c>
      <c r="DA273" s="130" t="s">
        <v>3231</v>
      </c>
    </row>
    <row r="274" spans="1:105" ht="12" customHeight="1" x14ac:dyDescent="0.25">
      <c r="A274" s="97" t="s">
        <v>50</v>
      </c>
      <c r="B274" s="99">
        <v>1.6847327570196331</v>
      </c>
      <c r="C274" s="99">
        <v>1.7269036773768274</v>
      </c>
      <c r="D274" s="99">
        <v>1.77583053185151</v>
      </c>
      <c r="E274" s="99">
        <v>1.8050675471177768</v>
      </c>
      <c r="F274" s="99">
        <v>1.8484558698951878</v>
      </c>
      <c r="G274" s="99">
        <v>1.9136210774979971</v>
      </c>
      <c r="H274" s="99">
        <v>1.9771055997411555</v>
      </c>
      <c r="I274" s="99">
        <v>2.0442032344641601</v>
      </c>
      <c r="J274" s="99">
        <v>2.0536529541812727</v>
      </c>
      <c r="K274" s="99">
        <v>2.0003517943643714</v>
      </c>
      <c r="L274" s="99">
        <v>1.973763242014652</v>
      </c>
      <c r="M274" s="99">
        <v>1.8643087451092786</v>
      </c>
      <c r="N274" s="99">
        <v>1.7901093963198058</v>
      </c>
      <c r="O274" s="99">
        <v>1.733930277597628</v>
      </c>
      <c r="P274" s="99">
        <v>1.7192296480285976</v>
      </c>
      <c r="Q274" s="99">
        <v>1.7369402395807938</v>
      </c>
      <c r="R274" s="99">
        <v>1.7751685720125179</v>
      </c>
      <c r="S274" s="99">
        <v>1.8334941996466618</v>
      </c>
      <c r="T274" s="99">
        <v>1.9350064670509619</v>
      </c>
      <c r="U274" s="99">
        <v>1.7306431351656915</v>
      </c>
      <c r="V274" s="99">
        <v>1.6662462727331184</v>
      </c>
      <c r="W274" s="99">
        <v>1.7536473737736322</v>
      </c>
      <c r="X274" s="99">
        <v>1.9539272251254094</v>
      </c>
      <c r="Y274" s="99">
        <v>1.6045421391506838</v>
      </c>
      <c r="DA274" s="63" t="s">
        <v>3232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X275" s="110">
        <v>0</v>
      </c>
      <c r="Y275" s="110">
        <v>0</v>
      </c>
      <c r="DA275" s="60" t="s">
        <v>3233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3.7897370931063383</v>
      </c>
      <c r="D279" s="117">
        <f t="shared" si="108"/>
        <v>4.456173106891379</v>
      </c>
      <c r="E279" s="117">
        <f t="shared" si="108"/>
        <v>6.0417658428929197</v>
      </c>
      <c r="F279" s="117">
        <f t="shared" si="108"/>
        <v>6.4231390489718203</v>
      </c>
      <c r="G279" s="117">
        <f t="shared" si="108"/>
        <v>6.7577153598617343</v>
      </c>
      <c r="H279" s="117">
        <f t="shared" si="108"/>
        <v>8.0420132983489001</v>
      </c>
      <c r="I279" s="117">
        <f t="shared" si="108"/>
        <v>5.9359223735220921</v>
      </c>
      <c r="J279" s="117">
        <f t="shared" si="108"/>
        <v>4.6766812310299146</v>
      </c>
      <c r="K279" s="117">
        <f t="shared" si="108"/>
        <v>3.8206384330354042</v>
      </c>
      <c r="L279" s="117">
        <f t="shared" si="108"/>
        <v>4.5128301091903227</v>
      </c>
      <c r="M279" s="117">
        <f t="shared" si="108"/>
        <v>3.7931947007772089</v>
      </c>
      <c r="N279" s="117">
        <f t="shared" si="108"/>
        <v>3.7114579104881189</v>
      </c>
      <c r="O279" s="117">
        <f t="shared" si="108"/>
        <v>3.7563995095328466</v>
      </c>
      <c r="P279" s="117">
        <f t="shared" si="108"/>
        <v>7.6759605429500288</v>
      </c>
      <c r="Q279" s="117">
        <f t="shared" si="108"/>
        <v>10.116324457764193</v>
      </c>
      <c r="R279" s="117">
        <f t="shared" ref="R279:V279" si="109">R280+R282+R284+R293</f>
        <v>9.7145806146920251</v>
      </c>
      <c r="S279" s="117">
        <f t="shared" si="109"/>
        <v>8.0445742298069263</v>
      </c>
      <c r="T279" s="117">
        <f t="shared" si="109"/>
        <v>6.8787391876404005</v>
      </c>
      <c r="U279" s="117">
        <f t="shared" si="109"/>
        <v>9.2878021971489471</v>
      </c>
      <c r="V279" s="117">
        <f t="shared" si="109"/>
        <v>8.7786775285870497</v>
      </c>
      <c r="W279" s="117">
        <f t="shared" ref="W279:Y279" si="110">W280+W282+W284+W293</f>
        <v>8.7983333123841874</v>
      </c>
      <c r="X279" s="117">
        <f t="shared" si="110"/>
        <v>9.1577390656330344</v>
      </c>
      <c r="Y279" s="117">
        <f t="shared" si="110"/>
        <v>9.0085188117594885</v>
      </c>
      <c r="DA279" s="129" t="s">
        <v>3385</v>
      </c>
    </row>
    <row r="280" spans="1:105" ht="12" customHeight="1" x14ac:dyDescent="0.25">
      <c r="A280" s="121" t="s">
        <v>57</v>
      </c>
      <c r="B280" s="122"/>
      <c r="C280" s="122">
        <f t="shared" ref="C280:Y280" si="111">C281</f>
        <v>1.7817697218922419</v>
      </c>
      <c r="D280" s="122">
        <f t="shared" si="111"/>
        <v>2.0080999297121496</v>
      </c>
      <c r="E280" s="122">
        <f t="shared" si="111"/>
        <v>2.6576978155428703</v>
      </c>
      <c r="F280" s="122">
        <f t="shared" si="111"/>
        <v>2.891894039209892</v>
      </c>
      <c r="G280" s="122">
        <f t="shared" si="111"/>
        <v>3.0528438707591126</v>
      </c>
      <c r="H280" s="122">
        <f t="shared" si="111"/>
        <v>3.5261046332035657</v>
      </c>
      <c r="I280" s="122">
        <f t="shared" si="111"/>
        <v>2.6534960283861269</v>
      </c>
      <c r="J280" s="122">
        <f t="shared" si="111"/>
        <v>1.9555524474651755</v>
      </c>
      <c r="K280" s="122">
        <f t="shared" si="111"/>
        <v>1.5271028443185668</v>
      </c>
      <c r="L280" s="122">
        <f t="shared" si="111"/>
        <v>1.8598628683427481</v>
      </c>
      <c r="M280" s="122">
        <f t="shared" si="111"/>
        <v>1.410306462558063</v>
      </c>
      <c r="N280" s="122">
        <f t="shared" si="111"/>
        <v>1.339854021431899</v>
      </c>
      <c r="O280" s="122">
        <f t="shared" si="111"/>
        <v>1.3052935139317676</v>
      </c>
      <c r="P280" s="122">
        <f t="shared" si="111"/>
        <v>2.5206633495079278</v>
      </c>
      <c r="Q280" s="122">
        <f t="shared" si="111"/>
        <v>3.3012106922488726</v>
      </c>
      <c r="R280" s="122">
        <f t="shared" si="111"/>
        <v>2.879997652429279</v>
      </c>
      <c r="S280" s="122">
        <f t="shared" si="111"/>
        <v>2.3089070755102301</v>
      </c>
      <c r="T280" s="122">
        <f t="shared" si="111"/>
        <v>1.9591879643861729</v>
      </c>
      <c r="U280" s="122">
        <f t="shared" si="111"/>
        <v>2.7465397280923036</v>
      </c>
      <c r="V280" s="122">
        <f t="shared" si="111"/>
        <v>2.5509438886567444</v>
      </c>
      <c r="W280" s="122">
        <f t="shared" si="111"/>
        <v>2.461672820032315</v>
      </c>
      <c r="X280" s="122">
        <f t="shared" si="111"/>
        <v>2.3720108704123755</v>
      </c>
      <c r="Y280" s="122">
        <f t="shared" si="111"/>
        <v>2.5605486810174667</v>
      </c>
      <c r="DA280" s="130" t="s">
        <v>3386</v>
      </c>
    </row>
    <row r="281" spans="1:105" ht="12" customHeight="1" x14ac:dyDescent="0.25">
      <c r="A281" s="97" t="s">
        <v>53</v>
      </c>
      <c r="B281" s="98"/>
      <c r="C281" s="98">
        <v>1.7817697218922419</v>
      </c>
      <c r="D281" s="98">
        <v>2.0080999297121496</v>
      </c>
      <c r="E281" s="98">
        <v>2.6576978155428703</v>
      </c>
      <c r="F281" s="98">
        <v>2.891894039209892</v>
      </c>
      <c r="G281" s="98">
        <v>3.0528438707591126</v>
      </c>
      <c r="H281" s="98">
        <v>3.5261046332035657</v>
      </c>
      <c r="I281" s="98">
        <v>2.6534960283861269</v>
      </c>
      <c r="J281" s="98">
        <v>1.9555524474651755</v>
      </c>
      <c r="K281" s="98">
        <v>1.5271028443185668</v>
      </c>
      <c r="L281" s="98">
        <v>1.8598628683427481</v>
      </c>
      <c r="M281" s="98">
        <v>1.410306462558063</v>
      </c>
      <c r="N281" s="98">
        <v>1.339854021431899</v>
      </c>
      <c r="O281" s="98">
        <v>1.3052935139317676</v>
      </c>
      <c r="P281" s="98">
        <v>2.5206633495079278</v>
      </c>
      <c r="Q281" s="98">
        <v>3.3012106922488726</v>
      </c>
      <c r="R281" s="98">
        <v>2.879997652429279</v>
      </c>
      <c r="S281" s="98">
        <v>2.3089070755102301</v>
      </c>
      <c r="T281" s="98">
        <v>1.9591879643861729</v>
      </c>
      <c r="U281" s="98">
        <v>2.7465397280923036</v>
      </c>
      <c r="V281" s="98">
        <v>2.5509438886567444</v>
      </c>
      <c r="W281" s="98">
        <v>2.461672820032315</v>
      </c>
      <c r="X281" s="98">
        <v>2.3720108704123755</v>
      </c>
      <c r="Y281" s="98">
        <v>2.5605486810174667</v>
      </c>
      <c r="DA281" s="63" t="s">
        <v>3387</v>
      </c>
    </row>
    <row r="282" spans="1:105" ht="12" customHeight="1" x14ac:dyDescent="0.25">
      <c r="A282" s="121" t="s">
        <v>92</v>
      </c>
      <c r="B282" s="122"/>
      <c r="C282" s="122">
        <f t="shared" ref="C282:Y282" si="112">C283</f>
        <v>0.17587545150885453</v>
      </c>
      <c r="D282" s="122">
        <f t="shared" si="112"/>
        <v>0.17895830697687307</v>
      </c>
      <c r="E282" s="122">
        <f t="shared" si="112"/>
        <v>0.49810316773559526</v>
      </c>
      <c r="F282" s="122">
        <f t="shared" si="112"/>
        <v>0.42289354333626172</v>
      </c>
      <c r="G282" s="122">
        <f t="shared" si="112"/>
        <v>0.47122771025319948</v>
      </c>
      <c r="H282" s="122">
        <f t="shared" si="112"/>
        <v>0.58244116433729187</v>
      </c>
      <c r="I282" s="122">
        <f t="shared" si="112"/>
        <v>0.27374436891306669</v>
      </c>
      <c r="J282" s="122">
        <f t="shared" si="112"/>
        <v>0.25007701181657999</v>
      </c>
      <c r="K282" s="122">
        <f t="shared" si="112"/>
        <v>0.29619179569119708</v>
      </c>
      <c r="L282" s="122">
        <f t="shared" si="112"/>
        <v>0.30575178346231996</v>
      </c>
      <c r="M282" s="122">
        <f t="shared" si="112"/>
        <v>0.27141185309927246</v>
      </c>
      <c r="N282" s="122">
        <f t="shared" si="112"/>
        <v>0.27124300281043862</v>
      </c>
      <c r="O282" s="122">
        <f t="shared" si="112"/>
        <v>0.17745040128705117</v>
      </c>
      <c r="P282" s="122">
        <f t="shared" si="112"/>
        <v>0.11879373079570048</v>
      </c>
      <c r="Q282" s="122">
        <f t="shared" si="112"/>
        <v>0.18640999091323399</v>
      </c>
      <c r="R282" s="122">
        <f t="shared" si="112"/>
        <v>0.6987450964456452</v>
      </c>
      <c r="S282" s="122">
        <f t="shared" si="112"/>
        <v>0.66550624689164073</v>
      </c>
      <c r="T282" s="122">
        <f t="shared" si="112"/>
        <v>0.54360411919505003</v>
      </c>
      <c r="U282" s="122">
        <f t="shared" si="112"/>
        <v>0.55732278298273519</v>
      </c>
      <c r="V282" s="122">
        <f t="shared" si="112"/>
        <v>0.56629607641375324</v>
      </c>
      <c r="W282" s="122">
        <f t="shared" si="112"/>
        <v>0.57164134014716894</v>
      </c>
      <c r="X282" s="122">
        <f t="shared" si="112"/>
        <v>0.66476161777046139</v>
      </c>
      <c r="Y282" s="122">
        <f t="shared" si="112"/>
        <v>0.31356652900901233</v>
      </c>
      <c r="DA282" s="130" t="s">
        <v>3388</v>
      </c>
    </row>
    <row r="283" spans="1:105" ht="12" customHeight="1" x14ac:dyDescent="0.25">
      <c r="A283" s="97" t="s">
        <v>53</v>
      </c>
      <c r="B283" s="98"/>
      <c r="C283" s="98">
        <v>0.17587545150885453</v>
      </c>
      <c r="D283" s="98">
        <v>0.17895830697687307</v>
      </c>
      <c r="E283" s="98">
        <v>0.49810316773559526</v>
      </c>
      <c r="F283" s="98">
        <v>0.42289354333626172</v>
      </c>
      <c r="G283" s="98">
        <v>0.47122771025319948</v>
      </c>
      <c r="H283" s="98">
        <v>0.58244116433729187</v>
      </c>
      <c r="I283" s="98">
        <v>0.27374436891306669</v>
      </c>
      <c r="J283" s="98">
        <v>0.25007701181657999</v>
      </c>
      <c r="K283" s="98">
        <v>0.29619179569119708</v>
      </c>
      <c r="L283" s="98">
        <v>0.30575178346231996</v>
      </c>
      <c r="M283" s="98">
        <v>0.27141185309927246</v>
      </c>
      <c r="N283" s="98">
        <v>0.27124300281043862</v>
      </c>
      <c r="O283" s="98">
        <v>0.17745040128705117</v>
      </c>
      <c r="P283" s="98">
        <v>0.11879373079570048</v>
      </c>
      <c r="Q283" s="98">
        <v>0.18640999091323399</v>
      </c>
      <c r="R283" s="98">
        <v>0.6987450964456452</v>
      </c>
      <c r="S283" s="98">
        <v>0.66550624689164073</v>
      </c>
      <c r="T283" s="98">
        <v>0.54360411919505003</v>
      </c>
      <c r="U283" s="98">
        <v>0.55732278298273519</v>
      </c>
      <c r="V283" s="98">
        <v>0.56629607641375324</v>
      </c>
      <c r="W283" s="98">
        <v>0.57164134014716894</v>
      </c>
      <c r="X283" s="98">
        <v>0.66476161777046139</v>
      </c>
      <c r="Y283" s="98">
        <v>0.31356652900901233</v>
      </c>
      <c r="DA283" s="63" t="s">
        <v>3389</v>
      </c>
    </row>
    <row r="284" spans="1:105" ht="12" customHeight="1" x14ac:dyDescent="0.25">
      <c r="A284" s="121" t="s">
        <v>55</v>
      </c>
      <c r="B284" s="122"/>
      <c r="C284" s="122">
        <v>1.2167012251437992</v>
      </c>
      <c r="D284" s="122">
        <v>1.4926091892665063</v>
      </c>
      <c r="E284" s="122">
        <v>1.8580238165984615</v>
      </c>
      <c r="F284" s="122">
        <v>1.9902743997053547</v>
      </c>
      <c r="G284" s="122">
        <v>2.0580330673581178</v>
      </c>
      <c r="H284" s="122">
        <v>2.400117946933825</v>
      </c>
      <c r="I284" s="122">
        <v>1.7985108709039175</v>
      </c>
      <c r="J284" s="122">
        <v>1.466114162131372</v>
      </c>
      <c r="K284" s="122">
        <v>1.1939549889310974</v>
      </c>
      <c r="L284" s="122">
        <v>1.4264276222047667</v>
      </c>
      <c r="M284" s="122">
        <v>1.3431265315045802</v>
      </c>
      <c r="N284" s="122">
        <v>1.3258207889167171</v>
      </c>
      <c r="O284" s="122">
        <v>1.4914135965273503</v>
      </c>
      <c r="P284" s="122">
        <v>3.1754424269247163</v>
      </c>
      <c r="Q284" s="122">
        <v>4.1235103202009347</v>
      </c>
      <c r="R284" s="122">
        <v>3.8342228185428513</v>
      </c>
      <c r="S284" s="122">
        <v>3.1995246935115178</v>
      </c>
      <c r="T284" s="122">
        <v>2.7278155065785308</v>
      </c>
      <c r="U284" s="122">
        <v>3.8193259068643597</v>
      </c>
      <c r="V284" s="122">
        <v>3.6130139666237411</v>
      </c>
      <c r="W284" s="122">
        <v>3.677584003129255</v>
      </c>
      <c r="X284" s="122">
        <v>3.9221290084869405</v>
      </c>
      <c r="Y284" s="122">
        <v>3.8681585794410354</v>
      </c>
      <c r="DA284" s="130" t="s">
        <v>3390</v>
      </c>
    </row>
    <row r="285" spans="1:105" ht="12" customHeight="1" x14ac:dyDescent="0.25">
      <c r="A285" s="97" t="s">
        <v>124</v>
      </c>
      <c r="B285" s="98"/>
      <c r="C285" s="98">
        <v>0.72605576945117156</v>
      </c>
      <c r="D285" s="98">
        <v>1.1009530035055324</v>
      </c>
      <c r="E285" s="98">
        <v>1.5748671765589846</v>
      </c>
      <c r="F285" s="98">
        <v>1.4711097777361342</v>
      </c>
      <c r="G285" s="98">
        <v>1.1018851138910035</v>
      </c>
      <c r="H285" s="98">
        <v>1.3310875669220279</v>
      </c>
      <c r="I285" s="98">
        <v>0.8129668433383006</v>
      </c>
      <c r="J285" s="98">
        <v>0.64447378265377386</v>
      </c>
      <c r="K285" s="98">
        <v>0.61534799081668901</v>
      </c>
      <c r="L285" s="98">
        <v>0.78569724288271126</v>
      </c>
      <c r="M285" s="98">
        <v>0.71481417598355979</v>
      </c>
      <c r="N285" s="98">
        <v>0.64493503620568893</v>
      </c>
      <c r="O285" s="98">
        <v>0.81038045783934576</v>
      </c>
      <c r="P285" s="98">
        <v>1.8800778779647032</v>
      </c>
      <c r="Q285" s="98">
        <v>2.1433026469462986</v>
      </c>
      <c r="R285" s="98">
        <v>2.0871263279103145</v>
      </c>
      <c r="S285" s="98">
        <v>1.5838598640201502</v>
      </c>
      <c r="T285" s="98">
        <v>1.1316739081573011</v>
      </c>
      <c r="U285" s="98">
        <v>1.2656940977712425</v>
      </c>
      <c r="V285" s="98">
        <v>1.3669231650649003</v>
      </c>
      <c r="W285" s="98">
        <v>1.5894602900949193</v>
      </c>
      <c r="X285" s="98">
        <v>1.95709340992624</v>
      </c>
      <c r="Y285" s="98">
        <v>1.5278375821355861</v>
      </c>
      <c r="DA285" s="63" t="s">
        <v>3391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7.0611190895385916E-4</v>
      </c>
      <c r="E286" s="98">
        <v>2.975332628860107E-3</v>
      </c>
      <c r="F286" s="98">
        <v>2.2413700262897368E-3</v>
      </c>
      <c r="G286" s="98">
        <v>1.3958367828007178E-3</v>
      </c>
      <c r="H286" s="98">
        <v>1.2573893436994656E-3</v>
      </c>
      <c r="I286" s="98">
        <v>3.6722449354184158E-3</v>
      </c>
      <c r="J286" s="98">
        <v>4.3402919609933375E-3</v>
      </c>
      <c r="K286" s="98">
        <v>3.3738763248901257E-3</v>
      </c>
      <c r="L286" s="98">
        <v>2.4137005317937344E-3</v>
      </c>
      <c r="M286" s="98">
        <v>6.7694121271191757E-5</v>
      </c>
      <c r="N286" s="98">
        <v>2.3126855523878248E-3</v>
      </c>
      <c r="O286" s="98">
        <v>4.9696407768438765E-3</v>
      </c>
      <c r="P286" s="98">
        <v>1.0248066888410673E-2</v>
      </c>
      <c r="Q286" s="98">
        <v>2.3416228907407372E-2</v>
      </c>
      <c r="R286" s="98">
        <v>1.6823905187463063E-2</v>
      </c>
      <c r="S286" s="98">
        <v>1.0300303877525592E-2</v>
      </c>
      <c r="T286" s="98">
        <v>4.1689758242706536E-3</v>
      </c>
      <c r="U286" s="98">
        <v>2.4800014424934567E-3</v>
      </c>
      <c r="V286" s="98">
        <v>8.1166174545186098E-3</v>
      </c>
      <c r="W286" s="98">
        <v>1.6214921039031313E-2</v>
      </c>
      <c r="X286" s="98">
        <v>2.4618329214492779E-2</v>
      </c>
      <c r="Y286" s="98">
        <v>3.2227156656026842E-3</v>
      </c>
      <c r="DA286" s="63" t="s">
        <v>3392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1.0500058335114699E-4</v>
      </c>
      <c r="E287" s="101">
        <v>2.669203668399926E-4</v>
      </c>
      <c r="F287" s="101">
        <v>2.6043011093948863E-4</v>
      </c>
      <c r="G287" s="101">
        <v>1.5662139137752329E-4</v>
      </c>
      <c r="H287" s="101">
        <v>1.8843148947685244E-4</v>
      </c>
      <c r="I287" s="101">
        <v>4.5240197763527174E-4</v>
      </c>
      <c r="J287" s="101">
        <v>5.0149576182473277E-4</v>
      </c>
      <c r="K287" s="101">
        <v>3.6404262767356712E-4</v>
      </c>
      <c r="L287" s="101">
        <v>2.5850052901010368E-4</v>
      </c>
      <c r="M287" s="101">
        <v>1.0535374952335192E-5</v>
      </c>
      <c r="N287" s="101">
        <v>2.3498288645598756E-4</v>
      </c>
      <c r="O287" s="101">
        <v>3.1106677353236168E-4</v>
      </c>
      <c r="P287" s="101">
        <v>1.2491753914318012E-3</v>
      </c>
      <c r="Q287" s="101">
        <v>5.9126204345173977E-4</v>
      </c>
      <c r="R287" s="101">
        <v>7.0106392309467885E-4</v>
      </c>
      <c r="S287" s="101">
        <v>7.782749389691016E-4</v>
      </c>
      <c r="T287" s="101">
        <v>3.5976122068443145E-4</v>
      </c>
      <c r="U287" s="101">
        <v>2.6381594332609636E-4</v>
      </c>
      <c r="V287" s="101">
        <v>6.8359230007125952E-4</v>
      </c>
      <c r="W287" s="101">
        <v>1.5594522600471763E-3</v>
      </c>
      <c r="X287" s="101">
        <v>2.6698735619509559E-3</v>
      </c>
      <c r="Y287" s="101">
        <v>2.6042230880674684E-4</v>
      </c>
      <c r="DA287" s="131" t="s">
        <v>3393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6.011113256027122E-4</v>
      </c>
      <c r="E288" s="104">
        <v>2.7084122620201143E-3</v>
      </c>
      <c r="F288" s="104">
        <v>1.980939915350248E-3</v>
      </c>
      <c r="G288" s="104">
        <v>1.2392153914231945E-3</v>
      </c>
      <c r="H288" s="104">
        <v>1.0689578542226132E-3</v>
      </c>
      <c r="I288" s="104">
        <v>3.2198429577831441E-3</v>
      </c>
      <c r="J288" s="104">
        <v>3.8387961991686046E-3</v>
      </c>
      <c r="K288" s="104">
        <v>3.0098336972165587E-3</v>
      </c>
      <c r="L288" s="104">
        <v>2.1552000027836309E-3</v>
      </c>
      <c r="M288" s="104">
        <v>5.7158746318856566E-5</v>
      </c>
      <c r="N288" s="104">
        <v>2.0777026659318373E-3</v>
      </c>
      <c r="O288" s="104">
        <v>4.6585740033115147E-3</v>
      </c>
      <c r="P288" s="104">
        <v>8.9988914969788714E-3</v>
      </c>
      <c r="Q288" s="104">
        <v>2.2824966863955631E-2</v>
      </c>
      <c r="R288" s="104">
        <v>1.6122841264368384E-2</v>
      </c>
      <c r="S288" s="104">
        <v>9.5220289385564913E-3</v>
      </c>
      <c r="T288" s="104">
        <v>3.8092146035862218E-3</v>
      </c>
      <c r="U288" s="104">
        <v>2.2161854991673605E-3</v>
      </c>
      <c r="V288" s="104">
        <v>7.433025154447351E-3</v>
      </c>
      <c r="W288" s="104">
        <v>1.4655468778984135E-2</v>
      </c>
      <c r="X288" s="104">
        <v>2.1948455652541825E-2</v>
      </c>
      <c r="Y288" s="104">
        <v>2.9622933567959374E-3</v>
      </c>
      <c r="DA288" s="132" t="s">
        <v>3394</v>
      </c>
    </row>
    <row r="289" spans="1:105" ht="12" customHeight="1" x14ac:dyDescent="0.25">
      <c r="A289" s="106" t="s">
        <v>122</v>
      </c>
      <c r="B289" s="101"/>
      <c r="C289" s="101">
        <v>0.44757656581684963</v>
      </c>
      <c r="D289" s="101">
        <v>0.3558902400803366</v>
      </c>
      <c r="E289" s="101">
        <v>0.23906553079181039</v>
      </c>
      <c r="F289" s="101">
        <v>0.4477228800590618</v>
      </c>
      <c r="G289" s="101">
        <v>0.85240118056333225</v>
      </c>
      <c r="H289" s="101">
        <v>0.91734763245512141</v>
      </c>
      <c r="I289" s="101">
        <v>0.69275944135127843</v>
      </c>
      <c r="J289" s="101">
        <v>0.49042678339143075</v>
      </c>
      <c r="K289" s="101">
        <v>0.34464759981773579</v>
      </c>
      <c r="L289" s="101">
        <v>0.4590509290307922</v>
      </c>
      <c r="M289" s="101">
        <v>0.55294775064924395</v>
      </c>
      <c r="N289" s="101">
        <v>0.50567143786956814</v>
      </c>
      <c r="O289" s="101">
        <v>0.44562092984776758</v>
      </c>
      <c r="P289" s="101">
        <v>0.60747930224017954</v>
      </c>
      <c r="Q289" s="101">
        <v>1.1672910776142991</v>
      </c>
      <c r="R289" s="101">
        <v>0.86876645503388794</v>
      </c>
      <c r="S289" s="101">
        <v>0.88422803450258725</v>
      </c>
      <c r="T289" s="101">
        <v>1.0507851674425901</v>
      </c>
      <c r="U289" s="101">
        <v>1.6131708700463732</v>
      </c>
      <c r="V289" s="101">
        <v>1.3815973335710696</v>
      </c>
      <c r="W289" s="101">
        <v>1.1132211680905257</v>
      </c>
      <c r="X289" s="101">
        <v>0.9367311829323518</v>
      </c>
      <c r="Y289" s="101">
        <v>1.3652848855447097</v>
      </c>
      <c r="DA289" s="131" t="s">
        <v>3395</v>
      </c>
    </row>
    <row r="290" spans="1:105" ht="12" customHeight="1" x14ac:dyDescent="0.25">
      <c r="A290" s="107" t="s">
        <v>121</v>
      </c>
      <c r="B290" s="104"/>
      <c r="C290" s="104">
        <v>4.3068889875778033E-2</v>
      </c>
      <c r="D290" s="104">
        <v>3.5059833771683695E-2</v>
      </c>
      <c r="E290" s="104">
        <v>4.1115776618806499E-2</v>
      </c>
      <c r="F290" s="104">
        <v>6.9200371883869058E-2</v>
      </c>
      <c r="G290" s="104">
        <v>0.10235093612098128</v>
      </c>
      <c r="H290" s="104">
        <v>0.15042535821297612</v>
      </c>
      <c r="I290" s="104">
        <v>0.28911234127892005</v>
      </c>
      <c r="J290" s="104">
        <v>0.32687330412517401</v>
      </c>
      <c r="K290" s="104">
        <v>0.23058552197178259</v>
      </c>
      <c r="L290" s="104">
        <v>0.17926574975946952</v>
      </c>
      <c r="M290" s="104">
        <v>7.5296910750505319E-2</v>
      </c>
      <c r="N290" s="104">
        <v>0.17290162928907213</v>
      </c>
      <c r="O290" s="104">
        <v>0.230442568063393</v>
      </c>
      <c r="P290" s="104">
        <v>0.67763717983142291</v>
      </c>
      <c r="Q290" s="104">
        <v>0.78950036673292934</v>
      </c>
      <c r="R290" s="104">
        <v>0.86150613041118584</v>
      </c>
      <c r="S290" s="104">
        <v>0.72113649111125477</v>
      </c>
      <c r="T290" s="104">
        <v>0.54118745515436895</v>
      </c>
      <c r="U290" s="104">
        <v>0.93798093760425083</v>
      </c>
      <c r="V290" s="104">
        <v>0.85637685053325219</v>
      </c>
      <c r="W290" s="104">
        <v>0.9586876239047788</v>
      </c>
      <c r="X290" s="104">
        <v>1.0036860864138557</v>
      </c>
      <c r="Y290" s="104">
        <v>0.97181339609513684</v>
      </c>
      <c r="DA290" s="132" t="s">
        <v>3396</v>
      </c>
    </row>
    <row r="291" spans="1:105" ht="12" customHeight="1" x14ac:dyDescent="0.25">
      <c r="A291" s="108" t="s">
        <v>53</v>
      </c>
      <c r="B291" s="98"/>
      <c r="C291" s="98">
        <v>1.3418690597328796E-2</v>
      </c>
      <c r="D291" s="98">
        <v>4.7311111543172279E-3</v>
      </c>
      <c r="E291" s="98">
        <v>3.2595969657651914E-3</v>
      </c>
      <c r="F291" s="98">
        <v>7.2491679667342048E-3</v>
      </c>
      <c r="G291" s="98">
        <v>1.0335932215399544E-2</v>
      </c>
      <c r="H291" s="98">
        <v>2.0808069227479613E-2</v>
      </c>
      <c r="I291" s="98">
        <v>3.2671259390166713E-2</v>
      </c>
      <c r="J291" s="98">
        <v>3.4555486271913807E-2</v>
      </c>
      <c r="K291" s="98">
        <v>2.2679361679099404E-2</v>
      </c>
      <c r="L291" s="98">
        <v>1.742566305059487E-2</v>
      </c>
      <c r="M291" s="98">
        <v>1.080704149614576E-2</v>
      </c>
      <c r="N291" s="98">
        <v>1.6417684274894939E-2</v>
      </c>
      <c r="O291" s="98">
        <v>1.2864180889554766E-2</v>
      </c>
      <c r="P291" s="98">
        <v>8.125535820757751E-2</v>
      </c>
      <c r="Q291" s="98">
        <v>1.4593924620664325E-2</v>
      </c>
      <c r="R291" s="98">
        <v>3.0474747977662826E-2</v>
      </c>
      <c r="S291" s="98">
        <v>5.3445035220998777E-2</v>
      </c>
      <c r="T291" s="98">
        <v>4.6725143375170593E-2</v>
      </c>
      <c r="U291" s="98">
        <v>0.10424224558717296</v>
      </c>
      <c r="V291" s="98">
        <v>7.7669600776150677E-2</v>
      </c>
      <c r="W291" s="98">
        <v>9.0941102153024381E-2</v>
      </c>
      <c r="X291" s="98">
        <v>0.10192039640788013</v>
      </c>
      <c r="Y291" s="98">
        <v>8.0492773141394233E-2</v>
      </c>
      <c r="DA291" s="63" t="s">
        <v>3397</v>
      </c>
    </row>
    <row r="292" spans="1:105" ht="12" customHeight="1" x14ac:dyDescent="0.25">
      <c r="A292" s="108" t="s">
        <v>52</v>
      </c>
      <c r="B292" s="98"/>
      <c r="C292" s="98">
        <v>2.9650199278449238E-2</v>
      </c>
      <c r="D292" s="98">
        <v>3.0328722617366466E-2</v>
      </c>
      <c r="E292" s="98">
        <v>3.7856179653041305E-2</v>
      </c>
      <c r="F292" s="98">
        <v>6.1951203917134851E-2</v>
      </c>
      <c r="G292" s="98">
        <v>9.2015003905581733E-2</v>
      </c>
      <c r="H292" s="98">
        <v>0.12961728898549651</v>
      </c>
      <c r="I292" s="98">
        <v>0.25644108188875331</v>
      </c>
      <c r="J292" s="98">
        <v>0.29231781785326022</v>
      </c>
      <c r="K292" s="98">
        <v>0.20790616029268319</v>
      </c>
      <c r="L292" s="98">
        <v>0.16184008670887465</v>
      </c>
      <c r="M292" s="98">
        <v>6.4489869254359553E-2</v>
      </c>
      <c r="N292" s="98">
        <v>0.1564839450141772</v>
      </c>
      <c r="O292" s="98">
        <v>0.21757838717383823</v>
      </c>
      <c r="P292" s="98">
        <v>0.59638182162384534</v>
      </c>
      <c r="Q292" s="98">
        <v>0.774906442112265</v>
      </c>
      <c r="R292" s="98">
        <v>0.83103138243352304</v>
      </c>
      <c r="S292" s="98">
        <v>0.66769145589025602</v>
      </c>
      <c r="T292" s="98">
        <v>0.4944623117791983</v>
      </c>
      <c r="U292" s="98">
        <v>0.83373869201707784</v>
      </c>
      <c r="V292" s="98">
        <v>0.77870724975710148</v>
      </c>
      <c r="W292" s="98">
        <v>0.86774652175175437</v>
      </c>
      <c r="X292" s="98">
        <v>0.90176569000597562</v>
      </c>
      <c r="Y292" s="98">
        <v>0.89132062295374259</v>
      </c>
      <c r="DA292" s="63" t="s">
        <v>3398</v>
      </c>
    </row>
    <row r="293" spans="1:105" ht="12" customHeight="1" x14ac:dyDescent="0.25">
      <c r="A293" s="121" t="s">
        <v>54</v>
      </c>
      <c r="B293" s="122"/>
      <c r="C293" s="122">
        <v>0.6153906945614428</v>
      </c>
      <c r="D293" s="122">
        <v>0.77650568093585048</v>
      </c>
      <c r="E293" s="122">
        <v>1.0279410430159932</v>
      </c>
      <c r="F293" s="122">
        <v>1.1180770667203122</v>
      </c>
      <c r="G293" s="122">
        <v>1.1756107114913035</v>
      </c>
      <c r="H293" s="122">
        <v>1.5333495538742175</v>
      </c>
      <c r="I293" s="122">
        <v>1.210171105318981</v>
      </c>
      <c r="J293" s="122">
        <v>1.0049376096167872</v>
      </c>
      <c r="K293" s="122">
        <v>0.80338880409454283</v>
      </c>
      <c r="L293" s="122">
        <v>0.92078783518048801</v>
      </c>
      <c r="M293" s="122">
        <v>0.7683498536152934</v>
      </c>
      <c r="N293" s="122">
        <v>0.77454009732906415</v>
      </c>
      <c r="O293" s="122">
        <v>0.78224199778667758</v>
      </c>
      <c r="P293" s="122">
        <v>1.8610610357216839</v>
      </c>
      <c r="Q293" s="122">
        <v>2.5051934544011512</v>
      </c>
      <c r="R293" s="122">
        <v>2.3016150472742494</v>
      </c>
      <c r="S293" s="122">
        <v>1.8706362138935377</v>
      </c>
      <c r="T293" s="122">
        <v>1.6481315974806461</v>
      </c>
      <c r="U293" s="122">
        <v>2.164613779209549</v>
      </c>
      <c r="V293" s="122">
        <v>2.0484235968928108</v>
      </c>
      <c r="W293" s="122">
        <v>2.0874351490754486</v>
      </c>
      <c r="X293" s="122">
        <v>2.198837568963258</v>
      </c>
      <c r="Y293" s="122">
        <v>2.2662450222919741</v>
      </c>
      <c r="DA293" s="130" t="s">
        <v>3399</v>
      </c>
    </row>
    <row r="294" spans="1:105" ht="12" customHeight="1" x14ac:dyDescent="0.25">
      <c r="A294" s="97" t="s">
        <v>50</v>
      </c>
      <c r="B294" s="98"/>
      <c r="C294" s="98">
        <v>0.15237433739477019</v>
      </c>
      <c r="D294" s="98">
        <v>0.25944821140577778</v>
      </c>
      <c r="E294" s="98">
        <v>0.33377395078041416</v>
      </c>
      <c r="F294" s="98">
        <v>0.37058039599713571</v>
      </c>
      <c r="G294" s="98">
        <v>0.34510168485572701</v>
      </c>
      <c r="H294" s="98">
        <v>0.35380018867081575</v>
      </c>
      <c r="I294" s="98">
        <v>0.29615410174981094</v>
      </c>
      <c r="J294" s="98">
        <v>0.24610840943193113</v>
      </c>
      <c r="K294" s="98">
        <v>0.23310971142486081</v>
      </c>
      <c r="L294" s="98">
        <v>0.27597602789311637</v>
      </c>
      <c r="M294" s="98">
        <v>0.24794901135095856</v>
      </c>
      <c r="N294" s="98">
        <v>0.2187619481923663</v>
      </c>
      <c r="O294" s="98">
        <v>0.22782416188955887</v>
      </c>
      <c r="P294" s="98">
        <v>0.48829267473374632</v>
      </c>
      <c r="Q294" s="98">
        <v>0.59252438561356502</v>
      </c>
      <c r="R294" s="98">
        <v>0.62474742869496036</v>
      </c>
      <c r="S294" s="98">
        <v>0.53968427631596183</v>
      </c>
      <c r="T294" s="98">
        <v>0.39782279192868375</v>
      </c>
      <c r="U294" s="98">
        <v>0.42697189234866056</v>
      </c>
      <c r="V294" s="98">
        <v>0.42342316432503802</v>
      </c>
      <c r="W294" s="98">
        <v>0.49138846732316571</v>
      </c>
      <c r="X294" s="98">
        <v>0.55187472721579955</v>
      </c>
      <c r="Y294" s="98">
        <v>0.53392297545814316</v>
      </c>
      <c r="DA294" s="63" t="s">
        <v>3400</v>
      </c>
    </row>
    <row r="295" spans="1:105" ht="12" customHeight="1" x14ac:dyDescent="0.25">
      <c r="A295" s="109" t="s">
        <v>120</v>
      </c>
      <c r="B295" s="33"/>
      <c r="C295" s="33">
        <v>0.46301635716667261</v>
      </c>
      <c r="D295" s="33">
        <v>0.5170574695300727</v>
      </c>
      <c r="E295" s="33">
        <v>0.69416709223557904</v>
      </c>
      <c r="F295" s="33">
        <v>0.74749667072317649</v>
      </c>
      <c r="G295" s="33">
        <v>0.83050902663557657</v>
      </c>
      <c r="H295" s="33">
        <v>1.1795493652034017</v>
      </c>
      <c r="I295" s="33">
        <v>0.91401700356917004</v>
      </c>
      <c r="J295" s="33">
        <v>0.75882920018485622</v>
      </c>
      <c r="K295" s="33">
        <v>0.57027909266968202</v>
      </c>
      <c r="L295" s="33">
        <v>0.64481180728737164</v>
      </c>
      <c r="M295" s="33">
        <v>0.52040084226433481</v>
      </c>
      <c r="N295" s="33">
        <v>0.55577814913669787</v>
      </c>
      <c r="O295" s="33">
        <v>0.55441783589711868</v>
      </c>
      <c r="P295" s="33">
        <v>1.3727683609879375</v>
      </c>
      <c r="Q295" s="33">
        <v>1.912669068787586</v>
      </c>
      <c r="R295" s="33">
        <v>1.6768676185792888</v>
      </c>
      <c r="S295" s="33">
        <v>1.3309519375775758</v>
      </c>
      <c r="T295" s="33">
        <v>1.2503088055519622</v>
      </c>
      <c r="U295" s="33">
        <v>1.7376418868608883</v>
      </c>
      <c r="V295" s="33">
        <v>1.6250004325677729</v>
      </c>
      <c r="W295" s="33">
        <v>1.5960466817522829</v>
      </c>
      <c r="X295" s="33">
        <v>1.6469628417474584</v>
      </c>
      <c r="Y295" s="33">
        <v>1.7323220468338312</v>
      </c>
      <c r="DA295" s="60" t="s">
        <v>3401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4.4223190851675787</v>
      </c>
      <c r="D297" s="117">
        <f t="shared" si="113"/>
        <v>5.2531813867507502</v>
      </c>
      <c r="E297" s="117">
        <f t="shared" si="113"/>
        <v>7.7679981305409704</v>
      </c>
      <c r="F297" s="117">
        <f t="shared" si="113"/>
        <v>8.4965281425832853</v>
      </c>
      <c r="G297" s="117">
        <f t="shared" si="113"/>
        <v>9.3934789920490527</v>
      </c>
      <c r="H297" s="117">
        <f t="shared" si="113"/>
        <v>11.515816845697612</v>
      </c>
      <c r="I297" s="117">
        <f t="shared" si="113"/>
        <v>8.6361222032554306</v>
      </c>
      <c r="J297" s="117">
        <f t="shared" si="113"/>
        <v>6.93158525085338</v>
      </c>
      <c r="K297" s="117">
        <f t="shared" si="113"/>
        <v>5.9171347106312169</v>
      </c>
      <c r="L297" s="117">
        <f t="shared" si="113"/>
        <v>7.1930860413191553</v>
      </c>
      <c r="M297" s="117">
        <f t="shared" si="113"/>
        <v>5.9923700013871048</v>
      </c>
      <c r="N297" s="117">
        <f t="shared" si="113"/>
        <v>6.1166464175553026</v>
      </c>
      <c r="O297" s="117">
        <f t="shared" si="113"/>
        <v>6.1600554166672143</v>
      </c>
      <c r="P297" s="117">
        <f t="shared" si="113"/>
        <v>12.28011759304797</v>
      </c>
      <c r="Q297" s="117">
        <f t="shared" si="113"/>
        <v>16.908801275110356</v>
      </c>
      <c r="R297" s="117">
        <f t="shared" ref="R297:V297" si="114">R298+R300+R302+R311</f>
        <v>17.150138907789326</v>
      </c>
      <c r="S297" s="117">
        <f t="shared" si="114"/>
        <v>14.342176293045018</v>
      </c>
      <c r="T297" s="117">
        <f t="shared" si="114"/>
        <v>12.276691522867335</v>
      </c>
      <c r="U297" s="117">
        <f t="shared" si="114"/>
        <v>16.486201893725706</v>
      </c>
      <c r="V297" s="117">
        <f t="shared" si="114"/>
        <v>15.706681378775082</v>
      </c>
      <c r="W297" s="117">
        <f t="shared" ref="W297:Y297" si="115">W298+W300+W302+W311</f>
        <v>15.578573857689497</v>
      </c>
      <c r="X297" s="117">
        <f t="shared" si="115"/>
        <v>16.166335999244723</v>
      </c>
      <c r="Y297" s="117">
        <f t="shared" si="115"/>
        <v>15.710974067229483</v>
      </c>
      <c r="DA297" s="129" t="s">
        <v>3553</v>
      </c>
    </row>
    <row r="298" spans="1:105" ht="12" customHeight="1" x14ac:dyDescent="0.25">
      <c r="A298" s="121" t="s">
        <v>57</v>
      </c>
      <c r="B298" s="122"/>
      <c r="C298" s="122">
        <f t="shared" ref="C298:Y298" si="116">C299</f>
        <v>2.8864054357591171</v>
      </c>
      <c r="D298" s="122">
        <f t="shared" si="116"/>
        <v>3.442145137037218</v>
      </c>
      <c r="E298" s="122">
        <f t="shared" si="116"/>
        <v>4.8101160247785986</v>
      </c>
      <c r="F298" s="122">
        <f t="shared" si="116"/>
        <v>5.5127982820335575</v>
      </c>
      <c r="G298" s="122">
        <f t="shared" si="116"/>
        <v>6.1185379912077691</v>
      </c>
      <c r="H298" s="122">
        <f t="shared" si="116"/>
        <v>7.4172577095545034</v>
      </c>
      <c r="I298" s="122">
        <f t="shared" si="116"/>
        <v>5.8495173075518636</v>
      </c>
      <c r="J298" s="122">
        <f t="shared" si="116"/>
        <v>4.5131214279499918</v>
      </c>
      <c r="K298" s="122">
        <f t="shared" si="116"/>
        <v>3.6870891172947742</v>
      </c>
      <c r="L298" s="122">
        <f t="shared" si="116"/>
        <v>4.6950542159515063</v>
      </c>
      <c r="M298" s="122">
        <f t="shared" si="116"/>
        <v>3.7498429478574056</v>
      </c>
      <c r="N298" s="122">
        <f t="shared" si="116"/>
        <v>3.7852793056321934</v>
      </c>
      <c r="O298" s="122">
        <f t="shared" si="116"/>
        <v>3.9494051040081826</v>
      </c>
      <c r="P298" s="122">
        <f t="shared" si="116"/>
        <v>8.1676696175691283</v>
      </c>
      <c r="Q298" s="122">
        <f t="shared" si="116"/>
        <v>11.247802819079849</v>
      </c>
      <c r="R298" s="122">
        <f t="shared" si="116"/>
        <v>9.870183874659471</v>
      </c>
      <c r="S298" s="122">
        <f t="shared" si="116"/>
        <v>7.9501351374667664</v>
      </c>
      <c r="T298" s="122">
        <f t="shared" si="116"/>
        <v>6.8249638649737303</v>
      </c>
      <c r="U298" s="122">
        <f t="shared" si="116"/>
        <v>9.5952100428257054</v>
      </c>
      <c r="V298" s="122">
        <f t="shared" si="116"/>
        <v>8.9855015892401298</v>
      </c>
      <c r="W298" s="122">
        <f t="shared" si="116"/>
        <v>8.6872250835572373</v>
      </c>
      <c r="X298" s="122">
        <f t="shared" si="116"/>
        <v>8.5838408894174894</v>
      </c>
      <c r="Y298" s="122">
        <f t="shared" si="116"/>
        <v>9.4011574113121288</v>
      </c>
      <c r="DA298" s="130" t="s">
        <v>3554</v>
      </c>
    </row>
    <row r="299" spans="1:105" ht="12" customHeight="1" x14ac:dyDescent="0.25">
      <c r="A299" s="97" t="s">
        <v>53</v>
      </c>
      <c r="B299" s="98"/>
      <c r="C299" s="98">
        <v>2.8864054357591171</v>
      </c>
      <c r="D299" s="98">
        <v>3.442145137037218</v>
      </c>
      <c r="E299" s="98">
        <v>4.8101160247785986</v>
      </c>
      <c r="F299" s="98">
        <v>5.5127982820335575</v>
      </c>
      <c r="G299" s="98">
        <v>6.1185379912077691</v>
      </c>
      <c r="H299" s="98">
        <v>7.4172577095545034</v>
      </c>
      <c r="I299" s="98">
        <v>5.8495173075518636</v>
      </c>
      <c r="J299" s="98">
        <v>4.5131214279499918</v>
      </c>
      <c r="K299" s="98">
        <v>3.6870891172947742</v>
      </c>
      <c r="L299" s="98">
        <v>4.6950542159515063</v>
      </c>
      <c r="M299" s="98">
        <v>3.7498429478574056</v>
      </c>
      <c r="N299" s="98">
        <v>3.7852793056321934</v>
      </c>
      <c r="O299" s="98">
        <v>3.9494051040081826</v>
      </c>
      <c r="P299" s="98">
        <v>8.1676696175691283</v>
      </c>
      <c r="Q299" s="98">
        <v>11.247802819079849</v>
      </c>
      <c r="R299" s="98">
        <v>9.870183874659471</v>
      </c>
      <c r="S299" s="98">
        <v>7.9501351374667664</v>
      </c>
      <c r="T299" s="98">
        <v>6.8249638649737303</v>
      </c>
      <c r="U299" s="98">
        <v>9.5952100428257054</v>
      </c>
      <c r="V299" s="98">
        <v>8.9855015892401298</v>
      </c>
      <c r="W299" s="98">
        <v>8.6872250835572373</v>
      </c>
      <c r="X299" s="98">
        <v>8.5838408894174894</v>
      </c>
      <c r="Y299" s="98">
        <v>9.4011574113121288</v>
      </c>
      <c r="DA299" s="63" t="s">
        <v>3555</v>
      </c>
    </row>
    <row r="300" spans="1:105" ht="12" customHeight="1" x14ac:dyDescent="0.25">
      <c r="A300" s="121" t="s">
        <v>92</v>
      </c>
      <c r="B300" s="122"/>
      <c r="C300" s="122">
        <f t="shared" ref="C300:Y300" si="117">C301</f>
        <v>0.38251315428939647</v>
      </c>
      <c r="D300" s="122">
        <f t="shared" si="117"/>
        <v>0.40490156848891984</v>
      </c>
      <c r="E300" s="122">
        <f t="shared" si="117"/>
        <v>1.1712888151112442</v>
      </c>
      <c r="F300" s="122">
        <f t="shared" si="117"/>
        <v>1.0323526373913188</v>
      </c>
      <c r="G300" s="122">
        <f t="shared" si="117"/>
        <v>1.1931787847792128</v>
      </c>
      <c r="H300" s="122">
        <f t="shared" si="117"/>
        <v>1.5283932801085516</v>
      </c>
      <c r="I300" s="122">
        <f t="shared" si="117"/>
        <v>0.74388098149520987</v>
      </c>
      <c r="J300" s="122">
        <f t="shared" si="117"/>
        <v>0.70333951639867809</v>
      </c>
      <c r="K300" s="122">
        <f t="shared" si="117"/>
        <v>0.86182623345741505</v>
      </c>
      <c r="L300" s="122">
        <f t="shared" si="117"/>
        <v>0.92002999232178828</v>
      </c>
      <c r="M300" s="122">
        <f t="shared" si="117"/>
        <v>0.84760911405688133</v>
      </c>
      <c r="N300" s="122">
        <f t="shared" si="117"/>
        <v>0.88289859202394072</v>
      </c>
      <c r="O300" s="122">
        <f t="shared" si="117"/>
        <v>0.60421504743699073</v>
      </c>
      <c r="P300" s="122">
        <f t="shared" si="117"/>
        <v>0.42270116401140029</v>
      </c>
      <c r="Q300" s="122">
        <f t="shared" si="117"/>
        <v>0.68523056686921269</v>
      </c>
      <c r="R300" s="122">
        <f t="shared" si="117"/>
        <v>2.5863530738740508</v>
      </c>
      <c r="S300" s="122">
        <f t="shared" si="117"/>
        <v>2.4652070319402259</v>
      </c>
      <c r="T300" s="122">
        <f t="shared" si="117"/>
        <v>2.0153609481110637</v>
      </c>
      <c r="U300" s="122">
        <f t="shared" si="117"/>
        <v>2.06817055434967</v>
      </c>
      <c r="V300" s="122">
        <f t="shared" si="117"/>
        <v>2.1071284517628834</v>
      </c>
      <c r="W300" s="122">
        <f t="shared" si="117"/>
        <v>2.1457664747019196</v>
      </c>
      <c r="X300" s="122">
        <f t="shared" si="117"/>
        <v>2.5224315166044322</v>
      </c>
      <c r="Y300" s="122">
        <f t="shared" si="117"/>
        <v>1.2042445359274927</v>
      </c>
      <c r="DA300" s="130" t="s">
        <v>3556</v>
      </c>
    </row>
    <row r="301" spans="1:105" ht="12" customHeight="1" x14ac:dyDescent="0.25">
      <c r="A301" s="97" t="s">
        <v>53</v>
      </c>
      <c r="B301" s="98"/>
      <c r="C301" s="98">
        <v>0.38251315428939647</v>
      </c>
      <c r="D301" s="98">
        <v>0.40490156848891984</v>
      </c>
      <c r="E301" s="98">
        <v>1.1712888151112442</v>
      </c>
      <c r="F301" s="98">
        <v>1.0323526373913188</v>
      </c>
      <c r="G301" s="98">
        <v>1.1931787847792128</v>
      </c>
      <c r="H301" s="98">
        <v>1.5283932801085516</v>
      </c>
      <c r="I301" s="98">
        <v>0.74388098149520987</v>
      </c>
      <c r="J301" s="98">
        <v>0.70333951639867809</v>
      </c>
      <c r="K301" s="98">
        <v>0.86182623345741505</v>
      </c>
      <c r="L301" s="98">
        <v>0.92002999232178828</v>
      </c>
      <c r="M301" s="98">
        <v>0.84760911405688133</v>
      </c>
      <c r="N301" s="98">
        <v>0.88289859202394072</v>
      </c>
      <c r="O301" s="98">
        <v>0.60421504743699073</v>
      </c>
      <c r="P301" s="98">
        <v>0.42270116401140029</v>
      </c>
      <c r="Q301" s="98">
        <v>0.68523056686921269</v>
      </c>
      <c r="R301" s="98">
        <v>2.5863530738740508</v>
      </c>
      <c r="S301" s="98">
        <v>2.4652070319402259</v>
      </c>
      <c r="T301" s="98">
        <v>2.0153609481110637</v>
      </c>
      <c r="U301" s="98">
        <v>2.06817055434967</v>
      </c>
      <c r="V301" s="98">
        <v>2.1071284517628834</v>
      </c>
      <c r="W301" s="98">
        <v>2.1457664747019196</v>
      </c>
      <c r="X301" s="98">
        <v>2.5224315166044322</v>
      </c>
      <c r="Y301" s="98">
        <v>1.2042445359274927</v>
      </c>
      <c r="DA301" s="63" t="s">
        <v>3557</v>
      </c>
    </row>
    <row r="302" spans="1:105" ht="12" customHeight="1" x14ac:dyDescent="0.25">
      <c r="A302" s="121" t="s">
        <v>55</v>
      </c>
      <c r="B302" s="122"/>
      <c r="C302" s="122">
        <v>0.72345347100119173</v>
      </c>
      <c r="D302" s="122">
        <v>0.87417846147617218</v>
      </c>
      <c r="E302" s="122">
        <v>1.079506335954082</v>
      </c>
      <c r="F302" s="122">
        <v>1.1822506599172071</v>
      </c>
      <c r="G302" s="122">
        <v>1.2638820583814603</v>
      </c>
      <c r="H302" s="122">
        <v>1.4846125135462382</v>
      </c>
      <c r="I302" s="122">
        <v>1.1872283126786964</v>
      </c>
      <c r="J302" s="122">
        <v>1.0032503746387875</v>
      </c>
      <c r="K302" s="122">
        <v>0.80428620547065588</v>
      </c>
      <c r="L302" s="122">
        <v>0.9316954545529863</v>
      </c>
      <c r="M302" s="122">
        <v>0.85709291901052653</v>
      </c>
      <c r="N302" s="122">
        <v>0.89831225779202906</v>
      </c>
      <c r="O302" s="122">
        <v>1.0488955198238776</v>
      </c>
      <c r="P302" s="122">
        <v>2.342476489336716</v>
      </c>
      <c r="Q302" s="122">
        <v>3.1296355061232282</v>
      </c>
      <c r="R302" s="122">
        <v>2.9887054969811579</v>
      </c>
      <c r="S302" s="122">
        <v>2.5221537654176038</v>
      </c>
      <c r="T302" s="122">
        <v>2.1560285063467699</v>
      </c>
      <c r="U302" s="122">
        <v>3.0863166736152898</v>
      </c>
      <c r="V302" s="122">
        <v>2.95029035529376</v>
      </c>
      <c r="W302" s="122">
        <v>3.0471298004617653</v>
      </c>
      <c r="X302" s="122">
        <v>3.2670442347733593</v>
      </c>
      <c r="Y302" s="122">
        <v>3.2364167559966392</v>
      </c>
      <c r="DA302" s="130" t="s">
        <v>3558</v>
      </c>
    </row>
    <row r="303" spans="1:105" ht="12" customHeight="1" x14ac:dyDescent="0.25">
      <c r="A303" s="97" t="s">
        <v>124</v>
      </c>
      <c r="B303" s="98"/>
      <c r="C303" s="98">
        <v>0.40552119674612241</v>
      </c>
      <c r="D303" s="98">
        <v>0.61718536281038372</v>
      </c>
      <c r="E303" s="98">
        <v>0.88656321108137726</v>
      </c>
      <c r="F303" s="98">
        <v>0.831672396740881</v>
      </c>
      <c r="G303" s="98">
        <v>0.62586320222218161</v>
      </c>
      <c r="H303" s="98">
        <v>0.75989984649812181</v>
      </c>
      <c r="I303" s="98">
        <v>0.466701589465851</v>
      </c>
      <c r="J303" s="98">
        <v>0.37236248562368596</v>
      </c>
      <c r="K303" s="98">
        <v>0.3582532212407748</v>
      </c>
      <c r="L303" s="98">
        <v>0.46150251509351536</v>
      </c>
      <c r="M303" s="98">
        <v>0.42742053320437828</v>
      </c>
      <c r="N303" s="98">
        <v>0.39687013105057473</v>
      </c>
      <c r="O303" s="98">
        <v>0.51931514775431642</v>
      </c>
      <c r="P303" s="98">
        <v>1.2628615324669208</v>
      </c>
      <c r="Q303" s="98">
        <v>1.4992586216373993</v>
      </c>
      <c r="R303" s="98">
        <v>1.4976083841319034</v>
      </c>
      <c r="S303" s="98">
        <v>1.1630913943096131</v>
      </c>
      <c r="T303" s="98">
        <v>0.84807191503282442</v>
      </c>
      <c r="U303" s="98">
        <v>0.96473605498542514</v>
      </c>
      <c r="V303" s="98">
        <v>1.0556932486554611</v>
      </c>
      <c r="W303" s="98">
        <v>1.2374237204223888</v>
      </c>
      <c r="X303" s="98">
        <v>1.5302608974476435</v>
      </c>
      <c r="Y303" s="98">
        <v>1.1972438311881797</v>
      </c>
      <c r="DA303" s="63" t="s">
        <v>3559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6.5997380467723696E-4</v>
      </c>
      <c r="E304" s="98">
        <v>2.8586736815550207E-3</v>
      </c>
      <c r="F304" s="98">
        <v>2.1281706236403177E-3</v>
      </c>
      <c r="G304" s="98">
        <v>1.3281752696430638E-3</v>
      </c>
      <c r="H304" s="98">
        <v>1.1765308370129035E-3</v>
      </c>
      <c r="I304" s="98">
        <v>3.4795543147345311E-3</v>
      </c>
      <c r="J304" s="98">
        <v>4.1285491936719071E-3</v>
      </c>
      <c r="K304" s="98">
        <v>3.2217779076135389E-3</v>
      </c>
      <c r="L304" s="98">
        <v>2.3070379344702209E-3</v>
      </c>
      <c r="M304" s="98">
        <v>6.3458335402186006E-5</v>
      </c>
      <c r="N304" s="98">
        <v>2.2223027941727963E-3</v>
      </c>
      <c r="O304" s="98">
        <v>4.8579145548953012E-3</v>
      </c>
      <c r="P304" s="98">
        <v>9.8379713923560288E-3</v>
      </c>
      <c r="Q304" s="98">
        <v>2.3238559744809373E-2</v>
      </c>
      <c r="R304" s="98">
        <v>1.6625886621517514E-2</v>
      </c>
      <c r="S304" s="98">
        <v>1.0093547230347921E-2</v>
      </c>
      <c r="T304" s="98">
        <v>4.0788182280765937E-3</v>
      </c>
      <c r="U304" s="98">
        <v>2.4172710164774656E-3</v>
      </c>
      <c r="V304" s="98">
        <v>7.9609727336983193E-3</v>
      </c>
      <c r="W304" s="98">
        <v>1.5869530702691235E-2</v>
      </c>
      <c r="X304" s="98">
        <v>2.4036042832724903E-2</v>
      </c>
      <c r="Y304" s="98">
        <v>3.1663654429707304E-3</v>
      </c>
      <c r="DA304" s="63" t="s">
        <v>3560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5.8862479074524768E-5</v>
      </c>
      <c r="E305" s="101">
        <v>1.5026141953490636E-4</v>
      </c>
      <c r="F305" s="101">
        <v>1.472307082900697E-4</v>
      </c>
      <c r="G305" s="101">
        <v>8.8959878219869141E-5</v>
      </c>
      <c r="H305" s="101">
        <v>1.0757298279029025E-4</v>
      </c>
      <c r="I305" s="101">
        <v>2.5971135695138699E-4</v>
      </c>
      <c r="J305" s="101">
        <v>2.8975299450330252E-4</v>
      </c>
      <c r="K305" s="101">
        <v>2.1194421039698032E-4</v>
      </c>
      <c r="L305" s="101">
        <v>1.5183793168658982E-4</v>
      </c>
      <c r="M305" s="101">
        <v>6.2995890833294358E-6</v>
      </c>
      <c r="N305" s="101">
        <v>1.4460012824095891E-4</v>
      </c>
      <c r="O305" s="101">
        <v>1.9934055158378681E-4</v>
      </c>
      <c r="P305" s="101">
        <v>8.390798953771567E-4</v>
      </c>
      <c r="Q305" s="101">
        <v>4.135928808537407E-4</v>
      </c>
      <c r="R305" s="101">
        <v>5.0304535714912931E-4</v>
      </c>
      <c r="S305" s="101">
        <v>5.7151829179142904E-4</v>
      </c>
      <c r="T305" s="101">
        <v>2.6960362449037167E-4</v>
      </c>
      <c r="U305" s="101">
        <v>2.0108551731010484E-4</v>
      </c>
      <c r="V305" s="101">
        <v>5.2794757925096899E-4</v>
      </c>
      <c r="W305" s="101">
        <v>1.2140619237070978E-3</v>
      </c>
      <c r="X305" s="101">
        <v>2.0875871801830791E-3</v>
      </c>
      <c r="Y305" s="101">
        <v>2.0407208617479307E-4</v>
      </c>
      <c r="DA305" s="131" t="s">
        <v>3561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6.011113256027122E-4</v>
      </c>
      <c r="E306" s="104">
        <v>2.7084122620201143E-3</v>
      </c>
      <c r="F306" s="104">
        <v>1.980939915350248E-3</v>
      </c>
      <c r="G306" s="104">
        <v>1.2392153914231945E-3</v>
      </c>
      <c r="H306" s="104">
        <v>1.0689578542226132E-3</v>
      </c>
      <c r="I306" s="104">
        <v>3.2198429577831441E-3</v>
      </c>
      <c r="J306" s="104">
        <v>3.8387961991686046E-3</v>
      </c>
      <c r="K306" s="104">
        <v>3.0098336972165587E-3</v>
      </c>
      <c r="L306" s="104">
        <v>2.1552000027836309E-3</v>
      </c>
      <c r="M306" s="104">
        <v>5.7158746318856566E-5</v>
      </c>
      <c r="N306" s="104">
        <v>2.0777026659318373E-3</v>
      </c>
      <c r="O306" s="104">
        <v>4.6585740033115147E-3</v>
      </c>
      <c r="P306" s="104">
        <v>8.9988914969788714E-3</v>
      </c>
      <c r="Q306" s="104">
        <v>2.2824966863955631E-2</v>
      </c>
      <c r="R306" s="104">
        <v>1.6122841264368384E-2</v>
      </c>
      <c r="S306" s="104">
        <v>9.5220289385564913E-3</v>
      </c>
      <c r="T306" s="104">
        <v>3.8092146035862218E-3</v>
      </c>
      <c r="U306" s="104">
        <v>2.2161854991673605E-3</v>
      </c>
      <c r="V306" s="104">
        <v>7.433025154447351E-3</v>
      </c>
      <c r="W306" s="104">
        <v>1.4655468778984135E-2</v>
      </c>
      <c r="X306" s="104">
        <v>2.1948455652541825E-2</v>
      </c>
      <c r="Y306" s="104">
        <v>2.9622933567959374E-3</v>
      </c>
      <c r="DA306" s="132" t="s">
        <v>3562</v>
      </c>
    </row>
    <row r="307" spans="1:105" ht="12" customHeight="1" x14ac:dyDescent="0.25">
      <c r="A307" s="106" t="s">
        <v>122</v>
      </c>
      <c r="B307" s="101"/>
      <c r="C307" s="101">
        <v>0.27989073490306465</v>
      </c>
      <c r="D307" s="101">
        <v>0.22303937550664404</v>
      </c>
      <c r="E307" s="101">
        <v>0.15018059775123749</v>
      </c>
      <c r="F307" s="101">
        <v>0.28193403992668253</v>
      </c>
      <c r="G307" s="101">
        <v>0.53815024670720912</v>
      </c>
      <c r="H307" s="101">
        <v>0.58074586915127424</v>
      </c>
      <c r="I307" s="101">
        <v>0.43986174722612054</v>
      </c>
      <c r="J307" s="101">
        <v>0.31242784629005543</v>
      </c>
      <c r="K307" s="101">
        <v>0.22040162793731805</v>
      </c>
      <c r="L307" s="101">
        <v>0.29485313224648668</v>
      </c>
      <c r="M307" s="101">
        <v>0.35811981516221741</v>
      </c>
      <c r="N307" s="101">
        <v>0.33195816070199091</v>
      </c>
      <c r="O307" s="101">
        <v>0.29852621822854331</v>
      </c>
      <c r="P307" s="101">
        <v>0.41754507263319368</v>
      </c>
      <c r="Q307" s="101">
        <v>0.8219554772771086</v>
      </c>
      <c r="R307" s="101">
        <v>0.62163405129633253</v>
      </c>
      <c r="S307" s="101">
        <v>0.64244625072165529</v>
      </c>
      <c r="T307" s="101">
        <v>0.7749555996481009</v>
      </c>
      <c r="U307" s="101">
        <v>1.2074029196419716</v>
      </c>
      <c r="V307" s="101">
        <v>1.0489592795503824</v>
      </c>
      <c r="W307" s="101">
        <v>0.85614958028586019</v>
      </c>
      <c r="X307" s="101">
        <v>0.73140191842778912</v>
      </c>
      <c r="Y307" s="101">
        <v>1.0809562578929419</v>
      </c>
      <c r="DA307" s="131" t="s">
        <v>3563</v>
      </c>
    </row>
    <row r="308" spans="1:105" ht="12" customHeight="1" x14ac:dyDescent="0.25">
      <c r="A308" s="107" t="s">
        <v>121</v>
      </c>
      <c r="B308" s="104"/>
      <c r="C308" s="104">
        <v>3.8041539352004557E-2</v>
      </c>
      <c r="D308" s="104">
        <v>3.32937493544673E-2</v>
      </c>
      <c r="E308" s="104">
        <v>3.9903853439912075E-2</v>
      </c>
      <c r="F308" s="104">
        <v>6.6516052626003297E-2</v>
      </c>
      <c r="G308" s="104">
        <v>9.854043418242657E-2</v>
      </c>
      <c r="H308" s="104">
        <v>0.14279026705982945</v>
      </c>
      <c r="I308" s="104">
        <v>0.27718542167199056</v>
      </c>
      <c r="J308" s="104">
        <v>0.31433149353137418</v>
      </c>
      <c r="K308" s="104">
        <v>0.22240957838494957</v>
      </c>
      <c r="L308" s="104">
        <v>0.17303276927851413</v>
      </c>
      <c r="M308" s="104">
        <v>7.1489112308528627E-2</v>
      </c>
      <c r="N308" s="104">
        <v>0.16726166324529051</v>
      </c>
      <c r="O308" s="104">
        <v>0.22619623928612254</v>
      </c>
      <c r="P308" s="104">
        <v>0.65223191284424564</v>
      </c>
      <c r="Q308" s="104">
        <v>0.78518284746391109</v>
      </c>
      <c r="R308" s="104">
        <v>0.85283717493140476</v>
      </c>
      <c r="S308" s="104">
        <v>0.70652257315598777</v>
      </c>
      <c r="T308" s="104">
        <v>0.52892217343776815</v>
      </c>
      <c r="U308" s="104">
        <v>0.91176042797141599</v>
      </c>
      <c r="V308" s="104">
        <v>0.83767685435421824</v>
      </c>
      <c r="W308" s="104">
        <v>0.93768696905082505</v>
      </c>
      <c r="X308" s="104">
        <v>0.981345376065202</v>
      </c>
      <c r="Y308" s="104">
        <v>0.95505030147254699</v>
      </c>
      <c r="DA308" s="132" t="s">
        <v>3564</v>
      </c>
    </row>
    <row r="309" spans="1:105" ht="12" customHeight="1" x14ac:dyDescent="0.25">
      <c r="A309" s="108" t="s">
        <v>53</v>
      </c>
      <c r="B309" s="98"/>
      <c r="C309" s="98">
        <v>8.3913400735553204E-3</v>
      </c>
      <c r="D309" s="98">
        <v>2.9650267371008326E-3</v>
      </c>
      <c r="E309" s="98">
        <v>2.0476737868707672E-3</v>
      </c>
      <c r="F309" s="98">
        <v>4.5648487088684438E-3</v>
      </c>
      <c r="G309" s="98">
        <v>6.5254302768448418E-3</v>
      </c>
      <c r="H309" s="98">
        <v>1.3172978074332922E-2</v>
      </c>
      <c r="I309" s="98">
        <v>2.0744339783237236E-2</v>
      </c>
      <c r="J309" s="98">
        <v>2.2013675678113971E-2</v>
      </c>
      <c r="K309" s="98">
        <v>1.450341809226639E-2</v>
      </c>
      <c r="L309" s="98">
        <v>1.1192682569639498E-2</v>
      </c>
      <c r="M309" s="98">
        <v>6.9992430541690725E-3</v>
      </c>
      <c r="N309" s="98">
        <v>1.0777718231113304E-2</v>
      </c>
      <c r="O309" s="98">
        <v>8.6178521122843108E-3</v>
      </c>
      <c r="P309" s="98">
        <v>5.5850091220400251E-2</v>
      </c>
      <c r="Q309" s="98">
        <v>1.0276405351646071E-2</v>
      </c>
      <c r="R309" s="98">
        <v>2.180579249788173E-2</v>
      </c>
      <c r="S309" s="98">
        <v>3.8831117265731761E-2</v>
      </c>
      <c r="T309" s="98">
        <v>3.4459861658569853E-2</v>
      </c>
      <c r="U309" s="98">
        <v>7.8021735954338145E-2</v>
      </c>
      <c r="V309" s="98">
        <v>5.8969604597116775E-2</v>
      </c>
      <c r="W309" s="98">
        <v>6.9940447299070715E-2</v>
      </c>
      <c r="X309" s="98">
        <v>7.9579686059226343E-2</v>
      </c>
      <c r="Y309" s="98">
        <v>6.37296785188044E-2</v>
      </c>
      <c r="DA309" s="63" t="s">
        <v>3565</v>
      </c>
    </row>
    <row r="310" spans="1:105" ht="12" customHeight="1" x14ac:dyDescent="0.25">
      <c r="A310" s="108" t="s">
        <v>52</v>
      </c>
      <c r="B310" s="98"/>
      <c r="C310" s="98">
        <v>2.9650199278449238E-2</v>
      </c>
      <c r="D310" s="98">
        <v>3.0328722617366466E-2</v>
      </c>
      <c r="E310" s="98">
        <v>3.7856179653041305E-2</v>
      </c>
      <c r="F310" s="98">
        <v>6.1951203917134851E-2</v>
      </c>
      <c r="G310" s="98">
        <v>9.2015003905581733E-2</v>
      </c>
      <c r="H310" s="98">
        <v>0.12961728898549651</v>
      </c>
      <c r="I310" s="98">
        <v>0.25644108188875331</v>
      </c>
      <c r="J310" s="98">
        <v>0.29231781785326022</v>
      </c>
      <c r="K310" s="98">
        <v>0.20790616029268319</v>
      </c>
      <c r="L310" s="98">
        <v>0.16184008670887465</v>
      </c>
      <c r="M310" s="98">
        <v>6.4489869254359553E-2</v>
      </c>
      <c r="N310" s="98">
        <v>0.1564839450141772</v>
      </c>
      <c r="O310" s="98">
        <v>0.21757838717383823</v>
      </c>
      <c r="P310" s="98">
        <v>0.59638182162384534</v>
      </c>
      <c r="Q310" s="98">
        <v>0.774906442112265</v>
      </c>
      <c r="R310" s="98">
        <v>0.83103138243352304</v>
      </c>
      <c r="S310" s="98">
        <v>0.66769145589025602</v>
      </c>
      <c r="T310" s="98">
        <v>0.4944623117791983</v>
      </c>
      <c r="U310" s="98">
        <v>0.83373869201707784</v>
      </c>
      <c r="V310" s="98">
        <v>0.77870724975710148</v>
      </c>
      <c r="W310" s="98">
        <v>0.86774652175175437</v>
      </c>
      <c r="X310" s="98">
        <v>0.90176569000597562</v>
      </c>
      <c r="Y310" s="98">
        <v>0.89132062295374259</v>
      </c>
      <c r="DA310" s="63" t="s">
        <v>3566</v>
      </c>
    </row>
    <row r="311" spans="1:105" ht="12" customHeight="1" x14ac:dyDescent="0.25">
      <c r="A311" s="121" t="s">
        <v>54</v>
      </c>
      <c r="B311" s="122"/>
      <c r="C311" s="122">
        <v>0.42994702411787317</v>
      </c>
      <c r="D311" s="122">
        <v>0.53195621974844021</v>
      </c>
      <c r="E311" s="122">
        <v>0.70708695469704641</v>
      </c>
      <c r="F311" s="122">
        <v>0.76912656324120243</v>
      </c>
      <c r="G311" s="122">
        <v>0.81788015768060984</v>
      </c>
      <c r="H311" s="122">
        <v>1.0855533424883193</v>
      </c>
      <c r="I311" s="122">
        <v>0.85549560152966087</v>
      </c>
      <c r="J311" s="122">
        <v>0.71187393186592307</v>
      </c>
      <c r="K311" s="122">
        <v>0.56393315440837166</v>
      </c>
      <c r="L311" s="122">
        <v>0.64630637849287398</v>
      </c>
      <c r="M311" s="122">
        <v>0.53782502046229097</v>
      </c>
      <c r="N311" s="122">
        <v>0.5501562621071393</v>
      </c>
      <c r="O311" s="122">
        <v>0.5575397453981632</v>
      </c>
      <c r="P311" s="122">
        <v>1.3472703221307261</v>
      </c>
      <c r="Q311" s="122">
        <v>1.8461323830380658</v>
      </c>
      <c r="R311" s="122">
        <v>1.7048964622746474</v>
      </c>
      <c r="S311" s="122">
        <v>1.4046803582204213</v>
      </c>
      <c r="T311" s="122">
        <v>1.2803382034357709</v>
      </c>
      <c r="U311" s="122">
        <v>1.7365046229350405</v>
      </c>
      <c r="V311" s="122">
        <v>1.6637609824783097</v>
      </c>
      <c r="W311" s="122">
        <v>1.6984524989685768</v>
      </c>
      <c r="X311" s="122">
        <v>1.7930193584494409</v>
      </c>
      <c r="Y311" s="122">
        <v>1.8691553639932215</v>
      </c>
      <c r="DA311" s="130" t="s">
        <v>3567</v>
      </c>
    </row>
    <row r="312" spans="1:105" ht="12" customHeight="1" x14ac:dyDescent="0.25">
      <c r="A312" s="97" t="s">
        <v>50</v>
      </c>
      <c r="B312" s="98"/>
      <c r="C312" s="98">
        <v>8.6933219933347017E-2</v>
      </c>
      <c r="D312" s="98">
        <v>0.14819299219178786</v>
      </c>
      <c r="E312" s="98">
        <v>0.19086747962994532</v>
      </c>
      <c r="F312" s="98">
        <v>0.21216018199586614</v>
      </c>
      <c r="G312" s="98">
        <v>0.19780165397550814</v>
      </c>
      <c r="H312" s="98">
        <v>0.20302137239929657</v>
      </c>
      <c r="I312" s="98">
        <v>0.17013817886733948</v>
      </c>
      <c r="J312" s="98">
        <v>0.14155014414582828</v>
      </c>
      <c r="K312" s="98">
        <v>0.13422814874609942</v>
      </c>
      <c r="L312" s="98">
        <v>0.15909389361877485</v>
      </c>
      <c r="M312" s="98">
        <v>0.14306159045510611</v>
      </c>
      <c r="N312" s="98">
        <v>0.12628270607832509</v>
      </c>
      <c r="O312" s="98">
        <v>0.13155222421950147</v>
      </c>
      <c r="P312" s="98">
        <v>0.28218303152075602</v>
      </c>
      <c r="Q312" s="98">
        <v>0.34354829783185264</v>
      </c>
      <c r="R312" s="98">
        <v>0.36536112014376809</v>
      </c>
      <c r="S312" s="98">
        <v>0.31942875481687744</v>
      </c>
      <c r="T312" s="98">
        <v>0.23854819313177153</v>
      </c>
      <c r="U312" s="98">
        <v>0.25904576703643112</v>
      </c>
      <c r="V312" s="98">
        <v>0.25901692140237564</v>
      </c>
      <c r="W312" s="98">
        <v>0.30177750455818714</v>
      </c>
      <c r="X312" s="98">
        <v>0.339143326113996</v>
      </c>
      <c r="Y312" s="98">
        <v>0.32813265689263138</v>
      </c>
      <c r="DA312" s="63" t="s">
        <v>3568</v>
      </c>
    </row>
    <row r="313" spans="1:105" ht="12" customHeight="1" x14ac:dyDescent="0.25">
      <c r="A313" s="109" t="s">
        <v>120</v>
      </c>
      <c r="B313" s="33"/>
      <c r="C313" s="33">
        <v>0.34301380418452615</v>
      </c>
      <c r="D313" s="33">
        <v>0.38376322755665238</v>
      </c>
      <c r="E313" s="33">
        <v>0.51621947506710109</v>
      </c>
      <c r="F313" s="33">
        <v>0.55696638124533626</v>
      </c>
      <c r="G313" s="33">
        <v>0.62007850370510165</v>
      </c>
      <c r="H313" s="33">
        <v>0.88253197008902262</v>
      </c>
      <c r="I313" s="33">
        <v>0.68535742266232136</v>
      </c>
      <c r="J313" s="33">
        <v>0.57032378772009484</v>
      </c>
      <c r="K313" s="33">
        <v>0.42970500566227227</v>
      </c>
      <c r="L313" s="33">
        <v>0.48721248487409918</v>
      </c>
      <c r="M313" s="33">
        <v>0.39476343000718489</v>
      </c>
      <c r="N313" s="33">
        <v>0.42387355602881421</v>
      </c>
      <c r="O313" s="33">
        <v>0.42598752117866168</v>
      </c>
      <c r="P313" s="33">
        <v>1.06508729060997</v>
      </c>
      <c r="Q313" s="33">
        <v>1.5025840852062131</v>
      </c>
      <c r="R313" s="33">
        <v>1.3395353421308793</v>
      </c>
      <c r="S313" s="33">
        <v>1.0852516034035438</v>
      </c>
      <c r="T313" s="33">
        <v>1.0417900103039994</v>
      </c>
      <c r="U313" s="33">
        <v>1.4774588558986095</v>
      </c>
      <c r="V313" s="33">
        <v>1.4047440610759341</v>
      </c>
      <c r="W313" s="33">
        <v>1.3966749944103896</v>
      </c>
      <c r="X313" s="33">
        <v>1.4538760323354449</v>
      </c>
      <c r="Y313" s="33">
        <v>1.54102270710059</v>
      </c>
      <c r="DA313" s="60" t="s">
        <v>3569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1.166919756310254</v>
      </c>
      <c r="D315" s="154">
        <f t="shared" si="118"/>
        <v>1.1788548740682481</v>
      </c>
      <c r="E315" s="154">
        <f t="shared" si="118"/>
        <v>1.2857165160875377</v>
      </c>
      <c r="F315" s="154">
        <f t="shared" si="118"/>
        <v>1.3227999702020092</v>
      </c>
      <c r="G315" s="154">
        <f t="shared" si="118"/>
        <v>1.3900376816464859</v>
      </c>
      <c r="H315" s="154">
        <f t="shared" si="118"/>
        <v>1.4319569513845389</v>
      </c>
      <c r="I315" s="154">
        <f t="shared" si="118"/>
        <v>1.4548913647823143</v>
      </c>
      <c r="J315" s="154">
        <f t="shared" si="118"/>
        <v>1.4821590158555413</v>
      </c>
      <c r="K315" s="154">
        <f t="shared" si="118"/>
        <v>1.5487293064604906</v>
      </c>
      <c r="L315" s="154">
        <f t="shared" si="118"/>
        <v>1.5939190856466154</v>
      </c>
      <c r="M315" s="154">
        <f t="shared" si="118"/>
        <v>1.5797686314808188</v>
      </c>
      <c r="N315" s="154">
        <f t="shared" si="118"/>
        <v>1.6480441285001293</v>
      </c>
      <c r="O315" s="154">
        <f t="shared" si="118"/>
        <v>1.6398829254008958</v>
      </c>
      <c r="P315" s="154">
        <f t="shared" si="118"/>
        <v>1.5998151012288124</v>
      </c>
      <c r="Q315" s="154">
        <f t="shared" si="118"/>
        <v>1.6714372246268747</v>
      </c>
      <c r="R315" s="154">
        <f t="shared" ref="R315:V315" si="119">IF(R297=0,"",R297/R279)</f>
        <v>1.7654018827999634</v>
      </c>
      <c r="S315" s="154">
        <f t="shared" si="119"/>
        <v>1.7828384552539875</v>
      </c>
      <c r="T315" s="154">
        <f t="shared" si="119"/>
        <v>1.7847299029633048</v>
      </c>
      <c r="U315" s="154">
        <f t="shared" si="119"/>
        <v>1.7750380061696871</v>
      </c>
      <c r="V315" s="154">
        <f t="shared" si="119"/>
        <v>1.7891853673434923</v>
      </c>
      <c r="W315" s="154">
        <f t="shared" ref="W315:Y315" si="120">IF(W297=0,"",W297/W279)</f>
        <v>1.7706278342242059</v>
      </c>
      <c r="X315" s="154">
        <f t="shared" si="120"/>
        <v>1.7653195710624034</v>
      </c>
      <c r="Y315" s="154">
        <f t="shared" si="120"/>
        <v>1.7440130165150769</v>
      </c>
      <c r="DA315" s="129" t="s">
        <v>3721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1.6199654760626141</v>
      </c>
      <c r="D316" s="155">
        <f t="shared" si="121"/>
        <v>1.7141304006372986</v>
      </c>
      <c r="E316" s="155">
        <f t="shared" si="121"/>
        <v>1.8098807158014194</v>
      </c>
      <c r="F316" s="155">
        <f t="shared" si="121"/>
        <v>1.9062933175586665</v>
      </c>
      <c r="G316" s="155">
        <f t="shared" si="121"/>
        <v>2.0042092718244215</v>
      </c>
      <c r="H316" s="155">
        <f t="shared" si="121"/>
        <v>2.1035273995303183</v>
      </c>
      <c r="I316" s="155">
        <f t="shared" si="121"/>
        <v>2.2044567788969247</v>
      </c>
      <c r="J316" s="155">
        <f t="shared" si="121"/>
        <v>2.307849852761549</v>
      </c>
      <c r="K316" s="155">
        <f t="shared" si="121"/>
        <v>2.4144340579367132</v>
      </c>
      <c r="L316" s="155">
        <f t="shared" si="121"/>
        <v>2.5244088130729163</v>
      </c>
      <c r="M316" s="155">
        <f t="shared" si="121"/>
        <v>2.658885176669906</v>
      </c>
      <c r="N316" s="155">
        <f t="shared" si="121"/>
        <v>2.8251430716212456</v>
      </c>
      <c r="O316" s="155">
        <f t="shared" si="121"/>
        <v>3.0256835430920805</v>
      </c>
      <c r="P316" s="155">
        <f t="shared" si="121"/>
        <v>3.240285783963806</v>
      </c>
      <c r="Q316" s="155">
        <f t="shared" si="121"/>
        <v>3.4071750844286606</v>
      </c>
      <c r="R316" s="155">
        <f t="shared" ref="R316:V316" si="122">IF(R298=0,"",R298/R280)</f>
        <v>3.4271499722695844</v>
      </c>
      <c r="S316" s="155">
        <f t="shared" si="122"/>
        <v>3.4432460369631457</v>
      </c>
      <c r="T316" s="155">
        <f t="shared" si="122"/>
        <v>3.4835676765256358</v>
      </c>
      <c r="U316" s="155">
        <f t="shared" si="122"/>
        <v>3.4935631713910662</v>
      </c>
      <c r="V316" s="155">
        <f t="shared" si="122"/>
        <v>3.5224222803158729</v>
      </c>
      <c r="W316" s="155">
        <f t="shared" ref="W316:Y316" si="123">IF(W298=0,"",W298/W280)</f>
        <v>3.5289925667064064</v>
      </c>
      <c r="X316" s="155">
        <f t="shared" si="123"/>
        <v>3.6188033522482059</v>
      </c>
      <c r="Y316" s="155">
        <f t="shared" si="123"/>
        <v>3.6715401980080529</v>
      </c>
      <c r="DA316" s="130" t="s">
        <v>3722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1.6199654760626141</v>
      </c>
      <c r="D317" s="156">
        <f t="shared" si="124"/>
        <v>1.7141304006372986</v>
      </c>
      <c r="E317" s="156">
        <f t="shared" si="124"/>
        <v>1.8098807158014194</v>
      </c>
      <c r="F317" s="156">
        <f t="shared" si="124"/>
        <v>1.9062933175586665</v>
      </c>
      <c r="G317" s="156">
        <f t="shared" si="124"/>
        <v>2.0042092718244215</v>
      </c>
      <c r="H317" s="156">
        <f t="shared" si="124"/>
        <v>2.1035273995303183</v>
      </c>
      <c r="I317" s="156">
        <f t="shared" si="124"/>
        <v>2.2044567788969247</v>
      </c>
      <c r="J317" s="156">
        <f t="shared" si="124"/>
        <v>2.307849852761549</v>
      </c>
      <c r="K317" s="156">
        <f t="shared" si="124"/>
        <v>2.4144340579367132</v>
      </c>
      <c r="L317" s="156">
        <f t="shared" si="124"/>
        <v>2.5244088130729163</v>
      </c>
      <c r="M317" s="156">
        <f t="shared" si="124"/>
        <v>2.658885176669906</v>
      </c>
      <c r="N317" s="156">
        <f t="shared" si="124"/>
        <v>2.8251430716212456</v>
      </c>
      <c r="O317" s="156">
        <f t="shared" si="124"/>
        <v>3.0256835430920805</v>
      </c>
      <c r="P317" s="156">
        <f t="shared" si="124"/>
        <v>3.240285783963806</v>
      </c>
      <c r="Q317" s="156">
        <f t="shared" si="124"/>
        <v>3.4071750844286606</v>
      </c>
      <c r="R317" s="156">
        <f t="shared" ref="R317:V317" si="125">IF(R299=0,"",R299/R281)</f>
        <v>3.4271499722695844</v>
      </c>
      <c r="S317" s="156">
        <f t="shared" si="125"/>
        <v>3.4432460369631457</v>
      </c>
      <c r="T317" s="156">
        <f t="shared" si="125"/>
        <v>3.4835676765256358</v>
      </c>
      <c r="U317" s="156">
        <f t="shared" si="125"/>
        <v>3.4935631713910662</v>
      </c>
      <c r="V317" s="156">
        <f t="shared" si="125"/>
        <v>3.5224222803158729</v>
      </c>
      <c r="W317" s="156">
        <f t="shared" ref="W317:Y317" si="126">IF(W299=0,"",W299/W281)</f>
        <v>3.5289925667064064</v>
      </c>
      <c r="X317" s="156">
        <f t="shared" si="126"/>
        <v>3.6188033522482059</v>
      </c>
      <c r="Y317" s="156">
        <f t="shared" si="126"/>
        <v>3.6715401980080529</v>
      </c>
      <c r="DA317" s="63" t="s">
        <v>3723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2.1749092952300888</v>
      </c>
      <c r="D318" s="155">
        <f t="shared" si="127"/>
        <v>2.2625469324608978</v>
      </c>
      <c r="E318" s="155">
        <f t="shared" si="127"/>
        <v>2.351498426392244</v>
      </c>
      <c r="F318" s="155">
        <f t="shared" si="127"/>
        <v>2.4411643394859039</v>
      </c>
      <c r="G318" s="155">
        <f t="shared" si="127"/>
        <v>2.5320641354857836</v>
      </c>
      <c r="H318" s="155">
        <f t="shared" si="127"/>
        <v>2.6241161746312605</v>
      </c>
      <c r="I318" s="155">
        <f t="shared" si="127"/>
        <v>2.7174293463966923</v>
      </c>
      <c r="J318" s="155">
        <f t="shared" si="127"/>
        <v>2.8124916852195327</v>
      </c>
      <c r="K318" s="155">
        <f t="shared" si="127"/>
        <v>2.9096897550664629</v>
      </c>
      <c r="L318" s="155">
        <f t="shared" si="127"/>
        <v>3.009074818479907</v>
      </c>
      <c r="M318" s="155">
        <f t="shared" si="127"/>
        <v>3.1229627754940279</v>
      </c>
      <c r="N318" s="155">
        <f t="shared" si="127"/>
        <v>3.2550096514045928</v>
      </c>
      <c r="O318" s="155">
        <f t="shared" si="127"/>
        <v>3.4049798876452653</v>
      </c>
      <c r="P318" s="155">
        <f t="shared" si="127"/>
        <v>3.5582783803495057</v>
      </c>
      <c r="Q318" s="155">
        <f t="shared" si="127"/>
        <v>3.6759326230972174</v>
      </c>
      <c r="R318" s="155">
        <f t="shared" ref="R318:V318" si="128">IF(R300=0,"",R300/R282)</f>
        <v>3.7014257231002134</v>
      </c>
      <c r="S318" s="155">
        <f t="shared" si="128"/>
        <v>3.7042582897672132</v>
      </c>
      <c r="T318" s="155">
        <f t="shared" si="128"/>
        <v>3.7074055860638802</v>
      </c>
      <c r="U318" s="155">
        <f t="shared" si="128"/>
        <v>3.7109025819490644</v>
      </c>
      <c r="V318" s="155">
        <f t="shared" si="128"/>
        <v>3.7208953752724767</v>
      </c>
      <c r="W318" s="155">
        <f t="shared" ref="W318:Y318" si="129">IF(W300=0,"",W300/W282)</f>
        <v>3.7536936606955202</v>
      </c>
      <c r="X318" s="155">
        <f t="shared" si="129"/>
        <v>3.7944903092696518</v>
      </c>
      <c r="Y318" s="155">
        <f t="shared" si="129"/>
        <v>3.8404753840703485</v>
      </c>
      <c r="DA318" s="130" t="s">
        <v>3724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2.1749092952300888</v>
      </c>
      <c r="D319" s="156">
        <f t="shared" si="130"/>
        <v>2.2625469324608978</v>
      </c>
      <c r="E319" s="156">
        <f t="shared" si="130"/>
        <v>2.351498426392244</v>
      </c>
      <c r="F319" s="156">
        <f t="shared" si="130"/>
        <v>2.4411643394859039</v>
      </c>
      <c r="G319" s="156">
        <f t="shared" si="130"/>
        <v>2.5320641354857836</v>
      </c>
      <c r="H319" s="156">
        <f t="shared" si="130"/>
        <v>2.6241161746312605</v>
      </c>
      <c r="I319" s="156">
        <f t="shared" si="130"/>
        <v>2.7174293463966923</v>
      </c>
      <c r="J319" s="156">
        <f t="shared" si="130"/>
        <v>2.8124916852195327</v>
      </c>
      <c r="K319" s="156">
        <f t="shared" si="130"/>
        <v>2.9096897550664629</v>
      </c>
      <c r="L319" s="156">
        <f t="shared" si="130"/>
        <v>3.009074818479907</v>
      </c>
      <c r="M319" s="156">
        <f t="shared" si="130"/>
        <v>3.1229627754940279</v>
      </c>
      <c r="N319" s="156">
        <f t="shared" si="130"/>
        <v>3.2550096514045928</v>
      </c>
      <c r="O319" s="156">
        <f t="shared" si="130"/>
        <v>3.4049798876452653</v>
      </c>
      <c r="P319" s="156">
        <f t="shared" si="130"/>
        <v>3.5582783803495057</v>
      </c>
      <c r="Q319" s="156">
        <f t="shared" si="130"/>
        <v>3.6759326230972174</v>
      </c>
      <c r="R319" s="156">
        <f t="shared" ref="R319:V319" si="131">IF(R301=0,"",R301/R283)</f>
        <v>3.7014257231002134</v>
      </c>
      <c r="S319" s="156">
        <f t="shared" si="131"/>
        <v>3.7042582897672132</v>
      </c>
      <c r="T319" s="156">
        <f t="shared" si="131"/>
        <v>3.7074055860638802</v>
      </c>
      <c r="U319" s="156">
        <f t="shared" si="131"/>
        <v>3.7109025819490644</v>
      </c>
      <c r="V319" s="156">
        <f t="shared" si="131"/>
        <v>3.7208953752724767</v>
      </c>
      <c r="W319" s="156">
        <f t="shared" ref="W319:Y319" si="132">IF(W301=0,"",W301/W283)</f>
        <v>3.7536936606955202</v>
      </c>
      <c r="X319" s="156">
        <f t="shared" si="132"/>
        <v>3.7944903092696518</v>
      </c>
      <c r="Y319" s="156">
        <f t="shared" si="132"/>
        <v>3.8404753840703485</v>
      </c>
      <c r="DA319" s="63" t="s">
        <v>3725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0.59460240201179082</v>
      </c>
      <c r="D320" s="155">
        <f t="shared" si="133"/>
        <v>0.58567136512522644</v>
      </c>
      <c r="E320" s="155">
        <f t="shared" si="133"/>
        <v>0.58099703906399103</v>
      </c>
      <c r="F320" s="155">
        <f t="shared" si="133"/>
        <v>0.59401390084313521</v>
      </c>
      <c r="G320" s="155">
        <f t="shared" si="133"/>
        <v>0.61412135617621377</v>
      </c>
      <c r="H320" s="155">
        <f t="shared" si="133"/>
        <v>0.61855814854551039</v>
      </c>
      <c r="I320" s="155">
        <f t="shared" si="133"/>
        <v>0.6601173959443486</v>
      </c>
      <c r="J320" s="155">
        <f t="shared" si="133"/>
        <v>0.68429212441431331</v>
      </c>
      <c r="K320" s="155">
        <f t="shared" si="133"/>
        <v>0.67363193162809498</v>
      </c>
      <c r="L320" s="155">
        <f t="shared" si="133"/>
        <v>0.65316700269229599</v>
      </c>
      <c r="M320" s="155">
        <f t="shared" si="133"/>
        <v>0.63813266948900549</v>
      </c>
      <c r="N320" s="155">
        <f t="shared" si="133"/>
        <v>0.67755179682014899</v>
      </c>
      <c r="O320" s="155">
        <f t="shared" si="133"/>
        <v>0.70328949814200148</v>
      </c>
      <c r="P320" s="155">
        <f t="shared" si="133"/>
        <v>0.73768507640848868</v>
      </c>
      <c r="Q320" s="155">
        <f t="shared" si="133"/>
        <v>0.75897360818796833</v>
      </c>
      <c r="R320" s="155">
        <f t="shared" ref="R320:V320" si="134">IF(R302=0,"",R302/R284)</f>
        <v>0.77948143298489325</v>
      </c>
      <c r="S320" s="155">
        <f t="shared" si="134"/>
        <v>0.78829013901108824</v>
      </c>
      <c r="T320" s="155">
        <f t="shared" si="134"/>
        <v>0.79038648367061048</v>
      </c>
      <c r="U320" s="155">
        <f t="shared" si="134"/>
        <v>0.80807889896705221</v>
      </c>
      <c r="V320" s="155">
        <f t="shared" si="134"/>
        <v>0.81657319416639917</v>
      </c>
      <c r="W320" s="155">
        <f t="shared" ref="W320:Y320" si="135">IF(W302=0,"",W302/W284)</f>
        <v>0.82856837474520328</v>
      </c>
      <c r="X320" s="155">
        <f t="shared" si="135"/>
        <v>0.832977249780395</v>
      </c>
      <c r="Y320" s="155">
        <f t="shared" si="135"/>
        <v>0.83668150866356539</v>
      </c>
      <c r="DA320" s="130" t="s">
        <v>3726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0.55852623697578696</v>
      </c>
      <c r="D321" s="156">
        <f t="shared" si="136"/>
        <v>0.56059192431031168</v>
      </c>
      <c r="E321" s="156">
        <f t="shared" si="136"/>
        <v>0.56294475132720645</v>
      </c>
      <c r="F321" s="156">
        <f t="shared" si="136"/>
        <v>0.56533673375533366</v>
      </c>
      <c r="G321" s="156">
        <f t="shared" si="136"/>
        <v>0.56799315494164204</v>
      </c>
      <c r="H321" s="156">
        <f t="shared" si="136"/>
        <v>0.57088644307248271</v>
      </c>
      <c r="I321" s="156">
        <f t="shared" si="136"/>
        <v>0.57407210797112673</v>
      </c>
      <c r="J321" s="156">
        <f t="shared" si="136"/>
        <v>0.57777755379031093</v>
      </c>
      <c r="K321" s="156">
        <f t="shared" si="136"/>
        <v>0.58219613387426783</v>
      </c>
      <c r="L321" s="156">
        <f t="shared" si="136"/>
        <v>0.58737957816966446</v>
      </c>
      <c r="M321" s="156">
        <f t="shared" si="136"/>
        <v>0.59794635803950347</v>
      </c>
      <c r="N321" s="156">
        <f t="shared" si="136"/>
        <v>0.61536450769593642</v>
      </c>
      <c r="O321" s="156">
        <f t="shared" si="136"/>
        <v>0.64082881408434489</v>
      </c>
      <c r="P321" s="156">
        <f t="shared" si="136"/>
        <v>0.67170703260124731</v>
      </c>
      <c r="Q321" s="156">
        <f t="shared" si="136"/>
        <v>0.69950859425918677</v>
      </c>
      <c r="R321" s="156">
        <f t="shared" ref="R321:V321" si="137">IF(R303=0,"",R303/R285)</f>
        <v>0.71754563396809246</v>
      </c>
      <c r="S321" s="156">
        <f t="shared" si="137"/>
        <v>0.73433983695846461</v>
      </c>
      <c r="T321" s="156">
        <f t="shared" si="137"/>
        <v>0.7493960132152695</v>
      </c>
      <c r="U321" s="156">
        <f t="shared" si="137"/>
        <v>0.7622189727235249</v>
      </c>
      <c r="V321" s="156">
        <f t="shared" si="137"/>
        <v>0.77231352546822751</v>
      </c>
      <c r="W321" s="156">
        <f t="shared" ref="W321:Y321" si="138">IF(W303=0,"",W303/W285)</f>
        <v>0.77851817257321498</v>
      </c>
      <c r="X321" s="156">
        <f t="shared" si="138"/>
        <v>0.78190488491058618</v>
      </c>
      <c r="Y321" s="156">
        <f t="shared" si="138"/>
        <v>0.78361983314659145</v>
      </c>
      <c r="DA321" s="63" t="s">
        <v>3727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>
        <f t="shared" si="139"/>
        <v>0.93465893480683793</v>
      </c>
      <c r="E322" s="156">
        <f t="shared" si="139"/>
        <v>0.96079129231685934</v>
      </c>
      <c r="F322" s="156">
        <f t="shared" si="139"/>
        <v>0.94949544192986102</v>
      </c>
      <c r="G322" s="156">
        <f t="shared" si="139"/>
        <v>0.95152619991723342</v>
      </c>
      <c r="H322" s="156">
        <f t="shared" si="139"/>
        <v>0.93569334185013697</v>
      </c>
      <c r="I322" s="156">
        <f t="shared" si="139"/>
        <v>0.9475278408514084</v>
      </c>
      <c r="J322" s="156">
        <f t="shared" si="139"/>
        <v>0.95121462583061578</v>
      </c>
      <c r="K322" s="156">
        <f t="shared" si="139"/>
        <v>0.95491879291647119</v>
      </c>
      <c r="L322" s="156">
        <f t="shared" si="139"/>
        <v>0.95580951492592681</v>
      </c>
      <c r="M322" s="156">
        <f t="shared" si="139"/>
        <v>0.93742756698123575</v>
      </c>
      <c r="N322" s="156">
        <f t="shared" si="139"/>
        <v>0.96091869985450062</v>
      </c>
      <c r="O322" s="156">
        <f t="shared" si="139"/>
        <v>0.97751824991674141</v>
      </c>
      <c r="P322" s="156">
        <f t="shared" si="139"/>
        <v>0.95998313628120313</v>
      </c>
      <c r="Q322" s="156">
        <f t="shared" si="139"/>
        <v>0.99241256295791525</v>
      </c>
      <c r="R322" s="156">
        <f t="shared" ref="R322:V322" si="140">IF(R304=0,"",R304/R286)</f>
        <v>0.98822992856063474</v>
      </c>
      <c r="S322" s="156">
        <f t="shared" si="140"/>
        <v>0.97992713131223275</v>
      </c>
      <c r="T322" s="156">
        <f t="shared" si="140"/>
        <v>0.97837416190586024</v>
      </c>
      <c r="U322" s="156">
        <f t="shared" si="140"/>
        <v>0.97470548809321644</v>
      </c>
      <c r="V322" s="156">
        <f t="shared" si="140"/>
        <v>0.98082394277019402</v>
      </c>
      <c r="W322" s="156">
        <f t="shared" ref="W322:Y322" si="141">IF(W304=0,"",W304/W286)</f>
        <v>0.9786992279821356</v>
      </c>
      <c r="X322" s="156">
        <f t="shared" si="141"/>
        <v>0.97634744516191274</v>
      </c>
      <c r="Y322" s="156">
        <f t="shared" si="141"/>
        <v>0.98251467753317423</v>
      </c>
      <c r="DA322" s="63" t="s">
        <v>3728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>
        <f t="shared" si="142"/>
        <v>0.56059192431031168</v>
      </c>
      <c r="E323" s="157">
        <f t="shared" si="142"/>
        <v>0.56294475132720645</v>
      </c>
      <c r="F323" s="157">
        <f t="shared" si="142"/>
        <v>0.56533673375533366</v>
      </c>
      <c r="G323" s="157">
        <f t="shared" si="142"/>
        <v>0.56799315494164204</v>
      </c>
      <c r="H323" s="157">
        <f t="shared" si="142"/>
        <v>0.57088644307248271</v>
      </c>
      <c r="I323" s="157">
        <f t="shared" si="142"/>
        <v>0.57407210797112673</v>
      </c>
      <c r="J323" s="157">
        <f t="shared" si="142"/>
        <v>0.57777755379031093</v>
      </c>
      <c r="K323" s="157">
        <f t="shared" si="142"/>
        <v>0.58219613387426783</v>
      </c>
      <c r="L323" s="157">
        <f t="shared" si="142"/>
        <v>0.58737957816966446</v>
      </c>
      <c r="M323" s="157">
        <f t="shared" si="142"/>
        <v>0.59794635803950347</v>
      </c>
      <c r="N323" s="157">
        <f t="shared" si="142"/>
        <v>0.61536450769593642</v>
      </c>
      <c r="O323" s="157">
        <f t="shared" si="142"/>
        <v>0.64082881408434489</v>
      </c>
      <c r="P323" s="157">
        <f t="shared" si="142"/>
        <v>0.67170703260124731</v>
      </c>
      <c r="Q323" s="157">
        <f t="shared" si="142"/>
        <v>0.69950859425918677</v>
      </c>
      <c r="R323" s="157">
        <f t="shared" ref="R323:V323" si="143">IF(R305=0,"",R305/R287)</f>
        <v>0.71754563396809246</v>
      </c>
      <c r="S323" s="157">
        <f t="shared" si="143"/>
        <v>0.73433983695846461</v>
      </c>
      <c r="T323" s="157">
        <f t="shared" si="143"/>
        <v>0.7493960132152695</v>
      </c>
      <c r="U323" s="157">
        <f t="shared" si="143"/>
        <v>0.7622189727235249</v>
      </c>
      <c r="V323" s="157">
        <f t="shared" si="143"/>
        <v>0.77231352546822762</v>
      </c>
      <c r="W323" s="157">
        <f t="shared" ref="W323:Y323" si="144">IF(W305=0,"",W305/W287)</f>
        <v>0.77851817257321498</v>
      </c>
      <c r="X323" s="157">
        <f t="shared" si="144"/>
        <v>0.78190488491058618</v>
      </c>
      <c r="Y323" s="157">
        <f t="shared" si="144"/>
        <v>0.78361983314659145</v>
      </c>
      <c r="DA323" s="131" t="s">
        <v>3729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>
        <f t="shared" si="145"/>
        <v>1</v>
      </c>
      <c r="E324" s="158">
        <f t="shared" si="145"/>
        <v>1</v>
      </c>
      <c r="F324" s="158">
        <f t="shared" si="145"/>
        <v>1</v>
      </c>
      <c r="G324" s="158">
        <f t="shared" si="145"/>
        <v>1</v>
      </c>
      <c r="H324" s="158">
        <f t="shared" si="145"/>
        <v>1</v>
      </c>
      <c r="I324" s="158">
        <f t="shared" si="145"/>
        <v>1</v>
      </c>
      <c r="J324" s="158">
        <f t="shared" si="145"/>
        <v>1</v>
      </c>
      <c r="K324" s="158">
        <f t="shared" si="145"/>
        <v>1</v>
      </c>
      <c r="L324" s="158">
        <f t="shared" si="145"/>
        <v>1</v>
      </c>
      <c r="M324" s="158">
        <f t="shared" si="145"/>
        <v>1</v>
      </c>
      <c r="N324" s="158">
        <f t="shared" si="145"/>
        <v>1</v>
      </c>
      <c r="O324" s="158">
        <f t="shared" si="145"/>
        <v>1</v>
      </c>
      <c r="P324" s="158">
        <f t="shared" si="145"/>
        <v>1</v>
      </c>
      <c r="Q324" s="158">
        <f t="shared" si="145"/>
        <v>1</v>
      </c>
      <c r="R324" s="158">
        <f t="shared" ref="R324:V324" si="146">IF(R306=0,"",R306/R288)</f>
        <v>1</v>
      </c>
      <c r="S324" s="158">
        <f t="shared" si="146"/>
        <v>1</v>
      </c>
      <c r="T324" s="158">
        <f t="shared" si="146"/>
        <v>1</v>
      </c>
      <c r="U324" s="158">
        <f t="shared" si="146"/>
        <v>1</v>
      </c>
      <c r="V324" s="158">
        <f t="shared" si="146"/>
        <v>1</v>
      </c>
      <c r="W324" s="158">
        <f t="shared" ref="W324:Y324" si="147">IF(W306=0,"",W306/W288)</f>
        <v>1</v>
      </c>
      <c r="X324" s="158">
        <f t="shared" si="147"/>
        <v>1</v>
      </c>
      <c r="Y324" s="158">
        <f t="shared" si="147"/>
        <v>1</v>
      </c>
      <c r="DA324" s="132" t="s">
        <v>3730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0.62534716131138379</v>
      </c>
      <c r="D325" s="157">
        <f t="shared" si="148"/>
        <v>0.62670832292646306</v>
      </c>
      <c r="E325" s="157">
        <f t="shared" si="148"/>
        <v>0.62819845777776251</v>
      </c>
      <c r="F325" s="157">
        <f t="shared" si="148"/>
        <v>0.62970657181846712</v>
      </c>
      <c r="G325" s="157">
        <f t="shared" si="148"/>
        <v>0.63133446900150703</v>
      </c>
      <c r="H325" s="157">
        <f t="shared" si="148"/>
        <v>0.63307065784538941</v>
      </c>
      <c r="I325" s="157">
        <f t="shared" si="148"/>
        <v>0.6349415409887994</v>
      </c>
      <c r="J325" s="157">
        <f t="shared" si="148"/>
        <v>0.63705298501344965</v>
      </c>
      <c r="K325" s="157">
        <f t="shared" si="148"/>
        <v>0.63949851400060742</v>
      </c>
      <c r="L325" s="157">
        <f t="shared" si="148"/>
        <v>0.64231028323811223</v>
      </c>
      <c r="M325" s="157">
        <f t="shared" si="148"/>
        <v>0.64765579522067107</v>
      </c>
      <c r="N325" s="157">
        <f t="shared" si="148"/>
        <v>0.65647006305231648</v>
      </c>
      <c r="O325" s="157">
        <f t="shared" si="148"/>
        <v>0.6699106757183183</v>
      </c>
      <c r="P325" s="157">
        <f t="shared" si="148"/>
        <v>0.68734040994224455</v>
      </c>
      <c r="Q325" s="157">
        <f t="shared" si="148"/>
        <v>0.7041563951272678</v>
      </c>
      <c r="R325" s="157">
        <f t="shared" ref="R325:V325" si="149">IF(R307=0,"",R307/R289)</f>
        <v>0.71553643409503476</v>
      </c>
      <c r="S325" s="157">
        <f t="shared" si="149"/>
        <v>0.72656173029286086</v>
      </c>
      <c r="T325" s="157">
        <f t="shared" si="149"/>
        <v>0.73750146429473729</v>
      </c>
      <c r="U325" s="157">
        <f t="shared" si="149"/>
        <v>0.74846561022222202</v>
      </c>
      <c r="V325" s="157">
        <f t="shared" si="149"/>
        <v>0.75923661262366193</v>
      </c>
      <c r="W325" s="157">
        <f t="shared" ref="W325:Y325" si="150">IF(W307=0,"",W307/W289)</f>
        <v>0.76907411108107782</v>
      </c>
      <c r="X325" s="157">
        <f t="shared" si="150"/>
        <v>0.78080236011595339</v>
      </c>
      <c r="Y325" s="157">
        <f t="shared" si="150"/>
        <v>0.79174410362103376</v>
      </c>
      <c r="DA325" s="131" t="s">
        <v>3731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0.88327188050879246</v>
      </c>
      <c r="D326" s="158">
        <f t="shared" si="151"/>
        <v>0.94962656044756311</v>
      </c>
      <c r="E326" s="158">
        <f t="shared" si="151"/>
        <v>0.9705241326187164</v>
      </c>
      <c r="F326" s="158">
        <f t="shared" si="151"/>
        <v>0.96120946774143723</v>
      </c>
      <c r="G326" s="158">
        <f t="shared" si="151"/>
        <v>0.96277022875442386</v>
      </c>
      <c r="H326" s="158">
        <f t="shared" si="151"/>
        <v>0.94924332410538981</v>
      </c>
      <c r="I326" s="158">
        <f t="shared" si="151"/>
        <v>0.95874641824638318</v>
      </c>
      <c r="J326" s="158">
        <f t="shared" si="151"/>
        <v>0.96163097311551315</v>
      </c>
      <c r="K326" s="158">
        <f t="shared" si="151"/>
        <v>0.96454268456701486</v>
      </c>
      <c r="L326" s="158">
        <f t="shared" si="151"/>
        <v>0.9652305000296012</v>
      </c>
      <c r="M326" s="158">
        <f t="shared" si="151"/>
        <v>0.94942955289900599</v>
      </c>
      <c r="N326" s="158">
        <f t="shared" si="151"/>
        <v>0.96738049220836309</v>
      </c>
      <c r="O326" s="158">
        <f t="shared" si="151"/>
        <v>0.98157315806295675</v>
      </c>
      <c r="P326" s="158">
        <f t="shared" si="151"/>
        <v>0.96250904209019728</v>
      </c>
      <c r="Q326" s="158">
        <f t="shared" si="151"/>
        <v>0.99453132708869441</v>
      </c>
      <c r="R326" s="158">
        <f t="shared" ref="R326:V326" si="152">IF(R308=0,"",R308/R290)</f>
        <v>0.98993744191275401</v>
      </c>
      <c r="S326" s="158">
        <f t="shared" si="152"/>
        <v>0.97973487940854675</v>
      </c>
      <c r="T326" s="158">
        <f t="shared" si="152"/>
        <v>0.97733635249711726</v>
      </c>
      <c r="U326" s="158">
        <f t="shared" si="152"/>
        <v>0.97204579690094117</v>
      </c>
      <c r="V326" s="158">
        <f t="shared" si="152"/>
        <v>0.97816382335955276</v>
      </c>
      <c r="W326" s="158">
        <f t="shared" ref="W326:Y326" si="153">IF(W308=0,"",W308/W290)</f>
        <v>0.97809437158642232</v>
      </c>
      <c r="X326" s="158">
        <f t="shared" si="153"/>
        <v>0.97774133700659682</v>
      </c>
      <c r="Y326" s="158">
        <f t="shared" si="153"/>
        <v>0.9827507063702291</v>
      </c>
      <c r="DA326" s="132" t="s">
        <v>3732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0.62534716131138379</v>
      </c>
      <c r="D327" s="156">
        <f t="shared" si="154"/>
        <v>0.62670832292646306</v>
      </c>
      <c r="E327" s="156">
        <f t="shared" si="154"/>
        <v>0.62819845777776251</v>
      </c>
      <c r="F327" s="156">
        <f t="shared" si="154"/>
        <v>0.62970657181846712</v>
      </c>
      <c r="G327" s="156">
        <f t="shared" si="154"/>
        <v>0.63133446900150703</v>
      </c>
      <c r="H327" s="156">
        <f t="shared" si="154"/>
        <v>0.63307065784538941</v>
      </c>
      <c r="I327" s="156">
        <f t="shared" si="154"/>
        <v>0.6349415409887994</v>
      </c>
      <c r="J327" s="156">
        <f t="shared" si="154"/>
        <v>0.63705298501344965</v>
      </c>
      <c r="K327" s="156">
        <f t="shared" si="154"/>
        <v>0.63949851400060742</v>
      </c>
      <c r="L327" s="156">
        <f t="shared" si="154"/>
        <v>0.64231028323811223</v>
      </c>
      <c r="M327" s="156">
        <f t="shared" si="154"/>
        <v>0.64765579522067107</v>
      </c>
      <c r="N327" s="156">
        <f t="shared" si="154"/>
        <v>0.65647006305231648</v>
      </c>
      <c r="O327" s="156">
        <f t="shared" si="154"/>
        <v>0.6699106757183183</v>
      </c>
      <c r="P327" s="156">
        <f t="shared" si="154"/>
        <v>0.68734040994224455</v>
      </c>
      <c r="Q327" s="156">
        <f t="shared" si="154"/>
        <v>0.7041563951272678</v>
      </c>
      <c r="R327" s="156">
        <f t="shared" ref="R327:V327" si="155">IF(R309=0,"",R309/R291)</f>
        <v>0.71553643409503476</v>
      </c>
      <c r="S327" s="156">
        <f t="shared" si="155"/>
        <v>0.72656173029286086</v>
      </c>
      <c r="T327" s="156">
        <f t="shared" si="155"/>
        <v>0.73750146429473729</v>
      </c>
      <c r="U327" s="156">
        <f t="shared" si="155"/>
        <v>0.74846561022222202</v>
      </c>
      <c r="V327" s="156">
        <f t="shared" si="155"/>
        <v>0.75923661262366182</v>
      </c>
      <c r="W327" s="156">
        <f t="shared" ref="W327:Y327" si="156">IF(W309=0,"",W309/W291)</f>
        <v>0.76907411108107782</v>
      </c>
      <c r="X327" s="156">
        <f t="shared" si="156"/>
        <v>0.78080236011595339</v>
      </c>
      <c r="Y327" s="156">
        <f t="shared" si="156"/>
        <v>0.79174410362103376</v>
      </c>
      <c r="DA327" s="63" t="s">
        <v>3733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:Y328" si="159">IF(W310=0,"",W310/W292)</f>
        <v>1</v>
      </c>
      <c r="X328" s="156">
        <f t="shared" si="159"/>
        <v>1</v>
      </c>
      <c r="Y328" s="156">
        <f t="shared" si="159"/>
        <v>1</v>
      </c>
      <c r="DA328" s="63" t="s">
        <v>3734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0.69865701239482381</v>
      </c>
      <c r="D329" s="155">
        <f t="shared" si="160"/>
        <v>0.68506416991994512</v>
      </c>
      <c r="E329" s="155">
        <f t="shared" si="160"/>
        <v>0.68786722692037228</v>
      </c>
      <c r="F329" s="155">
        <f t="shared" si="160"/>
        <v>0.68790120657541398</v>
      </c>
      <c r="G329" s="155">
        <f t="shared" si="160"/>
        <v>0.69570662268218031</v>
      </c>
      <c r="H329" s="155">
        <f t="shared" si="160"/>
        <v>0.70796208193071186</v>
      </c>
      <c r="I329" s="155">
        <f t="shared" si="160"/>
        <v>0.70692119301936762</v>
      </c>
      <c r="J329" s="155">
        <f t="shared" si="160"/>
        <v>0.7083762464989064</v>
      </c>
      <c r="K329" s="155">
        <f t="shared" si="160"/>
        <v>0.70194300883238092</v>
      </c>
      <c r="L329" s="155">
        <f t="shared" si="160"/>
        <v>0.70190586126302201</v>
      </c>
      <c r="M329" s="155">
        <f t="shared" si="160"/>
        <v>0.69997413018520027</v>
      </c>
      <c r="N329" s="155">
        <f t="shared" si="160"/>
        <v>0.71030055642607337</v>
      </c>
      <c r="O329" s="155">
        <f t="shared" si="160"/>
        <v>0.71274585994577078</v>
      </c>
      <c r="P329" s="155">
        <f t="shared" si="160"/>
        <v>0.72392591982254917</v>
      </c>
      <c r="Q329" s="155">
        <f t="shared" si="160"/>
        <v>0.7369220847175536</v>
      </c>
      <c r="R329" s="155">
        <f t="shared" ref="R329:V329" si="161">IF(R311=0,"",R311/R293)</f>
        <v>0.74073918846408204</v>
      </c>
      <c r="S329" s="155">
        <f t="shared" si="161"/>
        <v>0.75091049119418196</v>
      </c>
      <c r="T329" s="155">
        <f t="shared" si="161"/>
        <v>0.77684221660024677</v>
      </c>
      <c r="U329" s="155">
        <f t="shared" si="161"/>
        <v>0.8022237683293133</v>
      </c>
      <c r="V329" s="155">
        <f t="shared" si="161"/>
        <v>0.81221529814537208</v>
      </c>
      <c r="W329" s="155">
        <f t="shared" ref="W329:Y329" si="162">IF(W311=0,"",W311/W293)</f>
        <v>0.81365521689181231</v>
      </c>
      <c r="X329" s="155">
        <f t="shared" si="162"/>
        <v>0.81543965946281405</v>
      </c>
      <c r="Y329" s="155">
        <f t="shared" si="162"/>
        <v>0.82478079184167175</v>
      </c>
      <c r="DA329" s="130" t="s">
        <v>3735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0.57052402274354863</v>
      </c>
      <c r="D330" s="156">
        <f t="shared" si="163"/>
        <v>0.57118525269003906</v>
      </c>
      <c r="E330" s="156">
        <f t="shared" si="163"/>
        <v>0.5718465421991985</v>
      </c>
      <c r="F330" s="156">
        <f t="shared" si="163"/>
        <v>0.57250783983053966</v>
      </c>
      <c r="G330" s="156">
        <f t="shared" si="163"/>
        <v>0.57316919231559527</v>
      </c>
      <c r="H330" s="156">
        <f t="shared" si="163"/>
        <v>0.57383059393502067</v>
      </c>
      <c r="I330" s="156">
        <f t="shared" si="163"/>
        <v>0.57449205620346633</v>
      </c>
      <c r="J330" s="156">
        <f t="shared" si="163"/>
        <v>0.57515362629239353</v>
      </c>
      <c r="K330" s="156">
        <f t="shared" si="163"/>
        <v>0.57581534430995052</v>
      </c>
      <c r="L330" s="156">
        <f t="shared" si="163"/>
        <v>0.57647722098671128</v>
      </c>
      <c r="M330" s="156">
        <f t="shared" si="163"/>
        <v>0.57697987854692467</v>
      </c>
      <c r="N330" s="156">
        <f t="shared" si="163"/>
        <v>0.57726084047889148</v>
      </c>
      <c r="O330" s="156">
        <f t="shared" si="163"/>
        <v>0.5774287640451119</v>
      </c>
      <c r="P330" s="156">
        <f t="shared" si="163"/>
        <v>0.57789732699681251</v>
      </c>
      <c r="Q330" s="156">
        <f t="shared" si="163"/>
        <v>0.57980448766864656</v>
      </c>
      <c r="R330" s="156">
        <f t="shared" ref="R330:V330" si="164">IF(R312=0,"",R312/R294)</f>
        <v>0.58481412385637777</v>
      </c>
      <c r="S330" s="156">
        <f t="shared" si="164"/>
        <v>0.59188078814782019</v>
      </c>
      <c r="T330" s="156">
        <f t="shared" si="164"/>
        <v>0.59963430444813526</v>
      </c>
      <c r="U330" s="156">
        <f t="shared" si="164"/>
        <v>0.60670449666250437</v>
      </c>
      <c r="V330" s="156">
        <f t="shared" si="164"/>
        <v>0.61172118869609837</v>
      </c>
      <c r="W330" s="156">
        <f t="shared" ref="W330:Y330" si="165">IF(W312=0,"",W312/W294)</f>
        <v>0.61413224897628838</v>
      </c>
      <c r="X330" s="156">
        <f t="shared" si="165"/>
        <v>0.61452954699514772</v>
      </c>
      <c r="Y330" s="156">
        <f t="shared" si="165"/>
        <v>0.61456927679703366</v>
      </c>
      <c r="DA330" s="63" t="s">
        <v>3736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0.74082437666678591</v>
      </c>
      <c r="D331" s="159">
        <f t="shared" si="166"/>
        <v>0.74220613794717116</v>
      </c>
      <c r="E331" s="159">
        <f t="shared" si="166"/>
        <v>0.74365304959157008</v>
      </c>
      <c r="F331" s="159">
        <f t="shared" si="166"/>
        <v>0.74510884537651656</v>
      </c>
      <c r="G331" s="159">
        <f t="shared" si="166"/>
        <v>0.74662464081463764</v>
      </c>
      <c r="H331" s="159">
        <f t="shared" si="166"/>
        <v>0.74819418001792459</v>
      </c>
      <c r="I331" s="159">
        <f t="shared" si="166"/>
        <v>0.74983005785018264</v>
      </c>
      <c r="J331" s="159">
        <f t="shared" si="166"/>
        <v>0.75158387102283342</v>
      </c>
      <c r="K331" s="159">
        <f t="shared" si="166"/>
        <v>0.75349949031213515</v>
      </c>
      <c r="L331" s="159">
        <f t="shared" si="166"/>
        <v>0.75558865294934718</v>
      </c>
      <c r="M331" s="159">
        <f t="shared" si="166"/>
        <v>0.75857569386228418</v>
      </c>
      <c r="N331" s="159">
        <f t="shared" si="166"/>
        <v>0.76266682432050648</v>
      </c>
      <c r="O331" s="159">
        <f t="shared" si="166"/>
        <v>0.76835104067198634</v>
      </c>
      <c r="P331" s="159">
        <f t="shared" si="166"/>
        <v>0.77586818058908402</v>
      </c>
      <c r="Q331" s="159">
        <f t="shared" si="166"/>
        <v>0.78559543296147927</v>
      </c>
      <c r="R331" s="159">
        <f t="shared" ref="R331:V331" si="167">IF(R313=0,"",R313/R295)</f>
        <v>0.79883189781301212</v>
      </c>
      <c r="S331" s="159">
        <f t="shared" si="167"/>
        <v>0.81539503626162224</v>
      </c>
      <c r="T331" s="159">
        <f t="shared" si="167"/>
        <v>0.83322616435072616</v>
      </c>
      <c r="U331" s="159">
        <f t="shared" si="167"/>
        <v>0.85026659812378913</v>
      </c>
      <c r="V331" s="159">
        <f t="shared" si="167"/>
        <v>0.86445765362425353</v>
      </c>
      <c r="W331" s="159">
        <f t="shared" ref="W331:Y331" si="168">IF(W313=0,"",W313/W295)</f>
        <v>0.87508405009620061</v>
      </c>
      <c r="X331" s="159">
        <f t="shared" si="168"/>
        <v>0.88276189084682399</v>
      </c>
      <c r="Y331" s="159">
        <f t="shared" si="168"/>
        <v>0.88957056796518907</v>
      </c>
      <c r="DA331" s="60" t="s">
        <v>3737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2.3206988491171741</v>
      </c>
      <c r="D333" s="117">
        <f t="shared" si="169"/>
        <v>3.5942816439338534</v>
      </c>
      <c r="E333" s="117">
        <f t="shared" si="169"/>
        <v>5.043088431120121</v>
      </c>
      <c r="F333" s="117">
        <f t="shared" si="169"/>
        <v>4.8661955153383847</v>
      </c>
      <c r="G333" s="117">
        <f t="shared" si="169"/>
        <v>3.823165945075</v>
      </c>
      <c r="H333" s="117">
        <f t="shared" si="169"/>
        <v>4.4517535744281203</v>
      </c>
      <c r="I333" s="117">
        <f t="shared" si="169"/>
        <v>2.9313494260712627</v>
      </c>
      <c r="J333" s="117">
        <f t="shared" si="169"/>
        <v>2.3541279752807038</v>
      </c>
      <c r="K333" s="117">
        <f t="shared" si="169"/>
        <v>2.2424773821750517</v>
      </c>
      <c r="L333" s="117">
        <f t="shared" si="169"/>
        <v>2.8054865382025294</v>
      </c>
      <c r="M333" s="117">
        <f t="shared" si="169"/>
        <v>2.5435237850334476</v>
      </c>
      <c r="N333" s="117">
        <f t="shared" si="169"/>
        <v>2.2823966375555056</v>
      </c>
      <c r="O333" s="117">
        <f t="shared" si="169"/>
        <v>2.7436242675127427</v>
      </c>
      <c r="P333" s="117">
        <f t="shared" si="169"/>
        <v>6.2602291667445975</v>
      </c>
      <c r="Q333" s="117">
        <f t="shared" si="169"/>
        <v>7.2292635890982977</v>
      </c>
      <c r="R333" s="117">
        <f t="shared" ref="R333:V333" si="170">R334+R336+R338+R347</f>
        <v>7.166272211169141</v>
      </c>
      <c r="S333" s="117">
        <f t="shared" si="170"/>
        <v>5.612185358700712</v>
      </c>
      <c r="T333" s="117">
        <f t="shared" si="170"/>
        <v>4.0416831133174203</v>
      </c>
      <c r="U333" s="117">
        <f t="shared" si="170"/>
        <v>4.4725018210881089</v>
      </c>
      <c r="V333" s="117">
        <f t="shared" si="170"/>
        <v>4.7316696520391233</v>
      </c>
      <c r="W333" s="117">
        <f t="shared" ref="W333:Y333" si="171">W334+W336+W338+W347</f>
        <v>5.5014534428289359</v>
      </c>
      <c r="X333" s="117">
        <f t="shared" si="171"/>
        <v>6.6354231206489604</v>
      </c>
      <c r="Y333" s="117">
        <f t="shared" si="171"/>
        <v>5.447593015791897</v>
      </c>
      <c r="DA333" s="129" t="s">
        <v>3889</v>
      </c>
    </row>
    <row r="334" spans="1:105" ht="12" customHeight="1" x14ac:dyDescent="0.25">
      <c r="A334" s="121" t="s">
        <v>57</v>
      </c>
      <c r="B334" s="122"/>
      <c r="C334" s="122">
        <f t="shared" ref="C334:Y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X334" s="122">
        <f t="shared" si="172"/>
        <v>0</v>
      </c>
      <c r="Y334" s="122">
        <f t="shared" si="172"/>
        <v>0</v>
      </c>
      <c r="DA334" s="130" t="s">
        <v>3890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X335" s="98">
        <v>0</v>
      </c>
      <c r="Y335" s="98">
        <v>0</v>
      </c>
      <c r="DA335" s="63" t="s">
        <v>3891</v>
      </c>
    </row>
    <row r="336" spans="1:105" ht="12" customHeight="1" x14ac:dyDescent="0.25">
      <c r="A336" s="121" t="s">
        <v>92</v>
      </c>
      <c r="B336" s="122"/>
      <c r="C336" s="122">
        <f t="shared" ref="C336:Y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X336" s="122">
        <f t="shared" si="173"/>
        <v>0</v>
      </c>
      <c r="Y336" s="122">
        <f t="shared" si="173"/>
        <v>0</v>
      </c>
      <c r="DA336" s="130" t="s">
        <v>3892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3893</v>
      </c>
    </row>
    <row r="338" spans="1:105" ht="12" customHeight="1" x14ac:dyDescent="0.25">
      <c r="A338" s="121" t="s">
        <v>55</v>
      </c>
      <c r="B338" s="122"/>
      <c r="C338" s="122">
        <v>1.9181455364845825</v>
      </c>
      <c r="D338" s="122">
        <v>2.9088529901087021</v>
      </c>
      <c r="E338" s="122">
        <v>4.1613007767527073</v>
      </c>
      <c r="F338" s="122">
        <v>3.8871699881011152</v>
      </c>
      <c r="G338" s="122">
        <v>2.9114518808238525</v>
      </c>
      <c r="H338" s="122">
        <v>3.5170591869442012</v>
      </c>
      <c r="I338" s="122">
        <v>2.1489485523582079</v>
      </c>
      <c r="J338" s="122">
        <v>1.7039413547680404</v>
      </c>
      <c r="K338" s="122">
        <v>1.6266316423652851</v>
      </c>
      <c r="L338" s="122">
        <v>2.0763935286117197</v>
      </c>
      <c r="M338" s="122">
        <v>1.8884745320564817</v>
      </c>
      <c r="N338" s="122">
        <v>1.7044558344749803</v>
      </c>
      <c r="O338" s="122">
        <v>2.1417422666822441</v>
      </c>
      <c r="P338" s="122">
        <v>4.9702230075116152</v>
      </c>
      <c r="Q338" s="122">
        <v>5.66389071645788</v>
      </c>
      <c r="R338" s="122">
        <v>5.5157702219248428</v>
      </c>
      <c r="S338" s="122">
        <v>4.1864092278824412</v>
      </c>
      <c r="T338" s="122">
        <v>2.9906866957465543</v>
      </c>
      <c r="U338" s="122">
        <v>3.3444972462714393</v>
      </c>
      <c r="V338" s="122">
        <v>3.613040358165204</v>
      </c>
      <c r="W338" s="122">
        <v>4.2032685995511105</v>
      </c>
      <c r="X338" s="122">
        <v>5.1774413935595742</v>
      </c>
      <c r="Y338" s="122">
        <v>4.0370374974799121</v>
      </c>
      <c r="DA338" s="130" t="s">
        <v>3894</v>
      </c>
    </row>
    <row r="339" spans="1:105" ht="12" customHeight="1" x14ac:dyDescent="0.25">
      <c r="A339" s="97" t="s">
        <v>124</v>
      </c>
      <c r="B339" s="98"/>
      <c r="C339" s="98">
        <v>1.9181455364845825</v>
      </c>
      <c r="D339" s="98">
        <v>2.9085755921335639</v>
      </c>
      <c r="E339" s="98">
        <v>4.1605956076296273</v>
      </c>
      <c r="F339" s="98">
        <v>3.8864819653955833</v>
      </c>
      <c r="G339" s="98">
        <v>2.9110381073433169</v>
      </c>
      <c r="H339" s="98">
        <v>3.5165613752943519</v>
      </c>
      <c r="I339" s="98">
        <v>2.1477533647836311</v>
      </c>
      <c r="J339" s="98">
        <v>1.702616467758552</v>
      </c>
      <c r="K339" s="98">
        <v>1.6256698887772791</v>
      </c>
      <c r="L339" s="98">
        <v>2.0757106036123432</v>
      </c>
      <c r="M339" s="98">
        <v>1.8884466989570281</v>
      </c>
      <c r="N339" s="98">
        <v>1.7038350400487525</v>
      </c>
      <c r="O339" s="98">
        <v>2.1409204684563989</v>
      </c>
      <c r="P339" s="98">
        <v>4.9669228475209133</v>
      </c>
      <c r="Q339" s="98">
        <v>5.6623286785301365</v>
      </c>
      <c r="R339" s="98">
        <v>5.5139181016174854</v>
      </c>
      <c r="S339" s="98">
        <v>4.1843531260468065</v>
      </c>
      <c r="T339" s="98">
        <v>2.9897362530826559</v>
      </c>
      <c r="U339" s="98">
        <v>3.3438002786341916</v>
      </c>
      <c r="V339" s="98">
        <v>3.6112343956285406</v>
      </c>
      <c r="W339" s="98">
        <v>4.1991487281612976</v>
      </c>
      <c r="X339" s="98">
        <v>5.1703879325565643</v>
      </c>
      <c r="Y339" s="98">
        <v>4.0363494953866068</v>
      </c>
      <c r="DA339" s="63" t="s">
        <v>3895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2.7739797513836142E-4</v>
      </c>
      <c r="E340" s="98">
        <v>7.0516912307986494E-4</v>
      </c>
      <c r="F340" s="98">
        <v>6.8802270553179569E-4</v>
      </c>
      <c r="G340" s="98">
        <v>4.1377348053565064E-4</v>
      </c>
      <c r="H340" s="98">
        <v>4.978116498494038E-4</v>
      </c>
      <c r="I340" s="98">
        <v>1.1951875745768777E-3</v>
      </c>
      <c r="J340" s="98">
        <v>1.3248870094885164E-3</v>
      </c>
      <c r="K340" s="98">
        <v>9.6175358800606905E-4</v>
      </c>
      <c r="L340" s="98">
        <v>6.829249993763459E-4</v>
      </c>
      <c r="M340" s="98">
        <v>2.783309945362574E-5</v>
      </c>
      <c r="N340" s="98">
        <v>6.207944262277891E-4</v>
      </c>
      <c r="O340" s="98">
        <v>8.2179822584535934E-4</v>
      </c>
      <c r="P340" s="98">
        <v>3.3001599907022464E-3</v>
      </c>
      <c r="Q340" s="98">
        <v>1.5620379277434828E-3</v>
      </c>
      <c r="R340" s="98">
        <v>1.8521203073572779E-3</v>
      </c>
      <c r="S340" s="98">
        <v>2.0561018356342517E-3</v>
      </c>
      <c r="T340" s="98">
        <v>9.5044266389855562E-4</v>
      </c>
      <c r="U340" s="98">
        <v>6.9696763724766907E-4</v>
      </c>
      <c r="V340" s="98">
        <v>1.8059625366630987E-3</v>
      </c>
      <c r="W340" s="98">
        <v>4.119871389812642E-3</v>
      </c>
      <c r="X340" s="98">
        <v>7.0534610030102227E-3</v>
      </c>
      <c r="Y340" s="98">
        <v>6.8800209330512746E-4</v>
      </c>
      <c r="DA340" s="63" t="s">
        <v>3896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2.7739797513836142E-4</v>
      </c>
      <c r="E341" s="101">
        <v>7.0516912307986494E-4</v>
      </c>
      <c r="F341" s="101">
        <v>6.8802270553179569E-4</v>
      </c>
      <c r="G341" s="101">
        <v>4.1377348053565064E-4</v>
      </c>
      <c r="H341" s="101">
        <v>4.978116498494038E-4</v>
      </c>
      <c r="I341" s="101">
        <v>1.1951875745768777E-3</v>
      </c>
      <c r="J341" s="101">
        <v>1.3248870094885164E-3</v>
      </c>
      <c r="K341" s="101">
        <v>9.6175358800606905E-4</v>
      </c>
      <c r="L341" s="101">
        <v>6.829249993763459E-4</v>
      </c>
      <c r="M341" s="101">
        <v>2.783309945362574E-5</v>
      </c>
      <c r="N341" s="101">
        <v>6.207944262277891E-4</v>
      </c>
      <c r="O341" s="101">
        <v>8.2179822584535934E-4</v>
      </c>
      <c r="P341" s="101">
        <v>3.3001599907022464E-3</v>
      </c>
      <c r="Q341" s="101">
        <v>1.5620379277434828E-3</v>
      </c>
      <c r="R341" s="101">
        <v>1.8521203073572779E-3</v>
      </c>
      <c r="S341" s="101">
        <v>2.0561018356342517E-3</v>
      </c>
      <c r="T341" s="101">
        <v>9.5044266389855562E-4</v>
      </c>
      <c r="U341" s="101">
        <v>6.9696763724766907E-4</v>
      </c>
      <c r="V341" s="101">
        <v>1.8059625366630987E-3</v>
      </c>
      <c r="W341" s="101">
        <v>4.119871389812642E-3</v>
      </c>
      <c r="X341" s="101">
        <v>7.0534610030102227E-3</v>
      </c>
      <c r="Y341" s="101">
        <v>6.8800209330512746E-4</v>
      </c>
      <c r="DA341" s="131" t="s">
        <v>3897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X342" s="104">
        <v>0</v>
      </c>
      <c r="Y342" s="104">
        <v>0</v>
      </c>
      <c r="DA342" s="132" t="s">
        <v>3898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X343" s="101">
        <v>0</v>
      </c>
      <c r="Y343" s="101">
        <v>0</v>
      </c>
      <c r="DA343" s="131" t="s">
        <v>3899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X344" s="104">
        <v>0</v>
      </c>
      <c r="Y344" s="104">
        <v>0</v>
      </c>
      <c r="DA344" s="132" t="s">
        <v>3900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3901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3902</v>
      </c>
    </row>
    <row r="347" spans="1:105" ht="12" customHeight="1" x14ac:dyDescent="0.25">
      <c r="A347" s="121" t="s">
        <v>54</v>
      </c>
      <c r="B347" s="122"/>
      <c r="C347" s="122">
        <v>0.40255331263259148</v>
      </c>
      <c r="D347" s="122">
        <v>0.68542865382515139</v>
      </c>
      <c r="E347" s="122">
        <v>0.88178765436741369</v>
      </c>
      <c r="F347" s="122">
        <v>0.97902552723726988</v>
      </c>
      <c r="G347" s="122">
        <v>0.91171406425114754</v>
      </c>
      <c r="H347" s="122">
        <v>0.93469438748391909</v>
      </c>
      <c r="I347" s="122">
        <v>0.78240087371305456</v>
      </c>
      <c r="J347" s="122">
        <v>0.65018662051266352</v>
      </c>
      <c r="K347" s="122">
        <v>0.61584573980976631</v>
      </c>
      <c r="L347" s="122">
        <v>0.7290930095908098</v>
      </c>
      <c r="M347" s="122">
        <v>0.65504925297696603</v>
      </c>
      <c r="N347" s="122">
        <v>0.57794080308052542</v>
      </c>
      <c r="O347" s="122">
        <v>0.60188200083049848</v>
      </c>
      <c r="P347" s="122">
        <v>1.2900061592329823</v>
      </c>
      <c r="Q347" s="122">
        <v>1.5653728726404177</v>
      </c>
      <c r="R347" s="122">
        <v>1.650501989244298</v>
      </c>
      <c r="S347" s="122">
        <v>1.4257761308182713</v>
      </c>
      <c r="T347" s="122">
        <v>1.0509964175708655</v>
      </c>
      <c r="U347" s="122">
        <v>1.12800457481667</v>
      </c>
      <c r="V347" s="122">
        <v>1.1186292938739197</v>
      </c>
      <c r="W347" s="122">
        <v>1.2981848432778258</v>
      </c>
      <c r="X347" s="122">
        <v>1.4579817270893864</v>
      </c>
      <c r="Y347" s="122">
        <v>1.4105555183119853</v>
      </c>
      <c r="DA347" s="130" t="s">
        <v>3903</v>
      </c>
    </row>
    <row r="348" spans="1:105" ht="12" customHeight="1" x14ac:dyDescent="0.25">
      <c r="A348" s="97" t="s">
        <v>50</v>
      </c>
      <c r="B348" s="98"/>
      <c r="C348" s="98">
        <v>0.40255331263259148</v>
      </c>
      <c r="D348" s="98">
        <v>0.68542865382515139</v>
      </c>
      <c r="E348" s="98">
        <v>0.88178765436741369</v>
      </c>
      <c r="F348" s="98">
        <v>0.97902552723726988</v>
      </c>
      <c r="G348" s="98">
        <v>0.91171406425114754</v>
      </c>
      <c r="H348" s="98">
        <v>0.93469438748391909</v>
      </c>
      <c r="I348" s="98">
        <v>0.78240087371305456</v>
      </c>
      <c r="J348" s="98">
        <v>0.65018662051266352</v>
      </c>
      <c r="K348" s="98">
        <v>0.61584573980976631</v>
      </c>
      <c r="L348" s="98">
        <v>0.7290930095908098</v>
      </c>
      <c r="M348" s="98">
        <v>0.65504925297696603</v>
      </c>
      <c r="N348" s="98">
        <v>0.57794080308052542</v>
      </c>
      <c r="O348" s="98">
        <v>0.60188200083049848</v>
      </c>
      <c r="P348" s="98">
        <v>1.2900061592329823</v>
      </c>
      <c r="Q348" s="98">
        <v>1.5653728726404177</v>
      </c>
      <c r="R348" s="98">
        <v>1.650501989244298</v>
      </c>
      <c r="S348" s="98">
        <v>1.4257761308182713</v>
      </c>
      <c r="T348" s="98">
        <v>1.0509964175708655</v>
      </c>
      <c r="U348" s="98">
        <v>1.12800457481667</v>
      </c>
      <c r="V348" s="98">
        <v>1.1186292938739197</v>
      </c>
      <c r="W348" s="98">
        <v>1.2981848432778258</v>
      </c>
      <c r="X348" s="98">
        <v>1.4579817270893864</v>
      </c>
      <c r="Y348" s="98">
        <v>1.4105555183119853</v>
      </c>
      <c r="DA348" s="63" t="s">
        <v>3904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DA349" s="60" t="s">
        <v>3905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3779.3382261041606</v>
      </c>
      <c r="D351" s="117">
        <f t="shared" si="174"/>
        <v>3555.2783997493825</v>
      </c>
      <c r="E351" s="117">
        <f t="shared" si="174"/>
        <v>3703.2642960284948</v>
      </c>
      <c r="F351" s="117">
        <f t="shared" si="174"/>
        <v>3605.4397963001238</v>
      </c>
      <c r="G351" s="117">
        <f t="shared" si="174"/>
        <v>3665.3404363022087</v>
      </c>
      <c r="H351" s="117">
        <f t="shared" si="174"/>
        <v>3790.1128443407911</v>
      </c>
      <c r="I351" s="117">
        <f t="shared" si="174"/>
        <v>3518.2334728397682</v>
      </c>
      <c r="J351" s="117">
        <f t="shared" si="174"/>
        <v>3286.5914989955832</v>
      </c>
      <c r="K351" s="117">
        <f t="shared" si="174"/>
        <v>3268.4093399192166</v>
      </c>
      <c r="L351" s="117">
        <f t="shared" si="174"/>
        <v>3509.0067640491711</v>
      </c>
      <c r="M351" s="117">
        <f t="shared" si="174"/>
        <v>3308.6967951728002</v>
      </c>
      <c r="N351" s="117">
        <f t="shared" si="174"/>
        <v>3064.9900943674515</v>
      </c>
      <c r="O351" s="117">
        <f t="shared" si="174"/>
        <v>2704.2356110100286</v>
      </c>
      <c r="P351" s="117">
        <f t="shared" si="174"/>
        <v>2566.0080803250598</v>
      </c>
      <c r="Q351" s="117">
        <f t="shared" si="174"/>
        <v>2441.7411058400621</v>
      </c>
      <c r="R351" s="117">
        <f t="shared" ref="R351:V351" si="175">R352+R354+R356+R365</f>
        <v>2576.8764836435603</v>
      </c>
      <c r="S351" s="117">
        <f t="shared" si="175"/>
        <v>2667.0771200049758</v>
      </c>
      <c r="T351" s="117">
        <f t="shared" si="175"/>
        <v>2721.264601410227</v>
      </c>
      <c r="U351" s="117">
        <f t="shared" si="175"/>
        <v>2563.3531776464147</v>
      </c>
      <c r="V351" s="117">
        <f t="shared" si="175"/>
        <v>2524.3174596975496</v>
      </c>
      <c r="W351" s="117">
        <f t="shared" ref="W351:Y351" si="176">W352+W354+W356+W365</f>
        <v>2530.1571738051557</v>
      </c>
      <c r="X351" s="117">
        <f t="shared" si="176"/>
        <v>2561.8055836174581</v>
      </c>
      <c r="Y351" s="117">
        <f t="shared" si="176"/>
        <v>2290.6352219328096</v>
      </c>
      <c r="DA351" s="129" t="s">
        <v>4057</v>
      </c>
    </row>
    <row r="352" spans="1:105" ht="12" customHeight="1" x14ac:dyDescent="0.25">
      <c r="A352" s="121" t="s">
        <v>57</v>
      </c>
      <c r="B352" s="122"/>
      <c r="C352" s="122">
        <f t="shared" ref="C352:Y352" si="177">C353</f>
        <v>1776.8806264454445</v>
      </c>
      <c r="D352" s="122">
        <f t="shared" si="177"/>
        <v>1602.1267875799067</v>
      </c>
      <c r="E352" s="122">
        <f t="shared" si="177"/>
        <v>1629.0200060484653</v>
      </c>
      <c r="F352" s="122">
        <f t="shared" si="177"/>
        <v>1623.2794862691751</v>
      </c>
      <c r="G352" s="122">
        <f t="shared" si="177"/>
        <v>1655.8424688428543</v>
      </c>
      <c r="H352" s="122">
        <f t="shared" si="177"/>
        <v>1661.8145189511476</v>
      </c>
      <c r="I352" s="122">
        <f t="shared" si="177"/>
        <v>1572.7325863892904</v>
      </c>
      <c r="J352" s="122">
        <f t="shared" si="177"/>
        <v>1374.2869638056675</v>
      </c>
      <c r="K352" s="122">
        <f t="shared" si="177"/>
        <v>1306.3777917929335</v>
      </c>
      <c r="L352" s="122">
        <f t="shared" si="177"/>
        <v>1446.1593340125801</v>
      </c>
      <c r="M352" s="122">
        <f t="shared" si="177"/>
        <v>1230.1705662304264</v>
      </c>
      <c r="N352" s="122">
        <f t="shared" si="177"/>
        <v>1106.4760540547459</v>
      </c>
      <c r="O352" s="122">
        <f t="shared" si="177"/>
        <v>939.68205305022946</v>
      </c>
      <c r="P352" s="122">
        <f t="shared" si="177"/>
        <v>842.63623899905724</v>
      </c>
      <c r="Q352" s="122">
        <f t="shared" si="177"/>
        <v>796.80143514142435</v>
      </c>
      <c r="R352" s="122">
        <f t="shared" si="177"/>
        <v>763.94427282530137</v>
      </c>
      <c r="S352" s="122">
        <f t="shared" si="177"/>
        <v>765.48901873439877</v>
      </c>
      <c r="T352" s="122">
        <f t="shared" si="177"/>
        <v>775.06483522046369</v>
      </c>
      <c r="U352" s="122">
        <f t="shared" si="177"/>
        <v>758.0212401270436</v>
      </c>
      <c r="V352" s="122">
        <f t="shared" si="177"/>
        <v>733.52645382811068</v>
      </c>
      <c r="W352" s="122">
        <f t="shared" si="177"/>
        <v>707.90897821511851</v>
      </c>
      <c r="X352" s="122">
        <f t="shared" si="177"/>
        <v>663.55141249088194</v>
      </c>
      <c r="Y352" s="122">
        <f t="shared" si="177"/>
        <v>651.0818391760273</v>
      </c>
      <c r="DA352" s="130" t="s">
        <v>4058</v>
      </c>
    </row>
    <row r="353" spans="1:105" ht="12" customHeight="1" x14ac:dyDescent="0.25">
      <c r="A353" s="97" t="s">
        <v>53</v>
      </c>
      <c r="B353" s="98"/>
      <c r="C353" s="98">
        <v>1776.8806264454445</v>
      </c>
      <c r="D353" s="98">
        <v>1602.1267875799067</v>
      </c>
      <c r="E353" s="98">
        <v>1629.0200060484653</v>
      </c>
      <c r="F353" s="98">
        <v>1623.2794862691751</v>
      </c>
      <c r="G353" s="98">
        <v>1655.8424688428543</v>
      </c>
      <c r="H353" s="98">
        <v>1661.8145189511476</v>
      </c>
      <c r="I353" s="98">
        <v>1572.7325863892904</v>
      </c>
      <c r="J353" s="98">
        <v>1374.2869638056675</v>
      </c>
      <c r="K353" s="98">
        <v>1306.3777917929335</v>
      </c>
      <c r="L353" s="98">
        <v>1446.1593340125801</v>
      </c>
      <c r="M353" s="98">
        <v>1230.1705662304264</v>
      </c>
      <c r="N353" s="98">
        <v>1106.4760540547459</v>
      </c>
      <c r="O353" s="98">
        <v>939.68205305022946</v>
      </c>
      <c r="P353" s="98">
        <v>842.63623899905724</v>
      </c>
      <c r="Q353" s="98">
        <v>796.80143514142435</v>
      </c>
      <c r="R353" s="98">
        <v>763.94427282530137</v>
      </c>
      <c r="S353" s="98">
        <v>765.48901873439877</v>
      </c>
      <c r="T353" s="98">
        <v>775.06483522046369</v>
      </c>
      <c r="U353" s="98">
        <v>758.0212401270436</v>
      </c>
      <c r="V353" s="98">
        <v>733.52645382811068</v>
      </c>
      <c r="W353" s="98">
        <v>707.90897821511851</v>
      </c>
      <c r="X353" s="98">
        <v>663.55141249088194</v>
      </c>
      <c r="Y353" s="98">
        <v>651.0818391760273</v>
      </c>
      <c r="DA353" s="63" t="s">
        <v>4059</v>
      </c>
    </row>
    <row r="354" spans="1:105" ht="12" customHeight="1" x14ac:dyDescent="0.25">
      <c r="A354" s="121" t="s">
        <v>92</v>
      </c>
      <c r="B354" s="122"/>
      <c r="C354" s="122">
        <f t="shared" ref="C354:Y354" si="178">C355</f>
        <v>175.39285723271979</v>
      </c>
      <c r="D354" s="122">
        <f t="shared" si="178"/>
        <v>142.7787000165352</v>
      </c>
      <c r="E354" s="122">
        <f t="shared" si="178"/>
        <v>305.30936232554933</v>
      </c>
      <c r="F354" s="122">
        <f t="shared" si="178"/>
        <v>237.37882663259441</v>
      </c>
      <c r="G354" s="122">
        <f t="shared" si="178"/>
        <v>255.59081570024765</v>
      </c>
      <c r="H354" s="122">
        <f t="shared" si="178"/>
        <v>274.49814569204943</v>
      </c>
      <c r="I354" s="122">
        <f t="shared" si="178"/>
        <v>162.24885386091967</v>
      </c>
      <c r="J354" s="122">
        <f t="shared" si="178"/>
        <v>175.74449498016949</v>
      </c>
      <c r="K354" s="122">
        <f t="shared" si="178"/>
        <v>253.38069760122266</v>
      </c>
      <c r="L354" s="122">
        <f t="shared" si="178"/>
        <v>237.7410738561731</v>
      </c>
      <c r="M354" s="122">
        <f t="shared" si="178"/>
        <v>236.74490748852759</v>
      </c>
      <c r="N354" s="122">
        <f t="shared" si="178"/>
        <v>223.99745243807436</v>
      </c>
      <c r="O354" s="122">
        <f t="shared" si="178"/>
        <v>127.74671414227205</v>
      </c>
      <c r="P354" s="122">
        <f t="shared" si="178"/>
        <v>39.711730070537413</v>
      </c>
      <c r="Q354" s="122">
        <f t="shared" si="178"/>
        <v>44.993113778866672</v>
      </c>
      <c r="R354" s="122">
        <f t="shared" si="178"/>
        <v>185.34817698346077</v>
      </c>
      <c r="S354" s="122">
        <f t="shared" si="178"/>
        <v>220.640202153704</v>
      </c>
      <c r="T354" s="122">
        <f t="shared" si="178"/>
        <v>215.05258542208421</v>
      </c>
      <c r="U354" s="122">
        <f t="shared" si="178"/>
        <v>153.81627390515223</v>
      </c>
      <c r="V354" s="122">
        <f t="shared" si="178"/>
        <v>162.83900033853257</v>
      </c>
      <c r="W354" s="122">
        <f t="shared" si="178"/>
        <v>164.3882297094994</v>
      </c>
      <c r="X354" s="122">
        <f t="shared" si="178"/>
        <v>185.96184188845109</v>
      </c>
      <c r="Y354" s="122">
        <f t="shared" si="178"/>
        <v>79.731923835209543</v>
      </c>
      <c r="DA354" s="130" t="s">
        <v>4060</v>
      </c>
    </row>
    <row r="355" spans="1:105" ht="12" customHeight="1" x14ac:dyDescent="0.25">
      <c r="A355" s="97" t="s">
        <v>53</v>
      </c>
      <c r="B355" s="98"/>
      <c r="C355" s="98">
        <f>RES_hhdet_in_fech!C147</f>
        <v>175.39285723271979</v>
      </c>
      <c r="D355" s="98">
        <f>RES_hhdet_in_fech!D147</f>
        <v>142.7787000165352</v>
      </c>
      <c r="E355" s="98">
        <f>RES_hhdet_in_fech!E147</f>
        <v>305.30936232554933</v>
      </c>
      <c r="F355" s="98">
        <f>RES_hhdet_in_fech!F147</f>
        <v>237.37882663259441</v>
      </c>
      <c r="G355" s="98">
        <f>RES_hhdet_in_fech!G147</f>
        <v>255.59081570024765</v>
      </c>
      <c r="H355" s="98">
        <f>RES_hhdet_in_fech!H147</f>
        <v>274.49814569204943</v>
      </c>
      <c r="I355" s="98">
        <f>RES_hhdet_in_fech!I147</f>
        <v>162.24885386091967</v>
      </c>
      <c r="J355" s="98">
        <f>RES_hhdet_in_fech!J147</f>
        <v>175.74449498016949</v>
      </c>
      <c r="K355" s="98">
        <f>RES_hhdet_in_fech!K147</f>
        <v>253.38069760122266</v>
      </c>
      <c r="L355" s="98">
        <f>RES_hhdet_in_fech!L147</f>
        <v>237.7410738561731</v>
      </c>
      <c r="M355" s="98">
        <f>RES_hhdet_in_fech!M147</f>
        <v>236.74490748852759</v>
      </c>
      <c r="N355" s="98">
        <f>RES_hhdet_in_fech!N147</f>
        <v>223.99745243807436</v>
      </c>
      <c r="O355" s="98">
        <f>RES_hhdet_in_fech!O147</f>
        <v>127.74671414227205</v>
      </c>
      <c r="P355" s="98">
        <f>RES_hhdet_in_fech!P147</f>
        <v>39.711730070537413</v>
      </c>
      <c r="Q355" s="98">
        <f>RES_hhdet_in_fech!Q147</f>
        <v>44.993113778866672</v>
      </c>
      <c r="R355" s="98">
        <f>RES_hhdet_in_fech!R147</f>
        <v>185.34817698346077</v>
      </c>
      <c r="S355" s="98">
        <f>RES_hhdet_in_fech!S147</f>
        <v>220.640202153704</v>
      </c>
      <c r="T355" s="98">
        <f>RES_hhdet_in_fech!T147</f>
        <v>215.05258542208421</v>
      </c>
      <c r="U355" s="98">
        <f>RES_hhdet_in_fech!U147</f>
        <v>153.81627390515223</v>
      </c>
      <c r="V355" s="98">
        <f>RES_hhdet_in_fech!V147</f>
        <v>162.83900033853257</v>
      </c>
      <c r="W355" s="98">
        <f>RES_hhdet_in_fech!W147</f>
        <v>164.3882297094994</v>
      </c>
      <c r="X355" s="98">
        <f>RES_hhdet_in_fech!X147</f>
        <v>185.96184188845109</v>
      </c>
      <c r="Y355" s="98">
        <f>RES_hhdet_in_fech!Y147</f>
        <v>79.731923835209543</v>
      </c>
      <c r="DA355" s="63" t="s">
        <v>4061</v>
      </c>
    </row>
    <row r="356" spans="1:105" ht="12" customHeight="1" x14ac:dyDescent="0.25">
      <c r="A356" s="121" t="s">
        <v>55</v>
      </c>
      <c r="B356" s="122"/>
      <c r="C356" s="122">
        <v>1213.3626520684604</v>
      </c>
      <c r="D356" s="122">
        <v>1190.8516753220465</v>
      </c>
      <c r="E356" s="122">
        <v>1138.8646035121801</v>
      </c>
      <c r="F356" s="122">
        <v>1117.181875021636</v>
      </c>
      <c r="G356" s="122">
        <v>1116.2636215546547</v>
      </c>
      <c r="H356" s="122">
        <v>1131.1493181035128</v>
      </c>
      <c r="I356" s="122">
        <v>1065.9811144945754</v>
      </c>
      <c r="J356" s="122">
        <v>1030.3285821250745</v>
      </c>
      <c r="K356" s="122">
        <v>1021.3826054629395</v>
      </c>
      <c r="L356" s="122">
        <v>1109.1364074507881</v>
      </c>
      <c r="M356" s="122">
        <v>1171.5714063900298</v>
      </c>
      <c r="N356" s="122">
        <v>1094.8871529575672</v>
      </c>
      <c r="O356" s="122">
        <v>1073.6700790846851</v>
      </c>
      <c r="P356" s="122">
        <v>1061.5232947724762</v>
      </c>
      <c r="Q356" s="122">
        <v>995.27695965334692</v>
      </c>
      <c r="R356" s="122">
        <v>1017.0607467305301</v>
      </c>
      <c r="S356" s="122">
        <v>1060.7620566589399</v>
      </c>
      <c r="T356" s="122">
        <v>1079.1378441223319</v>
      </c>
      <c r="U356" s="122">
        <v>1054.1009586566483</v>
      </c>
      <c r="V356" s="122">
        <v>1038.925761696974</v>
      </c>
      <c r="W356" s="122">
        <v>1057.5713851044272</v>
      </c>
      <c r="X356" s="122">
        <v>1097.1847878169799</v>
      </c>
      <c r="Y356" s="122">
        <v>983.57348985305975</v>
      </c>
      <c r="DA356" s="130" t="s">
        <v>4062</v>
      </c>
    </row>
    <row r="357" spans="1:105" ht="12" customHeight="1" x14ac:dyDescent="0.25">
      <c r="A357" s="97" t="s">
        <v>124</v>
      </c>
      <c r="B357" s="98"/>
      <c r="C357" s="98">
        <v>1248.1934366174612</v>
      </c>
      <c r="D357" s="98">
        <v>1244.8068666896113</v>
      </c>
      <c r="E357" s="98">
        <v>1181.0488304991611</v>
      </c>
      <c r="F357" s="98">
        <v>1183.0318569403432</v>
      </c>
      <c r="G357" s="98">
        <v>1235.8881159757325</v>
      </c>
      <c r="H357" s="98">
        <v>1198.277606881584</v>
      </c>
      <c r="I357" s="98">
        <v>1214.3339825358896</v>
      </c>
      <c r="J357" s="98">
        <v>1220.1253609414603</v>
      </c>
      <c r="K357" s="98">
        <v>1189.9729187226628</v>
      </c>
      <c r="L357" s="98">
        <v>1233.1523528644984</v>
      </c>
      <c r="M357" s="98">
        <v>1233.79175819068</v>
      </c>
      <c r="N357" s="98">
        <v>1199.9031308706067</v>
      </c>
      <c r="O357" s="98">
        <v>1207.678719204458</v>
      </c>
      <c r="P357" s="98">
        <v>1166.5851635666381</v>
      </c>
      <c r="Q357" s="98">
        <v>1100.172564063444</v>
      </c>
      <c r="R357" s="98">
        <v>1121.8931037898392</v>
      </c>
      <c r="S357" s="98">
        <v>1157.4896455042319</v>
      </c>
      <c r="T357" s="98">
        <v>1150.670357743435</v>
      </c>
      <c r="U357" s="98">
        <v>1085.7075053163851</v>
      </c>
      <c r="V357" s="98">
        <v>1052.6629856777108</v>
      </c>
      <c r="W357" s="98">
        <v>1118.0924922158056</v>
      </c>
      <c r="X357" s="98">
        <v>1226.7433630183341</v>
      </c>
      <c r="Y357" s="98">
        <v>1021.3099827702533</v>
      </c>
      <c r="DA357" s="63" t="s">
        <v>4063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746.55286373939828</v>
      </c>
      <c r="E358" s="98">
        <v>692.06236947286084</v>
      </c>
      <c r="F358" s="98">
        <v>704.51711907431456</v>
      </c>
      <c r="G358" s="98">
        <v>737.8900810896522</v>
      </c>
      <c r="H358" s="98">
        <v>731.17190336123929</v>
      </c>
      <c r="I358" s="98">
        <v>736.34842411924433</v>
      </c>
      <c r="J358" s="98">
        <v>742.31758097577233</v>
      </c>
      <c r="K358" s="98">
        <v>726.63299367541049</v>
      </c>
      <c r="L358" s="98">
        <v>758.68478877732787</v>
      </c>
      <c r="M358" s="98">
        <v>787.28263038396017</v>
      </c>
      <c r="N358" s="98">
        <v>768.4723706934401</v>
      </c>
      <c r="O358" s="98">
        <v>791.73866074923671</v>
      </c>
      <c r="P358" s="98">
        <v>816.335739124768</v>
      </c>
      <c r="Q358" s="98">
        <v>775.87106037933825</v>
      </c>
      <c r="R358" s="98">
        <v>815.258405542481</v>
      </c>
      <c r="S358" s="98">
        <v>868.06184127262782</v>
      </c>
      <c r="T358" s="98">
        <v>881.54888793214013</v>
      </c>
      <c r="U358" s="98">
        <v>848.30637577055586</v>
      </c>
      <c r="V358" s="98">
        <v>828.03737715834598</v>
      </c>
      <c r="W358" s="98">
        <v>889.52609284874598</v>
      </c>
      <c r="X358" s="98">
        <v>983.88717788505517</v>
      </c>
      <c r="Y358" s="98">
        <v>814.78659110780904</v>
      </c>
      <c r="DA358" s="63" t="s">
        <v>4064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111.01425312489451</v>
      </c>
      <c r="E359" s="101">
        <v>62.085677326982278</v>
      </c>
      <c r="F359" s="101">
        <v>81.85951865476359</v>
      </c>
      <c r="G359" s="101">
        <v>82.79576280548163</v>
      </c>
      <c r="H359" s="101">
        <v>109.57291113078968</v>
      </c>
      <c r="I359" s="101">
        <v>90.714396549969138</v>
      </c>
      <c r="J359" s="101">
        <v>85.770525147377086</v>
      </c>
      <c r="K359" s="101">
        <v>78.403995552658998</v>
      </c>
      <c r="L359" s="101">
        <v>81.253004118581231</v>
      </c>
      <c r="M359" s="101">
        <v>122.52641069565829</v>
      </c>
      <c r="N359" s="101">
        <v>78.081456270946731</v>
      </c>
      <c r="O359" s="101">
        <v>49.557624331251596</v>
      </c>
      <c r="P359" s="101">
        <v>99.506231522957876</v>
      </c>
      <c r="Q359" s="101">
        <v>19.590819274483572</v>
      </c>
      <c r="R359" s="101">
        <v>33.972389273296315</v>
      </c>
      <c r="S359" s="101">
        <v>65.589402465294583</v>
      </c>
      <c r="T359" s="101">
        <v>76.073145391998864</v>
      </c>
      <c r="U359" s="101">
        <v>90.240571202426494</v>
      </c>
      <c r="V359" s="101">
        <v>69.738407454638136</v>
      </c>
      <c r="W359" s="101">
        <v>85.54919709598424</v>
      </c>
      <c r="X359" s="101">
        <v>106.70319424566878</v>
      </c>
      <c r="Y359" s="101">
        <v>65.841553291792721</v>
      </c>
      <c r="DA359" s="131" t="s">
        <v>4065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635.53861061450391</v>
      </c>
      <c r="E360" s="104">
        <v>629.97669214587859</v>
      </c>
      <c r="F360" s="104">
        <v>622.65760041955104</v>
      </c>
      <c r="G360" s="104">
        <v>655.09431828417064</v>
      </c>
      <c r="H360" s="104">
        <v>621.59899223044954</v>
      </c>
      <c r="I360" s="104">
        <v>645.6340275692753</v>
      </c>
      <c r="J360" s="104">
        <v>656.54705582839506</v>
      </c>
      <c r="K360" s="104">
        <v>648.22899812275148</v>
      </c>
      <c r="L360" s="104">
        <v>677.43178465874678</v>
      </c>
      <c r="M360" s="104">
        <v>664.75621968830194</v>
      </c>
      <c r="N360" s="104">
        <v>690.39091442249332</v>
      </c>
      <c r="O360" s="104">
        <v>742.18103641798518</v>
      </c>
      <c r="P360" s="104">
        <v>716.82950760180995</v>
      </c>
      <c r="Q360" s="104">
        <v>756.28024110485478</v>
      </c>
      <c r="R360" s="104">
        <v>781.28601626918464</v>
      </c>
      <c r="S360" s="104">
        <v>802.47243880733333</v>
      </c>
      <c r="T360" s="104">
        <v>805.47574254014103</v>
      </c>
      <c r="U360" s="104">
        <v>758.06580456812935</v>
      </c>
      <c r="V360" s="104">
        <v>758.29896970370783</v>
      </c>
      <c r="W360" s="104">
        <v>803.97689575276172</v>
      </c>
      <c r="X360" s="104">
        <v>877.18398363938627</v>
      </c>
      <c r="Y360" s="104">
        <v>748.94503781601622</v>
      </c>
      <c r="DA360" s="132" t="s">
        <v>4066</v>
      </c>
    </row>
    <row r="361" spans="1:105" ht="12" customHeight="1" x14ac:dyDescent="0.25">
      <c r="A361" s="106" t="s">
        <v>122</v>
      </c>
      <c r="B361" s="101"/>
      <c r="C361" s="101">
        <v>1207.4496544769104</v>
      </c>
      <c r="D361" s="101">
        <v>1111.4402503045958</v>
      </c>
      <c r="E361" s="101">
        <v>1030.1341693622655</v>
      </c>
      <c r="F361" s="101">
        <v>1034.5752225485571</v>
      </c>
      <c r="G361" s="101">
        <v>1061.2809902528159</v>
      </c>
      <c r="H361" s="101">
        <v>1132.3236006636662</v>
      </c>
      <c r="I361" s="101">
        <v>1114.6641260259225</v>
      </c>
      <c r="J361" s="101">
        <v>1105.5754004346461</v>
      </c>
      <c r="K361" s="101">
        <v>1068.5821343322493</v>
      </c>
      <c r="L361" s="101">
        <v>1127.2724460785712</v>
      </c>
      <c r="M361" s="101">
        <v>1169.8712643352205</v>
      </c>
      <c r="N361" s="101">
        <v>1134.4442172884023</v>
      </c>
      <c r="O361" s="101">
        <v>1100.5672996664975</v>
      </c>
      <c r="P361" s="101">
        <v>1136.7633604269167</v>
      </c>
      <c r="Q361" s="101">
        <v>1051.9639854827042</v>
      </c>
      <c r="R361" s="101">
        <v>1086.1915579492706</v>
      </c>
      <c r="S361" s="101">
        <v>1130.1870580574887</v>
      </c>
      <c r="T361" s="101">
        <v>1146.400703316822</v>
      </c>
      <c r="U361" s="101">
        <v>1153.5401634677398</v>
      </c>
      <c r="V361" s="101">
        <v>1146.5660760262267</v>
      </c>
      <c r="W361" s="101">
        <v>1145.4270711220752</v>
      </c>
      <c r="X361" s="101">
        <v>1121.7240174529709</v>
      </c>
      <c r="Y361" s="101">
        <v>1056.5786012034187</v>
      </c>
      <c r="DA361" s="131" t="s">
        <v>4067</v>
      </c>
    </row>
    <row r="362" spans="1:105" ht="12" customHeight="1" x14ac:dyDescent="0.25">
      <c r="A362" s="107" t="s">
        <v>121</v>
      </c>
      <c r="B362" s="104"/>
      <c r="C362" s="104">
        <v>854.76312159607255</v>
      </c>
      <c r="D362" s="104">
        <v>733.35587547604564</v>
      </c>
      <c r="E362" s="104">
        <v>666.91280624368142</v>
      </c>
      <c r="F362" s="104">
        <v>678.01206824717531</v>
      </c>
      <c r="G362" s="104">
        <v>696.10607431989035</v>
      </c>
      <c r="H362" s="104">
        <v>755.37431606947848</v>
      </c>
      <c r="I362" s="104">
        <v>738.98385254370112</v>
      </c>
      <c r="J362" s="104">
        <v>734.02906487271173</v>
      </c>
      <c r="K362" s="104">
        <v>710.19852238660803</v>
      </c>
      <c r="L362" s="104">
        <v>751.57197898436561</v>
      </c>
      <c r="M362" s="104">
        <v>798.27080403680657</v>
      </c>
      <c r="N362" s="104">
        <v>769.55451535855684</v>
      </c>
      <c r="O362" s="104">
        <v>750.9238068302775</v>
      </c>
      <c r="P362" s="104">
        <v>813.64034704103324</v>
      </c>
      <c r="Q362" s="104">
        <v>748.25925068078948</v>
      </c>
      <c r="R362" s="104">
        <v>791.04028870062302</v>
      </c>
      <c r="S362" s="104">
        <v>844.76404025220529</v>
      </c>
      <c r="T362" s="104">
        <v>868.73845458182348</v>
      </c>
      <c r="U362" s="104">
        <v>888.11514323352901</v>
      </c>
      <c r="V362" s="104">
        <v>888.0662302007778</v>
      </c>
      <c r="W362" s="104">
        <v>899.59150121127789</v>
      </c>
      <c r="X362" s="104">
        <v>896.74035376762254</v>
      </c>
      <c r="Y362" s="104">
        <v>851.9666664093503</v>
      </c>
      <c r="DA362" s="132" t="s">
        <v>4068</v>
      </c>
    </row>
    <row r="363" spans="1:105" ht="12" customHeight="1" x14ac:dyDescent="0.25">
      <c r="A363" s="108" t="s">
        <v>53</v>
      </c>
      <c r="B363" s="98"/>
      <c r="C363" s="98">
        <v>266.31292089920458</v>
      </c>
      <c r="D363" s="98">
        <v>98.961911375376559</v>
      </c>
      <c r="E363" s="98">
        <v>52.87184478640053</v>
      </c>
      <c r="F363" s="98">
        <v>71.025967525795124</v>
      </c>
      <c r="G363" s="98">
        <v>70.296427874325559</v>
      </c>
      <c r="H363" s="98">
        <v>104.48957042987388</v>
      </c>
      <c r="I363" s="98">
        <v>83.509175100579981</v>
      </c>
      <c r="J363" s="98">
        <v>77.59805084810921</v>
      </c>
      <c r="K363" s="98">
        <v>69.851953476675348</v>
      </c>
      <c r="L363" s="98">
        <v>73.057123748528596</v>
      </c>
      <c r="M363" s="98">
        <v>114.57237247053344</v>
      </c>
      <c r="N363" s="98">
        <v>73.072203642184519</v>
      </c>
      <c r="O363" s="98">
        <v>41.919423856968876</v>
      </c>
      <c r="P363" s="98">
        <v>97.563474701024816</v>
      </c>
      <c r="Q363" s="98">
        <v>13.831582050226233</v>
      </c>
      <c r="R363" s="98">
        <v>27.982103188079794</v>
      </c>
      <c r="S363" s="98">
        <v>62.60734887391375</v>
      </c>
      <c r="T363" s="98">
        <v>75.005302616043352</v>
      </c>
      <c r="U363" s="98">
        <v>98.70042466651644</v>
      </c>
      <c r="V363" s="98">
        <v>80.543687652842834</v>
      </c>
      <c r="W363" s="98">
        <v>85.335244314964783</v>
      </c>
      <c r="X363" s="98">
        <v>91.060475549177681</v>
      </c>
      <c r="Y363" s="98">
        <v>70.566180584533015</v>
      </c>
      <c r="DA363" s="63" t="s">
        <v>4069</v>
      </c>
    </row>
    <row r="364" spans="1:105" ht="12" customHeight="1" x14ac:dyDescent="0.25">
      <c r="A364" s="108" t="s">
        <v>52</v>
      </c>
      <c r="B364" s="98"/>
      <c r="C364" s="98">
        <v>588.45020069686791</v>
      </c>
      <c r="D364" s="98">
        <v>634.39396410066911</v>
      </c>
      <c r="E364" s="98">
        <v>614.04096145728079</v>
      </c>
      <c r="F364" s="98">
        <v>606.98610072138024</v>
      </c>
      <c r="G364" s="98">
        <v>625.80964644556468</v>
      </c>
      <c r="H364" s="98">
        <v>650.8847456396046</v>
      </c>
      <c r="I364" s="98">
        <v>655.4746774431211</v>
      </c>
      <c r="J364" s="98">
        <v>656.43101402460252</v>
      </c>
      <c r="K364" s="98">
        <v>640.34656890993256</v>
      </c>
      <c r="L364" s="98">
        <v>678.5148552358371</v>
      </c>
      <c r="M364" s="98">
        <v>683.69843156627314</v>
      </c>
      <c r="N364" s="98">
        <v>696.48231171637224</v>
      </c>
      <c r="O364" s="98">
        <v>709.00438297330868</v>
      </c>
      <c r="P364" s="98">
        <v>716.07687234000844</v>
      </c>
      <c r="Q364" s="98">
        <v>734.42766863056329</v>
      </c>
      <c r="R364" s="98">
        <v>763.05818551254322</v>
      </c>
      <c r="S364" s="98">
        <v>782.15669137829138</v>
      </c>
      <c r="T364" s="98">
        <v>793.73315196577994</v>
      </c>
      <c r="U364" s="98">
        <v>789.41471856701253</v>
      </c>
      <c r="V364" s="98">
        <v>807.52254254793479</v>
      </c>
      <c r="W364" s="98">
        <v>814.25625689631306</v>
      </c>
      <c r="X364" s="98">
        <v>805.67987821844474</v>
      </c>
      <c r="Y364" s="98">
        <v>781.40048582481734</v>
      </c>
      <c r="DA364" s="63" t="s">
        <v>4070</v>
      </c>
    </row>
    <row r="365" spans="1:105" ht="12" customHeight="1" x14ac:dyDescent="0.25">
      <c r="A365" s="121" t="s">
        <v>54</v>
      </c>
      <c r="B365" s="122"/>
      <c r="C365" s="122">
        <v>613.70209035753555</v>
      </c>
      <c r="D365" s="122">
        <v>619.52123683089383</v>
      </c>
      <c r="E365" s="122">
        <v>630.07032414230002</v>
      </c>
      <c r="F365" s="122">
        <v>627.59960837671849</v>
      </c>
      <c r="G365" s="122">
        <v>637.64353020445196</v>
      </c>
      <c r="H365" s="122">
        <v>722.65086159408145</v>
      </c>
      <c r="I365" s="122">
        <v>717.27091809498256</v>
      </c>
      <c r="J365" s="122">
        <v>706.231458084672</v>
      </c>
      <c r="K365" s="122">
        <v>687.26824506212085</v>
      </c>
      <c r="L365" s="122">
        <v>715.96994872962989</v>
      </c>
      <c r="M365" s="122">
        <v>670.20991506381631</v>
      </c>
      <c r="N365" s="122">
        <v>639.62943491706437</v>
      </c>
      <c r="O365" s="122">
        <v>563.13676473284193</v>
      </c>
      <c r="P365" s="122">
        <v>622.13681648298893</v>
      </c>
      <c r="Q365" s="122">
        <v>604.66959726642426</v>
      </c>
      <c r="R365" s="122">
        <v>610.52328710426787</v>
      </c>
      <c r="S365" s="122">
        <v>620.1858424579334</v>
      </c>
      <c r="T365" s="122">
        <v>652.00933664534705</v>
      </c>
      <c r="U365" s="122">
        <v>597.41470495757028</v>
      </c>
      <c r="V365" s="122">
        <v>589.0262438339322</v>
      </c>
      <c r="W365" s="122">
        <v>600.28858077611073</v>
      </c>
      <c r="X365" s="122">
        <v>615.10754142114524</v>
      </c>
      <c r="Y365" s="122">
        <v>576.24796906851316</v>
      </c>
      <c r="DA365" s="130" t="s">
        <v>4071</v>
      </c>
    </row>
    <row r="366" spans="1:105" ht="12" customHeight="1" x14ac:dyDescent="0.25">
      <c r="A366" s="97" t="s">
        <v>50</v>
      </c>
      <c r="B366" s="98"/>
      <c r="C366" s="98">
        <v>717.16452606279938</v>
      </c>
      <c r="D366" s="98">
        <v>739.55458300225393</v>
      </c>
      <c r="E366" s="98">
        <v>754.03866503034521</v>
      </c>
      <c r="F366" s="98">
        <v>774.31728448557101</v>
      </c>
      <c r="G366" s="98">
        <v>803.99290762662361</v>
      </c>
      <c r="H366" s="98">
        <v>834.11639858941567</v>
      </c>
      <c r="I366" s="98">
        <v>866.04782583613314</v>
      </c>
      <c r="J366" s="98">
        <v>874.23359856241871</v>
      </c>
      <c r="K366" s="98">
        <v>855.22584980161866</v>
      </c>
      <c r="L366" s="98">
        <v>847.97918213921889</v>
      </c>
      <c r="M366" s="98">
        <v>805.93823421231082</v>
      </c>
      <c r="N366" s="98">
        <v>779.23474961017473</v>
      </c>
      <c r="O366" s="98">
        <v>759.63159483244556</v>
      </c>
      <c r="P366" s="98">
        <v>757.17917428712929</v>
      </c>
      <c r="Q366" s="98">
        <v>767.54941018999352</v>
      </c>
      <c r="R366" s="98">
        <v>784.72973277053563</v>
      </c>
      <c r="S366" s="98">
        <v>809.35243501671653</v>
      </c>
      <c r="T366" s="98">
        <v>852.52977153686982</v>
      </c>
      <c r="U366" s="98">
        <v>763.59881716360485</v>
      </c>
      <c r="V366" s="98">
        <v>740.06783905924135</v>
      </c>
      <c r="W366" s="98">
        <v>787.92883978607711</v>
      </c>
      <c r="X366" s="98">
        <v>890.68874237021214</v>
      </c>
      <c r="Y366" s="98">
        <v>742.94379092823704</v>
      </c>
      <c r="DA366" s="63" t="s">
        <v>4072</v>
      </c>
    </row>
    <row r="367" spans="1:105" ht="12" customHeight="1" x14ac:dyDescent="0.25">
      <c r="A367" s="109" t="s">
        <v>120</v>
      </c>
      <c r="B367" s="33"/>
      <c r="C367" s="33">
        <v>585.88621845810064</v>
      </c>
      <c r="D367" s="33">
        <v>572.86637807323484</v>
      </c>
      <c r="E367" s="33">
        <v>583.91170857079305</v>
      </c>
      <c r="F367" s="33">
        <v>573.70727120111803</v>
      </c>
      <c r="G367" s="33">
        <v>587.16230880071464</v>
      </c>
      <c r="H367" s="33">
        <v>694.80141396452393</v>
      </c>
      <c r="I367" s="33">
        <v>679.45143825563741</v>
      </c>
      <c r="J367" s="33">
        <v>664.79725786439747</v>
      </c>
      <c r="K367" s="33">
        <v>636.19624438833591</v>
      </c>
      <c r="L367" s="33">
        <v>671.24609011386792</v>
      </c>
      <c r="M367" s="33">
        <v>620.42663203836128</v>
      </c>
      <c r="N367" s="33">
        <v>597.49490427618741</v>
      </c>
      <c r="O367" s="33">
        <v>509.02971749297313</v>
      </c>
      <c r="P367" s="33">
        <v>585.02367307767361</v>
      </c>
      <c r="Q367" s="33">
        <v>567.37084298320735</v>
      </c>
      <c r="R367" s="33">
        <v>563.88522203490322</v>
      </c>
      <c r="S367" s="33">
        <v>566.49725640562167</v>
      </c>
      <c r="T367" s="33">
        <v>606.61179794624013</v>
      </c>
      <c r="U367" s="33">
        <v>567.08876260500995</v>
      </c>
      <c r="V367" s="33">
        <v>559.28368591527931</v>
      </c>
      <c r="W367" s="33">
        <v>559.28237996863572</v>
      </c>
      <c r="X367" s="33">
        <v>557.32593835902412</v>
      </c>
      <c r="Y367" s="33">
        <v>538.97553249538407</v>
      </c>
      <c r="DA367" s="60" t="s">
        <v>4073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4410.1844418194942</v>
      </c>
      <c r="D369" s="117">
        <f t="shared" si="179"/>
        <v>4191.1572702141202</v>
      </c>
      <c r="E369" s="117">
        <f t="shared" si="179"/>
        <v>4761.3480688411246</v>
      </c>
      <c r="F369" s="117">
        <f t="shared" si="179"/>
        <v>4769.2756551109424</v>
      </c>
      <c r="G369" s="117">
        <f t="shared" si="179"/>
        <v>5094.9613225226412</v>
      </c>
      <c r="H369" s="117">
        <f t="shared" si="179"/>
        <v>5427.2784339856235</v>
      </c>
      <c r="I369" s="117">
        <f t="shared" si="179"/>
        <v>5118.6474989226717</v>
      </c>
      <c r="J369" s="117">
        <f t="shared" si="179"/>
        <v>4871.2512216704836</v>
      </c>
      <c r="K369" s="117">
        <f t="shared" si="179"/>
        <v>5061.8813302420776</v>
      </c>
      <c r="L369" s="117">
        <f t="shared" si="179"/>
        <v>5593.0728528810432</v>
      </c>
      <c r="M369" s="117">
        <f t="shared" si="179"/>
        <v>5226.9754080951043</v>
      </c>
      <c r="N369" s="117">
        <f t="shared" si="179"/>
        <v>5051.238928933335</v>
      </c>
      <c r="O369" s="117">
        <f t="shared" si="179"/>
        <v>4434.6298047564032</v>
      </c>
      <c r="P369" s="117">
        <f t="shared" si="179"/>
        <v>4105.1384767791869</v>
      </c>
      <c r="Q369" s="117">
        <f t="shared" si="179"/>
        <v>4081.2169772026696</v>
      </c>
      <c r="R369" s="117">
        <f t="shared" ref="R369:V369" si="180">R370+R372+R374+R383</f>
        <v>4549.2225959672905</v>
      </c>
      <c r="S369" s="117">
        <f t="shared" si="180"/>
        <v>4754.9676526729254</v>
      </c>
      <c r="T369" s="117">
        <f t="shared" si="180"/>
        <v>4856.7223080123513</v>
      </c>
      <c r="U369" s="117">
        <f t="shared" si="180"/>
        <v>4550.0493135582228</v>
      </c>
      <c r="V369" s="117">
        <f t="shared" si="180"/>
        <v>4516.4718614205522</v>
      </c>
      <c r="W369" s="117">
        <f t="shared" ref="W369:Y369" si="181">W370+W372+W374+W383</f>
        <v>4479.9667169014601</v>
      </c>
      <c r="X369" s="117">
        <f t="shared" si="181"/>
        <v>4522.4055340168406</v>
      </c>
      <c r="Y369" s="117">
        <f t="shared" si="181"/>
        <v>3994.8976431387218</v>
      </c>
      <c r="DA369" s="129" t="s">
        <v>4225</v>
      </c>
    </row>
    <row r="370" spans="1:105" ht="12" customHeight="1" x14ac:dyDescent="0.25">
      <c r="A370" s="121" t="s">
        <v>57</v>
      </c>
      <c r="B370" s="122"/>
      <c r="C370" s="122">
        <f t="shared" ref="C370:Y370" si="182">C371</f>
        <v>2878.4852699261305</v>
      </c>
      <c r="D370" s="122">
        <f t="shared" si="182"/>
        <v>2746.2542322660938</v>
      </c>
      <c r="E370" s="122">
        <f t="shared" si="182"/>
        <v>2948.3318946018289</v>
      </c>
      <c r="F370" s="122">
        <f t="shared" si="182"/>
        <v>3094.4468372049942</v>
      </c>
      <c r="G370" s="122">
        <f t="shared" si="182"/>
        <v>3318.654828735489</v>
      </c>
      <c r="H370" s="122">
        <f t="shared" si="182"/>
        <v>3495.6723735510341</v>
      </c>
      <c r="I370" s="122">
        <f t="shared" si="182"/>
        <v>3467.0210114579645</v>
      </c>
      <c r="J370" s="122">
        <f t="shared" si="182"/>
        <v>3171.647967071026</v>
      </c>
      <c r="K370" s="122">
        <f t="shared" si="182"/>
        <v>3154.1630330370153</v>
      </c>
      <c r="L370" s="122">
        <f t="shared" si="182"/>
        <v>3650.6973678890163</v>
      </c>
      <c r="M370" s="122">
        <f t="shared" si="182"/>
        <v>3270.882283325705</v>
      </c>
      <c r="N370" s="122">
        <f t="shared" si="182"/>
        <v>3125.9531580275798</v>
      </c>
      <c r="O370" s="122">
        <f t="shared" si="182"/>
        <v>2843.1805236530586</v>
      </c>
      <c r="P370" s="122">
        <f t="shared" si="182"/>
        <v>2730.3822262813728</v>
      </c>
      <c r="Q370" s="122">
        <f t="shared" si="182"/>
        <v>2714.8419970508598</v>
      </c>
      <c r="R370" s="122">
        <f t="shared" si="182"/>
        <v>2618.1515934287395</v>
      </c>
      <c r="S370" s="122">
        <f t="shared" si="182"/>
        <v>2635.7670300960258</v>
      </c>
      <c r="T370" s="122">
        <f t="shared" si="182"/>
        <v>2699.9908071856753</v>
      </c>
      <c r="U370" s="122">
        <f t="shared" si="182"/>
        <v>2648.1950876400233</v>
      </c>
      <c r="V370" s="122">
        <f t="shared" si="182"/>
        <v>2583.7899241652294</v>
      </c>
      <c r="W370" s="122">
        <f t="shared" si="182"/>
        <v>2498.2055220258808</v>
      </c>
      <c r="X370" s="122">
        <f t="shared" si="182"/>
        <v>2401.2620759110359</v>
      </c>
      <c r="Y370" s="122">
        <f t="shared" si="182"/>
        <v>2390.4731447277986</v>
      </c>
      <c r="DA370" s="130" t="s">
        <v>4226</v>
      </c>
    </row>
    <row r="371" spans="1:105" ht="12" customHeight="1" x14ac:dyDescent="0.25">
      <c r="A371" s="97" t="s">
        <v>53</v>
      </c>
      <c r="B371" s="98"/>
      <c r="C371" s="98">
        <v>2878.4852699261305</v>
      </c>
      <c r="D371" s="98">
        <v>2746.2542322660938</v>
      </c>
      <c r="E371" s="98">
        <v>2948.3318946018289</v>
      </c>
      <c r="F371" s="98">
        <v>3094.4468372049942</v>
      </c>
      <c r="G371" s="98">
        <v>3318.654828735489</v>
      </c>
      <c r="H371" s="98">
        <v>3495.6723735510341</v>
      </c>
      <c r="I371" s="98">
        <v>3467.0210114579645</v>
      </c>
      <c r="J371" s="98">
        <v>3171.647967071026</v>
      </c>
      <c r="K371" s="98">
        <v>3154.1630330370153</v>
      </c>
      <c r="L371" s="98">
        <v>3650.6973678890163</v>
      </c>
      <c r="M371" s="98">
        <v>3270.882283325705</v>
      </c>
      <c r="N371" s="98">
        <v>3125.9531580275798</v>
      </c>
      <c r="O371" s="98">
        <v>2843.1805236530586</v>
      </c>
      <c r="P371" s="98">
        <v>2730.3822262813728</v>
      </c>
      <c r="Q371" s="98">
        <v>2714.8419970508598</v>
      </c>
      <c r="R371" s="98">
        <v>2618.1515934287395</v>
      </c>
      <c r="S371" s="98">
        <v>2635.7670300960258</v>
      </c>
      <c r="T371" s="98">
        <v>2699.9908071856753</v>
      </c>
      <c r="U371" s="98">
        <v>2648.1950876400233</v>
      </c>
      <c r="V371" s="98">
        <v>2583.7899241652294</v>
      </c>
      <c r="W371" s="98">
        <v>2498.2055220258808</v>
      </c>
      <c r="X371" s="98">
        <v>2401.2620759110359</v>
      </c>
      <c r="Y371" s="98">
        <v>2390.4731447277986</v>
      </c>
      <c r="DA371" s="63" t="s">
        <v>4227</v>
      </c>
    </row>
    <row r="372" spans="1:105" ht="12" customHeight="1" x14ac:dyDescent="0.25">
      <c r="A372" s="121" t="s">
        <v>92</v>
      </c>
      <c r="B372" s="122"/>
      <c r="C372" s="122">
        <f t="shared" ref="C372:Y372" si="183">C373</f>
        <v>381.46355551240623</v>
      </c>
      <c r="D372" s="122">
        <f t="shared" si="183"/>
        <v>323.04350974316651</v>
      </c>
      <c r="E372" s="122">
        <f t="shared" si="183"/>
        <v>717.93448507134872</v>
      </c>
      <c r="F372" s="122">
        <f t="shared" si="183"/>
        <v>579.48072652449616</v>
      </c>
      <c r="G372" s="122">
        <f t="shared" si="183"/>
        <v>647.17233779415369</v>
      </c>
      <c r="H372" s="122">
        <f t="shared" si="183"/>
        <v>720.31502401679529</v>
      </c>
      <c r="I372" s="122">
        <f t="shared" si="183"/>
        <v>440.89979690089143</v>
      </c>
      <c r="J372" s="122">
        <f t="shared" si="183"/>
        <v>494.27993085483274</v>
      </c>
      <c r="K372" s="122">
        <f t="shared" si="183"/>
        <v>737.25921994187104</v>
      </c>
      <c r="L372" s="122">
        <f t="shared" si="183"/>
        <v>715.38067865898233</v>
      </c>
      <c r="M372" s="122">
        <f t="shared" si="183"/>
        <v>739.34553337444913</v>
      </c>
      <c r="N372" s="122">
        <f t="shared" si="183"/>
        <v>729.11386957597324</v>
      </c>
      <c r="O372" s="122">
        <f t="shared" si="183"/>
        <v>434.97499236720535</v>
      </c>
      <c r="P372" s="122">
        <f t="shared" si="183"/>
        <v>141.30539055626861</v>
      </c>
      <c r="Q372" s="122">
        <f t="shared" si="183"/>
        <v>165.39165475446089</v>
      </c>
      <c r="R372" s="122">
        <f t="shared" si="183"/>
        <v>686.05251001631268</v>
      </c>
      <c r="S372" s="122">
        <f t="shared" si="183"/>
        <v>817.30829788377173</v>
      </c>
      <c r="T372" s="122">
        <f t="shared" si="183"/>
        <v>797.2871564913147</v>
      </c>
      <c r="U372" s="122">
        <f t="shared" si="183"/>
        <v>570.79720798041399</v>
      </c>
      <c r="V372" s="122">
        <f t="shared" si="183"/>
        <v>605.9068832736391</v>
      </c>
      <c r="W372" s="122">
        <f t="shared" si="183"/>
        <v>617.063055753507</v>
      </c>
      <c r="X372" s="122">
        <f t="shared" si="183"/>
        <v>705.63040693966286</v>
      </c>
      <c r="Y372" s="122">
        <f t="shared" si="183"/>
        <v>306.20849081369408</v>
      </c>
      <c r="DA372" s="130" t="s">
        <v>4228</v>
      </c>
    </row>
    <row r="373" spans="1:105" ht="12" customHeight="1" x14ac:dyDescent="0.25">
      <c r="A373" s="97" t="s">
        <v>53</v>
      </c>
      <c r="B373" s="98"/>
      <c r="C373" s="98">
        <f>RES_hhdet_in_tesh!C147</f>
        <v>381.46355551240623</v>
      </c>
      <c r="D373" s="98">
        <f>RES_hhdet_in_tesh!D147</f>
        <v>323.04350974316651</v>
      </c>
      <c r="E373" s="98">
        <f>RES_hhdet_in_tesh!E147</f>
        <v>717.93448507134872</v>
      </c>
      <c r="F373" s="98">
        <f>RES_hhdet_in_tesh!F147</f>
        <v>579.48072652449616</v>
      </c>
      <c r="G373" s="98">
        <f>RES_hhdet_in_tesh!G147</f>
        <v>647.17233779415369</v>
      </c>
      <c r="H373" s="98">
        <f>RES_hhdet_in_tesh!H147</f>
        <v>720.31502401679529</v>
      </c>
      <c r="I373" s="98">
        <f>RES_hhdet_in_tesh!I147</f>
        <v>440.89979690089143</v>
      </c>
      <c r="J373" s="98">
        <f>RES_hhdet_in_tesh!J147</f>
        <v>494.27993085483274</v>
      </c>
      <c r="K373" s="98">
        <f>RES_hhdet_in_tesh!K147</f>
        <v>737.25921994187104</v>
      </c>
      <c r="L373" s="98">
        <f>RES_hhdet_in_tesh!L147</f>
        <v>715.38067865898233</v>
      </c>
      <c r="M373" s="98">
        <f>RES_hhdet_in_tesh!M147</f>
        <v>739.34553337444913</v>
      </c>
      <c r="N373" s="98">
        <f>RES_hhdet_in_tesh!N147</f>
        <v>729.11386957597324</v>
      </c>
      <c r="O373" s="98">
        <f>RES_hhdet_in_tesh!O147</f>
        <v>434.97499236720535</v>
      </c>
      <c r="P373" s="98">
        <f>RES_hhdet_in_tesh!P147</f>
        <v>141.30539055626861</v>
      </c>
      <c r="Q373" s="98">
        <f>RES_hhdet_in_tesh!Q147</f>
        <v>165.39165475446089</v>
      </c>
      <c r="R373" s="98">
        <f>RES_hhdet_in_tesh!R147</f>
        <v>686.05251001631268</v>
      </c>
      <c r="S373" s="98">
        <f>RES_hhdet_in_tesh!S147</f>
        <v>817.30829788377173</v>
      </c>
      <c r="T373" s="98">
        <f>RES_hhdet_in_tesh!T147</f>
        <v>797.2871564913147</v>
      </c>
      <c r="U373" s="98">
        <f>RES_hhdet_in_tesh!U147</f>
        <v>570.79720798041399</v>
      </c>
      <c r="V373" s="98">
        <f>RES_hhdet_in_tesh!V147</f>
        <v>605.9068832736391</v>
      </c>
      <c r="W373" s="98">
        <f>RES_hhdet_in_tesh!W147</f>
        <v>617.063055753507</v>
      </c>
      <c r="X373" s="98">
        <f>RES_hhdet_in_tesh!X147</f>
        <v>705.63040693966286</v>
      </c>
      <c r="Y373" s="98">
        <f>RES_hhdet_in_tesh!Y147</f>
        <v>306.20849081369408</v>
      </c>
      <c r="DA373" s="63" t="s">
        <v>4229</v>
      </c>
    </row>
    <row r="374" spans="1:105" ht="12" customHeight="1" x14ac:dyDescent="0.25">
      <c r="A374" s="121" t="s">
        <v>55</v>
      </c>
      <c r="B374" s="122"/>
      <c r="C374" s="122">
        <v>721.4683474313033</v>
      </c>
      <c r="D374" s="122">
        <v>697.44772634752564</v>
      </c>
      <c r="E374" s="122">
        <v>661.67696253536269</v>
      </c>
      <c r="F374" s="122">
        <v>663.6215635328499</v>
      </c>
      <c r="G374" s="122">
        <v>685.52132911931642</v>
      </c>
      <c r="H374" s="122">
        <v>699.68162793462534</v>
      </c>
      <c r="I374" s="122">
        <v>703.67267742601371</v>
      </c>
      <c r="J374" s="122">
        <v>705.04573430715436</v>
      </c>
      <c r="K374" s="122">
        <v>688.0359374493363</v>
      </c>
      <c r="L374" s="122">
        <v>724.4513028315323</v>
      </c>
      <c r="M374" s="122">
        <v>747.6179890566583</v>
      </c>
      <c r="N374" s="122">
        <v>741.84275780169685</v>
      </c>
      <c r="O374" s="122">
        <v>755.10089108955106</v>
      </c>
      <c r="P374" s="122">
        <v>783.06989281362485</v>
      </c>
      <c r="Q374" s="122">
        <v>755.38894521445172</v>
      </c>
      <c r="R374" s="122">
        <v>792.77996829419919</v>
      </c>
      <c r="S374" s="122">
        <v>836.18826910136363</v>
      </c>
      <c r="T374" s="122">
        <v>852.93596601173329</v>
      </c>
      <c r="U374" s="122">
        <v>851.7967420713785</v>
      </c>
      <c r="V374" s="122">
        <v>848.35892773065723</v>
      </c>
      <c r="W374" s="122">
        <v>876.27020373300843</v>
      </c>
      <c r="X374" s="122">
        <v>913.92996705667417</v>
      </c>
      <c r="Y374" s="122">
        <v>822.93775137174589</v>
      </c>
      <c r="DA374" s="130" t="s">
        <v>4230</v>
      </c>
    </row>
    <row r="375" spans="1:105" ht="12" customHeight="1" x14ac:dyDescent="0.25">
      <c r="A375" s="97" t="s">
        <v>124</v>
      </c>
      <c r="B375" s="98"/>
      <c r="C375" s="98">
        <v>697.14878317182615</v>
      </c>
      <c r="D375" s="98">
        <v>697.82867679221874</v>
      </c>
      <c r="E375" s="98">
        <v>664.86524019063813</v>
      </c>
      <c r="F375" s="98">
        <v>668.81136593116071</v>
      </c>
      <c r="G375" s="98">
        <v>701.97599014793832</v>
      </c>
      <c r="H375" s="98">
        <v>684.08044080603418</v>
      </c>
      <c r="I375" s="98">
        <v>697.11526913535147</v>
      </c>
      <c r="J375" s="98">
        <v>704.96104636227699</v>
      </c>
      <c r="K375" s="98">
        <v>692.79763269541252</v>
      </c>
      <c r="L375" s="98">
        <v>724.32850884447816</v>
      </c>
      <c r="M375" s="98">
        <v>737.74128838927265</v>
      </c>
      <c r="N375" s="98">
        <v>738.37779941100359</v>
      </c>
      <c r="O375" s="98">
        <v>773.91532142269341</v>
      </c>
      <c r="P375" s="98">
        <v>783.60345849598718</v>
      </c>
      <c r="Q375" s="98">
        <v>769.58016373054477</v>
      </c>
      <c r="R375" s="98">
        <v>805.009498403311</v>
      </c>
      <c r="S375" s="98">
        <v>849.99075756068873</v>
      </c>
      <c r="T375" s="98">
        <v>862.30777861791819</v>
      </c>
      <c r="U375" s="98">
        <v>827.54685938047612</v>
      </c>
      <c r="V375" s="98">
        <v>812.98586159866329</v>
      </c>
      <c r="W375" s="98">
        <v>870.45532380768054</v>
      </c>
      <c r="X375" s="98">
        <v>959.19662807567613</v>
      </c>
      <c r="Y375" s="98">
        <v>800.31875828937405</v>
      </c>
      <c r="DA375" s="63" t="s">
        <v>4231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697.77230439966058</v>
      </c>
      <c r="E376" s="98">
        <v>664.92749832969787</v>
      </c>
      <c r="F376" s="98">
        <v>668.93579332261879</v>
      </c>
      <c r="G376" s="98">
        <v>702.121744815856</v>
      </c>
      <c r="H376" s="98">
        <v>684.15268172300341</v>
      </c>
      <c r="I376" s="98">
        <v>697.7106324200447</v>
      </c>
      <c r="J376" s="98">
        <v>706.10334003535695</v>
      </c>
      <c r="K376" s="98">
        <v>693.8755012138048</v>
      </c>
      <c r="L376" s="98">
        <v>725.15813994293694</v>
      </c>
      <c r="M376" s="98">
        <v>738.02044072742319</v>
      </c>
      <c r="N376" s="98">
        <v>738.43947132084634</v>
      </c>
      <c r="O376" s="98">
        <v>773.93899004701859</v>
      </c>
      <c r="P376" s="98">
        <v>783.66854310342887</v>
      </c>
      <c r="Q376" s="98">
        <v>769.98418755593434</v>
      </c>
      <c r="R376" s="98">
        <v>805.66275586770291</v>
      </c>
      <c r="S376" s="98">
        <v>850.63734991990088</v>
      </c>
      <c r="T376" s="98">
        <v>862.48465440965072</v>
      </c>
      <c r="U376" s="98">
        <v>826.84888004802724</v>
      </c>
      <c r="V376" s="98">
        <v>812.15888502553912</v>
      </c>
      <c r="W376" s="98">
        <v>870.5785003410333</v>
      </c>
      <c r="X376" s="98">
        <v>960.61573245563773</v>
      </c>
      <c r="Y376" s="98">
        <v>800.53978482064338</v>
      </c>
      <c r="DA376" s="63" t="s">
        <v>4232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62.233693785156646</v>
      </c>
      <c r="E377" s="101">
        <v>34.950806183819218</v>
      </c>
      <c r="F377" s="101">
        <v>46.278192903067854</v>
      </c>
      <c r="G377" s="101">
        <v>47.027426531685364</v>
      </c>
      <c r="H377" s="101">
        <v>62.553689492553779</v>
      </c>
      <c r="I377" s="101">
        <v>52.076604850769492</v>
      </c>
      <c r="J377" s="101">
        <v>49.556284206961884</v>
      </c>
      <c r="K377" s="101">
        <v>45.646503091053354</v>
      </c>
      <c r="L377" s="101">
        <v>47.726355284190255</v>
      </c>
      <c r="M377" s="101">
        <v>73.264221039121338</v>
      </c>
      <c r="N377" s="101">
        <v>48.048556898352921</v>
      </c>
      <c r="O377" s="101">
        <v>31.757953629033437</v>
      </c>
      <c r="P377" s="101">
        <v>66.839035501618724</v>
      </c>
      <c r="Q377" s="101">
        <v>13.703946451079783</v>
      </c>
      <c r="R377" s="101">
        <v>24.376739598518224</v>
      </c>
      <c r="S377" s="101">
        <v>48.16491111256753</v>
      </c>
      <c r="T377" s="101">
        <v>57.008911869509504</v>
      </c>
      <c r="U377" s="101">
        <v>68.783075479897619</v>
      </c>
      <c r="V377" s="101">
        <v>53.859915321831316</v>
      </c>
      <c r="W377" s="101">
        <v>66.601604588271442</v>
      </c>
      <c r="X377" s="101">
        <v>83.431748816251584</v>
      </c>
      <c r="Y377" s="101">
        <v>51.594747004627031</v>
      </c>
      <c r="DA377" s="131" t="s">
        <v>4233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635.53861061450391</v>
      </c>
      <c r="E378" s="104">
        <v>629.97669214587859</v>
      </c>
      <c r="F378" s="104">
        <v>622.65760041955104</v>
      </c>
      <c r="G378" s="104">
        <v>655.09431828417064</v>
      </c>
      <c r="H378" s="104">
        <v>621.59899223044954</v>
      </c>
      <c r="I378" s="104">
        <v>645.6340275692753</v>
      </c>
      <c r="J378" s="104">
        <v>656.54705582839506</v>
      </c>
      <c r="K378" s="104">
        <v>648.22899812275148</v>
      </c>
      <c r="L378" s="104">
        <v>677.43178465874678</v>
      </c>
      <c r="M378" s="104">
        <v>664.75621968830194</v>
      </c>
      <c r="N378" s="104">
        <v>690.39091442249332</v>
      </c>
      <c r="O378" s="104">
        <v>742.18103641798518</v>
      </c>
      <c r="P378" s="104">
        <v>716.82950760180995</v>
      </c>
      <c r="Q378" s="104">
        <v>756.28024110485478</v>
      </c>
      <c r="R378" s="104">
        <v>781.28601626918464</v>
      </c>
      <c r="S378" s="104">
        <v>802.47243880733333</v>
      </c>
      <c r="T378" s="104">
        <v>805.47574254014103</v>
      </c>
      <c r="U378" s="104">
        <v>758.06580456812935</v>
      </c>
      <c r="V378" s="104">
        <v>758.29896970370783</v>
      </c>
      <c r="W378" s="104">
        <v>803.97689575276172</v>
      </c>
      <c r="X378" s="104">
        <v>877.18398363938627</v>
      </c>
      <c r="Y378" s="104">
        <v>748.94503781601622</v>
      </c>
      <c r="DA378" s="132" t="s">
        <v>4234</v>
      </c>
    </row>
    <row r="379" spans="1:105" ht="12" customHeight="1" x14ac:dyDescent="0.25">
      <c r="A379" s="106" t="s">
        <v>122</v>
      </c>
      <c r="B379" s="101"/>
      <c r="C379" s="101">
        <v>755.07521385354721</v>
      </c>
      <c r="D379" s="101">
        <v>696.54885530136153</v>
      </c>
      <c r="E379" s="101">
        <v>647.12869649755169</v>
      </c>
      <c r="F379" s="101">
        <v>651.47881667937963</v>
      </c>
      <c r="G379" s="101">
        <v>670.02327044265519</v>
      </c>
      <c r="H379" s="101">
        <v>716.84084676600708</v>
      </c>
      <c r="I379" s="101">
        <v>707.74655786383266</v>
      </c>
      <c r="J379" s="101">
        <v>704.31010900433125</v>
      </c>
      <c r="K379" s="101">
        <v>683.35668699307098</v>
      </c>
      <c r="L379" s="101">
        <v>724.05868412724658</v>
      </c>
      <c r="M379" s="101">
        <v>757.67390400883914</v>
      </c>
      <c r="N379" s="101">
        <v>744.72866685265319</v>
      </c>
      <c r="O379" s="101">
        <v>737.28178339306828</v>
      </c>
      <c r="P379" s="101">
        <v>781.34339416316061</v>
      </c>
      <c r="Q379" s="101">
        <v>740.74716782121448</v>
      </c>
      <c r="R379" s="101">
        <v>777.20963411915147</v>
      </c>
      <c r="S379" s="101">
        <v>821.15066445684704</v>
      </c>
      <c r="T379" s="101">
        <v>845.47219736467287</v>
      </c>
      <c r="U379" s="101">
        <v>863.3851423657236</v>
      </c>
      <c r="V379" s="101">
        <v>870.51494371135618</v>
      </c>
      <c r="W379" s="101">
        <v>880.91830653141244</v>
      </c>
      <c r="X379" s="101">
        <v>875.84476022602826</v>
      </c>
      <c r="Y379" s="101">
        <v>836.53987751496641</v>
      </c>
      <c r="DA379" s="131" t="s">
        <v>4235</v>
      </c>
    </row>
    <row r="380" spans="1:105" ht="12" customHeight="1" x14ac:dyDescent="0.25">
      <c r="A380" s="107" t="s">
        <v>121</v>
      </c>
      <c r="B380" s="104"/>
      <c r="C380" s="104">
        <v>754.98822980172861</v>
      </c>
      <c r="D380" s="104">
        <v>696.41421761232857</v>
      </c>
      <c r="E380" s="104">
        <v>647.25497281196294</v>
      </c>
      <c r="F380" s="104">
        <v>651.71161924213845</v>
      </c>
      <c r="G380" s="104">
        <v>670.19020441030466</v>
      </c>
      <c r="H380" s="104">
        <v>717.03402672962716</v>
      </c>
      <c r="I380" s="104">
        <v>708.49812176818682</v>
      </c>
      <c r="J380" s="104">
        <v>705.86508394861596</v>
      </c>
      <c r="K380" s="104">
        <v>685.01678935830591</v>
      </c>
      <c r="L380" s="104">
        <v>725.44019708331632</v>
      </c>
      <c r="M380" s="104">
        <v>757.90189256899532</v>
      </c>
      <c r="N380" s="104">
        <v>744.45202584872891</v>
      </c>
      <c r="O380" s="104">
        <v>737.0866525350533</v>
      </c>
      <c r="P380" s="104">
        <v>783.13619103640065</v>
      </c>
      <c r="Q380" s="104">
        <v>744.16726558595758</v>
      </c>
      <c r="R380" s="104">
        <v>783.08039984622121</v>
      </c>
      <c r="S380" s="104">
        <v>827.64479510517106</v>
      </c>
      <c r="T380" s="104">
        <v>849.04967247498178</v>
      </c>
      <c r="U380" s="104">
        <v>863.28859214422926</v>
      </c>
      <c r="V380" s="104">
        <v>868.67425912969759</v>
      </c>
      <c r="W380" s="104">
        <v>879.88538406173097</v>
      </c>
      <c r="X380" s="104">
        <v>876.78011244052391</v>
      </c>
      <c r="Y380" s="104">
        <v>837.27084321767848</v>
      </c>
      <c r="DA380" s="132" t="s">
        <v>4236</v>
      </c>
    </row>
    <row r="381" spans="1:105" ht="12" customHeight="1" x14ac:dyDescent="0.25">
      <c r="A381" s="108" t="s">
        <v>53</v>
      </c>
      <c r="B381" s="98"/>
      <c r="C381" s="98">
        <v>166.5380291048607</v>
      </c>
      <c r="D381" s="98">
        <v>62.020253511659504</v>
      </c>
      <c r="E381" s="98">
        <v>33.214011354682043</v>
      </c>
      <c r="F381" s="98">
        <v>44.725518520758214</v>
      </c>
      <c r="G381" s="98">
        <v>44.380557964740063</v>
      </c>
      <c r="H381" s="98">
        <v>66.149281090022413</v>
      </c>
      <c r="I381" s="98">
        <v>53.023444325065725</v>
      </c>
      <c r="J381" s="98">
        <v>49.434069924013414</v>
      </c>
      <c r="K381" s="98">
        <v>44.670220448373442</v>
      </c>
      <c r="L381" s="98">
        <v>46.925341847479224</v>
      </c>
      <c r="M381" s="98">
        <v>74.20346100272225</v>
      </c>
      <c r="N381" s="98">
        <v>47.969714132356572</v>
      </c>
      <c r="O381" s="98">
        <v>28.082269561744617</v>
      </c>
      <c r="P381" s="98">
        <v>67.059318696392211</v>
      </c>
      <c r="Q381" s="98">
        <v>9.7395969553943278</v>
      </c>
      <c r="R381" s="98">
        <v>20.022214333677919</v>
      </c>
      <c r="S381" s="98">
        <v>45.488103726879572</v>
      </c>
      <c r="T381" s="98">
        <v>55.316520509201844</v>
      </c>
      <c r="U381" s="98">
        <v>73.873873577216685</v>
      </c>
      <c r="V381" s="98">
        <v>61.151716581762649</v>
      </c>
      <c r="W381" s="98">
        <v>65.62912716541814</v>
      </c>
      <c r="X381" s="98">
        <v>71.100234222078996</v>
      </c>
      <c r="Y381" s="98">
        <v>55.870357392861081</v>
      </c>
      <c r="DA381" s="63" t="s">
        <v>4237</v>
      </c>
    </row>
    <row r="382" spans="1:105" ht="12" customHeight="1" x14ac:dyDescent="0.25">
      <c r="A382" s="108" t="s">
        <v>52</v>
      </c>
      <c r="B382" s="98"/>
      <c r="C382" s="98">
        <v>588.45020069686791</v>
      </c>
      <c r="D382" s="98">
        <v>634.39396410066911</v>
      </c>
      <c r="E382" s="98">
        <v>614.04096145728079</v>
      </c>
      <c r="F382" s="98">
        <v>606.98610072138024</v>
      </c>
      <c r="G382" s="98">
        <v>625.80964644556468</v>
      </c>
      <c r="H382" s="98">
        <v>650.8847456396046</v>
      </c>
      <c r="I382" s="98">
        <v>655.4746774431211</v>
      </c>
      <c r="J382" s="98">
        <v>656.43101402460252</v>
      </c>
      <c r="K382" s="98">
        <v>640.34656890993256</v>
      </c>
      <c r="L382" s="98">
        <v>678.5148552358371</v>
      </c>
      <c r="M382" s="98">
        <v>683.69843156627314</v>
      </c>
      <c r="N382" s="98">
        <v>696.48231171637224</v>
      </c>
      <c r="O382" s="98">
        <v>709.00438297330868</v>
      </c>
      <c r="P382" s="98">
        <v>716.07687234000844</v>
      </c>
      <c r="Q382" s="98">
        <v>734.42766863056329</v>
      </c>
      <c r="R382" s="98">
        <v>763.05818551254322</v>
      </c>
      <c r="S382" s="98">
        <v>782.15669137829138</v>
      </c>
      <c r="T382" s="98">
        <v>793.73315196577994</v>
      </c>
      <c r="U382" s="98">
        <v>789.41471856701253</v>
      </c>
      <c r="V382" s="98">
        <v>807.52254254793479</v>
      </c>
      <c r="W382" s="98">
        <v>814.25625689631306</v>
      </c>
      <c r="X382" s="98">
        <v>805.67987821844474</v>
      </c>
      <c r="Y382" s="98">
        <v>781.40048582481734</v>
      </c>
      <c r="DA382" s="63" t="s">
        <v>4238</v>
      </c>
    </row>
    <row r="383" spans="1:105" ht="12" customHeight="1" x14ac:dyDescent="0.25">
      <c r="A383" s="121" t="s">
        <v>54</v>
      </c>
      <c r="B383" s="122"/>
      <c r="C383" s="122">
        <v>428.76726894965401</v>
      </c>
      <c r="D383" s="122">
        <v>424.41180185733413</v>
      </c>
      <c r="E383" s="122">
        <v>433.40472663258407</v>
      </c>
      <c r="F383" s="122">
        <v>431.72652784860196</v>
      </c>
      <c r="G383" s="122">
        <v>443.61282687368208</v>
      </c>
      <c r="H383" s="122">
        <v>511.60940848316864</v>
      </c>
      <c r="I383" s="122">
        <v>507.05401313780226</v>
      </c>
      <c r="J383" s="122">
        <v>500.27758943746971</v>
      </c>
      <c r="K383" s="122">
        <v>482.4231398138553</v>
      </c>
      <c r="L383" s="122">
        <v>502.54350350151265</v>
      </c>
      <c r="M383" s="122">
        <v>469.12960233829176</v>
      </c>
      <c r="N383" s="122">
        <v>454.32914352808569</v>
      </c>
      <c r="O383" s="122">
        <v>401.37339764658856</v>
      </c>
      <c r="P383" s="122">
        <v>450.38096712792026</v>
      </c>
      <c r="Q383" s="122">
        <v>445.59438018289694</v>
      </c>
      <c r="R383" s="122">
        <v>452.23852422803918</v>
      </c>
      <c r="S383" s="122">
        <v>465.7040555917643</v>
      </c>
      <c r="T383" s="122">
        <v>506.50837832362794</v>
      </c>
      <c r="U383" s="122">
        <v>479.26027586640691</v>
      </c>
      <c r="V383" s="122">
        <v>478.4161262510259</v>
      </c>
      <c r="W383" s="122">
        <v>488.4279353890646</v>
      </c>
      <c r="X383" s="122">
        <v>501.58308410946739</v>
      </c>
      <c r="Y383" s="122">
        <v>475.27825622548352</v>
      </c>
      <c r="DA383" s="130" t="s">
        <v>4239</v>
      </c>
    </row>
    <row r="384" spans="1:105" ht="12" customHeight="1" x14ac:dyDescent="0.25">
      <c r="A384" s="97" t="s">
        <v>50</v>
      </c>
      <c r="B384" s="98"/>
      <c r="C384" s="98">
        <v>409.1595903783188</v>
      </c>
      <c r="D384" s="98">
        <v>422.42267137021884</v>
      </c>
      <c r="E384" s="98">
        <v>431.19440328210254</v>
      </c>
      <c r="F384" s="98">
        <v>443.30271588428366</v>
      </c>
      <c r="G384" s="98">
        <v>460.8239654918188</v>
      </c>
      <c r="H384" s="98">
        <v>478.64150841350477</v>
      </c>
      <c r="I384" s="98">
        <v>497.53759623514162</v>
      </c>
      <c r="J384" s="98">
        <v>502.81862443982374</v>
      </c>
      <c r="K384" s="98">
        <v>492.45216716628903</v>
      </c>
      <c r="L384" s="98">
        <v>488.84068237420121</v>
      </c>
      <c r="M384" s="98">
        <v>465.01014449214199</v>
      </c>
      <c r="N384" s="98">
        <v>449.82170649032798</v>
      </c>
      <c r="O384" s="98">
        <v>438.63313293371618</v>
      </c>
      <c r="P384" s="98">
        <v>437.57182087818563</v>
      </c>
      <c r="Q384" s="98">
        <v>445.02859253558103</v>
      </c>
      <c r="R384" s="98">
        <v>458.92103113425026</v>
      </c>
      <c r="S384" s="98">
        <v>479.04015712705149</v>
      </c>
      <c r="T384" s="98">
        <v>511.20609657683855</v>
      </c>
      <c r="U384" s="98">
        <v>463.27883601932859</v>
      </c>
      <c r="V384" s="98">
        <v>452.71517822507195</v>
      </c>
      <c r="W384" s="98">
        <v>483.89251041110111</v>
      </c>
      <c r="X384" s="98">
        <v>547.35454936244435</v>
      </c>
      <c r="Y384" s="98">
        <v>456.59042829161319</v>
      </c>
      <c r="DA384" s="63" t="s">
        <v>4240</v>
      </c>
    </row>
    <row r="385" spans="1:105" ht="12" customHeight="1" x14ac:dyDescent="0.25">
      <c r="A385" s="109" t="s">
        <v>120</v>
      </c>
      <c r="B385" s="33"/>
      <c r="C385" s="33">
        <v>434.03879258688272</v>
      </c>
      <c r="D385" s="33">
        <v>425.18494202951956</v>
      </c>
      <c r="E385" s="33">
        <v>434.22772277089445</v>
      </c>
      <c r="F385" s="33">
        <v>427.47436242877717</v>
      </c>
      <c r="G385" s="33">
        <v>438.3898479082269</v>
      </c>
      <c r="H385" s="33">
        <v>519.84637419648163</v>
      </c>
      <c r="I385" s="33">
        <v>509.47311125361443</v>
      </c>
      <c r="J385" s="33">
        <v>499.65089651108877</v>
      </c>
      <c r="K385" s="33">
        <v>479.37354588510573</v>
      </c>
      <c r="L385" s="33">
        <v>507.18592902665358</v>
      </c>
      <c r="M385" s="33">
        <v>470.64056288913991</v>
      </c>
      <c r="N385" s="33">
        <v>455.68954119200498</v>
      </c>
      <c r="O385" s="33">
        <v>391.11351316869303</v>
      </c>
      <c r="P385" s="33">
        <v>453.90125283231777</v>
      </c>
      <c r="Q385" s="33">
        <v>445.72394304311223</v>
      </c>
      <c r="R385" s="33">
        <v>450.44950206685343</v>
      </c>
      <c r="S385" s="33">
        <v>461.91905092897139</v>
      </c>
      <c r="T385" s="33">
        <v>505.44482165264333</v>
      </c>
      <c r="U385" s="33">
        <v>482.17663301439075</v>
      </c>
      <c r="V385" s="33">
        <v>483.47706283664621</v>
      </c>
      <c r="W385" s="33">
        <v>489.41909021039589</v>
      </c>
      <c r="X385" s="33">
        <v>491.98609916379257</v>
      </c>
      <c r="Y385" s="33">
        <v>479.45677056125896</v>
      </c>
      <c r="DA385" s="60" t="s">
        <v>4241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198.99664286719036</v>
      </c>
      <c r="D387" s="117">
        <f t="shared" si="184"/>
        <v>246.57210975741603</v>
      </c>
      <c r="E387" s="117">
        <f t="shared" si="184"/>
        <v>265.78941873722573</v>
      </c>
      <c r="F387" s="117">
        <f t="shared" si="184"/>
        <v>234.86633116165768</v>
      </c>
      <c r="G387" s="117">
        <f t="shared" si="184"/>
        <v>178.30267442752543</v>
      </c>
      <c r="H387" s="117">
        <f t="shared" si="184"/>
        <v>180.4009229010058</v>
      </c>
      <c r="I387" s="117">
        <f t="shared" si="184"/>
        <v>149.39096045618501</v>
      </c>
      <c r="J387" s="117">
        <f t="shared" si="184"/>
        <v>142.25197747783574</v>
      </c>
      <c r="K387" s="117">
        <f t="shared" si="184"/>
        <v>164.94868570614574</v>
      </c>
      <c r="L387" s="117">
        <f t="shared" si="184"/>
        <v>187.5701369393949</v>
      </c>
      <c r="M387" s="117">
        <f t="shared" si="184"/>
        <v>190.7690531038362</v>
      </c>
      <c r="N387" s="117">
        <f t="shared" si="184"/>
        <v>162.06750248920724</v>
      </c>
      <c r="O387" s="117">
        <f t="shared" si="184"/>
        <v>169.83127623105801</v>
      </c>
      <c r="P387" s="117">
        <f t="shared" si="184"/>
        <v>179.94335058190853</v>
      </c>
      <c r="Q387" s="117">
        <f t="shared" si="184"/>
        <v>150.03452575747752</v>
      </c>
      <c r="R387" s="117">
        <f t="shared" ref="R387:V387" si="185">R388+R390+R392+R401</f>
        <v>163.44932513386416</v>
      </c>
      <c r="S387" s="117">
        <f t="shared" si="185"/>
        <v>159.98703950228662</v>
      </c>
      <c r="T387" s="117">
        <f t="shared" si="185"/>
        <v>137.48156722625419</v>
      </c>
      <c r="U387" s="117">
        <f t="shared" si="185"/>
        <v>106.13687607888438</v>
      </c>
      <c r="V387" s="117">
        <f t="shared" si="185"/>
        <v>116.99022504732658</v>
      </c>
      <c r="W387" s="117">
        <f t="shared" ref="W387:Y387" si="186">W388+W390+W392+W401</f>
        <v>136.03316954722655</v>
      </c>
      <c r="X387" s="117">
        <f t="shared" si="186"/>
        <v>159.6051166750604</v>
      </c>
      <c r="Y387" s="117">
        <f t="shared" si="186"/>
        <v>119.10431185867107</v>
      </c>
      <c r="DA387" s="129" t="s">
        <v>4392</v>
      </c>
    </row>
    <row r="388" spans="1:105" ht="12" customHeight="1" x14ac:dyDescent="0.25">
      <c r="A388" s="121" t="s">
        <v>57</v>
      </c>
      <c r="B388" s="122"/>
      <c r="C388" s="122">
        <f t="shared" ref="C388:Y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X388" s="122">
        <f t="shared" si="187"/>
        <v>0</v>
      </c>
      <c r="Y388" s="122">
        <f t="shared" si="187"/>
        <v>0</v>
      </c>
      <c r="DA388" s="130" t="s">
        <v>4393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X389" s="98">
        <v>0</v>
      </c>
      <c r="Y389" s="98">
        <v>0</v>
      </c>
      <c r="DA389" s="63" t="s">
        <v>4394</v>
      </c>
    </row>
    <row r="390" spans="1:105" ht="12" customHeight="1" x14ac:dyDescent="0.25">
      <c r="A390" s="121" t="s">
        <v>92</v>
      </c>
      <c r="B390" s="122"/>
      <c r="C390" s="122">
        <f t="shared" ref="C390:Y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X390" s="122">
        <f t="shared" si="188"/>
        <v>0</v>
      </c>
      <c r="Y390" s="122">
        <f t="shared" si="188"/>
        <v>0</v>
      </c>
      <c r="DA390" s="130" t="s">
        <v>4395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X391" s="98">
        <v>0</v>
      </c>
      <c r="Y391" s="98">
        <v>0</v>
      </c>
      <c r="DA391" s="63" t="s">
        <v>4396</v>
      </c>
    </row>
    <row r="392" spans="1:105" ht="12" customHeight="1" x14ac:dyDescent="0.25">
      <c r="A392" s="121" t="s">
        <v>55</v>
      </c>
      <c r="B392" s="122"/>
      <c r="C392" s="122">
        <v>164.47826586216624</v>
      </c>
      <c r="D392" s="122">
        <v>199.55086712689183</v>
      </c>
      <c r="E392" s="122">
        <v>219.31594691434105</v>
      </c>
      <c r="F392" s="122">
        <v>187.61378387475821</v>
      </c>
      <c r="G392" s="122">
        <v>135.78266396902586</v>
      </c>
      <c r="H392" s="122">
        <v>142.5237746461969</v>
      </c>
      <c r="I392" s="122">
        <v>109.51730467629231</v>
      </c>
      <c r="J392" s="122">
        <v>102.96340291063147</v>
      </c>
      <c r="K392" s="122">
        <v>119.6492565182262</v>
      </c>
      <c r="L392" s="122">
        <v>138.82419794154708</v>
      </c>
      <c r="M392" s="122">
        <v>141.6391308825082</v>
      </c>
      <c r="N392" s="122">
        <v>121.02931438436273</v>
      </c>
      <c r="O392" s="122">
        <v>132.57457546779597</v>
      </c>
      <c r="P392" s="122">
        <v>142.86355296095473</v>
      </c>
      <c r="Q392" s="122">
        <v>117.54712594342271</v>
      </c>
      <c r="R392" s="122">
        <v>125.80444808696383</v>
      </c>
      <c r="S392" s="122">
        <v>119.34231956106049</v>
      </c>
      <c r="T392" s="122">
        <v>101.73095774360687</v>
      </c>
      <c r="U392" s="122">
        <v>79.36821581602409</v>
      </c>
      <c r="V392" s="122">
        <v>89.332188358640224</v>
      </c>
      <c r="W392" s="122">
        <v>103.93325254812103</v>
      </c>
      <c r="X392" s="122">
        <v>124.53556053205307</v>
      </c>
      <c r="Y392" s="122">
        <v>88.264408095673446</v>
      </c>
      <c r="DA392" s="130" t="s">
        <v>4397</v>
      </c>
    </row>
    <row r="393" spans="1:105" ht="12" customHeight="1" x14ac:dyDescent="0.25">
      <c r="A393" s="97" t="s">
        <v>124</v>
      </c>
      <c r="B393" s="98"/>
      <c r="C393" s="98">
        <v>283.53962106202255</v>
      </c>
      <c r="D393" s="98">
        <v>282.77032783721211</v>
      </c>
      <c r="E393" s="98">
        <v>268.28705233618956</v>
      </c>
      <c r="F393" s="98">
        <v>268.73751662256836</v>
      </c>
      <c r="G393" s="98">
        <v>280.74434442504747</v>
      </c>
      <c r="H393" s="98">
        <v>272.2007411792207</v>
      </c>
      <c r="I393" s="98">
        <v>275.84810747285269</v>
      </c>
      <c r="J393" s="98">
        <v>277.16367699146213</v>
      </c>
      <c r="K393" s="98">
        <v>270.31424821704007</v>
      </c>
      <c r="L393" s="98">
        <v>280.12288847669947</v>
      </c>
      <c r="M393" s="98">
        <v>280.26813579059484</v>
      </c>
      <c r="N393" s="98">
        <v>272.56999520856704</v>
      </c>
      <c r="O393" s="98">
        <v>274.33629785448477</v>
      </c>
      <c r="P393" s="98">
        <v>265.00148575579755</v>
      </c>
      <c r="Q393" s="98">
        <v>249.91519965265198</v>
      </c>
      <c r="R393" s="98">
        <v>254.84923745689986</v>
      </c>
      <c r="S393" s="98">
        <v>262.93534787274137</v>
      </c>
      <c r="T393" s="98">
        <v>261.38627846499878</v>
      </c>
      <c r="U393" s="98">
        <v>246.62931690767013</v>
      </c>
      <c r="V393" s="98">
        <v>239.12292382654886</v>
      </c>
      <c r="W393" s="98">
        <v>253.98589053174243</v>
      </c>
      <c r="X393" s="98">
        <v>278.66702234324481</v>
      </c>
      <c r="Y393" s="98">
        <v>232.00077568609075</v>
      </c>
      <c r="DA393" s="63" t="s">
        <v>4398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25.217997739851036</v>
      </c>
      <c r="E394" s="98">
        <v>14.103382461597299</v>
      </c>
      <c r="F394" s="98">
        <v>18.5952082576161</v>
      </c>
      <c r="G394" s="98">
        <v>18.807885478893212</v>
      </c>
      <c r="H394" s="98">
        <v>24.890582492470191</v>
      </c>
      <c r="I394" s="98">
        <v>20.606682320290997</v>
      </c>
      <c r="J394" s="98">
        <v>19.483632492478183</v>
      </c>
      <c r="K394" s="98">
        <v>17.810251629742019</v>
      </c>
      <c r="L394" s="98">
        <v>18.457432415576918</v>
      </c>
      <c r="M394" s="98">
        <v>27.833099453625742</v>
      </c>
      <c r="N394" s="98">
        <v>17.736983606508261</v>
      </c>
      <c r="O394" s="98">
        <v>11.257509943087113</v>
      </c>
      <c r="P394" s="98">
        <v>22.603835552755111</v>
      </c>
      <c r="Q394" s="98">
        <v>4.4502505063916891</v>
      </c>
      <c r="R394" s="98">
        <v>7.7171679473219914</v>
      </c>
      <c r="S394" s="98">
        <v>14.899288664016316</v>
      </c>
      <c r="T394" s="98">
        <v>17.280775707246466</v>
      </c>
      <c r="U394" s="98">
        <v>20.499048154343207</v>
      </c>
      <c r="V394" s="98">
        <v>15.841776637395602</v>
      </c>
      <c r="W394" s="98">
        <v>19.43335561232378</v>
      </c>
      <c r="X394" s="98">
        <v>24.238697604846127</v>
      </c>
      <c r="Y394" s="98">
        <v>14.95656724576364</v>
      </c>
      <c r="DA394" s="63" t="s">
        <v>4399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25.217997739851036</v>
      </c>
      <c r="E395" s="101">
        <v>14.103382461597299</v>
      </c>
      <c r="F395" s="101">
        <v>18.5952082576161</v>
      </c>
      <c r="G395" s="101">
        <v>18.807885478893212</v>
      </c>
      <c r="H395" s="101">
        <v>24.890582492470191</v>
      </c>
      <c r="I395" s="101">
        <v>20.606682320290997</v>
      </c>
      <c r="J395" s="101">
        <v>19.483632492478183</v>
      </c>
      <c r="K395" s="101">
        <v>17.810251629742019</v>
      </c>
      <c r="L395" s="101">
        <v>18.457432415576918</v>
      </c>
      <c r="M395" s="101">
        <v>27.833099453625742</v>
      </c>
      <c r="N395" s="101">
        <v>17.736983606508261</v>
      </c>
      <c r="O395" s="101">
        <v>11.257509943087113</v>
      </c>
      <c r="P395" s="101">
        <v>22.603835552755111</v>
      </c>
      <c r="Q395" s="101">
        <v>4.4502505063916891</v>
      </c>
      <c r="R395" s="101">
        <v>7.7171679473219914</v>
      </c>
      <c r="S395" s="101">
        <v>14.899288664016316</v>
      </c>
      <c r="T395" s="101">
        <v>17.280775707246466</v>
      </c>
      <c r="U395" s="101">
        <v>20.499048154343207</v>
      </c>
      <c r="V395" s="101">
        <v>15.841776637395602</v>
      </c>
      <c r="W395" s="101">
        <v>19.43335561232378</v>
      </c>
      <c r="X395" s="101">
        <v>24.238697604846127</v>
      </c>
      <c r="Y395" s="101">
        <v>14.95656724576364</v>
      </c>
      <c r="DA395" s="131" t="s">
        <v>4400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4401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4402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4403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4404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4405</v>
      </c>
    </row>
    <row r="401" spans="1:105" ht="12" customHeight="1" x14ac:dyDescent="0.25">
      <c r="A401" s="121" t="s">
        <v>54</v>
      </c>
      <c r="B401" s="122"/>
      <c r="C401" s="122">
        <v>34.518377005024135</v>
      </c>
      <c r="D401" s="122">
        <v>47.021242630524206</v>
      </c>
      <c r="E401" s="122">
        <v>46.473471822884669</v>
      </c>
      <c r="F401" s="122">
        <v>47.252547286899457</v>
      </c>
      <c r="G401" s="122">
        <v>42.520010458499563</v>
      </c>
      <c r="H401" s="122">
        <v>37.877148254808894</v>
      </c>
      <c r="I401" s="122">
        <v>39.873655779892701</v>
      </c>
      <c r="J401" s="122">
        <v>39.288574567204272</v>
      </c>
      <c r="K401" s="122">
        <v>45.29942918791955</v>
      </c>
      <c r="L401" s="122">
        <v>48.745938997847816</v>
      </c>
      <c r="M401" s="122">
        <v>49.129922221327988</v>
      </c>
      <c r="N401" s="122">
        <v>41.038188104844522</v>
      </c>
      <c r="O401" s="122">
        <v>37.256700763262053</v>
      </c>
      <c r="P401" s="122">
        <v>37.079797620953791</v>
      </c>
      <c r="Q401" s="122">
        <v>32.487399814054825</v>
      </c>
      <c r="R401" s="122">
        <v>37.644877046900334</v>
      </c>
      <c r="S401" s="122">
        <v>40.644719941226128</v>
      </c>
      <c r="T401" s="122">
        <v>35.750609482647306</v>
      </c>
      <c r="U401" s="122">
        <v>26.768660262860298</v>
      </c>
      <c r="V401" s="122">
        <v>27.658036688686355</v>
      </c>
      <c r="W401" s="122">
        <v>32.099916999105524</v>
      </c>
      <c r="X401" s="122">
        <v>35.069556143007325</v>
      </c>
      <c r="Y401" s="122">
        <v>30.839903762997622</v>
      </c>
      <c r="DA401" s="130" t="s">
        <v>4406</v>
      </c>
    </row>
    <row r="402" spans="1:105" ht="12" customHeight="1" x14ac:dyDescent="0.25">
      <c r="A402" s="97" t="s">
        <v>50</v>
      </c>
      <c r="B402" s="98"/>
      <c r="C402" s="98">
        <v>162.91109374042551</v>
      </c>
      <c r="D402" s="98">
        <v>167.99721907479201</v>
      </c>
      <c r="E402" s="98">
        <v>171.28742314829327</v>
      </c>
      <c r="F402" s="98">
        <v>175.89391434374235</v>
      </c>
      <c r="G402" s="98">
        <v>182.63502889646387</v>
      </c>
      <c r="H402" s="98">
        <v>189.47788110357166</v>
      </c>
      <c r="I402" s="98">
        <v>196.73142411693604</v>
      </c>
      <c r="J402" s="98">
        <v>198.59090424943906</v>
      </c>
      <c r="K402" s="98">
        <v>194.27310404093575</v>
      </c>
      <c r="L402" s="98">
        <v>192.626951014745</v>
      </c>
      <c r="M402" s="98">
        <v>183.07692928366856</v>
      </c>
      <c r="N402" s="98">
        <v>177.01096572144729</v>
      </c>
      <c r="O402" s="98">
        <v>172.55791308213833</v>
      </c>
      <c r="P402" s="98">
        <v>172.00082123106432</v>
      </c>
      <c r="Q402" s="98">
        <v>174.35652401875893</v>
      </c>
      <c r="R402" s="98">
        <v>178.25920609615488</v>
      </c>
      <c r="S402" s="98">
        <v>183.85249913839732</v>
      </c>
      <c r="T402" s="98">
        <v>193.66066290231535</v>
      </c>
      <c r="U402" s="98">
        <v>173.45910730688453</v>
      </c>
      <c r="V402" s="98">
        <v>168.11381032069727</v>
      </c>
      <c r="W402" s="98">
        <v>178.98591524580527</v>
      </c>
      <c r="X402" s="98">
        <v>202.32885471681743</v>
      </c>
      <c r="Y402" s="98">
        <v>168.76711154725834</v>
      </c>
      <c r="DA402" s="63" t="s">
        <v>4407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DA403" s="60" t="s">
        <v>4408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39.474029514042307</v>
      </c>
      <c r="D405" s="118">
        <f t="shared" si="189"/>
        <v>36.647224685533821</v>
      </c>
      <c r="E405" s="118">
        <f t="shared" si="189"/>
        <v>37.542531709311881</v>
      </c>
      <c r="F405" s="118">
        <f t="shared" si="189"/>
        <v>36.342277741462802</v>
      </c>
      <c r="G405" s="118">
        <f t="shared" si="189"/>
        <v>36.085905054099236</v>
      </c>
      <c r="H405" s="118">
        <f t="shared" si="189"/>
        <v>36.792802571646405</v>
      </c>
      <c r="I405" s="118">
        <f t="shared" si="189"/>
        <v>33.517001645014076</v>
      </c>
      <c r="J405" s="118">
        <f t="shared" si="189"/>
        <v>31.090426171349886</v>
      </c>
      <c r="K405" s="118">
        <f t="shared" si="189"/>
        <v>30.773157309823539</v>
      </c>
      <c r="L405" s="118">
        <f t="shared" si="189"/>
        <v>32.421427487474908</v>
      </c>
      <c r="M405" s="118">
        <f t="shared" si="189"/>
        <v>29.450144884765862</v>
      </c>
      <c r="N405" s="118">
        <f t="shared" si="189"/>
        <v>26.921995815898271</v>
      </c>
      <c r="O405" s="118">
        <f t="shared" si="189"/>
        <v>23.417511563137356</v>
      </c>
      <c r="P405" s="118">
        <f t="shared" si="189"/>
        <v>21.979451770848907</v>
      </c>
      <c r="Q405" s="118">
        <f t="shared" si="189"/>
        <v>20.754536821905447</v>
      </c>
      <c r="R405" s="118">
        <f t="shared" ref="R405:V405" si="190">R406+R408+R410+R419</f>
        <v>21.741573935884361</v>
      </c>
      <c r="S405" s="118">
        <f t="shared" si="190"/>
        <v>22.329628203098334</v>
      </c>
      <c r="T405" s="118">
        <f t="shared" si="190"/>
        <v>22.636855574682549</v>
      </c>
      <c r="U405" s="118">
        <f t="shared" si="190"/>
        <v>21.206979236974902</v>
      </c>
      <c r="V405" s="118">
        <f t="shared" si="190"/>
        <v>20.78054827900278</v>
      </c>
      <c r="W405" s="118">
        <f t="shared" ref="W405:Y405" si="191">W406+W408+W410+W419</f>
        <v>20.588949792072256</v>
      </c>
      <c r="X405" s="118">
        <f t="shared" si="191"/>
        <v>20.651516208585964</v>
      </c>
      <c r="Y405" s="118">
        <f t="shared" si="191"/>
        <v>18.36837434269815</v>
      </c>
      <c r="DA405" s="129" t="s">
        <v>4560</v>
      </c>
    </row>
    <row r="406" spans="1:105" ht="12" customHeight="1" x14ac:dyDescent="0.25">
      <c r="A406" s="121" t="s">
        <v>57</v>
      </c>
      <c r="B406" s="123"/>
      <c r="C406" s="123">
        <f t="shared" ref="C406:Y406" si="192">C407</f>
        <v>18.55897358081662</v>
      </c>
      <c r="D406" s="123">
        <f t="shared" si="192"/>
        <v>16.514459279276743</v>
      </c>
      <c r="E406" s="123">
        <f t="shared" si="192"/>
        <v>16.5144937934258</v>
      </c>
      <c r="F406" s="123">
        <f t="shared" si="192"/>
        <v>16.362407161132545</v>
      </c>
      <c r="G406" s="123">
        <f t="shared" si="192"/>
        <v>16.302053016251364</v>
      </c>
      <c r="H406" s="123">
        <f t="shared" si="192"/>
        <v>16.132188147843813</v>
      </c>
      <c r="I406" s="123">
        <f t="shared" si="192"/>
        <v>14.982883055407115</v>
      </c>
      <c r="J406" s="123">
        <f t="shared" si="192"/>
        <v>13.000449675448429</v>
      </c>
      <c r="K406" s="123">
        <f t="shared" si="192"/>
        <v>12.299979932714756</v>
      </c>
      <c r="L406" s="123">
        <f t="shared" si="192"/>
        <v>13.361772471740625</v>
      </c>
      <c r="M406" s="123">
        <f t="shared" si="192"/>
        <v>10.949538036037671</v>
      </c>
      <c r="N406" s="123">
        <f t="shared" si="192"/>
        <v>9.7189689951677352</v>
      </c>
      <c r="O406" s="123">
        <f t="shared" si="192"/>
        <v>8.1372404288240077</v>
      </c>
      <c r="P406" s="123">
        <f t="shared" si="192"/>
        <v>7.2177023593406249</v>
      </c>
      <c r="Q406" s="123">
        <f t="shared" si="192"/>
        <v>6.7727265129938035</v>
      </c>
      <c r="R406" s="123">
        <f t="shared" si="192"/>
        <v>6.4455362901375866</v>
      </c>
      <c r="S406" s="123">
        <f t="shared" si="192"/>
        <v>6.4089204821575647</v>
      </c>
      <c r="T406" s="123">
        <f t="shared" si="192"/>
        <v>6.4473813854075406</v>
      </c>
      <c r="U406" s="123">
        <f t="shared" si="192"/>
        <v>6.2712157032219906</v>
      </c>
      <c r="V406" s="123">
        <f t="shared" si="192"/>
        <v>6.0384963979637893</v>
      </c>
      <c r="W406" s="123">
        <f t="shared" si="192"/>
        <v>5.760552174673184</v>
      </c>
      <c r="X406" s="123">
        <f t="shared" si="192"/>
        <v>5.3490955121330597</v>
      </c>
      <c r="Y406" s="123">
        <f t="shared" si="192"/>
        <v>5.2209600355426913</v>
      </c>
      <c r="DA406" s="130" t="s">
        <v>4561</v>
      </c>
    </row>
    <row r="407" spans="1:105" ht="12" customHeight="1" x14ac:dyDescent="0.25">
      <c r="A407" s="97" t="s">
        <v>53</v>
      </c>
      <c r="B407" s="99"/>
      <c r="C407" s="99">
        <v>18.55897358081662</v>
      </c>
      <c r="D407" s="99">
        <v>16.514459279276743</v>
      </c>
      <c r="E407" s="99">
        <v>16.5144937934258</v>
      </c>
      <c r="F407" s="99">
        <v>16.362407161132545</v>
      </c>
      <c r="G407" s="99">
        <v>16.302053016251364</v>
      </c>
      <c r="H407" s="99">
        <v>16.132188147843813</v>
      </c>
      <c r="I407" s="99">
        <v>14.982883055407115</v>
      </c>
      <c r="J407" s="99">
        <v>13.000449675448429</v>
      </c>
      <c r="K407" s="99">
        <v>12.299979932714756</v>
      </c>
      <c r="L407" s="99">
        <v>13.361772471740625</v>
      </c>
      <c r="M407" s="99">
        <v>10.949538036037671</v>
      </c>
      <c r="N407" s="99">
        <v>9.7189689951677352</v>
      </c>
      <c r="O407" s="99">
        <v>8.1372404288240077</v>
      </c>
      <c r="P407" s="99">
        <v>7.2177023593406249</v>
      </c>
      <c r="Q407" s="99">
        <v>6.7727265129938035</v>
      </c>
      <c r="R407" s="99">
        <v>6.4455362901375866</v>
      </c>
      <c r="S407" s="99">
        <v>6.4089204821575647</v>
      </c>
      <c r="T407" s="99">
        <v>6.4473813854075406</v>
      </c>
      <c r="U407" s="99">
        <v>6.2712157032219906</v>
      </c>
      <c r="V407" s="99">
        <v>6.0384963979637893</v>
      </c>
      <c r="W407" s="99">
        <v>5.760552174673184</v>
      </c>
      <c r="X407" s="99">
        <v>5.3490955121330597</v>
      </c>
      <c r="Y407" s="99">
        <v>5.2209600355426913</v>
      </c>
      <c r="DA407" s="63" t="s">
        <v>4562</v>
      </c>
    </row>
    <row r="408" spans="1:105" ht="12" customHeight="1" x14ac:dyDescent="0.25">
      <c r="A408" s="121" t="s">
        <v>92</v>
      </c>
      <c r="B408" s="123"/>
      <c r="C408" s="123">
        <f t="shared" ref="C408:Y408" si="193">C409</f>
        <v>1.8319246409690817</v>
      </c>
      <c r="D408" s="123">
        <f t="shared" si="193"/>
        <v>1.4717393440084019</v>
      </c>
      <c r="E408" s="123">
        <f t="shared" si="193"/>
        <v>3.095130538900249</v>
      </c>
      <c r="F408" s="123">
        <f t="shared" si="193"/>
        <v>2.3927420050882953</v>
      </c>
      <c r="G408" s="123">
        <f t="shared" si="193"/>
        <v>2.5163354041306452</v>
      </c>
      <c r="H408" s="123">
        <f t="shared" si="193"/>
        <v>2.6647111828901777</v>
      </c>
      <c r="I408" s="123">
        <f t="shared" si="193"/>
        <v>1.5456890919091546</v>
      </c>
      <c r="J408" s="123">
        <f t="shared" si="193"/>
        <v>1.6625039186865715</v>
      </c>
      <c r="K408" s="123">
        <f t="shared" si="193"/>
        <v>2.385663255615337</v>
      </c>
      <c r="L408" s="123">
        <f t="shared" si="193"/>
        <v>2.1966059073445328</v>
      </c>
      <c r="M408" s="123">
        <f t="shared" si="193"/>
        <v>2.1072259738153187</v>
      </c>
      <c r="N408" s="123">
        <f t="shared" si="193"/>
        <v>1.9675295161285886</v>
      </c>
      <c r="O408" s="123">
        <f t="shared" si="193"/>
        <v>1.1062313296222488</v>
      </c>
      <c r="P408" s="123">
        <f t="shared" si="193"/>
        <v>0.34015561467436084</v>
      </c>
      <c r="Q408" s="123">
        <f t="shared" si="193"/>
        <v>0.38243662869180356</v>
      </c>
      <c r="R408" s="123">
        <f t="shared" si="193"/>
        <v>1.5638161624531703</v>
      </c>
      <c r="S408" s="123">
        <f t="shared" si="193"/>
        <v>1.8472707983560201</v>
      </c>
      <c r="T408" s="123">
        <f t="shared" si="193"/>
        <v>1.7889161953008998</v>
      </c>
      <c r="U408" s="123">
        <f t="shared" si="193"/>
        <v>1.2725435400245737</v>
      </c>
      <c r="V408" s="123">
        <f t="shared" si="193"/>
        <v>1.3405143220951556</v>
      </c>
      <c r="W408" s="123">
        <f t="shared" si="193"/>
        <v>1.3376959514362432</v>
      </c>
      <c r="X408" s="123">
        <f t="shared" si="193"/>
        <v>1.499096581136703</v>
      </c>
      <c r="Y408" s="123">
        <f t="shared" si="193"/>
        <v>0.63936230878038292</v>
      </c>
      <c r="DA408" s="130" t="s">
        <v>4563</v>
      </c>
    </row>
    <row r="409" spans="1:105" ht="12" customHeight="1" x14ac:dyDescent="0.25">
      <c r="A409" s="97" t="s">
        <v>53</v>
      </c>
      <c r="B409" s="99"/>
      <c r="C409" s="99">
        <f>RES_hhdet_in_fecs!C147</f>
        <v>1.8319246409690817</v>
      </c>
      <c r="D409" s="99">
        <f>RES_hhdet_in_fecs!D147</f>
        <v>1.4717393440084019</v>
      </c>
      <c r="E409" s="99">
        <f>RES_hhdet_in_fecs!E147</f>
        <v>3.095130538900249</v>
      </c>
      <c r="F409" s="99">
        <f>RES_hhdet_in_fecs!F147</f>
        <v>2.3927420050882953</v>
      </c>
      <c r="G409" s="99">
        <f>RES_hhdet_in_fecs!G147</f>
        <v>2.5163354041306452</v>
      </c>
      <c r="H409" s="99">
        <f>RES_hhdet_in_fecs!H147</f>
        <v>2.6647111828901777</v>
      </c>
      <c r="I409" s="99">
        <f>RES_hhdet_in_fecs!I147</f>
        <v>1.5456890919091546</v>
      </c>
      <c r="J409" s="99">
        <f>RES_hhdet_in_fecs!J147</f>
        <v>1.6625039186865715</v>
      </c>
      <c r="K409" s="99">
        <f>RES_hhdet_in_fecs!K147</f>
        <v>2.385663255615337</v>
      </c>
      <c r="L409" s="99">
        <f>RES_hhdet_in_fecs!L147</f>
        <v>2.1966059073445328</v>
      </c>
      <c r="M409" s="99">
        <f>RES_hhdet_in_fecs!M147</f>
        <v>2.1072259738153187</v>
      </c>
      <c r="N409" s="99">
        <f>RES_hhdet_in_fecs!N147</f>
        <v>1.9675295161285886</v>
      </c>
      <c r="O409" s="99">
        <f>RES_hhdet_in_fecs!O147</f>
        <v>1.1062313296222488</v>
      </c>
      <c r="P409" s="99">
        <f>RES_hhdet_in_fecs!P147</f>
        <v>0.34015561467436084</v>
      </c>
      <c r="Q409" s="99">
        <f>RES_hhdet_in_fecs!Q147</f>
        <v>0.38243662869180356</v>
      </c>
      <c r="R409" s="99">
        <f>RES_hhdet_in_fecs!R147</f>
        <v>1.5638161624531703</v>
      </c>
      <c r="S409" s="99">
        <f>RES_hhdet_in_fecs!S147</f>
        <v>1.8472707983560201</v>
      </c>
      <c r="T409" s="99">
        <f>RES_hhdet_in_fecs!T147</f>
        <v>1.7889161953008998</v>
      </c>
      <c r="U409" s="99">
        <f>RES_hhdet_in_fecs!U147</f>
        <v>1.2725435400245737</v>
      </c>
      <c r="V409" s="99">
        <f>RES_hhdet_in_fecs!V147</f>
        <v>1.3405143220951556</v>
      </c>
      <c r="W409" s="99">
        <f>RES_hhdet_in_fecs!W147</f>
        <v>1.3376959514362432</v>
      </c>
      <c r="X409" s="99">
        <f>RES_hhdet_in_fecs!X147</f>
        <v>1.499096581136703</v>
      </c>
      <c r="Y409" s="99">
        <f>RES_hhdet_in_fecs!Y147</f>
        <v>0.63936230878038292</v>
      </c>
      <c r="DA409" s="63" t="s">
        <v>4564</v>
      </c>
    </row>
    <row r="410" spans="1:105" ht="12" customHeight="1" x14ac:dyDescent="0.25">
      <c r="A410" s="121" t="s">
        <v>55</v>
      </c>
      <c r="B410" s="123"/>
      <c r="C410" s="123">
        <v>12.673201040373625</v>
      </c>
      <c r="D410" s="123">
        <v>12.275103101840848</v>
      </c>
      <c r="E410" s="123">
        <v>11.545452085561852</v>
      </c>
      <c r="F410" s="123">
        <v>11.261021202303493</v>
      </c>
      <c r="G410" s="123">
        <v>10.989806748593384</v>
      </c>
      <c r="H410" s="123">
        <v>10.980716208008731</v>
      </c>
      <c r="I410" s="123">
        <v>10.155235871606356</v>
      </c>
      <c r="J410" s="123">
        <v>9.7466797210973635</v>
      </c>
      <c r="K410" s="123">
        <v>9.6166557865133679</v>
      </c>
      <c r="L410" s="123">
        <v>10.247853032460057</v>
      </c>
      <c r="M410" s="123">
        <v>10.427956925933231</v>
      </c>
      <c r="N410" s="123">
        <v>9.617175404570995</v>
      </c>
      <c r="O410" s="123">
        <v>9.297518821804676</v>
      </c>
      <c r="P410" s="123">
        <v>9.0926058417277584</v>
      </c>
      <c r="Q410" s="123">
        <v>8.4597471278646381</v>
      </c>
      <c r="R410" s="123">
        <v>8.5811258563164543</v>
      </c>
      <c r="S410" s="123">
        <v>8.8810414065206587</v>
      </c>
      <c r="T410" s="123">
        <v>8.9768144964338177</v>
      </c>
      <c r="U410" s="123">
        <v>8.720724611359195</v>
      </c>
      <c r="V410" s="123">
        <v>8.552587895117771</v>
      </c>
      <c r="W410" s="123">
        <v>8.6059017893740446</v>
      </c>
      <c r="X410" s="123">
        <v>8.8447498023721227</v>
      </c>
      <c r="Y410" s="123">
        <v>7.8871772695133044</v>
      </c>
      <c r="DA410" s="130" t="s">
        <v>4565</v>
      </c>
    </row>
    <row r="411" spans="1:105" ht="12" customHeight="1" x14ac:dyDescent="0.25">
      <c r="A411" s="97" t="s">
        <v>124</v>
      </c>
      <c r="B411" s="99"/>
      <c r="C411" s="99">
        <v>13.036997910362105</v>
      </c>
      <c r="D411" s="99">
        <v>12.831264335553939</v>
      </c>
      <c r="E411" s="99">
        <v>11.973102545452052</v>
      </c>
      <c r="F411" s="99">
        <v>11.924778876087363</v>
      </c>
      <c r="G411" s="99">
        <v>12.167530406966197</v>
      </c>
      <c r="H411" s="99">
        <v>11.632369068337649</v>
      </c>
      <c r="I411" s="99">
        <v>11.568542680426471</v>
      </c>
      <c r="J411" s="99">
        <v>11.542115126183219</v>
      </c>
      <c r="K411" s="99">
        <v>11.203989468218648</v>
      </c>
      <c r="L411" s="99">
        <v>11.393696928435206</v>
      </c>
      <c r="M411" s="99">
        <v>10.98176964699719</v>
      </c>
      <c r="N411" s="99">
        <v>10.539605699916141</v>
      </c>
      <c r="O411" s="99">
        <v>10.457975723854346</v>
      </c>
      <c r="P411" s="99">
        <v>9.9925259533682524</v>
      </c>
      <c r="Q411" s="99">
        <v>9.3513484851823243</v>
      </c>
      <c r="R411" s="99">
        <v>9.4656154530608454</v>
      </c>
      <c r="S411" s="99">
        <v>9.6908759177527539</v>
      </c>
      <c r="T411" s="99">
        <v>9.5718581312555759</v>
      </c>
      <c r="U411" s="99">
        <v>8.9822099909825148</v>
      </c>
      <c r="V411" s="99">
        <v>8.6656747198570727</v>
      </c>
      <c r="W411" s="99">
        <v>9.0983874138156313</v>
      </c>
      <c r="X411" s="99">
        <v>9.8891620063434917</v>
      </c>
      <c r="Y411" s="99">
        <v>8.1897824253437079</v>
      </c>
      <c r="DA411" s="63" t="s">
        <v>4566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7.6953440661679355</v>
      </c>
      <c r="E412" s="99">
        <v>7.01591119991628</v>
      </c>
      <c r="F412" s="99">
        <v>7.1014240318998949</v>
      </c>
      <c r="G412" s="99">
        <v>7.2646543668467398</v>
      </c>
      <c r="H412" s="99">
        <v>7.0979056801629357</v>
      </c>
      <c r="I412" s="99">
        <v>7.0149384721155057</v>
      </c>
      <c r="J412" s="99">
        <v>7.022159569899534</v>
      </c>
      <c r="K412" s="99">
        <v>6.8414904913452794</v>
      </c>
      <c r="L412" s="99">
        <v>7.0098593474383142</v>
      </c>
      <c r="M412" s="99">
        <v>7.0074681862338206</v>
      </c>
      <c r="N412" s="99">
        <v>6.7500413741832803</v>
      </c>
      <c r="O412" s="99">
        <v>6.8561145957815643</v>
      </c>
      <c r="P412" s="99">
        <v>6.9924222548200934</v>
      </c>
      <c r="Q412" s="99">
        <v>6.594820578307683</v>
      </c>
      <c r="R412" s="99">
        <v>6.8784829282507474</v>
      </c>
      <c r="S412" s="99">
        <v>7.267693171496509</v>
      </c>
      <c r="T412" s="99">
        <v>7.3331696034999458</v>
      </c>
      <c r="U412" s="99">
        <v>7.0181572537255459</v>
      </c>
      <c r="V412" s="99">
        <v>6.8165240575246431</v>
      </c>
      <c r="W412" s="99">
        <v>7.2384467866308935</v>
      </c>
      <c r="X412" s="99">
        <v>7.9314223262881365</v>
      </c>
      <c r="Y412" s="99">
        <v>6.5336920394731308</v>
      </c>
      <c r="DA412" s="63" t="s">
        <v>4567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1.1443166526288124</v>
      </c>
      <c r="E413" s="102">
        <v>0.62940512029941365</v>
      </c>
      <c r="F413" s="102">
        <v>0.82513133787083559</v>
      </c>
      <c r="G413" s="102">
        <v>0.8151384809686445</v>
      </c>
      <c r="H413" s="102">
        <v>1.0636871913867496</v>
      </c>
      <c r="I413" s="102">
        <v>0.86420489199019335</v>
      </c>
      <c r="J413" s="102">
        <v>0.81137013242667666</v>
      </c>
      <c r="K413" s="102">
        <v>0.73819960657691508</v>
      </c>
      <c r="L413" s="102">
        <v>0.75073619354618226</v>
      </c>
      <c r="M413" s="102">
        <v>1.0905866480307116</v>
      </c>
      <c r="N413" s="102">
        <v>0.68584516566259945</v>
      </c>
      <c r="O413" s="102">
        <v>0.42914760684822501</v>
      </c>
      <c r="P413" s="102">
        <v>0.8523326303714206</v>
      </c>
      <c r="Q413" s="102">
        <v>0.16651985709339862</v>
      </c>
      <c r="R413" s="102">
        <v>0.28663120559028832</v>
      </c>
      <c r="S413" s="102">
        <v>0.54913559121630384</v>
      </c>
      <c r="T413" s="102">
        <v>0.63281490688487008</v>
      </c>
      <c r="U413" s="102">
        <v>0.74657286265162159</v>
      </c>
      <c r="V413" s="102">
        <v>0.57409670778314503</v>
      </c>
      <c r="W413" s="102">
        <v>0.69614968666644339</v>
      </c>
      <c r="X413" s="102">
        <v>0.86016782833328997</v>
      </c>
      <c r="Y413" s="102">
        <v>0.52797681908858429</v>
      </c>
      <c r="DA413" s="131" t="s">
        <v>4568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6.5510274135391251</v>
      </c>
      <c r="E414" s="105">
        <v>6.3865060796168667</v>
      </c>
      <c r="F414" s="105">
        <v>6.2762926940290598</v>
      </c>
      <c r="G414" s="105">
        <v>6.4495158858780961</v>
      </c>
      <c r="H414" s="105">
        <v>6.0342184887761849</v>
      </c>
      <c r="I414" s="105">
        <v>6.1507335801253138</v>
      </c>
      <c r="J414" s="105">
        <v>6.2107894374728563</v>
      </c>
      <c r="K414" s="105">
        <v>6.1032908847683638</v>
      </c>
      <c r="L414" s="105">
        <v>6.2591231538921326</v>
      </c>
      <c r="M414" s="105">
        <v>5.9168815382031097</v>
      </c>
      <c r="N414" s="105">
        <v>6.0641962085206806</v>
      </c>
      <c r="O414" s="105">
        <v>6.4269669889333398</v>
      </c>
      <c r="P414" s="105">
        <v>6.1400896244486711</v>
      </c>
      <c r="Q414" s="105">
        <v>6.4283007212142858</v>
      </c>
      <c r="R414" s="105">
        <v>6.5918517226604587</v>
      </c>
      <c r="S414" s="105">
        <v>6.7185575802802067</v>
      </c>
      <c r="T414" s="105">
        <v>6.700354696615074</v>
      </c>
      <c r="U414" s="105">
        <v>6.2715843910739242</v>
      </c>
      <c r="V414" s="105">
        <v>6.2424273497414982</v>
      </c>
      <c r="W414" s="105">
        <v>6.5422970999644505</v>
      </c>
      <c r="X414" s="105">
        <v>7.071254497954846</v>
      </c>
      <c r="Y414" s="105">
        <v>6.0057152203845456</v>
      </c>
      <c r="DA414" s="132" t="s">
        <v>4569</v>
      </c>
    </row>
    <row r="415" spans="1:105" ht="12" customHeight="1" x14ac:dyDescent="0.25">
      <c r="A415" s="106" t="s">
        <v>122</v>
      </c>
      <c r="B415" s="102"/>
      <c r="C415" s="102">
        <v>12.611441592692248</v>
      </c>
      <c r="D415" s="102">
        <v>11.456543200760223</v>
      </c>
      <c r="E415" s="102">
        <v>10.443177053175395</v>
      </c>
      <c r="F415" s="102">
        <v>10.428358870637361</v>
      </c>
      <c r="G415" s="102">
        <v>10.448493316113327</v>
      </c>
      <c r="H415" s="102">
        <v>10.992115643374769</v>
      </c>
      <c r="I415" s="102">
        <v>10.619022197947956</v>
      </c>
      <c r="J415" s="102">
        <v>10.45849792241556</v>
      </c>
      <c r="K415" s="102">
        <v>10.06105499597124</v>
      </c>
      <c r="L415" s="102">
        <v>10.415420751993947</v>
      </c>
      <c r="M415" s="102">
        <v>10.412824251971728</v>
      </c>
      <c r="N415" s="102">
        <v>9.9646333367715059</v>
      </c>
      <c r="O415" s="102">
        <v>9.5304371264917425</v>
      </c>
      <c r="P415" s="102">
        <v>9.7370837009236606</v>
      </c>
      <c r="Q415" s="102">
        <v>8.9415807514563301</v>
      </c>
      <c r="R415" s="102">
        <v>9.1643950401132397</v>
      </c>
      <c r="S415" s="102">
        <v>9.462289866717521</v>
      </c>
      <c r="T415" s="102">
        <v>9.536340985822914</v>
      </c>
      <c r="U415" s="102">
        <v>9.5433990559733193</v>
      </c>
      <c r="V415" s="102">
        <v>9.4386986099539598</v>
      </c>
      <c r="W415" s="102">
        <v>9.3208203434830921</v>
      </c>
      <c r="X415" s="102">
        <v>9.0425682089735631</v>
      </c>
      <c r="Y415" s="102">
        <v>8.472597942946523</v>
      </c>
      <c r="DA415" s="131" t="s">
        <v>4570</v>
      </c>
    </row>
    <row r="416" spans="1:105" ht="12" customHeight="1" x14ac:dyDescent="0.25">
      <c r="A416" s="107" t="s">
        <v>121</v>
      </c>
      <c r="B416" s="105"/>
      <c r="C416" s="105">
        <v>8.927738844950996</v>
      </c>
      <c r="D416" s="105">
        <v>7.5593116828548519</v>
      </c>
      <c r="E416" s="105">
        <v>6.7609528173835018</v>
      </c>
      <c r="F416" s="105">
        <v>6.8342572025716208</v>
      </c>
      <c r="G416" s="105">
        <v>6.8532836559190997</v>
      </c>
      <c r="H416" s="105">
        <v>7.3328524031507119</v>
      </c>
      <c r="I416" s="105">
        <v>7.0400452933426196</v>
      </c>
      <c r="J416" s="105">
        <v>6.9437520470750504</v>
      </c>
      <c r="K416" s="105">
        <v>6.6867544966529504</v>
      </c>
      <c r="L416" s="105">
        <v>6.9441406234685088</v>
      </c>
      <c r="M416" s="105">
        <v>7.1052720425942502</v>
      </c>
      <c r="N416" s="105">
        <v>6.7595466232214454</v>
      </c>
      <c r="O416" s="105">
        <v>6.5026756018922685</v>
      </c>
      <c r="P416" s="105">
        <v>6.9693345487593739</v>
      </c>
      <c r="Q416" s="105">
        <v>6.3601231651637065</v>
      </c>
      <c r="R416" s="105">
        <v>6.67415028706779</v>
      </c>
      <c r="S416" s="105">
        <v>7.0726364815966578</v>
      </c>
      <c r="T416" s="105">
        <v>7.226605938412054</v>
      </c>
      <c r="U416" s="105">
        <v>7.3475007528574023</v>
      </c>
      <c r="V416" s="105">
        <v>7.3106903019441853</v>
      </c>
      <c r="W416" s="105">
        <v>7.3203532347987785</v>
      </c>
      <c r="X416" s="105">
        <v>7.2289045152969447</v>
      </c>
      <c r="Y416" s="105">
        <v>6.8318353381918859</v>
      </c>
      <c r="DA416" s="132" t="s">
        <v>4571</v>
      </c>
    </row>
    <row r="417" spans="1:105" ht="12" customHeight="1" x14ac:dyDescent="0.25">
      <c r="A417" s="108" t="s">
        <v>53</v>
      </c>
      <c r="B417" s="99"/>
      <c r="C417" s="99">
        <v>2.7815568416014771</v>
      </c>
      <c r="D417" s="99">
        <v>1.0200830972165107</v>
      </c>
      <c r="E417" s="99">
        <v>0.53599817640668468</v>
      </c>
      <c r="F417" s="99">
        <v>0.7159308113610493</v>
      </c>
      <c r="G417" s="99">
        <v>0.69208038543738004</v>
      </c>
      <c r="H417" s="99">
        <v>1.0143402831297901</v>
      </c>
      <c r="I417" s="99">
        <v>0.79556322251709255</v>
      </c>
      <c r="J417" s="99">
        <v>0.73406033931235337</v>
      </c>
      <c r="K417" s="99">
        <v>0.65767929569964312</v>
      </c>
      <c r="L417" s="99">
        <v>0.67501045148262073</v>
      </c>
      <c r="M417" s="99">
        <v>1.0197891127320264</v>
      </c>
      <c r="N417" s="99">
        <v>0.64184532417529916</v>
      </c>
      <c r="O417" s="99">
        <v>0.36300409213381374</v>
      </c>
      <c r="P417" s="99">
        <v>0.8356917124422939</v>
      </c>
      <c r="Q417" s="99">
        <v>0.11756696001882773</v>
      </c>
      <c r="R417" s="99">
        <v>0.2360900761859466</v>
      </c>
      <c r="S417" s="99">
        <v>0.52416887860128802</v>
      </c>
      <c r="T417" s="99">
        <v>0.62393205047934219</v>
      </c>
      <c r="U417" s="99">
        <v>0.81656241318461997</v>
      </c>
      <c r="V417" s="99">
        <v>0.66304734509872598</v>
      </c>
      <c r="W417" s="99">
        <v>0.69440866317909256</v>
      </c>
      <c r="X417" s="99">
        <v>0.73406697947388033</v>
      </c>
      <c r="Y417" s="99">
        <v>0.56586313198198124</v>
      </c>
      <c r="DA417" s="63" t="s">
        <v>4572</v>
      </c>
    </row>
    <row r="418" spans="1:105" ht="12" customHeight="1" x14ac:dyDescent="0.25">
      <c r="A418" s="108" t="s">
        <v>52</v>
      </c>
      <c r="B418" s="99"/>
      <c r="C418" s="99">
        <v>6.1461820033495185</v>
      </c>
      <c r="D418" s="99">
        <v>6.539228585638341</v>
      </c>
      <c r="E418" s="99">
        <v>6.2249546409768159</v>
      </c>
      <c r="F418" s="99">
        <v>6.1183263912105721</v>
      </c>
      <c r="G418" s="99">
        <v>6.1612032704817192</v>
      </c>
      <c r="H418" s="99">
        <v>6.3185121200209222</v>
      </c>
      <c r="I418" s="99">
        <v>6.2444820708255264</v>
      </c>
      <c r="J418" s="99">
        <v>6.2096917077626976</v>
      </c>
      <c r="K418" s="99">
        <v>6.0290752009533062</v>
      </c>
      <c r="L418" s="99">
        <v>6.2691301719858883</v>
      </c>
      <c r="M418" s="99">
        <v>6.0854829298622235</v>
      </c>
      <c r="N418" s="99">
        <v>6.1177012990461455</v>
      </c>
      <c r="O418" s="99">
        <v>6.1396715097584558</v>
      </c>
      <c r="P418" s="99">
        <v>6.1336428363170796</v>
      </c>
      <c r="Q418" s="99">
        <v>6.2425562051448793</v>
      </c>
      <c r="R418" s="99">
        <v>6.4380602108818437</v>
      </c>
      <c r="S418" s="99">
        <v>6.5484676029953688</v>
      </c>
      <c r="T418" s="99">
        <v>6.6026738879327098</v>
      </c>
      <c r="U418" s="99">
        <v>6.5309383396727823</v>
      </c>
      <c r="V418" s="99">
        <v>6.6476429568454583</v>
      </c>
      <c r="W418" s="99">
        <v>6.6259445716196854</v>
      </c>
      <c r="X418" s="99">
        <v>6.4948375358230637</v>
      </c>
      <c r="Y418" s="99">
        <v>6.2659722062099048</v>
      </c>
      <c r="DA418" s="63" t="s">
        <v>4573</v>
      </c>
    </row>
    <row r="419" spans="1:105" ht="12" customHeight="1" x14ac:dyDescent="0.25">
      <c r="A419" s="121" t="s">
        <v>54</v>
      </c>
      <c r="B419" s="123"/>
      <c r="C419" s="123">
        <v>6.4099302518829813</v>
      </c>
      <c r="D419" s="123">
        <v>6.3859229604078269</v>
      </c>
      <c r="E419" s="123">
        <v>6.3874552914239811</v>
      </c>
      <c r="F419" s="123">
        <v>6.3261073729384698</v>
      </c>
      <c r="G419" s="123">
        <v>6.2777098851238424</v>
      </c>
      <c r="H419" s="123">
        <v>7.0151870329036816</v>
      </c>
      <c r="I419" s="123">
        <v>6.8331936260914485</v>
      </c>
      <c r="J419" s="123">
        <v>6.6807928561175238</v>
      </c>
      <c r="K419" s="123">
        <v>6.470858334980079</v>
      </c>
      <c r="L419" s="123">
        <v>6.6151960759296919</v>
      </c>
      <c r="M419" s="123">
        <v>5.9654239489796428</v>
      </c>
      <c r="N419" s="123">
        <v>5.6183219000309492</v>
      </c>
      <c r="O419" s="123">
        <v>4.8765209828864213</v>
      </c>
      <c r="P419" s="123">
        <v>5.3289879551061636</v>
      </c>
      <c r="Q419" s="123">
        <v>5.1396265523552032</v>
      </c>
      <c r="R419" s="123">
        <v>5.1510956269771482</v>
      </c>
      <c r="S419" s="123">
        <v>5.1923955160640922</v>
      </c>
      <c r="T419" s="123">
        <v>5.4237434975402943</v>
      </c>
      <c r="U419" s="123">
        <v>4.9424953823691471</v>
      </c>
      <c r="V419" s="123">
        <v>4.8489496638260619</v>
      </c>
      <c r="W419" s="123">
        <v>4.8847998765887848</v>
      </c>
      <c r="X419" s="123">
        <v>4.9585743129440791</v>
      </c>
      <c r="Y419" s="123">
        <v>4.6208747288617706</v>
      </c>
      <c r="DA419" s="130" t="s">
        <v>4574</v>
      </c>
    </row>
    <row r="420" spans="1:105" ht="12" customHeight="1" x14ac:dyDescent="0.25">
      <c r="A420" s="97" t="s">
        <v>50</v>
      </c>
      <c r="B420" s="99"/>
      <c r="C420" s="99">
        <v>7.4905636845869559</v>
      </c>
      <c r="D420" s="99">
        <v>7.6232069399713911</v>
      </c>
      <c r="E420" s="99">
        <v>7.6442074421498747</v>
      </c>
      <c r="F420" s="99">
        <v>7.8049989467768723</v>
      </c>
      <c r="G420" s="99">
        <v>7.9154480280836319</v>
      </c>
      <c r="H420" s="99">
        <v>8.0972470307571722</v>
      </c>
      <c r="I420" s="99">
        <v>8.2505401154576923</v>
      </c>
      <c r="J420" s="99">
        <v>8.2700558195093592</v>
      </c>
      <c r="K420" s="99">
        <v>8.0522348562445423</v>
      </c>
      <c r="L420" s="99">
        <v>7.8348938640660064</v>
      </c>
      <c r="M420" s="99">
        <v>7.173518528610094</v>
      </c>
      <c r="N420" s="99">
        <v>6.8445750304903292</v>
      </c>
      <c r="O420" s="99">
        <v>6.5780812822996637</v>
      </c>
      <c r="P420" s="99">
        <v>6.4857095621565284</v>
      </c>
      <c r="Q420" s="99">
        <v>6.5240874465843053</v>
      </c>
      <c r="R420" s="99">
        <v>6.6209069829352876</v>
      </c>
      <c r="S420" s="99">
        <v>6.7761591232734464</v>
      </c>
      <c r="T420" s="99">
        <v>7.0917739132740802</v>
      </c>
      <c r="U420" s="99">
        <v>6.3173597778811006</v>
      </c>
      <c r="V420" s="99">
        <v>6.0923460320836407</v>
      </c>
      <c r="W420" s="99">
        <v>6.4117073397791096</v>
      </c>
      <c r="X420" s="99">
        <v>7.1801205827218544</v>
      </c>
      <c r="Y420" s="99">
        <v>5.9575918228648534</v>
      </c>
      <c r="DA420" s="63" t="s">
        <v>4575</v>
      </c>
    </row>
    <row r="421" spans="1:105" ht="12" customHeight="1" x14ac:dyDescent="0.25">
      <c r="A421" s="109" t="s">
        <v>120</v>
      </c>
      <c r="B421" s="110"/>
      <c r="C421" s="110">
        <v>6.1194019946518292</v>
      </c>
      <c r="D421" s="110">
        <v>5.9050123538898394</v>
      </c>
      <c r="E421" s="110">
        <v>5.9195137268400897</v>
      </c>
      <c r="F421" s="110">
        <v>5.7828809161322567</v>
      </c>
      <c r="G421" s="110">
        <v>5.7807136049016385</v>
      </c>
      <c r="H421" s="110">
        <v>6.7448364469326902</v>
      </c>
      <c r="I421" s="110">
        <v>6.4729004341317466</v>
      </c>
      <c r="J421" s="110">
        <v>6.2888345177261957</v>
      </c>
      <c r="K421" s="110">
        <v>5.9899985198809569</v>
      </c>
      <c r="L421" s="110">
        <v>6.2019705005541157</v>
      </c>
      <c r="M421" s="110">
        <v>5.5223114522171866</v>
      </c>
      <c r="N421" s="110">
        <v>5.2482242414110667</v>
      </c>
      <c r="O421" s="110">
        <v>4.4079773400070179</v>
      </c>
      <c r="P421" s="110">
        <v>5.0110908480018121</v>
      </c>
      <c r="Q421" s="110">
        <v>4.8225911519473863</v>
      </c>
      <c r="R421" s="110">
        <v>4.7576018191177747</v>
      </c>
      <c r="S421" s="110">
        <v>4.7428973908295529</v>
      </c>
      <c r="T421" s="110">
        <v>5.0461038051541927</v>
      </c>
      <c r="U421" s="110">
        <v>4.6916046212283282</v>
      </c>
      <c r="V421" s="110">
        <v>4.6041046034731306</v>
      </c>
      <c r="W421" s="110">
        <v>4.5511152271410937</v>
      </c>
      <c r="X421" s="110">
        <v>4.4927787350804076</v>
      </c>
      <c r="Y421" s="110">
        <v>4.3219907943599587</v>
      </c>
      <c r="DA421" s="60" t="s">
        <v>4576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46.063024901110019</v>
      </c>
      <c r="D423" s="118">
        <f t="shared" si="194"/>
        <v>43.201759441615764</v>
      </c>
      <c r="E423" s="118">
        <f t="shared" si="194"/>
        <v>48.269053074402386</v>
      </c>
      <c r="F423" s="118">
        <f t="shared" si="194"/>
        <v>48.073563913480143</v>
      </c>
      <c r="G423" s="118">
        <f t="shared" si="194"/>
        <v>50.160767801515313</v>
      </c>
      <c r="H423" s="118">
        <f t="shared" si="194"/>
        <v>52.68570940338801</v>
      </c>
      <c r="I423" s="118">
        <f t="shared" si="194"/>
        <v>48.763596266725614</v>
      </c>
      <c r="J423" s="118">
        <f t="shared" si="194"/>
        <v>46.080955456657328</v>
      </c>
      <c r="K423" s="118">
        <f t="shared" si="194"/>
        <v>47.659290578042587</v>
      </c>
      <c r="L423" s="118">
        <f t="shared" si="194"/>
        <v>51.67713205619404</v>
      </c>
      <c r="M423" s="118">
        <f t="shared" si="194"/>
        <v>46.524415081518391</v>
      </c>
      <c r="N423" s="118">
        <f t="shared" si="194"/>
        <v>44.368637131896186</v>
      </c>
      <c r="O423" s="118">
        <f t="shared" si="194"/>
        <v>38.401977367766975</v>
      </c>
      <c r="P423" s="118">
        <f t="shared" si="194"/>
        <v>35.163058859734448</v>
      </c>
      <c r="Q423" s="118">
        <f t="shared" si="194"/>
        <v>34.689905424021923</v>
      </c>
      <c r="R423" s="118">
        <f t="shared" ref="R423:V423" si="195">R424+R426+R428+R437</f>
        <v>38.382615561444858</v>
      </c>
      <c r="S423" s="118">
        <f t="shared" si="195"/>
        <v>39.810119852007716</v>
      </c>
      <c r="T423" s="118">
        <f t="shared" si="195"/>
        <v>40.400673053197536</v>
      </c>
      <c r="U423" s="118">
        <f t="shared" si="195"/>
        <v>37.643194141681889</v>
      </c>
      <c r="V423" s="118">
        <f t="shared" si="195"/>
        <v>37.180252906166764</v>
      </c>
      <c r="W423" s="118">
        <f t="shared" ref="W423:Y423" si="196">W424+W426+W428+W437</f>
        <v>36.45536757928781</v>
      </c>
      <c r="X423" s="118">
        <f t="shared" si="196"/>
        <v>36.456525735129233</v>
      </c>
      <c r="Y423" s="118">
        <f t="shared" si="196"/>
        <v>32.034683945887139</v>
      </c>
      <c r="DA423" s="129" t="s">
        <v>4728</v>
      </c>
    </row>
    <row r="424" spans="1:105" ht="12" customHeight="1" x14ac:dyDescent="0.25">
      <c r="A424" s="121" t="s">
        <v>57</v>
      </c>
      <c r="B424" s="123"/>
      <c r="C424" s="123">
        <f t="shared" ref="C424:Y424" si="197">C425</f>
        <v>30.064896472081074</v>
      </c>
      <c r="D424" s="123">
        <f t="shared" si="197"/>
        <v>28.307936700694999</v>
      </c>
      <c r="E424" s="123">
        <f t="shared" si="197"/>
        <v>29.889263847943585</v>
      </c>
      <c r="F424" s="123">
        <f t="shared" si="197"/>
        <v>31.191547430441048</v>
      </c>
      <c r="G424" s="123">
        <f t="shared" si="197"/>
        <v>32.672725804944257</v>
      </c>
      <c r="H424" s="123">
        <f t="shared" si="197"/>
        <v>33.934499783367713</v>
      </c>
      <c r="I424" s="123">
        <f t="shared" si="197"/>
        <v>33.029118118912081</v>
      </c>
      <c r="J424" s="123">
        <f t="shared" si="197"/>
        <v>30.003085869317587</v>
      </c>
      <c r="K424" s="123">
        <f t="shared" si="197"/>
        <v>29.69749046148463</v>
      </c>
      <c r="L424" s="123">
        <f t="shared" si="197"/>
        <v>33.730576185937117</v>
      </c>
      <c r="M424" s="123">
        <f t="shared" si="197"/>
        <v>29.113564375403872</v>
      </c>
      <c r="N424" s="123">
        <f t="shared" si="197"/>
        <v>27.457477919999821</v>
      </c>
      <c r="O424" s="123">
        <f t="shared" si="197"/>
        <v>24.620714451676342</v>
      </c>
      <c r="P424" s="123">
        <f t="shared" si="197"/>
        <v>23.387418347853444</v>
      </c>
      <c r="Q424" s="123">
        <f t="shared" si="197"/>
        <v>23.075865028721886</v>
      </c>
      <c r="R424" s="123">
        <f t="shared" si="197"/>
        <v>22.08981951800763</v>
      </c>
      <c r="S424" s="123">
        <f t="shared" si="197"/>
        <v>22.06749005140097</v>
      </c>
      <c r="T424" s="123">
        <f t="shared" si="197"/>
        <v>22.459889392438779</v>
      </c>
      <c r="U424" s="123">
        <f t="shared" si="197"/>
        <v>21.908888220625673</v>
      </c>
      <c r="V424" s="123">
        <f t="shared" si="197"/>
        <v>21.270134251794794</v>
      </c>
      <c r="W424" s="123">
        <f t="shared" si="197"/>
        <v>20.328945804546091</v>
      </c>
      <c r="X424" s="123">
        <f t="shared" si="197"/>
        <v>19.357324770802951</v>
      </c>
      <c r="Y424" s="123">
        <f t="shared" si="197"/>
        <v>19.168964642688543</v>
      </c>
      <c r="DA424" s="130" t="s">
        <v>4729</v>
      </c>
    </row>
    <row r="425" spans="1:105" ht="12" customHeight="1" x14ac:dyDescent="0.25">
      <c r="A425" s="97" t="s">
        <v>53</v>
      </c>
      <c r="B425" s="99"/>
      <c r="C425" s="99">
        <v>30.064896472081074</v>
      </c>
      <c r="D425" s="99">
        <v>28.307936700694999</v>
      </c>
      <c r="E425" s="99">
        <v>29.889263847943585</v>
      </c>
      <c r="F425" s="99">
        <v>31.191547430441048</v>
      </c>
      <c r="G425" s="99">
        <v>32.672725804944257</v>
      </c>
      <c r="H425" s="99">
        <v>33.934499783367713</v>
      </c>
      <c r="I425" s="99">
        <v>33.029118118912081</v>
      </c>
      <c r="J425" s="99">
        <v>30.003085869317587</v>
      </c>
      <c r="K425" s="99">
        <v>29.69749046148463</v>
      </c>
      <c r="L425" s="99">
        <v>33.730576185937117</v>
      </c>
      <c r="M425" s="99">
        <v>29.113564375403872</v>
      </c>
      <c r="N425" s="99">
        <v>27.457477919999821</v>
      </c>
      <c r="O425" s="99">
        <v>24.620714451676342</v>
      </c>
      <c r="P425" s="99">
        <v>23.387418347853444</v>
      </c>
      <c r="Q425" s="99">
        <v>23.075865028721886</v>
      </c>
      <c r="R425" s="99">
        <v>22.08981951800763</v>
      </c>
      <c r="S425" s="99">
        <v>22.06749005140097</v>
      </c>
      <c r="T425" s="99">
        <v>22.459889392438779</v>
      </c>
      <c r="U425" s="99">
        <v>21.908888220625673</v>
      </c>
      <c r="V425" s="99">
        <v>21.270134251794794</v>
      </c>
      <c r="W425" s="99">
        <v>20.328945804546091</v>
      </c>
      <c r="X425" s="99">
        <v>19.357324770802951</v>
      </c>
      <c r="Y425" s="99">
        <v>19.168964642688543</v>
      </c>
      <c r="DA425" s="63" t="s">
        <v>4730</v>
      </c>
    </row>
    <row r="426" spans="1:105" ht="12" customHeight="1" x14ac:dyDescent="0.25">
      <c r="A426" s="121" t="s">
        <v>92</v>
      </c>
      <c r="B426" s="123"/>
      <c r="C426" s="123">
        <f t="shared" ref="C426:Y426" si="198">C427</f>
        <v>3.9842699298046993</v>
      </c>
      <c r="D426" s="123">
        <f t="shared" si="198"/>
        <v>3.3298793381682246</v>
      </c>
      <c r="E426" s="123">
        <f t="shared" si="198"/>
        <v>7.2781945917025137</v>
      </c>
      <c r="F426" s="123">
        <f t="shared" si="198"/>
        <v>5.8410764564115452</v>
      </c>
      <c r="G426" s="123">
        <f t="shared" si="198"/>
        <v>6.3715226296523308</v>
      </c>
      <c r="H426" s="123">
        <f t="shared" si="198"/>
        <v>6.9925117157429151</v>
      </c>
      <c r="I426" s="123">
        <f t="shared" si="198"/>
        <v>4.2003008987591919</v>
      </c>
      <c r="J426" s="123">
        <f t="shared" si="198"/>
        <v>4.6757784479508739</v>
      </c>
      <c r="K426" s="123">
        <f t="shared" si="198"/>
        <v>6.9415399339024502</v>
      </c>
      <c r="L426" s="123">
        <f t="shared" si="198"/>
        <v>6.6097515219146423</v>
      </c>
      <c r="M426" s="123">
        <f t="shared" si="198"/>
        <v>6.580788275779395</v>
      </c>
      <c r="N426" s="123">
        <f t="shared" si="198"/>
        <v>6.4043275644219637</v>
      </c>
      <c r="O426" s="123">
        <f t="shared" si="198"/>
        <v>3.766695428446837</v>
      </c>
      <c r="P426" s="123">
        <f t="shared" si="198"/>
        <v>1.2103683696502749</v>
      </c>
      <c r="Q426" s="123">
        <f t="shared" si="198"/>
        <v>1.4058112796755178</v>
      </c>
      <c r="R426" s="123">
        <f t="shared" si="198"/>
        <v>5.7883493699040276</v>
      </c>
      <c r="S426" s="123">
        <f t="shared" si="198"/>
        <v>6.8427681682551853</v>
      </c>
      <c r="T426" s="123">
        <f t="shared" si="198"/>
        <v>6.6322378954586991</v>
      </c>
      <c r="U426" s="123">
        <f t="shared" si="198"/>
        <v>4.7222851083197943</v>
      </c>
      <c r="V426" s="123">
        <f t="shared" si="198"/>
        <v>4.987913541570383</v>
      </c>
      <c r="W426" s="123">
        <f t="shared" si="198"/>
        <v>5.0213008128442889</v>
      </c>
      <c r="X426" s="123">
        <f t="shared" si="198"/>
        <v>5.6883074497824859</v>
      </c>
      <c r="Y426" s="123">
        <f t="shared" si="198"/>
        <v>2.4554552083734453</v>
      </c>
      <c r="DA426" s="130" t="s">
        <v>4731</v>
      </c>
    </row>
    <row r="427" spans="1:105" ht="12" customHeight="1" x14ac:dyDescent="0.25">
      <c r="A427" s="97" t="s">
        <v>53</v>
      </c>
      <c r="B427" s="99"/>
      <c r="C427" s="99">
        <f>RES_hhdet_in_tess!C147</f>
        <v>3.9842699298046993</v>
      </c>
      <c r="D427" s="99">
        <f>RES_hhdet_in_tess!D147</f>
        <v>3.3298793381682246</v>
      </c>
      <c r="E427" s="99">
        <f>RES_hhdet_in_tess!E147</f>
        <v>7.2781945917025137</v>
      </c>
      <c r="F427" s="99">
        <f>RES_hhdet_in_tess!F147</f>
        <v>5.8410764564115452</v>
      </c>
      <c r="G427" s="99">
        <f>RES_hhdet_in_tess!G147</f>
        <v>6.3715226296523308</v>
      </c>
      <c r="H427" s="99">
        <f>RES_hhdet_in_tess!H147</f>
        <v>6.9925117157429151</v>
      </c>
      <c r="I427" s="99">
        <f>RES_hhdet_in_tess!I147</f>
        <v>4.2003008987591919</v>
      </c>
      <c r="J427" s="99">
        <f>RES_hhdet_in_tess!J147</f>
        <v>4.6757784479508739</v>
      </c>
      <c r="K427" s="99">
        <f>RES_hhdet_in_tess!K147</f>
        <v>6.9415399339024502</v>
      </c>
      <c r="L427" s="99">
        <f>RES_hhdet_in_tess!L147</f>
        <v>6.6097515219146423</v>
      </c>
      <c r="M427" s="99">
        <f>RES_hhdet_in_tess!M147</f>
        <v>6.580788275779395</v>
      </c>
      <c r="N427" s="99">
        <f>RES_hhdet_in_tess!N147</f>
        <v>6.4043275644219637</v>
      </c>
      <c r="O427" s="99">
        <f>RES_hhdet_in_tess!O147</f>
        <v>3.766695428446837</v>
      </c>
      <c r="P427" s="99">
        <f>RES_hhdet_in_tess!P147</f>
        <v>1.2103683696502749</v>
      </c>
      <c r="Q427" s="99">
        <f>RES_hhdet_in_tess!Q147</f>
        <v>1.4058112796755178</v>
      </c>
      <c r="R427" s="99">
        <f>RES_hhdet_in_tess!R147</f>
        <v>5.7883493699040276</v>
      </c>
      <c r="S427" s="99">
        <f>RES_hhdet_in_tess!S147</f>
        <v>6.8427681682551853</v>
      </c>
      <c r="T427" s="99">
        <f>RES_hhdet_in_tess!T147</f>
        <v>6.6322378954586991</v>
      </c>
      <c r="U427" s="99">
        <f>RES_hhdet_in_tess!U147</f>
        <v>4.7222851083197943</v>
      </c>
      <c r="V427" s="99">
        <f>RES_hhdet_in_tess!V147</f>
        <v>4.987913541570383</v>
      </c>
      <c r="W427" s="99">
        <f>RES_hhdet_in_tess!W147</f>
        <v>5.0213008128442889</v>
      </c>
      <c r="X427" s="99">
        <f>RES_hhdet_in_tess!X147</f>
        <v>5.6883074497824859</v>
      </c>
      <c r="Y427" s="99">
        <f>RES_hhdet_in_tess!Y147</f>
        <v>2.4554552083734453</v>
      </c>
      <c r="DA427" s="63" t="s">
        <v>4732</v>
      </c>
    </row>
    <row r="428" spans="1:105" ht="12" customHeight="1" x14ac:dyDescent="0.25">
      <c r="A428" s="121" t="s">
        <v>55</v>
      </c>
      <c r="B428" s="123"/>
      <c r="C428" s="123">
        <v>7.5355157797844834</v>
      </c>
      <c r="D428" s="123">
        <v>7.1891763907080284</v>
      </c>
      <c r="E428" s="123">
        <v>6.7078734763666148</v>
      </c>
      <c r="F428" s="123">
        <v>6.6892031318575498</v>
      </c>
      <c r="G428" s="123">
        <v>6.7490750245606757</v>
      </c>
      <c r="H428" s="123">
        <v>6.792211487329558</v>
      </c>
      <c r="I428" s="123">
        <v>6.703647858765426</v>
      </c>
      <c r="J428" s="123">
        <v>6.6695761723356206</v>
      </c>
      <c r="K428" s="123">
        <v>6.4780864132714964</v>
      </c>
      <c r="L428" s="123">
        <v>6.6935594492430903</v>
      </c>
      <c r="M428" s="123">
        <v>6.6544199904621362</v>
      </c>
      <c r="N428" s="123">
        <v>6.5161344757016204</v>
      </c>
      <c r="O428" s="123">
        <v>6.5388473461528225</v>
      </c>
      <c r="P428" s="123">
        <v>6.7074796351072123</v>
      </c>
      <c r="Q428" s="123">
        <v>6.4207248019932264</v>
      </c>
      <c r="R428" s="123">
        <v>6.6888282791052687</v>
      </c>
      <c r="S428" s="123">
        <v>7.0008373649094002</v>
      </c>
      <c r="T428" s="123">
        <v>7.0951528443996876</v>
      </c>
      <c r="U428" s="123">
        <v>7.0470335421420121</v>
      </c>
      <c r="V428" s="123">
        <v>6.9838140159051978</v>
      </c>
      <c r="W428" s="123">
        <v>7.1305780588384859</v>
      </c>
      <c r="X428" s="123">
        <v>7.367475365375622</v>
      </c>
      <c r="Y428" s="123">
        <v>6.5990553769533706</v>
      </c>
      <c r="DA428" s="130" t="s">
        <v>4733</v>
      </c>
    </row>
    <row r="429" spans="1:105" ht="12" customHeight="1" x14ac:dyDescent="0.25">
      <c r="A429" s="97" t="s">
        <v>124</v>
      </c>
      <c r="B429" s="99"/>
      <c r="C429" s="99">
        <v>7.2815053843357456</v>
      </c>
      <c r="D429" s="99">
        <v>7.1931031652024551</v>
      </c>
      <c r="E429" s="99">
        <v>6.7401952350646468</v>
      </c>
      <c r="F429" s="99">
        <v>6.7415155405618279</v>
      </c>
      <c r="G429" s="99">
        <v>6.9110739837010922</v>
      </c>
      <c r="H429" s="99">
        <v>6.6407618019296493</v>
      </c>
      <c r="I429" s="99">
        <v>6.6411776827063722</v>
      </c>
      <c r="J429" s="99">
        <v>6.6687750431722854</v>
      </c>
      <c r="K429" s="99">
        <v>6.5229193523649096</v>
      </c>
      <c r="L429" s="99">
        <v>6.6924248956172718</v>
      </c>
      <c r="M429" s="99">
        <v>6.5665091652507321</v>
      </c>
      <c r="N429" s="99">
        <v>6.4856992728381808</v>
      </c>
      <c r="O429" s="99">
        <v>6.7017721808404493</v>
      </c>
      <c r="P429" s="99">
        <v>6.7120499563279381</v>
      </c>
      <c r="Q429" s="99">
        <v>6.5413486332976634</v>
      </c>
      <c r="R429" s="99">
        <v>6.7920110411647157</v>
      </c>
      <c r="S429" s="99">
        <v>7.1163962414272683</v>
      </c>
      <c r="T429" s="99">
        <v>7.173112322625089</v>
      </c>
      <c r="U429" s="99">
        <v>6.8464108721136752</v>
      </c>
      <c r="V429" s="99">
        <v>6.6926177934537119</v>
      </c>
      <c r="W429" s="99">
        <v>7.083259942766885</v>
      </c>
      <c r="X429" s="99">
        <v>7.7323840804321504</v>
      </c>
      <c r="Y429" s="99">
        <v>6.4176759376547237</v>
      </c>
      <c r="DA429" s="63" t="s">
        <v>4734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7.1925220878566458</v>
      </c>
      <c r="E430" s="99">
        <v>6.740826388547891</v>
      </c>
      <c r="F430" s="99">
        <v>6.742769749500126</v>
      </c>
      <c r="G430" s="99">
        <v>6.9125089633978138</v>
      </c>
      <c r="H430" s="99">
        <v>6.6414630860087271</v>
      </c>
      <c r="I430" s="99">
        <v>6.6468495041890829</v>
      </c>
      <c r="J430" s="99">
        <v>6.6795808878048621</v>
      </c>
      <c r="K430" s="99">
        <v>6.5330678417449493</v>
      </c>
      <c r="L430" s="99">
        <v>6.7000902625739878</v>
      </c>
      <c r="M430" s="99">
        <v>6.5689938525195828</v>
      </c>
      <c r="N430" s="99">
        <v>6.4862409812442854</v>
      </c>
      <c r="O430" s="99">
        <v>6.7019771408970223</v>
      </c>
      <c r="P430" s="99">
        <v>6.7126074463846752</v>
      </c>
      <c r="Q430" s="99">
        <v>6.5447827923659272</v>
      </c>
      <c r="R430" s="99">
        <v>6.7975226927907819</v>
      </c>
      <c r="S430" s="99">
        <v>7.1218097208020774</v>
      </c>
      <c r="T430" s="99">
        <v>7.1745836649377885</v>
      </c>
      <c r="U430" s="99">
        <v>6.8406363915075064</v>
      </c>
      <c r="V430" s="99">
        <v>6.6858100020892017</v>
      </c>
      <c r="W430" s="99">
        <v>7.0842622818654268</v>
      </c>
      <c r="X430" s="99">
        <v>7.7438239247715748</v>
      </c>
      <c r="Y430" s="99">
        <v>6.4194483272640115</v>
      </c>
      <c r="DA430" s="63" t="s">
        <v>4735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0.6414946743175205</v>
      </c>
      <c r="E431" s="102">
        <v>0.35432030893102384</v>
      </c>
      <c r="F431" s="102">
        <v>0.46647705547106683</v>
      </c>
      <c r="G431" s="102">
        <v>0.46299307751971797</v>
      </c>
      <c r="H431" s="102">
        <v>0.60724459723254076</v>
      </c>
      <c r="I431" s="102">
        <v>0.49611592406377025</v>
      </c>
      <c r="J431" s="102">
        <v>0.46879145033200592</v>
      </c>
      <c r="K431" s="102">
        <v>0.42977695697658552</v>
      </c>
      <c r="L431" s="102">
        <v>0.44096710868185618</v>
      </c>
      <c r="M431" s="102">
        <v>0.65211231431647387</v>
      </c>
      <c r="N431" s="102">
        <v>0.42204477272360347</v>
      </c>
      <c r="O431" s="102">
        <v>0.27501015196368273</v>
      </c>
      <c r="P431" s="102">
        <v>0.57251782193600265</v>
      </c>
      <c r="Q431" s="102">
        <v>0.11648207115164393</v>
      </c>
      <c r="R431" s="102">
        <v>0.20567097013032204</v>
      </c>
      <c r="S431" s="102">
        <v>0.40325214052187053</v>
      </c>
      <c r="T431" s="102">
        <v>0.47422896832271366</v>
      </c>
      <c r="U431" s="102">
        <v>0.56905200043358017</v>
      </c>
      <c r="V431" s="102">
        <v>0.44338265234770369</v>
      </c>
      <c r="W431" s="102">
        <v>0.54196518190097576</v>
      </c>
      <c r="X431" s="102">
        <v>0.67256942681673004</v>
      </c>
      <c r="Y431" s="102">
        <v>0.41373310687946463</v>
      </c>
      <c r="DA431" s="131" t="s">
        <v>4736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6.5510274135391251</v>
      </c>
      <c r="E432" s="105">
        <v>6.3865060796168667</v>
      </c>
      <c r="F432" s="105">
        <v>6.2762926940290598</v>
      </c>
      <c r="G432" s="105">
        <v>6.4495158858780961</v>
      </c>
      <c r="H432" s="105">
        <v>6.0342184887761849</v>
      </c>
      <c r="I432" s="105">
        <v>6.1507335801253138</v>
      </c>
      <c r="J432" s="105">
        <v>6.2107894374728563</v>
      </c>
      <c r="K432" s="105">
        <v>6.1032908847683638</v>
      </c>
      <c r="L432" s="105">
        <v>6.2591231538921326</v>
      </c>
      <c r="M432" s="105">
        <v>5.9168815382031097</v>
      </c>
      <c r="N432" s="105">
        <v>6.0641962085206806</v>
      </c>
      <c r="O432" s="105">
        <v>6.4269669889333398</v>
      </c>
      <c r="P432" s="105">
        <v>6.1400896244486711</v>
      </c>
      <c r="Q432" s="105">
        <v>6.4283007212142858</v>
      </c>
      <c r="R432" s="105">
        <v>6.5918517226604587</v>
      </c>
      <c r="S432" s="105">
        <v>6.7185575802802067</v>
      </c>
      <c r="T432" s="105">
        <v>6.700354696615074</v>
      </c>
      <c r="U432" s="105">
        <v>6.2715843910739242</v>
      </c>
      <c r="V432" s="105">
        <v>6.2424273497414982</v>
      </c>
      <c r="W432" s="105">
        <v>6.5422970999644505</v>
      </c>
      <c r="X432" s="105">
        <v>7.071254497954846</v>
      </c>
      <c r="Y432" s="105">
        <v>6.0057152203845456</v>
      </c>
      <c r="DA432" s="132" t="s">
        <v>4737</v>
      </c>
    </row>
    <row r="433" spans="1:105" ht="12" customHeight="1" x14ac:dyDescent="0.25">
      <c r="A433" s="106" t="s">
        <v>122</v>
      </c>
      <c r="B433" s="102"/>
      <c r="C433" s="102">
        <v>7.8865292000344152</v>
      </c>
      <c r="D433" s="102">
        <v>7.1799109758830122</v>
      </c>
      <c r="E433" s="102">
        <v>6.5603877191049023</v>
      </c>
      <c r="F433" s="102">
        <v>6.5668061141217544</v>
      </c>
      <c r="G433" s="102">
        <v>6.5964939795942037</v>
      </c>
      <c r="H433" s="102">
        <v>6.9587858814638599</v>
      </c>
      <c r="I433" s="102">
        <v>6.7424583181593434</v>
      </c>
      <c r="J433" s="102">
        <v>6.6626173202317949</v>
      </c>
      <c r="K433" s="102">
        <v>6.4340297192019964</v>
      </c>
      <c r="L433" s="102">
        <v>6.6899318532573426</v>
      </c>
      <c r="M433" s="102">
        <v>6.7439259714038391</v>
      </c>
      <c r="N433" s="102">
        <v>6.5414834748836039</v>
      </c>
      <c r="O433" s="102">
        <v>6.3845415752990311</v>
      </c>
      <c r="P433" s="102">
        <v>6.692691102634817</v>
      </c>
      <c r="Q433" s="102">
        <v>6.2962712686848556</v>
      </c>
      <c r="R433" s="102">
        <v>6.5574585476408513</v>
      </c>
      <c r="S433" s="102">
        <v>6.8749376980948869</v>
      </c>
      <c r="T433" s="102">
        <v>7.0330654410583167</v>
      </c>
      <c r="U433" s="102">
        <v>7.142905998023247</v>
      </c>
      <c r="V433" s="102">
        <v>7.1662055601971097</v>
      </c>
      <c r="W433" s="102">
        <v>7.1684016202106857</v>
      </c>
      <c r="X433" s="102">
        <v>7.0604585990760453</v>
      </c>
      <c r="Y433" s="102">
        <v>6.7081294636796089</v>
      </c>
      <c r="DA433" s="131" t="s">
        <v>4738</v>
      </c>
    </row>
    <row r="434" spans="1:105" ht="12" customHeight="1" x14ac:dyDescent="0.25">
      <c r="A434" s="107" t="s">
        <v>121</v>
      </c>
      <c r="B434" s="105"/>
      <c r="C434" s="105">
        <v>7.8856206782712608</v>
      </c>
      <c r="D434" s="105">
        <v>7.1785231527405324</v>
      </c>
      <c r="E434" s="105">
        <v>6.5616678687671897</v>
      </c>
      <c r="F434" s="105">
        <v>6.5691527280919519</v>
      </c>
      <c r="G434" s="105">
        <v>6.598137473128185</v>
      </c>
      <c r="H434" s="105">
        <v>6.9606611903409785</v>
      </c>
      <c r="I434" s="105">
        <v>6.7496182092845443</v>
      </c>
      <c r="J434" s="105">
        <v>6.6773270381016179</v>
      </c>
      <c r="K434" s="105">
        <v>6.449660133242193</v>
      </c>
      <c r="L434" s="105">
        <v>6.702696326266377</v>
      </c>
      <c r="M434" s="105">
        <v>6.7459552586260667</v>
      </c>
      <c r="N434" s="105">
        <v>6.5390535394773392</v>
      </c>
      <c r="O434" s="105">
        <v>6.3828518264083334</v>
      </c>
      <c r="P434" s="105">
        <v>6.7080475205325021</v>
      </c>
      <c r="Q434" s="105">
        <v>6.325341731897808</v>
      </c>
      <c r="R434" s="105">
        <v>6.6069912621211611</v>
      </c>
      <c r="S434" s="105">
        <v>6.9293086503975898</v>
      </c>
      <c r="T434" s="105">
        <v>7.0628246887816433</v>
      </c>
      <c r="U434" s="105">
        <v>7.1421072245415393</v>
      </c>
      <c r="V434" s="105">
        <v>7.1510527771473278</v>
      </c>
      <c r="W434" s="105">
        <v>7.1599962969811441</v>
      </c>
      <c r="X434" s="105">
        <v>7.0679987658794596</v>
      </c>
      <c r="Y434" s="105">
        <v>6.7139910044131703</v>
      </c>
      <c r="DA434" s="132" t="s">
        <v>4739</v>
      </c>
    </row>
    <row r="435" spans="1:105" ht="12" customHeight="1" x14ac:dyDescent="0.25">
      <c r="A435" s="108" t="s">
        <v>53</v>
      </c>
      <c r="B435" s="99"/>
      <c r="C435" s="99">
        <v>1.7394386749217421</v>
      </c>
      <c r="D435" s="99">
        <v>0.63929456710219157</v>
      </c>
      <c r="E435" s="99">
        <v>0.33671322779037238</v>
      </c>
      <c r="F435" s="99">
        <v>0.45082633688137996</v>
      </c>
      <c r="G435" s="99">
        <v>0.4369342026464666</v>
      </c>
      <c r="H435" s="99">
        <v>0.64214907032005475</v>
      </c>
      <c r="I435" s="99">
        <v>0.50513613845901784</v>
      </c>
      <c r="J435" s="99">
        <v>0.46763533033892035</v>
      </c>
      <c r="K435" s="99">
        <v>0.42058493228888777</v>
      </c>
      <c r="L435" s="99">
        <v>0.43356615428048817</v>
      </c>
      <c r="M435" s="99">
        <v>0.6604723287638431</v>
      </c>
      <c r="N435" s="99">
        <v>0.42135224043119307</v>
      </c>
      <c r="O435" s="99">
        <v>0.24318031664987788</v>
      </c>
      <c r="P435" s="99">
        <v>0.57440468421542268</v>
      </c>
      <c r="Q435" s="99">
        <v>8.2785526752929356E-2</v>
      </c>
      <c r="R435" s="99">
        <v>0.16893105123931731</v>
      </c>
      <c r="S435" s="99">
        <v>0.38084104740222041</v>
      </c>
      <c r="T435" s="99">
        <v>0.46015080084893273</v>
      </c>
      <c r="U435" s="99">
        <v>0.61116888486875676</v>
      </c>
      <c r="V435" s="99">
        <v>0.50340982030186887</v>
      </c>
      <c r="W435" s="99">
        <v>0.53405172536146017</v>
      </c>
      <c r="X435" s="99">
        <v>0.57316123005639485</v>
      </c>
      <c r="Y435" s="99">
        <v>0.44801879820326446</v>
      </c>
      <c r="DA435" s="63" t="s">
        <v>4740</v>
      </c>
    </row>
    <row r="436" spans="1:105" ht="12" customHeight="1" x14ac:dyDescent="0.25">
      <c r="A436" s="108" t="s">
        <v>52</v>
      </c>
      <c r="B436" s="99"/>
      <c r="C436" s="99">
        <v>6.1461820033495185</v>
      </c>
      <c r="D436" s="99">
        <v>6.539228585638341</v>
      </c>
      <c r="E436" s="99">
        <v>6.2249546409768159</v>
      </c>
      <c r="F436" s="99">
        <v>6.1183263912105721</v>
      </c>
      <c r="G436" s="99">
        <v>6.1612032704817192</v>
      </c>
      <c r="H436" s="99">
        <v>6.3185121200209222</v>
      </c>
      <c r="I436" s="99">
        <v>6.2444820708255264</v>
      </c>
      <c r="J436" s="99">
        <v>6.2096917077626976</v>
      </c>
      <c r="K436" s="99">
        <v>6.0290752009533062</v>
      </c>
      <c r="L436" s="99">
        <v>6.2691301719858883</v>
      </c>
      <c r="M436" s="99">
        <v>6.0854829298622235</v>
      </c>
      <c r="N436" s="99">
        <v>6.1177012990461455</v>
      </c>
      <c r="O436" s="99">
        <v>6.1396715097584558</v>
      </c>
      <c r="P436" s="99">
        <v>6.1336428363170796</v>
      </c>
      <c r="Q436" s="99">
        <v>6.2425562051448793</v>
      </c>
      <c r="R436" s="99">
        <v>6.4380602108818437</v>
      </c>
      <c r="S436" s="99">
        <v>6.5484676029953688</v>
      </c>
      <c r="T436" s="99">
        <v>6.6026738879327098</v>
      </c>
      <c r="U436" s="99">
        <v>6.5309383396727823</v>
      </c>
      <c r="V436" s="99">
        <v>6.6476429568454583</v>
      </c>
      <c r="W436" s="99">
        <v>6.6259445716196854</v>
      </c>
      <c r="X436" s="99">
        <v>6.4948375358230637</v>
      </c>
      <c r="Y436" s="99">
        <v>6.2659722062099048</v>
      </c>
      <c r="DA436" s="63" t="s">
        <v>4741</v>
      </c>
    </row>
    <row r="437" spans="1:105" ht="12" customHeight="1" x14ac:dyDescent="0.25">
      <c r="A437" s="121" t="s">
        <v>54</v>
      </c>
      <c r="B437" s="123"/>
      <c r="C437" s="123">
        <v>4.4783427194397643</v>
      </c>
      <c r="D437" s="123">
        <v>4.3747670120445079</v>
      </c>
      <c r="E437" s="123">
        <v>4.3937211583896731</v>
      </c>
      <c r="F437" s="123">
        <v>4.3517368947699957</v>
      </c>
      <c r="G437" s="123">
        <v>4.3674443423580458</v>
      </c>
      <c r="H437" s="123">
        <v>4.9664864169478244</v>
      </c>
      <c r="I437" s="123">
        <v>4.8305293902889064</v>
      </c>
      <c r="J437" s="123">
        <v>4.7325149670532403</v>
      </c>
      <c r="K437" s="123">
        <v>4.5421737693840081</v>
      </c>
      <c r="L437" s="123">
        <v>4.6432448990991944</v>
      </c>
      <c r="M437" s="123">
        <v>4.1756424398729877</v>
      </c>
      <c r="N437" s="123">
        <v>3.9906971717727768</v>
      </c>
      <c r="O437" s="123">
        <v>3.4757201414909771</v>
      </c>
      <c r="P437" s="123">
        <v>3.8577925071235151</v>
      </c>
      <c r="Q437" s="123">
        <v>3.7875043136312891</v>
      </c>
      <c r="R437" s="123">
        <v>3.8156183944279349</v>
      </c>
      <c r="S437" s="123">
        <v>3.8990242674421554</v>
      </c>
      <c r="T437" s="123">
        <v>4.2133929209003771</v>
      </c>
      <c r="U437" s="123">
        <v>3.9649872705944071</v>
      </c>
      <c r="V437" s="123">
        <v>3.9383910968963862</v>
      </c>
      <c r="W437" s="123">
        <v>3.9745429030589463</v>
      </c>
      <c r="X437" s="123">
        <v>4.0434181491681764</v>
      </c>
      <c r="Y437" s="123">
        <v>3.8112087178717817</v>
      </c>
      <c r="DA437" s="130" t="s">
        <v>4742</v>
      </c>
    </row>
    <row r="438" spans="1:105" ht="12" customHeight="1" x14ac:dyDescent="0.25">
      <c r="A438" s="97" t="s">
        <v>50</v>
      </c>
      <c r="B438" s="99"/>
      <c r="C438" s="99">
        <v>4.2735465259472871</v>
      </c>
      <c r="D438" s="99">
        <v>4.3542633823160175</v>
      </c>
      <c r="E438" s="99">
        <v>4.3713135936467848</v>
      </c>
      <c r="F438" s="99">
        <v>4.4684230868988637</v>
      </c>
      <c r="G438" s="99">
        <v>4.5368909530727661</v>
      </c>
      <c r="H438" s="99">
        <v>4.6464480728979698</v>
      </c>
      <c r="I438" s="99">
        <v>4.7398697557184741</v>
      </c>
      <c r="J438" s="99">
        <v>4.7565525942313203</v>
      </c>
      <c r="K438" s="99">
        <v>4.6366003862130354</v>
      </c>
      <c r="L438" s="99">
        <v>4.5166378414826074</v>
      </c>
      <c r="M438" s="99">
        <v>4.1389758493915654</v>
      </c>
      <c r="N438" s="99">
        <v>3.9511051348216815</v>
      </c>
      <c r="O438" s="99">
        <v>3.7983733446265791</v>
      </c>
      <c r="P438" s="99">
        <v>3.7480742196479246</v>
      </c>
      <c r="Q438" s="99">
        <v>3.7826951794722614</v>
      </c>
      <c r="R438" s="99">
        <v>3.8719999163598735</v>
      </c>
      <c r="S438" s="99">
        <v>4.0106784024981286</v>
      </c>
      <c r="T438" s="99">
        <v>4.252470917789533</v>
      </c>
      <c r="U438" s="99">
        <v>3.8327705842753037</v>
      </c>
      <c r="V438" s="99">
        <v>3.7268171566941635</v>
      </c>
      <c r="W438" s="99">
        <v>3.9376362483563194</v>
      </c>
      <c r="X438" s="99">
        <v>4.4123962490705972</v>
      </c>
      <c r="Y438" s="99">
        <v>3.6613528980299743</v>
      </c>
      <c r="DA438" s="63" t="s">
        <v>4743</v>
      </c>
    </row>
    <row r="439" spans="1:105" ht="12" customHeight="1" x14ac:dyDescent="0.25">
      <c r="A439" s="109" t="s">
        <v>120</v>
      </c>
      <c r="B439" s="110"/>
      <c r="C439" s="110">
        <v>4.5334021682614276</v>
      </c>
      <c r="D439" s="110">
        <v>4.3827364137109113</v>
      </c>
      <c r="E439" s="110">
        <v>4.4020644350637941</v>
      </c>
      <c r="F439" s="110">
        <v>4.3088757223691987</v>
      </c>
      <c r="G439" s="110">
        <v>4.3160232189119743</v>
      </c>
      <c r="H439" s="110">
        <v>5.0464473747678165</v>
      </c>
      <c r="I439" s="110">
        <v>4.8535753069834806</v>
      </c>
      <c r="J439" s="110">
        <v>4.7265865910546685</v>
      </c>
      <c r="K439" s="110">
        <v>4.513460831700745</v>
      </c>
      <c r="L439" s="110">
        <v>4.6861385361452728</v>
      </c>
      <c r="M439" s="110">
        <v>4.1890912415892902</v>
      </c>
      <c r="N439" s="110">
        <v>4.0026465155188786</v>
      </c>
      <c r="O439" s="110">
        <v>3.3868739764529256</v>
      </c>
      <c r="P439" s="110">
        <v>3.8879459390057765</v>
      </c>
      <c r="Q439" s="110">
        <v>3.7886055840103063</v>
      </c>
      <c r="R439" s="110">
        <v>3.8005240902044908</v>
      </c>
      <c r="S439" s="110">
        <v>3.8673349899806166</v>
      </c>
      <c r="T439" s="110">
        <v>4.2045457184842316</v>
      </c>
      <c r="U439" s="110">
        <v>3.9891147010336581</v>
      </c>
      <c r="V439" s="110">
        <v>3.9800534625590061</v>
      </c>
      <c r="W439" s="110">
        <v>3.9826083454211179</v>
      </c>
      <c r="X439" s="110">
        <v>3.9660538513359822</v>
      </c>
      <c r="Y439" s="110">
        <v>3.8447158056791069</v>
      </c>
      <c r="DA439" s="60" t="s">
        <v>4744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2.0784589480450264</v>
      </c>
      <c r="D441" s="118">
        <f t="shared" si="199"/>
        <v>2.5416247313018041</v>
      </c>
      <c r="E441" s="118">
        <f t="shared" si="199"/>
        <v>2.6944897483128738</v>
      </c>
      <c r="F441" s="118">
        <f t="shared" si="199"/>
        <v>2.3674164377822895</v>
      </c>
      <c r="G441" s="118">
        <f t="shared" si="199"/>
        <v>1.7554204014879524</v>
      </c>
      <c r="H441" s="118">
        <f t="shared" si="199"/>
        <v>1.7512553880685189</v>
      </c>
      <c r="I441" s="118">
        <f t="shared" si="199"/>
        <v>1.4231963586312646</v>
      </c>
      <c r="J441" s="118">
        <f t="shared" si="199"/>
        <v>1.3456721362709041</v>
      </c>
      <c r="K441" s="118">
        <f t="shared" si="199"/>
        <v>1.5530465512038112</v>
      </c>
      <c r="L441" s="118">
        <f t="shared" si="199"/>
        <v>1.7330521148893159</v>
      </c>
      <c r="M441" s="118">
        <f t="shared" si="199"/>
        <v>1.6980027488871652</v>
      </c>
      <c r="N441" s="118">
        <f t="shared" si="199"/>
        <v>1.4235545595810437</v>
      </c>
      <c r="O441" s="118">
        <f t="shared" si="199"/>
        <v>1.4706654474673386</v>
      </c>
      <c r="P441" s="118">
        <f t="shared" si="199"/>
        <v>1.5413264774672852</v>
      </c>
      <c r="Q441" s="118">
        <f t="shared" si="199"/>
        <v>1.2752773346621351</v>
      </c>
      <c r="R441" s="118">
        <f t="shared" ref="R441:V441" si="200">R442+R444+R446+R455</f>
        <v>1.3790515803627701</v>
      </c>
      <c r="S441" s="118">
        <f t="shared" si="200"/>
        <v>1.3394629958783499</v>
      </c>
      <c r="T441" s="118">
        <f t="shared" si="200"/>
        <v>1.143641224697125</v>
      </c>
      <c r="U441" s="118">
        <f t="shared" si="200"/>
        <v>0.8780852154555342</v>
      </c>
      <c r="V441" s="118">
        <f t="shared" si="200"/>
        <v>0.96308053902960933</v>
      </c>
      <c r="W441" s="118">
        <f t="shared" ref="W441:Y441" si="201">W442+W444+W446+W455</f>
        <v>1.106958937911414</v>
      </c>
      <c r="X441" s="118">
        <f t="shared" si="201"/>
        <v>1.2866267741262181</v>
      </c>
      <c r="Y441" s="118">
        <f t="shared" si="201"/>
        <v>0.95508554356530584</v>
      </c>
      <c r="DA441" s="129" t="s">
        <v>4896</v>
      </c>
    </row>
    <row r="442" spans="1:105" ht="12" customHeight="1" x14ac:dyDescent="0.25">
      <c r="A442" s="121" t="s">
        <v>57</v>
      </c>
      <c r="B442" s="123"/>
      <c r="C442" s="123">
        <f t="shared" ref="C442:Y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X442" s="123">
        <f t="shared" si="202"/>
        <v>0</v>
      </c>
      <c r="Y442" s="123">
        <f t="shared" si="202"/>
        <v>0</v>
      </c>
      <c r="DA442" s="130" t="s">
        <v>4897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X443" s="99">
        <v>0</v>
      </c>
      <c r="Y443" s="99">
        <v>0</v>
      </c>
      <c r="DA443" s="63" t="s">
        <v>4898</v>
      </c>
    </row>
    <row r="444" spans="1:105" ht="12" customHeight="1" x14ac:dyDescent="0.25">
      <c r="A444" s="121" t="s">
        <v>92</v>
      </c>
      <c r="B444" s="123"/>
      <c r="C444" s="123">
        <f t="shared" ref="C444:Y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X444" s="123">
        <f t="shared" si="203"/>
        <v>0</v>
      </c>
      <c r="Y444" s="123">
        <f t="shared" si="203"/>
        <v>0</v>
      </c>
      <c r="DA444" s="130" t="s">
        <v>4899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4900</v>
      </c>
    </row>
    <row r="446" spans="1:105" ht="12" customHeight="1" x14ac:dyDescent="0.25">
      <c r="A446" s="121" t="s">
        <v>55</v>
      </c>
      <c r="B446" s="123"/>
      <c r="C446" s="123">
        <v>1.7179250791095266</v>
      </c>
      <c r="D446" s="123">
        <v>2.056937500114707</v>
      </c>
      <c r="E446" s="123">
        <v>2.2233562698237557</v>
      </c>
      <c r="F446" s="123">
        <v>1.8911180402180452</v>
      </c>
      <c r="G446" s="123">
        <v>1.3368036080496111</v>
      </c>
      <c r="H446" s="123">
        <v>1.3835601518179601</v>
      </c>
      <c r="I446" s="123">
        <v>1.043333738175702</v>
      </c>
      <c r="J446" s="123">
        <v>0.97401094036854075</v>
      </c>
      <c r="K446" s="123">
        <v>1.1265374100692693</v>
      </c>
      <c r="L446" s="123">
        <v>1.2826645742554807</v>
      </c>
      <c r="M446" s="123">
        <v>1.2607057050159023</v>
      </c>
      <c r="N446" s="123">
        <v>1.0630868600341441</v>
      </c>
      <c r="O446" s="123">
        <v>1.1480385219968263</v>
      </c>
      <c r="P446" s="123">
        <v>1.2237149977016606</v>
      </c>
      <c r="Q446" s="123">
        <v>0.99913792984313377</v>
      </c>
      <c r="R446" s="123">
        <v>1.0614349298102359</v>
      </c>
      <c r="S446" s="123">
        <v>0.99917231665534234</v>
      </c>
      <c r="T446" s="123">
        <v>0.84624956967534815</v>
      </c>
      <c r="U446" s="123">
        <v>0.65662434640847578</v>
      </c>
      <c r="V446" s="123">
        <v>0.73539556046097065</v>
      </c>
      <c r="W446" s="123">
        <v>0.84574845412541111</v>
      </c>
      <c r="X446" s="123">
        <v>1.0039201113932281</v>
      </c>
      <c r="Y446" s="123">
        <v>0.70778344518338288</v>
      </c>
      <c r="DA446" s="130" t="s">
        <v>4901</v>
      </c>
    </row>
    <row r="447" spans="1:105" ht="12" customHeight="1" x14ac:dyDescent="0.25">
      <c r="A447" s="97" t="s">
        <v>124</v>
      </c>
      <c r="B447" s="99"/>
      <c r="C447" s="99">
        <v>2.9614844453178564</v>
      </c>
      <c r="D447" s="99">
        <v>2.9147500064644332</v>
      </c>
      <c r="E447" s="99">
        <v>2.7198099742248893</v>
      </c>
      <c r="F447" s="99">
        <v>2.7088327694920054</v>
      </c>
      <c r="G447" s="99">
        <v>2.7639762072464418</v>
      </c>
      <c r="H447" s="99">
        <v>2.642408957563581</v>
      </c>
      <c r="I447" s="99">
        <v>2.6279101552856772</v>
      </c>
      <c r="J447" s="99">
        <v>2.6219068720637804</v>
      </c>
      <c r="K447" s="99">
        <v>2.5450982476005479</v>
      </c>
      <c r="L447" s="99">
        <v>2.5881921942633417</v>
      </c>
      <c r="M447" s="99">
        <v>2.4946187930118815</v>
      </c>
      <c r="N447" s="99">
        <v>2.3941768307929507</v>
      </c>
      <c r="O447" s="99">
        <v>2.375633765430754</v>
      </c>
      <c r="P447" s="99">
        <v>2.2699021955671324</v>
      </c>
      <c r="Q447" s="99">
        <v>2.124252321894017</v>
      </c>
      <c r="R447" s="99">
        <v>2.1502092063173013</v>
      </c>
      <c r="S447" s="99">
        <v>2.201379373476716</v>
      </c>
      <c r="T447" s="99">
        <v>2.1743432930960171</v>
      </c>
      <c r="U447" s="99">
        <v>2.0403988215515887</v>
      </c>
      <c r="V447" s="99">
        <v>1.968494669362733</v>
      </c>
      <c r="W447" s="99">
        <v>2.0667896849223593</v>
      </c>
      <c r="X447" s="99">
        <v>2.2464220413609879</v>
      </c>
      <c r="Y447" s="99">
        <v>1.8603909757410768</v>
      </c>
      <c r="DA447" s="63" t="s">
        <v>4902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0.25994297081116102</v>
      </c>
      <c r="E448" s="99">
        <v>0.14297566712721485</v>
      </c>
      <c r="F448" s="99">
        <v>0.18743683471073902</v>
      </c>
      <c r="G448" s="99">
        <v>0.18516685733683733</v>
      </c>
      <c r="H448" s="99">
        <v>0.24162718239541414</v>
      </c>
      <c r="I448" s="99">
        <v>0.19631278326449239</v>
      </c>
      <c r="J448" s="99">
        <v>0.18431083928204392</v>
      </c>
      <c r="K448" s="99">
        <v>0.16768942263001205</v>
      </c>
      <c r="L448" s="99">
        <v>0.17053723372595081</v>
      </c>
      <c r="M448" s="99">
        <v>0.2477376629666565</v>
      </c>
      <c r="N448" s="99">
        <v>0.15579658783191611</v>
      </c>
      <c r="O448" s="99">
        <v>9.748517037164281E-2</v>
      </c>
      <c r="P448" s="99">
        <v>0.19361588031517191</v>
      </c>
      <c r="Q448" s="99">
        <v>3.7826650737336438E-2</v>
      </c>
      <c r="R448" s="99">
        <v>6.51111446618899E-2</v>
      </c>
      <c r="S448" s="99">
        <v>0.12474164090069556</v>
      </c>
      <c r="T448" s="99">
        <v>0.14375023424796712</v>
      </c>
      <c r="U448" s="99">
        <v>0.1695914914799424</v>
      </c>
      <c r="V448" s="99">
        <v>0.13041180814001924</v>
      </c>
      <c r="W448" s="99">
        <v>0.15813736282314927</v>
      </c>
      <c r="X448" s="99">
        <v>0.19539572388419019</v>
      </c>
      <c r="Y448" s="99">
        <v>0.11993521422416285</v>
      </c>
      <c r="DA448" s="63" t="s">
        <v>4903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0.25994297081116102</v>
      </c>
      <c r="E449" s="102">
        <v>0.14297566712721485</v>
      </c>
      <c r="F449" s="102">
        <v>0.18743683471073902</v>
      </c>
      <c r="G449" s="102">
        <v>0.18516685733683733</v>
      </c>
      <c r="H449" s="102">
        <v>0.24162718239541414</v>
      </c>
      <c r="I449" s="102">
        <v>0.19631278326449239</v>
      </c>
      <c r="J449" s="102">
        <v>0.18431083928204392</v>
      </c>
      <c r="K449" s="102">
        <v>0.16768942263001205</v>
      </c>
      <c r="L449" s="102">
        <v>0.17053723372595081</v>
      </c>
      <c r="M449" s="102">
        <v>0.2477376629666565</v>
      </c>
      <c r="N449" s="102">
        <v>0.15579658783191611</v>
      </c>
      <c r="O449" s="102">
        <v>9.748517037164281E-2</v>
      </c>
      <c r="P449" s="102">
        <v>0.19361588031517191</v>
      </c>
      <c r="Q449" s="102">
        <v>3.7826650737336438E-2</v>
      </c>
      <c r="R449" s="102">
        <v>6.51111446618899E-2</v>
      </c>
      <c r="S449" s="102">
        <v>0.12474164090069556</v>
      </c>
      <c r="T449" s="102">
        <v>0.14375023424796712</v>
      </c>
      <c r="U449" s="102">
        <v>0.1695914914799424</v>
      </c>
      <c r="V449" s="102">
        <v>0.13041180814001924</v>
      </c>
      <c r="W449" s="102">
        <v>0.15813736282314927</v>
      </c>
      <c r="X449" s="102">
        <v>0.19539572388419019</v>
      </c>
      <c r="Y449" s="102">
        <v>0.11993521422416285</v>
      </c>
      <c r="DA449" s="131" t="s">
        <v>4904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X450" s="105">
        <v>0</v>
      </c>
      <c r="Y450" s="105">
        <v>0</v>
      </c>
      <c r="DA450" s="132" t="s">
        <v>4905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4906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4907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X453" s="99">
        <v>0</v>
      </c>
      <c r="Y453" s="99">
        <v>0</v>
      </c>
      <c r="DA453" s="63" t="s">
        <v>4908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X454" s="99">
        <v>0</v>
      </c>
      <c r="Y454" s="99">
        <v>0</v>
      </c>
      <c r="DA454" s="63" t="s">
        <v>4909</v>
      </c>
    </row>
    <row r="455" spans="1:105" ht="12" customHeight="1" x14ac:dyDescent="0.25">
      <c r="A455" s="121" t="s">
        <v>54</v>
      </c>
      <c r="B455" s="123"/>
      <c r="C455" s="123">
        <v>0.36053386893549993</v>
      </c>
      <c r="D455" s="123">
        <v>0.48468723118709722</v>
      </c>
      <c r="E455" s="123">
        <v>0.47113347848911813</v>
      </c>
      <c r="F455" s="123">
        <v>0.47629839756424441</v>
      </c>
      <c r="G455" s="123">
        <v>0.41861679343834141</v>
      </c>
      <c r="H455" s="123">
        <v>0.36769523625055883</v>
      </c>
      <c r="I455" s="123">
        <v>0.37986262045556257</v>
      </c>
      <c r="J455" s="123">
        <v>0.37166119590236329</v>
      </c>
      <c r="K455" s="123">
        <v>0.42650914113454197</v>
      </c>
      <c r="L455" s="123">
        <v>0.45038754063383507</v>
      </c>
      <c r="M455" s="123">
        <v>0.43729704387126295</v>
      </c>
      <c r="N455" s="123">
        <v>0.36046769954689967</v>
      </c>
      <c r="O455" s="123">
        <v>0.32262692547051219</v>
      </c>
      <c r="P455" s="123">
        <v>0.31761147976562459</v>
      </c>
      <c r="Q455" s="123">
        <v>0.2761394048190014</v>
      </c>
      <c r="R455" s="123">
        <v>0.31761665055253419</v>
      </c>
      <c r="S455" s="123">
        <v>0.3402906792230076</v>
      </c>
      <c r="T455" s="123">
        <v>0.29739165502177695</v>
      </c>
      <c r="U455" s="123">
        <v>0.22146086904705839</v>
      </c>
      <c r="V455" s="123">
        <v>0.22768497856863865</v>
      </c>
      <c r="W455" s="123">
        <v>0.26121048378600281</v>
      </c>
      <c r="X455" s="123">
        <v>0.28270666273298994</v>
      </c>
      <c r="Y455" s="123">
        <v>0.24730209838192294</v>
      </c>
      <c r="DA455" s="130" t="s">
        <v>4910</v>
      </c>
    </row>
    <row r="456" spans="1:105" ht="12" customHeight="1" x14ac:dyDescent="0.25">
      <c r="A456" s="97" t="s">
        <v>50</v>
      </c>
      <c r="B456" s="99"/>
      <c r="C456" s="99">
        <v>1.7015564465907729</v>
      </c>
      <c r="D456" s="99">
        <v>1.7316876884839012</v>
      </c>
      <c r="E456" s="99">
        <v>1.7364581625587661</v>
      </c>
      <c r="F456" s="99">
        <v>1.7729835607498348</v>
      </c>
      <c r="G456" s="99">
        <v>1.7980731740594784</v>
      </c>
      <c r="H456" s="99">
        <v>1.8393706355067991</v>
      </c>
      <c r="I456" s="99">
        <v>1.8741926926273698</v>
      </c>
      <c r="J456" s="99">
        <v>1.8786258799597464</v>
      </c>
      <c r="K456" s="99">
        <v>1.8291456699445106</v>
      </c>
      <c r="L456" s="99">
        <v>1.7797744901612342</v>
      </c>
      <c r="M456" s="99">
        <v>1.6295364689590692</v>
      </c>
      <c r="N456" s="99">
        <v>1.5548136639261831</v>
      </c>
      <c r="O456" s="99">
        <v>1.4942769440871917</v>
      </c>
      <c r="P456" s="99">
        <v>1.4732937841394771</v>
      </c>
      <c r="Q456" s="99">
        <v>1.4820117043660908</v>
      </c>
      <c r="R456" s="99">
        <v>1.50400523024358</v>
      </c>
      <c r="S456" s="99">
        <v>1.539272306442796</v>
      </c>
      <c r="T456" s="99">
        <v>1.6109673621393401</v>
      </c>
      <c r="U456" s="99">
        <v>1.4350514471434712</v>
      </c>
      <c r="V456" s="99">
        <v>1.3839373246481199</v>
      </c>
      <c r="W456" s="99">
        <v>1.4564834393042225</v>
      </c>
      <c r="X456" s="99">
        <v>1.6310361915710967</v>
      </c>
      <c r="Y456" s="99">
        <v>1.3533265584819802</v>
      </c>
      <c r="DA456" s="63" t="s">
        <v>4911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X457" s="110">
        <v>0</v>
      </c>
      <c r="Y457" s="110">
        <v>0</v>
      </c>
      <c r="DA457" s="60" t="s">
        <v>4912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1101007</v>
      </c>
      <c r="C5" s="120">
        <v>1380469</v>
      </c>
      <c r="D5" s="120">
        <v>1500577</v>
      </c>
      <c r="E5" s="120">
        <v>1654165</v>
      </c>
      <c r="F5" s="120">
        <v>1856751</v>
      </c>
      <c r="G5" s="120">
        <v>2149040</v>
      </c>
      <c r="H5" s="120">
        <v>2478841</v>
      </c>
      <c r="I5" s="120">
        <v>2640733</v>
      </c>
      <c r="J5" s="120">
        <v>2746957</v>
      </c>
      <c r="K5" s="120">
        <v>2862303</v>
      </c>
      <c r="L5" s="120">
        <v>3017459</v>
      </c>
      <c r="M5" s="120">
        <v>3048350</v>
      </c>
      <c r="N5" s="120">
        <v>3046720</v>
      </c>
      <c r="O5" s="120">
        <v>2780291</v>
      </c>
      <c r="P5" s="120">
        <v>2449901</v>
      </c>
      <c r="Q5" s="120">
        <v>2285628</v>
      </c>
      <c r="R5" s="120">
        <v>2311647</v>
      </c>
      <c r="S5" s="120">
        <v>2338930</v>
      </c>
      <c r="T5" s="120">
        <v>2502801</v>
      </c>
      <c r="U5" s="120">
        <v>2640831</v>
      </c>
      <c r="V5" s="120">
        <v>2769530</v>
      </c>
      <c r="W5" s="120">
        <v>2950997</v>
      </c>
      <c r="X5" s="120">
        <v>3077964</v>
      </c>
      <c r="Y5" s="120">
        <v>3413260</v>
      </c>
      <c r="DA5" s="129" t="s">
        <v>344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53</v>
      </c>
      <c r="B7" s="52">
        <v>1101007</v>
      </c>
      <c r="C7" s="52">
        <v>1380469</v>
      </c>
      <c r="D7" s="52">
        <v>1500577</v>
      </c>
      <c r="E7" s="52">
        <v>1654165</v>
      </c>
      <c r="F7" s="52">
        <v>1856751</v>
      </c>
      <c r="G7" s="52">
        <v>2149040</v>
      </c>
      <c r="H7" s="52">
        <v>2478841</v>
      </c>
      <c r="I7" s="52">
        <v>2640733</v>
      </c>
      <c r="J7" s="52">
        <v>2746957</v>
      </c>
      <c r="K7" s="52">
        <v>2862303</v>
      </c>
      <c r="L7" s="52">
        <v>3017459</v>
      </c>
      <c r="M7" s="52">
        <v>3048350</v>
      </c>
      <c r="N7" s="52">
        <v>3046720</v>
      </c>
      <c r="O7" s="52">
        <v>2780291</v>
      </c>
      <c r="P7" s="52">
        <v>2449901</v>
      </c>
      <c r="Q7" s="52">
        <v>2285628</v>
      </c>
      <c r="R7" s="52">
        <v>2311647</v>
      </c>
      <c r="S7" s="52">
        <v>2338930</v>
      </c>
      <c r="T7" s="52">
        <v>2502801</v>
      </c>
      <c r="U7" s="52">
        <v>2640831</v>
      </c>
      <c r="V7" s="52">
        <v>2769530</v>
      </c>
      <c r="W7" s="52">
        <v>2950997</v>
      </c>
      <c r="X7" s="52">
        <v>3077964</v>
      </c>
      <c r="Y7" s="52">
        <v>3413260</v>
      </c>
      <c r="DA7" s="63" t="s">
        <v>1128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324667</v>
      </c>
      <c r="C9" s="52">
        <v>438500</v>
      </c>
      <c r="D9" s="52">
        <v>520049</v>
      </c>
      <c r="E9" s="52">
        <v>677764</v>
      </c>
      <c r="F9" s="52">
        <v>785965</v>
      </c>
      <c r="G9" s="52">
        <v>936570</v>
      </c>
      <c r="H9" s="52">
        <v>1108037</v>
      </c>
      <c r="I9" s="52">
        <v>1249873</v>
      </c>
      <c r="J9" s="52">
        <v>1242116</v>
      </c>
      <c r="K9" s="52">
        <v>1217446</v>
      </c>
      <c r="L9" s="52">
        <v>1255273</v>
      </c>
      <c r="M9" s="52">
        <v>1324779</v>
      </c>
      <c r="N9" s="52">
        <v>1447748</v>
      </c>
      <c r="O9" s="52">
        <v>1415151</v>
      </c>
      <c r="P9" s="52">
        <v>1281613</v>
      </c>
      <c r="Q9" s="52">
        <v>1195633</v>
      </c>
      <c r="R9" s="52">
        <v>1195984</v>
      </c>
      <c r="S9" s="52">
        <v>1212686</v>
      </c>
      <c r="T9" s="52">
        <v>1346417</v>
      </c>
      <c r="U9" s="52">
        <v>1465194</v>
      </c>
      <c r="V9" s="52">
        <v>1589511</v>
      </c>
      <c r="W9" s="52">
        <v>1706828</v>
      </c>
      <c r="X9" s="52">
        <v>1868859</v>
      </c>
      <c r="Y9" s="52">
        <v>1980083</v>
      </c>
      <c r="DA9" s="63" t="s">
        <v>1129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124</v>
      </c>
      <c r="B11" s="52">
        <v>947090</v>
      </c>
      <c r="C11" s="52">
        <v>1061024</v>
      </c>
      <c r="D11" s="52">
        <v>1119289</v>
      </c>
      <c r="E11" s="52">
        <v>1238959</v>
      </c>
      <c r="F11" s="52">
        <v>1354343</v>
      </c>
      <c r="G11" s="52">
        <v>1423644</v>
      </c>
      <c r="H11" s="52">
        <v>1526974</v>
      </c>
      <c r="I11" s="52">
        <v>1518557</v>
      </c>
      <c r="J11" s="52">
        <v>1480253</v>
      </c>
      <c r="K11" s="52">
        <v>1455250</v>
      </c>
      <c r="L11" s="52">
        <v>1473721</v>
      </c>
      <c r="M11" s="52">
        <v>1443718</v>
      </c>
      <c r="N11" s="52">
        <v>1400338</v>
      </c>
      <c r="O11" s="52">
        <v>1278000</v>
      </c>
      <c r="P11" s="52">
        <v>1140764</v>
      </c>
      <c r="Q11" s="52">
        <v>1082609</v>
      </c>
      <c r="R11" s="52">
        <v>1117497</v>
      </c>
      <c r="S11" s="52">
        <v>1120596</v>
      </c>
      <c r="T11" s="52">
        <v>1139597</v>
      </c>
      <c r="U11" s="52">
        <v>1120081</v>
      </c>
      <c r="V11" s="52">
        <v>1135438</v>
      </c>
      <c r="W11" s="52">
        <v>1191118</v>
      </c>
      <c r="X11" s="52">
        <v>1245456</v>
      </c>
      <c r="Y11" s="52">
        <v>1352517</v>
      </c>
      <c r="DA11" s="63" t="s">
        <v>1130</v>
      </c>
    </row>
    <row r="12" spans="1:105" ht="12" customHeight="1" x14ac:dyDescent="0.25">
      <c r="A12" s="97" t="s">
        <v>123</v>
      </c>
      <c r="B12" s="52">
        <v>1825</v>
      </c>
      <c r="C12" s="52">
        <v>1540</v>
      </c>
      <c r="D12" s="52">
        <v>1483</v>
      </c>
      <c r="E12" s="52">
        <v>2081</v>
      </c>
      <c r="F12" s="52">
        <v>2496</v>
      </c>
      <c r="G12" s="52">
        <v>2714</v>
      </c>
      <c r="H12" s="52">
        <v>2842</v>
      </c>
      <c r="I12" s="52">
        <v>3754</v>
      </c>
      <c r="J12" s="52">
        <v>5114</v>
      </c>
      <c r="K12" s="52">
        <v>6770</v>
      </c>
      <c r="L12" s="52">
        <v>7491</v>
      </c>
      <c r="M12" s="52">
        <v>6699</v>
      </c>
      <c r="N12" s="52">
        <v>7072</v>
      </c>
      <c r="O12" s="52">
        <v>7311</v>
      </c>
      <c r="P12" s="52">
        <v>6908</v>
      </c>
      <c r="Q12" s="52">
        <v>7206</v>
      </c>
      <c r="R12" s="52">
        <v>8263</v>
      </c>
      <c r="S12" s="52">
        <v>8838</v>
      </c>
      <c r="T12" s="52">
        <v>8962</v>
      </c>
      <c r="U12" s="52">
        <v>8473</v>
      </c>
      <c r="V12" s="52">
        <v>8530</v>
      </c>
      <c r="W12" s="52">
        <v>9798</v>
      </c>
      <c r="X12" s="52">
        <v>11670</v>
      </c>
      <c r="Y12" s="52">
        <v>10828</v>
      </c>
      <c r="DA12" s="63" t="s">
        <v>1131</v>
      </c>
    </row>
    <row r="13" spans="1:105" ht="12" customHeight="1" x14ac:dyDescent="0.25">
      <c r="A13" s="97" t="s">
        <v>122</v>
      </c>
      <c r="B13" s="52">
        <v>129606</v>
      </c>
      <c r="C13" s="52">
        <v>276243</v>
      </c>
      <c r="D13" s="52">
        <v>330524</v>
      </c>
      <c r="E13" s="52">
        <v>355122</v>
      </c>
      <c r="F13" s="52">
        <v>423751</v>
      </c>
      <c r="G13" s="52">
        <v>611379</v>
      </c>
      <c r="H13" s="52">
        <v>789709</v>
      </c>
      <c r="I13" s="52">
        <v>877234</v>
      </c>
      <c r="J13" s="52">
        <v>912376</v>
      </c>
      <c r="K13" s="52">
        <v>932090</v>
      </c>
      <c r="L13" s="52">
        <v>995525</v>
      </c>
      <c r="M13" s="52">
        <v>1058341</v>
      </c>
      <c r="N13" s="52">
        <v>1066789</v>
      </c>
      <c r="O13" s="52">
        <v>942706</v>
      </c>
      <c r="P13" s="52">
        <v>794736</v>
      </c>
      <c r="Q13" s="52">
        <v>728070</v>
      </c>
      <c r="R13" s="52">
        <v>692081</v>
      </c>
      <c r="S13" s="52">
        <v>671166</v>
      </c>
      <c r="T13" s="52">
        <v>741238</v>
      </c>
      <c r="U13" s="52">
        <v>810304</v>
      </c>
      <c r="V13" s="52">
        <v>869325</v>
      </c>
      <c r="W13" s="52">
        <v>923250</v>
      </c>
      <c r="X13" s="52">
        <v>941092</v>
      </c>
      <c r="Y13" s="52">
        <v>1067248</v>
      </c>
      <c r="DA13" s="63" t="s">
        <v>1132</v>
      </c>
    </row>
    <row r="14" spans="1:105" ht="12" customHeight="1" x14ac:dyDescent="0.25">
      <c r="A14" s="97" t="s">
        <v>121</v>
      </c>
      <c r="B14" s="52">
        <v>22486</v>
      </c>
      <c r="C14" s="52">
        <v>41662</v>
      </c>
      <c r="D14" s="52">
        <v>49281</v>
      </c>
      <c r="E14" s="52">
        <v>58003</v>
      </c>
      <c r="F14" s="52">
        <v>76161</v>
      </c>
      <c r="G14" s="52">
        <v>111303</v>
      </c>
      <c r="H14" s="52">
        <v>159316</v>
      </c>
      <c r="I14" s="52">
        <v>241188</v>
      </c>
      <c r="J14" s="52">
        <v>349214</v>
      </c>
      <c r="K14" s="52">
        <v>468193</v>
      </c>
      <c r="L14" s="52">
        <v>540722</v>
      </c>
      <c r="M14" s="52">
        <v>539592</v>
      </c>
      <c r="N14" s="52">
        <v>572521</v>
      </c>
      <c r="O14" s="52">
        <v>552274</v>
      </c>
      <c r="P14" s="52">
        <v>507493</v>
      </c>
      <c r="Q14" s="52">
        <v>467743</v>
      </c>
      <c r="R14" s="52">
        <v>493806</v>
      </c>
      <c r="S14" s="52">
        <v>538330</v>
      </c>
      <c r="T14" s="52">
        <v>613004</v>
      </c>
      <c r="U14" s="52">
        <v>701973</v>
      </c>
      <c r="V14" s="52">
        <v>756237</v>
      </c>
      <c r="W14" s="52">
        <v>826831</v>
      </c>
      <c r="X14" s="52">
        <v>879746</v>
      </c>
      <c r="Y14" s="52">
        <v>982667</v>
      </c>
      <c r="DA14" s="63" t="s">
        <v>1133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355094</v>
      </c>
      <c r="C16" s="52">
        <v>395278</v>
      </c>
      <c r="D16" s="52">
        <v>421631</v>
      </c>
      <c r="E16" s="52">
        <v>454859</v>
      </c>
      <c r="F16" s="52">
        <v>500910</v>
      </c>
      <c r="G16" s="52">
        <v>553495</v>
      </c>
      <c r="H16" s="52">
        <v>594701</v>
      </c>
      <c r="I16" s="52">
        <v>613015</v>
      </c>
      <c r="J16" s="52">
        <v>621413</v>
      </c>
      <c r="K16" s="52">
        <v>645258</v>
      </c>
      <c r="L16" s="52">
        <v>684289</v>
      </c>
      <c r="M16" s="52">
        <v>704100</v>
      </c>
      <c r="N16" s="52">
        <v>704703</v>
      </c>
      <c r="O16" s="52">
        <v>646459</v>
      </c>
      <c r="P16" s="52">
        <v>574715</v>
      </c>
      <c r="Q16" s="52">
        <v>532213</v>
      </c>
      <c r="R16" s="52">
        <v>529998</v>
      </c>
      <c r="S16" s="52">
        <v>526283</v>
      </c>
      <c r="T16" s="52">
        <v>528903</v>
      </c>
      <c r="U16" s="52">
        <v>516266</v>
      </c>
      <c r="V16" s="52">
        <v>517602</v>
      </c>
      <c r="W16" s="52">
        <v>541903</v>
      </c>
      <c r="X16" s="52">
        <v>555245</v>
      </c>
      <c r="Y16" s="52">
        <v>611893</v>
      </c>
      <c r="DA16" s="63" t="s">
        <v>1134</v>
      </c>
    </row>
    <row r="17" spans="1:105" ht="12" customHeight="1" x14ac:dyDescent="0.25">
      <c r="A17" s="109" t="s">
        <v>120</v>
      </c>
      <c r="B17" s="36">
        <v>745913</v>
      </c>
      <c r="C17" s="36">
        <v>985191</v>
      </c>
      <c r="D17" s="36">
        <v>1078946</v>
      </c>
      <c r="E17" s="36">
        <v>1199306</v>
      </c>
      <c r="F17" s="36">
        <v>1355841</v>
      </c>
      <c r="G17" s="36">
        <v>1595545</v>
      </c>
      <c r="H17" s="36">
        <v>1884140</v>
      </c>
      <c r="I17" s="36">
        <v>2027718</v>
      </c>
      <c r="J17" s="36">
        <v>2125544</v>
      </c>
      <c r="K17" s="36">
        <v>2217045</v>
      </c>
      <c r="L17" s="36">
        <v>2333170</v>
      </c>
      <c r="M17" s="36">
        <v>2344250</v>
      </c>
      <c r="N17" s="36">
        <v>2342017</v>
      </c>
      <c r="O17" s="36">
        <v>2133832</v>
      </c>
      <c r="P17" s="36">
        <v>1875186</v>
      </c>
      <c r="Q17" s="36">
        <v>1753415</v>
      </c>
      <c r="R17" s="36">
        <v>1781649</v>
      </c>
      <c r="S17" s="36">
        <v>1812647</v>
      </c>
      <c r="T17" s="36">
        <v>1973898</v>
      </c>
      <c r="U17" s="36">
        <v>2124565</v>
      </c>
      <c r="V17" s="36">
        <v>2251928</v>
      </c>
      <c r="W17" s="36">
        <v>2409094</v>
      </c>
      <c r="X17" s="36">
        <v>2522719</v>
      </c>
      <c r="Y17" s="36">
        <v>2801367</v>
      </c>
      <c r="DA17" s="60" t="s">
        <v>1135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1214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53</v>
      </c>
      <c r="B21" s="52"/>
      <c r="C21" s="52">
        <v>86016</v>
      </c>
      <c r="D21" s="52">
        <v>86105</v>
      </c>
      <c r="E21" s="52">
        <v>86692</v>
      </c>
      <c r="F21" s="52">
        <v>88123</v>
      </c>
      <c r="G21" s="52">
        <v>90754</v>
      </c>
      <c r="H21" s="52">
        <v>95028</v>
      </c>
      <c r="I21" s="52">
        <v>101483</v>
      </c>
      <c r="J21" s="52">
        <v>110703</v>
      </c>
      <c r="K21" s="52">
        <v>123087</v>
      </c>
      <c r="L21" s="52">
        <v>138991</v>
      </c>
      <c r="M21" s="52">
        <v>158748</v>
      </c>
      <c r="N21" s="52">
        <v>182773</v>
      </c>
      <c r="O21" s="52">
        <v>266429</v>
      </c>
      <c r="P21" s="52">
        <v>330390</v>
      </c>
      <c r="Q21" s="52">
        <v>164273</v>
      </c>
      <c r="R21" s="52">
        <v>137470</v>
      </c>
      <c r="S21" s="52">
        <v>246383</v>
      </c>
      <c r="T21" s="52">
        <v>237470</v>
      </c>
      <c r="U21" s="52">
        <v>254628</v>
      </c>
      <c r="V21" s="52">
        <v>266004</v>
      </c>
      <c r="W21" s="52">
        <v>265510</v>
      </c>
      <c r="X21" s="52">
        <v>241384</v>
      </c>
      <c r="Y21" s="52">
        <v>201673</v>
      </c>
      <c r="DA21" s="63" t="s">
        <v>1215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50729</v>
      </c>
      <c r="D23" s="52">
        <v>51050</v>
      </c>
      <c r="E23" s="52">
        <v>53240</v>
      </c>
      <c r="F23" s="52">
        <v>94126</v>
      </c>
      <c r="G23" s="52">
        <v>118363</v>
      </c>
      <c r="H23" s="52">
        <v>153410</v>
      </c>
      <c r="I23" s="52">
        <v>164592</v>
      </c>
      <c r="J23" s="52">
        <v>193309</v>
      </c>
      <c r="K23" s="52">
        <v>195627</v>
      </c>
      <c r="L23" s="52">
        <v>182184</v>
      </c>
      <c r="M23" s="52">
        <v>213784</v>
      </c>
      <c r="N23" s="52">
        <v>238910</v>
      </c>
      <c r="O23" s="52">
        <v>285423</v>
      </c>
      <c r="P23" s="52">
        <v>273334</v>
      </c>
      <c r="Q23" s="52">
        <v>178861</v>
      </c>
      <c r="R23" s="52">
        <v>148635</v>
      </c>
      <c r="S23" s="52">
        <v>229709</v>
      </c>
      <c r="T23" s="52">
        <v>249708</v>
      </c>
      <c r="U23" s="52">
        <v>274760</v>
      </c>
      <c r="V23" s="52">
        <v>299743</v>
      </c>
      <c r="W23" s="52">
        <v>245203</v>
      </c>
      <c r="X23" s="52">
        <v>220085</v>
      </c>
      <c r="Y23" s="52">
        <v>216756</v>
      </c>
      <c r="DA23" s="63" t="s">
        <v>1216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124</v>
      </c>
      <c r="B25" s="52"/>
      <c r="C25" s="52">
        <v>147983</v>
      </c>
      <c r="D25" s="52">
        <v>148494</v>
      </c>
      <c r="E25" s="52">
        <v>151968</v>
      </c>
      <c r="F25" s="52">
        <v>161056</v>
      </c>
      <c r="G25" s="52">
        <v>178839</v>
      </c>
      <c r="H25" s="52">
        <v>208473</v>
      </c>
      <c r="I25" s="52">
        <v>164271</v>
      </c>
      <c r="J25" s="52">
        <v>184475</v>
      </c>
      <c r="K25" s="52">
        <v>249418</v>
      </c>
      <c r="L25" s="52">
        <v>247314</v>
      </c>
      <c r="M25" s="52">
        <v>263247</v>
      </c>
      <c r="N25" s="52">
        <v>255158</v>
      </c>
      <c r="O25" s="52">
        <v>247479</v>
      </c>
      <c r="P25" s="52">
        <v>238533</v>
      </c>
      <c r="Q25" s="52">
        <v>157301</v>
      </c>
      <c r="R25" s="52">
        <v>181267</v>
      </c>
      <c r="S25" s="52">
        <v>229384</v>
      </c>
      <c r="T25" s="52">
        <v>221086</v>
      </c>
      <c r="U25" s="52">
        <v>192544</v>
      </c>
      <c r="V25" s="52">
        <v>169467</v>
      </c>
      <c r="W25" s="52">
        <v>151892</v>
      </c>
      <c r="X25" s="52">
        <v>156143</v>
      </c>
      <c r="Y25" s="52">
        <v>165010</v>
      </c>
      <c r="DA25" s="63" t="s">
        <v>1217</v>
      </c>
    </row>
    <row r="26" spans="1:105" ht="12" customHeight="1" x14ac:dyDescent="0.25">
      <c r="A26" s="97" t="s">
        <v>123</v>
      </c>
      <c r="B26" s="52"/>
      <c r="C26" s="52">
        <v>285</v>
      </c>
      <c r="D26" s="52">
        <v>285</v>
      </c>
      <c r="E26" s="52">
        <v>285</v>
      </c>
      <c r="F26" s="52">
        <v>292</v>
      </c>
      <c r="G26" s="52">
        <v>306</v>
      </c>
      <c r="H26" s="52">
        <v>343</v>
      </c>
      <c r="I26" s="52">
        <v>240</v>
      </c>
      <c r="J26" s="52">
        <v>261</v>
      </c>
      <c r="K26" s="52">
        <v>369</v>
      </c>
      <c r="L26" s="52">
        <v>604</v>
      </c>
      <c r="M26" s="52">
        <v>817</v>
      </c>
      <c r="N26" s="52">
        <v>801</v>
      </c>
      <c r="O26" s="52">
        <v>933</v>
      </c>
      <c r="P26" s="52">
        <v>1189</v>
      </c>
      <c r="Q26" s="52">
        <v>1236</v>
      </c>
      <c r="R26" s="52">
        <v>1334</v>
      </c>
      <c r="S26" s="52">
        <v>1435</v>
      </c>
      <c r="T26" s="52">
        <v>1035</v>
      </c>
      <c r="U26" s="52">
        <v>919</v>
      </c>
      <c r="V26" s="52">
        <v>1332</v>
      </c>
      <c r="W26" s="52">
        <v>1389</v>
      </c>
      <c r="X26" s="52">
        <v>1417</v>
      </c>
      <c r="Y26" s="52">
        <v>1554</v>
      </c>
      <c r="DA26" s="63" t="s">
        <v>1218</v>
      </c>
    </row>
    <row r="27" spans="1:105" ht="12" customHeight="1" x14ac:dyDescent="0.25">
      <c r="A27" s="97" t="s">
        <v>122</v>
      </c>
      <c r="B27" s="52"/>
      <c r="C27" s="52">
        <v>20251</v>
      </c>
      <c r="D27" s="52">
        <v>20577</v>
      </c>
      <c r="E27" s="52">
        <v>22679</v>
      </c>
      <c r="F27" s="52">
        <v>27560</v>
      </c>
      <c r="G27" s="52">
        <v>35922</v>
      </c>
      <c r="H27" s="52">
        <v>49049</v>
      </c>
      <c r="I27" s="52">
        <v>57164</v>
      </c>
      <c r="J27" s="52">
        <v>87614</v>
      </c>
      <c r="K27" s="52">
        <v>120257</v>
      </c>
      <c r="L27" s="52">
        <v>106479</v>
      </c>
      <c r="M27" s="52">
        <v>127447</v>
      </c>
      <c r="N27" s="52">
        <v>167195</v>
      </c>
      <c r="O27" s="52">
        <v>199615</v>
      </c>
      <c r="P27" s="52">
        <v>181556</v>
      </c>
      <c r="Q27" s="52">
        <v>123145</v>
      </c>
      <c r="R27" s="52">
        <v>128928</v>
      </c>
      <c r="S27" s="52">
        <v>153838</v>
      </c>
      <c r="T27" s="52">
        <v>153691</v>
      </c>
      <c r="U27" s="52">
        <v>138505</v>
      </c>
      <c r="V27" s="52">
        <v>112508</v>
      </c>
      <c r="W27" s="52">
        <v>87979</v>
      </c>
      <c r="X27" s="52">
        <v>92312</v>
      </c>
      <c r="Y27" s="52">
        <v>108844</v>
      </c>
      <c r="DA27" s="63" t="s">
        <v>1219</v>
      </c>
    </row>
    <row r="28" spans="1:105" ht="12" customHeight="1" x14ac:dyDescent="0.25">
      <c r="A28" s="97" t="s">
        <v>121</v>
      </c>
      <c r="B28" s="52"/>
      <c r="C28" s="52">
        <v>3513</v>
      </c>
      <c r="D28" s="52">
        <v>3558</v>
      </c>
      <c r="E28" s="52">
        <v>3845</v>
      </c>
      <c r="F28" s="52">
        <v>4532</v>
      </c>
      <c r="G28" s="52">
        <v>5785</v>
      </c>
      <c r="H28" s="52">
        <v>7878</v>
      </c>
      <c r="I28" s="52">
        <v>9191</v>
      </c>
      <c r="J28" s="52">
        <v>15203</v>
      </c>
      <c r="K28" s="52">
        <v>21932</v>
      </c>
      <c r="L28" s="52">
        <v>26973</v>
      </c>
      <c r="M28" s="52">
        <v>39075</v>
      </c>
      <c r="N28" s="52">
        <v>55587</v>
      </c>
      <c r="O28" s="52">
        <v>77475</v>
      </c>
      <c r="P28" s="52">
        <v>97122</v>
      </c>
      <c r="Q28" s="52">
        <v>93443</v>
      </c>
      <c r="R28" s="52">
        <v>100490</v>
      </c>
      <c r="S28" s="52">
        <v>100519</v>
      </c>
      <c r="T28" s="52">
        <v>77388</v>
      </c>
      <c r="U28" s="52">
        <v>67788</v>
      </c>
      <c r="V28" s="52">
        <v>82985</v>
      </c>
      <c r="W28" s="52">
        <v>85028</v>
      </c>
      <c r="X28" s="52">
        <v>94749</v>
      </c>
      <c r="Y28" s="52">
        <v>104513</v>
      </c>
      <c r="DA28" s="63" t="s">
        <v>1220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55483</v>
      </c>
      <c r="D30" s="52">
        <v>55671</v>
      </c>
      <c r="E30" s="52">
        <v>56951</v>
      </c>
      <c r="F30" s="52">
        <v>60331</v>
      </c>
      <c r="G30" s="52">
        <v>66882</v>
      </c>
      <c r="H30" s="52">
        <v>77845</v>
      </c>
      <c r="I30" s="52">
        <v>61298</v>
      </c>
      <c r="J30" s="52">
        <v>69507</v>
      </c>
      <c r="K30" s="52">
        <v>94429</v>
      </c>
      <c r="L30" s="52">
        <v>96741</v>
      </c>
      <c r="M30" s="52">
        <v>104035</v>
      </c>
      <c r="N30" s="52">
        <v>109993</v>
      </c>
      <c r="O30" s="52">
        <v>114181</v>
      </c>
      <c r="P30" s="52">
        <v>112275</v>
      </c>
      <c r="Q30" s="52">
        <v>81786</v>
      </c>
      <c r="R30" s="52">
        <v>94720</v>
      </c>
      <c r="S30" s="52">
        <v>117016</v>
      </c>
      <c r="T30" s="52">
        <v>111298</v>
      </c>
      <c r="U30" s="52">
        <v>95628</v>
      </c>
      <c r="V30" s="52">
        <v>80095</v>
      </c>
      <c r="W30" s="52">
        <v>66763</v>
      </c>
      <c r="X30" s="52">
        <v>68403</v>
      </c>
      <c r="Y30" s="52">
        <v>74050</v>
      </c>
      <c r="DA30" s="63" t="s">
        <v>1221</v>
      </c>
    </row>
    <row r="31" spans="1:105" ht="12" customHeight="1" x14ac:dyDescent="0.25">
      <c r="A31" s="109" t="s">
        <v>120</v>
      </c>
      <c r="B31" s="36"/>
      <c r="C31" s="36">
        <v>116549</v>
      </c>
      <c r="D31" s="36">
        <v>117244</v>
      </c>
      <c r="E31" s="36">
        <v>121825</v>
      </c>
      <c r="F31" s="36">
        <v>133112</v>
      </c>
      <c r="G31" s="36">
        <v>153970</v>
      </c>
      <c r="H31" s="36">
        <v>187901</v>
      </c>
      <c r="I31" s="36">
        <v>169565</v>
      </c>
      <c r="J31" s="36">
        <v>218054</v>
      </c>
      <c r="K31" s="36">
        <v>297536</v>
      </c>
      <c r="L31" s="36">
        <v>284651</v>
      </c>
      <c r="M31" s="36">
        <v>326556</v>
      </c>
      <c r="N31" s="36">
        <v>368729</v>
      </c>
      <c r="O31" s="36">
        <v>411337</v>
      </c>
      <c r="P31" s="36">
        <v>406124</v>
      </c>
      <c r="Q31" s="36">
        <v>293337</v>
      </c>
      <c r="R31" s="36">
        <v>317296</v>
      </c>
      <c r="S31" s="36">
        <v>368188</v>
      </c>
      <c r="T31" s="36">
        <v>341905</v>
      </c>
      <c r="U31" s="36">
        <v>304145</v>
      </c>
      <c r="V31" s="36">
        <v>286168</v>
      </c>
      <c r="W31" s="36">
        <v>259548</v>
      </c>
      <c r="X31" s="36">
        <v>276218</v>
      </c>
      <c r="Y31" s="36">
        <v>305883</v>
      </c>
      <c r="DA31" s="60" t="s">
        <v>1222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1301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53</v>
      </c>
      <c r="B35" s="52"/>
      <c r="C35" s="52">
        <v>365478</v>
      </c>
      <c r="D35" s="52">
        <v>206213</v>
      </c>
      <c r="E35" s="52">
        <v>240280</v>
      </c>
      <c r="F35" s="52">
        <v>290709</v>
      </c>
      <c r="G35" s="52">
        <v>383043</v>
      </c>
      <c r="H35" s="52">
        <v>424829</v>
      </c>
      <c r="I35" s="52">
        <v>263375</v>
      </c>
      <c r="J35" s="52">
        <v>216927</v>
      </c>
      <c r="K35" s="52">
        <v>238433</v>
      </c>
      <c r="L35" s="52">
        <v>294147</v>
      </c>
      <c r="M35" s="52">
        <v>189639</v>
      </c>
      <c r="N35" s="52">
        <v>181143</v>
      </c>
      <c r="O35" s="52">
        <v>0</v>
      </c>
      <c r="P35" s="52">
        <v>0</v>
      </c>
      <c r="Q35" s="52">
        <v>0</v>
      </c>
      <c r="R35" s="52">
        <v>163489</v>
      </c>
      <c r="S35" s="52">
        <v>273666</v>
      </c>
      <c r="T35" s="52">
        <v>401341</v>
      </c>
      <c r="U35" s="52">
        <v>392658</v>
      </c>
      <c r="V35" s="52">
        <v>394703</v>
      </c>
      <c r="W35" s="52">
        <v>446977</v>
      </c>
      <c r="X35" s="52">
        <v>368351</v>
      </c>
      <c r="Y35" s="52">
        <v>536969</v>
      </c>
      <c r="DA35" s="63" t="s">
        <v>1302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164562</v>
      </c>
      <c r="D37" s="52">
        <v>132599</v>
      </c>
      <c r="E37" s="52">
        <v>210955</v>
      </c>
      <c r="F37" s="52">
        <v>202327</v>
      </c>
      <c r="G37" s="52">
        <v>268968</v>
      </c>
      <c r="H37" s="52">
        <v>324877</v>
      </c>
      <c r="I37" s="52">
        <v>306428</v>
      </c>
      <c r="J37" s="52">
        <v>185552</v>
      </c>
      <c r="K37" s="52">
        <v>170957</v>
      </c>
      <c r="L37" s="52">
        <v>220011</v>
      </c>
      <c r="M37" s="52">
        <v>283290</v>
      </c>
      <c r="N37" s="52">
        <v>361879</v>
      </c>
      <c r="O37" s="52">
        <v>252826</v>
      </c>
      <c r="P37" s="52">
        <v>139796</v>
      </c>
      <c r="Q37" s="52">
        <v>92881</v>
      </c>
      <c r="R37" s="52">
        <v>148986</v>
      </c>
      <c r="S37" s="52">
        <v>246411</v>
      </c>
      <c r="T37" s="52">
        <v>383439</v>
      </c>
      <c r="U37" s="52">
        <v>393537</v>
      </c>
      <c r="V37" s="52">
        <v>424060</v>
      </c>
      <c r="W37" s="52">
        <v>362520</v>
      </c>
      <c r="X37" s="52">
        <v>382116</v>
      </c>
      <c r="Y37" s="52">
        <v>327980</v>
      </c>
      <c r="DA37" s="63" t="s">
        <v>1303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124</v>
      </c>
      <c r="B39" s="52"/>
      <c r="C39" s="52">
        <v>261917</v>
      </c>
      <c r="D39" s="52">
        <v>206759</v>
      </c>
      <c r="E39" s="52">
        <v>271638</v>
      </c>
      <c r="F39" s="52">
        <v>276440</v>
      </c>
      <c r="G39" s="52">
        <v>248140</v>
      </c>
      <c r="H39" s="52">
        <v>311803</v>
      </c>
      <c r="I39" s="52">
        <v>155854</v>
      </c>
      <c r="J39" s="52">
        <v>146171</v>
      </c>
      <c r="K39" s="52">
        <v>224415</v>
      </c>
      <c r="L39" s="52">
        <v>265785</v>
      </c>
      <c r="M39" s="52">
        <v>233244</v>
      </c>
      <c r="N39" s="52">
        <v>211778</v>
      </c>
      <c r="O39" s="52">
        <v>125141</v>
      </c>
      <c r="P39" s="52">
        <v>101297</v>
      </c>
      <c r="Q39" s="52">
        <v>99146</v>
      </c>
      <c r="R39" s="52">
        <v>216155</v>
      </c>
      <c r="S39" s="52">
        <v>232483</v>
      </c>
      <c r="T39" s="52">
        <v>240087</v>
      </c>
      <c r="U39" s="52">
        <v>173028</v>
      </c>
      <c r="V39" s="52">
        <v>184824</v>
      </c>
      <c r="W39" s="52">
        <v>207572</v>
      </c>
      <c r="X39" s="52">
        <v>210481</v>
      </c>
      <c r="Y39" s="52">
        <v>272071</v>
      </c>
      <c r="DA39" s="63" t="s">
        <v>1304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228</v>
      </c>
      <c r="E40" s="52">
        <v>883</v>
      </c>
      <c r="F40" s="52">
        <v>707</v>
      </c>
      <c r="G40" s="52">
        <v>524</v>
      </c>
      <c r="H40" s="52">
        <v>471</v>
      </c>
      <c r="I40" s="52">
        <v>1152</v>
      </c>
      <c r="J40" s="52">
        <v>1621</v>
      </c>
      <c r="K40" s="52">
        <v>2025</v>
      </c>
      <c r="L40" s="52">
        <v>1325</v>
      </c>
      <c r="M40" s="52">
        <v>25</v>
      </c>
      <c r="N40" s="52">
        <v>1174</v>
      </c>
      <c r="O40" s="52">
        <v>1172</v>
      </c>
      <c r="P40" s="52">
        <v>786</v>
      </c>
      <c r="Q40" s="52">
        <v>1534</v>
      </c>
      <c r="R40" s="52">
        <v>2391</v>
      </c>
      <c r="S40" s="52">
        <v>2010</v>
      </c>
      <c r="T40" s="52">
        <v>1159</v>
      </c>
      <c r="U40" s="52">
        <v>430</v>
      </c>
      <c r="V40" s="52">
        <v>1389</v>
      </c>
      <c r="W40" s="52">
        <v>2657</v>
      </c>
      <c r="X40" s="52">
        <v>3289</v>
      </c>
      <c r="Y40" s="52">
        <v>712</v>
      </c>
      <c r="DA40" s="63" t="s">
        <v>1305</v>
      </c>
    </row>
    <row r="41" spans="1:105" ht="12" customHeight="1" x14ac:dyDescent="0.25">
      <c r="A41" s="97" t="s">
        <v>122</v>
      </c>
      <c r="B41" s="52"/>
      <c r="C41" s="52">
        <v>166888</v>
      </c>
      <c r="D41" s="52">
        <v>74858</v>
      </c>
      <c r="E41" s="52">
        <v>47277</v>
      </c>
      <c r="F41" s="52">
        <v>96189</v>
      </c>
      <c r="G41" s="52">
        <v>223550</v>
      </c>
      <c r="H41" s="52">
        <v>227379</v>
      </c>
      <c r="I41" s="52">
        <v>144689</v>
      </c>
      <c r="J41" s="52">
        <v>122756</v>
      </c>
      <c r="K41" s="52">
        <v>139971</v>
      </c>
      <c r="L41" s="52">
        <v>169914</v>
      </c>
      <c r="M41" s="52">
        <v>190263</v>
      </c>
      <c r="N41" s="52">
        <v>175643</v>
      </c>
      <c r="O41" s="52">
        <v>75532</v>
      </c>
      <c r="P41" s="52">
        <v>33586</v>
      </c>
      <c r="Q41" s="52">
        <v>56479</v>
      </c>
      <c r="R41" s="52">
        <v>92939</v>
      </c>
      <c r="S41" s="52">
        <v>132923</v>
      </c>
      <c r="T41" s="52">
        <v>223763</v>
      </c>
      <c r="U41" s="52">
        <v>207571</v>
      </c>
      <c r="V41" s="52">
        <v>171529</v>
      </c>
      <c r="W41" s="52">
        <v>141904</v>
      </c>
      <c r="X41" s="52">
        <v>110154</v>
      </c>
      <c r="Y41" s="52">
        <v>235000</v>
      </c>
      <c r="DA41" s="63" t="s">
        <v>1306</v>
      </c>
    </row>
    <row r="42" spans="1:105" ht="12" customHeight="1" x14ac:dyDescent="0.25">
      <c r="A42" s="97" t="s">
        <v>121</v>
      </c>
      <c r="B42" s="52"/>
      <c r="C42" s="52">
        <v>22689</v>
      </c>
      <c r="D42" s="52">
        <v>11177</v>
      </c>
      <c r="E42" s="52">
        <v>12567</v>
      </c>
      <c r="F42" s="52">
        <v>22690</v>
      </c>
      <c r="G42" s="52">
        <v>40927</v>
      </c>
      <c r="H42" s="52">
        <v>55891</v>
      </c>
      <c r="I42" s="52">
        <v>91063</v>
      </c>
      <c r="J42" s="52">
        <v>123229</v>
      </c>
      <c r="K42" s="52">
        <v>140911</v>
      </c>
      <c r="L42" s="52">
        <v>99502</v>
      </c>
      <c r="M42" s="52">
        <v>37945</v>
      </c>
      <c r="N42" s="52">
        <v>88516</v>
      </c>
      <c r="O42" s="52">
        <v>57228</v>
      </c>
      <c r="P42" s="52">
        <v>52341</v>
      </c>
      <c r="Q42" s="52">
        <v>53693</v>
      </c>
      <c r="R42" s="52">
        <v>126553</v>
      </c>
      <c r="S42" s="52">
        <v>145043</v>
      </c>
      <c r="T42" s="52">
        <v>152062</v>
      </c>
      <c r="U42" s="52">
        <v>156757</v>
      </c>
      <c r="V42" s="52">
        <v>137249</v>
      </c>
      <c r="W42" s="52">
        <v>155622</v>
      </c>
      <c r="X42" s="52">
        <v>147664</v>
      </c>
      <c r="Y42" s="52">
        <v>207434</v>
      </c>
      <c r="DA42" s="63" t="s">
        <v>1307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95667</v>
      </c>
      <c r="D44" s="52">
        <v>82024</v>
      </c>
      <c r="E44" s="52">
        <v>90179</v>
      </c>
      <c r="F44" s="52">
        <v>106382</v>
      </c>
      <c r="G44" s="52">
        <v>119467</v>
      </c>
      <c r="H44" s="52">
        <v>119051</v>
      </c>
      <c r="I44" s="52">
        <v>79612</v>
      </c>
      <c r="J44" s="52">
        <v>77905</v>
      </c>
      <c r="K44" s="52">
        <v>118274</v>
      </c>
      <c r="L44" s="52">
        <v>135772</v>
      </c>
      <c r="M44" s="52">
        <v>123846</v>
      </c>
      <c r="N44" s="52">
        <v>110596</v>
      </c>
      <c r="O44" s="52">
        <v>55937</v>
      </c>
      <c r="P44" s="52">
        <v>40531</v>
      </c>
      <c r="Q44" s="52">
        <v>39284</v>
      </c>
      <c r="R44" s="52">
        <v>92505</v>
      </c>
      <c r="S44" s="52">
        <v>113301</v>
      </c>
      <c r="T44" s="52">
        <v>113918</v>
      </c>
      <c r="U44" s="52">
        <v>82991</v>
      </c>
      <c r="V44" s="52">
        <v>81431</v>
      </c>
      <c r="W44" s="52">
        <v>91064</v>
      </c>
      <c r="X44" s="52">
        <v>81745</v>
      </c>
      <c r="Y44" s="52">
        <v>130698</v>
      </c>
      <c r="DA44" s="63" t="s">
        <v>1308</v>
      </c>
    </row>
    <row r="45" spans="1:105" ht="12" customHeight="1" x14ac:dyDescent="0.25">
      <c r="A45" s="109" t="s">
        <v>120</v>
      </c>
      <c r="B45" s="36"/>
      <c r="C45" s="36">
        <v>355827</v>
      </c>
      <c r="D45" s="36">
        <v>210999</v>
      </c>
      <c r="E45" s="36">
        <v>242185</v>
      </c>
      <c r="F45" s="36">
        <v>289647</v>
      </c>
      <c r="G45" s="36">
        <v>393674</v>
      </c>
      <c r="H45" s="36">
        <v>476496</v>
      </c>
      <c r="I45" s="36">
        <v>313143</v>
      </c>
      <c r="J45" s="36">
        <v>315880</v>
      </c>
      <c r="K45" s="36">
        <v>389037</v>
      </c>
      <c r="L45" s="36">
        <v>400776</v>
      </c>
      <c r="M45" s="36">
        <v>337636</v>
      </c>
      <c r="N45" s="36">
        <v>366496</v>
      </c>
      <c r="O45" s="36">
        <v>203152</v>
      </c>
      <c r="P45" s="36">
        <v>147478</v>
      </c>
      <c r="Q45" s="36">
        <v>171566</v>
      </c>
      <c r="R45" s="36">
        <v>345530</v>
      </c>
      <c r="S45" s="36">
        <v>399186</v>
      </c>
      <c r="T45" s="36">
        <v>503156</v>
      </c>
      <c r="U45" s="36">
        <v>454812</v>
      </c>
      <c r="V45" s="36">
        <v>413531</v>
      </c>
      <c r="W45" s="36">
        <v>416714</v>
      </c>
      <c r="X45" s="36">
        <v>389843</v>
      </c>
      <c r="Y45" s="36">
        <v>584531</v>
      </c>
      <c r="DA45" s="60" t="s">
        <v>1309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1388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53</v>
      </c>
      <c r="B49" s="52"/>
      <c r="C49" s="52">
        <v>132474</v>
      </c>
      <c r="D49" s="52">
        <v>82030</v>
      </c>
      <c r="E49" s="52">
        <v>110946</v>
      </c>
      <c r="F49" s="52">
        <v>132907</v>
      </c>
      <c r="G49" s="52">
        <v>156269</v>
      </c>
      <c r="H49" s="52">
        <v>205280</v>
      </c>
      <c r="I49" s="52">
        <v>123303</v>
      </c>
      <c r="J49" s="52">
        <v>108166</v>
      </c>
      <c r="K49" s="52">
        <v>103736</v>
      </c>
      <c r="L49" s="52">
        <v>117820</v>
      </c>
      <c r="M49" s="52">
        <v>69777</v>
      </c>
      <c r="N49" s="52">
        <v>64305</v>
      </c>
      <c r="O49" s="52">
        <v>0</v>
      </c>
      <c r="P49" s="52">
        <v>0</v>
      </c>
      <c r="Q49" s="52">
        <v>0</v>
      </c>
      <c r="R49" s="52">
        <v>54957</v>
      </c>
      <c r="S49" s="52">
        <v>80773</v>
      </c>
      <c r="T49" s="52">
        <v>119504</v>
      </c>
      <c r="U49" s="52">
        <v>137889</v>
      </c>
      <c r="V49" s="52">
        <v>135163</v>
      </c>
      <c r="W49" s="52">
        <v>133320</v>
      </c>
      <c r="X49" s="52">
        <v>113162</v>
      </c>
      <c r="Y49" s="52">
        <v>206938</v>
      </c>
      <c r="DA49" s="63" t="s">
        <v>1389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69549</v>
      </c>
      <c r="D51" s="52">
        <v>49526</v>
      </c>
      <c r="E51" s="52">
        <v>78730</v>
      </c>
      <c r="F51" s="52">
        <v>105571</v>
      </c>
      <c r="G51" s="52">
        <v>126822</v>
      </c>
      <c r="H51" s="52">
        <v>146413</v>
      </c>
      <c r="I51" s="52">
        <v>101216</v>
      </c>
      <c r="J51" s="52">
        <v>88757</v>
      </c>
      <c r="K51" s="52">
        <v>85477</v>
      </c>
      <c r="L51" s="52">
        <v>98002</v>
      </c>
      <c r="M51" s="52">
        <v>58739</v>
      </c>
      <c r="N51" s="52">
        <v>55085</v>
      </c>
      <c r="O51" s="52">
        <v>0</v>
      </c>
      <c r="P51" s="52">
        <v>0</v>
      </c>
      <c r="Q51" s="52">
        <v>0</v>
      </c>
      <c r="R51" s="52">
        <v>20398</v>
      </c>
      <c r="S51" s="52">
        <v>32669</v>
      </c>
      <c r="T51" s="52">
        <v>77061</v>
      </c>
      <c r="U51" s="52">
        <v>51486</v>
      </c>
      <c r="V51" s="52">
        <v>54977</v>
      </c>
      <c r="W51" s="52">
        <v>55467</v>
      </c>
      <c r="X51" s="52">
        <v>62938</v>
      </c>
      <c r="Y51" s="52">
        <v>43058</v>
      </c>
      <c r="DA51" s="63" t="s">
        <v>1390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124</v>
      </c>
      <c r="B53" s="52"/>
      <c r="C53" s="52">
        <v>76850</v>
      </c>
      <c r="D53" s="52">
        <v>57881</v>
      </c>
      <c r="E53" s="52">
        <v>90675</v>
      </c>
      <c r="F53" s="52">
        <v>92773</v>
      </c>
      <c r="G53" s="52">
        <v>75567</v>
      </c>
      <c r="H53" s="52">
        <v>107475</v>
      </c>
      <c r="I53" s="52">
        <v>48929</v>
      </c>
      <c r="J53" s="52">
        <v>40150</v>
      </c>
      <c r="K53" s="52">
        <v>45889</v>
      </c>
      <c r="L53" s="52">
        <v>58368</v>
      </c>
      <c r="M53" s="52">
        <v>35266</v>
      </c>
      <c r="N53" s="52">
        <v>28543</v>
      </c>
      <c r="O53" s="52">
        <v>0</v>
      </c>
      <c r="P53" s="52">
        <v>0</v>
      </c>
      <c r="Q53" s="52">
        <v>0</v>
      </c>
      <c r="R53" s="52">
        <v>27120</v>
      </c>
      <c r="S53" s="52">
        <v>36644</v>
      </c>
      <c r="T53" s="52">
        <v>46496</v>
      </c>
      <c r="U53" s="52">
        <v>44364</v>
      </c>
      <c r="V53" s="52">
        <v>50468</v>
      </c>
      <c r="W53" s="52">
        <v>54502</v>
      </c>
      <c r="X53" s="52">
        <v>50505</v>
      </c>
      <c r="Y53" s="52">
        <v>78718</v>
      </c>
      <c r="DA53" s="63" t="s">
        <v>1391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64</v>
      </c>
      <c r="E54" s="52">
        <v>295</v>
      </c>
      <c r="F54" s="52">
        <v>237</v>
      </c>
      <c r="G54" s="52">
        <v>160</v>
      </c>
      <c r="H54" s="52">
        <v>163</v>
      </c>
      <c r="I54" s="52">
        <v>362</v>
      </c>
      <c r="J54" s="52">
        <v>446</v>
      </c>
      <c r="K54" s="52">
        <v>414</v>
      </c>
      <c r="L54" s="52">
        <v>291</v>
      </c>
      <c r="M54" s="52">
        <v>4</v>
      </c>
      <c r="N54" s="52">
        <v>159</v>
      </c>
      <c r="O54" s="52">
        <v>0</v>
      </c>
      <c r="P54" s="52">
        <v>0</v>
      </c>
      <c r="Q54" s="52">
        <v>0</v>
      </c>
      <c r="R54" s="52">
        <v>300</v>
      </c>
      <c r="S54" s="52">
        <v>317</v>
      </c>
      <c r="T54" s="52">
        <v>225</v>
      </c>
      <c r="U54" s="52">
        <v>111</v>
      </c>
      <c r="V54" s="52">
        <v>381</v>
      </c>
      <c r="W54" s="52">
        <v>699</v>
      </c>
      <c r="X54" s="52">
        <v>791</v>
      </c>
      <c r="Y54" s="52">
        <v>208</v>
      </c>
      <c r="DA54" s="63" t="s">
        <v>1392</v>
      </c>
    </row>
    <row r="55" spans="1:105" ht="12" customHeight="1" x14ac:dyDescent="0.25">
      <c r="A55" s="108" t="s">
        <v>122</v>
      </c>
      <c r="B55" s="52"/>
      <c r="C55" s="52">
        <v>48967</v>
      </c>
      <c r="D55" s="52">
        <v>20956</v>
      </c>
      <c r="E55" s="52">
        <v>15781</v>
      </c>
      <c r="F55" s="52">
        <v>32282</v>
      </c>
      <c r="G55" s="52">
        <v>68079</v>
      </c>
      <c r="H55" s="52">
        <v>78376</v>
      </c>
      <c r="I55" s="52">
        <v>45423</v>
      </c>
      <c r="J55" s="52">
        <v>33721</v>
      </c>
      <c r="K55" s="52">
        <v>28621</v>
      </c>
      <c r="L55" s="52">
        <v>37311</v>
      </c>
      <c r="M55" s="52">
        <v>28769</v>
      </c>
      <c r="N55" s="52">
        <v>23673</v>
      </c>
      <c r="O55" s="52">
        <v>0</v>
      </c>
      <c r="P55" s="52">
        <v>0</v>
      </c>
      <c r="Q55" s="52">
        <v>0</v>
      </c>
      <c r="R55" s="52">
        <v>11660</v>
      </c>
      <c r="S55" s="52">
        <v>20952</v>
      </c>
      <c r="T55" s="52">
        <v>43334</v>
      </c>
      <c r="U55" s="52">
        <v>53220</v>
      </c>
      <c r="V55" s="52">
        <v>46835</v>
      </c>
      <c r="W55" s="52">
        <v>37261</v>
      </c>
      <c r="X55" s="52">
        <v>26434</v>
      </c>
      <c r="Y55" s="52">
        <v>67991</v>
      </c>
      <c r="DA55" s="63" t="s">
        <v>1393</v>
      </c>
    </row>
    <row r="56" spans="1:105" ht="12" customHeight="1" x14ac:dyDescent="0.25">
      <c r="A56" s="108" t="s">
        <v>121</v>
      </c>
      <c r="B56" s="52"/>
      <c r="C56" s="52">
        <v>6657</v>
      </c>
      <c r="D56" s="52">
        <v>3129</v>
      </c>
      <c r="E56" s="52">
        <v>4195</v>
      </c>
      <c r="F56" s="52">
        <v>7615</v>
      </c>
      <c r="G56" s="52">
        <v>12463</v>
      </c>
      <c r="H56" s="52">
        <v>19266</v>
      </c>
      <c r="I56" s="52">
        <v>28589</v>
      </c>
      <c r="J56" s="52">
        <v>33849</v>
      </c>
      <c r="K56" s="52">
        <v>28812</v>
      </c>
      <c r="L56" s="52">
        <v>21850</v>
      </c>
      <c r="M56" s="52">
        <v>5738</v>
      </c>
      <c r="N56" s="52">
        <v>11930</v>
      </c>
      <c r="O56" s="52">
        <v>0</v>
      </c>
      <c r="P56" s="52">
        <v>0</v>
      </c>
      <c r="Q56" s="52">
        <v>0</v>
      </c>
      <c r="R56" s="52">
        <v>15877</v>
      </c>
      <c r="S56" s="52">
        <v>22860</v>
      </c>
      <c r="T56" s="52">
        <v>29449</v>
      </c>
      <c r="U56" s="52">
        <v>40194</v>
      </c>
      <c r="V56" s="52">
        <v>37479</v>
      </c>
      <c r="W56" s="52">
        <v>40858</v>
      </c>
      <c r="X56" s="52">
        <v>35432</v>
      </c>
      <c r="Y56" s="52">
        <v>60021</v>
      </c>
      <c r="DA56" s="63" t="s">
        <v>1394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28070</v>
      </c>
      <c r="D58" s="52">
        <v>22962</v>
      </c>
      <c r="E58" s="52">
        <v>30103</v>
      </c>
      <c r="F58" s="52">
        <v>35702</v>
      </c>
      <c r="G58" s="52">
        <v>36382</v>
      </c>
      <c r="H58" s="52">
        <v>41035</v>
      </c>
      <c r="I58" s="52">
        <v>24994</v>
      </c>
      <c r="J58" s="52">
        <v>21399</v>
      </c>
      <c r="K58" s="52">
        <v>24186</v>
      </c>
      <c r="L58" s="52">
        <v>29814</v>
      </c>
      <c r="M58" s="52">
        <v>18725</v>
      </c>
      <c r="N58" s="52">
        <v>14907</v>
      </c>
      <c r="O58" s="52">
        <v>0</v>
      </c>
      <c r="P58" s="52">
        <v>0</v>
      </c>
      <c r="Q58" s="52">
        <v>0</v>
      </c>
      <c r="R58" s="52">
        <v>11606</v>
      </c>
      <c r="S58" s="52">
        <v>17857</v>
      </c>
      <c r="T58" s="52">
        <v>22062</v>
      </c>
      <c r="U58" s="52">
        <v>21279</v>
      </c>
      <c r="V58" s="52">
        <v>22237</v>
      </c>
      <c r="W58" s="52">
        <v>23910</v>
      </c>
      <c r="X58" s="52">
        <v>19615</v>
      </c>
      <c r="Y58" s="52">
        <v>37815</v>
      </c>
      <c r="DA58" s="63" t="s">
        <v>1395</v>
      </c>
    </row>
    <row r="59" spans="1:105" ht="12" customHeight="1" x14ac:dyDescent="0.25">
      <c r="A59" s="115" t="s">
        <v>120</v>
      </c>
      <c r="B59" s="36"/>
      <c r="C59" s="36">
        <v>104404</v>
      </c>
      <c r="D59" s="36">
        <v>59068</v>
      </c>
      <c r="E59" s="36">
        <v>80843</v>
      </c>
      <c r="F59" s="36">
        <v>97205</v>
      </c>
      <c r="G59" s="36">
        <v>119887</v>
      </c>
      <c r="H59" s="36">
        <v>164245</v>
      </c>
      <c r="I59" s="36">
        <v>98309</v>
      </c>
      <c r="J59" s="36">
        <v>86767</v>
      </c>
      <c r="K59" s="36">
        <v>79550</v>
      </c>
      <c r="L59" s="36">
        <v>88006</v>
      </c>
      <c r="M59" s="36">
        <v>51052</v>
      </c>
      <c r="N59" s="36">
        <v>49398</v>
      </c>
      <c r="O59" s="36">
        <v>0</v>
      </c>
      <c r="P59" s="36">
        <v>0</v>
      </c>
      <c r="Q59" s="36">
        <v>0</v>
      </c>
      <c r="R59" s="36">
        <v>43351</v>
      </c>
      <c r="S59" s="36">
        <v>62916</v>
      </c>
      <c r="T59" s="36">
        <v>97442</v>
      </c>
      <c r="U59" s="36">
        <v>116610</v>
      </c>
      <c r="V59" s="36">
        <v>112926</v>
      </c>
      <c r="W59" s="36">
        <v>109410</v>
      </c>
      <c r="X59" s="36">
        <v>93547</v>
      </c>
      <c r="Y59" s="36">
        <v>169123</v>
      </c>
      <c r="DA59" s="60" t="s">
        <v>1396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1475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53</v>
      </c>
      <c r="B63" s="52"/>
      <c r="C63" s="52">
        <v>233004</v>
      </c>
      <c r="D63" s="52">
        <v>124183</v>
      </c>
      <c r="E63" s="52">
        <v>129334</v>
      </c>
      <c r="F63" s="52">
        <v>157802</v>
      </c>
      <c r="G63" s="52">
        <v>226774</v>
      </c>
      <c r="H63" s="52">
        <v>219549</v>
      </c>
      <c r="I63" s="52">
        <v>140072</v>
      </c>
      <c r="J63" s="52">
        <v>108761</v>
      </c>
      <c r="K63" s="52">
        <v>134697</v>
      </c>
      <c r="L63" s="52">
        <v>176327</v>
      </c>
      <c r="M63" s="52">
        <v>119862</v>
      </c>
      <c r="N63" s="52">
        <v>116838</v>
      </c>
      <c r="O63" s="52">
        <v>0</v>
      </c>
      <c r="P63" s="52">
        <v>0</v>
      </c>
      <c r="Q63" s="52">
        <v>0</v>
      </c>
      <c r="R63" s="52">
        <v>108532</v>
      </c>
      <c r="S63" s="52">
        <v>192893</v>
      </c>
      <c r="T63" s="52">
        <v>281837</v>
      </c>
      <c r="U63" s="52">
        <v>254769</v>
      </c>
      <c r="V63" s="52">
        <v>259540</v>
      </c>
      <c r="W63" s="52">
        <v>313657</v>
      </c>
      <c r="X63" s="52">
        <v>255189</v>
      </c>
      <c r="Y63" s="52">
        <v>330031</v>
      </c>
      <c r="DA63" s="63" t="s">
        <v>1476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95013</v>
      </c>
      <c r="D65" s="52">
        <v>83073</v>
      </c>
      <c r="E65" s="52">
        <v>132225</v>
      </c>
      <c r="F65" s="52">
        <v>96756</v>
      </c>
      <c r="G65" s="52">
        <v>142146</v>
      </c>
      <c r="H65" s="52">
        <v>178464</v>
      </c>
      <c r="I65" s="52">
        <v>205212</v>
      </c>
      <c r="J65" s="52">
        <v>96795</v>
      </c>
      <c r="K65" s="52">
        <v>85480</v>
      </c>
      <c r="L65" s="52">
        <v>122009</v>
      </c>
      <c r="M65" s="52">
        <v>224551</v>
      </c>
      <c r="N65" s="52">
        <v>306794</v>
      </c>
      <c r="O65" s="52">
        <v>252826</v>
      </c>
      <c r="P65" s="52">
        <v>139796</v>
      </c>
      <c r="Q65" s="52">
        <v>92881</v>
      </c>
      <c r="R65" s="52">
        <v>128588</v>
      </c>
      <c r="S65" s="52">
        <v>213742</v>
      </c>
      <c r="T65" s="52">
        <v>306378</v>
      </c>
      <c r="U65" s="52">
        <v>342051</v>
      </c>
      <c r="V65" s="52">
        <v>369083</v>
      </c>
      <c r="W65" s="52">
        <v>307053</v>
      </c>
      <c r="X65" s="52">
        <v>319178</v>
      </c>
      <c r="Y65" s="52">
        <v>284922</v>
      </c>
      <c r="DA65" s="63" t="s">
        <v>1477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185067</v>
      </c>
      <c r="D67" s="52">
        <f t="shared" si="0"/>
        <v>148878</v>
      </c>
      <c r="E67" s="52">
        <f t="shared" si="0"/>
        <v>180963</v>
      </c>
      <c r="F67" s="52">
        <f t="shared" si="0"/>
        <v>183667</v>
      </c>
      <c r="G67" s="52">
        <f t="shared" si="0"/>
        <v>172573</v>
      </c>
      <c r="H67" s="52">
        <f t="shared" si="0"/>
        <v>204328</v>
      </c>
      <c r="I67" s="52">
        <f t="shared" si="0"/>
        <v>106925</v>
      </c>
      <c r="J67" s="52">
        <f t="shared" si="0"/>
        <v>106021</v>
      </c>
      <c r="K67" s="52">
        <f t="shared" si="0"/>
        <v>178526</v>
      </c>
      <c r="L67" s="52">
        <f t="shared" si="0"/>
        <v>207417</v>
      </c>
      <c r="M67" s="52">
        <f t="shared" si="0"/>
        <v>197978</v>
      </c>
      <c r="N67" s="52">
        <f t="shared" si="0"/>
        <v>183235</v>
      </c>
      <c r="O67" s="52">
        <f t="shared" si="0"/>
        <v>125141</v>
      </c>
      <c r="P67" s="52">
        <f t="shared" si="0"/>
        <v>101297</v>
      </c>
      <c r="Q67" s="52">
        <f t="shared" si="0"/>
        <v>99146</v>
      </c>
      <c r="R67" s="52">
        <f t="shared" ref="R67:V67" si="1">R39-R53</f>
        <v>189035</v>
      </c>
      <c r="S67" s="52">
        <f t="shared" si="1"/>
        <v>195839</v>
      </c>
      <c r="T67" s="52">
        <f t="shared" si="1"/>
        <v>193591</v>
      </c>
      <c r="U67" s="52">
        <f t="shared" si="1"/>
        <v>128664</v>
      </c>
      <c r="V67" s="52">
        <f t="shared" si="1"/>
        <v>134356</v>
      </c>
      <c r="W67" s="52">
        <f t="shared" ref="W67:Y67" si="2">W39-W53</f>
        <v>153070</v>
      </c>
      <c r="X67" s="52">
        <f t="shared" si="2"/>
        <v>159976</v>
      </c>
      <c r="Y67" s="52">
        <f t="shared" si="2"/>
        <v>193353</v>
      </c>
      <c r="DA67" s="63" t="s">
        <v>1478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164</v>
      </c>
      <c r="E68" s="52">
        <f t="shared" si="3"/>
        <v>588</v>
      </c>
      <c r="F68" s="52">
        <f t="shared" si="3"/>
        <v>470</v>
      </c>
      <c r="G68" s="52">
        <f t="shared" si="3"/>
        <v>364</v>
      </c>
      <c r="H68" s="52">
        <f t="shared" si="3"/>
        <v>308</v>
      </c>
      <c r="I68" s="52">
        <f t="shared" si="3"/>
        <v>790</v>
      </c>
      <c r="J68" s="52">
        <f t="shared" si="3"/>
        <v>1175</v>
      </c>
      <c r="K68" s="52">
        <f t="shared" si="3"/>
        <v>1611</v>
      </c>
      <c r="L68" s="52">
        <f t="shared" si="3"/>
        <v>1034</v>
      </c>
      <c r="M68" s="52">
        <f t="shared" si="3"/>
        <v>21</v>
      </c>
      <c r="N68" s="52">
        <f t="shared" si="3"/>
        <v>1015</v>
      </c>
      <c r="O68" s="52">
        <f t="shared" si="3"/>
        <v>1172</v>
      </c>
      <c r="P68" s="52">
        <f t="shared" si="3"/>
        <v>786</v>
      </c>
      <c r="Q68" s="52">
        <f t="shared" si="3"/>
        <v>1534</v>
      </c>
      <c r="R68" s="52">
        <f t="shared" ref="R68:V68" si="4">R40-R54</f>
        <v>2091</v>
      </c>
      <c r="S68" s="52">
        <f t="shared" si="4"/>
        <v>1693</v>
      </c>
      <c r="T68" s="52">
        <f t="shared" si="4"/>
        <v>934</v>
      </c>
      <c r="U68" s="52">
        <f t="shared" si="4"/>
        <v>319</v>
      </c>
      <c r="V68" s="52">
        <f t="shared" si="4"/>
        <v>1008</v>
      </c>
      <c r="W68" s="52">
        <f t="shared" ref="W68:Y68" si="5">W40-W54</f>
        <v>1958</v>
      </c>
      <c r="X68" s="52">
        <f t="shared" si="5"/>
        <v>2498</v>
      </c>
      <c r="Y68" s="52">
        <f t="shared" si="5"/>
        <v>504</v>
      </c>
      <c r="DA68" s="63" t="s">
        <v>1479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117921</v>
      </c>
      <c r="D69" s="52">
        <f t="shared" si="6"/>
        <v>53902</v>
      </c>
      <c r="E69" s="52">
        <f t="shared" si="6"/>
        <v>31496</v>
      </c>
      <c r="F69" s="52">
        <f t="shared" si="6"/>
        <v>63907</v>
      </c>
      <c r="G69" s="52">
        <f t="shared" si="6"/>
        <v>155471</v>
      </c>
      <c r="H69" s="52">
        <f t="shared" si="6"/>
        <v>149003</v>
      </c>
      <c r="I69" s="52">
        <f t="shared" si="6"/>
        <v>99266</v>
      </c>
      <c r="J69" s="52">
        <f t="shared" si="6"/>
        <v>89035</v>
      </c>
      <c r="K69" s="52">
        <f t="shared" si="6"/>
        <v>111350</v>
      </c>
      <c r="L69" s="52">
        <f t="shared" si="6"/>
        <v>132603</v>
      </c>
      <c r="M69" s="52">
        <f t="shared" si="6"/>
        <v>161494</v>
      </c>
      <c r="N69" s="52">
        <f t="shared" si="6"/>
        <v>151970</v>
      </c>
      <c r="O69" s="52">
        <f t="shared" si="6"/>
        <v>75532</v>
      </c>
      <c r="P69" s="52">
        <f t="shared" si="6"/>
        <v>33586</v>
      </c>
      <c r="Q69" s="52">
        <f t="shared" si="6"/>
        <v>56479</v>
      </c>
      <c r="R69" s="52">
        <f t="shared" ref="R69:V69" si="7">R41-R55</f>
        <v>81279</v>
      </c>
      <c r="S69" s="52">
        <f t="shared" si="7"/>
        <v>111971</v>
      </c>
      <c r="T69" s="52">
        <f t="shared" si="7"/>
        <v>180429</v>
      </c>
      <c r="U69" s="52">
        <f t="shared" si="7"/>
        <v>154351</v>
      </c>
      <c r="V69" s="52">
        <f t="shared" si="7"/>
        <v>124694</v>
      </c>
      <c r="W69" s="52">
        <f t="shared" ref="W69:Y69" si="8">W41-W55</f>
        <v>104643</v>
      </c>
      <c r="X69" s="52">
        <f t="shared" si="8"/>
        <v>83720</v>
      </c>
      <c r="Y69" s="52">
        <f t="shared" si="8"/>
        <v>167009</v>
      </c>
      <c r="DA69" s="63" t="s">
        <v>1480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16032</v>
      </c>
      <c r="D70" s="52">
        <f t="shared" si="9"/>
        <v>8048</v>
      </c>
      <c r="E70" s="52">
        <f t="shared" si="9"/>
        <v>8372</v>
      </c>
      <c r="F70" s="52">
        <f t="shared" si="9"/>
        <v>15075</v>
      </c>
      <c r="G70" s="52">
        <f t="shared" si="9"/>
        <v>28464</v>
      </c>
      <c r="H70" s="52">
        <f t="shared" si="9"/>
        <v>36625</v>
      </c>
      <c r="I70" s="52">
        <f t="shared" si="9"/>
        <v>62474</v>
      </c>
      <c r="J70" s="52">
        <f t="shared" si="9"/>
        <v>89380</v>
      </c>
      <c r="K70" s="52">
        <f t="shared" si="9"/>
        <v>112099</v>
      </c>
      <c r="L70" s="52">
        <f t="shared" si="9"/>
        <v>77652</v>
      </c>
      <c r="M70" s="52">
        <f t="shared" si="9"/>
        <v>32207</v>
      </c>
      <c r="N70" s="52">
        <f t="shared" si="9"/>
        <v>76586</v>
      </c>
      <c r="O70" s="52">
        <f t="shared" si="9"/>
        <v>57228</v>
      </c>
      <c r="P70" s="52">
        <f t="shared" si="9"/>
        <v>52341</v>
      </c>
      <c r="Q70" s="52">
        <f t="shared" si="9"/>
        <v>53693</v>
      </c>
      <c r="R70" s="52">
        <f t="shared" ref="R70:V70" si="10">R42-R56</f>
        <v>110676</v>
      </c>
      <c r="S70" s="52">
        <f t="shared" si="10"/>
        <v>122183</v>
      </c>
      <c r="T70" s="52">
        <f t="shared" si="10"/>
        <v>122613</v>
      </c>
      <c r="U70" s="52">
        <f t="shared" si="10"/>
        <v>116563</v>
      </c>
      <c r="V70" s="52">
        <f t="shared" si="10"/>
        <v>99770</v>
      </c>
      <c r="W70" s="52">
        <f t="shared" ref="W70:Y70" si="11">W42-W56</f>
        <v>114764</v>
      </c>
      <c r="X70" s="52">
        <f t="shared" si="11"/>
        <v>112232</v>
      </c>
      <c r="Y70" s="52">
        <f t="shared" si="11"/>
        <v>147413</v>
      </c>
      <c r="DA70" s="63" t="s">
        <v>1481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67597</v>
      </c>
      <c r="D72" s="52">
        <v>59062</v>
      </c>
      <c r="E72" s="52">
        <v>60076</v>
      </c>
      <c r="F72" s="52">
        <v>70680</v>
      </c>
      <c r="G72" s="52">
        <v>83085</v>
      </c>
      <c r="H72" s="52">
        <v>78016</v>
      </c>
      <c r="I72" s="52">
        <v>54618</v>
      </c>
      <c r="J72" s="52">
        <v>56506</v>
      </c>
      <c r="K72" s="52">
        <v>94088</v>
      </c>
      <c r="L72" s="52">
        <v>105958</v>
      </c>
      <c r="M72" s="52">
        <v>105121</v>
      </c>
      <c r="N72" s="52">
        <v>95689</v>
      </c>
      <c r="O72" s="52">
        <v>55937</v>
      </c>
      <c r="P72" s="52">
        <v>40531</v>
      </c>
      <c r="Q72" s="52">
        <v>39284</v>
      </c>
      <c r="R72" s="52">
        <v>80899</v>
      </c>
      <c r="S72" s="52">
        <v>95444</v>
      </c>
      <c r="T72" s="52">
        <v>91856</v>
      </c>
      <c r="U72" s="52">
        <v>61712</v>
      </c>
      <c r="V72" s="52">
        <v>59194</v>
      </c>
      <c r="W72" s="52">
        <v>67154</v>
      </c>
      <c r="X72" s="52">
        <v>62130</v>
      </c>
      <c r="Y72" s="52">
        <v>92883</v>
      </c>
      <c r="DA72" s="63" t="s">
        <v>1482</v>
      </c>
    </row>
    <row r="73" spans="1:105" ht="12" customHeight="1" x14ac:dyDescent="0.25">
      <c r="A73" s="115" t="s">
        <v>120</v>
      </c>
      <c r="B73" s="36"/>
      <c r="C73" s="36">
        <v>251423</v>
      </c>
      <c r="D73" s="36">
        <v>151931</v>
      </c>
      <c r="E73" s="36">
        <v>161342</v>
      </c>
      <c r="F73" s="36">
        <v>192442</v>
      </c>
      <c r="G73" s="36">
        <v>273787</v>
      </c>
      <c r="H73" s="36">
        <v>312251</v>
      </c>
      <c r="I73" s="36">
        <v>214834</v>
      </c>
      <c r="J73" s="36">
        <v>229113</v>
      </c>
      <c r="K73" s="36">
        <v>309487</v>
      </c>
      <c r="L73" s="36">
        <v>312770</v>
      </c>
      <c r="M73" s="36">
        <v>286584</v>
      </c>
      <c r="N73" s="36">
        <v>317098</v>
      </c>
      <c r="O73" s="36">
        <v>203152</v>
      </c>
      <c r="P73" s="36">
        <v>147478</v>
      </c>
      <c r="Q73" s="36">
        <v>171566</v>
      </c>
      <c r="R73" s="36">
        <v>302179</v>
      </c>
      <c r="S73" s="36">
        <v>336270</v>
      </c>
      <c r="T73" s="36">
        <v>405714</v>
      </c>
      <c r="U73" s="36">
        <v>338202</v>
      </c>
      <c r="V73" s="36">
        <v>300605</v>
      </c>
      <c r="W73" s="36">
        <v>307304</v>
      </c>
      <c r="X73" s="36">
        <v>296296</v>
      </c>
      <c r="Y73" s="36">
        <v>415408</v>
      </c>
      <c r="DA73" s="60" t="s">
        <v>1483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1562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X78" s="128">
        <f>RES_hhdet_numvin!X162</f>
        <v>0</v>
      </c>
      <c r="Y78" s="128">
        <f>RES_hhdet_numvin!Y162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0</v>
      </c>
      <c r="I79" s="138">
        <f>RES_hhdet_numvin!I163</f>
        <v>0</v>
      </c>
      <c r="J79" s="138">
        <f>RES_hhdet_numvin!J163</f>
        <v>38185</v>
      </c>
      <c r="K79" s="138">
        <f>RES_hhdet_numvin!K163</f>
        <v>78701</v>
      </c>
      <c r="L79" s="138">
        <f>RES_hhdet_numvin!L163</f>
        <v>136373</v>
      </c>
      <c r="M79" s="138">
        <f>RES_hhdet_numvin!M163</f>
        <v>109637</v>
      </c>
      <c r="N79" s="138">
        <f>RES_hhdet_numvin!N163</f>
        <v>122281</v>
      </c>
      <c r="O79" s="138">
        <f>RES_hhdet_numvin!O163</f>
        <v>0</v>
      </c>
      <c r="P79" s="138">
        <f>RES_hhdet_numvin!P163</f>
        <v>0</v>
      </c>
      <c r="Q79" s="138">
        <f>RES_hhdet_numvin!Q163</f>
        <v>0</v>
      </c>
      <c r="R79" s="138">
        <f>RES_hhdet_numvin!R163</f>
        <v>149799</v>
      </c>
      <c r="S79" s="138">
        <f>RES_hhdet_numvin!S163</f>
        <v>259233</v>
      </c>
      <c r="T79" s="138">
        <f>RES_hhdet_numvin!T163</f>
        <v>389092</v>
      </c>
      <c r="U79" s="138">
        <f>RES_hhdet_numvin!U163</f>
        <v>386524</v>
      </c>
      <c r="V79" s="138">
        <f>RES_hhdet_numvin!V163</f>
        <v>392100</v>
      </c>
      <c r="W79" s="138">
        <f>RES_hhdet_numvin!W163</f>
        <v>446104</v>
      </c>
      <c r="X79" s="138">
        <f>RES_hhdet_numvin!X163</f>
        <v>368262</v>
      </c>
      <c r="Y79" s="138">
        <f>RES_hhdet_numvin!Y163</f>
        <v>536969</v>
      </c>
      <c r="DA79" s="63" t="s">
        <v>1563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X80" s="150">
        <f>RES_hhdet_numvin!X164</f>
        <v>0</v>
      </c>
      <c r="Y80" s="150">
        <f>RES_hhdet_numvin!Y164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0</v>
      </c>
      <c r="Q81" s="138">
        <f>RES_hhdet_numvin!Q165</f>
        <v>0</v>
      </c>
      <c r="R81" s="138">
        <f>RES_hhdet_numvin!R165</f>
        <v>23596</v>
      </c>
      <c r="S81" s="138">
        <f>RES_hhdet_numvin!S165</f>
        <v>102158</v>
      </c>
      <c r="T81" s="138">
        <f>RES_hhdet_numvin!T165</f>
        <v>232468</v>
      </c>
      <c r="U81" s="138">
        <f>RES_hhdet_numvin!U165</f>
        <v>281705</v>
      </c>
      <c r="V81" s="138">
        <f>RES_hhdet_numvin!V165</f>
        <v>350094</v>
      </c>
      <c r="W81" s="138">
        <f>RES_hhdet_numvin!W165</f>
        <v>311684</v>
      </c>
      <c r="X81" s="138">
        <f>RES_hhdet_numvin!X165</f>
        <v>350398</v>
      </c>
      <c r="Y81" s="138">
        <f>RES_hhdet_numvin!Y165</f>
        <v>327980</v>
      </c>
      <c r="DA81" s="63" t="s">
        <v>1564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X82" s="150">
        <f>RES_hhdet_numvin!X166</f>
        <v>0</v>
      </c>
      <c r="Y82" s="150">
        <f>RES_hhdet_numvin!Y166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0</v>
      </c>
      <c r="Q83" s="138">
        <f>RES_hhdet_numvin!Q167</f>
        <v>0</v>
      </c>
      <c r="R83" s="138">
        <f>RES_hhdet_numvin!R167</f>
        <v>60049</v>
      </c>
      <c r="S83" s="138">
        <f>RES_hhdet_numvin!S167</f>
        <v>126745</v>
      </c>
      <c r="T83" s="138">
        <f>RES_hhdet_numvin!T167</f>
        <v>170551</v>
      </c>
      <c r="U83" s="138">
        <f>RES_hhdet_numvin!U167</f>
        <v>141856</v>
      </c>
      <c r="V83" s="138">
        <f>RES_hhdet_numvin!V167</f>
        <v>168297</v>
      </c>
      <c r="W83" s="138">
        <f>RES_hhdet_numvin!W167</f>
        <v>202873</v>
      </c>
      <c r="X83" s="138">
        <f>RES_hhdet_numvin!X167</f>
        <v>210075</v>
      </c>
      <c r="Y83" s="138">
        <f>RES_hhdet_numvin!Y167</f>
        <v>272071</v>
      </c>
      <c r="DA83" s="63" t="s">
        <v>1565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663</v>
      </c>
      <c r="S84" s="138">
        <f>RES_hhdet_numvin!S168</f>
        <v>1100</v>
      </c>
      <c r="T84" s="138">
        <f>RES_hhdet_numvin!T168</f>
        <v>833</v>
      </c>
      <c r="U84" s="138">
        <f>RES_hhdet_numvin!U168</f>
        <v>357</v>
      </c>
      <c r="V84" s="138">
        <f>RES_hhdet_numvin!V168</f>
        <v>1272</v>
      </c>
      <c r="W84" s="138">
        <f>RES_hhdet_numvin!W168</f>
        <v>2605</v>
      </c>
      <c r="X84" s="138">
        <f>RES_hhdet_numvin!X168</f>
        <v>3286</v>
      </c>
      <c r="Y84" s="138">
        <f>RES_hhdet_numvin!Y168</f>
        <v>712</v>
      </c>
      <c r="DA84" s="63" t="s">
        <v>1566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X85" s="138">
        <f>RES_hhdet_numvin!X169</f>
        <v>0</v>
      </c>
      <c r="Y85" s="138">
        <f>RES_hhdet_numvin!Y169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X86" s="138">
        <f>RES_hhdet_numvin!X170</f>
        <v>0</v>
      </c>
      <c r="Y86" s="138">
        <f>RES_hhdet_numvin!Y170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0</v>
      </c>
      <c r="Q87" s="138">
        <f>RES_hhdet_numvin!Q171</f>
        <v>0</v>
      </c>
      <c r="R87" s="138">
        <f>RES_hhdet_numvin!R171</f>
        <v>25820</v>
      </c>
      <c r="S87" s="138">
        <f>RES_hhdet_numvin!S171</f>
        <v>72469</v>
      </c>
      <c r="T87" s="138">
        <f>RES_hhdet_numvin!T171</f>
        <v>158954</v>
      </c>
      <c r="U87" s="138">
        <f>RES_hhdet_numvin!U171</f>
        <v>170154</v>
      </c>
      <c r="V87" s="138">
        <f>RES_hhdet_numvin!V171</f>
        <v>156209</v>
      </c>
      <c r="W87" s="138">
        <f>RES_hhdet_numvin!W171</f>
        <v>138696</v>
      </c>
      <c r="X87" s="138">
        <f>RES_hhdet_numvin!X171</f>
        <v>109946</v>
      </c>
      <c r="Y87" s="138">
        <f>RES_hhdet_numvin!Y171</f>
        <v>235000</v>
      </c>
      <c r="DA87" s="63" t="s">
        <v>1567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0</v>
      </c>
      <c r="Q88" s="138">
        <f>RES_hhdet_numvin!Q172</f>
        <v>0</v>
      </c>
      <c r="R88" s="138">
        <f>RES_hhdet_numvin!R172</f>
        <v>35154</v>
      </c>
      <c r="S88" s="138">
        <f>RES_hhdet_numvin!S172</f>
        <v>79077</v>
      </c>
      <c r="T88" s="138">
        <f>RES_hhdet_numvin!T172</f>
        <v>108021</v>
      </c>
      <c r="U88" s="138">
        <f>RES_hhdet_numvin!U172</f>
        <v>128520</v>
      </c>
      <c r="V88" s="138">
        <f>RES_hhdet_numvin!V172</f>
        <v>124988</v>
      </c>
      <c r="W88" s="138">
        <f>RES_hhdet_numvin!W172</f>
        <v>152093</v>
      </c>
      <c r="X88" s="138">
        <f>RES_hhdet_numvin!X172</f>
        <v>147380</v>
      </c>
      <c r="Y88" s="138">
        <f>RES_hhdet_numvin!Y172</f>
        <v>207434</v>
      </c>
      <c r="DA88" s="63" t="s">
        <v>1568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X89" s="138">
        <f>RES_hhdet_numvin!X173</f>
        <v>0</v>
      </c>
      <c r="Y89" s="138">
        <f>RES_hhdet_numvin!Y173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X90" s="148">
        <f>RES_hhdet_numvin!X174</f>
        <v>0</v>
      </c>
      <c r="Y90" s="148">
        <f>RES_hhdet_numvin!Y174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X91" s="150">
        <f>RES_hhdet_numvin!X175</f>
        <v>0</v>
      </c>
      <c r="Y91" s="150">
        <f>RES_hhdet_numvin!Y175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0</v>
      </c>
      <c r="Q92" s="138">
        <f>RES_hhdet_numvin!Q176</f>
        <v>0</v>
      </c>
      <c r="R92" s="138">
        <f>RES_hhdet_numvin!R176</f>
        <v>25700</v>
      </c>
      <c r="S92" s="138">
        <f>RES_hhdet_numvin!S176</f>
        <v>61773</v>
      </c>
      <c r="T92" s="138">
        <f>RES_hhdet_numvin!T176</f>
        <v>80924</v>
      </c>
      <c r="U92" s="138">
        <f>RES_hhdet_numvin!U176</f>
        <v>68039</v>
      </c>
      <c r="V92" s="138">
        <f>RES_hhdet_numvin!V176</f>
        <v>74166</v>
      </c>
      <c r="W92" s="138">
        <f>RES_hhdet_numvin!W176</f>
        <v>89003</v>
      </c>
      <c r="X92" s="138">
        <f>RES_hhdet_numvin!X176</f>
        <v>81590</v>
      </c>
      <c r="Y92" s="138">
        <f>RES_hhdet_numvin!Y176</f>
        <v>130698</v>
      </c>
      <c r="DA92" s="63" t="s">
        <v>1569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0</v>
      </c>
      <c r="Q93" s="39">
        <f>RES_hhdet_numvin!Q177</f>
        <v>0</v>
      </c>
      <c r="R93" s="39">
        <f>RES_hhdet_numvin!R177</f>
        <v>95987</v>
      </c>
      <c r="S93" s="39">
        <f>RES_hhdet_numvin!S177</f>
        <v>217622</v>
      </c>
      <c r="T93" s="39">
        <f>RES_hhdet_numvin!T177</f>
        <v>357422</v>
      </c>
      <c r="U93" s="39">
        <f>RES_hhdet_numvin!U177</f>
        <v>372845</v>
      </c>
      <c r="V93" s="39">
        <f>RES_hhdet_numvin!V177</f>
        <v>376603</v>
      </c>
      <c r="W93" s="39">
        <f>RES_hhdet_numvin!W177</f>
        <v>407273</v>
      </c>
      <c r="X93" s="39">
        <f>RES_hhdet_numvin!X177</f>
        <v>389084</v>
      </c>
      <c r="Y93" s="39">
        <f>RES_hhdet_numvin!Y177</f>
        <v>584531</v>
      </c>
      <c r="DA93" s="60" t="s">
        <v>1570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481.86224963286742</v>
      </c>
      <c r="C97" s="117">
        <f t="shared" si="12"/>
        <v>801.68349281216206</v>
      </c>
      <c r="D97" s="117">
        <f t="shared" si="12"/>
        <v>808.09526483716149</v>
      </c>
      <c r="E97" s="117">
        <f t="shared" si="12"/>
        <v>905.13393154612459</v>
      </c>
      <c r="F97" s="117">
        <f t="shared" si="12"/>
        <v>1043.0039138437987</v>
      </c>
      <c r="G97" s="117">
        <f t="shared" si="12"/>
        <v>1248.0019323030381</v>
      </c>
      <c r="H97" s="117">
        <f t="shared" si="12"/>
        <v>1595.7310458339678</v>
      </c>
      <c r="I97" s="117">
        <f t="shared" si="12"/>
        <v>1613.9656115013634</v>
      </c>
      <c r="J97" s="117">
        <f t="shared" si="12"/>
        <v>1564.8284648820691</v>
      </c>
      <c r="K97" s="117">
        <f t="shared" si="12"/>
        <v>1568.3145122117157</v>
      </c>
      <c r="L97" s="117">
        <f t="shared" si="12"/>
        <v>1990.5385225922623</v>
      </c>
      <c r="M97" s="117">
        <f t="shared" si="12"/>
        <v>1967.1394090227745</v>
      </c>
      <c r="N97" s="117">
        <f t="shared" si="12"/>
        <v>1832.775003115117</v>
      </c>
      <c r="O97" s="117">
        <f t="shared" si="12"/>
        <v>1447.4925922488219</v>
      </c>
      <c r="P97" s="117">
        <f t="shared" si="12"/>
        <v>1378.324319354876</v>
      </c>
      <c r="Q97" s="117">
        <f t="shared" si="12"/>
        <v>1023.5920857577407</v>
      </c>
      <c r="R97" s="117">
        <f t="shared" ref="R97:V97" si="13">R98+R100+R102+R111</f>
        <v>1020.8366943813536</v>
      </c>
      <c r="S97" s="117">
        <f t="shared" si="13"/>
        <v>1173.7918158370364</v>
      </c>
      <c r="T97" s="117">
        <f t="shared" si="13"/>
        <v>1548.265700758401</v>
      </c>
      <c r="U97" s="117">
        <f t="shared" si="13"/>
        <v>1497.5759211898323</v>
      </c>
      <c r="V97" s="117">
        <f t="shared" si="13"/>
        <v>1487.9642294659488</v>
      </c>
      <c r="W97" s="117">
        <f t="shared" ref="W97:Y97" si="14">W98+W100+W102+W111</f>
        <v>1327.8644120529389</v>
      </c>
      <c r="X97" s="117">
        <f t="shared" si="14"/>
        <v>1585.6164291786329</v>
      </c>
      <c r="Y97" s="117">
        <f t="shared" si="14"/>
        <v>1682.2867864307639</v>
      </c>
      <c r="DA97" s="129" t="s">
        <v>1722</v>
      </c>
    </row>
    <row r="98" spans="1:105" ht="12" customHeight="1" x14ac:dyDescent="0.25">
      <c r="A98" s="121" t="s">
        <v>57</v>
      </c>
      <c r="B98" s="122">
        <f t="shared" ref="B98:Y98" si="15">B99</f>
        <v>296.6604358335519</v>
      </c>
      <c r="C98" s="122">
        <f t="shared" si="15"/>
        <v>562.35347486780927</v>
      </c>
      <c r="D98" s="122">
        <f t="shared" si="15"/>
        <v>556.58836903769247</v>
      </c>
      <c r="E98" s="122">
        <f t="shared" si="15"/>
        <v>622.00575100905792</v>
      </c>
      <c r="F98" s="122">
        <f t="shared" si="15"/>
        <v>735.45939159747638</v>
      </c>
      <c r="G98" s="122">
        <f t="shared" si="15"/>
        <v>882.4796503582495</v>
      </c>
      <c r="H98" s="122">
        <f t="shared" si="15"/>
        <v>1155.7688914076944</v>
      </c>
      <c r="I98" s="122">
        <f t="shared" si="15"/>
        <v>1161.9102339944297</v>
      </c>
      <c r="J98" s="122">
        <f t="shared" si="15"/>
        <v>1098.5082509251063</v>
      </c>
      <c r="K98" s="122">
        <f t="shared" si="15"/>
        <v>1090.4412818147775</v>
      </c>
      <c r="L98" s="122">
        <f t="shared" si="15"/>
        <v>1471.6686928162555</v>
      </c>
      <c r="M98" s="122">
        <f t="shared" si="15"/>
        <v>1446.3998612398573</v>
      </c>
      <c r="N98" s="122">
        <f t="shared" si="15"/>
        <v>1324.3519452417261</v>
      </c>
      <c r="O98" s="122">
        <f t="shared" si="15"/>
        <v>997.87745834572092</v>
      </c>
      <c r="P98" s="122">
        <f t="shared" si="15"/>
        <v>966.75146387074119</v>
      </c>
      <c r="Q98" s="122">
        <f t="shared" si="15"/>
        <v>639.59335679655419</v>
      </c>
      <c r="R98" s="122">
        <f t="shared" si="15"/>
        <v>628.18377950971023</v>
      </c>
      <c r="S98" s="122">
        <f t="shared" si="15"/>
        <v>765.36417815784534</v>
      </c>
      <c r="T98" s="122">
        <f t="shared" si="15"/>
        <v>1113.4130036639067</v>
      </c>
      <c r="U98" s="122">
        <f t="shared" si="15"/>
        <v>1060.9555093530219</v>
      </c>
      <c r="V98" s="122">
        <f t="shared" si="15"/>
        <v>1038.308370629773</v>
      </c>
      <c r="W98" s="122">
        <f t="shared" si="15"/>
        <v>839.59941350861641</v>
      </c>
      <c r="X98" s="122">
        <f t="shared" si="15"/>
        <v>1061.0253768083737</v>
      </c>
      <c r="Y98" s="122">
        <f t="shared" si="15"/>
        <v>1153.9616079244033</v>
      </c>
      <c r="DA98" s="130" t="s">
        <v>1723</v>
      </c>
    </row>
    <row r="99" spans="1:105" ht="12" customHeight="1" x14ac:dyDescent="0.25">
      <c r="A99" s="97" t="s">
        <v>53</v>
      </c>
      <c r="B99" s="98">
        <v>296.6604358335519</v>
      </c>
      <c r="C99" s="98">
        <v>562.35347486780927</v>
      </c>
      <c r="D99" s="98">
        <v>556.58836903769247</v>
      </c>
      <c r="E99" s="98">
        <v>622.00575100905792</v>
      </c>
      <c r="F99" s="98">
        <v>735.45939159747638</v>
      </c>
      <c r="G99" s="98">
        <v>882.4796503582495</v>
      </c>
      <c r="H99" s="98">
        <v>1155.7688914076944</v>
      </c>
      <c r="I99" s="98">
        <v>1161.9102339944297</v>
      </c>
      <c r="J99" s="98">
        <v>1098.5082509251063</v>
      </c>
      <c r="K99" s="98">
        <v>1090.4412818147775</v>
      </c>
      <c r="L99" s="98">
        <v>1471.6686928162555</v>
      </c>
      <c r="M99" s="98">
        <v>1446.3998612398573</v>
      </c>
      <c r="N99" s="98">
        <v>1324.3519452417261</v>
      </c>
      <c r="O99" s="98">
        <v>997.87745834572092</v>
      </c>
      <c r="P99" s="98">
        <v>966.75146387074119</v>
      </c>
      <c r="Q99" s="98">
        <v>639.59335679655419</v>
      </c>
      <c r="R99" s="98">
        <v>628.18377950971023</v>
      </c>
      <c r="S99" s="98">
        <v>765.36417815784534</v>
      </c>
      <c r="T99" s="98">
        <v>1113.4130036639067</v>
      </c>
      <c r="U99" s="98">
        <v>1060.9555093530219</v>
      </c>
      <c r="V99" s="98">
        <v>1038.308370629773</v>
      </c>
      <c r="W99" s="98">
        <v>839.59941350861641</v>
      </c>
      <c r="X99" s="98">
        <v>1061.0253768083737</v>
      </c>
      <c r="Y99" s="98">
        <v>1153.9616079244033</v>
      </c>
      <c r="DA99" s="63" t="s">
        <v>1724</v>
      </c>
    </row>
    <row r="100" spans="1:105" ht="12" customHeight="1" x14ac:dyDescent="0.25">
      <c r="A100" s="121" t="s">
        <v>92</v>
      </c>
      <c r="B100" s="122">
        <f t="shared" ref="B100:Y100" si="16">B101</f>
        <v>11.106239597398286</v>
      </c>
      <c r="C100" s="122">
        <f t="shared" si="16"/>
        <v>14.842472134916887</v>
      </c>
      <c r="D100" s="122">
        <f t="shared" si="16"/>
        <v>12.221862921252793</v>
      </c>
      <c r="E100" s="122">
        <f t="shared" si="16"/>
        <v>28.062289804838422</v>
      </c>
      <c r="F100" s="122">
        <f t="shared" si="16"/>
        <v>22.45346325608805</v>
      </c>
      <c r="G100" s="122">
        <f t="shared" si="16"/>
        <v>27.471425423796191</v>
      </c>
      <c r="H100" s="122">
        <f t="shared" si="16"/>
        <v>34.222012191428043</v>
      </c>
      <c r="I100" s="122">
        <f t="shared" si="16"/>
        <v>22.761722584869059</v>
      </c>
      <c r="J100" s="122">
        <f t="shared" si="16"/>
        <v>25.200821436652738</v>
      </c>
      <c r="K100" s="122">
        <f t="shared" si="16"/>
        <v>36.06999698448891</v>
      </c>
      <c r="L100" s="122">
        <f t="shared" si="16"/>
        <v>34.50534493312626</v>
      </c>
      <c r="M100" s="122">
        <f t="shared" si="16"/>
        <v>34.962135103634765</v>
      </c>
      <c r="N100" s="122">
        <f t="shared" si="16"/>
        <v>35.234510621350708</v>
      </c>
      <c r="O100" s="122">
        <f t="shared" si="16"/>
        <v>32.401854407282286</v>
      </c>
      <c r="P100" s="122">
        <f t="shared" si="16"/>
        <v>23.398162088901909</v>
      </c>
      <c r="Q100" s="122">
        <f t="shared" si="16"/>
        <v>34.213943691943165</v>
      </c>
      <c r="R100" s="122">
        <f t="shared" si="16"/>
        <v>32.389377698989541</v>
      </c>
      <c r="S100" s="122">
        <f t="shared" si="16"/>
        <v>35.901908336262565</v>
      </c>
      <c r="T100" s="122">
        <f t="shared" si="16"/>
        <v>31.063777642750669</v>
      </c>
      <c r="U100" s="122">
        <f t="shared" si="16"/>
        <v>32.22934435786555</v>
      </c>
      <c r="V100" s="122">
        <f t="shared" si="16"/>
        <v>34.468310831663381</v>
      </c>
      <c r="W100" s="122">
        <f t="shared" si="16"/>
        <v>36.37059793176094</v>
      </c>
      <c r="X100" s="122">
        <f t="shared" si="16"/>
        <v>38.774147956189964</v>
      </c>
      <c r="Y100" s="122">
        <f t="shared" si="16"/>
        <v>41.028963210805742</v>
      </c>
      <c r="DA100" s="130" t="s">
        <v>1725</v>
      </c>
    </row>
    <row r="101" spans="1:105" ht="12" customHeight="1" x14ac:dyDescent="0.25">
      <c r="A101" s="97" t="s">
        <v>53</v>
      </c>
      <c r="B101" s="98">
        <v>11.106239597398286</v>
      </c>
      <c r="C101" s="98">
        <v>14.842472134916887</v>
      </c>
      <c r="D101" s="98">
        <v>12.221862921252793</v>
      </c>
      <c r="E101" s="98">
        <v>28.062289804838422</v>
      </c>
      <c r="F101" s="98">
        <v>22.45346325608805</v>
      </c>
      <c r="G101" s="98">
        <v>27.471425423796191</v>
      </c>
      <c r="H101" s="98">
        <v>34.222012191428043</v>
      </c>
      <c r="I101" s="98">
        <v>22.761722584869059</v>
      </c>
      <c r="J101" s="98">
        <v>25.200821436652738</v>
      </c>
      <c r="K101" s="98">
        <v>36.06999698448891</v>
      </c>
      <c r="L101" s="98">
        <v>34.50534493312626</v>
      </c>
      <c r="M101" s="98">
        <v>34.962135103634765</v>
      </c>
      <c r="N101" s="98">
        <v>35.234510621350708</v>
      </c>
      <c r="O101" s="98">
        <v>32.401854407282286</v>
      </c>
      <c r="P101" s="98">
        <v>23.398162088901909</v>
      </c>
      <c r="Q101" s="98">
        <v>34.213943691943165</v>
      </c>
      <c r="R101" s="98">
        <v>32.389377698989541</v>
      </c>
      <c r="S101" s="98">
        <v>35.901908336262565</v>
      </c>
      <c r="T101" s="98">
        <v>31.063777642750669</v>
      </c>
      <c r="U101" s="98">
        <v>32.22934435786555</v>
      </c>
      <c r="V101" s="98">
        <v>34.468310831663381</v>
      </c>
      <c r="W101" s="98">
        <v>36.37059793176094</v>
      </c>
      <c r="X101" s="98">
        <v>38.774147956189964</v>
      </c>
      <c r="Y101" s="98">
        <v>41.028963210805742</v>
      </c>
      <c r="DA101" s="63" t="s">
        <v>1726</v>
      </c>
    </row>
    <row r="102" spans="1:105" ht="12" customHeight="1" x14ac:dyDescent="0.25">
      <c r="A102" s="121" t="s">
        <v>55</v>
      </c>
      <c r="B102" s="122">
        <v>119.47970302595489</v>
      </c>
      <c r="C102" s="122">
        <v>149.72295868335851</v>
      </c>
      <c r="D102" s="122">
        <v>158.60780404249047</v>
      </c>
      <c r="E102" s="122">
        <v>164.66355901054618</v>
      </c>
      <c r="F102" s="122">
        <v>184.20549952582627</v>
      </c>
      <c r="G102" s="122">
        <v>218.6097309698057</v>
      </c>
      <c r="H102" s="122">
        <v>249.86633487734483</v>
      </c>
      <c r="I102" s="122">
        <v>264.43734922305634</v>
      </c>
      <c r="J102" s="122">
        <v>272.0276400159089</v>
      </c>
      <c r="K102" s="122">
        <v>272.1564463813225</v>
      </c>
      <c r="L102" s="122">
        <v>298.7188377836768</v>
      </c>
      <c r="M102" s="122">
        <v>310.71087711504384</v>
      </c>
      <c r="N102" s="122">
        <v>304.22718224405992</v>
      </c>
      <c r="O102" s="122">
        <v>280.07601851108848</v>
      </c>
      <c r="P102" s="122">
        <v>254.27331328590591</v>
      </c>
      <c r="Q102" s="122">
        <v>226.39288551361193</v>
      </c>
      <c r="R102" s="122">
        <v>234.6194557176479</v>
      </c>
      <c r="S102" s="122">
        <v>243.31964286446748</v>
      </c>
      <c r="T102" s="122">
        <v>256.79977959078985</v>
      </c>
      <c r="U102" s="122">
        <v>261.43077751979911</v>
      </c>
      <c r="V102" s="122">
        <v>268.31395046036147</v>
      </c>
      <c r="W102" s="122">
        <v>293.56678453936161</v>
      </c>
      <c r="X102" s="122">
        <v>316.89746000216036</v>
      </c>
      <c r="Y102" s="122">
        <v>313.635696292891</v>
      </c>
      <c r="DA102" s="130" t="s">
        <v>1727</v>
      </c>
    </row>
    <row r="103" spans="1:105" ht="12" customHeight="1" x14ac:dyDescent="0.25">
      <c r="A103" s="97" t="s">
        <v>124</v>
      </c>
      <c r="B103" s="98">
        <v>106.64009259983798</v>
      </c>
      <c r="C103" s="98">
        <v>117.44860341574531</v>
      </c>
      <c r="D103" s="98">
        <v>123.36644756054189</v>
      </c>
      <c r="E103" s="98">
        <v>129.25696232860616</v>
      </c>
      <c r="F103" s="98">
        <v>141.29137211201942</v>
      </c>
      <c r="G103" s="98">
        <v>155.07941156399121</v>
      </c>
      <c r="H103" s="98">
        <v>161.09234376020251</v>
      </c>
      <c r="I103" s="98">
        <v>162.96202564360345</v>
      </c>
      <c r="J103" s="98">
        <v>160.55891200712742</v>
      </c>
      <c r="K103" s="98">
        <v>154.64307399572326</v>
      </c>
      <c r="L103" s="98">
        <v>162.99759664355278</v>
      </c>
      <c r="M103" s="98">
        <v>161.64489738732394</v>
      </c>
      <c r="N103" s="98">
        <v>155.49143335545685</v>
      </c>
      <c r="O103" s="98">
        <v>147.36548568305076</v>
      </c>
      <c r="P103" s="98">
        <v>131.68706152801423</v>
      </c>
      <c r="Q103" s="98">
        <v>121.03013524212263</v>
      </c>
      <c r="R103" s="98">
        <v>126.45268709410878</v>
      </c>
      <c r="S103" s="98">
        <v>128.84569888434953</v>
      </c>
      <c r="T103" s="98">
        <v>127.71375564070691</v>
      </c>
      <c r="U103" s="98">
        <v>116.92541192370338</v>
      </c>
      <c r="V103" s="98">
        <v>113.72812781928306</v>
      </c>
      <c r="W103" s="98">
        <v>125.84191515393022</v>
      </c>
      <c r="X103" s="98">
        <v>143.60366023073033</v>
      </c>
      <c r="Y103" s="98">
        <v>128.99027981224532</v>
      </c>
      <c r="DA103" s="63" t="s">
        <v>1728</v>
      </c>
    </row>
    <row r="104" spans="1:105" ht="12" customHeight="1" x14ac:dyDescent="0.25">
      <c r="A104" s="97" t="s">
        <v>123</v>
      </c>
      <c r="B104" s="98">
        <v>0.12134934806439102</v>
      </c>
      <c r="C104" s="98">
        <v>0.11012740658865766</v>
      </c>
      <c r="D104" s="98">
        <v>9.6090514921619574E-2</v>
      </c>
      <c r="E104" s="98">
        <v>0.1247498806799341</v>
      </c>
      <c r="F104" s="98">
        <v>0.15256730703280119</v>
      </c>
      <c r="G104" s="98">
        <v>0.17402916567412832</v>
      </c>
      <c r="H104" s="98">
        <v>0.1809699249047797</v>
      </c>
      <c r="I104" s="98">
        <v>0.24106827907858078</v>
      </c>
      <c r="J104" s="98">
        <v>0.33176883978280014</v>
      </c>
      <c r="K104" s="98">
        <v>0.43109635008061553</v>
      </c>
      <c r="L104" s="98">
        <v>0.4995968469678097</v>
      </c>
      <c r="M104" s="98">
        <v>0.46661717945818881</v>
      </c>
      <c r="N104" s="98">
        <v>0.48238700761389358</v>
      </c>
      <c r="O104" s="98">
        <v>0.51554924977404959</v>
      </c>
      <c r="P104" s="98">
        <v>0.5085217173603982</v>
      </c>
      <c r="Q104" s="98">
        <v>0.50093277431422389</v>
      </c>
      <c r="R104" s="98">
        <v>0.60553714516047619</v>
      </c>
      <c r="S104" s="98">
        <v>0.6926455065376943</v>
      </c>
      <c r="T104" s="98">
        <v>0.71618934446677684</v>
      </c>
      <c r="U104" s="98">
        <v>0.65560848235845903</v>
      </c>
      <c r="V104" s="98">
        <v>0.64412793783131594</v>
      </c>
      <c r="W104" s="98">
        <v>0.79497376790910945</v>
      </c>
      <c r="X104" s="98">
        <v>1.0481475046753301</v>
      </c>
      <c r="Y104" s="98">
        <v>0.80736523207989008</v>
      </c>
      <c r="DA104" s="63" t="s">
        <v>1729</v>
      </c>
    </row>
    <row r="105" spans="1:105" ht="12" customHeight="1" x14ac:dyDescent="0.25">
      <c r="A105" s="100" t="s">
        <v>50</v>
      </c>
      <c r="B105" s="101">
        <v>2.3564620426424213E-2</v>
      </c>
      <c r="C105" s="101">
        <v>3.8123862757288199E-2</v>
      </c>
      <c r="D105" s="101">
        <v>1.472890040242574E-2</v>
      </c>
      <c r="E105" s="101">
        <v>1.1420722928869443E-2</v>
      </c>
      <c r="F105" s="101">
        <v>1.7984817283819607E-2</v>
      </c>
      <c r="G105" s="101">
        <v>1.9760899386172596E-2</v>
      </c>
      <c r="H105" s="101">
        <v>2.7379984307480502E-2</v>
      </c>
      <c r="I105" s="101">
        <v>2.9961415968417834E-2</v>
      </c>
      <c r="J105" s="101">
        <v>3.8706046167946137E-2</v>
      </c>
      <c r="K105" s="101">
        <v>4.7031260482117122E-2</v>
      </c>
      <c r="L105" s="101">
        <v>5.4285955998329812E-2</v>
      </c>
      <c r="M105" s="101">
        <v>7.4592590935964265E-2</v>
      </c>
      <c r="N105" s="101">
        <v>5.122543451435644E-2</v>
      </c>
      <c r="O105" s="101">
        <v>3.4575953187983018E-2</v>
      </c>
      <c r="P105" s="101">
        <v>6.7872087385429866E-2</v>
      </c>
      <c r="Q105" s="101">
        <v>1.4048901852664811E-2</v>
      </c>
      <c r="R105" s="101">
        <v>2.7341612943599394E-2</v>
      </c>
      <c r="S105" s="101">
        <v>5.5749356491583454E-2</v>
      </c>
      <c r="T105" s="101">
        <v>6.5647293245491206E-2</v>
      </c>
      <c r="U105" s="101">
        <v>7.4355922703074978E-2</v>
      </c>
      <c r="V105" s="101">
        <v>5.7344170000516941E-2</v>
      </c>
      <c r="W105" s="101">
        <v>7.94507068275805E-2</v>
      </c>
      <c r="X105" s="101">
        <v>0.11654695251754509</v>
      </c>
      <c r="Y105" s="101">
        <v>6.6500911946591343E-2</v>
      </c>
      <c r="DA105" s="131" t="s">
        <v>1730</v>
      </c>
    </row>
    <row r="106" spans="1:105" ht="12" customHeight="1" x14ac:dyDescent="0.25">
      <c r="A106" s="103" t="s">
        <v>52</v>
      </c>
      <c r="B106" s="104">
        <v>9.7784727637966806E-2</v>
      </c>
      <c r="C106" s="104">
        <v>7.2003543831369463E-2</v>
      </c>
      <c r="D106" s="104">
        <v>8.1361614519193839E-2</v>
      </c>
      <c r="E106" s="104">
        <v>0.11332915775106465</v>
      </c>
      <c r="F106" s="104">
        <v>0.13458248974898157</v>
      </c>
      <c r="G106" s="104">
        <v>0.15426826628795573</v>
      </c>
      <c r="H106" s="104">
        <v>0.15358994059729919</v>
      </c>
      <c r="I106" s="104">
        <v>0.21110686311016294</v>
      </c>
      <c r="J106" s="104">
        <v>0.29306279361485399</v>
      </c>
      <c r="K106" s="104">
        <v>0.38406508959849839</v>
      </c>
      <c r="L106" s="104">
        <v>0.4453108909694799</v>
      </c>
      <c r="M106" s="104">
        <v>0.39202458852222455</v>
      </c>
      <c r="N106" s="104">
        <v>0.43116157309953712</v>
      </c>
      <c r="O106" s="104">
        <v>0.48097329658606652</v>
      </c>
      <c r="P106" s="104">
        <v>0.44064962997496832</v>
      </c>
      <c r="Q106" s="104">
        <v>0.48688387246155906</v>
      </c>
      <c r="R106" s="104">
        <v>0.57819553221687681</v>
      </c>
      <c r="S106" s="104">
        <v>0.63689615004611089</v>
      </c>
      <c r="T106" s="104">
        <v>0.65054205122128561</v>
      </c>
      <c r="U106" s="104">
        <v>0.58125255965538403</v>
      </c>
      <c r="V106" s="104">
        <v>0.586783767830799</v>
      </c>
      <c r="W106" s="104">
        <v>0.71552306108152897</v>
      </c>
      <c r="X106" s="104">
        <v>0.93160055215778514</v>
      </c>
      <c r="Y106" s="104">
        <v>0.74086432013329873</v>
      </c>
      <c r="DA106" s="132" t="s">
        <v>1731</v>
      </c>
    </row>
    <row r="107" spans="1:105" ht="12" customHeight="1" x14ac:dyDescent="0.25">
      <c r="A107" s="106" t="s">
        <v>122</v>
      </c>
      <c r="B107" s="101">
        <v>11.428906956703329</v>
      </c>
      <c r="C107" s="101">
        <v>29.08343997280582</v>
      </c>
      <c r="D107" s="101">
        <v>32.021689826877918</v>
      </c>
      <c r="E107" s="101">
        <v>31.934897372209651</v>
      </c>
      <c r="F107" s="101">
        <v>38.285940304723525</v>
      </c>
      <c r="G107" s="101">
        <v>56.630776418628486</v>
      </c>
      <c r="H107" s="101">
        <v>78.128517575727727</v>
      </c>
      <c r="I107" s="101">
        <v>85.709574094423473</v>
      </c>
      <c r="J107" s="101">
        <v>88.7614898978387</v>
      </c>
      <c r="K107" s="101">
        <v>87.975501358324166</v>
      </c>
      <c r="L107" s="101">
        <v>99.539395125557803</v>
      </c>
      <c r="M107" s="101">
        <v>110.60568814597366</v>
      </c>
      <c r="N107" s="101">
        <v>109.26092014334141</v>
      </c>
      <c r="O107" s="101">
        <v>95.358056052089879</v>
      </c>
      <c r="P107" s="101">
        <v>85.086118864530718</v>
      </c>
      <c r="Q107" s="101">
        <v>73.552276341466055</v>
      </c>
      <c r="R107" s="101">
        <v>72.496821209464386</v>
      </c>
      <c r="S107" s="101">
        <v>72.807690712514727</v>
      </c>
      <c r="T107" s="101">
        <v>80.264994093327914</v>
      </c>
      <c r="U107" s="101">
        <v>87.359219939273999</v>
      </c>
      <c r="V107" s="101">
        <v>92.976606283205726</v>
      </c>
      <c r="W107" s="101">
        <v>99.199010825340466</v>
      </c>
      <c r="X107" s="101">
        <v>100.11759951571813</v>
      </c>
      <c r="Y107" s="101">
        <v>107.15807620438372</v>
      </c>
      <c r="DA107" s="131" t="s">
        <v>1732</v>
      </c>
    </row>
    <row r="108" spans="1:105" ht="12" customHeight="1" x14ac:dyDescent="0.25">
      <c r="A108" s="107" t="s">
        <v>121</v>
      </c>
      <c r="B108" s="104">
        <v>1.2893541213491888</v>
      </c>
      <c r="C108" s="104">
        <v>3.0807878882186941</v>
      </c>
      <c r="D108" s="104">
        <v>3.1235761401490527</v>
      </c>
      <c r="E108" s="104">
        <v>3.3469494290504334</v>
      </c>
      <c r="F108" s="104">
        <v>4.4756198020505176</v>
      </c>
      <c r="G108" s="104">
        <v>6.7255138215118633</v>
      </c>
      <c r="H108" s="104">
        <v>10.464503616509806</v>
      </c>
      <c r="I108" s="104">
        <v>15.524681205950838</v>
      </c>
      <c r="J108" s="104">
        <v>22.375469271159982</v>
      </c>
      <c r="K108" s="104">
        <v>29.106774677194462</v>
      </c>
      <c r="L108" s="104">
        <v>35.682249167598414</v>
      </c>
      <c r="M108" s="104">
        <v>37.993674402288036</v>
      </c>
      <c r="N108" s="104">
        <v>38.992441737647759</v>
      </c>
      <c r="O108" s="104">
        <v>36.836927526173774</v>
      </c>
      <c r="P108" s="104">
        <v>36.991611176000582</v>
      </c>
      <c r="Q108" s="104">
        <v>31.309541155709038</v>
      </c>
      <c r="R108" s="104">
        <v>35.064410268914244</v>
      </c>
      <c r="S108" s="104">
        <v>40.973607761065516</v>
      </c>
      <c r="T108" s="104">
        <v>48.10484051228827</v>
      </c>
      <c r="U108" s="104">
        <v>56.490537174463292</v>
      </c>
      <c r="V108" s="104">
        <v>60.965088420041354</v>
      </c>
      <c r="W108" s="104">
        <v>67.730884792181854</v>
      </c>
      <c r="X108" s="104">
        <v>72.128052751036563</v>
      </c>
      <c r="Y108" s="104">
        <v>76.679975044182086</v>
      </c>
      <c r="DA108" s="132" t="s">
        <v>1733</v>
      </c>
    </row>
    <row r="109" spans="1:105" ht="12" customHeight="1" x14ac:dyDescent="0.25">
      <c r="A109" s="108" t="s">
        <v>53</v>
      </c>
      <c r="B109" s="98">
        <v>0.22104551902867742</v>
      </c>
      <c r="C109" s="98">
        <v>0.96924083577667897</v>
      </c>
      <c r="D109" s="98">
        <v>0.42570445618001923</v>
      </c>
      <c r="E109" s="98">
        <v>0.26769313002792039</v>
      </c>
      <c r="F109" s="98">
        <v>0.47192054126023264</v>
      </c>
      <c r="G109" s="98">
        <v>0.68242307966267912</v>
      </c>
      <c r="H109" s="98">
        <v>1.4529983177190919</v>
      </c>
      <c r="I109" s="98">
        <v>1.7608585947141051</v>
      </c>
      <c r="J109" s="98">
        <v>2.3750925594640839</v>
      </c>
      <c r="K109" s="98">
        <v>2.8769499373161231</v>
      </c>
      <c r="L109" s="98">
        <v>3.4927146219575378</v>
      </c>
      <c r="M109" s="98">
        <v>5.5205993703185534</v>
      </c>
      <c r="N109" s="98">
        <v>3.7802861135776666</v>
      </c>
      <c r="O109" s="98">
        <v>2.1307244743445315</v>
      </c>
      <c r="P109" s="98">
        <v>4.6555760163298618</v>
      </c>
      <c r="Q109" s="98">
        <v>0.6179191073663316</v>
      </c>
      <c r="R109" s="98">
        <v>1.3095315164168142</v>
      </c>
      <c r="S109" s="98">
        <v>3.1649774180794257</v>
      </c>
      <c r="T109" s="98">
        <v>4.2998059575870027</v>
      </c>
      <c r="U109" s="98">
        <v>6.4816665420226922</v>
      </c>
      <c r="V109" s="98">
        <v>5.7091157791339455</v>
      </c>
      <c r="W109" s="98">
        <v>6.6329623102669437</v>
      </c>
      <c r="X109" s="98">
        <v>7.5823842463955131</v>
      </c>
      <c r="Y109" s="98">
        <v>6.5777049168079822</v>
      </c>
      <c r="DA109" s="63" t="s">
        <v>1734</v>
      </c>
    </row>
    <row r="110" spans="1:105" ht="12" customHeight="1" x14ac:dyDescent="0.25">
      <c r="A110" s="108" t="s">
        <v>52</v>
      </c>
      <c r="B110" s="98">
        <v>1.0683086023205115</v>
      </c>
      <c r="C110" s="98">
        <v>2.111547052442015</v>
      </c>
      <c r="D110" s="98">
        <v>2.6978716839690335</v>
      </c>
      <c r="E110" s="98">
        <v>3.079256299022513</v>
      </c>
      <c r="F110" s="98">
        <v>4.0036992607902846</v>
      </c>
      <c r="G110" s="98">
        <v>6.0430907418491842</v>
      </c>
      <c r="H110" s="98">
        <v>9.0115052987907145</v>
      </c>
      <c r="I110" s="98">
        <v>13.763822611236733</v>
      </c>
      <c r="J110" s="98">
        <v>20.0003767116959</v>
      </c>
      <c r="K110" s="98">
        <v>26.229824739878339</v>
      </c>
      <c r="L110" s="98">
        <v>32.189534545640875</v>
      </c>
      <c r="M110" s="98">
        <v>32.473075031969479</v>
      </c>
      <c r="N110" s="98">
        <v>35.212155624070093</v>
      </c>
      <c r="O110" s="98">
        <v>34.706203051829242</v>
      </c>
      <c r="P110" s="98">
        <v>32.336035159670722</v>
      </c>
      <c r="Q110" s="98">
        <v>30.691622048342705</v>
      </c>
      <c r="R110" s="98">
        <v>33.754878752497433</v>
      </c>
      <c r="S110" s="98">
        <v>37.808630342986092</v>
      </c>
      <c r="T110" s="98">
        <v>43.805034554701265</v>
      </c>
      <c r="U110" s="98">
        <v>50.008870632440598</v>
      </c>
      <c r="V110" s="98">
        <v>55.255972640907409</v>
      </c>
      <c r="W110" s="98">
        <v>61.097922481914907</v>
      </c>
      <c r="X110" s="98">
        <v>64.545668504641057</v>
      </c>
      <c r="Y110" s="98">
        <v>70.102270127374098</v>
      </c>
      <c r="DA110" s="63" t="s">
        <v>1735</v>
      </c>
    </row>
    <row r="111" spans="1:105" ht="12" customHeight="1" x14ac:dyDescent="0.25">
      <c r="A111" s="121" t="s">
        <v>54</v>
      </c>
      <c r="B111" s="122">
        <v>54.615871175962354</v>
      </c>
      <c r="C111" s="122">
        <v>74.764587126077444</v>
      </c>
      <c r="D111" s="122">
        <v>80.67722883572587</v>
      </c>
      <c r="E111" s="122">
        <v>90.402331721682017</v>
      </c>
      <c r="F111" s="122">
        <v>100.88555946440802</v>
      </c>
      <c r="G111" s="122">
        <v>119.44112555118652</v>
      </c>
      <c r="H111" s="122">
        <v>155.87380735750048</v>
      </c>
      <c r="I111" s="122">
        <v>164.85630569900837</v>
      </c>
      <c r="J111" s="122">
        <v>169.09175250440128</v>
      </c>
      <c r="K111" s="122">
        <v>169.64678703112688</v>
      </c>
      <c r="L111" s="122">
        <v>185.64564705920381</v>
      </c>
      <c r="M111" s="122">
        <v>175.06653556423865</v>
      </c>
      <c r="N111" s="122">
        <v>168.96136500798025</v>
      </c>
      <c r="O111" s="122">
        <v>137.13726098473003</v>
      </c>
      <c r="P111" s="122">
        <v>133.90138010932708</v>
      </c>
      <c r="Q111" s="122">
        <v>123.39189975563134</v>
      </c>
      <c r="R111" s="122">
        <v>125.64408145500587</v>
      </c>
      <c r="S111" s="122">
        <v>129.20608647846095</v>
      </c>
      <c r="T111" s="122">
        <v>146.98913986095366</v>
      </c>
      <c r="U111" s="122">
        <v>142.96028995914571</v>
      </c>
      <c r="V111" s="122">
        <v>146.87359754415118</v>
      </c>
      <c r="W111" s="122">
        <v>158.32761607319989</v>
      </c>
      <c r="X111" s="122">
        <v>168.91944441190873</v>
      </c>
      <c r="Y111" s="122">
        <v>173.66051900266373</v>
      </c>
      <c r="DA111" s="130" t="s">
        <v>1736</v>
      </c>
    </row>
    <row r="112" spans="1:105" ht="12" customHeight="1" x14ac:dyDescent="0.25">
      <c r="A112" s="97" t="s">
        <v>50</v>
      </c>
      <c r="B112" s="98">
        <v>21.534640434189729</v>
      </c>
      <c r="C112" s="98">
        <v>24.583113220909677</v>
      </c>
      <c r="D112" s="98">
        <v>27.011855874769726</v>
      </c>
      <c r="E112" s="98">
        <v>29.677930508911029</v>
      </c>
      <c r="F112" s="98">
        <v>33.521714182776464</v>
      </c>
      <c r="G112" s="98">
        <v>38.417505680046858</v>
      </c>
      <c r="H112" s="98">
        <v>42.782257281465313</v>
      </c>
      <c r="I112" s="98">
        <v>45.788185695903309</v>
      </c>
      <c r="J112" s="98">
        <v>46.872385210844612</v>
      </c>
      <c r="K112" s="98">
        <v>47.608528681711554</v>
      </c>
      <c r="L112" s="98">
        <v>50.0543558230965</v>
      </c>
      <c r="M112" s="98">
        <v>48.936254231657323</v>
      </c>
      <c r="N112" s="98">
        <v>47.330191773174619</v>
      </c>
      <c r="O112" s="98">
        <v>42.307712243703349</v>
      </c>
      <c r="P112" s="98">
        <v>37.500732975043043</v>
      </c>
      <c r="Q112" s="98">
        <v>35.294261489078934</v>
      </c>
      <c r="R112" s="98">
        <v>36.148978322964183</v>
      </c>
      <c r="S112" s="98">
        <v>37.260458457660327</v>
      </c>
      <c r="T112" s="98">
        <v>39.637739475297408</v>
      </c>
      <c r="U112" s="98">
        <v>34.784007977538053</v>
      </c>
      <c r="V112" s="98">
        <v>33.802178964718287</v>
      </c>
      <c r="W112" s="98">
        <v>37.550764728207248</v>
      </c>
      <c r="X112" s="98">
        <v>43.269596826317738</v>
      </c>
      <c r="Y112" s="98">
        <v>39.535087347421523</v>
      </c>
      <c r="DA112" s="63" t="s">
        <v>1737</v>
      </c>
    </row>
    <row r="113" spans="1:105" ht="12" customHeight="1" x14ac:dyDescent="0.25">
      <c r="A113" s="109" t="s">
        <v>120</v>
      </c>
      <c r="B113" s="33">
        <v>33.081230741772629</v>
      </c>
      <c r="C113" s="33">
        <v>50.181473905167763</v>
      </c>
      <c r="D113" s="33">
        <v>53.665372960956148</v>
      </c>
      <c r="E113" s="33">
        <v>60.724401212770985</v>
      </c>
      <c r="F113" s="33">
        <v>67.363845281631555</v>
      </c>
      <c r="G113" s="33">
        <v>81.023619871139658</v>
      </c>
      <c r="H113" s="33">
        <v>113.09155007603516</v>
      </c>
      <c r="I113" s="33">
        <v>119.06812000310505</v>
      </c>
      <c r="J113" s="33">
        <v>122.21936729355667</v>
      </c>
      <c r="K113" s="33">
        <v>122.03825834941533</v>
      </c>
      <c r="L113" s="33">
        <v>135.59129123610731</v>
      </c>
      <c r="M113" s="33">
        <v>126.13028133258133</v>
      </c>
      <c r="N113" s="33">
        <v>121.63117323480562</v>
      </c>
      <c r="O113" s="33">
        <v>94.829548741026684</v>
      </c>
      <c r="P113" s="33">
        <v>96.400647134284043</v>
      </c>
      <c r="Q113" s="33">
        <v>88.097638266552408</v>
      </c>
      <c r="R113" s="33">
        <v>89.495103132041692</v>
      </c>
      <c r="S113" s="33">
        <v>91.945628020800612</v>
      </c>
      <c r="T113" s="33">
        <v>107.35140038565625</v>
      </c>
      <c r="U113" s="33">
        <v>108.17628198160767</v>
      </c>
      <c r="V113" s="33">
        <v>113.07141857943289</v>
      </c>
      <c r="W113" s="33">
        <v>120.77685134499265</v>
      </c>
      <c r="X113" s="33">
        <v>125.649847585591</v>
      </c>
      <c r="Y113" s="33">
        <v>134.12543165524221</v>
      </c>
      <c r="DA113" s="60" t="s">
        <v>1738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311.05951661775475</v>
      </c>
      <c r="C115" s="117">
        <f t="shared" si="17"/>
        <v>529.01686607311387</v>
      </c>
      <c r="D115" s="117">
        <f t="shared" si="17"/>
        <v>534.33956270315832</v>
      </c>
      <c r="E115" s="117">
        <f t="shared" si="17"/>
        <v>626.1717034890828</v>
      </c>
      <c r="F115" s="117">
        <f t="shared" si="17"/>
        <v>715.4155027392668</v>
      </c>
      <c r="G115" s="117">
        <f t="shared" si="17"/>
        <v>867.89201288216759</v>
      </c>
      <c r="H115" s="117">
        <f t="shared" si="17"/>
        <v>1125.1418541153589</v>
      </c>
      <c r="I115" s="117">
        <f t="shared" si="17"/>
        <v>1125.0995654370302</v>
      </c>
      <c r="J115" s="117">
        <f t="shared" si="17"/>
        <v>1103.3562232289189</v>
      </c>
      <c r="K115" s="117">
        <f t="shared" si="17"/>
        <v>1135.5114584252435</v>
      </c>
      <c r="L115" s="117">
        <f t="shared" si="17"/>
        <v>1432.8517657805983</v>
      </c>
      <c r="M115" s="117">
        <f t="shared" si="17"/>
        <v>1425.9857644204576</v>
      </c>
      <c r="N115" s="117">
        <f t="shared" si="17"/>
        <v>1345.238256735287</v>
      </c>
      <c r="O115" s="117">
        <f t="shared" si="17"/>
        <v>1078.3927180689095</v>
      </c>
      <c r="P115" s="117">
        <f t="shared" si="17"/>
        <v>1015.5436946912664</v>
      </c>
      <c r="Q115" s="117">
        <f t="shared" si="17"/>
        <v>800.46574484783264</v>
      </c>
      <c r="R115" s="117">
        <f t="shared" ref="R115:V115" si="18">R116+R118+R120+R129</f>
        <v>803.90294482585432</v>
      </c>
      <c r="S115" s="117">
        <f t="shared" si="18"/>
        <v>937.46483340516056</v>
      </c>
      <c r="T115" s="117">
        <f t="shared" si="18"/>
        <v>1217.6838242517665</v>
      </c>
      <c r="U115" s="117">
        <f t="shared" si="18"/>
        <v>1210.2850011916416</v>
      </c>
      <c r="V115" s="117">
        <f t="shared" si="18"/>
        <v>1234.127752272266</v>
      </c>
      <c r="W115" s="117">
        <f t="shared" ref="W115:Y115" si="19">W116+W118+W120+W129</f>
        <v>1139.5611501280894</v>
      </c>
      <c r="X115" s="117">
        <f t="shared" si="19"/>
        <v>1364.3007818751655</v>
      </c>
      <c r="Y115" s="117">
        <f t="shared" si="19"/>
        <v>1472.7871654074386</v>
      </c>
      <c r="DA115" s="129" t="s">
        <v>1890</v>
      </c>
    </row>
    <row r="116" spans="1:105" ht="12" customHeight="1" x14ac:dyDescent="0.25">
      <c r="A116" s="121" t="s">
        <v>57</v>
      </c>
      <c r="B116" s="122">
        <f t="shared" ref="B116:Y116" si="20">B117</f>
        <v>190.40897731850779</v>
      </c>
      <c r="C116" s="122">
        <f t="shared" si="20"/>
        <v>366.40300597309164</v>
      </c>
      <c r="D116" s="122">
        <f t="shared" si="20"/>
        <v>365.32080222846241</v>
      </c>
      <c r="E116" s="122">
        <f t="shared" si="20"/>
        <v>411.41846155287203</v>
      </c>
      <c r="F116" s="122">
        <f t="shared" si="20"/>
        <v>490.38440248115751</v>
      </c>
      <c r="G116" s="122">
        <f t="shared" si="20"/>
        <v>593.49129821351926</v>
      </c>
      <c r="H116" s="122">
        <f t="shared" si="20"/>
        <v>783.38660150455996</v>
      </c>
      <c r="I116" s="122">
        <f t="shared" si="20"/>
        <v>791.59004346451877</v>
      </c>
      <c r="J116" s="122">
        <f t="shared" si="20"/>
        <v>751.77247724461881</v>
      </c>
      <c r="K116" s="122">
        <f t="shared" si="20"/>
        <v>749.80856087560994</v>
      </c>
      <c r="L116" s="122">
        <f t="shared" si="20"/>
        <v>1017.3606029122153</v>
      </c>
      <c r="M116" s="122">
        <f t="shared" si="20"/>
        <v>1004.2317130532923</v>
      </c>
      <c r="N116" s="122">
        <f t="shared" si="20"/>
        <v>923.56953199247448</v>
      </c>
      <c r="O116" s="122">
        <f t="shared" si="20"/>
        <v>697.73899443768528</v>
      </c>
      <c r="P116" s="122">
        <f t="shared" si="20"/>
        <v>676.4601770856699</v>
      </c>
      <c r="Q116" s="122">
        <f t="shared" si="20"/>
        <v>447.82918711675558</v>
      </c>
      <c r="R116" s="122">
        <f t="shared" si="20"/>
        <v>442.06463405644104</v>
      </c>
      <c r="S116" s="122">
        <f t="shared" si="20"/>
        <v>544.52669555045327</v>
      </c>
      <c r="T116" s="122">
        <f t="shared" si="20"/>
        <v>805.7285708473413</v>
      </c>
      <c r="U116" s="122">
        <f t="shared" si="20"/>
        <v>782.19254002973128</v>
      </c>
      <c r="V116" s="122">
        <f t="shared" si="20"/>
        <v>781.01906331621922</v>
      </c>
      <c r="W116" s="122">
        <f t="shared" si="20"/>
        <v>645.69208757599642</v>
      </c>
      <c r="X116" s="122">
        <f t="shared" si="20"/>
        <v>831.43096378893438</v>
      </c>
      <c r="Y116" s="122">
        <f t="shared" si="20"/>
        <v>922.97789933667059</v>
      </c>
      <c r="DA116" s="130" t="s">
        <v>1891</v>
      </c>
    </row>
    <row r="117" spans="1:105" ht="12" customHeight="1" x14ac:dyDescent="0.25">
      <c r="A117" s="97" t="s">
        <v>53</v>
      </c>
      <c r="B117" s="98">
        <v>190.40897731850779</v>
      </c>
      <c r="C117" s="98">
        <v>366.40300597309164</v>
      </c>
      <c r="D117" s="98">
        <v>365.32080222846241</v>
      </c>
      <c r="E117" s="98">
        <v>411.41846155287203</v>
      </c>
      <c r="F117" s="98">
        <v>490.38440248115751</v>
      </c>
      <c r="G117" s="98">
        <v>593.49129821351926</v>
      </c>
      <c r="H117" s="98">
        <v>783.38660150455996</v>
      </c>
      <c r="I117" s="98">
        <v>791.59004346451877</v>
      </c>
      <c r="J117" s="98">
        <v>751.77247724461881</v>
      </c>
      <c r="K117" s="98">
        <v>749.80856087560994</v>
      </c>
      <c r="L117" s="98">
        <v>1017.3606029122153</v>
      </c>
      <c r="M117" s="98">
        <v>1004.2317130532923</v>
      </c>
      <c r="N117" s="98">
        <v>923.56953199247448</v>
      </c>
      <c r="O117" s="98">
        <v>697.73899443768528</v>
      </c>
      <c r="P117" s="98">
        <v>676.4601770856699</v>
      </c>
      <c r="Q117" s="98">
        <v>447.82918711675558</v>
      </c>
      <c r="R117" s="98">
        <v>442.06463405644104</v>
      </c>
      <c r="S117" s="98">
        <v>544.52669555045327</v>
      </c>
      <c r="T117" s="98">
        <v>805.7285708473413</v>
      </c>
      <c r="U117" s="98">
        <v>782.19254002973128</v>
      </c>
      <c r="V117" s="98">
        <v>781.01906331621922</v>
      </c>
      <c r="W117" s="98">
        <v>645.69208757599642</v>
      </c>
      <c r="X117" s="98">
        <v>831.43096378893438</v>
      </c>
      <c r="Y117" s="98">
        <v>922.97789933667059</v>
      </c>
      <c r="DA117" s="63" t="s">
        <v>1892</v>
      </c>
    </row>
    <row r="118" spans="1:105" ht="12" customHeight="1" x14ac:dyDescent="0.25">
      <c r="A118" s="121" t="s">
        <v>92</v>
      </c>
      <c r="B118" s="122">
        <f t="shared" ref="B118:Y118" si="21">B119</f>
        <v>18.850572501732483</v>
      </c>
      <c r="C118" s="122">
        <f t="shared" si="21"/>
        <v>27.453015829356691</v>
      </c>
      <c r="D118" s="122">
        <f t="shared" si="21"/>
        <v>23.926772571530993</v>
      </c>
      <c r="E118" s="122">
        <f t="shared" si="21"/>
        <v>58.647385022542899</v>
      </c>
      <c r="F118" s="122">
        <f t="shared" si="21"/>
        <v>49.276245193244328</v>
      </c>
      <c r="G118" s="122">
        <f t="shared" si="21"/>
        <v>63.396545977648621</v>
      </c>
      <c r="H118" s="122">
        <f t="shared" si="21"/>
        <v>82.919394896372083</v>
      </c>
      <c r="I118" s="122">
        <f t="shared" si="21"/>
        <v>56.990566539125467</v>
      </c>
      <c r="J118" s="122">
        <f t="shared" si="21"/>
        <v>64.281479963442436</v>
      </c>
      <c r="K118" s="122">
        <f t="shared" si="21"/>
        <v>94.450729934283146</v>
      </c>
      <c r="L118" s="122">
        <f t="shared" si="21"/>
        <v>93.0838455766675</v>
      </c>
      <c r="M118" s="122">
        <f t="shared" si="21"/>
        <v>97.928148865989414</v>
      </c>
      <c r="N118" s="122">
        <f t="shared" si="21"/>
        <v>103.08590674782475</v>
      </c>
      <c r="O118" s="122">
        <f t="shared" si="21"/>
        <v>98.689775981198835</v>
      </c>
      <c r="P118" s="122">
        <f t="shared" si="21"/>
        <v>73.663162546036901</v>
      </c>
      <c r="Q118" s="122">
        <f t="shared" si="21"/>
        <v>110.8730942743469</v>
      </c>
      <c r="R118" s="122">
        <f t="shared" si="21"/>
        <v>107.8467368323237</v>
      </c>
      <c r="S118" s="122">
        <f t="shared" si="21"/>
        <v>123.43962555327245</v>
      </c>
      <c r="T118" s="122">
        <f t="shared" si="21"/>
        <v>110.38149134876754</v>
      </c>
      <c r="U118" s="122">
        <f t="shared" si="21"/>
        <v>117.27516478133103</v>
      </c>
      <c r="V118" s="122">
        <f t="shared" si="21"/>
        <v>127.25416937675935</v>
      </c>
      <c r="W118" s="122">
        <f t="shared" si="21"/>
        <v>135.19604017450649</v>
      </c>
      <c r="X118" s="122">
        <f t="shared" si="21"/>
        <v>144.82663994116223</v>
      </c>
      <c r="Y118" s="122">
        <f t="shared" si="21"/>
        <v>153.9954721240334</v>
      </c>
      <c r="DA118" s="130" t="s">
        <v>1893</v>
      </c>
    </row>
    <row r="119" spans="1:105" ht="12" customHeight="1" x14ac:dyDescent="0.25">
      <c r="A119" s="97" t="s">
        <v>53</v>
      </c>
      <c r="B119" s="98">
        <v>18.850572501732483</v>
      </c>
      <c r="C119" s="98">
        <v>27.453015829356691</v>
      </c>
      <c r="D119" s="98">
        <v>23.926772571530993</v>
      </c>
      <c r="E119" s="98">
        <v>58.647385022542899</v>
      </c>
      <c r="F119" s="98">
        <v>49.276245193244328</v>
      </c>
      <c r="G119" s="98">
        <v>63.396545977648621</v>
      </c>
      <c r="H119" s="98">
        <v>82.919394896372083</v>
      </c>
      <c r="I119" s="98">
        <v>56.990566539125467</v>
      </c>
      <c r="J119" s="98">
        <v>64.281479963442436</v>
      </c>
      <c r="K119" s="98">
        <v>94.450729934283146</v>
      </c>
      <c r="L119" s="98">
        <v>93.0838455766675</v>
      </c>
      <c r="M119" s="98">
        <v>97.928148865989414</v>
      </c>
      <c r="N119" s="98">
        <v>103.08590674782475</v>
      </c>
      <c r="O119" s="98">
        <v>98.689775981198835</v>
      </c>
      <c r="P119" s="98">
        <v>73.663162546036901</v>
      </c>
      <c r="Q119" s="98">
        <v>110.8730942743469</v>
      </c>
      <c r="R119" s="98">
        <v>107.8467368323237</v>
      </c>
      <c r="S119" s="98">
        <v>123.43962555327245</v>
      </c>
      <c r="T119" s="98">
        <v>110.38149134876754</v>
      </c>
      <c r="U119" s="98">
        <v>117.27516478133103</v>
      </c>
      <c r="V119" s="98">
        <v>127.25416937675935</v>
      </c>
      <c r="W119" s="98">
        <v>135.19604017450649</v>
      </c>
      <c r="X119" s="98">
        <v>144.82663994116223</v>
      </c>
      <c r="Y119" s="98">
        <v>153.9954721240334</v>
      </c>
      <c r="DA119" s="63" t="s">
        <v>1894</v>
      </c>
    </row>
    <row r="120" spans="1:105" ht="12" customHeight="1" x14ac:dyDescent="0.25">
      <c r="A120" s="121" t="s">
        <v>55</v>
      </c>
      <c r="B120" s="122">
        <v>65.561665972062897</v>
      </c>
      <c r="C120" s="122">
        <v>84.486476542976391</v>
      </c>
      <c r="D120" s="122">
        <v>90.332049311980114</v>
      </c>
      <c r="E120" s="122">
        <v>94.463159719517947</v>
      </c>
      <c r="F120" s="122">
        <v>106.82604763207111</v>
      </c>
      <c r="G120" s="122">
        <v>128.92897602886498</v>
      </c>
      <c r="H120" s="122">
        <v>150.14179656450605</v>
      </c>
      <c r="I120" s="122">
        <v>161.46600549692477</v>
      </c>
      <c r="J120" s="122">
        <v>169.1175716921571</v>
      </c>
      <c r="K120" s="122">
        <v>172.54611228274274</v>
      </c>
      <c r="L120" s="122">
        <v>191.89491009237958</v>
      </c>
      <c r="M120" s="122">
        <v>200.80674667230375</v>
      </c>
      <c r="N120" s="122">
        <v>199.5610331091122</v>
      </c>
      <c r="O120" s="122">
        <v>185.82217064959724</v>
      </c>
      <c r="P120" s="122">
        <v>170.6113813940712</v>
      </c>
      <c r="Q120" s="122">
        <v>154.19776698982747</v>
      </c>
      <c r="R120" s="122">
        <v>164.0715280585861</v>
      </c>
      <c r="S120" s="122">
        <v>175.82638221351192</v>
      </c>
      <c r="T120" s="122">
        <v>192.53894170584806</v>
      </c>
      <c r="U120" s="122">
        <v>202.16805219514742</v>
      </c>
      <c r="V120" s="122">
        <v>212.08996095166432</v>
      </c>
      <c r="W120" s="122">
        <v>234.74530124425638</v>
      </c>
      <c r="X120" s="122">
        <v>255.19205545743904</v>
      </c>
      <c r="Y120" s="122">
        <v>256.30228389380937</v>
      </c>
      <c r="DA120" s="130" t="s">
        <v>1895</v>
      </c>
    </row>
    <row r="121" spans="1:105" ht="12" customHeight="1" x14ac:dyDescent="0.25">
      <c r="A121" s="97" t="s">
        <v>124</v>
      </c>
      <c r="B121" s="98">
        <v>57.318739172054556</v>
      </c>
      <c r="C121" s="98">
        <v>63.720255536707988</v>
      </c>
      <c r="D121" s="98">
        <v>67.414377283852687</v>
      </c>
      <c r="E121" s="98">
        <v>71.226940824810995</v>
      </c>
      <c r="F121" s="98">
        <v>78.468080757158717</v>
      </c>
      <c r="G121" s="98">
        <v>86.746842575142153</v>
      </c>
      <c r="H121" s="98">
        <v>90.837074798894889</v>
      </c>
      <c r="I121" s="98">
        <v>92.270579630954117</v>
      </c>
      <c r="J121" s="98">
        <v>91.178034781921255</v>
      </c>
      <c r="K121" s="98">
        <v>88.307966706244216</v>
      </c>
      <c r="L121" s="98">
        <v>93.725268027447711</v>
      </c>
      <c r="M121" s="98">
        <v>93.775394235944447</v>
      </c>
      <c r="N121" s="98">
        <v>91.305588732259579</v>
      </c>
      <c r="O121" s="98">
        <v>87.648695044260961</v>
      </c>
      <c r="P121" s="98">
        <v>79.5244495457748</v>
      </c>
      <c r="Q121" s="98">
        <v>74.42714657689487</v>
      </c>
      <c r="R121" s="98">
        <v>80.616274924856995</v>
      </c>
      <c r="S121" s="98">
        <v>85.596845833552521</v>
      </c>
      <c r="T121" s="98">
        <v>88.542004006617404</v>
      </c>
      <c r="U121" s="98">
        <v>83.738566422176078</v>
      </c>
      <c r="V121" s="98">
        <v>83.601678349039531</v>
      </c>
      <c r="W121" s="98">
        <v>94.163374869457328</v>
      </c>
      <c r="X121" s="98">
        <v>108.84413342921356</v>
      </c>
      <c r="Y121" s="98">
        <v>98.864125322881918</v>
      </c>
      <c r="DA121" s="63" t="s">
        <v>1896</v>
      </c>
    </row>
    <row r="122" spans="1:105" ht="12" customHeight="1" x14ac:dyDescent="0.25">
      <c r="A122" s="97" t="s">
        <v>123</v>
      </c>
      <c r="B122" s="98">
        <v>0.11045064248276253</v>
      </c>
      <c r="C122" s="98">
        <v>9.2495009023697394E-2</v>
      </c>
      <c r="D122" s="98">
        <v>8.932876823619243E-2</v>
      </c>
      <c r="E122" s="98">
        <v>0.11961660532954702</v>
      </c>
      <c r="F122" s="98">
        <v>0.14458515319961945</v>
      </c>
      <c r="G122" s="98">
        <v>0.1653427625193217</v>
      </c>
      <c r="H122" s="98">
        <v>0.16904623569010291</v>
      </c>
      <c r="I122" s="98">
        <v>0.22813466558343615</v>
      </c>
      <c r="J122" s="98">
        <v>0.31518322346361705</v>
      </c>
      <c r="K122" s="98">
        <v>0.41110989683528254</v>
      </c>
      <c r="L122" s="98">
        <v>0.47668388862862404</v>
      </c>
      <c r="M122" s="98">
        <v>0.43523046649013597</v>
      </c>
      <c r="N122" s="98">
        <v>0.46116876314893951</v>
      </c>
      <c r="O122" s="98">
        <v>0.50155416149674192</v>
      </c>
      <c r="P122" s="98">
        <v>0.48173694006660678</v>
      </c>
      <c r="Q122" s="98">
        <v>0.4957063038216063</v>
      </c>
      <c r="R122" s="98">
        <v>0.59623568861591481</v>
      </c>
      <c r="S122" s="98">
        <v>0.67512306597670579</v>
      </c>
      <c r="T122" s="98">
        <v>0.69658526830008671</v>
      </c>
      <c r="U122" s="98">
        <v>0.63399249125859991</v>
      </c>
      <c r="V122" s="98">
        <v>0.62846142441516795</v>
      </c>
      <c r="W122" s="98">
        <v>0.77479713256255378</v>
      </c>
      <c r="X122" s="98">
        <v>1.0202080332727876</v>
      </c>
      <c r="Y122" s="98">
        <v>0.79190238732378149</v>
      </c>
      <c r="DA122" s="63" t="s">
        <v>1897</v>
      </c>
    </row>
    <row r="123" spans="1:105" ht="12" customHeight="1" x14ac:dyDescent="0.25">
      <c r="A123" s="100" t="s">
        <v>50</v>
      </c>
      <c r="B123" s="101">
        <v>1.2665914844795723E-2</v>
      </c>
      <c r="C123" s="101">
        <v>2.0491465192327925E-2</v>
      </c>
      <c r="D123" s="101">
        <v>7.9671537169985866E-3</v>
      </c>
      <c r="E123" s="101">
        <v>6.2874475784823634E-3</v>
      </c>
      <c r="F123" s="101">
        <v>1.0002663450637874E-2</v>
      </c>
      <c r="G123" s="101">
        <v>1.1074496231365978E-2</v>
      </c>
      <c r="H123" s="101">
        <v>1.5456295092803714E-2</v>
      </c>
      <c r="I123" s="101">
        <v>1.70278024732732E-2</v>
      </c>
      <c r="J123" s="101">
        <v>2.2120429848763033E-2</v>
      </c>
      <c r="K123" s="101">
        <v>2.7044807236784169E-2</v>
      </c>
      <c r="L123" s="101">
        <v>3.1372997659144142E-2</v>
      </c>
      <c r="M123" s="101">
        <v>4.3205877967911394E-2</v>
      </c>
      <c r="N123" s="101">
        <v>3.0007190049402391E-2</v>
      </c>
      <c r="O123" s="101">
        <v>2.0580864910675449E-2</v>
      </c>
      <c r="P123" s="101">
        <v>4.1087310091638463E-2</v>
      </c>
      <c r="Q123" s="101">
        <v>8.8224313600472493E-3</v>
      </c>
      <c r="R123" s="101">
        <v>1.804015639903803E-2</v>
      </c>
      <c r="S123" s="101">
        <v>3.8226915930594886E-2</v>
      </c>
      <c r="T123" s="101">
        <v>4.604321707880113E-2</v>
      </c>
      <c r="U123" s="101">
        <v>5.273993160321587E-2</v>
      </c>
      <c r="V123" s="101">
        <v>4.1677656584368901E-2</v>
      </c>
      <c r="W123" s="101">
        <v>5.9274071481024794E-2</v>
      </c>
      <c r="X123" s="101">
        <v>8.8607481115002579E-2</v>
      </c>
      <c r="Y123" s="101">
        <v>5.1038067190482782E-2</v>
      </c>
      <c r="DA123" s="131" t="s">
        <v>1898</v>
      </c>
    </row>
    <row r="124" spans="1:105" ht="12" customHeight="1" x14ac:dyDescent="0.25">
      <c r="A124" s="103" t="s">
        <v>52</v>
      </c>
      <c r="B124" s="104">
        <v>9.7784727637966806E-2</v>
      </c>
      <c r="C124" s="104">
        <v>7.2003543831369463E-2</v>
      </c>
      <c r="D124" s="104">
        <v>8.1361614519193839E-2</v>
      </c>
      <c r="E124" s="104">
        <v>0.11332915775106465</v>
      </c>
      <c r="F124" s="104">
        <v>0.13458248974898157</v>
      </c>
      <c r="G124" s="104">
        <v>0.15426826628795573</v>
      </c>
      <c r="H124" s="104">
        <v>0.15358994059729919</v>
      </c>
      <c r="I124" s="104">
        <v>0.21110686311016294</v>
      </c>
      <c r="J124" s="104">
        <v>0.29306279361485399</v>
      </c>
      <c r="K124" s="104">
        <v>0.38406508959849839</v>
      </c>
      <c r="L124" s="104">
        <v>0.4453108909694799</v>
      </c>
      <c r="M124" s="104">
        <v>0.39202458852222455</v>
      </c>
      <c r="N124" s="104">
        <v>0.43116157309953712</v>
      </c>
      <c r="O124" s="104">
        <v>0.48097329658606652</v>
      </c>
      <c r="P124" s="104">
        <v>0.44064962997496832</v>
      </c>
      <c r="Q124" s="104">
        <v>0.48688387246155906</v>
      </c>
      <c r="R124" s="104">
        <v>0.57819553221687681</v>
      </c>
      <c r="S124" s="104">
        <v>0.63689615004611089</v>
      </c>
      <c r="T124" s="104">
        <v>0.65054205122128561</v>
      </c>
      <c r="U124" s="104">
        <v>0.58125255965538403</v>
      </c>
      <c r="V124" s="104">
        <v>0.586783767830799</v>
      </c>
      <c r="W124" s="104">
        <v>0.71552306108152897</v>
      </c>
      <c r="X124" s="104">
        <v>0.93160055215778514</v>
      </c>
      <c r="Y124" s="104">
        <v>0.74086432013329873</v>
      </c>
      <c r="DA124" s="132" t="s">
        <v>1899</v>
      </c>
    </row>
    <row r="125" spans="1:105" ht="12" customHeight="1" x14ac:dyDescent="0.25">
      <c r="A125" s="106" t="s">
        <v>122</v>
      </c>
      <c r="B125" s="101">
        <v>6.9301324518861032</v>
      </c>
      <c r="C125" s="101">
        <v>17.964587366009049</v>
      </c>
      <c r="D125" s="101">
        <v>19.866719561795012</v>
      </c>
      <c r="E125" s="101">
        <v>19.87078633049607</v>
      </c>
      <c r="F125" s="101">
        <v>23.914671545141719</v>
      </c>
      <c r="G125" s="101">
        <v>35.545141935782461</v>
      </c>
      <c r="H125" s="101">
        <v>49.208332825126696</v>
      </c>
      <c r="I125" s="101">
        <v>54.090068930793237</v>
      </c>
      <c r="J125" s="101">
        <v>56.117801916693821</v>
      </c>
      <c r="K125" s="101">
        <v>55.767432956516956</v>
      </c>
      <c r="L125" s="101">
        <v>63.277230790801212</v>
      </c>
      <c r="M125" s="101">
        <v>70.598664775353114</v>
      </c>
      <c r="N125" s="101">
        <v>70.156908306786789</v>
      </c>
      <c r="O125" s="101">
        <v>61.591073928630735</v>
      </c>
      <c r="P125" s="101">
        <v>55.240947875071171</v>
      </c>
      <c r="Q125" s="101">
        <v>48.176275765732022</v>
      </c>
      <c r="R125" s="101">
        <v>48.21842980432718</v>
      </c>
      <c r="S125" s="101">
        <v>49.546935965312407</v>
      </c>
      <c r="T125" s="101">
        <v>56.442475637814283</v>
      </c>
      <c r="U125" s="101">
        <v>63.106764394859958</v>
      </c>
      <c r="V125" s="101">
        <v>68.419448226043016</v>
      </c>
      <c r="W125" s="101">
        <v>73.784708741242767</v>
      </c>
      <c r="X125" s="101">
        <v>75.08597156222929</v>
      </c>
      <c r="Y125" s="101">
        <v>81.531653766810734</v>
      </c>
      <c r="DA125" s="131" t="s">
        <v>1900</v>
      </c>
    </row>
    <row r="126" spans="1:105" ht="12" customHeight="1" x14ac:dyDescent="0.25">
      <c r="A126" s="107" t="s">
        <v>121</v>
      </c>
      <c r="B126" s="104">
        <v>1.2023437056394832</v>
      </c>
      <c r="C126" s="104">
        <v>2.7091386312356471</v>
      </c>
      <c r="D126" s="104">
        <v>2.9616236980962292</v>
      </c>
      <c r="E126" s="104">
        <v>3.2458159588813369</v>
      </c>
      <c r="F126" s="104">
        <v>4.2987101765710687</v>
      </c>
      <c r="G126" s="104">
        <v>6.4716487554210484</v>
      </c>
      <c r="H126" s="104">
        <v>9.9273427047943823</v>
      </c>
      <c r="I126" s="104">
        <v>14.87722226959397</v>
      </c>
      <c r="J126" s="104">
        <v>21.506551770078392</v>
      </c>
      <c r="K126" s="104">
        <v>28.059602723146284</v>
      </c>
      <c r="L126" s="104">
        <v>34.415727385502016</v>
      </c>
      <c r="M126" s="104">
        <v>35.997457194516031</v>
      </c>
      <c r="N126" s="104">
        <v>37.637367306916893</v>
      </c>
      <c r="O126" s="104">
        <v>36.080847515208816</v>
      </c>
      <c r="P126" s="104">
        <v>35.364247033158634</v>
      </c>
      <c r="Q126" s="104">
        <v>31.098638343378994</v>
      </c>
      <c r="R126" s="104">
        <v>34.640587640786009</v>
      </c>
      <c r="S126" s="104">
        <v>40.007477348670271</v>
      </c>
      <c r="T126" s="104">
        <v>46.857876793116297</v>
      </c>
      <c r="U126" s="104">
        <v>54.688728886852786</v>
      </c>
      <c r="V126" s="104">
        <v>59.440372952166605</v>
      </c>
      <c r="W126" s="104">
        <v>66.022420500993761</v>
      </c>
      <c r="X126" s="104">
        <v>70.241742432723413</v>
      </c>
      <c r="Y126" s="104">
        <v>75.11460241679292</v>
      </c>
      <c r="DA126" s="132" t="s">
        <v>1901</v>
      </c>
    </row>
    <row r="127" spans="1:105" ht="12" customHeight="1" x14ac:dyDescent="0.25">
      <c r="A127" s="108" t="s">
        <v>53</v>
      </c>
      <c r="B127" s="98">
        <v>0.13403510331897164</v>
      </c>
      <c r="C127" s="98">
        <v>0.59759157879363234</v>
      </c>
      <c r="D127" s="98">
        <v>0.2637520141271954</v>
      </c>
      <c r="E127" s="98">
        <v>0.16655965985882393</v>
      </c>
      <c r="F127" s="98">
        <v>0.29501091578078442</v>
      </c>
      <c r="G127" s="98">
        <v>0.42855801357186418</v>
      </c>
      <c r="H127" s="98">
        <v>0.91583740600366825</v>
      </c>
      <c r="I127" s="98">
        <v>1.1133996583572372</v>
      </c>
      <c r="J127" s="98">
        <v>1.5061750583824927</v>
      </c>
      <c r="K127" s="98">
        <v>1.8297779832679439</v>
      </c>
      <c r="L127" s="98">
        <v>2.2261928398611395</v>
      </c>
      <c r="M127" s="98">
        <v>3.5243821625465483</v>
      </c>
      <c r="N127" s="98">
        <v>2.4252116828468013</v>
      </c>
      <c r="O127" s="98">
        <v>1.3746444633795769</v>
      </c>
      <c r="P127" s="98">
        <v>3.0282118734879107</v>
      </c>
      <c r="Q127" s="98">
        <v>0.40701629503628967</v>
      </c>
      <c r="R127" s="98">
        <v>0.88570888828857797</v>
      </c>
      <c r="S127" s="98">
        <v>2.1988470056841778</v>
      </c>
      <c r="T127" s="98">
        <v>3.0528422384150327</v>
      </c>
      <c r="U127" s="98">
        <v>4.6798582544121849</v>
      </c>
      <c r="V127" s="98">
        <v>4.1844003112591972</v>
      </c>
      <c r="W127" s="98">
        <v>4.924498019078853</v>
      </c>
      <c r="X127" s="98">
        <v>5.6960739280823489</v>
      </c>
      <c r="Y127" s="98">
        <v>5.0123322894188185</v>
      </c>
      <c r="DA127" s="63" t="s">
        <v>1902</v>
      </c>
    </row>
    <row r="128" spans="1:105" ht="12" customHeight="1" x14ac:dyDescent="0.25">
      <c r="A128" s="108" t="s">
        <v>52</v>
      </c>
      <c r="B128" s="98">
        <v>1.0683086023205115</v>
      </c>
      <c r="C128" s="98">
        <v>2.111547052442015</v>
      </c>
      <c r="D128" s="98">
        <v>2.6978716839690335</v>
      </c>
      <c r="E128" s="98">
        <v>3.079256299022513</v>
      </c>
      <c r="F128" s="98">
        <v>4.0036992607902846</v>
      </c>
      <c r="G128" s="98">
        <v>6.0430907418491842</v>
      </c>
      <c r="H128" s="98">
        <v>9.0115052987907145</v>
      </c>
      <c r="I128" s="98">
        <v>13.763822611236733</v>
      </c>
      <c r="J128" s="98">
        <v>20.0003767116959</v>
      </c>
      <c r="K128" s="98">
        <v>26.229824739878339</v>
      </c>
      <c r="L128" s="98">
        <v>32.189534545640875</v>
      </c>
      <c r="M128" s="98">
        <v>32.473075031969479</v>
      </c>
      <c r="N128" s="98">
        <v>35.212155624070093</v>
      </c>
      <c r="O128" s="98">
        <v>34.706203051829242</v>
      </c>
      <c r="P128" s="98">
        <v>32.336035159670722</v>
      </c>
      <c r="Q128" s="98">
        <v>30.691622048342705</v>
      </c>
      <c r="R128" s="98">
        <v>33.754878752497433</v>
      </c>
      <c r="S128" s="98">
        <v>37.808630342986092</v>
      </c>
      <c r="T128" s="98">
        <v>43.805034554701265</v>
      </c>
      <c r="U128" s="98">
        <v>50.008870632440598</v>
      </c>
      <c r="V128" s="98">
        <v>55.255972640907409</v>
      </c>
      <c r="W128" s="98">
        <v>61.097922481914907</v>
      </c>
      <c r="X128" s="98">
        <v>64.545668504641057</v>
      </c>
      <c r="Y128" s="98">
        <v>70.102270127374098</v>
      </c>
      <c r="DA128" s="63" t="s">
        <v>1903</v>
      </c>
    </row>
    <row r="129" spans="1:105" ht="12" customHeight="1" x14ac:dyDescent="0.25">
      <c r="A129" s="121" t="s">
        <v>54</v>
      </c>
      <c r="B129" s="122">
        <v>36.238300825451581</v>
      </c>
      <c r="C129" s="122">
        <v>50.674367727689145</v>
      </c>
      <c r="D129" s="122">
        <v>54.759938591184756</v>
      </c>
      <c r="E129" s="122">
        <v>61.64269719414996</v>
      </c>
      <c r="F129" s="122">
        <v>68.928807432793832</v>
      </c>
      <c r="G129" s="122">
        <v>82.075192662134683</v>
      </c>
      <c r="H129" s="122">
        <v>108.69406114992074</v>
      </c>
      <c r="I129" s="122">
        <v>115.05294993646102</v>
      </c>
      <c r="J129" s="122">
        <v>118.18469432870073</v>
      </c>
      <c r="K129" s="122">
        <v>118.70605533260785</v>
      </c>
      <c r="L129" s="122">
        <v>130.51240719933583</v>
      </c>
      <c r="M129" s="122">
        <v>123.01915582887216</v>
      </c>
      <c r="N129" s="122">
        <v>119.0217848858755</v>
      </c>
      <c r="O129" s="122">
        <v>96.141777000428135</v>
      </c>
      <c r="P129" s="122">
        <v>94.808973665488381</v>
      </c>
      <c r="Q129" s="122">
        <v>87.565696466902679</v>
      </c>
      <c r="R129" s="122">
        <v>89.920045878503558</v>
      </c>
      <c r="S129" s="122">
        <v>93.672130087922937</v>
      </c>
      <c r="T129" s="122">
        <v>109.03482034980969</v>
      </c>
      <c r="U129" s="122">
        <v>108.649244185432</v>
      </c>
      <c r="V129" s="122">
        <v>113.7645586276231</v>
      </c>
      <c r="W129" s="122">
        <v>123.92772113333022</v>
      </c>
      <c r="X129" s="122">
        <v>132.85112268762995</v>
      </c>
      <c r="Y129" s="122">
        <v>139.5115100529253</v>
      </c>
      <c r="DA129" s="130" t="s">
        <v>1904</v>
      </c>
    </row>
    <row r="130" spans="1:105" ht="12" customHeight="1" x14ac:dyDescent="0.25">
      <c r="A130" s="97" t="s">
        <v>50</v>
      </c>
      <c r="B130" s="98">
        <v>12.149072436310727</v>
      </c>
      <c r="C130" s="98">
        <v>13.906430315181522</v>
      </c>
      <c r="D130" s="98">
        <v>15.314401835984244</v>
      </c>
      <c r="E130" s="98">
        <v>16.864372749999479</v>
      </c>
      <c r="F130" s="98">
        <v>19.093272864453702</v>
      </c>
      <c r="G130" s="98">
        <v>21.931535750635785</v>
      </c>
      <c r="H130" s="98">
        <v>24.475372630698168</v>
      </c>
      <c r="I130" s="98">
        <v>26.22510830232892</v>
      </c>
      <c r="J130" s="98">
        <v>26.866554588910105</v>
      </c>
      <c r="K130" s="98">
        <v>27.322330221959238</v>
      </c>
      <c r="L130" s="98">
        <v>28.762536689695612</v>
      </c>
      <c r="M130" s="98">
        <v>28.152505824326457</v>
      </c>
      <c r="N130" s="98">
        <v>27.256294585456029</v>
      </c>
      <c r="O130" s="98">
        <v>24.381628244470999</v>
      </c>
      <c r="P130" s="98">
        <v>21.623309461393472</v>
      </c>
      <c r="Q130" s="98">
        <v>20.3654344212501</v>
      </c>
      <c r="R130" s="98">
        <v>20.91377718478849</v>
      </c>
      <c r="S130" s="98">
        <v>21.677617456001396</v>
      </c>
      <c r="T130" s="98">
        <v>23.248360971434096</v>
      </c>
      <c r="U130" s="98">
        <v>20.565357829437239</v>
      </c>
      <c r="V130" s="98">
        <v>20.148433506419099</v>
      </c>
      <c r="W130" s="98">
        <v>22.547102585494997</v>
      </c>
      <c r="X130" s="98">
        <v>26.132061630331037</v>
      </c>
      <c r="Y130" s="98">
        <v>24.022741783202065</v>
      </c>
      <c r="DA130" s="63" t="s">
        <v>1905</v>
      </c>
    </row>
    <row r="131" spans="1:105" ht="12" customHeight="1" x14ac:dyDescent="0.25">
      <c r="A131" s="109" t="s">
        <v>120</v>
      </c>
      <c r="B131" s="33">
        <v>24.089228389140853</v>
      </c>
      <c r="C131" s="33">
        <v>36.767937412507621</v>
      </c>
      <c r="D131" s="33">
        <v>39.445536755200514</v>
      </c>
      <c r="E131" s="33">
        <v>44.778324444150478</v>
      </c>
      <c r="F131" s="33">
        <v>49.83553456834013</v>
      </c>
      <c r="G131" s="33">
        <v>60.143656911498894</v>
      </c>
      <c r="H131" s="33">
        <v>84.218688519222582</v>
      </c>
      <c r="I131" s="33">
        <v>88.827841634132099</v>
      </c>
      <c r="J131" s="33">
        <v>91.318139739790624</v>
      </c>
      <c r="K131" s="33">
        <v>91.383725110648612</v>
      </c>
      <c r="L131" s="33">
        <v>101.74987050964022</v>
      </c>
      <c r="M131" s="33">
        <v>94.866650004545704</v>
      </c>
      <c r="N131" s="33">
        <v>91.765490300419472</v>
      </c>
      <c r="O131" s="33">
        <v>71.760148755957132</v>
      </c>
      <c r="P131" s="33">
        <v>73.185664204094905</v>
      </c>
      <c r="Q131" s="33">
        <v>67.200262045652579</v>
      </c>
      <c r="R131" s="33">
        <v>69.006268693715072</v>
      </c>
      <c r="S131" s="33">
        <v>71.994512631921538</v>
      </c>
      <c r="T131" s="33">
        <v>85.786459378375596</v>
      </c>
      <c r="U131" s="33">
        <v>88.08388635599475</v>
      </c>
      <c r="V131" s="33">
        <v>93.616125121204007</v>
      </c>
      <c r="W131" s="33">
        <v>101.38061854783523</v>
      </c>
      <c r="X131" s="33">
        <v>106.71906105729892</v>
      </c>
      <c r="Y131" s="33">
        <v>115.48876826972324</v>
      </c>
      <c r="DA131" s="60" t="s">
        <v>1906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0.64553618146005864</v>
      </c>
      <c r="C133" s="154">
        <f t="shared" si="22"/>
        <v>0.6598824483929655</v>
      </c>
      <c r="D133" s="154">
        <f t="shared" si="22"/>
        <v>0.66123337922396141</v>
      </c>
      <c r="E133" s="154">
        <f t="shared" si="22"/>
        <v>0.69180005484876006</v>
      </c>
      <c r="F133" s="154">
        <f t="shared" si="22"/>
        <v>0.68591832997321633</v>
      </c>
      <c r="G133" s="154">
        <f t="shared" si="22"/>
        <v>0.69542521563294124</v>
      </c>
      <c r="H133" s="154">
        <f t="shared" si="22"/>
        <v>0.70509492000723251</v>
      </c>
      <c r="I133" s="154">
        <f t="shared" si="22"/>
        <v>0.69710256366021695</v>
      </c>
      <c r="J133" s="154">
        <f t="shared" si="22"/>
        <v>0.70509723461099727</v>
      </c>
      <c r="K133" s="154">
        <f t="shared" si="22"/>
        <v>0.72403299821786915</v>
      </c>
      <c r="L133" s="154">
        <f t="shared" si="22"/>
        <v>0.71983121628543356</v>
      </c>
      <c r="M133" s="154">
        <f t="shared" si="22"/>
        <v>0.72490325692211688</v>
      </c>
      <c r="N133" s="154">
        <f t="shared" si="22"/>
        <v>0.733989853882131</v>
      </c>
      <c r="O133" s="154">
        <f t="shared" si="22"/>
        <v>0.74500741754644872</v>
      </c>
      <c r="P133" s="154">
        <f t="shared" si="22"/>
        <v>0.73679589080064345</v>
      </c>
      <c r="Q133" s="154">
        <f t="shared" si="22"/>
        <v>0.7820163480995137</v>
      </c>
      <c r="R133" s="154">
        <f t="shared" ref="R133:V133" si="23">IF(R115=0,"",R115/R97)</f>
        <v>0.78749416948911177</v>
      </c>
      <c r="S133" s="154">
        <f t="shared" si="23"/>
        <v>0.79866363077054681</v>
      </c>
      <c r="T133" s="154">
        <f t="shared" si="23"/>
        <v>0.7864824646411126</v>
      </c>
      <c r="U133" s="154">
        <f t="shared" si="23"/>
        <v>0.80816270084662123</v>
      </c>
      <c r="V133" s="154">
        <f t="shared" si="23"/>
        <v>0.82940686868205948</v>
      </c>
      <c r="W133" s="154">
        <f t="shared" ref="W133:Y133" si="24">IF(W115=0,"",W115/W97)</f>
        <v>0.85819089643819579</v>
      </c>
      <c r="X133" s="154">
        <f t="shared" si="24"/>
        <v>0.86042296028799892</v>
      </c>
      <c r="Y133" s="154">
        <f t="shared" si="24"/>
        <v>0.87546735627174976</v>
      </c>
      <c r="DA133" s="129" t="s">
        <v>2058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0.64184149390699707</v>
      </c>
      <c r="C134" s="155">
        <f t="shared" si="25"/>
        <v>0.65155284415948689</v>
      </c>
      <c r="D134" s="155">
        <f t="shared" si="25"/>
        <v>0.65635723373106036</v>
      </c>
      <c r="E134" s="155">
        <f t="shared" si="25"/>
        <v>0.66143835629404135</v>
      </c>
      <c r="F134" s="155">
        <f t="shared" si="25"/>
        <v>0.66677291511092618</v>
      </c>
      <c r="G134" s="155">
        <f t="shared" si="25"/>
        <v>0.67252689393187348</v>
      </c>
      <c r="H134" s="155">
        <f t="shared" si="25"/>
        <v>0.67780557802556607</v>
      </c>
      <c r="I134" s="155">
        <f t="shared" si="25"/>
        <v>0.68128330425594108</v>
      </c>
      <c r="J134" s="155">
        <f t="shared" si="25"/>
        <v>0.68435760642809496</v>
      </c>
      <c r="K134" s="155">
        <f t="shared" si="25"/>
        <v>0.68761938251983057</v>
      </c>
      <c r="L134" s="155">
        <f t="shared" si="25"/>
        <v>0.69129730616565976</v>
      </c>
      <c r="M134" s="155">
        <f t="shared" si="25"/>
        <v>0.6942974345921622</v>
      </c>
      <c r="N134" s="155">
        <f t="shared" si="25"/>
        <v>0.69737469357052273</v>
      </c>
      <c r="O134" s="155">
        <f t="shared" si="25"/>
        <v>0.69922312464538028</v>
      </c>
      <c r="P134" s="155">
        <f t="shared" si="25"/>
        <v>0.69972500933923132</v>
      </c>
      <c r="Q134" s="155">
        <f t="shared" si="25"/>
        <v>0.70017798396114961</v>
      </c>
      <c r="R134" s="155">
        <f t="shared" ref="R134:V134" si="26">IF(R116=0,"",R116/R98)</f>
        <v>0.70371863851923566</v>
      </c>
      <c r="S134" s="155">
        <f t="shared" si="26"/>
        <v>0.71146091114569054</v>
      </c>
      <c r="T134" s="155">
        <f t="shared" si="26"/>
        <v>0.72365651218005478</v>
      </c>
      <c r="U134" s="155">
        <f t="shared" si="26"/>
        <v>0.73725291318456676</v>
      </c>
      <c r="V134" s="155">
        <f t="shared" si="26"/>
        <v>0.7522033775404332</v>
      </c>
      <c r="W134" s="155">
        <f t="shared" ref="W134:Y134" si="27">IF(W116=0,"",W116/W98)</f>
        <v>0.76904780683171592</v>
      </c>
      <c r="X134" s="155">
        <f t="shared" si="27"/>
        <v>0.78361081832927248</v>
      </c>
      <c r="Y134" s="155">
        <f t="shared" si="27"/>
        <v>0.79983414785939344</v>
      </c>
      <c r="DA134" s="130" t="s">
        <v>2059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0.64184149390699707</v>
      </c>
      <c r="C135" s="156">
        <f t="shared" si="28"/>
        <v>0.65155284415948689</v>
      </c>
      <c r="D135" s="156">
        <f t="shared" si="28"/>
        <v>0.65635723373106036</v>
      </c>
      <c r="E135" s="156">
        <f t="shared" si="28"/>
        <v>0.66143835629404135</v>
      </c>
      <c r="F135" s="156">
        <f t="shared" si="28"/>
        <v>0.66677291511092618</v>
      </c>
      <c r="G135" s="156">
        <f t="shared" si="28"/>
        <v>0.67252689393187348</v>
      </c>
      <c r="H135" s="156">
        <f t="shared" si="28"/>
        <v>0.67780557802556607</v>
      </c>
      <c r="I135" s="156">
        <f t="shared" si="28"/>
        <v>0.68128330425594108</v>
      </c>
      <c r="J135" s="156">
        <f t="shared" si="28"/>
        <v>0.68435760642809496</v>
      </c>
      <c r="K135" s="156">
        <f t="shared" si="28"/>
        <v>0.68761938251983057</v>
      </c>
      <c r="L135" s="156">
        <f t="shared" si="28"/>
        <v>0.69129730616565976</v>
      </c>
      <c r="M135" s="156">
        <f t="shared" si="28"/>
        <v>0.6942974345921622</v>
      </c>
      <c r="N135" s="156">
        <f t="shared" si="28"/>
        <v>0.69737469357052273</v>
      </c>
      <c r="O135" s="156">
        <f t="shared" si="28"/>
        <v>0.69922312464538028</v>
      </c>
      <c r="P135" s="156">
        <f t="shared" si="28"/>
        <v>0.69972500933923132</v>
      </c>
      <c r="Q135" s="156">
        <f t="shared" si="28"/>
        <v>0.70017798396114961</v>
      </c>
      <c r="R135" s="156">
        <f t="shared" ref="R135:V135" si="29">IF(R117=0,"",R117/R99)</f>
        <v>0.70371863851923566</v>
      </c>
      <c r="S135" s="156">
        <f t="shared" si="29"/>
        <v>0.71146091114569054</v>
      </c>
      <c r="T135" s="156">
        <f t="shared" si="29"/>
        <v>0.72365651218005478</v>
      </c>
      <c r="U135" s="156">
        <f t="shared" si="29"/>
        <v>0.73725291318456676</v>
      </c>
      <c r="V135" s="156">
        <f t="shared" si="29"/>
        <v>0.7522033775404332</v>
      </c>
      <c r="W135" s="156">
        <f t="shared" ref="W135:Y135" si="30">IF(W117=0,"",W117/W99)</f>
        <v>0.76904780683171592</v>
      </c>
      <c r="X135" s="156">
        <f t="shared" si="30"/>
        <v>0.78361081832927248</v>
      </c>
      <c r="Y135" s="156">
        <f t="shared" si="30"/>
        <v>0.79983414785939344</v>
      </c>
      <c r="DA135" s="63" t="s">
        <v>2060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1.6972956810825837</v>
      </c>
      <c r="C136" s="155">
        <f t="shared" si="31"/>
        <v>1.8496255596649243</v>
      </c>
      <c r="D136" s="155">
        <f t="shared" si="31"/>
        <v>1.9577025798517462</v>
      </c>
      <c r="E136" s="155">
        <f t="shared" si="31"/>
        <v>2.0899001981096741</v>
      </c>
      <c r="F136" s="155">
        <f t="shared" si="31"/>
        <v>2.1945944209690471</v>
      </c>
      <c r="G136" s="155">
        <f t="shared" si="31"/>
        <v>2.3077268470653696</v>
      </c>
      <c r="H136" s="155">
        <f t="shared" si="31"/>
        <v>2.4229842018799177</v>
      </c>
      <c r="I136" s="155">
        <f t="shared" si="31"/>
        <v>2.5037896989839497</v>
      </c>
      <c r="J136" s="155">
        <f t="shared" si="31"/>
        <v>2.5507692328611862</v>
      </c>
      <c r="K136" s="155">
        <f t="shared" si="31"/>
        <v>2.6185400008461204</v>
      </c>
      <c r="L136" s="155">
        <f t="shared" si="31"/>
        <v>2.6976645431909292</v>
      </c>
      <c r="M136" s="155">
        <f t="shared" si="31"/>
        <v>2.8009773595265504</v>
      </c>
      <c r="N136" s="155">
        <f t="shared" si="31"/>
        <v>2.9257084866494161</v>
      </c>
      <c r="O136" s="155">
        <f t="shared" si="31"/>
        <v>3.045806414061857</v>
      </c>
      <c r="P136" s="155">
        <f t="shared" si="31"/>
        <v>3.1482456727221502</v>
      </c>
      <c r="Q136" s="155">
        <f t="shared" si="31"/>
        <v>3.2405821226757832</v>
      </c>
      <c r="R136" s="155">
        <f t="shared" ref="R136:V136" si="32">IF(R118=0,"",R118/R100)</f>
        <v>3.3296946250278907</v>
      </c>
      <c r="S136" s="155">
        <f t="shared" si="32"/>
        <v>3.4382469142620145</v>
      </c>
      <c r="T136" s="155">
        <f t="shared" si="32"/>
        <v>3.5533827410887096</v>
      </c>
      <c r="U136" s="155">
        <f t="shared" si="32"/>
        <v>3.6387697955980944</v>
      </c>
      <c r="V136" s="155">
        <f t="shared" si="32"/>
        <v>3.6919177733496809</v>
      </c>
      <c r="W136" s="155">
        <f t="shared" ref="W136:Y136" si="33">IF(W118=0,"",W118/W100)</f>
        <v>3.7171794763496417</v>
      </c>
      <c r="X136" s="155">
        <f t="shared" si="33"/>
        <v>3.7351340409800518</v>
      </c>
      <c r="Y136" s="155">
        <f t="shared" si="33"/>
        <v>3.7533356944168608</v>
      </c>
      <c r="DA136" s="130" t="s">
        <v>2061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1.6972956810825837</v>
      </c>
      <c r="C137" s="156">
        <f t="shared" si="34"/>
        <v>1.8496255596649243</v>
      </c>
      <c r="D137" s="156">
        <f t="shared" si="34"/>
        <v>1.9577025798517462</v>
      </c>
      <c r="E137" s="156">
        <f t="shared" si="34"/>
        <v>2.0899001981096741</v>
      </c>
      <c r="F137" s="156">
        <f t="shared" si="34"/>
        <v>2.1945944209690471</v>
      </c>
      <c r="G137" s="156">
        <f t="shared" si="34"/>
        <v>2.3077268470653696</v>
      </c>
      <c r="H137" s="156">
        <f t="shared" si="34"/>
        <v>2.4229842018799177</v>
      </c>
      <c r="I137" s="156">
        <f t="shared" si="34"/>
        <v>2.5037896989839497</v>
      </c>
      <c r="J137" s="156">
        <f t="shared" si="34"/>
        <v>2.5507692328611862</v>
      </c>
      <c r="K137" s="156">
        <f t="shared" si="34"/>
        <v>2.6185400008461204</v>
      </c>
      <c r="L137" s="156">
        <f t="shared" si="34"/>
        <v>2.6976645431909292</v>
      </c>
      <c r="M137" s="156">
        <f t="shared" si="34"/>
        <v>2.8009773595265504</v>
      </c>
      <c r="N137" s="156">
        <f t="shared" si="34"/>
        <v>2.9257084866494161</v>
      </c>
      <c r="O137" s="156">
        <f t="shared" si="34"/>
        <v>3.045806414061857</v>
      </c>
      <c r="P137" s="156">
        <f t="shared" si="34"/>
        <v>3.1482456727221502</v>
      </c>
      <c r="Q137" s="156">
        <f t="shared" si="34"/>
        <v>3.2405821226757832</v>
      </c>
      <c r="R137" s="156">
        <f t="shared" ref="R137:V137" si="35">IF(R119=0,"",R119/R101)</f>
        <v>3.3296946250278907</v>
      </c>
      <c r="S137" s="156">
        <f t="shared" si="35"/>
        <v>3.4382469142620145</v>
      </c>
      <c r="T137" s="156">
        <f t="shared" si="35"/>
        <v>3.5533827410887096</v>
      </c>
      <c r="U137" s="156">
        <f t="shared" si="35"/>
        <v>3.6387697955980944</v>
      </c>
      <c r="V137" s="156">
        <f t="shared" si="35"/>
        <v>3.6919177733496809</v>
      </c>
      <c r="W137" s="156">
        <f t="shared" ref="W137:Y137" si="36">IF(W119=0,"",W119/W101)</f>
        <v>3.7171794763496417</v>
      </c>
      <c r="X137" s="156">
        <f t="shared" si="36"/>
        <v>3.7351340409800518</v>
      </c>
      <c r="Y137" s="156">
        <f t="shared" si="36"/>
        <v>3.7533356944168608</v>
      </c>
      <c r="DA137" s="63" t="s">
        <v>2062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0.54872638876429713</v>
      </c>
      <c r="C138" s="155">
        <f t="shared" si="37"/>
        <v>0.56428537938294787</v>
      </c>
      <c r="D138" s="155">
        <f t="shared" si="37"/>
        <v>0.56953092476950551</v>
      </c>
      <c r="E138" s="155">
        <f t="shared" si="37"/>
        <v>0.5736737398799201</v>
      </c>
      <c r="F138" s="155">
        <f t="shared" si="37"/>
        <v>0.5799286552630516</v>
      </c>
      <c r="G138" s="155">
        <f t="shared" si="37"/>
        <v>0.58976778141075803</v>
      </c>
      <c r="H138" s="155">
        <f t="shared" si="37"/>
        <v>0.60088845757555986</v>
      </c>
      <c r="I138" s="155">
        <f t="shared" si="37"/>
        <v>0.61060211793579167</v>
      </c>
      <c r="J138" s="155">
        <f t="shared" si="37"/>
        <v>0.62169260330408582</v>
      </c>
      <c r="K138" s="155">
        <f t="shared" si="37"/>
        <v>0.63399605108374246</v>
      </c>
      <c r="L138" s="155">
        <f t="shared" si="37"/>
        <v>0.64239306605545943</v>
      </c>
      <c r="M138" s="155">
        <f t="shared" si="37"/>
        <v>0.64628167683345383</v>
      </c>
      <c r="N138" s="155">
        <f t="shared" si="37"/>
        <v>0.65596056091075561</v>
      </c>
      <c r="O138" s="155">
        <f t="shared" si="37"/>
        <v>0.66347048075535375</v>
      </c>
      <c r="P138" s="155">
        <f t="shared" si="37"/>
        <v>0.67097635685517298</v>
      </c>
      <c r="Q138" s="155">
        <f t="shared" si="37"/>
        <v>0.68110694662512394</v>
      </c>
      <c r="R138" s="155">
        <f t="shared" ref="R138:V138" si="38">IF(R120=0,"",R120/R102)</f>
        <v>0.69930913255564575</v>
      </c>
      <c r="S138" s="155">
        <f t="shared" si="38"/>
        <v>0.7226148293808311</v>
      </c>
      <c r="T138" s="155">
        <f t="shared" si="38"/>
        <v>0.74976287757200821</v>
      </c>
      <c r="U138" s="155">
        <f t="shared" si="38"/>
        <v>0.77331389254593985</v>
      </c>
      <c r="V138" s="155">
        <f t="shared" si="38"/>
        <v>0.79045446793865748</v>
      </c>
      <c r="W138" s="155">
        <f t="shared" ref="W138:Y138" si="39">IF(W120=0,"",W120/W102)</f>
        <v>0.79963168044572019</v>
      </c>
      <c r="X138" s="155">
        <f t="shared" si="39"/>
        <v>0.80528274179193271</v>
      </c>
      <c r="Y138" s="155">
        <f t="shared" si="39"/>
        <v>0.81719742657882799</v>
      </c>
      <c r="DA138" s="130" t="s">
        <v>2063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0.53749708739601787</v>
      </c>
      <c r="C139" s="156">
        <f t="shared" si="40"/>
        <v>0.54253736258702556</v>
      </c>
      <c r="D139" s="156">
        <f t="shared" si="40"/>
        <v>0.54645633895528356</v>
      </c>
      <c r="E139" s="156">
        <f t="shared" si="40"/>
        <v>0.55104916239430757</v>
      </c>
      <c r="F139" s="156">
        <f t="shared" si="40"/>
        <v>0.55536356951043842</v>
      </c>
      <c r="G139" s="156">
        <f t="shared" si="40"/>
        <v>0.55937046510746757</v>
      </c>
      <c r="H139" s="156">
        <f t="shared" si="40"/>
        <v>0.5638820112649946</v>
      </c>
      <c r="I139" s="156">
        <f t="shared" si="40"/>
        <v>0.56620908623674748</v>
      </c>
      <c r="J139" s="156">
        <f t="shared" si="40"/>
        <v>0.567879002430421</v>
      </c>
      <c r="K139" s="156">
        <f t="shared" si="40"/>
        <v>0.57104378763633745</v>
      </c>
      <c r="L139" s="156">
        <f t="shared" si="40"/>
        <v>0.57501012258731932</v>
      </c>
      <c r="M139" s="156">
        <f t="shared" si="40"/>
        <v>0.58013210284791972</v>
      </c>
      <c r="N139" s="156">
        <f t="shared" si="40"/>
        <v>0.58720655383974107</v>
      </c>
      <c r="O139" s="156">
        <f t="shared" si="40"/>
        <v>0.59477084907637823</v>
      </c>
      <c r="P139" s="156">
        <f t="shared" si="40"/>
        <v>0.60388962000535873</v>
      </c>
      <c r="Q139" s="156">
        <f t="shared" si="40"/>
        <v>0.61494723134864082</v>
      </c>
      <c r="R139" s="156">
        <f t="shared" ref="R139:V139" si="41">IF(R121=0,"",R121/R103)</f>
        <v>0.63752124828206025</v>
      </c>
      <c r="S139" s="156">
        <f t="shared" si="41"/>
        <v>0.66433607465921929</v>
      </c>
      <c r="T139" s="156">
        <f t="shared" si="41"/>
        <v>0.69328478802009263</v>
      </c>
      <c r="U139" s="156">
        <f t="shared" si="41"/>
        <v>0.7161708053405661</v>
      </c>
      <c r="V139" s="156">
        <f t="shared" si="41"/>
        <v>0.73510115704959778</v>
      </c>
      <c r="W139" s="156">
        <f t="shared" ref="W139:Y139" si="42">IF(W121=0,"",W121/W103)</f>
        <v>0.74826717913722463</v>
      </c>
      <c r="X139" s="156">
        <f t="shared" si="42"/>
        <v>0.75794818359317528</v>
      </c>
      <c r="Y139" s="156">
        <f t="shared" si="42"/>
        <v>0.76644632034898907</v>
      </c>
      <c r="DA139" s="63" t="s">
        <v>2064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0.91018735777760118</v>
      </c>
      <c r="C140" s="156">
        <f t="shared" si="43"/>
        <v>0.83989092169563284</v>
      </c>
      <c r="D140" s="156">
        <f t="shared" si="43"/>
        <v>0.92963148661506645</v>
      </c>
      <c r="E140" s="156">
        <f t="shared" si="43"/>
        <v>0.95885146083981165</v>
      </c>
      <c r="F140" s="156">
        <f t="shared" si="43"/>
        <v>0.94768109899543806</v>
      </c>
      <c r="G140" s="156">
        <f t="shared" si="43"/>
        <v>0.95008650922873461</v>
      </c>
      <c r="H140" s="156">
        <f t="shared" si="43"/>
        <v>0.93411231606052425</v>
      </c>
      <c r="I140" s="156">
        <f t="shared" si="43"/>
        <v>0.94634875420117526</v>
      </c>
      <c r="J140" s="156">
        <f t="shared" si="43"/>
        <v>0.9500085169841711</v>
      </c>
      <c r="K140" s="156">
        <f t="shared" si="43"/>
        <v>0.95363808289818386</v>
      </c>
      <c r="L140" s="156">
        <f t="shared" si="43"/>
        <v>0.95413710379028471</v>
      </c>
      <c r="M140" s="156">
        <f t="shared" si="43"/>
        <v>0.93273562494099027</v>
      </c>
      <c r="N140" s="156">
        <f t="shared" si="43"/>
        <v>0.95601406312763437</v>
      </c>
      <c r="O140" s="156">
        <f t="shared" si="43"/>
        <v>0.97285402261095077</v>
      </c>
      <c r="P140" s="156">
        <f t="shared" si="43"/>
        <v>0.94732815457160002</v>
      </c>
      <c r="Q140" s="156">
        <f t="shared" si="43"/>
        <v>0.98956652317314908</v>
      </c>
      <c r="R140" s="156">
        <f t="shared" ref="R140:V140" si="44">IF(R122=0,"",R122/R104)</f>
        <v>0.98463932952932831</v>
      </c>
      <c r="S140" s="156">
        <f t="shared" si="44"/>
        <v>0.97470215226172852</v>
      </c>
      <c r="T140" s="156">
        <f t="shared" si="44"/>
        <v>0.97262724401284428</v>
      </c>
      <c r="U140" s="156">
        <f t="shared" si="44"/>
        <v>0.96702911618516796</v>
      </c>
      <c r="V140" s="156">
        <f t="shared" si="44"/>
        <v>0.97567794766223792</v>
      </c>
      <c r="W140" s="156">
        <f t="shared" ref="W140:Y140" si="45">IF(W122=0,"",W122/W104)</f>
        <v>0.97461974701426568</v>
      </c>
      <c r="X140" s="156">
        <f t="shared" si="45"/>
        <v>0.97334395084860037</v>
      </c>
      <c r="Y140" s="156">
        <f t="shared" si="45"/>
        <v>0.98084776982992683</v>
      </c>
      <c r="DA140" s="63" t="s">
        <v>2065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0.53749708739601787</v>
      </c>
      <c r="C141" s="157">
        <f t="shared" si="46"/>
        <v>0.53749708739601787</v>
      </c>
      <c r="D141" s="157">
        <f t="shared" si="46"/>
        <v>0.5409197902978865</v>
      </c>
      <c r="E141" s="157">
        <f t="shared" si="46"/>
        <v>0.55052973595820953</v>
      </c>
      <c r="F141" s="157">
        <f t="shared" si="46"/>
        <v>0.55617264789434173</v>
      </c>
      <c r="G141" s="157">
        <f t="shared" si="46"/>
        <v>0.56042470613028861</v>
      </c>
      <c r="H141" s="157">
        <f t="shared" si="46"/>
        <v>0.56451073598975332</v>
      </c>
      <c r="I141" s="157">
        <f t="shared" si="46"/>
        <v>0.56832435727410591</v>
      </c>
      <c r="J141" s="157">
        <f t="shared" si="46"/>
        <v>0.57149804846462859</v>
      </c>
      <c r="K141" s="157">
        <f t="shared" si="46"/>
        <v>0.57503896258675702</v>
      </c>
      <c r="L141" s="157">
        <f t="shared" si="46"/>
        <v>0.57792106783768127</v>
      </c>
      <c r="M141" s="157">
        <f t="shared" si="46"/>
        <v>0.57922479197702725</v>
      </c>
      <c r="N141" s="157">
        <f t="shared" si="46"/>
        <v>0.58578693053335795</v>
      </c>
      <c r="O141" s="157">
        <f t="shared" si="46"/>
        <v>0.59523637132376717</v>
      </c>
      <c r="P141" s="157">
        <f t="shared" si="46"/>
        <v>0.60536387894353605</v>
      </c>
      <c r="Q141" s="157">
        <f t="shared" si="46"/>
        <v>0.62798014055267959</v>
      </c>
      <c r="R141" s="157">
        <f t="shared" ref="R141:V141" si="47">IF(R123=0,"",R123/R105)</f>
        <v>0.65980585842728001</v>
      </c>
      <c r="S141" s="157">
        <f t="shared" si="47"/>
        <v>0.68569250546176341</v>
      </c>
      <c r="T141" s="157">
        <f t="shared" si="47"/>
        <v>0.70137266599279746</v>
      </c>
      <c r="U141" s="157">
        <f t="shared" si="47"/>
        <v>0.7092902580715984</v>
      </c>
      <c r="V141" s="157">
        <f t="shared" si="47"/>
        <v>0.72679849728391199</v>
      </c>
      <c r="W141" s="157">
        <f t="shared" ref="W141:Y141" si="48">IF(W123=0,"",W123/W105)</f>
        <v>0.74604838456199118</v>
      </c>
      <c r="X141" s="157">
        <f t="shared" si="48"/>
        <v>0.76027282739686841</v>
      </c>
      <c r="Y141" s="157">
        <f t="shared" si="48"/>
        <v>0.76747920737497277</v>
      </c>
      <c r="DA141" s="131" t="s">
        <v>2066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:Y142" si="51">IF(W124=0,"",W124/W106)</f>
        <v>1</v>
      </c>
      <c r="X142" s="158">
        <f t="shared" si="51"/>
        <v>1</v>
      </c>
      <c r="Y142" s="158">
        <f t="shared" si="51"/>
        <v>1</v>
      </c>
      <c r="DA142" s="132" t="s">
        <v>2067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0.60636878733371902</v>
      </c>
      <c r="C143" s="157">
        <f t="shared" si="52"/>
        <v>0.61769128352102287</v>
      </c>
      <c r="D143" s="157">
        <f t="shared" si="52"/>
        <v>0.62041446498303043</v>
      </c>
      <c r="E143" s="157">
        <f t="shared" si="52"/>
        <v>0.62222796894872767</v>
      </c>
      <c r="F143" s="157">
        <f t="shared" si="52"/>
        <v>0.62463325583233087</v>
      </c>
      <c r="G143" s="157">
        <f t="shared" si="52"/>
        <v>0.62766474669222472</v>
      </c>
      <c r="H143" s="157">
        <f t="shared" si="52"/>
        <v>0.62983830171141375</v>
      </c>
      <c r="I143" s="157">
        <f t="shared" si="52"/>
        <v>0.63108549426699934</v>
      </c>
      <c r="J143" s="157">
        <f t="shared" si="52"/>
        <v>0.63223141005500705</v>
      </c>
      <c r="K143" s="157">
        <f t="shared" si="52"/>
        <v>0.63389730203839623</v>
      </c>
      <c r="L143" s="157">
        <f t="shared" si="52"/>
        <v>0.63570037482128627</v>
      </c>
      <c r="M143" s="157">
        <f t="shared" si="52"/>
        <v>0.63829144738179633</v>
      </c>
      <c r="N143" s="157">
        <f t="shared" si="52"/>
        <v>0.64210431520022582</v>
      </c>
      <c r="O143" s="157">
        <f t="shared" si="52"/>
        <v>0.64589271718150654</v>
      </c>
      <c r="P143" s="157">
        <f t="shared" si="52"/>
        <v>0.64923572272726027</v>
      </c>
      <c r="Q143" s="157">
        <f t="shared" si="52"/>
        <v>0.6549936747310704</v>
      </c>
      <c r="R143" s="157">
        <f t="shared" ref="R143:V143" si="53">IF(R125=0,"",R125/R107)</f>
        <v>0.66511095245142016</v>
      </c>
      <c r="S143" s="157">
        <f t="shared" si="53"/>
        <v>0.68051788870699492</v>
      </c>
      <c r="T143" s="157">
        <f t="shared" si="53"/>
        <v>0.70320164195347656</v>
      </c>
      <c r="U143" s="157">
        <f t="shared" si="53"/>
        <v>0.72238241640352729</v>
      </c>
      <c r="V143" s="157">
        <f t="shared" si="53"/>
        <v>0.73587809838571783</v>
      </c>
      <c r="W143" s="157">
        <f t="shared" ref="W143:Y143" si="54">IF(W125=0,"",W125/W107)</f>
        <v>0.74380488401396849</v>
      </c>
      <c r="X143" s="157">
        <f t="shared" si="54"/>
        <v>0.74997774542567852</v>
      </c>
      <c r="Y143" s="157">
        <f t="shared" si="54"/>
        <v>0.76085402663728829</v>
      </c>
      <c r="DA143" s="131" t="s">
        <v>2068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0.93251627751524357</v>
      </c>
      <c r="C144" s="158">
        <f t="shared" si="55"/>
        <v>0.87936551607324909</v>
      </c>
      <c r="D144" s="158">
        <f t="shared" si="55"/>
        <v>0.94815159458699949</v>
      </c>
      <c r="E144" s="158">
        <f t="shared" si="55"/>
        <v>0.96978338863106484</v>
      </c>
      <c r="F144" s="158">
        <f t="shared" si="55"/>
        <v>0.96047259747166258</v>
      </c>
      <c r="G144" s="158">
        <f t="shared" si="55"/>
        <v>0.96225343180786937</v>
      </c>
      <c r="H144" s="158">
        <f t="shared" si="55"/>
        <v>0.94866828552976501</v>
      </c>
      <c r="I144" s="158">
        <f t="shared" si="55"/>
        <v>0.95829486430235444</v>
      </c>
      <c r="J144" s="158">
        <f t="shared" si="55"/>
        <v>0.96116651273090625</v>
      </c>
      <c r="K144" s="158">
        <f t="shared" si="55"/>
        <v>0.9640230851524525</v>
      </c>
      <c r="L144" s="158">
        <f t="shared" si="55"/>
        <v>0.96450555075304856</v>
      </c>
      <c r="M144" s="158">
        <f t="shared" si="55"/>
        <v>0.94745922211588485</v>
      </c>
      <c r="N144" s="158">
        <f t="shared" si="55"/>
        <v>0.96524776673776436</v>
      </c>
      <c r="O144" s="158">
        <f t="shared" si="55"/>
        <v>0.9794749437116399</v>
      </c>
      <c r="P144" s="158">
        <f t="shared" si="55"/>
        <v>0.95600721106471431</v>
      </c>
      <c r="Q144" s="158">
        <f t="shared" si="55"/>
        <v>0.99326394432670928</v>
      </c>
      <c r="R144" s="158">
        <f t="shared" ref="R144:V144" si="56">IF(R126=0,"",R126/R108)</f>
        <v>0.98791302563260364</v>
      </c>
      <c r="S144" s="158">
        <f t="shared" si="56"/>
        <v>0.97642066527240756</v>
      </c>
      <c r="T144" s="158">
        <f t="shared" si="56"/>
        <v>0.97407820697683345</v>
      </c>
      <c r="U144" s="158">
        <f t="shared" si="56"/>
        <v>0.9681042458129604</v>
      </c>
      <c r="V144" s="158">
        <f t="shared" si="56"/>
        <v>0.97499035091412212</v>
      </c>
      <c r="W144" s="158">
        <f t="shared" ref="W144:Y144" si="57">IF(W126=0,"",W126/W108)</f>
        <v>0.97477569802269437</v>
      </c>
      <c r="X144" s="158">
        <f t="shared" si="57"/>
        <v>0.97384775761486164</v>
      </c>
      <c r="Y144" s="158">
        <f t="shared" si="57"/>
        <v>0.9795856398429027</v>
      </c>
      <c r="DA144" s="132" t="s">
        <v>2069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0.60636878733371902</v>
      </c>
      <c r="C145" s="156">
        <f t="shared" si="58"/>
        <v>0.61655633639782215</v>
      </c>
      <c r="D145" s="156">
        <f t="shared" si="58"/>
        <v>0.61956601651278365</v>
      </c>
      <c r="E145" s="156">
        <f t="shared" si="58"/>
        <v>0.62220371453481738</v>
      </c>
      <c r="F145" s="156">
        <f t="shared" si="58"/>
        <v>0.62512836375585024</v>
      </c>
      <c r="G145" s="156">
        <f t="shared" si="58"/>
        <v>0.62799460678220298</v>
      </c>
      <c r="H145" s="156">
        <f t="shared" si="58"/>
        <v>0.63030864856150992</v>
      </c>
      <c r="I145" s="156">
        <f t="shared" si="58"/>
        <v>0.63230497991124035</v>
      </c>
      <c r="J145" s="156">
        <f t="shared" si="58"/>
        <v>0.63415425743338028</v>
      </c>
      <c r="K145" s="156">
        <f t="shared" si="58"/>
        <v>0.63601314695622579</v>
      </c>
      <c r="L145" s="156">
        <f t="shared" si="58"/>
        <v>0.63738183070148469</v>
      </c>
      <c r="M145" s="156">
        <f t="shared" si="58"/>
        <v>0.63840571034648042</v>
      </c>
      <c r="N145" s="156">
        <f t="shared" si="58"/>
        <v>0.64154183307347035</v>
      </c>
      <c r="O145" s="156">
        <f t="shared" si="58"/>
        <v>0.64515355219846282</v>
      </c>
      <c r="P145" s="156">
        <f t="shared" si="58"/>
        <v>0.65044837907622566</v>
      </c>
      <c r="Q145" s="156">
        <f t="shared" si="58"/>
        <v>0.65868863769411035</v>
      </c>
      <c r="R145" s="156">
        <f t="shared" ref="R145:V145" si="59">IF(R127=0,"",R127/R109)</f>
        <v>0.67635553416238925</v>
      </c>
      <c r="S145" s="156">
        <f t="shared" si="59"/>
        <v>0.69474334733752507</v>
      </c>
      <c r="T145" s="156">
        <f t="shared" si="59"/>
        <v>0.70999535061071672</v>
      </c>
      <c r="U145" s="156">
        <f t="shared" si="59"/>
        <v>0.72201465843254742</v>
      </c>
      <c r="V145" s="156">
        <f t="shared" si="59"/>
        <v>0.73293316743594872</v>
      </c>
      <c r="W145" s="156">
        <f t="shared" ref="W145:Y145" si="60">IF(W127=0,"",W127/W109)</f>
        <v>0.74242816236968279</v>
      </c>
      <c r="X145" s="156">
        <f t="shared" si="60"/>
        <v>0.75122464688994472</v>
      </c>
      <c r="Y145" s="156">
        <f t="shared" si="60"/>
        <v>0.76201841718542684</v>
      </c>
      <c r="DA145" s="63" t="s">
        <v>2070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:Y146" si="63">IF(W128=0,"",W128/W110)</f>
        <v>1</v>
      </c>
      <c r="X146" s="156">
        <f t="shared" si="63"/>
        <v>1</v>
      </c>
      <c r="Y146" s="156">
        <f t="shared" si="63"/>
        <v>1</v>
      </c>
      <c r="DA146" s="63" t="s">
        <v>2071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0.66351227299292548</v>
      </c>
      <c r="C147" s="155">
        <f t="shared" si="64"/>
        <v>0.67778569608410544</v>
      </c>
      <c r="D147" s="155">
        <f t="shared" si="64"/>
        <v>0.6787533407064138</v>
      </c>
      <c r="E147" s="155">
        <f t="shared" si="64"/>
        <v>0.68187065554820891</v>
      </c>
      <c r="F147" s="155">
        <f t="shared" si="64"/>
        <v>0.68323759910467274</v>
      </c>
      <c r="G147" s="155">
        <f t="shared" si="64"/>
        <v>0.68716024136059684</v>
      </c>
      <c r="H147" s="155">
        <f t="shared" si="64"/>
        <v>0.69732088407020298</v>
      </c>
      <c r="I147" s="155">
        <f t="shared" si="64"/>
        <v>0.69789838762080836</v>
      </c>
      <c r="J147" s="155">
        <f t="shared" si="64"/>
        <v>0.69893825439904</v>
      </c>
      <c r="K147" s="155">
        <f t="shared" si="64"/>
        <v>0.69972474816648078</v>
      </c>
      <c r="L147" s="155">
        <f t="shared" si="64"/>
        <v>0.70301894640015139</v>
      </c>
      <c r="M147" s="155">
        <f t="shared" si="64"/>
        <v>0.70269943614513175</v>
      </c>
      <c r="N147" s="155">
        <f t="shared" si="64"/>
        <v>0.70443195626558752</v>
      </c>
      <c r="O147" s="155">
        <f t="shared" si="64"/>
        <v>0.70106239770337353</v>
      </c>
      <c r="P147" s="155">
        <f t="shared" si="64"/>
        <v>0.70805075786432714</v>
      </c>
      <c r="Q147" s="155">
        <f t="shared" si="64"/>
        <v>0.70965514462716073</v>
      </c>
      <c r="R147" s="155">
        <f t="shared" ref="R147:V147" si="65">IF(R129=0,"",R129/R111)</f>
        <v>0.71567275463512081</v>
      </c>
      <c r="S147" s="155">
        <f t="shared" si="65"/>
        <v>0.72498233358022468</v>
      </c>
      <c r="T147" s="155">
        <f t="shared" si="65"/>
        <v>0.74178827397012215</v>
      </c>
      <c r="U147" s="155">
        <f t="shared" si="65"/>
        <v>0.75999596962541904</v>
      </c>
      <c r="V147" s="155">
        <f t="shared" si="65"/>
        <v>0.77457460380804466</v>
      </c>
      <c r="W147" s="155">
        <f t="shared" ref="W147:Y147" si="66">IF(W129=0,"",W129/W111)</f>
        <v>0.78272966022575929</v>
      </c>
      <c r="X147" s="155">
        <f t="shared" si="66"/>
        <v>0.78647619964741033</v>
      </c>
      <c r="Y147" s="155">
        <f t="shared" si="66"/>
        <v>0.8033576707828759</v>
      </c>
      <c r="DA147" s="130" t="s">
        <v>2072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0.56416416486908727</v>
      </c>
      <c r="C148" s="156">
        <f t="shared" si="67"/>
        <v>0.56569036599290923</v>
      </c>
      <c r="D148" s="156">
        <f t="shared" si="67"/>
        <v>0.56695111609449156</v>
      </c>
      <c r="E148" s="156">
        <f t="shared" si="67"/>
        <v>0.56824625102939097</v>
      </c>
      <c r="F148" s="156">
        <f t="shared" si="67"/>
        <v>0.56957925123840691</v>
      </c>
      <c r="G148" s="156">
        <f t="shared" si="67"/>
        <v>0.57087349536142595</v>
      </c>
      <c r="H148" s="156">
        <f t="shared" si="67"/>
        <v>0.57209166102840736</v>
      </c>
      <c r="I148" s="156">
        <f t="shared" si="67"/>
        <v>0.5727483608217151</v>
      </c>
      <c r="J148" s="156">
        <f t="shared" si="67"/>
        <v>0.57318513807345428</v>
      </c>
      <c r="K148" s="156">
        <f t="shared" si="67"/>
        <v>0.5738957068936873</v>
      </c>
      <c r="L148" s="156">
        <f t="shared" si="67"/>
        <v>0.57462604835728925</v>
      </c>
      <c r="M148" s="156">
        <f t="shared" si="67"/>
        <v>0.57528934869139081</v>
      </c>
      <c r="N148" s="156">
        <f t="shared" si="67"/>
        <v>0.57587543097393712</v>
      </c>
      <c r="O148" s="156">
        <f t="shared" si="67"/>
        <v>0.57629275967526972</v>
      </c>
      <c r="P148" s="156">
        <f t="shared" si="67"/>
        <v>0.57661031521127626</v>
      </c>
      <c r="Q148" s="156">
        <f t="shared" si="67"/>
        <v>0.57701829028358487</v>
      </c>
      <c r="R148" s="156">
        <f t="shared" ref="R148:V148" si="68">IF(R130=0,"",R130/R112)</f>
        <v>0.57854407385844975</v>
      </c>
      <c r="S148" s="156">
        <f t="shared" si="68"/>
        <v>0.58178611732955543</v>
      </c>
      <c r="T148" s="156">
        <f t="shared" si="68"/>
        <v>0.58652085813124333</v>
      </c>
      <c r="U148" s="156">
        <f t="shared" si="68"/>
        <v>0.59123025278505636</v>
      </c>
      <c r="V148" s="156">
        <f t="shared" si="68"/>
        <v>0.59606907375555396</v>
      </c>
      <c r="W148" s="156">
        <f t="shared" ref="W148:Y148" si="69">IF(W130=0,"",W130/W112)</f>
        <v>0.60044323327876581</v>
      </c>
      <c r="X148" s="156">
        <f t="shared" si="69"/>
        <v>0.60393587061196774</v>
      </c>
      <c r="Y148" s="156">
        <f t="shared" si="69"/>
        <v>0.6076309272342818</v>
      </c>
      <c r="DA148" s="63" t="s">
        <v>2073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0.728184165129101</v>
      </c>
      <c r="C149" s="159">
        <f t="shared" si="70"/>
        <v>0.73269943170643304</v>
      </c>
      <c r="D149" s="159">
        <f t="shared" si="70"/>
        <v>0.73502772046136389</v>
      </c>
      <c r="E149" s="159">
        <f t="shared" si="70"/>
        <v>0.73740248647743145</v>
      </c>
      <c r="F149" s="159">
        <f t="shared" si="70"/>
        <v>0.739796464408914</v>
      </c>
      <c r="G149" s="159">
        <f t="shared" si="70"/>
        <v>0.74229782632708396</v>
      </c>
      <c r="H149" s="159">
        <f t="shared" si="70"/>
        <v>0.74469479340056433</v>
      </c>
      <c r="I149" s="159">
        <f t="shared" si="70"/>
        <v>0.74602539816548419</v>
      </c>
      <c r="J149" s="159">
        <f t="shared" si="70"/>
        <v>0.74716586873220425</v>
      </c>
      <c r="K149" s="159">
        <f t="shared" si="70"/>
        <v>0.7488121048810954</v>
      </c>
      <c r="L149" s="159">
        <f t="shared" si="70"/>
        <v>0.75041597127695703</v>
      </c>
      <c r="M149" s="159">
        <f t="shared" si="70"/>
        <v>0.75213223186587974</v>
      </c>
      <c r="N149" s="159">
        <f t="shared" si="70"/>
        <v>0.7544570019337784</v>
      </c>
      <c r="O149" s="159">
        <f t="shared" si="70"/>
        <v>0.75672772578439051</v>
      </c>
      <c r="P149" s="159">
        <f t="shared" si="70"/>
        <v>0.75918229161002249</v>
      </c>
      <c r="Q149" s="159">
        <f t="shared" si="70"/>
        <v>0.76279300294439523</v>
      </c>
      <c r="R149" s="159">
        <f t="shared" ref="R149:V149" si="71">IF(R131=0,"",R131/R113)</f>
        <v>0.7710619495225649</v>
      </c>
      <c r="S149" s="159">
        <f t="shared" si="71"/>
        <v>0.78301181014973775</v>
      </c>
      <c r="T149" s="159">
        <f t="shared" si="71"/>
        <v>0.79911821429614016</v>
      </c>
      <c r="U149" s="159">
        <f t="shared" si="71"/>
        <v>0.81426246809786762</v>
      </c>
      <c r="V149" s="159">
        <f t="shared" si="71"/>
        <v>0.82793800853783839</v>
      </c>
      <c r="W149" s="159">
        <f t="shared" ref="W149:Y149" si="72">IF(W131=0,"",W131/W113)</f>
        <v>0.83940438435712228</v>
      </c>
      <c r="X149" s="159">
        <f t="shared" si="72"/>
        <v>0.84933697181449674</v>
      </c>
      <c r="Y149" s="159">
        <f t="shared" si="72"/>
        <v>0.86105048717812971</v>
      </c>
      <c r="DA149" s="60" t="s">
        <v>2074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338.68333918301096</v>
      </c>
      <c r="C151" s="117">
        <f t="shared" si="73"/>
        <v>375.33016317605473</v>
      </c>
      <c r="D151" s="117">
        <f t="shared" si="73"/>
        <v>397.31896065117877</v>
      </c>
      <c r="E151" s="117">
        <f t="shared" si="73"/>
        <v>419.91562456298658</v>
      </c>
      <c r="F151" s="117">
        <f t="shared" si="73"/>
        <v>461.88110170372693</v>
      </c>
      <c r="G151" s="117">
        <f t="shared" si="73"/>
        <v>511.2460613001108</v>
      </c>
      <c r="H151" s="117">
        <f t="shared" si="73"/>
        <v>538.68268973467821</v>
      </c>
      <c r="I151" s="117">
        <f t="shared" si="73"/>
        <v>551.57024202164553</v>
      </c>
      <c r="J151" s="117">
        <f t="shared" si="73"/>
        <v>548.10894349943624</v>
      </c>
      <c r="K151" s="117">
        <f t="shared" si="73"/>
        <v>534.44685388047185</v>
      </c>
      <c r="L151" s="117">
        <f t="shared" si="73"/>
        <v>562.99914858663089</v>
      </c>
      <c r="M151" s="117">
        <f t="shared" si="73"/>
        <v>556.52525948044945</v>
      </c>
      <c r="N151" s="117">
        <f t="shared" si="73"/>
        <v>535.96386001553867</v>
      </c>
      <c r="O151" s="117">
        <f t="shared" si="73"/>
        <v>501.18342834642181</v>
      </c>
      <c r="P151" s="117">
        <f t="shared" si="73"/>
        <v>447.15160329982621</v>
      </c>
      <c r="Q151" s="117">
        <f t="shared" si="73"/>
        <v>413.02597443535353</v>
      </c>
      <c r="R151" s="117">
        <f t="shared" ref="R151:V151" si="74">R152+R154+R156+R165</f>
        <v>429.64482490559561</v>
      </c>
      <c r="S151" s="117">
        <f t="shared" si="74"/>
        <v>438.97828937909543</v>
      </c>
      <c r="T151" s="117">
        <f t="shared" si="74"/>
        <v>442.29445995043875</v>
      </c>
      <c r="U151" s="117">
        <f t="shared" si="74"/>
        <v>400.99312526302509</v>
      </c>
      <c r="V151" s="117">
        <f t="shared" si="74"/>
        <v>389.90750549596976</v>
      </c>
      <c r="W151" s="117">
        <f t="shared" ref="W151:Y151" si="75">W152+W154+W156+W165</f>
        <v>431.87224841677369</v>
      </c>
      <c r="X151" s="117">
        <f t="shared" si="75"/>
        <v>494.00290311059439</v>
      </c>
      <c r="Y151" s="117">
        <f t="shared" si="75"/>
        <v>445.39793337584791</v>
      </c>
      <c r="DA151" s="129" t="s">
        <v>2226</v>
      </c>
    </row>
    <row r="152" spans="1:105" ht="12" customHeight="1" x14ac:dyDescent="0.25">
      <c r="A152" s="121" t="s">
        <v>57</v>
      </c>
      <c r="B152" s="122">
        <f t="shared" ref="B152:Y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X152" s="122">
        <f t="shared" si="76"/>
        <v>0</v>
      </c>
      <c r="Y152" s="122">
        <f t="shared" si="76"/>
        <v>0</v>
      </c>
      <c r="DA152" s="130" t="s">
        <v>2227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X153" s="98">
        <v>0</v>
      </c>
      <c r="Y153" s="98">
        <v>0</v>
      </c>
      <c r="DA153" s="63" t="s">
        <v>2228</v>
      </c>
    </row>
    <row r="154" spans="1:105" ht="12" customHeight="1" x14ac:dyDescent="0.25">
      <c r="A154" s="121" t="s">
        <v>92</v>
      </c>
      <c r="B154" s="122">
        <f t="shared" ref="B154:Y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X154" s="122">
        <f t="shared" si="77"/>
        <v>0</v>
      </c>
      <c r="Y154" s="122">
        <f t="shared" si="77"/>
        <v>0</v>
      </c>
      <c r="DA154" s="130" t="s">
        <v>2229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2230</v>
      </c>
    </row>
    <row r="156" spans="1:105" ht="12" customHeight="1" x14ac:dyDescent="0.25">
      <c r="A156" s="121" t="s">
        <v>55</v>
      </c>
      <c r="B156" s="122">
        <v>281.79160143142576</v>
      </c>
      <c r="C156" s="122">
        <v>310.38475418463952</v>
      </c>
      <c r="D156" s="122">
        <v>325.95712736181616</v>
      </c>
      <c r="E156" s="122">
        <v>341.51036654706536</v>
      </c>
      <c r="F156" s="122">
        <v>373.32106383830393</v>
      </c>
      <c r="G156" s="122">
        <v>409.75197483516087</v>
      </c>
      <c r="H156" s="122">
        <v>425.65749346468766</v>
      </c>
      <c r="I156" s="122">
        <v>430.60377124666087</v>
      </c>
      <c r="J156" s="122">
        <v>424.27815768455395</v>
      </c>
      <c r="K156" s="122">
        <v>408.67127212529556</v>
      </c>
      <c r="L156" s="122">
        <v>430.76200752478223</v>
      </c>
      <c r="M156" s="122">
        <v>427.24199836445757</v>
      </c>
      <c r="N156" s="122">
        <v>410.92360841158836</v>
      </c>
      <c r="O156" s="122">
        <v>389.41191875497941</v>
      </c>
      <c r="P156" s="122">
        <v>348.07951187446287</v>
      </c>
      <c r="Q156" s="122">
        <v>319.78309559979135</v>
      </c>
      <c r="R156" s="122">
        <v>334.14389462432354</v>
      </c>
      <c r="S156" s="122">
        <v>340.54097218518956</v>
      </c>
      <c r="T156" s="122">
        <v>337.57667345264321</v>
      </c>
      <c r="U156" s="122">
        <v>309.09827028020021</v>
      </c>
      <c r="V156" s="122">
        <v>300.60651591270624</v>
      </c>
      <c r="W156" s="122">
        <v>332.66797956365298</v>
      </c>
      <c r="X156" s="122">
        <v>379.69021872737284</v>
      </c>
      <c r="Y156" s="122">
        <v>340.95134053724553</v>
      </c>
      <c r="DA156" s="130" t="s">
        <v>2231</v>
      </c>
    </row>
    <row r="157" spans="1:105" ht="12" customHeight="1" x14ac:dyDescent="0.25">
      <c r="A157" s="97" t="s">
        <v>124</v>
      </c>
      <c r="B157" s="98">
        <v>281.7293467488081</v>
      </c>
      <c r="C157" s="98">
        <v>310.28403586483785</v>
      </c>
      <c r="D157" s="98">
        <v>325.91821550992688</v>
      </c>
      <c r="E157" s="98">
        <v>341.48019447264471</v>
      </c>
      <c r="F157" s="98">
        <v>373.27355027467848</v>
      </c>
      <c r="G157" s="98">
        <v>409.69976909209078</v>
      </c>
      <c r="H157" s="98">
        <v>425.58515908364126</v>
      </c>
      <c r="I157" s="98">
        <v>430.52461705668725</v>
      </c>
      <c r="J157" s="98">
        <v>424.1759013113994</v>
      </c>
      <c r="K157" s="98">
        <v>408.54702161154069</v>
      </c>
      <c r="L157" s="98">
        <v>430.61859104278017</v>
      </c>
      <c r="M157" s="98">
        <v>427.04493437656748</v>
      </c>
      <c r="N157" s="98">
        <v>410.78827743192755</v>
      </c>
      <c r="O157" s="98">
        <v>389.32057355386991</v>
      </c>
      <c r="P157" s="98">
        <v>347.90020258866423</v>
      </c>
      <c r="Q157" s="98">
        <v>319.74598021621472</v>
      </c>
      <c r="R157" s="98">
        <v>334.07166161546292</v>
      </c>
      <c r="S157" s="98">
        <v>340.39368958815567</v>
      </c>
      <c r="T157" s="98">
        <v>337.4032417855189</v>
      </c>
      <c r="U157" s="98">
        <v>308.9018315392039</v>
      </c>
      <c r="V157" s="98">
        <v>300.45502002443163</v>
      </c>
      <c r="W157" s="98">
        <v>332.45808106124582</v>
      </c>
      <c r="X157" s="98">
        <v>379.38231673668776</v>
      </c>
      <c r="Y157" s="98">
        <v>340.77565371980046</v>
      </c>
      <c r="DA157" s="63" t="s">
        <v>2232</v>
      </c>
    </row>
    <row r="158" spans="1:105" ht="12" customHeight="1" x14ac:dyDescent="0.25">
      <c r="A158" s="97" t="s">
        <v>123</v>
      </c>
      <c r="B158" s="98">
        <v>6.2254682617653684E-2</v>
      </c>
      <c r="C158" s="98">
        <v>0.10071831980168719</v>
      </c>
      <c r="D158" s="98">
        <v>3.8911851889276816E-2</v>
      </c>
      <c r="E158" s="98">
        <v>3.0172074420670669E-2</v>
      </c>
      <c r="F158" s="98">
        <v>4.751356362545834E-2</v>
      </c>
      <c r="G158" s="98">
        <v>5.2205743070067312E-2</v>
      </c>
      <c r="H158" s="98">
        <v>7.2334381046390978E-2</v>
      </c>
      <c r="I158" s="98">
        <v>7.9154189973616812E-2</v>
      </c>
      <c r="J158" s="98">
        <v>0.10225637315454882</v>
      </c>
      <c r="K158" s="98">
        <v>0.12425051375489916</v>
      </c>
      <c r="L158" s="98">
        <v>0.14341648200207241</v>
      </c>
      <c r="M158" s="98">
        <v>0.19706398789006868</v>
      </c>
      <c r="N158" s="98">
        <v>0.13533097966079047</v>
      </c>
      <c r="O158" s="98">
        <v>9.1345201109499258E-2</v>
      </c>
      <c r="P158" s="98">
        <v>0.17930928579861555</v>
      </c>
      <c r="Q158" s="98">
        <v>3.7115383576621072E-2</v>
      </c>
      <c r="R158" s="98">
        <v>7.2233008860597303E-2</v>
      </c>
      <c r="S158" s="98">
        <v>0.14728259703390478</v>
      </c>
      <c r="T158" s="98">
        <v>0.17343166712430047</v>
      </c>
      <c r="U158" s="98">
        <v>0.19643874099631092</v>
      </c>
      <c r="V158" s="98">
        <v>0.15149588827460173</v>
      </c>
      <c r="W158" s="98">
        <v>0.20989850240714558</v>
      </c>
      <c r="X158" s="98">
        <v>0.30790199068508889</v>
      </c>
      <c r="Y158" s="98">
        <v>0.17568681744507086</v>
      </c>
      <c r="DA158" s="63" t="s">
        <v>2233</v>
      </c>
    </row>
    <row r="159" spans="1:105" ht="12" customHeight="1" x14ac:dyDescent="0.25">
      <c r="A159" s="100" t="s">
        <v>50</v>
      </c>
      <c r="B159" s="101">
        <v>6.2254682617653684E-2</v>
      </c>
      <c r="C159" s="101">
        <v>0.10071831980168719</v>
      </c>
      <c r="D159" s="101">
        <v>3.8911851889276816E-2</v>
      </c>
      <c r="E159" s="101">
        <v>3.0172074420670669E-2</v>
      </c>
      <c r="F159" s="101">
        <v>4.751356362545834E-2</v>
      </c>
      <c r="G159" s="101">
        <v>5.2205743070067312E-2</v>
      </c>
      <c r="H159" s="101">
        <v>7.2334381046390978E-2</v>
      </c>
      <c r="I159" s="101">
        <v>7.9154189973616812E-2</v>
      </c>
      <c r="J159" s="101">
        <v>0.10225637315454882</v>
      </c>
      <c r="K159" s="101">
        <v>0.12425051375489916</v>
      </c>
      <c r="L159" s="101">
        <v>0.14341648200207241</v>
      </c>
      <c r="M159" s="101">
        <v>0.19706398789006868</v>
      </c>
      <c r="N159" s="101">
        <v>0.13533097966079047</v>
      </c>
      <c r="O159" s="101">
        <v>9.1345201109499258E-2</v>
      </c>
      <c r="P159" s="101">
        <v>0.17930928579861555</v>
      </c>
      <c r="Q159" s="101">
        <v>3.7115383576621072E-2</v>
      </c>
      <c r="R159" s="101">
        <v>7.2233008860597303E-2</v>
      </c>
      <c r="S159" s="101">
        <v>0.14728259703390478</v>
      </c>
      <c r="T159" s="101">
        <v>0.17343166712430047</v>
      </c>
      <c r="U159" s="101">
        <v>0.19643874099631092</v>
      </c>
      <c r="V159" s="101">
        <v>0.15149588827460173</v>
      </c>
      <c r="W159" s="101">
        <v>0.20989850240714558</v>
      </c>
      <c r="X159" s="101">
        <v>0.30790199068508889</v>
      </c>
      <c r="Y159" s="101">
        <v>0.17568681744507086</v>
      </c>
      <c r="DA159" s="131" t="s">
        <v>2234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X160" s="104">
        <v>0</v>
      </c>
      <c r="Y160" s="104">
        <v>0</v>
      </c>
      <c r="DA160" s="132" t="s">
        <v>2235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X161" s="101">
        <v>0</v>
      </c>
      <c r="Y161" s="101">
        <v>0</v>
      </c>
      <c r="DA161" s="131" t="s">
        <v>2236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X162" s="104">
        <v>0</v>
      </c>
      <c r="Y162" s="104">
        <v>0</v>
      </c>
      <c r="DA162" s="132" t="s">
        <v>2237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2238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X164" s="98">
        <v>0</v>
      </c>
      <c r="Y164" s="98">
        <v>0</v>
      </c>
      <c r="DA164" s="63" t="s">
        <v>2239</v>
      </c>
    </row>
    <row r="165" spans="1:105" ht="12" customHeight="1" x14ac:dyDescent="0.25">
      <c r="A165" s="121" t="s">
        <v>54</v>
      </c>
      <c r="B165" s="122">
        <v>56.891737751585175</v>
      </c>
      <c r="C165" s="122">
        <v>64.945408991415235</v>
      </c>
      <c r="D165" s="122">
        <v>71.361833289362608</v>
      </c>
      <c r="E165" s="122">
        <v>78.405258015921206</v>
      </c>
      <c r="F165" s="122">
        <v>88.560037865423013</v>
      </c>
      <c r="G165" s="122">
        <v>101.49408646494996</v>
      </c>
      <c r="H165" s="122">
        <v>113.0251962699906</v>
      </c>
      <c r="I165" s="122">
        <v>120.96647077498464</v>
      </c>
      <c r="J165" s="122">
        <v>123.83078581488225</v>
      </c>
      <c r="K165" s="122">
        <v>125.77558175517628</v>
      </c>
      <c r="L165" s="122">
        <v>132.23714106184863</v>
      </c>
      <c r="M165" s="122">
        <v>129.28326111599193</v>
      </c>
      <c r="N165" s="122">
        <v>125.04025160395027</v>
      </c>
      <c r="O165" s="122">
        <v>111.77150959144238</v>
      </c>
      <c r="P165" s="122">
        <v>99.072091425363354</v>
      </c>
      <c r="Q165" s="122">
        <v>93.242878835562166</v>
      </c>
      <c r="R165" s="122">
        <v>95.500930281272062</v>
      </c>
      <c r="S165" s="122">
        <v>98.437317193905869</v>
      </c>
      <c r="T165" s="122">
        <v>104.71778649779556</v>
      </c>
      <c r="U165" s="122">
        <v>91.894854982824867</v>
      </c>
      <c r="V165" s="122">
        <v>89.300989583263487</v>
      </c>
      <c r="W165" s="122">
        <v>99.204268853120681</v>
      </c>
      <c r="X165" s="122">
        <v>114.31268438322152</v>
      </c>
      <c r="Y165" s="122">
        <v>104.4465928386024</v>
      </c>
      <c r="DA165" s="130" t="s">
        <v>2240</v>
      </c>
    </row>
    <row r="166" spans="1:105" ht="12" customHeight="1" x14ac:dyDescent="0.25">
      <c r="A166" s="97" t="s">
        <v>50</v>
      </c>
      <c r="B166" s="98">
        <v>56.891737751585175</v>
      </c>
      <c r="C166" s="98">
        <v>64.945408991415235</v>
      </c>
      <c r="D166" s="98">
        <v>71.361833289362608</v>
      </c>
      <c r="E166" s="98">
        <v>78.405258015921206</v>
      </c>
      <c r="F166" s="98">
        <v>88.560037865423013</v>
      </c>
      <c r="G166" s="98">
        <v>101.49408646494996</v>
      </c>
      <c r="H166" s="98">
        <v>113.0251962699906</v>
      </c>
      <c r="I166" s="98">
        <v>120.96647077498464</v>
      </c>
      <c r="J166" s="98">
        <v>123.83078581488225</v>
      </c>
      <c r="K166" s="98">
        <v>125.77558175517628</v>
      </c>
      <c r="L166" s="98">
        <v>132.23714106184863</v>
      </c>
      <c r="M166" s="98">
        <v>129.28326111599193</v>
      </c>
      <c r="N166" s="98">
        <v>125.04025160395027</v>
      </c>
      <c r="O166" s="98">
        <v>111.77150959144238</v>
      </c>
      <c r="P166" s="98">
        <v>99.072091425363354</v>
      </c>
      <c r="Q166" s="98">
        <v>93.242878835562166</v>
      </c>
      <c r="R166" s="98">
        <v>95.500930281272062</v>
      </c>
      <c r="S166" s="98">
        <v>98.437317193905869</v>
      </c>
      <c r="T166" s="98">
        <v>104.71778649779556</v>
      </c>
      <c r="U166" s="98">
        <v>91.894854982824867</v>
      </c>
      <c r="V166" s="98">
        <v>89.300989583263487</v>
      </c>
      <c r="W166" s="98">
        <v>99.204268853120681</v>
      </c>
      <c r="X166" s="98">
        <v>114.31268438322152</v>
      </c>
      <c r="Y166" s="98">
        <v>104.4465928386024</v>
      </c>
      <c r="DA166" s="63" t="s">
        <v>2241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0</v>
      </c>
      <c r="DA167" s="60" t="s">
        <v>2242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5089.9385410176756</v>
      </c>
      <c r="C169" s="117">
        <f t="shared" si="78"/>
        <v>6753.9213277555991</v>
      </c>
      <c r="D169" s="117">
        <f t="shared" si="78"/>
        <v>6263.0227772758017</v>
      </c>
      <c r="E169" s="117">
        <f t="shared" si="78"/>
        <v>6363.7591315748004</v>
      </c>
      <c r="F169" s="117">
        <f t="shared" si="78"/>
        <v>6532.9898936386089</v>
      </c>
      <c r="G169" s="117">
        <f t="shared" si="78"/>
        <v>6753.835420785249</v>
      </c>
      <c r="H169" s="117">
        <f t="shared" si="78"/>
        <v>7486.7053042325206</v>
      </c>
      <c r="I169" s="117">
        <f t="shared" si="78"/>
        <v>7108.034042730128</v>
      </c>
      <c r="J169" s="117">
        <f t="shared" si="78"/>
        <v>6625.1328457556738</v>
      </c>
      <c r="K169" s="117">
        <f t="shared" si="78"/>
        <v>6372.3155015462216</v>
      </c>
      <c r="L169" s="117">
        <f t="shared" si="78"/>
        <v>7672.0058226965175</v>
      </c>
      <c r="M169" s="117">
        <f t="shared" si="78"/>
        <v>7504.9883795938349</v>
      </c>
      <c r="N169" s="117">
        <f t="shared" si="78"/>
        <v>6996.1050855440653</v>
      </c>
      <c r="O169" s="117">
        <f t="shared" si="78"/>
        <v>6054.8837685888975</v>
      </c>
      <c r="P169" s="117">
        <f t="shared" si="78"/>
        <v>6543.0855508435689</v>
      </c>
      <c r="Q169" s="117">
        <f t="shared" si="78"/>
        <v>5208.3610969775154</v>
      </c>
      <c r="R169" s="117">
        <f t="shared" ref="R169:V169" si="79">R170+R172+R174+R183</f>
        <v>5135.8753112629829</v>
      </c>
      <c r="S169" s="117">
        <f t="shared" si="79"/>
        <v>5836.5144823422388</v>
      </c>
      <c r="T169" s="117">
        <f t="shared" si="79"/>
        <v>7194.4713542228101</v>
      </c>
      <c r="U169" s="117">
        <f t="shared" si="79"/>
        <v>6595.1997547127221</v>
      </c>
      <c r="V169" s="117">
        <f t="shared" si="79"/>
        <v>6248.361270211547</v>
      </c>
      <c r="W169" s="117">
        <f t="shared" ref="W169:Y169" si="80">W170+W172+W174+W183</f>
        <v>5233.1680148016685</v>
      </c>
      <c r="X169" s="117">
        <f t="shared" si="80"/>
        <v>5991.206872902836</v>
      </c>
      <c r="Y169" s="117">
        <f t="shared" si="80"/>
        <v>5732.0553740968417</v>
      </c>
      <c r="DA169" s="129" t="s">
        <v>2394</v>
      </c>
    </row>
    <row r="170" spans="1:105" ht="12" customHeight="1" x14ac:dyDescent="0.25">
      <c r="A170" s="121" t="s">
        <v>57</v>
      </c>
      <c r="B170" s="122">
        <f t="shared" ref="B170:Y170" si="81">B171</f>
        <v>3133.641174619424</v>
      </c>
      <c r="C170" s="122">
        <f t="shared" si="81"/>
        <v>4737.6441721709225</v>
      </c>
      <c r="D170" s="122">
        <f t="shared" si="81"/>
        <v>4313.7557965425058</v>
      </c>
      <c r="E170" s="122">
        <f t="shared" si="81"/>
        <v>4373.1591976830268</v>
      </c>
      <c r="F170" s="122">
        <f t="shared" si="81"/>
        <v>4606.6450074773902</v>
      </c>
      <c r="G170" s="122">
        <f t="shared" si="81"/>
        <v>4775.7316446722452</v>
      </c>
      <c r="H170" s="122">
        <f t="shared" si="81"/>
        <v>5422.5310163384765</v>
      </c>
      <c r="I170" s="122">
        <f t="shared" si="81"/>
        <v>5117.1458914457526</v>
      </c>
      <c r="J170" s="122">
        <f t="shared" si="81"/>
        <v>4650.8376207778238</v>
      </c>
      <c r="K170" s="122">
        <f t="shared" si="81"/>
        <v>4430.6392815526042</v>
      </c>
      <c r="L170" s="122">
        <f t="shared" si="81"/>
        <v>5672.1588917871131</v>
      </c>
      <c r="M170" s="122">
        <f t="shared" si="81"/>
        <v>5518.2739469613198</v>
      </c>
      <c r="N170" s="122">
        <f t="shared" si="81"/>
        <v>5055.3425070768817</v>
      </c>
      <c r="O170" s="122">
        <f t="shared" si="81"/>
        <v>4174.136750635359</v>
      </c>
      <c r="P170" s="122">
        <f t="shared" si="81"/>
        <v>4589.2954551292969</v>
      </c>
      <c r="Q170" s="122">
        <f t="shared" si="81"/>
        <v>3254.4538041815754</v>
      </c>
      <c r="R170" s="122">
        <f t="shared" si="81"/>
        <v>3160.4208409406492</v>
      </c>
      <c r="S170" s="122">
        <f t="shared" si="81"/>
        <v>3805.6655786944211</v>
      </c>
      <c r="T170" s="122">
        <f t="shared" si="81"/>
        <v>5173.8005668893511</v>
      </c>
      <c r="U170" s="122">
        <f t="shared" si="81"/>
        <v>4672.3597889359999</v>
      </c>
      <c r="V170" s="122">
        <f t="shared" si="81"/>
        <v>4360.1356007785653</v>
      </c>
      <c r="W170" s="122">
        <f t="shared" si="81"/>
        <v>3308.8956644500854</v>
      </c>
      <c r="X170" s="122">
        <f t="shared" si="81"/>
        <v>4009.054404886278</v>
      </c>
      <c r="Y170" s="122">
        <f t="shared" si="81"/>
        <v>3931.8931168914214</v>
      </c>
      <c r="DA170" s="130" t="s">
        <v>2395</v>
      </c>
    </row>
    <row r="171" spans="1:105" ht="12" customHeight="1" x14ac:dyDescent="0.25">
      <c r="A171" s="97" t="s">
        <v>53</v>
      </c>
      <c r="B171" s="98">
        <v>3133.641174619424</v>
      </c>
      <c r="C171" s="98">
        <v>4737.6441721709225</v>
      </c>
      <c r="D171" s="98">
        <v>4313.7557965425058</v>
      </c>
      <c r="E171" s="98">
        <v>4373.1591976830268</v>
      </c>
      <c r="F171" s="98">
        <v>4606.6450074773902</v>
      </c>
      <c r="G171" s="98">
        <v>4775.7316446722452</v>
      </c>
      <c r="H171" s="98">
        <v>5422.5310163384765</v>
      </c>
      <c r="I171" s="98">
        <v>5117.1458914457526</v>
      </c>
      <c r="J171" s="98">
        <v>4650.8376207778238</v>
      </c>
      <c r="K171" s="98">
        <v>4430.6392815526042</v>
      </c>
      <c r="L171" s="98">
        <v>5672.1588917871131</v>
      </c>
      <c r="M171" s="98">
        <v>5518.2739469613198</v>
      </c>
      <c r="N171" s="98">
        <v>5055.3425070768817</v>
      </c>
      <c r="O171" s="98">
        <v>4174.136750635359</v>
      </c>
      <c r="P171" s="98">
        <v>4589.2954551292969</v>
      </c>
      <c r="Q171" s="98">
        <v>3254.4538041815754</v>
      </c>
      <c r="R171" s="98">
        <v>3160.4208409406492</v>
      </c>
      <c r="S171" s="98">
        <v>3805.6655786944211</v>
      </c>
      <c r="T171" s="98">
        <v>5173.8005668893511</v>
      </c>
      <c r="U171" s="98">
        <v>4672.3597889359999</v>
      </c>
      <c r="V171" s="98">
        <v>4360.1356007785653</v>
      </c>
      <c r="W171" s="98">
        <v>3308.8956644500854</v>
      </c>
      <c r="X171" s="98">
        <v>4009.054404886278</v>
      </c>
      <c r="Y171" s="98">
        <v>3931.8931168914214</v>
      </c>
      <c r="DA171" s="63" t="s">
        <v>2396</v>
      </c>
    </row>
    <row r="172" spans="1:105" ht="12" customHeight="1" x14ac:dyDescent="0.25">
      <c r="A172" s="121" t="s">
        <v>92</v>
      </c>
      <c r="B172" s="122">
        <f t="shared" ref="B172:Y172" si="82">B173</f>
        <v>117.31584496532908</v>
      </c>
      <c r="C172" s="122">
        <f t="shared" si="82"/>
        <v>125.04297519834448</v>
      </c>
      <c r="D172" s="122">
        <f t="shared" si="82"/>
        <v>94.72374011741482</v>
      </c>
      <c r="E172" s="122">
        <f t="shared" si="82"/>
        <v>197.29859501940305</v>
      </c>
      <c r="F172" s="122">
        <f t="shared" si="82"/>
        <v>140.6401707435752</v>
      </c>
      <c r="G172" s="122">
        <f t="shared" si="82"/>
        <v>148.66762725623985</v>
      </c>
      <c r="H172" s="122">
        <f t="shared" si="82"/>
        <v>160.55971390916488</v>
      </c>
      <c r="I172" s="122">
        <f t="shared" si="82"/>
        <v>100.24445245393122</v>
      </c>
      <c r="J172" s="122">
        <f t="shared" si="82"/>
        <v>106.69462729422825</v>
      </c>
      <c r="K172" s="122">
        <f t="shared" si="82"/>
        <v>146.55823123184587</v>
      </c>
      <c r="L172" s="122">
        <f t="shared" si="82"/>
        <v>132.99175285306558</v>
      </c>
      <c r="M172" s="122">
        <f t="shared" si="82"/>
        <v>133.38679326693858</v>
      </c>
      <c r="N172" s="122">
        <f t="shared" si="82"/>
        <v>134.49787263887353</v>
      </c>
      <c r="O172" s="122">
        <f t="shared" si="82"/>
        <v>135.53745516447486</v>
      </c>
      <c r="P172" s="122">
        <f t="shared" si="82"/>
        <v>111.07413119710928</v>
      </c>
      <c r="Q172" s="122">
        <f t="shared" si="82"/>
        <v>174.09139419769926</v>
      </c>
      <c r="R172" s="122">
        <f t="shared" si="82"/>
        <v>162.95241558907929</v>
      </c>
      <c r="S172" s="122">
        <f t="shared" si="82"/>
        <v>178.51718262228184</v>
      </c>
      <c r="T172" s="122">
        <f t="shared" si="82"/>
        <v>144.34696725196702</v>
      </c>
      <c r="U172" s="122">
        <f t="shared" si="82"/>
        <v>141.93535098685845</v>
      </c>
      <c r="V172" s="122">
        <f t="shared" si="82"/>
        <v>144.74169081838619</v>
      </c>
      <c r="W172" s="122">
        <f t="shared" si="82"/>
        <v>143.33801557452608</v>
      </c>
      <c r="X172" s="122">
        <f t="shared" si="82"/>
        <v>146.50702241172712</v>
      </c>
      <c r="Y172" s="122">
        <f t="shared" si="82"/>
        <v>139.79797675584948</v>
      </c>
      <c r="DA172" s="130" t="s">
        <v>2397</v>
      </c>
    </row>
    <row r="173" spans="1:105" ht="12" customHeight="1" x14ac:dyDescent="0.25">
      <c r="A173" s="97" t="s">
        <v>53</v>
      </c>
      <c r="B173" s="98">
        <f>RES_hhdet_fech!B165</f>
        <v>117.31584496532908</v>
      </c>
      <c r="C173" s="98">
        <f>RES_hhdet_fech!C165</f>
        <v>125.04297519834448</v>
      </c>
      <c r="D173" s="98">
        <f>RES_hhdet_fech!D165</f>
        <v>94.72374011741482</v>
      </c>
      <c r="E173" s="98">
        <f>RES_hhdet_fech!E165</f>
        <v>197.29859501940305</v>
      </c>
      <c r="F173" s="98">
        <f>RES_hhdet_fech!F165</f>
        <v>140.6401707435752</v>
      </c>
      <c r="G173" s="98">
        <f>RES_hhdet_fech!G165</f>
        <v>148.66762725623985</v>
      </c>
      <c r="H173" s="98">
        <f>RES_hhdet_fech!H165</f>
        <v>160.55971390916488</v>
      </c>
      <c r="I173" s="98">
        <f>RES_hhdet_fech!I165</f>
        <v>100.24445245393122</v>
      </c>
      <c r="J173" s="98">
        <f>RES_hhdet_fech!J165</f>
        <v>106.69462729422825</v>
      </c>
      <c r="K173" s="98">
        <f>RES_hhdet_fech!K165</f>
        <v>146.55823123184587</v>
      </c>
      <c r="L173" s="98">
        <f>RES_hhdet_fech!L165</f>
        <v>132.99175285306558</v>
      </c>
      <c r="M173" s="98">
        <f>RES_hhdet_fech!M165</f>
        <v>133.38679326693858</v>
      </c>
      <c r="N173" s="98">
        <f>RES_hhdet_fech!N165</f>
        <v>134.49787263887353</v>
      </c>
      <c r="O173" s="98">
        <f>RES_hhdet_fech!O165</f>
        <v>135.53745516447486</v>
      </c>
      <c r="P173" s="98">
        <f>RES_hhdet_fech!P165</f>
        <v>111.07413119710928</v>
      </c>
      <c r="Q173" s="98">
        <f>RES_hhdet_fech!Q165</f>
        <v>174.09139419769926</v>
      </c>
      <c r="R173" s="98">
        <f>RES_hhdet_fech!R165</f>
        <v>162.95241558907929</v>
      </c>
      <c r="S173" s="98">
        <f>RES_hhdet_fech!S165</f>
        <v>178.51718262228184</v>
      </c>
      <c r="T173" s="98">
        <f>RES_hhdet_fech!T165</f>
        <v>144.34696725196702</v>
      </c>
      <c r="U173" s="98">
        <f>RES_hhdet_fech!U165</f>
        <v>141.93535098685845</v>
      </c>
      <c r="V173" s="98">
        <f>RES_hhdet_fech!V165</f>
        <v>144.74169081838619</v>
      </c>
      <c r="W173" s="98">
        <f>RES_hhdet_fech!W165</f>
        <v>143.33801557452608</v>
      </c>
      <c r="X173" s="98">
        <f>RES_hhdet_fech!X165</f>
        <v>146.50702241172712</v>
      </c>
      <c r="Y173" s="98">
        <f>RES_hhdet_fech!Y165</f>
        <v>139.79797675584948</v>
      </c>
      <c r="DA173" s="63" t="s">
        <v>2398</v>
      </c>
    </row>
    <row r="174" spans="1:105" ht="12" customHeight="1" x14ac:dyDescent="0.25">
      <c r="A174" s="121" t="s">
        <v>55</v>
      </c>
      <c r="B174" s="122">
        <v>1262.0709461355427</v>
      </c>
      <c r="C174" s="122">
        <v>1261.3669770834836</v>
      </c>
      <c r="D174" s="122">
        <v>1229.2663162331319</v>
      </c>
      <c r="E174" s="122">
        <v>1157.7062695031343</v>
      </c>
      <c r="F174" s="122">
        <v>1153.7949673840808</v>
      </c>
      <c r="G174" s="122">
        <v>1183.0543736639802</v>
      </c>
      <c r="H174" s="122">
        <v>1172.3000687109502</v>
      </c>
      <c r="I174" s="122">
        <v>1164.6033019862839</v>
      </c>
      <c r="J174" s="122">
        <v>1151.70403227463</v>
      </c>
      <c r="K174" s="122">
        <v>1105.8156566285193</v>
      </c>
      <c r="L174" s="122">
        <v>1151.3329869350871</v>
      </c>
      <c r="M174" s="122">
        <v>1185.4175212321288</v>
      </c>
      <c r="N174" s="122">
        <v>1161.3020328413563</v>
      </c>
      <c r="O174" s="122">
        <v>1171.5622916032742</v>
      </c>
      <c r="P174" s="122">
        <v>1207.0686258404262</v>
      </c>
      <c r="Q174" s="122">
        <v>1151.9587870481578</v>
      </c>
      <c r="R174" s="122">
        <v>1180.3810313582674</v>
      </c>
      <c r="S174" s="122">
        <v>1209.8726539544821</v>
      </c>
      <c r="T174" s="122">
        <v>1193.2956062591018</v>
      </c>
      <c r="U174" s="122">
        <v>1151.3193924773163</v>
      </c>
      <c r="V174" s="122">
        <v>1126.7223116752675</v>
      </c>
      <c r="W174" s="122">
        <v>1156.9587174072949</v>
      </c>
      <c r="X174" s="122">
        <v>1197.3880980495956</v>
      </c>
      <c r="Y174" s="122">
        <v>1068.6508346525968</v>
      </c>
      <c r="DA174" s="130" t="s">
        <v>2399</v>
      </c>
    </row>
    <row r="175" spans="1:105" ht="12" customHeight="1" x14ac:dyDescent="0.25">
      <c r="A175" s="97" t="s">
        <v>124</v>
      </c>
      <c r="B175" s="98">
        <v>1309.5104762336375</v>
      </c>
      <c r="C175" s="98">
        <v>1287.3669754172554</v>
      </c>
      <c r="D175" s="98">
        <v>1281.8421204256472</v>
      </c>
      <c r="E175" s="98">
        <v>1213.323824179565</v>
      </c>
      <c r="F175" s="98">
        <v>1213.2957881886537</v>
      </c>
      <c r="G175" s="98">
        <v>1266.8711816221034</v>
      </c>
      <c r="H175" s="98">
        <v>1226.9390035004888</v>
      </c>
      <c r="I175" s="98">
        <v>1248.0587546171189</v>
      </c>
      <c r="J175" s="98">
        <v>1261.4736444667849</v>
      </c>
      <c r="K175" s="98">
        <v>1235.8694042743593</v>
      </c>
      <c r="L175" s="98">
        <v>1286.3099928443164</v>
      </c>
      <c r="M175" s="98">
        <v>1302.1449871890336</v>
      </c>
      <c r="N175" s="98">
        <v>1291.377774454427</v>
      </c>
      <c r="O175" s="98">
        <v>1341.0489816071051</v>
      </c>
      <c r="P175" s="98">
        <v>1342.5393206402073</v>
      </c>
      <c r="Q175" s="98">
        <v>1300.1743684616386</v>
      </c>
      <c r="R175" s="98">
        <v>1316.0167328453547</v>
      </c>
      <c r="S175" s="98">
        <v>1337.2129456333817</v>
      </c>
      <c r="T175" s="98">
        <v>1303.3651177577874</v>
      </c>
      <c r="U175" s="98">
        <v>1214.0573232406141</v>
      </c>
      <c r="V175" s="98">
        <v>1164.8880225413118</v>
      </c>
      <c r="W175" s="98">
        <v>1228.7124140850935</v>
      </c>
      <c r="X175" s="98">
        <v>1340.9631239348428</v>
      </c>
      <c r="Y175" s="98">
        <v>1109.1594073985118</v>
      </c>
      <c r="DA175" s="63" t="s">
        <v>2400</v>
      </c>
    </row>
    <row r="176" spans="1:105" ht="12" customHeight="1" x14ac:dyDescent="0.25">
      <c r="A176" s="97" t="s">
        <v>123</v>
      </c>
      <c r="B176" s="98">
        <v>773.31118793910548</v>
      </c>
      <c r="C176" s="98">
        <v>831.67645365330418</v>
      </c>
      <c r="D176" s="98">
        <v>753.56216354580954</v>
      </c>
      <c r="E176" s="98">
        <v>697.18458063797868</v>
      </c>
      <c r="F176" s="98">
        <v>710.88052115043183</v>
      </c>
      <c r="G176" s="98">
        <v>745.74767752030675</v>
      </c>
      <c r="H176" s="98">
        <v>740.56306356178334</v>
      </c>
      <c r="I176" s="98">
        <v>746.83646395415406</v>
      </c>
      <c r="J176" s="98">
        <v>754.49190588071292</v>
      </c>
      <c r="K176" s="98">
        <v>740.56876682977236</v>
      </c>
      <c r="L176" s="98">
        <v>775.63894409766738</v>
      </c>
      <c r="M176" s="98">
        <v>810.08475848615262</v>
      </c>
      <c r="N176" s="98">
        <v>793.29198226097026</v>
      </c>
      <c r="O176" s="98">
        <v>820.11185540585382</v>
      </c>
      <c r="P176" s="98">
        <v>856.12443151439368</v>
      </c>
      <c r="Q176" s="98">
        <v>808.47185196703072</v>
      </c>
      <c r="R176" s="98">
        <v>852.28089050179574</v>
      </c>
      <c r="S176" s="98">
        <v>911.45816259712444</v>
      </c>
      <c r="T176" s="98">
        <v>929.39991923104378</v>
      </c>
      <c r="U176" s="98">
        <v>899.88512331274376</v>
      </c>
      <c r="V176" s="98">
        <v>878.21898206075082</v>
      </c>
      <c r="W176" s="98">
        <v>943.61552569738137</v>
      </c>
      <c r="X176" s="98">
        <v>1044.5548825513358</v>
      </c>
      <c r="Y176" s="98">
        <v>867.16454092067988</v>
      </c>
      <c r="DA176" s="63" t="s">
        <v>2401</v>
      </c>
    </row>
    <row r="177" spans="1:105" ht="12" customHeight="1" x14ac:dyDescent="0.25">
      <c r="A177" s="100" t="s">
        <v>50</v>
      </c>
      <c r="B177" s="101">
        <v>150.16796469003486</v>
      </c>
      <c r="C177" s="101">
        <v>287.90943108263747</v>
      </c>
      <c r="D177" s="101">
        <v>115.50715554970422</v>
      </c>
      <c r="E177" s="101">
        <v>63.82652939103874</v>
      </c>
      <c r="F177" s="101">
        <v>83.799449122925495</v>
      </c>
      <c r="G177" s="101">
        <v>84.67916722961948</v>
      </c>
      <c r="H177" s="101">
        <v>112.04405963968972</v>
      </c>
      <c r="I177" s="101">
        <v>92.821328639504372</v>
      </c>
      <c r="J177" s="101">
        <v>88.023331430037857</v>
      </c>
      <c r="K177" s="101">
        <v>80.793731079323791</v>
      </c>
      <c r="L177" s="101">
        <v>84.280559105670235</v>
      </c>
      <c r="M177" s="101">
        <v>129.49870616289959</v>
      </c>
      <c r="N177" s="101">
        <v>84.240922426748497</v>
      </c>
      <c r="O177" s="101">
        <v>55.001824042708584</v>
      </c>
      <c r="P177" s="101">
        <v>114.26641231797183</v>
      </c>
      <c r="Q177" s="101">
        <v>22.673983978142072</v>
      </c>
      <c r="R177" s="101">
        <v>38.482749429270356</v>
      </c>
      <c r="S177" s="101">
        <v>73.361056347263599</v>
      </c>
      <c r="T177" s="101">
        <v>85.190584740578302</v>
      </c>
      <c r="U177" s="101">
        <v>102.06059023212109</v>
      </c>
      <c r="V177" s="101">
        <v>78.184372462603989</v>
      </c>
      <c r="W177" s="101">
        <v>94.306156399751103</v>
      </c>
      <c r="X177" s="101">
        <v>116.14747710188939</v>
      </c>
      <c r="Y177" s="101">
        <v>71.426450493060329</v>
      </c>
      <c r="DA177" s="131" t="s">
        <v>2402</v>
      </c>
    </row>
    <row r="178" spans="1:105" ht="12" customHeight="1" x14ac:dyDescent="0.25">
      <c r="A178" s="103" t="s">
        <v>52</v>
      </c>
      <c r="B178" s="104">
        <v>623.14322324907062</v>
      </c>
      <c r="C178" s="104">
        <v>543.76702257066677</v>
      </c>
      <c r="D178" s="104">
        <v>638.05500799610547</v>
      </c>
      <c r="E178" s="104">
        <v>633.35805124693991</v>
      </c>
      <c r="F178" s="104">
        <v>627.08107202750637</v>
      </c>
      <c r="G178" s="104">
        <v>661.06851029068719</v>
      </c>
      <c r="H178" s="104">
        <v>628.51900392209348</v>
      </c>
      <c r="I178" s="104">
        <v>654.01513531464968</v>
      </c>
      <c r="J178" s="104">
        <v>666.46857445067496</v>
      </c>
      <c r="K178" s="104">
        <v>659.77503575044841</v>
      </c>
      <c r="L178" s="104">
        <v>691.35838499199724</v>
      </c>
      <c r="M178" s="104">
        <v>680.58605232325294</v>
      </c>
      <c r="N178" s="104">
        <v>709.05105983422175</v>
      </c>
      <c r="O178" s="104">
        <v>765.11003136314514</v>
      </c>
      <c r="P178" s="104">
        <v>741.85801919642176</v>
      </c>
      <c r="Q178" s="104">
        <v>785.7978679888887</v>
      </c>
      <c r="R178" s="104">
        <v>813.79814107252537</v>
      </c>
      <c r="S178" s="104">
        <v>838.09710624986076</v>
      </c>
      <c r="T178" s="104">
        <v>844.20933449046549</v>
      </c>
      <c r="U178" s="104">
        <v>797.82453308062281</v>
      </c>
      <c r="V178" s="104">
        <v>800.03460959814686</v>
      </c>
      <c r="W178" s="104">
        <v>849.30936929763038</v>
      </c>
      <c r="X178" s="104">
        <v>928.40740544944651</v>
      </c>
      <c r="Y178" s="104">
        <v>795.73809042761945</v>
      </c>
      <c r="DA178" s="132" t="s">
        <v>2403</v>
      </c>
    </row>
    <row r="179" spans="1:105" ht="12" customHeight="1" x14ac:dyDescent="0.25">
      <c r="A179" s="106" t="s">
        <v>122</v>
      </c>
      <c r="B179" s="101">
        <v>1025.5558223111564</v>
      </c>
      <c r="C179" s="101">
        <v>1224.4306892255431</v>
      </c>
      <c r="D179" s="101">
        <v>1126.7328626259823</v>
      </c>
      <c r="E179" s="101">
        <v>1045.8458119710924</v>
      </c>
      <c r="F179" s="101">
        <v>1050.7715279584818</v>
      </c>
      <c r="G179" s="101">
        <v>1077.2629248774479</v>
      </c>
      <c r="H179" s="101">
        <v>1150.5942814450809</v>
      </c>
      <c r="I179" s="101">
        <v>1136.3015417985907</v>
      </c>
      <c r="J179" s="101">
        <v>1131.4371788734734</v>
      </c>
      <c r="K179" s="101">
        <v>1097.6998796224723</v>
      </c>
      <c r="L179" s="101">
        <v>1162.846905211057</v>
      </c>
      <c r="M179" s="101">
        <v>1215.434489581027</v>
      </c>
      <c r="N179" s="101">
        <v>1191.1488600529822</v>
      </c>
      <c r="O179" s="101">
        <v>1176.4157562228363</v>
      </c>
      <c r="P179" s="101">
        <v>1245.1324243453075</v>
      </c>
      <c r="Q179" s="101">
        <v>1174.9048496040907</v>
      </c>
      <c r="R179" s="101">
        <v>1218.2649583879208</v>
      </c>
      <c r="S179" s="101">
        <v>1261.6155213263876</v>
      </c>
      <c r="T179" s="101">
        <v>1259.3551346603974</v>
      </c>
      <c r="U179" s="101">
        <v>1253.8352616965442</v>
      </c>
      <c r="V179" s="101">
        <v>1243.8592368489144</v>
      </c>
      <c r="W179" s="101">
        <v>1249.5905723246244</v>
      </c>
      <c r="X179" s="101">
        <v>1237.2517058563901</v>
      </c>
      <c r="Y179" s="101">
        <v>1167.7214914031065</v>
      </c>
      <c r="DA179" s="131" t="s">
        <v>2404</v>
      </c>
    </row>
    <row r="180" spans="1:105" ht="12" customHeight="1" x14ac:dyDescent="0.25">
      <c r="A180" s="107" t="s">
        <v>121</v>
      </c>
      <c r="B180" s="104">
        <v>666.86775910749202</v>
      </c>
      <c r="C180" s="104">
        <v>860.00583601323524</v>
      </c>
      <c r="D180" s="104">
        <v>737.14394005668487</v>
      </c>
      <c r="E180" s="104">
        <v>671.08635518605138</v>
      </c>
      <c r="F180" s="104">
        <v>683.43979593029928</v>
      </c>
      <c r="G180" s="104">
        <v>702.74588954640012</v>
      </c>
      <c r="H180" s="104">
        <v>763.90429749685552</v>
      </c>
      <c r="I180" s="104">
        <v>748.59463333668441</v>
      </c>
      <c r="J180" s="104">
        <v>745.17833656036294</v>
      </c>
      <c r="K180" s="104">
        <v>723.01762199727807</v>
      </c>
      <c r="L180" s="104">
        <v>767.46379436969369</v>
      </c>
      <c r="M180" s="104">
        <v>818.88988958066443</v>
      </c>
      <c r="N180" s="104">
        <v>792.07941264834562</v>
      </c>
      <c r="O180" s="104">
        <v>775.72630094735757</v>
      </c>
      <c r="P180" s="104">
        <v>847.72093009536434</v>
      </c>
      <c r="Q180" s="104">
        <v>778.48297813306908</v>
      </c>
      <c r="R180" s="104">
        <v>825.82854689386647</v>
      </c>
      <c r="S180" s="104">
        <v>885.18763260675041</v>
      </c>
      <c r="T180" s="104">
        <v>912.65194869513493</v>
      </c>
      <c r="U180" s="104">
        <v>935.91198997540948</v>
      </c>
      <c r="V180" s="104">
        <v>937.56848491290555</v>
      </c>
      <c r="W180" s="104">
        <v>952.68584527318762</v>
      </c>
      <c r="X180" s="104">
        <v>953.51300658889636</v>
      </c>
      <c r="Y180" s="104">
        <v>907.51812136139472</v>
      </c>
      <c r="DA180" s="132" t="s">
        <v>2405</v>
      </c>
    </row>
    <row r="181" spans="1:105" ht="12" customHeight="1" x14ac:dyDescent="0.25">
      <c r="A181" s="108" t="s">
        <v>53</v>
      </c>
      <c r="B181" s="98">
        <v>114.32710959279189</v>
      </c>
      <c r="C181" s="98">
        <v>270.56480534018471</v>
      </c>
      <c r="D181" s="98">
        <v>100.46352195315889</v>
      </c>
      <c r="E181" s="98">
        <v>53.674311711889281</v>
      </c>
      <c r="F181" s="98">
        <v>72.063600725522335</v>
      </c>
      <c r="G181" s="98">
        <v>71.306078151325281</v>
      </c>
      <c r="H181" s="98">
        <v>106.06825701795827</v>
      </c>
      <c r="I181" s="98">
        <v>84.907978243217087</v>
      </c>
      <c r="J181" s="98">
        <v>79.098565540234063</v>
      </c>
      <c r="K181" s="98">
        <v>71.463964157914603</v>
      </c>
      <c r="L181" s="98">
        <v>75.122282898358435</v>
      </c>
      <c r="M181" s="98">
        <v>118.98725458643712</v>
      </c>
      <c r="N181" s="98">
        <v>76.791467039476743</v>
      </c>
      <c r="O181" s="98">
        <v>44.869622029331282</v>
      </c>
      <c r="P181" s="98">
        <v>106.68984413561624</v>
      </c>
      <c r="Q181" s="98">
        <v>15.363990949453944</v>
      </c>
      <c r="R181" s="98">
        <v>30.841770930137642</v>
      </c>
      <c r="S181" s="98">
        <v>68.375694039462246</v>
      </c>
      <c r="T181" s="98">
        <v>81.576536673067125</v>
      </c>
      <c r="U181" s="98">
        <v>107.38558588966229</v>
      </c>
      <c r="V181" s="98">
        <v>87.799217059371315</v>
      </c>
      <c r="W181" s="98">
        <v>93.29760455087505</v>
      </c>
      <c r="X181" s="98">
        <v>100.2370329453954</v>
      </c>
      <c r="Y181" s="98">
        <v>77.84804840548918</v>
      </c>
      <c r="DA181" s="63" t="s">
        <v>2406</v>
      </c>
    </row>
    <row r="182" spans="1:105" ht="12" customHeight="1" x14ac:dyDescent="0.25">
      <c r="A182" s="108" t="s">
        <v>52</v>
      </c>
      <c r="B182" s="98">
        <v>552.54064951470014</v>
      </c>
      <c r="C182" s="98">
        <v>589.44103067305059</v>
      </c>
      <c r="D182" s="98">
        <v>636.68041810352599</v>
      </c>
      <c r="E182" s="98">
        <v>617.41204347416203</v>
      </c>
      <c r="F182" s="98">
        <v>611.37619520477688</v>
      </c>
      <c r="G182" s="98">
        <v>631.4398113950748</v>
      </c>
      <c r="H182" s="98">
        <v>657.83604047889742</v>
      </c>
      <c r="I182" s="98">
        <v>663.68665509346738</v>
      </c>
      <c r="J182" s="98">
        <v>666.07977102012899</v>
      </c>
      <c r="K182" s="98">
        <v>651.5536578393635</v>
      </c>
      <c r="L182" s="98">
        <v>692.34151147133525</v>
      </c>
      <c r="M182" s="98">
        <v>699.90263499422724</v>
      </c>
      <c r="N182" s="98">
        <v>715.28794560886877</v>
      </c>
      <c r="O182" s="98">
        <v>730.85667891802632</v>
      </c>
      <c r="P182" s="98">
        <v>741.03108595974822</v>
      </c>
      <c r="Q182" s="98">
        <v>763.1189871836151</v>
      </c>
      <c r="R182" s="98">
        <v>794.98677596372897</v>
      </c>
      <c r="S182" s="98">
        <v>816.81193856728817</v>
      </c>
      <c r="T182" s="98">
        <v>831.07541202206789</v>
      </c>
      <c r="U182" s="98">
        <v>828.52640408574723</v>
      </c>
      <c r="V182" s="98">
        <v>849.76926785353419</v>
      </c>
      <c r="W182" s="98">
        <v>859.38824072231239</v>
      </c>
      <c r="X182" s="98">
        <v>853.27597364350117</v>
      </c>
      <c r="Y182" s="98">
        <v>829.67007295590543</v>
      </c>
      <c r="DA182" s="63" t="s">
        <v>2407</v>
      </c>
    </row>
    <row r="183" spans="1:105" ht="12" customHeight="1" x14ac:dyDescent="0.25">
      <c r="A183" s="121" t="s">
        <v>54</v>
      </c>
      <c r="B183" s="122">
        <v>576.91057529737975</v>
      </c>
      <c r="C183" s="122">
        <v>629.86720330284902</v>
      </c>
      <c r="D183" s="122">
        <v>625.27692438274869</v>
      </c>
      <c r="E183" s="122">
        <v>635.59506936923583</v>
      </c>
      <c r="F183" s="122">
        <v>631.90974803356244</v>
      </c>
      <c r="G183" s="122">
        <v>646.38177519278338</v>
      </c>
      <c r="H183" s="122">
        <v>731.31450527392872</v>
      </c>
      <c r="I183" s="122">
        <v>726.04039684415932</v>
      </c>
      <c r="J183" s="122">
        <v>715.89656540899148</v>
      </c>
      <c r="K183" s="122">
        <v>689.30233213325266</v>
      </c>
      <c r="L183" s="122">
        <v>715.52219112125135</v>
      </c>
      <c r="M183" s="122">
        <v>667.91011813344767</v>
      </c>
      <c r="N183" s="122">
        <v>644.96267298695329</v>
      </c>
      <c r="O183" s="122">
        <v>573.64727118578958</v>
      </c>
      <c r="P183" s="122">
        <v>635.64733867673579</v>
      </c>
      <c r="Q183" s="122">
        <v>627.85711155008278</v>
      </c>
      <c r="R183" s="122">
        <v>632.12102337498686</v>
      </c>
      <c r="S183" s="122">
        <v>642.45906707105428</v>
      </c>
      <c r="T183" s="122">
        <v>683.02821382238983</v>
      </c>
      <c r="U183" s="122">
        <v>629.58522231254653</v>
      </c>
      <c r="V183" s="122">
        <v>616.76166693932839</v>
      </c>
      <c r="W183" s="122">
        <v>623.97561736976172</v>
      </c>
      <c r="X183" s="122">
        <v>638.25734755523411</v>
      </c>
      <c r="Y183" s="122">
        <v>591.71344579697393</v>
      </c>
      <c r="DA183" s="130" t="s">
        <v>2408</v>
      </c>
    </row>
    <row r="184" spans="1:105" ht="12" customHeight="1" x14ac:dyDescent="0.25">
      <c r="A184" s="97" t="s">
        <v>50</v>
      </c>
      <c r="B184" s="98">
        <v>705.30019727065667</v>
      </c>
      <c r="C184" s="98">
        <v>723.29248467959144</v>
      </c>
      <c r="D184" s="98">
        <v>745.07776663379093</v>
      </c>
      <c r="E184" s="98">
        <v>758.81609865614462</v>
      </c>
      <c r="F184" s="98">
        <v>778.29856849671648</v>
      </c>
      <c r="G184" s="98">
        <v>807.22606538260493</v>
      </c>
      <c r="H184" s="98">
        <v>836.65178330529386</v>
      </c>
      <c r="I184" s="98">
        <v>868.68445249032322</v>
      </c>
      <c r="J184" s="98">
        <v>877.23597672099356</v>
      </c>
      <c r="K184" s="98">
        <v>858.08651511225798</v>
      </c>
      <c r="L184" s="98">
        <v>850.71096893653464</v>
      </c>
      <c r="M184" s="98">
        <v>808.30654269872832</v>
      </c>
      <c r="N184" s="98">
        <v>781.10938980254218</v>
      </c>
      <c r="O184" s="98">
        <v>761.12900183038664</v>
      </c>
      <c r="P184" s="98">
        <v>758.86922126575882</v>
      </c>
      <c r="Q184" s="98">
        <v>771.25560840864102</v>
      </c>
      <c r="R184" s="98">
        <v>793.234347858055</v>
      </c>
      <c r="S184" s="98">
        <v>823.39564808779608</v>
      </c>
      <c r="T184" s="98">
        <v>871.59065102241595</v>
      </c>
      <c r="U184" s="98">
        <v>783.58445603384223</v>
      </c>
      <c r="V184" s="98">
        <v>759.50120239039586</v>
      </c>
      <c r="W184" s="98">
        <v>805.89218695790623</v>
      </c>
      <c r="X184" s="98">
        <v>906.31236857616955</v>
      </c>
      <c r="Y184" s="98">
        <v>751.42723621697314</v>
      </c>
      <c r="DA184" s="63" t="s">
        <v>2409</v>
      </c>
    </row>
    <row r="185" spans="1:105" ht="12" customHeight="1" x14ac:dyDescent="0.25">
      <c r="A185" s="109" t="s">
        <v>120</v>
      </c>
      <c r="B185" s="33">
        <v>515.79033148211079</v>
      </c>
      <c r="C185" s="33">
        <v>592.3831434890302</v>
      </c>
      <c r="D185" s="33">
        <v>578.46109771565955</v>
      </c>
      <c r="E185" s="33">
        <v>588.86121315538037</v>
      </c>
      <c r="F185" s="33">
        <v>577.8269875489641</v>
      </c>
      <c r="G185" s="33">
        <v>590.58484662065575</v>
      </c>
      <c r="H185" s="33">
        <v>698.06634718454518</v>
      </c>
      <c r="I185" s="33">
        <v>682.91657697772166</v>
      </c>
      <c r="J185" s="33">
        <v>668.72821340045846</v>
      </c>
      <c r="K185" s="33">
        <v>640.1786813545508</v>
      </c>
      <c r="L185" s="33">
        <v>675.87304700297375</v>
      </c>
      <c r="M185" s="33">
        <v>625.74178176300359</v>
      </c>
      <c r="N185" s="33">
        <v>603.99670229583705</v>
      </c>
      <c r="O185" s="33">
        <v>516.8483984953549</v>
      </c>
      <c r="P185" s="33">
        <v>597.88177075326041</v>
      </c>
      <c r="Q185" s="33">
        <v>584.3314520749534</v>
      </c>
      <c r="R185" s="33">
        <v>584.19365959605113</v>
      </c>
      <c r="S185" s="33">
        <v>589.92603296831157</v>
      </c>
      <c r="T185" s="33">
        <v>632.5031924066908</v>
      </c>
      <c r="U185" s="33">
        <v>592.16364735656339</v>
      </c>
      <c r="V185" s="33">
        <v>583.95321612360806</v>
      </c>
      <c r="W185" s="33">
        <v>583.05519881842076</v>
      </c>
      <c r="X185" s="33">
        <v>579.25901672775422</v>
      </c>
      <c r="Y185" s="33">
        <v>556.827709525552</v>
      </c>
      <c r="DA185" s="60" t="s">
        <v>2410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3285.7394896349324</v>
      </c>
      <c r="C187" s="117">
        <f t="shared" si="83"/>
        <v>4456.7941420128345</v>
      </c>
      <c r="D187" s="117">
        <f t="shared" si="83"/>
        <v>4141.3197151747163</v>
      </c>
      <c r="E187" s="117">
        <f t="shared" si="83"/>
        <v>4402.4489162677437</v>
      </c>
      <c r="F187" s="117">
        <f t="shared" si="83"/>
        <v>4481.0975175764943</v>
      </c>
      <c r="G187" s="117">
        <f t="shared" si="83"/>
        <v>4696.7874538489796</v>
      </c>
      <c r="H187" s="117">
        <f t="shared" si="83"/>
        <v>5278.8378776055524</v>
      </c>
      <c r="I187" s="117">
        <f t="shared" si="83"/>
        <v>4955.0287537712666</v>
      </c>
      <c r="J187" s="117">
        <f t="shared" si="83"/>
        <v>4671.3628484728106</v>
      </c>
      <c r="K187" s="117">
        <f t="shared" si="83"/>
        <v>4613.7666981747161</v>
      </c>
      <c r="L187" s="117">
        <f t="shared" si="83"/>
        <v>5522.5492827005628</v>
      </c>
      <c r="M187" s="117">
        <f t="shared" si="83"/>
        <v>5440.3905195302113</v>
      </c>
      <c r="N187" s="117">
        <f t="shared" si="83"/>
        <v>5135.0701494825216</v>
      </c>
      <c r="O187" s="117">
        <f t="shared" si="83"/>
        <v>4510.933319980325</v>
      </c>
      <c r="P187" s="117">
        <f t="shared" si="83"/>
        <v>4820.9185470186048</v>
      </c>
      <c r="Q187" s="117">
        <f t="shared" si="83"/>
        <v>4073.0235246419338</v>
      </c>
      <c r="R187" s="117">
        <f t="shared" ref="R187:V187" si="84">R188+R190+R192+R201</f>
        <v>4044.4718628426772</v>
      </c>
      <c r="S187" s="117">
        <f t="shared" si="84"/>
        <v>4661.4118475123314</v>
      </c>
      <c r="T187" s="117">
        <f t="shared" si="84"/>
        <v>5658.3255624590392</v>
      </c>
      <c r="U187" s="117">
        <f t="shared" si="84"/>
        <v>5329.9944463916072</v>
      </c>
      <c r="V187" s="117">
        <f t="shared" si="84"/>
        <v>5182.4337555204147</v>
      </c>
      <c r="W187" s="117">
        <f t="shared" ref="W187:Y187" si="85">W188+W190+W192+W201</f>
        <v>4491.0571498343379</v>
      </c>
      <c r="X187" s="117">
        <f t="shared" si="85"/>
        <v>5154.9719532808622</v>
      </c>
      <c r="Y187" s="117">
        <f t="shared" si="85"/>
        <v>5018.2273643638382</v>
      </c>
      <c r="DA187" s="129" t="s">
        <v>2562</v>
      </c>
    </row>
    <row r="188" spans="1:105" ht="12" customHeight="1" x14ac:dyDescent="0.25">
      <c r="A188" s="121" t="s">
        <v>57</v>
      </c>
      <c r="B188" s="122">
        <f t="shared" ref="B188:Y188" si="86">B189</f>
        <v>2011.3009328862086</v>
      </c>
      <c r="C188" s="122">
        <f t="shared" si="86"/>
        <v>3086.825534993583</v>
      </c>
      <c r="D188" s="122">
        <f t="shared" si="86"/>
        <v>2831.3648216099659</v>
      </c>
      <c r="E188" s="122">
        <f t="shared" si="86"/>
        <v>2892.5752315276295</v>
      </c>
      <c r="F188" s="122">
        <f t="shared" si="86"/>
        <v>3071.5861205168931</v>
      </c>
      <c r="G188" s="122">
        <f t="shared" si="86"/>
        <v>3211.8079692435831</v>
      </c>
      <c r="H188" s="122">
        <f t="shared" si="86"/>
        <v>3675.4217698908619</v>
      </c>
      <c r="I188" s="122">
        <f t="shared" si="86"/>
        <v>3486.2260612838759</v>
      </c>
      <c r="J188" s="122">
        <f t="shared" si="86"/>
        <v>3182.8361020412462</v>
      </c>
      <c r="K188" s="122">
        <f t="shared" si="86"/>
        <v>3046.5934469493072</v>
      </c>
      <c r="L188" s="122">
        <f t="shared" si="86"/>
        <v>3921.148162036026</v>
      </c>
      <c r="M188" s="122">
        <f t="shared" si="86"/>
        <v>3831.3234447520099</v>
      </c>
      <c r="N188" s="122">
        <f t="shared" si="86"/>
        <v>3525.4679317667783</v>
      </c>
      <c r="O188" s="122">
        <f t="shared" si="86"/>
        <v>2918.6529414763704</v>
      </c>
      <c r="P188" s="122">
        <f t="shared" si="86"/>
        <v>3211.244805200839</v>
      </c>
      <c r="Q188" s="122">
        <f t="shared" si="86"/>
        <v>2278.6969035065495</v>
      </c>
      <c r="R188" s="122">
        <f t="shared" si="86"/>
        <v>2224.0470513345722</v>
      </c>
      <c r="S188" s="122">
        <f t="shared" si="86"/>
        <v>2707.5823001337244</v>
      </c>
      <c r="T188" s="122">
        <f t="shared" si="86"/>
        <v>3744.0544729503376</v>
      </c>
      <c r="U188" s="122">
        <f t="shared" si="86"/>
        <v>3444.7108658394932</v>
      </c>
      <c r="V188" s="122">
        <f t="shared" si="86"/>
        <v>3279.7087254399225</v>
      </c>
      <c r="W188" s="122">
        <f t="shared" si="86"/>
        <v>2544.698953780312</v>
      </c>
      <c r="X188" s="122">
        <f t="shared" si="86"/>
        <v>3141.5384029395104</v>
      </c>
      <c r="Y188" s="122">
        <f t="shared" si="86"/>
        <v>3144.8623806230639</v>
      </c>
      <c r="DA188" s="130" t="s">
        <v>2563</v>
      </c>
    </row>
    <row r="189" spans="1:105" ht="12" customHeight="1" x14ac:dyDescent="0.25">
      <c r="A189" s="97" t="s">
        <v>53</v>
      </c>
      <c r="B189" s="98">
        <v>2011.3009328862086</v>
      </c>
      <c r="C189" s="98">
        <v>3086.825534993583</v>
      </c>
      <c r="D189" s="98">
        <v>2831.3648216099659</v>
      </c>
      <c r="E189" s="98">
        <v>2892.5752315276295</v>
      </c>
      <c r="F189" s="98">
        <v>3071.5861205168931</v>
      </c>
      <c r="G189" s="98">
        <v>3211.8079692435831</v>
      </c>
      <c r="H189" s="98">
        <v>3675.4217698908619</v>
      </c>
      <c r="I189" s="98">
        <v>3486.2260612838759</v>
      </c>
      <c r="J189" s="98">
        <v>3182.8361020412462</v>
      </c>
      <c r="K189" s="98">
        <v>3046.5934469493072</v>
      </c>
      <c r="L189" s="98">
        <v>3921.148162036026</v>
      </c>
      <c r="M189" s="98">
        <v>3831.3234447520099</v>
      </c>
      <c r="N189" s="98">
        <v>3525.4679317667783</v>
      </c>
      <c r="O189" s="98">
        <v>2918.6529414763704</v>
      </c>
      <c r="P189" s="98">
        <v>3211.244805200839</v>
      </c>
      <c r="Q189" s="98">
        <v>2278.6969035065495</v>
      </c>
      <c r="R189" s="98">
        <v>2224.0470513345722</v>
      </c>
      <c r="S189" s="98">
        <v>2707.5823001337244</v>
      </c>
      <c r="T189" s="98">
        <v>3744.0544729503376</v>
      </c>
      <c r="U189" s="98">
        <v>3444.7108658394932</v>
      </c>
      <c r="V189" s="98">
        <v>3279.7087254399225</v>
      </c>
      <c r="W189" s="98">
        <v>2544.698953780312</v>
      </c>
      <c r="X189" s="98">
        <v>3141.5384029395104</v>
      </c>
      <c r="Y189" s="98">
        <v>3144.8623806230639</v>
      </c>
      <c r="DA189" s="63" t="s">
        <v>2564</v>
      </c>
    </row>
    <row r="190" spans="1:105" ht="12" customHeight="1" x14ac:dyDescent="0.25">
      <c r="A190" s="121" t="s">
        <v>92</v>
      </c>
      <c r="B190" s="122">
        <f t="shared" ref="B190:Y190" si="87">B191</f>
        <v>199.11967698220701</v>
      </c>
      <c r="C190" s="122">
        <f t="shared" si="87"/>
        <v>231.28268298340512</v>
      </c>
      <c r="D190" s="122">
        <f t="shared" si="87"/>
        <v>185.44091040106935</v>
      </c>
      <c r="E190" s="122">
        <f t="shared" si="87"/>
        <v>412.33437281781073</v>
      </c>
      <c r="F190" s="122">
        <f t="shared" si="87"/>
        <v>308.64813407798437</v>
      </c>
      <c r="G190" s="122">
        <f t="shared" si="87"/>
        <v>343.08427470873204</v>
      </c>
      <c r="H190" s="122">
        <f t="shared" si="87"/>
        <v>389.03365026026569</v>
      </c>
      <c r="I190" s="122">
        <f t="shared" si="87"/>
        <v>250.9910274344393</v>
      </c>
      <c r="J190" s="122">
        <f t="shared" si="87"/>
        <v>272.15337261370871</v>
      </c>
      <c r="K190" s="122">
        <f t="shared" si="87"/>
        <v>383.76859093384343</v>
      </c>
      <c r="L190" s="122">
        <f t="shared" si="87"/>
        <v>358.7671362085261</v>
      </c>
      <c r="M190" s="122">
        <f t="shared" si="87"/>
        <v>373.61338800054352</v>
      </c>
      <c r="N190" s="122">
        <f t="shared" si="87"/>
        <v>393.50156741584448</v>
      </c>
      <c r="O190" s="122">
        <f t="shared" si="87"/>
        <v>412.8208502855789</v>
      </c>
      <c r="P190" s="122">
        <f t="shared" si="87"/>
        <v>349.6886528926716</v>
      </c>
      <c r="Q190" s="122">
        <f t="shared" si="87"/>
        <v>564.15745974876677</v>
      </c>
      <c r="R190" s="122">
        <f t="shared" si="87"/>
        <v>542.58178232226828</v>
      </c>
      <c r="S190" s="122">
        <f t="shared" si="87"/>
        <v>613.78615229380898</v>
      </c>
      <c r="T190" s="122">
        <f t="shared" si="87"/>
        <v>512.92002216163667</v>
      </c>
      <c r="U190" s="122">
        <f t="shared" si="87"/>
        <v>516.47006809859465</v>
      </c>
      <c r="V190" s="122">
        <f t="shared" si="87"/>
        <v>534.37442087708428</v>
      </c>
      <c r="W190" s="122">
        <f t="shared" si="87"/>
        <v>532.8131296743137</v>
      </c>
      <c r="X190" s="122">
        <f t="shared" si="87"/>
        <v>547.22336665266937</v>
      </c>
      <c r="Y190" s="122">
        <f t="shared" si="87"/>
        <v>524.70873616498852</v>
      </c>
      <c r="DA190" s="130" t="s">
        <v>2565</v>
      </c>
    </row>
    <row r="191" spans="1:105" ht="12" customHeight="1" x14ac:dyDescent="0.25">
      <c r="A191" s="97" t="s">
        <v>53</v>
      </c>
      <c r="B191" s="98">
        <f>RES_hhdet_tesh!B165</f>
        <v>199.11967698220701</v>
      </c>
      <c r="C191" s="98">
        <f>RES_hhdet_tesh!C165</f>
        <v>231.28268298340512</v>
      </c>
      <c r="D191" s="98">
        <f>RES_hhdet_tesh!D165</f>
        <v>185.44091040106935</v>
      </c>
      <c r="E191" s="98">
        <f>RES_hhdet_tesh!E165</f>
        <v>412.33437281781073</v>
      </c>
      <c r="F191" s="98">
        <f>RES_hhdet_tesh!F165</f>
        <v>308.64813407798437</v>
      </c>
      <c r="G191" s="98">
        <f>RES_hhdet_tesh!G165</f>
        <v>343.08427470873204</v>
      </c>
      <c r="H191" s="98">
        <f>RES_hhdet_tesh!H165</f>
        <v>389.03365026026569</v>
      </c>
      <c r="I191" s="98">
        <f>RES_hhdet_tesh!I165</f>
        <v>250.9910274344393</v>
      </c>
      <c r="J191" s="98">
        <f>RES_hhdet_tesh!J165</f>
        <v>272.15337261370871</v>
      </c>
      <c r="K191" s="98">
        <f>RES_hhdet_tesh!K165</f>
        <v>383.76859093384343</v>
      </c>
      <c r="L191" s="98">
        <f>RES_hhdet_tesh!L165</f>
        <v>358.7671362085261</v>
      </c>
      <c r="M191" s="98">
        <f>RES_hhdet_tesh!M165</f>
        <v>373.61338800054352</v>
      </c>
      <c r="N191" s="98">
        <f>RES_hhdet_tesh!N165</f>
        <v>393.50156741584448</v>
      </c>
      <c r="O191" s="98">
        <f>RES_hhdet_tesh!O165</f>
        <v>412.8208502855789</v>
      </c>
      <c r="P191" s="98">
        <f>RES_hhdet_tesh!P165</f>
        <v>349.6886528926716</v>
      </c>
      <c r="Q191" s="98">
        <f>RES_hhdet_tesh!Q165</f>
        <v>564.15745974876677</v>
      </c>
      <c r="R191" s="98">
        <f>RES_hhdet_tesh!R165</f>
        <v>542.58178232226828</v>
      </c>
      <c r="S191" s="98">
        <f>RES_hhdet_tesh!S165</f>
        <v>613.78615229380898</v>
      </c>
      <c r="T191" s="98">
        <f>RES_hhdet_tesh!T165</f>
        <v>512.92002216163667</v>
      </c>
      <c r="U191" s="98">
        <f>RES_hhdet_tesh!U165</f>
        <v>516.47006809859465</v>
      </c>
      <c r="V191" s="98">
        <f>RES_hhdet_tesh!V165</f>
        <v>534.37442087708428</v>
      </c>
      <c r="W191" s="98">
        <f>RES_hhdet_tesh!W165</f>
        <v>532.8131296743137</v>
      </c>
      <c r="X191" s="98">
        <f>RES_hhdet_tesh!X165</f>
        <v>547.22336665266937</v>
      </c>
      <c r="Y191" s="98">
        <f>RES_hhdet_tesh!Y165</f>
        <v>524.70873616498852</v>
      </c>
      <c r="DA191" s="63" t="s">
        <v>2566</v>
      </c>
    </row>
    <row r="192" spans="1:105" ht="12" customHeight="1" x14ac:dyDescent="0.25">
      <c r="A192" s="121" t="s">
        <v>55</v>
      </c>
      <c r="B192" s="122">
        <v>692.53163263729618</v>
      </c>
      <c r="C192" s="122">
        <v>711.77094320467563</v>
      </c>
      <c r="D192" s="122">
        <v>700.10518187225898</v>
      </c>
      <c r="E192" s="122">
        <v>664.14568530829376</v>
      </c>
      <c r="F192" s="122">
        <v>669.11876388432654</v>
      </c>
      <c r="G192" s="122">
        <v>697.72735324409962</v>
      </c>
      <c r="H192" s="122">
        <v>704.42158010344565</v>
      </c>
      <c r="I192" s="122">
        <v>711.10924274784122</v>
      </c>
      <c r="J192" s="122">
        <v>716.00587806062742</v>
      </c>
      <c r="K192" s="122">
        <v>701.08275952905683</v>
      </c>
      <c r="L192" s="122">
        <v>739.60832752802094</v>
      </c>
      <c r="M192" s="122">
        <v>766.11362336965658</v>
      </c>
      <c r="N192" s="122">
        <v>761.76833284941677</v>
      </c>
      <c r="O192" s="122">
        <v>777.29699684486832</v>
      </c>
      <c r="P192" s="122">
        <v>809.914509040589</v>
      </c>
      <c r="Q192" s="122">
        <v>784.60713208435209</v>
      </c>
      <c r="R192" s="122">
        <v>825.45123512428859</v>
      </c>
      <c r="S192" s="122">
        <v>874.27192140985142</v>
      </c>
      <c r="T192" s="122">
        <v>894.6887475428581</v>
      </c>
      <c r="U192" s="122">
        <v>890.33128096025996</v>
      </c>
      <c r="V192" s="122">
        <v>890.62268538988803</v>
      </c>
      <c r="W192" s="122">
        <v>925.14084340672036</v>
      </c>
      <c r="X192" s="122">
        <v>964.23597058640587</v>
      </c>
      <c r="Y192" s="122">
        <v>873.29871198941851</v>
      </c>
      <c r="DA192" s="130" t="s">
        <v>2567</v>
      </c>
    </row>
    <row r="193" spans="1:105" ht="12" customHeight="1" x14ac:dyDescent="0.25">
      <c r="A193" s="97" t="s">
        <v>124</v>
      </c>
      <c r="B193" s="98">
        <v>703.85806689015249</v>
      </c>
      <c r="C193" s="98">
        <v>698.44468352451395</v>
      </c>
      <c r="D193" s="98">
        <v>700.47075224647676</v>
      </c>
      <c r="E193" s="98">
        <v>668.60107702720745</v>
      </c>
      <c r="F193" s="98">
        <v>673.82027980043165</v>
      </c>
      <c r="G193" s="98">
        <v>708.65032209520302</v>
      </c>
      <c r="H193" s="98">
        <v>691.84883299332375</v>
      </c>
      <c r="I193" s="98">
        <v>706.66220702153191</v>
      </c>
      <c r="J193" s="98">
        <v>716.36439481206548</v>
      </c>
      <c r="K193" s="98">
        <v>705.73554564069423</v>
      </c>
      <c r="L193" s="98">
        <v>739.64126667070423</v>
      </c>
      <c r="M193" s="98">
        <v>755.41610963085157</v>
      </c>
      <c r="N193" s="98">
        <v>758.30549264261833</v>
      </c>
      <c r="O193" s="98">
        <v>797.61684144347032</v>
      </c>
      <c r="P193" s="98">
        <v>810.74556018366718</v>
      </c>
      <c r="Q193" s="98">
        <v>799.53862815595221</v>
      </c>
      <c r="R193" s="98">
        <v>838.98863028364894</v>
      </c>
      <c r="S193" s="98">
        <v>888.35879928557301</v>
      </c>
      <c r="T193" s="98">
        <v>903.60320937749077</v>
      </c>
      <c r="U193" s="98">
        <v>869.47241091484261</v>
      </c>
      <c r="V193" s="98">
        <v>856.31053320333626</v>
      </c>
      <c r="W193" s="98">
        <v>919.40517205834237</v>
      </c>
      <c r="X193" s="98">
        <v>1016.3805640518443</v>
      </c>
      <c r="Y193" s="98">
        <v>850.11114648105467</v>
      </c>
      <c r="DA193" s="63" t="s">
        <v>2568</v>
      </c>
    </row>
    <row r="194" spans="1:105" ht="12" customHeight="1" x14ac:dyDescent="0.25">
      <c r="A194" s="97" t="s">
        <v>123</v>
      </c>
      <c r="B194" s="98">
        <v>703.85806689015237</v>
      </c>
      <c r="C194" s="98">
        <v>698.51750321142913</v>
      </c>
      <c r="D194" s="98">
        <v>700.53511435395683</v>
      </c>
      <c r="E194" s="98">
        <v>668.49645361971739</v>
      </c>
      <c r="F194" s="98">
        <v>673.68803353829094</v>
      </c>
      <c r="G194" s="98">
        <v>708.52480770070429</v>
      </c>
      <c r="H194" s="98">
        <v>691.76907849257452</v>
      </c>
      <c r="I194" s="98">
        <v>706.76775725502466</v>
      </c>
      <c r="J194" s="98">
        <v>716.77373658229681</v>
      </c>
      <c r="K194" s="98">
        <v>706.23457905381622</v>
      </c>
      <c r="L194" s="98">
        <v>740.06589570830306</v>
      </c>
      <c r="M194" s="98">
        <v>755.59491346175264</v>
      </c>
      <c r="N194" s="98">
        <v>758.39829120788556</v>
      </c>
      <c r="O194" s="98">
        <v>797.84911752251514</v>
      </c>
      <c r="P194" s="98">
        <v>811.03077779019054</v>
      </c>
      <c r="Q194" s="98">
        <v>800.03667963437158</v>
      </c>
      <c r="R194" s="98">
        <v>839.18928459434687</v>
      </c>
      <c r="S194" s="98">
        <v>888.4002327799376</v>
      </c>
      <c r="T194" s="98">
        <v>903.95968202745019</v>
      </c>
      <c r="U194" s="98">
        <v>870.2151154653036</v>
      </c>
      <c r="V194" s="98">
        <v>856.85889401505312</v>
      </c>
      <c r="W194" s="98">
        <v>919.66632493391512</v>
      </c>
      <c r="X194" s="98">
        <v>1016.711176260713</v>
      </c>
      <c r="Y194" s="98">
        <v>850.55640603764118</v>
      </c>
      <c r="DA194" s="63" t="s">
        <v>2569</v>
      </c>
    </row>
    <row r="195" spans="1:105" ht="12" customHeight="1" x14ac:dyDescent="0.25">
      <c r="A195" s="100" t="s">
        <v>50</v>
      </c>
      <c r="B195" s="101">
        <v>80.714843641081799</v>
      </c>
      <c r="C195" s="101">
        <v>154.75048064076219</v>
      </c>
      <c r="D195" s="101">
        <v>62.480106357851355</v>
      </c>
      <c r="E195" s="101">
        <v>35.138402372777463</v>
      </c>
      <c r="F195" s="101">
        <v>46.60696151078465</v>
      </c>
      <c r="G195" s="101">
        <v>47.456297410017072</v>
      </c>
      <c r="H195" s="101">
        <v>63.250074570481061</v>
      </c>
      <c r="I195" s="101">
        <v>52.752621940374887</v>
      </c>
      <c r="J195" s="101">
        <v>50.305162131621834</v>
      </c>
      <c r="K195" s="101">
        <v>46.459543303367788</v>
      </c>
      <c r="L195" s="101">
        <v>48.707510716305748</v>
      </c>
      <c r="M195" s="101">
        <v>75.008861138499697</v>
      </c>
      <c r="N195" s="101">
        <v>49.347231373663718</v>
      </c>
      <c r="O195" s="101">
        <v>32.739086159370189</v>
      </c>
      <c r="P195" s="101">
        <v>69.172758593768862</v>
      </c>
      <c r="Q195" s="101">
        <v>14.238811645482864</v>
      </c>
      <c r="R195" s="101">
        <v>25.39114352182165</v>
      </c>
      <c r="S195" s="101">
        <v>50.303126530076774</v>
      </c>
      <c r="T195" s="101">
        <v>59.750347536984727</v>
      </c>
      <c r="U195" s="101">
        <v>72.390582384680812</v>
      </c>
      <c r="V195" s="101">
        <v>56.824284416906252</v>
      </c>
      <c r="W195" s="101">
        <v>70.356955636284795</v>
      </c>
      <c r="X195" s="101">
        <v>88.303770811266489</v>
      </c>
      <c r="Y195" s="101">
        <v>54.818315610021685</v>
      </c>
      <c r="DA195" s="131" t="s">
        <v>2570</v>
      </c>
    </row>
    <row r="196" spans="1:105" ht="12" customHeight="1" x14ac:dyDescent="0.25">
      <c r="A196" s="103" t="s">
        <v>52</v>
      </c>
      <c r="B196" s="104">
        <v>623.14322324907062</v>
      </c>
      <c r="C196" s="104">
        <v>543.76702257066677</v>
      </c>
      <c r="D196" s="104">
        <v>638.05500799610547</v>
      </c>
      <c r="E196" s="104">
        <v>633.35805124693991</v>
      </c>
      <c r="F196" s="104">
        <v>627.08107202750637</v>
      </c>
      <c r="G196" s="104">
        <v>661.06851029068719</v>
      </c>
      <c r="H196" s="104">
        <v>628.51900392209348</v>
      </c>
      <c r="I196" s="104">
        <v>654.01513531464968</v>
      </c>
      <c r="J196" s="104">
        <v>666.46857445067496</v>
      </c>
      <c r="K196" s="104">
        <v>659.77503575044841</v>
      </c>
      <c r="L196" s="104">
        <v>691.35838499199724</v>
      </c>
      <c r="M196" s="104">
        <v>680.58605232325294</v>
      </c>
      <c r="N196" s="104">
        <v>709.05105983422175</v>
      </c>
      <c r="O196" s="104">
        <v>765.11003136314514</v>
      </c>
      <c r="P196" s="104">
        <v>741.85801919642176</v>
      </c>
      <c r="Q196" s="104">
        <v>785.7978679888887</v>
      </c>
      <c r="R196" s="104">
        <v>813.79814107252537</v>
      </c>
      <c r="S196" s="104">
        <v>838.09710624986076</v>
      </c>
      <c r="T196" s="104">
        <v>844.20933449046549</v>
      </c>
      <c r="U196" s="104">
        <v>797.82453308062281</v>
      </c>
      <c r="V196" s="104">
        <v>800.03460959814686</v>
      </c>
      <c r="W196" s="104">
        <v>849.30936929763038</v>
      </c>
      <c r="X196" s="104">
        <v>928.40740544944651</v>
      </c>
      <c r="Y196" s="104">
        <v>795.73809042761945</v>
      </c>
      <c r="DA196" s="132" t="s">
        <v>2571</v>
      </c>
    </row>
    <row r="197" spans="1:105" ht="12" customHeight="1" x14ac:dyDescent="0.25">
      <c r="A197" s="106" t="s">
        <v>122</v>
      </c>
      <c r="B197" s="101">
        <v>621.86504031785091</v>
      </c>
      <c r="C197" s="101">
        <v>756.32016401025635</v>
      </c>
      <c r="D197" s="101">
        <v>699.04136614489721</v>
      </c>
      <c r="E197" s="101">
        <v>650.75451541630571</v>
      </c>
      <c r="F197" s="101">
        <v>656.34684064461965</v>
      </c>
      <c r="G197" s="101">
        <v>676.15996086412849</v>
      </c>
      <c r="H197" s="101">
        <v>724.6883481842342</v>
      </c>
      <c r="I197" s="101">
        <v>717.10342014231708</v>
      </c>
      <c r="J197" s="101">
        <v>715.33012298783524</v>
      </c>
      <c r="K197" s="101">
        <v>695.82899214055738</v>
      </c>
      <c r="L197" s="101">
        <v>739.2222135024416</v>
      </c>
      <c r="M197" s="101">
        <v>775.80143955242841</v>
      </c>
      <c r="N197" s="101">
        <v>764.84182308584946</v>
      </c>
      <c r="O197" s="101">
        <v>759.83836932190457</v>
      </c>
      <c r="P197" s="101">
        <v>808.38444941097123</v>
      </c>
      <c r="Q197" s="101">
        <v>769.55524490153891</v>
      </c>
      <c r="R197" s="101">
        <v>810.28136681158003</v>
      </c>
      <c r="S197" s="101">
        <v>858.55193093300807</v>
      </c>
      <c r="T197" s="101">
        <v>885.58059849573283</v>
      </c>
      <c r="U197" s="101">
        <v>905.74854611629871</v>
      </c>
      <c r="V197" s="101">
        <v>915.32876987188956</v>
      </c>
      <c r="W197" s="101">
        <v>929.45157071286576</v>
      </c>
      <c r="X197" s="101">
        <v>927.91124488225034</v>
      </c>
      <c r="Y197" s="101">
        <v>888.46559872495322</v>
      </c>
      <c r="DA197" s="131" t="s">
        <v>2572</v>
      </c>
    </row>
    <row r="198" spans="1:105" ht="12" customHeight="1" x14ac:dyDescent="0.25">
      <c r="A198" s="107" t="s">
        <v>121</v>
      </c>
      <c r="B198" s="104">
        <v>621.86504031785068</v>
      </c>
      <c r="C198" s="104">
        <v>756.25947581178468</v>
      </c>
      <c r="D198" s="104">
        <v>698.92420220488918</v>
      </c>
      <c r="E198" s="104">
        <v>650.80839959639934</v>
      </c>
      <c r="F198" s="104">
        <v>656.42519601267747</v>
      </c>
      <c r="G198" s="104">
        <v>676.21964390489745</v>
      </c>
      <c r="H198" s="104">
        <v>724.69178021516143</v>
      </c>
      <c r="I198" s="104">
        <v>717.37439257084873</v>
      </c>
      <c r="J198" s="104">
        <v>716.24046311434165</v>
      </c>
      <c r="K198" s="104">
        <v>697.00567857740566</v>
      </c>
      <c r="L198" s="104">
        <v>740.22308967156584</v>
      </c>
      <c r="M198" s="104">
        <v>775.8647777806591</v>
      </c>
      <c r="N198" s="104">
        <v>764.55288413777578</v>
      </c>
      <c r="O198" s="104">
        <v>759.80447495605188</v>
      </c>
      <c r="P198" s="104">
        <v>810.42732214165494</v>
      </c>
      <c r="Q198" s="104">
        <v>773.23907345165549</v>
      </c>
      <c r="R198" s="104">
        <v>815.84677841569612</v>
      </c>
      <c r="S198" s="104">
        <v>864.31549712079072</v>
      </c>
      <c r="T198" s="104">
        <v>888.99437377887011</v>
      </c>
      <c r="U198" s="104">
        <v>906.0603712024506</v>
      </c>
      <c r="V198" s="104">
        <v>914.12022611125553</v>
      </c>
      <c r="W198" s="104">
        <v>928.65500982251206</v>
      </c>
      <c r="X198" s="104">
        <v>928.57650332320156</v>
      </c>
      <c r="Y198" s="104">
        <v>888.9917195828308</v>
      </c>
      <c r="DA198" s="132" t="s">
        <v>2573</v>
      </c>
    </row>
    <row r="199" spans="1:105" ht="12" customHeight="1" x14ac:dyDescent="0.25">
      <c r="A199" s="108" t="s">
        <v>53</v>
      </c>
      <c r="B199" s="98">
        <v>69.324390803150408</v>
      </c>
      <c r="C199" s="98">
        <v>166.81844513873418</v>
      </c>
      <c r="D199" s="98">
        <v>62.243784101363254</v>
      </c>
      <c r="E199" s="98">
        <v>33.396356122237165</v>
      </c>
      <c r="F199" s="98">
        <v>45.049000807900669</v>
      </c>
      <c r="G199" s="98">
        <v>44.779832509822562</v>
      </c>
      <c r="H199" s="98">
        <v>66.855739736264155</v>
      </c>
      <c r="I199" s="98">
        <v>53.687737477381411</v>
      </c>
      <c r="J199" s="98">
        <v>50.160692094212685</v>
      </c>
      <c r="K199" s="98">
        <v>45.452020738042194</v>
      </c>
      <c r="L199" s="98">
        <v>47.881578200230528</v>
      </c>
      <c r="M199" s="98">
        <v>75.962142786431897</v>
      </c>
      <c r="N199" s="98">
        <v>49.264938528906882</v>
      </c>
      <c r="O199" s="98">
        <v>28.947796038025469</v>
      </c>
      <c r="P199" s="98">
        <v>69.396236181906758</v>
      </c>
      <c r="Q199" s="98">
        <v>10.12008626804046</v>
      </c>
      <c r="R199" s="98">
        <v>20.860002451967297</v>
      </c>
      <c r="S199" s="98">
        <v>47.503558553502479</v>
      </c>
      <c r="T199" s="98">
        <v>57.91896175680229</v>
      </c>
      <c r="U199" s="98">
        <v>77.533967116703508</v>
      </c>
      <c r="V199" s="98">
        <v>64.350958257721416</v>
      </c>
      <c r="W199" s="98">
        <v>69.266769100199511</v>
      </c>
      <c r="X199" s="98">
        <v>75.300529679700418</v>
      </c>
      <c r="Y199" s="98">
        <v>59.321646626925357</v>
      </c>
      <c r="DA199" s="63" t="s">
        <v>2574</v>
      </c>
    </row>
    <row r="200" spans="1:105" ht="12" customHeight="1" x14ac:dyDescent="0.25">
      <c r="A200" s="108" t="s">
        <v>52</v>
      </c>
      <c r="B200" s="98">
        <v>552.54064951470014</v>
      </c>
      <c r="C200" s="98">
        <v>589.44103067305059</v>
      </c>
      <c r="D200" s="98">
        <v>636.68041810352599</v>
      </c>
      <c r="E200" s="98">
        <v>617.41204347416203</v>
      </c>
      <c r="F200" s="98">
        <v>611.37619520477688</v>
      </c>
      <c r="G200" s="98">
        <v>631.4398113950748</v>
      </c>
      <c r="H200" s="98">
        <v>657.83604047889742</v>
      </c>
      <c r="I200" s="98">
        <v>663.68665509346738</v>
      </c>
      <c r="J200" s="98">
        <v>666.07977102012899</v>
      </c>
      <c r="K200" s="98">
        <v>651.5536578393635</v>
      </c>
      <c r="L200" s="98">
        <v>692.34151147133525</v>
      </c>
      <c r="M200" s="98">
        <v>699.90263499422724</v>
      </c>
      <c r="N200" s="98">
        <v>715.28794560886877</v>
      </c>
      <c r="O200" s="98">
        <v>730.85667891802632</v>
      </c>
      <c r="P200" s="98">
        <v>741.03108595974822</v>
      </c>
      <c r="Q200" s="98">
        <v>763.1189871836151</v>
      </c>
      <c r="R200" s="98">
        <v>794.98677596372897</v>
      </c>
      <c r="S200" s="98">
        <v>816.81193856728817</v>
      </c>
      <c r="T200" s="98">
        <v>831.07541202206789</v>
      </c>
      <c r="U200" s="98">
        <v>828.52640408574723</v>
      </c>
      <c r="V200" s="98">
        <v>849.76926785353419</v>
      </c>
      <c r="W200" s="98">
        <v>859.38824072231239</v>
      </c>
      <c r="X200" s="98">
        <v>853.27597364350117</v>
      </c>
      <c r="Y200" s="98">
        <v>829.67007295590543</v>
      </c>
      <c r="DA200" s="63" t="s">
        <v>2575</v>
      </c>
    </row>
    <row r="201" spans="1:105" ht="12" customHeight="1" x14ac:dyDescent="0.25">
      <c r="A201" s="121" t="s">
        <v>54</v>
      </c>
      <c r="B201" s="122">
        <v>382.78724712922076</v>
      </c>
      <c r="C201" s="122">
        <v>426.91498083117028</v>
      </c>
      <c r="D201" s="122">
        <v>424.40880129142238</v>
      </c>
      <c r="E201" s="122">
        <v>433.39362661401009</v>
      </c>
      <c r="F201" s="122">
        <v>431.74449909728997</v>
      </c>
      <c r="G201" s="122">
        <v>444.16785665256407</v>
      </c>
      <c r="H201" s="122">
        <v>509.96087735097893</v>
      </c>
      <c r="I201" s="122">
        <v>506.70242230511059</v>
      </c>
      <c r="J201" s="122">
        <v>500.3674957572286</v>
      </c>
      <c r="K201" s="122">
        <v>482.32190076250811</v>
      </c>
      <c r="L201" s="122">
        <v>503.02565692798993</v>
      </c>
      <c r="M201" s="122">
        <v>469.3400634080021</v>
      </c>
      <c r="N201" s="122">
        <v>454.33231745048187</v>
      </c>
      <c r="O201" s="122">
        <v>402.16253137350697</v>
      </c>
      <c r="P201" s="122">
        <v>450.07057988450555</v>
      </c>
      <c r="Q201" s="122">
        <v>445.56202930226539</v>
      </c>
      <c r="R201" s="122">
        <v>452.39179406154852</v>
      </c>
      <c r="S201" s="122">
        <v>465.771473674947</v>
      </c>
      <c r="T201" s="122">
        <v>506.66231980420611</v>
      </c>
      <c r="U201" s="122">
        <v>478.48223149325878</v>
      </c>
      <c r="V201" s="122">
        <v>477.72792381351951</v>
      </c>
      <c r="W201" s="122">
        <v>488.40422297299205</v>
      </c>
      <c r="X201" s="122">
        <v>501.97421310227679</v>
      </c>
      <c r="Y201" s="122">
        <v>475.35753558636651</v>
      </c>
      <c r="DA201" s="130" t="s">
        <v>2576</v>
      </c>
    </row>
    <row r="202" spans="1:105" ht="12" customHeight="1" x14ac:dyDescent="0.25">
      <c r="A202" s="97" t="s">
        <v>50</v>
      </c>
      <c r="B202" s="98">
        <v>397.90509677520248</v>
      </c>
      <c r="C202" s="98">
        <v>409.15959037831885</v>
      </c>
      <c r="D202" s="98">
        <v>422.42267137021889</v>
      </c>
      <c r="E202" s="98">
        <v>431.19440328210266</v>
      </c>
      <c r="F202" s="98">
        <v>443.30271588428366</v>
      </c>
      <c r="G202" s="98">
        <v>460.82396549181874</v>
      </c>
      <c r="H202" s="98">
        <v>478.64150841350482</v>
      </c>
      <c r="I202" s="98">
        <v>497.53759623514162</v>
      </c>
      <c r="J202" s="98">
        <v>502.81862443982425</v>
      </c>
      <c r="K202" s="98">
        <v>492.45216716629</v>
      </c>
      <c r="L202" s="98">
        <v>488.84068237420149</v>
      </c>
      <c r="M202" s="98">
        <v>465.01014449214136</v>
      </c>
      <c r="N202" s="98">
        <v>449.82170649032798</v>
      </c>
      <c r="O202" s="98">
        <v>438.63313293371687</v>
      </c>
      <c r="P202" s="98">
        <v>437.57182087818495</v>
      </c>
      <c r="Q202" s="98">
        <v>445.02859253558006</v>
      </c>
      <c r="R202" s="98">
        <v>458.92103113424986</v>
      </c>
      <c r="S202" s="98">
        <v>479.04015712705188</v>
      </c>
      <c r="T202" s="98">
        <v>511.2060965768365</v>
      </c>
      <c r="U202" s="98">
        <v>463.27883601932933</v>
      </c>
      <c r="V202" s="98">
        <v>452.7151782250728</v>
      </c>
      <c r="W202" s="98">
        <v>483.89251041110094</v>
      </c>
      <c r="X202" s="98">
        <v>547.35454936244344</v>
      </c>
      <c r="Y202" s="98">
        <v>456.59042829161308</v>
      </c>
      <c r="DA202" s="63" t="s">
        <v>2577</v>
      </c>
    </row>
    <row r="203" spans="1:105" ht="12" customHeight="1" x14ac:dyDescent="0.25">
      <c r="A203" s="109" t="s">
        <v>120</v>
      </c>
      <c r="B203" s="33">
        <v>375.59035191196307</v>
      </c>
      <c r="C203" s="33">
        <v>434.03879258688278</v>
      </c>
      <c r="D203" s="33">
        <v>425.18494202951956</v>
      </c>
      <c r="E203" s="33">
        <v>434.22772277089422</v>
      </c>
      <c r="F203" s="33">
        <v>427.47436242877717</v>
      </c>
      <c r="G203" s="33">
        <v>438.38984790822707</v>
      </c>
      <c r="H203" s="33">
        <v>519.84637419648152</v>
      </c>
      <c r="I203" s="33">
        <v>509.47311125361432</v>
      </c>
      <c r="J203" s="33">
        <v>499.65089651108838</v>
      </c>
      <c r="K203" s="33">
        <v>479.37354588510533</v>
      </c>
      <c r="L203" s="33">
        <v>507.18592902665284</v>
      </c>
      <c r="M203" s="33">
        <v>470.64056288914003</v>
      </c>
      <c r="N203" s="33">
        <v>455.68954119200612</v>
      </c>
      <c r="O203" s="33">
        <v>391.11351316869434</v>
      </c>
      <c r="P203" s="33">
        <v>453.90125283231839</v>
      </c>
      <c r="Q203" s="33">
        <v>445.72394304311268</v>
      </c>
      <c r="R203" s="33">
        <v>450.44950206685286</v>
      </c>
      <c r="S203" s="33">
        <v>461.91905092897156</v>
      </c>
      <c r="T203" s="33">
        <v>505.44482165264276</v>
      </c>
      <c r="U203" s="33">
        <v>482.17663301439069</v>
      </c>
      <c r="V203" s="33">
        <v>483.47706283664604</v>
      </c>
      <c r="W203" s="33">
        <v>489.41909021039589</v>
      </c>
      <c r="X203" s="33">
        <v>491.98609916379365</v>
      </c>
      <c r="Y203" s="33">
        <v>479.45677056125857</v>
      </c>
      <c r="DA203" s="60" t="s">
        <v>2578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307.61233959730583</v>
      </c>
      <c r="C205" s="117">
        <f t="shared" si="88"/>
        <v>271.88597728457125</v>
      </c>
      <c r="D205" s="117">
        <f t="shared" si="88"/>
        <v>264.77745603936268</v>
      </c>
      <c r="E205" s="117">
        <f t="shared" si="88"/>
        <v>253.85353006682317</v>
      </c>
      <c r="F205" s="117">
        <f t="shared" si="88"/>
        <v>248.75769648365716</v>
      </c>
      <c r="G205" s="117">
        <f t="shared" si="88"/>
        <v>237.89508864428342</v>
      </c>
      <c r="H205" s="117">
        <f t="shared" si="88"/>
        <v>217.31232044922535</v>
      </c>
      <c r="I205" s="117">
        <f t="shared" si="88"/>
        <v>208.87012887014535</v>
      </c>
      <c r="J205" s="117">
        <f t="shared" si="88"/>
        <v>199.53313557490569</v>
      </c>
      <c r="K205" s="117">
        <f t="shared" si="88"/>
        <v>186.71917469271139</v>
      </c>
      <c r="L205" s="117">
        <f t="shared" si="88"/>
        <v>186.58054627639709</v>
      </c>
      <c r="M205" s="117">
        <f t="shared" si="88"/>
        <v>182.56606343774484</v>
      </c>
      <c r="N205" s="117">
        <f t="shared" si="88"/>
        <v>175.91503650336711</v>
      </c>
      <c r="O205" s="117">
        <f t="shared" si="88"/>
        <v>180.26293950756298</v>
      </c>
      <c r="P205" s="117">
        <f t="shared" si="88"/>
        <v>182.51823371631187</v>
      </c>
      <c r="Q205" s="117">
        <f t="shared" si="88"/>
        <v>180.70568545509309</v>
      </c>
      <c r="R205" s="117">
        <f t="shared" ref="R205:V205" si="89">R206+R208+R210+R219</f>
        <v>185.86091427696167</v>
      </c>
      <c r="S205" s="117">
        <f t="shared" si="89"/>
        <v>187.68338059672391</v>
      </c>
      <c r="T205" s="117">
        <f t="shared" si="89"/>
        <v>176.71978713067429</v>
      </c>
      <c r="U205" s="117">
        <f t="shared" si="89"/>
        <v>151.84353912197525</v>
      </c>
      <c r="V205" s="117">
        <f t="shared" si="89"/>
        <v>140.78471996908129</v>
      </c>
      <c r="W205" s="117">
        <f t="shared" ref="W205:Y205" si="90">W206+W208+W210+W219</f>
        <v>146.34791171145673</v>
      </c>
      <c r="X205" s="117">
        <f t="shared" si="90"/>
        <v>160.49664749509557</v>
      </c>
      <c r="Y205" s="117">
        <f t="shared" si="90"/>
        <v>130.49047930009667</v>
      </c>
      <c r="DA205" s="129" t="s">
        <v>2730</v>
      </c>
    </row>
    <row r="206" spans="1:105" ht="12" customHeight="1" x14ac:dyDescent="0.25">
      <c r="A206" s="121" t="s">
        <v>57</v>
      </c>
      <c r="B206" s="122">
        <f t="shared" ref="B206:Y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X206" s="122">
        <f t="shared" si="91"/>
        <v>0</v>
      </c>
      <c r="Y206" s="122">
        <f t="shared" si="91"/>
        <v>0</v>
      </c>
      <c r="DA206" s="130" t="s">
        <v>2731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2732</v>
      </c>
    </row>
    <row r="208" spans="1:105" ht="12" customHeight="1" x14ac:dyDescent="0.25">
      <c r="A208" s="121" t="s">
        <v>92</v>
      </c>
      <c r="B208" s="122">
        <f t="shared" ref="B208:Y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X208" s="122">
        <f t="shared" si="92"/>
        <v>0</v>
      </c>
      <c r="Y208" s="122">
        <f t="shared" si="92"/>
        <v>0</v>
      </c>
      <c r="DA208" s="130" t="s">
        <v>2733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2734</v>
      </c>
    </row>
    <row r="210" spans="1:105" ht="12" customHeight="1" x14ac:dyDescent="0.25">
      <c r="A210" s="121" t="s">
        <v>55</v>
      </c>
      <c r="B210" s="122">
        <v>255.93988179132899</v>
      </c>
      <c r="C210" s="122">
        <v>224.84007549944224</v>
      </c>
      <c r="D210" s="122">
        <v>217.22119382198724</v>
      </c>
      <c r="E210" s="122">
        <v>206.45483766556865</v>
      </c>
      <c r="F210" s="122">
        <v>201.06145834218154</v>
      </c>
      <c r="G210" s="122">
        <v>190.66744910990994</v>
      </c>
      <c r="H210" s="122">
        <v>171.7163357652579</v>
      </c>
      <c r="I210" s="122">
        <v>163.06221463762557</v>
      </c>
      <c r="J210" s="122">
        <v>154.45387666590847</v>
      </c>
      <c r="K210" s="122">
        <v>142.77708269365459</v>
      </c>
      <c r="L210" s="122">
        <v>142.75654036219953</v>
      </c>
      <c r="M210" s="122">
        <v>140.15516537289272</v>
      </c>
      <c r="N210" s="122">
        <v>134.87409686862867</v>
      </c>
      <c r="O210" s="122">
        <v>140.06156864694358</v>
      </c>
      <c r="P210" s="122">
        <v>142.07901130472735</v>
      </c>
      <c r="Q210" s="122">
        <v>139.91038594197803</v>
      </c>
      <c r="R210" s="122">
        <v>144.54797580440419</v>
      </c>
      <c r="S210" s="122">
        <v>145.59690635683393</v>
      </c>
      <c r="T210" s="122">
        <v>134.87955033286434</v>
      </c>
      <c r="U210" s="122">
        <v>117.04583529964628</v>
      </c>
      <c r="V210" s="122">
        <v>108.54062455099105</v>
      </c>
      <c r="W210" s="122">
        <v>112.73070747400048</v>
      </c>
      <c r="X210" s="122">
        <v>123.35758921396508</v>
      </c>
      <c r="Y210" s="122">
        <v>99.890234127269977</v>
      </c>
      <c r="DA210" s="130" t="s">
        <v>2735</v>
      </c>
    </row>
    <row r="211" spans="1:105" ht="12" customHeight="1" x14ac:dyDescent="0.25">
      <c r="A211" s="97" t="s">
        <v>124</v>
      </c>
      <c r="B211" s="98">
        <v>297.46839978123313</v>
      </c>
      <c r="C211" s="98">
        <v>292.43828213578377</v>
      </c>
      <c r="D211" s="98">
        <v>291.18325607589003</v>
      </c>
      <c r="E211" s="98">
        <v>275.61863990063006</v>
      </c>
      <c r="F211" s="98">
        <v>275.61227124493462</v>
      </c>
      <c r="G211" s="98">
        <v>287.78245761727709</v>
      </c>
      <c r="H211" s="98">
        <v>278.71146403517099</v>
      </c>
      <c r="I211" s="98">
        <v>283.50902669882475</v>
      </c>
      <c r="J211" s="98">
        <v>286.55635307707496</v>
      </c>
      <c r="K211" s="98">
        <v>280.74009387496352</v>
      </c>
      <c r="L211" s="98">
        <v>292.19817797451498</v>
      </c>
      <c r="M211" s="98">
        <v>295.79525528986096</v>
      </c>
      <c r="N211" s="98">
        <v>293.34937524506768</v>
      </c>
      <c r="O211" s="98">
        <v>304.63268666187003</v>
      </c>
      <c r="P211" s="98">
        <v>304.97123207662958</v>
      </c>
      <c r="Q211" s="98">
        <v>295.34760953974586</v>
      </c>
      <c r="R211" s="98">
        <v>298.94636103315077</v>
      </c>
      <c r="S211" s="98">
        <v>303.76129273007905</v>
      </c>
      <c r="T211" s="98">
        <v>296.072420149859</v>
      </c>
      <c r="U211" s="98">
        <v>275.785261547338</v>
      </c>
      <c r="V211" s="98">
        <v>264.61596320048443</v>
      </c>
      <c r="W211" s="98">
        <v>279.11431198356991</v>
      </c>
      <c r="X211" s="98">
        <v>304.61318323303897</v>
      </c>
      <c r="Y211" s="98">
        <v>251.95665098464602</v>
      </c>
      <c r="DA211" s="63" t="s">
        <v>2736</v>
      </c>
    </row>
    <row r="212" spans="1:105" ht="12" customHeight="1" x14ac:dyDescent="0.25">
      <c r="A212" s="97" t="s">
        <v>123</v>
      </c>
      <c r="B212" s="98">
        <v>34.112154858988319</v>
      </c>
      <c r="C212" s="98">
        <v>65.401506364731944</v>
      </c>
      <c r="D212" s="98">
        <v>26.238605454670815</v>
      </c>
      <c r="E212" s="98">
        <v>14.498834416468366</v>
      </c>
      <c r="F212" s="98">
        <v>19.035882862763756</v>
      </c>
      <c r="G212" s="98">
        <v>19.235719627880368</v>
      </c>
      <c r="H212" s="98">
        <v>25.451928587751926</v>
      </c>
      <c r="I212" s="98">
        <v>21.085293013749816</v>
      </c>
      <c r="J212" s="98">
        <v>19.995379967647402</v>
      </c>
      <c r="K212" s="98">
        <v>18.353103951979197</v>
      </c>
      <c r="L212" s="98">
        <v>19.145171806444054</v>
      </c>
      <c r="M212" s="98">
        <v>29.416926091964275</v>
      </c>
      <c r="N212" s="98">
        <v>19.13616793846019</v>
      </c>
      <c r="O212" s="98">
        <v>12.494214349541686</v>
      </c>
      <c r="P212" s="98">
        <v>25.956758222150484</v>
      </c>
      <c r="Q212" s="98">
        <v>5.1506222004747526</v>
      </c>
      <c r="R212" s="98">
        <v>8.7417413603530552</v>
      </c>
      <c r="S212" s="98">
        <v>16.664697559844395</v>
      </c>
      <c r="T212" s="98">
        <v>19.35189322966977</v>
      </c>
      <c r="U212" s="98">
        <v>23.184083677128633</v>
      </c>
      <c r="V212" s="98">
        <v>17.760362048605124</v>
      </c>
      <c r="W212" s="98">
        <v>21.422586487767461</v>
      </c>
      <c r="X212" s="98">
        <v>26.384060898465201</v>
      </c>
      <c r="Y212" s="98">
        <v>16.225232494003588</v>
      </c>
      <c r="DA212" s="63" t="s">
        <v>2737</v>
      </c>
    </row>
    <row r="213" spans="1:105" ht="12" customHeight="1" x14ac:dyDescent="0.25">
      <c r="A213" s="100" t="s">
        <v>50</v>
      </c>
      <c r="B213" s="101">
        <v>34.112154858988319</v>
      </c>
      <c r="C213" s="101">
        <v>65.401506364731944</v>
      </c>
      <c r="D213" s="101">
        <v>26.238605454670815</v>
      </c>
      <c r="E213" s="101">
        <v>14.498834416468366</v>
      </c>
      <c r="F213" s="101">
        <v>19.035882862763756</v>
      </c>
      <c r="G213" s="101">
        <v>19.235719627880368</v>
      </c>
      <c r="H213" s="101">
        <v>25.451928587751926</v>
      </c>
      <c r="I213" s="101">
        <v>21.085293013749816</v>
      </c>
      <c r="J213" s="101">
        <v>19.995379967647402</v>
      </c>
      <c r="K213" s="101">
        <v>18.353103951979197</v>
      </c>
      <c r="L213" s="101">
        <v>19.145171806444054</v>
      </c>
      <c r="M213" s="101">
        <v>29.416926091964275</v>
      </c>
      <c r="N213" s="101">
        <v>19.13616793846019</v>
      </c>
      <c r="O213" s="101">
        <v>12.494214349541686</v>
      </c>
      <c r="P213" s="101">
        <v>25.956758222150484</v>
      </c>
      <c r="Q213" s="101">
        <v>5.1506222004747526</v>
      </c>
      <c r="R213" s="101">
        <v>8.7417413603530552</v>
      </c>
      <c r="S213" s="101">
        <v>16.664697559844395</v>
      </c>
      <c r="T213" s="101">
        <v>19.35189322966977</v>
      </c>
      <c r="U213" s="101">
        <v>23.184083677128633</v>
      </c>
      <c r="V213" s="101">
        <v>17.760362048605124</v>
      </c>
      <c r="W213" s="101">
        <v>21.422586487767461</v>
      </c>
      <c r="X213" s="101">
        <v>26.384060898465201</v>
      </c>
      <c r="Y213" s="101">
        <v>16.225232494003588</v>
      </c>
      <c r="DA213" s="131" t="s">
        <v>2738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X214" s="104">
        <v>0</v>
      </c>
      <c r="Y214" s="104">
        <v>0</v>
      </c>
      <c r="DA214" s="132" t="s">
        <v>2739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X215" s="101">
        <v>0</v>
      </c>
      <c r="Y215" s="101">
        <v>0</v>
      </c>
      <c r="DA215" s="131" t="s">
        <v>2740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X216" s="104">
        <v>0</v>
      </c>
      <c r="Y216" s="104">
        <v>0</v>
      </c>
      <c r="DA216" s="132" t="s">
        <v>2741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2742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2743</v>
      </c>
    </row>
    <row r="219" spans="1:105" ht="12" customHeight="1" x14ac:dyDescent="0.25">
      <c r="A219" s="121" t="s">
        <v>54</v>
      </c>
      <c r="B219" s="122">
        <v>51.672457805976869</v>
      </c>
      <c r="C219" s="122">
        <v>47.04590178512899</v>
      </c>
      <c r="D219" s="122">
        <v>47.556262217375455</v>
      </c>
      <c r="E219" s="122">
        <v>47.398692401254536</v>
      </c>
      <c r="F219" s="122">
        <v>47.696238141475625</v>
      </c>
      <c r="G219" s="122">
        <v>47.227639534373473</v>
      </c>
      <c r="H219" s="122">
        <v>45.595984683967473</v>
      </c>
      <c r="I219" s="122">
        <v>45.807914232519778</v>
      </c>
      <c r="J219" s="122">
        <v>45.079258908997211</v>
      </c>
      <c r="K219" s="122">
        <v>43.9420919990568</v>
      </c>
      <c r="L219" s="122">
        <v>43.824005914197549</v>
      </c>
      <c r="M219" s="122">
        <v>42.410898064852113</v>
      </c>
      <c r="N219" s="122">
        <v>41.040939634738429</v>
      </c>
      <c r="O219" s="122">
        <v>40.201370860619399</v>
      </c>
      <c r="P219" s="122">
        <v>40.439222411584531</v>
      </c>
      <c r="Q219" s="122">
        <v>40.795299513115069</v>
      </c>
      <c r="R219" s="122">
        <v>41.312938472557477</v>
      </c>
      <c r="S219" s="122">
        <v>42.086474239889981</v>
      </c>
      <c r="T219" s="122">
        <v>41.840236797809958</v>
      </c>
      <c r="U219" s="122">
        <v>34.797703822328977</v>
      </c>
      <c r="V219" s="122">
        <v>32.244095418090247</v>
      </c>
      <c r="W219" s="122">
        <v>33.617204237456249</v>
      </c>
      <c r="X219" s="122">
        <v>37.139058281130488</v>
      </c>
      <c r="Y219" s="122">
        <v>30.600245172826678</v>
      </c>
      <c r="DA219" s="130" t="s">
        <v>2744</v>
      </c>
    </row>
    <row r="220" spans="1:105" ht="12" customHeight="1" x14ac:dyDescent="0.25">
      <c r="A220" s="97" t="s">
        <v>50</v>
      </c>
      <c r="B220" s="98">
        <v>160.21599281200238</v>
      </c>
      <c r="C220" s="98">
        <v>164.303120819816</v>
      </c>
      <c r="D220" s="98">
        <v>169.25186546853197</v>
      </c>
      <c r="E220" s="98">
        <v>172.37266497072983</v>
      </c>
      <c r="F220" s="98">
        <v>176.79830281971414</v>
      </c>
      <c r="G220" s="98">
        <v>183.3694730123126</v>
      </c>
      <c r="H220" s="98">
        <v>190.05381909563059</v>
      </c>
      <c r="I220" s="98">
        <v>197.33036022770185</v>
      </c>
      <c r="J220" s="98">
        <v>199.27292447194097</v>
      </c>
      <c r="K220" s="98">
        <v>194.92293277290057</v>
      </c>
      <c r="L220" s="98">
        <v>193.24750370362321</v>
      </c>
      <c r="M220" s="98">
        <v>183.61491423944318</v>
      </c>
      <c r="N220" s="98">
        <v>177.43680898754548</v>
      </c>
      <c r="O220" s="98">
        <v>172.89806405579066</v>
      </c>
      <c r="P220" s="98">
        <v>172.38473230272979</v>
      </c>
      <c r="Q220" s="98">
        <v>175.1984240061069</v>
      </c>
      <c r="R220" s="98">
        <v>180.19111445943582</v>
      </c>
      <c r="S220" s="98">
        <v>187.0425554196238</v>
      </c>
      <c r="T220" s="98">
        <v>197.99053228625203</v>
      </c>
      <c r="U220" s="98">
        <v>177.99904503264764</v>
      </c>
      <c r="V220" s="98">
        <v>172.52829313500234</v>
      </c>
      <c r="W220" s="98">
        <v>183.06646918935803</v>
      </c>
      <c r="X220" s="98">
        <v>205.87791764576272</v>
      </c>
      <c r="Y220" s="98">
        <v>170.69421097904763</v>
      </c>
      <c r="DA220" s="63" t="s">
        <v>2745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DA221" s="60" t="s">
        <v>2746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53.522660508251072</v>
      </c>
      <c r="C223" s="118">
        <f t="shared" si="93"/>
        <v>71.004756128455199</v>
      </c>
      <c r="D223" s="118">
        <f t="shared" si="93"/>
        <v>65.796397046837839</v>
      </c>
      <c r="E223" s="118">
        <f t="shared" si="93"/>
        <v>66.742672833223693</v>
      </c>
      <c r="F223" s="118">
        <f t="shared" si="93"/>
        <v>68.392601479401904</v>
      </c>
      <c r="G223" s="118">
        <f t="shared" si="93"/>
        <v>70.539291462639596</v>
      </c>
      <c r="H223" s="118">
        <f t="shared" si="93"/>
        <v>77.900021876421974</v>
      </c>
      <c r="I223" s="118">
        <f t="shared" si="93"/>
        <v>73.63770695254</v>
      </c>
      <c r="J223" s="118">
        <f t="shared" si="93"/>
        <v>68.280037653646332</v>
      </c>
      <c r="K223" s="118">
        <f t="shared" si="93"/>
        <v>65.392709606822422</v>
      </c>
      <c r="L223" s="118">
        <f t="shared" si="93"/>
        <v>78.363593299319987</v>
      </c>
      <c r="M223" s="118">
        <f t="shared" si="93"/>
        <v>76.214913690991125</v>
      </c>
      <c r="N223" s="118">
        <f t="shared" si="93"/>
        <v>70.596418623048081</v>
      </c>
      <c r="O223" s="118">
        <f t="shared" si="93"/>
        <v>60.742201518632299</v>
      </c>
      <c r="P223" s="118">
        <f t="shared" si="93"/>
        <v>65.291749011900848</v>
      </c>
      <c r="Q223" s="118">
        <f t="shared" si="93"/>
        <v>51.691387341591337</v>
      </c>
      <c r="R223" s="118">
        <f t="shared" ref="R223:V223" si="94">R224+R226+R228+R237</f>
        <v>50.672045722169692</v>
      </c>
      <c r="S223" s="118">
        <f t="shared" si="94"/>
        <v>57.257123263431552</v>
      </c>
      <c r="T223" s="118">
        <f t="shared" si="94"/>
        <v>70.179048579759694</v>
      </c>
      <c r="U223" s="118">
        <f t="shared" si="94"/>
        <v>63.91927431744007</v>
      </c>
      <c r="V223" s="118">
        <f t="shared" si="94"/>
        <v>60.140570163105551</v>
      </c>
      <c r="W223" s="118">
        <f t="shared" ref="W223:Y223" si="95">W224+W226+W228+W237</f>
        <v>50.045083472373477</v>
      </c>
      <c r="X223" s="118">
        <f t="shared" si="95"/>
        <v>56.892028175288502</v>
      </c>
      <c r="Y223" s="118">
        <f t="shared" si="95"/>
        <v>53.939722543962503</v>
      </c>
      <c r="DA223" s="129" t="s">
        <v>2898</v>
      </c>
    </row>
    <row r="224" spans="1:105" ht="12" customHeight="1" x14ac:dyDescent="0.25">
      <c r="A224" s="121" t="s">
        <v>57</v>
      </c>
      <c r="B224" s="123">
        <f t="shared" ref="B224:Y224" si="96">B225</f>
        <v>32.951441631807732</v>
      </c>
      <c r="C224" s="123">
        <f t="shared" si="96"/>
        <v>49.807401173886795</v>
      </c>
      <c r="D224" s="123">
        <f t="shared" si="96"/>
        <v>45.318307029351892</v>
      </c>
      <c r="E224" s="123">
        <f t="shared" si="96"/>
        <v>45.865396150896181</v>
      </c>
      <c r="F224" s="123">
        <f t="shared" si="96"/>
        <v>48.226071260306476</v>
      </c>
      <c r="G224" s="123">
        <f t="shared" si="96"/>
        <v>49.879321221558428</v>
      </c>
      <c r="H224" s="123">
        <f t="shared" si="96"/>
        <v>56.422053177321743</v>
      </c>
      <c r="I224" s="123">
        <f t="shared" si="96"/>
        <v>53.012533046753028</v>
      </c>
      <c r="J224" s="123">
        <f t="shared" si="96"/>
        <v>47.932528337321727</v>
      </c>
      <c r="K224" s="123">
        <f t="shared" si="96"/>
        <v>45.467225820951164</v>
      </c>
      <c r="L224" s="123">
        <f t="shared" si="96"/>
        <v>57.936706879205616</v>
      </c>
      <c r="M224" s="123">
        <f t="shared" si="96"/>
        <v>56.039363596411484</v>
      </c>
      <c r="N224" s="123">
        <f t="shared" si="96"/>
        <v>51.012537911976608</v>
      </c>
      <c r="O224" s="123">
        <f t="shared" si="96"/>
        <v>41.87466933531433</v>
      </c>
      <c r="P224" s="123">
        <f t="shared" si="96"/>
        <v>45.795385780815259</v>
      </c>
      <c r="Q224" s="123">
        <f t="shared" si="96"/>
        <v>32.299456401916885</v>
      </c>
      <c r="R224" s="123">
        <f t="shared" si="96"/>
        <v>31.18163499846742</v>
      </c>
      <c r="S224" s="123">
        <f t="shared" si="96"/>
        <v>37.334176724471945</v>
      </c>
      <c r="T224" s="123">
        <f t="shared" si="96"/>
        <v>50.468253113913391</v>
      </c>
      <c r="U224" s="123">
        <f t="shared" si="96"/>
        <v>45.283518038307783</v>
      </c>
      <c r="V224" s="123">
        <f t="shared" si="96"/>
        <v>41.966370009588097</v>
      </c>
      <c r="W224" s="123">
        <f t="shared" si="96"/>
        <v>31.643157502378614</v>
      </c>
      <c r="X224" s="123">
        <f t="shared" si="96"/>
        <v>38.069664593061304</v>
      </c>
      <c r="Y224" s="123">
        <f t="shared" si="96"/>
        <v>36.999856064903405</v>
      </c>
      <c r="DA224" s="130" t="s">
        <v>2899</v>
      </c>
    </row>
    <row r="225" spans="1:105" ht="12" customHeight="1" x14ac:dyDescent="0.25">
      <c r="A225" s="97" t="s">
        <v>53</v>
      </c>
      <c r="B225" s="99">
        <v>32.951441631807732</v>
      </c>
      <c r="C225" s="99">
        <v>49.807401173886795</v>
      </c>
      <c r="D225" s="99">
        <v>45.318307029351892</v>
      </c>
      <c r="E225" s="99">
        <v>45.865396150896181</v>
      </c>
      <c r="F225" s="99">
        <v>48.226071260306476</v>
      </c>
      <c r="G225" s="99">
        <v>49.879321221558428</v>
      </c>
      <c r="H225" s="99">
        <v>56.422053177321743</v>
      </c>
      <c r="I225" s="99">
        <v>53.012533046753028</v>
      </c>
      <c r="J225" s="99">
        <v>47.932528337321727</v>
      </c>
      <c r="K225" s="99">
        <v>45.467225820951164</v>
      </c>
      <c r="L225" s="99">
        <v>57.936706879205616</v>
      </c>
      <c r="M225" s="99">
        <v>56.039363596411484</v>
      </c>
      <c r="N225" s="99">
        <v>51.012537911976608</v>
      </c>
      <c r="O225" s="99">
        <v>41.87466933531433</v>
      </c>
      <c r="P225" s="99">
        <v>45.795385780815259</v>
      </c>
      <c r="Q225" s="99">
        <v>32.299456401916885</v>
      </c>
      <c r="R225" s="99">
        <v>31.18163499846742</v>
      </c>
      <c r="S225" s="99">
        <v>37.334176724471945</v>
      </c>
      <c r="T225" s="99">
        <v>50.468253113913391</v>
      </c>
      <c r="U225" s="99">
        <v>45.283518038307783</v>
      </c>
      <c r="V225" s="99">
        <v>41.966370009588097</v>
      </c>
      <c r="W225" s="99">
        <v>31.643157502378614</v>
      </c>
      <c r="X225" s="99">
        <v>38.069664593061304</v>
      </c>
      <c r="Y225" s="99">
        <v>36.999856064903405</v>
      </c>
      <c r="DA225" s="63" t="s">
        <v>2900</v>
      </c>
    </row>
    <row r="226" spans="1:105" ht="12" customHeight="1" x14ac:dyDescent="0.25">
      <c r="A226" s="121" t="s">
        <v>92</v>
      </c>
      <c r="B226" s="123">
        <f t="shared" ref="B226:Y226" si="97">B227</f>
        <v>1.2336212101025679</v>
      </c>
      <c r="C226" s="123">
        <f t="shared" si="97"/>
        <v>1.314591261678997</v>
      </c>
      <c r="D226" s="123">
        <f t="shared" si="97"/>
        <v>0.99512344696243016</v>
      </c>
      <c r="E226" s="123">
        <f t="shared" si="97"/>
        <v>2.0692542419618656</v>
      </c>
      <c r="F226" s="123">
        <f t="shared" si="97"/>
        <v>1.4723346134403903</v>
      </c>
      <c r="G226" s="123">
        <f t="shared" si="97"/>
        <v>1.5527338818196554</v>
      </c>
      <c r="H226" s="123">
        <f t="shared" si="97"/>
        <v>1.6706421206301483</v>
      </c>
      <c r="I226" s="123">
        <f t="shared" si="97"/>
        <v>1.0385110100830566</v>
      </c>
      <c r="J226" s="123">
        <f t="shared" si="97"/>
        <v>1.0996176738944645</v>
      </c>
      <c r="K226" s="123">
        <f t="shared" si="97"/>
        <v>1.5039807512839156</v>
      </c>
      <c r="L226" s="123">
        <f t="shared" si="97"/>
        <v>1.3584076802848852</v>
      </c>
      <c r="M226" s="123">
        <f t="shared" si="97"/>
        <v>1.3545741075361908</v>
      </c>
      <c r="N226" s="123">
        <f t="shared" si="97"/>
        <v>1.3571934675971093</v>
      </c>
      <c r="O226" s="123">
        <f t="shared" si="97"/>
        <v>1.3597029653373185</v>
      </c>
      <c r="P226" s="123">
        <f t="shared" si="97"/>
        <v>1.1083798674925793</v>
      </c>
      <c r="Q226" s="123">
        <f t="shared" si="97"/>
        <v>1.7278037222751699</v>
      </c>
      <c r="R226" s="123">
        <f t="shared" si="97"/>
        <v>1.6077361214669521</v>
      </c>
      <c r="S226" s="123">
        <f t="shared" si="97"/>
        <v>1.7512815844059366</v>
      </c>
      <c r="T226" s="123">
        <f t="shared" si="97"/>
        <v>1.4080440839021304</v>
      </c>
      <c r="U226" s="123">
        <f t="shared" si="97"/>
        <v>1.3756072556541279</v>
      </c>
      <c r="V226" s="123">
        <f t="shared" si="97"/>
        <v>1.3931409269962025</v>
      </c>
      <c r="W226" s="123">
        <f t="shared" si="97"/>
        <v>1.3707495983125606</v>
      </c>
      <c r="X226" s="123">
        <f t="shared" si="97"/>
        <v>1.3912191356008248</v>
      </c>
      <c r="Y226" s="123">
        <f t="shared" si="97"/>
        <v>1.3155253371232423</v>
      </c>
      <c r="DA226" s="130" t="s">
        <v>2901</v>
      </c>
    </row>
    <row r="227" spans="1:105" ht="12" customHeight="1" x14ac:dyDescent="0.25">
      <c r="A227" s="97" t="s">
        <v>53</v>
      </c>
      <c r="B227" s="99">
        <f>RES_hhdet_fecs!B165</f>
        <v>1.2336212101025679</v>
      </c>
      <c r="C227" s="99">
        <f>RES_hhdet_fecs!C165</f>
        <v>1.314591261678997</v>
      </c>
      <c r="D227" s="99">
        <f>RES_hhdet_fecs!D165</f>
        <v>0.99512344696243016</v>
      </c>
      <c r="E227" s="99">
        <f>RES_hhdet_fecs!E165</f>
        <v>2.0692542419618656</v>
      </c>
      <c r="F227" s="99">
        <f>RES_hhdet_fecs!F165</f>
        <v>1.4723346134403903</v>
      </c>
      <c r="G227" s="99">
        <f>RES_hhdet_fecs!G165</f>
        <v>1.5527338818196554</v>
      </c>
      <c r="H227" s="99">
        <f>RES_hhdet_fecs!H165</f>
        <v>1.6706421206301483</v>
      </c>
      <c r="I227" s="99">
        <f>RES_hhdet_fecs!I165</f>
        <v>1.0385110100830566</v>
      </c>
      <c r="J227" s="99">
        <f>RES_hhdet_fecs!J165</f>
        <v>1.0996176738944645</v>
      </c>
      <c r="K227" s="99">
        <f>RES_hhdet_fecs!K165</f>
        <v>1.5039807512839156</v>
      </c>
      <c r="L227" s="99">
        <f>RES_hhdet_fecs!L165</f>
        <v>1.3584076802848852</v>
      </c>
      <c r="M227" s="99">
        <f>RES_hhdet_fecs!M165</f>
        <v>1.3545741075361908</v>
      </c>
      <c r="N227" s="99">
        <f>RES_hhdet_fecs!N165</f>
        <v>1.3571934675971093</v>
      </c>
      <c r="O227" s="99">
        <f>RES_hhdet_fecs!O165</f>
        <v>1.3597029653373185</v>
      </c>
      <c r="P227" s="99">
        <f>RES_hhdet_fecs!P165</f>
        <v>1.1083798674925793</v>
      </c>
      <c r="Q227" s="99">
        <f>RES_hhdet_fecs!Q165</f>
        <v>1.7278037222751699</v>
      </c>
      <c r="R227" s="99">
        <f>RES_hhdet_fecs!R165</f>
        <v>1.6077361214669521</v>
      </c>
      <c r="S227" s="99">
        <f>RES_hhdet_fecs!S165</f>
        <v>1.7512815844059366</v>
      </c>
      <c r="T227" s="99">
        <f>RES_hhdet_fecs!T165</f>
        <v>1.4080440839021304</v>
      </c>
      <c r="U227" s="99">
        <f>RES_hhdet_fecs!U165</f>
        <v>1.3756072556541279</v>
      </c>
      <c r="V227" s="99">
        <f>RES_hhdet_fecs!V165</f>
        <v>1.3931409269962025</v>
      </c>
      <c r="W227" s="99">
        <f>RES_hhdet_fecs!W165</f>
        <v>1.3707495983125606</v>
      </c>
      <c r="X227" s="99">
        <f>RES_hhdet_fecs!X165</f>
        <v>1.3912191356008248</v>
      </c>
      <c r="Y227" s="99">
        <f>RES_hhdet_fecs!Y165</f>
        <v>1.3155253371232423</v>
      </c>
      <c r="DA227" s="63" t="s">
        <v>2902</v>
      </c>
    </row>
    <row r="228" spans="1:105" ht="12" customHeight="1" x14ac:dyDescent="0.25">
      <c r="A228" s="121" t="s">
        <v>55</v>
      </c>
      <c r="B228" s="123">
        <v>13.271161182593403</v>
      </c>
      <c r="C228" s="123">
        <v>13.260896929349078</v>
      </c>
      <c r="D228" s="123">
        <v>12.914098749990409</v>
      </c>
      <c r="E228" s="123">
        <v>12.141944593572077</v>
      </c>
      <c r="F228" s="123">
        <v>12.078855268102785</v>
      </c>
      <c r="G228" s="123">
        <v>12.356211260820348</v>
      </c>
      <c r="H228" s="123">
        <v>12.197915810401415</v>
      </c>
      <c r="I228" s="123">
        <v>12.065040228013219</v>
      </c>
      <c r="J228" s="123">
        <v>11.869708354595028</v>
      </c>
      <c r="K228" s="123">
        <v>11.347881644441502</v>
      </c>
      <c r="L228" s="123">
        <v>11.759974122199177</v>
      </c>
      <c r="M228" s="123">
        <v>12.038192399357831</v>
      </c>
      <c r="N228" s="123">
        <v>11.718486708792698</v>
      </c>
      <c r="O228" s="123">
        <v>11.753036974445749</v>
      </c>
      <c r="P228" s="123">
        <v>12.045023887598774</v>
      </c>
      <c r="Q228" s="123">
        <v>11.432837845557911</v>
      </c>
      <c r="R228" s="123">
        <v>11.645983978504974</v>
      </c>
      <c r="S228" s="123">
        <v>11.869040656046948</v>
      </c>
      <c r="T228" s="123">
        <v>11.640097819350881</v>
      </c>
      <c r="U228" s="123">
        <v>11.158342857190924</v>
      </c>
      <c r="V228" s="123">
        <v>10.844719008596751</v>
      </c>
      <c r="W228" s="123">
        <v>11.06406204099919</v>
      </c>
      <c r="X228" s="123">
        <v>11.370302988383806</v>
      </c>
      <c r="Y228" s="123">
        <v>10.056205977706098</v>
      </c>
      <c r="DA228" s="130" t="s">
        <v>2903</v>
      </c>
    </row>
    <row r="229" spans="1:105" ht="12" customHeight="1" x14ac:dyDescent="0.25">
      <c r="A229" s="97" t="s">
        <v>124</v>
      </c>
      <c r="B229" s="99">
        <v>13.770006078980625</v>
      </c>
      <c r="C229" s="99">
        <v>13.534237919189005</v>
      </c>
      <c r="D229" s="99">
        <v>13.46643563438734</v>
      </c>
      <c r="E229" s="99">
        <v>12.725257723249621</v>
      </c>
      <c r="F229" s="99">
        <v>12.701757796843413</v>
      </c>
      <c r="G229" s="99">
        <v>13.231621731710788</v>
      </c>
      <c r="H229" s="99">
        <v>12.766440153546478</v>
      </c>
      <c r="I229" s="99">
        <v>12.929620803665694</v>
      </c>
      <c r="J229" s="99">
        <v>13.001017481250223</v>
      </c>
      <c r="K229" s="99">
        <v>12.68249336462701</v>
      </c>
      <c r="L229" s="99">
        <v>13.138659623784616</v>
      </c>
      <c r="M229" s="99">
        <v>13.223587138603925</v>
      </c>
      <c r="N229" s="99">
        <v>13.03105725988322</v>
      </c>
      <c r="O229" s="99">
        <v>13.453316463268692</v>
      </c>
      <c r="P229" s="99">
        <v>13.396850718320064</v>
      </c>
      <c r="Q229" s="99">
        <v>12.903832057796661</v>
      </c>
      <c r="R229" s="99">
        <v>12.984205420960924</v>
      </c>
      <c r="S229" s="99">
        <v>13.11826890676382</v>
      </c>
      <c r="T229" s="99">
        <v>12.713779708442388</v>
      </c>
      <c r="U229" s="99">
        <v>11.766385548195432</v>
      </c>
      <c r="V229" s="99">
        <v>11.212064543354286</v>
      </c>
      <c r="W229" s="99">
        <v>11.750246724834129</v>
      </c>
      <c r="X229" s="99">
        <v>12.733680116099912</v>
      </c>
      <c r="Y229" s="99">
        <v>10.437399290045802</v>
      </c>
      <c r="DA229" s="63" t="s">
        <v>2904</v>
      </c>
    </row>
    <row r="230" spans="1:105" ht="12" customHeight="1" x14ac:dyDescent="0.25">
      <c r="A230" s="97" t="s">
        <v>123</v>
      </c>
      <c r="B230" s="99">
        <v>8.1316644289032389</v>
      </c>
      <c r="C230" s="99">
        <v>8.7435107552630118</v>
      </c>
      <c r="D230" s="99">
        <v>7.9165727277939997</v>
      </c>
      <c r="E230" s="99">
        <v>7.3120244509276224</v>
      </c>
      <c r="F230" s="99">
        <v>7.4420700129741428</v>
      </c>
      <c r="G230" s="99">
        <v>7.7888354549325554</v>
      </c>
      <c r="H230" s="99">
        <v>7.7056430710206678</v>
      </c>
      <c r="I230" s="99">
        <v>7.737065459101828</v>
      </c>
      <c r="J230" s="99">
        <v>7.7759551306069525</v>
      </c>
      <c r="K230" s="99">
        <v>7.599717606799449</v>
      </c>
      <c r="L230" s="99">
        <v>7.9225506558622891</v>
      </c>
      <c r="M230" s="99">
        <v>8.2266003393533413</v>
      </c>
      <c r="N230" s="99">
        <v>8.0049645031379448</v>
      </c>
      <c r="O230" s="99">
        <v>8.2273089778057589</v>
      </c>
      <c r="P230" s="99">
        <v>8.5430430446056835</v>
      </c>
      <c r="Q230" s="99">
        <v>8.0238353057074701</v>
      </c>
      <c r="R230" s="99">
        <v>8.4088521691579512</v>
      </c>
      <c r="S230" s="99">
        <v>8.9415476519714119</v>
      </c>
      <c r="T230" s="99">
        <v>9.0659061479835579</v>
      </c>
      <c r="U230" s="99">
        <v>8.7214953588189168</v>
      </c>
      <c r="V230" s="99">
        <v>8.4528707648505623</v>
      </c>
      <c r="W230" s="99">
        <v>9.0238489602827592</v>
      </c>
      <c r="X230" s="99">
        <v>9.9190108219301916</v>
      </c>
      <c r="Y230" s="99">
        <v>8.1601819390298598</v>
      </c>
      <c r="DA230" s="63" t="s">
        <v>2905</v>
      </c>
    </row>
    <row r="231" spans="1:105" ht="12" customHeight="1" x14ac:dyDescent="0.25">
      <c r="A231" s="100" t="s">
        <v>50</v>
      </c>
      <c r="B231" s="102">
        <v>1.5790738785055713</v>
      </c>
      <c r="C231" s="102">
        <v>3.0268251507599895</v>
      </c>
      <c r="D231" s="102">
        <v>1.2134643188388525</v>
      </c>
      <c r="E231" s="102">
        <v>0.66940829801206669</v>
      </c>
      <c r="F231" s="102">
        <v>0.8772801460535522</v>
      </c>
      <c r="G231" s="102">
        <v>0.8844172364107209</v>
      </c>
      <c r="H231" s="102">
        <v>1.1658312091061676</v>
      </c>
      <c r="I231" s="102">
        <v>0.96160904072934295</v>
      </c>
      <c r="J231" s="102">
        <v>0.90718730089960009</v>
      </c>
      <c r="K231" s="102">
        <v>0.82910536887885466</v>
      </c>
      <c r="L231" s="102">
        <v>0.86086058971142909</v>
      </c>
      <c r="M231" s="102">
        <v>1.3150896729082688</v>
      </c>
      <c r="N231" s="102">
        <v>0.8500597621266246</v>
      </c>
      <c r="O231" s="102">
        <v>0.55177473384813969</v>
      </c>
      <c r="P231" s="102">
        <v>1.1402348105617426</v>
      </c>
      <c r="Q231" s="102">
        <v>0.22503234060928198</v>
      </c>
      <c r="R231" s="102">
        <v>0.3796820445228557</v>
      </c>
      <c r="S231" s="102">
        <v>0.71968347867872484</v>
      </c>
      <c r="T231" s="102">
        <v>0.83099840011706094</v>
      </c>
      <c r="U231" s="102">
        <v>0.9891495491679696</v>
      </c>
      <c r="V231" s="102">
        <v>0.75252574785683246</v>
      </c>
      <c r="W231" s="102">
        <v>0.90185513930286421</v>
      </c>
      <c r="X231" s="102">
        <v>1.1029272865965569</v>
      </c>
      <c r="Y231" s="102">
        <v>0.67213637525314263</v>
      </c>
      <c r="DA231" s="131" t="s">
        <v>2906</v>
      </c>
    </row>
    <row r="232" spans="1:105" ht="12" customHeight="1" x14ac:dyDescent="0.25">
      <c r="A232" s="103" t="s">
        <v>52</v>
      </c>
      <c r="B232" s="105">
        <v>6.5525905503976682</v>
      </c>
      <c r="C232" s="105">
        <v>5.7166856045030237</v>
      </c>
      <c r="D232" s="105">
        <v>6.7031084089551491</v>
      </c>
      <c r="E232" s="105">
        <v>6.6426161529155552</v>
      </c>
      <c r="F232" s="105">
        <v>6.5647898669205906</v>
      </c>
      <c r="G232" s="105">
        <v>6.9044182185218332</v>
      </c>
      <c r="H232" s="105">
        <v>6.5398118619144983</v>
      </c>
      <c r="I232" s="105">
        <v>6.7754564183724852</v>
      </c>
      <c r="J232" s="105">
        <v>6.8687678297073509</v>
      </c>
      <c r="K232" s="105">
        <v>6.7706122379205933</v>
      </c>
      <c r="L232" s="105">
        <v>7.0616900661508613</v>
      </c>
      <c r="M232" s="105">
        <v>6.9115106664450705</v>
      </c>
      <c r="N232" s="105">
        <v>7.15490474101132</v>
      </c>
      <c r="O232" s="105">
        <v>7.6755342439576184</v>
      </c>
      <c r="P232" s="105">
        <v>7.4028082340439392</v>
      </c>
      <c r="Q232" s="105">
        <v>7.7988029650981883</v>
      </c>
      <c r="R232" s="105">
        <v>8.0291701246350939</v>
      </c>
      <c r="S232" s="105">
        <v>8.2218641732926869</v>
      </c>
      <c r="T232" s="105">
        <v>8.2349077478664974</v>
      </c>
      <c r="U232" s="105">
        <v>7.7323458096509476</v>
      </c>
      <c r="V232" s="105">
        <v>7.7003450169937304</v>
      </c>
      <c r="W232" s="105">
        <v>8.1219938209798972</v>
      </c>
      <c r="X232" s="105">
        <v>8.816083535333636</v>
      </c>
      <c r="Y232" s="105">
        <v>7.4880455637767156</v>
      </c>
      <c r="DA232" s="132" t="s">
        <v>2907</v>
      </c>
    </row>
    <row r="233" spans="1:105" ht="12" customHeight="1" x14ac:dyDescent="0.25">
      <c r="A233" s="106" t="s">
        <v>122</v>
      </c>
      <c r="B233" s="102">
        <v>10.784113730938204</v>
      </c>
      <c r="C233" s="102">
        <v>12.872581462767382</v>
      </c>
      <c r="D233" s="102">
        <v>11.836930094529448</v>
      </c>
      <c r="E233" s="102">
        <v>10.96875972505738</v>
      </c>
      <c r="F233" s="102">
        <v>11.000322903842852</v>
      </c>
      <c r="G233" s="102">
        <v>11.251290371388832</v>
      </c>
      <c r="H233" s="102">
        <v>11.972064620305787</v>
      </c>
      <c r="I233" s="102">
        <v>11.771840067404261</v>
      </c>
      <c r="J233" s="102">
        <v>11.660833823990192</v>
      </c>
      <c r="K233" s="102">
        <v>11.264597530705862</v>
      </c>
      <c r="L233" s="102">
        <v>11.877579873538739</v>
      </c>
      <c r="M233" s="102">
        <v>12.343021739027016</v>
      </c>
      <c r="N233" s="102">
        <v>12.019665590847449</v>
      </c>
      <c r="O233" s="102">
        <v>11.801726616931438</v>
      </c>
      <c r="P233" s="102">
        <v>12.42485263339591</v>
      </c>
      <c r="Q233" s="102">
        <v>11.66057048265011</v>
      </c>
      <c r="R233" s="102">
        <v>12.019757866350758</v>
      </c>
      <c r="S233" s="102">
        <v>12.376646307344442</v>
      </c>
      <c r="T233" s="102">
        <v>12.284480794079029</v>
      </c>
      <c r="U233" s="102">
        <v>12.151904873539596</v>
      </c>
      <c r="V233" s="102">
        <v>11.972163655672615</v>
      </c>
      <c r="W233" s="102">
        <v>11.949905739964439</v>
      </c>
      <c r="X233" s="102">
        <v>11.748844665649235</v>
      </c>
      <c r="Y233" s="102">
        <v>10.988479549507142</v>
      </c>
      <c r="DA233" s="131" t="s">
        <v>2908</v>
      </c>
    </row>
    <row r="234" spans="1:105" ht="12" customHeight="1" x14ac:dyDescent="0.25">
      <c r="A234" s="107" t="s">
        <v>121</v>
      </c>
      <c r="B234" s="105">
        <v>7.0123708541816958</v>
      </c>
      <c r="C234" s="105">
        <v>9.0413408288041737</v>
      </c>
      <c r="D234" s="105">
        <v>7.7440905271202789</v>
      </c>
      <c r="E234" s="105">
        <v>7.0383080379001157</v>
      </c>
      <c r="F234" s="105">
        <v>7.1547983938776945</v>
      </c>
      <c r="G234" s="105">
        <v>7.3397105553279749</v>
      </c>
      <c r="H234" s="105">
        <v>7.9485112700850626</v>
      </c>
      <c r="I234" s="105">
        <v>7.7552797165161005</v>
      </c>
      <c r="J234" s="105">
        <v>7.6799674910095446</v>
      </c>
      <c r="K234" s="105">
        <v>7.4196077366870714</v>
      </c>
      <c r="L234" s="105">
        <v>7.839047837531683</v>
      </c>
      <c r="M234" s="105">
        <v>8.3160185066393506</v>
      </c>
      <c r="N234" s="105">
        <v>7.9927286846452636</v>
      </c>
      <c r="O234" s="105">
        <v>7.7820359723319426</v>
      </c>
      <c r="P234" s="105">
        <v>8.4591866894948016</v>
      </c>
      <c r="Q234" s="105">
        <v>7.7262049255502632</v>
      </c>
      <c r="R234" s="105">
        <v>8.1478656218755336</v>
      </c>
      <c r="S234" s="105">
        <v>8.683829628927823</v>
      </c>
      <c r="T234" s="105">
        <v>8.9025367244383435</v>
      </c>
      <c r="U234" s="105">
        <v>9.0706600935736521</v>
      </c>
      <c r="V234" s="105">
        <v>9.0241106125594008</v>
      </c>
      <c r="W234" s="105">
        <v>9.1105889424519599</v>
      </c>
      <c r="X234" s="105">
        <v>9.0544843446669141</v>
      </c>
      <c r="Y234" s="105">
        <v>8.5399167445350468</v>
      </c>
      <c r="DA234" s="132" t="s">
        <v>2909</v>
      </c>
    </row>
    <row r="235" spans="1:105" ht="12" customHeight="1" x14ac:dyDescent="0.25">
      <c r="A235" s="108" t="s">
        <v>53</v>
      </c>
      <c r="B235" s="99">
        <v>1.2021935086864863</v>
      </c>
      <c r="C235" s="99">
        <v>2.8444790941186335</v>
      </c>
      <c r="D235" s="99">
        <v>1.055422918648387</v>
      </c>
      <c r="E235" s="99">
        <v>0.56293252966797735</v>
      </c>
      <c r="F235" s="99">
        <v>0.75441983009809144</v>
      </c>
      <c r="G235" s="99">
        <v>0.74474426994391896</v>
      </c>
      <c r="H235" s="99">
        <v>1.10365230182383</v>
      </c>
      <c r="I235" s="99">
        <v>0.87962842921404527</v>
      </c>
      <c r="J235" s="99">
        <v>0.8152067527063398</v>
      </c>
      <c r="K235" s="99">
        <v>0.73336328912103188</v>
      </c>
      <c r="L235" s="99">
        <v>0.76731589636546194</v>
      </c>
      <c r="M235" s="99">
        <v>1.2083434217287996</v>
      </c>
      <c r="N235" s="99">
        <v>0.77488866841046167</v>
      </c>
      <c r="O235" s="99">
        <v>0.45012913996954923</v>
      </c>
      <c r="P235" s="99">
        <v>1.0646302071540832</v>
      </c>
      <c r="Q235" s="99">
        <v>0.15248290056958697</v>
      </c>
      <c r="R235" s="99">
        <v>0.30429391914896409</v>
      </c>
      <c r="S235" s="99">
        <v>0.67077629185785104</v>
      </c>
      <c r="T235" s="99">
        <v>0.79574487801490057</v>
      </c>
      <c r="U235" s="99">
        <v>1.0407582753373834</v>
      </c>
      <c r="V235" s="99">
        <v>0.84506877011067605</v>
      </c>
      <c r="W235" s="99">
        <v>0.89221030058940054</v>
      </c>
      <c r="X235" s="99">
        <v>0.95184296311466099</v>
      </c>
      <c r="Y235" s="99">
        <v>0.73256482317962102</v>
      </c>
      <c r="DA235" s="63" t="s">
        <v>2910</v>
      </c>
    </row>
    <row r="236" spans="1:105" ht="12" customHeight="1" x14ac:dyDescent="0.25">
      <c r="A236" s="108" t="s">
        <v>52</v>
      </c>
      <c r="B236" s="99">
        <v>5.8101773454952097</v>
      </c>
      <c r="C236" s="99">
        <v>6.1968617346855401</v>
      </c>
      <c r="D236" s="99">
        <v>6.6886676084718921</v>
      </c>
      <c r="E236" s="99">
        <v>6.4753755082321378</v>
      </c>
      <c r="F236" s="99">
        <v>6.4003785637796025</v>
      </c>
      <c r="G236" s="99">
        <v>6.5949662853840554</v>
      </c>
      <c r="H236" s="99">
        <v>6.8448589682612342</v>
      </c>
      <c r="I236" s="99">
        <v>6.8756512873020563</v>
      </c>
      <c r="J236" s="99">
        <v>6.8647607383032057</v>
      </c>
      <c r="K236" s="99">
        <v>6.6862444475660396</v>
      </c>
      <c r="L236" s="99">
        <v>7.0717319411662212</v>
      </c>
      <c r="M236" s="99">
        <v>7.1076750849105501</v>
      </c>
      <c r="N236" s="99">
        <v>7.2178400162348009</v>
      </c>
      <c r="O236" s="99">
        <v>7.3319068323623933</v>
      </c>
      <c r="P236" s="99">
        <v>7.3945564823407191</v>
      </c>
      <c r="Q236" s="99">
        <v>7.5737220249806754</v>
      </c>
      <c r="R236" s="99">
        <v>7.843571702726571</v>
      </c>
      <c r="S236" s="99">
        <v>8.0130533370699712</v>
      </c>
      <c r="T236" s="99">
        <v>8.1067918464234445</v>
      </c>
      <c r="U236" s="99">
        <v>8.0299018182362687</v>
      </c>
      <c r="V236" s="99">
        <v>8.1790418424487239</v>
      </c>
      <c r="W236" s="99">
        <v>8.2183786418625573</v>
      </c>
      <c r="X236" s="99">
        <v>8.1026413815522549</v>
      </c>
      <c r="Y236" s="99">
        <v>7.8073519213554246</v>
      </c>
      <c r="DA236" s="63" t="s">
        <v>2911</v>
      </c>
    </row>
    <row r="237" spans="1:105" ht="12" customHeight="1" x14ac:dyDescent="0.25">
      <c r="A237" s="121" t="s">
        <v>54</v>
      </c>
      <c r="B237" s="123">
        <v>6.0664364837473679</v>
      </c>
      <c r="C237" s="123">
        <v>6.6218667635403179</v>
      </c>
      <c r="D237" s="123">
        <v>6.5688678205331135</v>
      </c>
      <c r="E237" s="123">
        <v>6.6660778467935637</v>
      </c>
      <c r="F237" s="123">
        <v>6.6153403375522561</v>
      </c>
      <c r="G237" s="123">
        <v>6.7510250984411604</v>
      </c>
      <c r="H237" s="123">
        <v>7.6094107680686687</v>
      </c>
      <c r="I237" s="123">
        <v>7.5216226676906937</v>
      </c>
      <c r="J237" s="123">
        <v>7.3781832878351175</v>
      </c>
      <c r="K237" s="123">
        <v>7.0736213901458367</v>
      </c>
      <c r="L237" s="123">
        <v>7.3085046176302999</v>
      </c>
      <c r="M237" s="123">
        <v>6.7827835876856266</v>
      </c>
      <c r="N237" s="123">
        <v>6.5082005346816683</v>
      </c>
      <c r="O237" s="123">
        <v>5.7547922435348982</v>
      </c>
      <c r="P237" s="123">
        <v>6.3429594759942347</v>
      </c>
      <c r="Q237" s="123">
        <v>6.2312893718413696</v>
      </c>
      <c r="R237" s="123">
        <v>6.2366906237303494</v>
      </c>
      <c r="S237" s="123">
        <v>6.3026242985067249</v>
      </c>
      <c r="T237" s="123">
        <v>6.6626535625932926</v>
      </c>
      <c r="U237" s="123">
        <v>6.1018061662872363</v>
      </c>
      <c r="V237" s="123">
        <v>5.9363402179244984</v>
      </c>
      <c r="W237" s="123">
        <v>5.9671143306831063</v>
      </c>
      <c r="X237" s="123">
        <v>6.0608414582425629</v>
      </c>
      <c r="Y237" s="123">
        <v>5.568135164229755</v>
      </c>
      <c r="DA237" s="130" t="s">
        <v>2912</v>
      </c>
    </row>
    <row r="238" spans="1:105" ht="12" customHeight="1" x14ac:dyDescent="0.25">
      <c r="A238" s="97" t="s">
        <v>50</v>
      </c>
      <c r="B238" s="99">
        <v>7.4165027162336372</v>
      </c>
      <c r="C238" s="99">
        <v>7.6040575529305663</v>
      </c>
      <c r="D238" s="99">
        <v>7.8274396098446894</v>
      </c>
      <c r="E238" s="99">
        <v>7.9584116189918301</v>
      </c>
      <c r="F238" s="99">
        <v>8.1478564476299926</v>
      </c>
      <c r="G238" s="99">
        <v>8.4309360762662688</v>
      </c>
      <c r="H238" s="99">
        <v>8.7054571502345404</v>
      </c>
      <c r="I238" s="99">
        <v>8.9993844658263082</v>
      </c>
      <c r="J238" s="99">
        <v>9.040981806125675</v>
      </c>
      <c r="K238" s="99">
        <v>8.805684885917934</v>
      </c>
      <c r="L238" s="99">
        <v>8.6893532051025009</v>
      </c>
      <c r="M238" s="99">
        <v>8.2085421418042284</v>
      </c>
      <c r="N238" s="99">
        <v>7.8820321877148558</v>
      </c>
      <c r="O238" s="99">
        <v>7.6355968137157824</v>
      </c>
      <c r="P238" s="99">
        <v>7.5725585952872958</v>
      </c>
      <c r="Q238" s="99">
        <v>7.6544754964783994</v>
      </c>
      <c r="R238" s="99">
        <v>7.8262817352499869</v>
      </c>
      <c r="S238" s="99">
        <v>8.077640560949364</v>
      </c>
      <c r="T238" s="99">
        <v>8.5020009988453396</v>
      </c>
      <c r="U238" s="99">
        <v>7.5943340094163547</v>
      </c>
      <c r="V238" s="99">
        <v>7.3102103697304583</v>
      </c>
      <c r="W238" s="99">
        <v>7.7067928359969784</v>
      </c>
      <c r="X238" s="99">
        <v>8.6062708069476681</v>
      </c>
      <c r="Y238" s="99">
        <v>7.0710720654729196</v>
      </c>
      <c r="DA238" s="63" t="s">
        <v>2913</v>
      </c>
    </row>
    <row r="239" spans="1:105" ht="12" customHeight="1" x14ac:dyDescent="0.25">
      <c r="A239" s="109" t="s">
        <v>120</v>
      </c>
      <c r="B239" s="110">
        <v>5.4237336232817652</v>
      </c>
      <c r="C239" s="110">
        <v>6.2277925070270141</v>
      </c>
      <c r="D239" s="110">
        <v>6.0770425743213208</v>
      </c>
      <c r="E239" s="110">
        <v>6.175936342216473</v>
      </c>
      <c r="F239" s="110">
        <v>6.0491584292761109</v>
      </c>
      <c r="G239" s="110">
        <v>6.1682635174946432</v>
      </c>
      <c r="H239" s="110">
        <v>7.2634598941843356</v>
      </c>
      <c r="I239" s="110">
        <v>7.0748691503455285</v>
      </c>
      <c r="J239" s="110">
        <v>6.8920561525481085</v>
      </c>
      <c r="K239" s="110">
        <v>6.5695144247234332</v>
      </c>
      <c r="L239" s="110">
        <v>6.9035193404868602</v>
      </c>
      <c r="M239" s="110">
        <v>6.354554261481125</v>
      </c>
      <c r="N239" s="110">
        <v>6.0948204066179326</v>
      </c>
      <c r="O239" s="110">
        <v>5.1849896341286446</v>
      </c>
      <c r="P239" s="110">
        <v>5.9661066956063111</v>
      </c>
      <c r="Q239" s="110">
        <v>5.799310543696607</v>
      </c>
      <c r="R239" s="110">
        <v>5.763825255791331</v>
      </c>
      <c r="S239" s="110">
        <v>5.7872669875426466</v>
      </c>
      <c r="T239" s="110">
        <v>6.1698031837611449</v>
      </c>
      <c r="U239" s="110">
        <v>5.7391242151768225</v>
      </c>
      <c r="V239" s="110">
        <v>5.6205583908345256</v>
      </c>
      <c r="W239" s="110">
        <v>5.5757900398646063</v>
      </c>
      <c r="X239" s="110">
        <v>5.5005979595723717</v>
      </c>
      <c r="Y239" s="110">
        <v>5.2398538039822826</v>
      </c>
      <c r="DA239" s="60" t="s">
        <v>2914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34.550813886079482</v>
      </c>
      <c r="C241" s="118">
        <f t="shared" si="98"/>
        <v>46.854792321590438</v>
      </c>
      <c r="D241" s="118">
        <f t="shared" si="98"/>
        <v>43.506773960042054</v>
      </c>
      <c r="E241" s="118">
        <f t="shared" si="98"/>
        <v>46.172584726776996</v>
      </c>
      <c r="F241" s="118">
        <f t="shared" si="98"/>
        <v>46.911738989275072</v>
      </c>
      <c r="G241" s="118">
        <f t="shared" si="98"/>
        <v>49.054801976001045</v>
      </c>
      <c r="H241" s="118">
        <f t="shared" si="98"/>
        <v>54.926909693517416</v>
      </c>
      <c r="I241" s="118">
        <f t="shared" si="98"/>
        <v>51.333034298675408</v>
      </c>
      <c r="J241" s="118">
        <f t="shared" si="98"/>
        <v>48.14406572872079</v>
      </c>
      <c r="K241" s="118">
        <f t="shared" si="98"/>
        <v>47.346479598218089</v>
      </c>
      <c r="L241" s="118">
        <f t="shared" si="98"/>
        <v>56.408560677146561</v>
      </c>
      <c r="M241" s="118">
        <f t="shared" si="98"/>
        <v>55.248439160637517</v>
      </c>
      <c r="N241" s="118">
        <f t="shared" si="98"/>
        <v>51.81705498973281</v>
      </c>
      <c r="O241" s="118">
        <f t="shared" si="98"/>
        <v>45.253390689482231</v>
      </c>
      <c r="P241" s="118">
        <f t="shared" si="98"/>
        <v>48.106692375155518</v>
      </c>
      <c r="Q241" s="118">
        <f t="shared" si="98"/>
        <v>40.423509957068681</v>
      </c>
      <c r="R241" s="118">
        <f t="shared" ref="R241:V241" si="99">R242+R244+R246+R255</f>
        <v>39.903940562294338</v>
      </c>
      <c r="S241" s="118">
        <f t="shared" si="99"/>
        <v>45.729181953048986</v>
      </c>
      <c r="T241" s="118">
        <f t="shared" si="99"/>
        <v>55.194591093177785</v>
      </c>
      <c r="U241" s="118">
        <f t="shared" si="99"/>
        <v>51.657173368538437</v>
      </c>
      <c r="V241" s="118">
        <f t="shared" si="99"/>
        <v>49.881001979735053</v>
      </c>
      <c r="W241" s="118">
        <f t="shared" ref="W241:Y241" si="100">W242+W244+W246+W255</f>
        <v>42.948235047480537</v>
      </c>
      <c r="X241" s="118">
        <f t="shared" si="100"/>
        <v>48.951207299369983</v>
      </c>
      <c r="Y241" s="118">
        <f t="shared" si="100"/>
        <v>47.22246629359455</v>
      </c>
      <c r="DA241" s="129" t="s">
        <v>3066</v>
      </c>
    </row>
    <row r="242" spans="1:105" ht="12" customHeight="1" x14ac:dyDescent="0.25">
      <c r="A242" s="121" t="s">
        <v>57</v>
      </c>
      <c r="B242" s="123">
        <f t="shared" ref="B242:Y242" si="101">B243</f>
        <v>21.149602523348698</v>
      </c>
      <c r="C242" s="123">
        <f t="shared" si="101"/>
        <v>32.452153895038514</v>
      </c>
      <c r="D242" s="123">
        <f t="shared" si="101"/>
        <v>29.744998639160279</v>
      </c>
      <c r="E242" s="123">
        <f t="shared" si="101"/>
        <v>30.337132240823816</v>
      </c>
      <c r="F242" s="123">
        <f t="shared" si="101"/>
        <v>32.155838118581798</v>
      </c>
      <c r="G242" s="123">
        <f t="shared" si="101"/>
        <v>33.545184972564876</v>
      </c>
      <c r="H242" s="123">
        <f t="shared" si="101"/>
        <v>38.243182367243797</v>
      </c>
      <c r="I242" s="123">
        <f t="shared" si="101"/>
        <v>36.116553681069178</v>
      </c>
      <c r="J242" s="123">
        <f t="shared" si="101"/>
        <v>32.802990362976317</v>
      </c>
      <c r="K242" s="123">
        <f t="shared" si="101"/>
        <v>31.264145743892136</v>
      </c>
      <c r="L242" s="123">
        <f t="shared" si="101"/>
        <v>40.051489393704301</v>
      </c>
      <c r="M242" s="123">
        <f t="shared" si="101"/>
        <v>38.907986381165898</v>
      </c>
      <c r="N242" s="123">
        <f t="shared" si="101"/>
        <v>35.574852994619356</v>
      </c>
      <c r="O242" s="123">
        <f t="shared" si="101"/>
        <v>29.279737136130578</v>
      </c>
      <c r="P242" s="123">
        <f t="shared" si="101"/>
        <v>32.04417674317466</v>
      </c>
      <c r="Q242" s="123">
        <f t="shared" si="101"/>
        <v>22.61536826653521</v>
      </c>
      <c r="R242" s="123">
        <f t="shared" si="101"/>
        <v>21.943097727925249</v>
      </c>
      <c r="S242" s="123">
        <f t="shared" si="101"/>
        <v>26.561807389267042</v>
      </c>
      <c r="T242" s="123">
        <f t="shared" si="101"/>
        <v>36.521680024234755</v>
      </c>
      <c r="U242" s="123">
        <f t="shared" si="101"/>
        <v>33.385405592988285</v>
      </c>
      <c r="V242" s="123">
        <f t="shared" si="101"/>
        <v>31.567245264323706</v>
      </c>
      <c r="W242" s="123">
        <f t="shared" si="101"/>
        <v>24.335100878434833</v>
      </c>
      <c r="X242" s="123">
        <f t="shared" si="101"/>
        <v>29.831801025289696</v>
      </c>
      <c r="Y242" s="123">
        <f t="shared" si="101"/>
        <v>29.593748346592221</v>
      </c>
      <c r="DA242" s="130" t="s">
        <v>3067</v>
      </c>
    </row>
    <row r="243" spans="1:105" ht="12" customHeight="1" x14ac:dyDescent="0.25">
      <c r="A243" s="97" t="s">
        <v>53</v>
      </c>
      <c r="B243" s="99">
        <v>21.149602523348698</v>
      </c>
      <c r="C243" s="99">
        <v>32.452153895038514</v>
      </c>
      <c r="D243" s="99">
        <v>29.744998639160279</v>
      </c>
      <c r="E243" s="99">
        <v>30.337132240823816</v>
      </c>
      <c r="F243" s="99">
        <v>32.155838118581798</v>
      </c>
      <c r="G243" s="99">
        <v>33.545184972564876</v>
      </c>
      <c r="H243" s="99">
        <v>38.243182367243797</v>
      </c>
      <c r="I243" s="99">
        <v>36.116553681069178</v>
      </c>
      <c r="J243" s="99">
        <v>32.802990362976317</v>
      </c>
      <c r="K243" s="99">
        <v>31.264145743892136</v>
      </c>
      <c r="L243" s="99">
        <v>40.051489393704301</v>
      </c>
      <c r="M243" s="99">
        <v>38.907986381165898</v>
      </c>
      <c r="N243" s="99">
        <v>35.574852994619356</v>
      </c>
      <c r="O243" s="99">
        <v>29.279737136130578</v>
      </c>
      <c r="P243" s="99">
        <v>32.04417674317466</v>
      </c>
      <c r="Q243" s="99">
        <v>22.61536826653521</v>
      </c>
      <c r="R243" s="99">
        <v>21.943097727925249</v>
      </c>
      <c r="S243" s="99">
        <v>26.561807389267042</v>
      </c>
      <c r="T243" s="99">
        <v>36.521680024234755</v>
      </c>
      <c r="U243" s="99">
        <v>33.385405592988285</v>
      </c>
      <c r="V243" s="99">
        <v>31.567245264323706</v>
      </c>
      <c r="W243" s="99">
        <v>24.335100878434833</v>
      </c>
      <c r="X243" s="99">
        <v>29.831801025289696</v>
      </c>
      <c r="Y243" s="99">
        <v>29.593748346592221</v>
      </c>
      <c r="DA243" s="63" t="s">
        <v>3068</v>
      </c>
    </row>
    <row r="244" spans="1:105" ht="12" customHeight="1" x14ac:dyDescent="0.25">
      <c r="A244" s="121" t="s">
        <v>92</v>
      </c>
      <c r="B244" s="123">
        <f t="shared" ref="B244:Y244" si="102">B245</f>
        <v>2.0938199519989591</v>
      </c>
      <c r="C244" s="123">
        <f t="shared" si="102"/>
        <v>2.4315015981136336</v>
      </c>
      <c r="D244" s="123">
        <f t="shared" si="102"/>
        <v>1.9481557393893121</v>
      </c>
      <c r="E244" s="123">
        <f t="shared" si="102"/>
        <v>4.324534850215386</v>
      </c>
      <c r="F244" s="123">
        <f t="shared" si="102"/>
        <v>3.2311773284558996</v>
      </c>
      <c r="G244" s="123">
        <f t="shared" si="102"/>
        <v>3.5832856654232459</v>
      </c>
      <c r="H244" s="123">
        <f t="shared" si="102"/>
        <v>4.0479394652820124</v>
      </c>
      <c r="I244" s="123">
        <f t="shared" si="102"/>
        <v>2.6002131693273736</v>
      </c>
      <c r="J244" s="123">
        <f t="shared" si="102"/>
        <v>2.8048709304803845</v>
      </c>
      <c r="K244" s="123">
        <f t="shared" si="102"/>
        <v>3.9382337577395314</v>
      </c>
      <c r="L244" s="123">
        <f t="shared" si="102"/>
        <v>3.6645282343027747</v>
      </c>
      <c r="M244" s="123">
        <f t="shared" si="102"/>
        <v>3.7941314070097536</v>
      </c>
      <c r="N244" s="123">
        <f t="shared" si="102"/>
        <v>3.9707524461740111</v>
      </c>
      <c r="O244" s="123">
        <f t="shared" si="102"/>
        <v>4.1413920130433315</v>
      </c>
      <c r="P244" s="123">
        <f t="shared" si="102"/>
        <v>3.4894521215658623</v>
      </c>
      <c r="Q244" s="123">
        <f t="shared" si="102"/>
        <v>5.5990898538975893</v>
      </c>
      <c r="R244" s="123">
        <f t="shared" si="102"/>
        <v>5.3532703221116975</v>
      </c>
      <c r="S244" s="123">
        <f t="shared" si="102"/>
        <v>6.0213385035876028</v>
      </c>
      <c r="T244" s="123">
        <f t="shared" si="102"/>
        <v>5.0033195464298919</v>
      </c>
      <c r="U244" s="123">
        <f t="shared" si="102"/>
        <v>5.0055181324798257</v>
      </c>
      <c r="V244" s="123">
        <f t="shared" si="102"/>
        <v>5.1433617491581307</v>
      </c>
      <c r="W244" s="123">
        <f t="shared" si="102"/>
        <v>5.0953222740619664</v>
      </c>
      <c r="X244" s="123">
        <f t="shared" si="102"/>
        <v>5.1963899518454841</v>
      </c>
      <c r="Y244" s="123">
        <f t="shared" si="102"/>
        <v>4.9376082047344401</v>
      </c>
      <c r="DA244" s="130" t="s">
        <v>3069</v>
      </c>
    </row>
    <row r="245" spans="1:105" ht="12" customHeight="1" x14ac:dyDescent="0.25">
      <c r="A245" s="97" t="s">
        <v>53</v>
      </c>
      <c r="B245" s="99">
        <f>RES_hhdet_tess!B165</f>
        <v>2.0938199519989591</v>
      </c>
      <c r="C245" s="99">
        <f>RES_hhdet_tess!C165</f>
        <v>2.4315015981136336</v>
      </c>
      <c r="D245" s="99">
        <f>RES_hhdet_tess!D165</f>
        <v>1.9481557393893121</v>
      </c>
      <c r="E245" s="99">
        <f>RES_hhdet_tess!E165</f>
        <v>4.324534850215386</v>
      </c>
      <c r="F245" s="99">
        <f>RES_hhdet_tess!F165</f>
        <v>3.2311773284558996</v>
      </c>
      <c r="G245" s="99">
        <f>RES_hhdet_tess!G165</f>
        <v>3.5832856654232459</v>
      </c>
      <c r="H245" s="99">
        <f>RES_hhdet_tess!H165</f>
        <v>4.0479394652820124</v>
      </c>
      <c r="I245" s="99">
        <f>RES_hhdet_tess!I165</f>
        <v>2.6002131693273736</v>
      </c>
      <c r="J245" s="99">
        <f>RES_hhdet_tess!J165</f>
        <v>2.8048709304803845</v>
      </c>
      <c r="K245" s="99">
        <f>RES_hhdet_tess!K165</f>
        <v>3.9382337577395314</v>
      </c>
      <c r="L245" s="99">
        <f>RES_hhdet_tess!L165</f>
        <v>3.6645282343027747</v>
      </c>
      <c r="M245" s="99">
        <f>RES_hhdet_tess!M165</f>
        <v>3.7941314070097536</v>
      </c>
      <c r="N245" s="99">
        <f>RES_hhdet_tess!N165</f>
        <v>3.9707524461740111</v>
      </c>
      <c r="O245" s="99">
        <f>RES_hhdet_tess!O165</f>
        <v>4.1413920130433315</v>
      </c>
      <c r="P245" s="99">
        <f>RES_hhdet_tess!P165</f>
        <v>3.4894521215658623</v>
      </c>
      <c r="Q245" s="99">
        <f>RES_hhdet_tess!Q165</f>
        <v>5.5990898538975893</v>
      </c>
      <c r="R245" s="99">
        <f>RES_hhdet_tess!R165</f>
        <v>5.3532703221116975</v>
      </c>
      <c r="S245" s="99">
        <f>RES_hhdet_tess!S165</f>
        <v>6.0213385035876028</v>
      </c>
      <c r="T245" s="99">
        <f>RES_hhdet_tess!T165</f>
        <v>5.0033195464298919</v>
      </c>
      <c r="U245" s="99">
        <f>RES_hhdet_tess!U165</f>
        <v>5.0055181324798257</v>
      </c>
      <c r="V245" s="99">
        <f>RES_hhdet_tess!V165</f>
        <v>5.1433617491581307</v>
      </c>
      <c r="W245" s="99">
        <f>RES_hhdet_tess!W165</f>
        <v>5.0953222740619664</v>
      </c>
      <c r="X245" s="99">
        <f>RES_hhdet_tess!X165</f>
        <v>5.1963899518454841</v>
      </c>
      <c r="Y245" s="99">
        <f>RES_hhdet_tess!Y165</f>
        <v>4.9376082047344401</v>
      </c>
      <c r="DA245" s="63" t="s">
        <v>3070</v>
      </c>
    </row>
    <row r="246" spans="1:105" ht="12" customHeight="1" x14ac:dyDescent="0.25">
      <c r="A246" s="121" t="s">
        <v>55</v>
      </c>
      <c r="B246" s="123">
        <v>7.282236350433398</v>
      </c>
      <c r="C246" s="123">
        <v>7.4829302547359129</v>
      </c>
      <c r="D246" s="123">
        <v>7.3549786036467522</v>
      </c>
      <c r="E246" s="123">
        <v>6.9655147644092699</v>
      </c>
      <c r="F246" s="123">
        <v>7.0048742927478758</v>
      </c>
      <c r="G246" s="123">
        <v>7.2872953019366431</v>
      </c>
      <c r="H246" s="123">
        <v>7.329586816948642</v>
      </c>
      <c r="I246" s="123">
        <v>7.3669391162053968</v>
      </c>
      <c r="J246" s="123">
        <v>7.3793098874284384</v>
      </c>
      <c r="K246" s="123">
        <v>7.1945121507415966</v>
      </c>
      <c r="L246" s="123">
        <v>7.5545258330923906</v>
      </c>
      <c r="M246" s="123">
        <v>7.7800631699007177</v>
      </c>
      <c r="N246" s="123">
        <v>7.6868651145248919</v>
      </c>
      <c r="O246" s="123">
        <v>7.7977930917709699</v>
      </c>
      <c r="P246" s="123">
        <v>8.0819262463345574</v>
      </c>
      <c r="Q246" s="123">
        <v>7.7869852762481084</v>
      </c>
      <c r="R246" s="123">
        <v>8.1441429537652628</v>
      </c>
      <c r="S246" s="123">
        <v>8.5767447885835146</v>
      </c>
      <c r="T246" s="123">
        <v>8.7273132362561725</v>
      </c>
      <c r="U246" s="123">
        <v>8.6289015492564953</v>
      </c>
      <c r="V246" s="123">
        <v>8.5722565938845925</v>
      </c>
      <c r="W246" s="123">
        <v>8.8471745223998877</v>
      </c>
      <c r="X246" s="123">
        <v>9.1563087654907171</v>
      </c>
      <c r="Y246" s="123">
        <v>8.2179056461280471</v>
      </c>
      <c r="DA246" s="130" t="s">
        <v>3071</v>
      </c>
    </row>
    <row r="247" spans="1:105" ht="12" customHeight="1" x14ac:dyDescent="0.25">
      <c r="A247" s="97" t="s">
        <v>124</v>
      </c>
      <c r="B247" s="99">
        <v>7.4013381608775468</v>
      </c>
      <c r="C247" s="99">
        <v>7.3428297453021161</v>
      </c>
      <c r="D247" s="99">
        <v>7.3588191155442759</v>
      </c>
      <c r="E247" s="99">
        <v>7.0122426096483972</v>
      </c>
      <c r="F247" s="99">
        <v>7.0540935491120011</v>
      </c>
      <c r="G247" s="99">
        <v>7.4013784021931386</v>
      </c>
      <c r="H247" s="99">
        <v>7.1987659504759733</v>
      </c>
      <c r="I247" s="99">
        <v>7.3208687806311934</v>
      </c>
      <c r="J247" s="99">
        <v>7.3830048378328419</v>
      </c>
      <c r="K247" s="99">
        <v>7.242259047609326</v>
      </c>
      <c r="L247" s="99">
        <v>7.5548622809054544</v>
      </c>
      <c r="M247" s="99">
        <v>7.671427413911001</v>
      </c>
      <c r="N247" s="99">
        <v>7.6519222264643627</v>
      </c>
      <c r="O247" s="99">
        <v>8.0016404557515379</v>
      </c>
      <c r="P247" s="99">
        <v>8.0902190895548198</v>
      </c>
      <c r="Q247" s="99">
        <v>7.935175797729892</v>
      </c>
      <c r="R247" s="99">
        <v>8.2777068479216993</v>
      </c>
      <c r="S247" s="99">
        <v>8.7149392718435656</v>
      </c>
      <c r="T247" s="99">
        <v>8.814270070101637</v>
      </c>
      <c r="U247" s="99">
        <v>8.4267418139987207</v>
      </c>
      <c r="V247" s="99">
        <v>8.2420016187345055</v>
      </c>
      <c r="W247" s="99">
        <v>8.7923239709580461</v>
      </c>
      <c r="X247" s="99">
        <v>9.6514697144544641</v>
      </c>
      <c r="Y247" s="99">
        <v>7.9997062798687555</v>
      </c>
      <c r="DA247" s="63" t="s">
        <v>3072</v>
      </c>
    </row>
    <row r="248" spans="1:105" ht="12" customHeight="1" x14ac:dyDescent="0.25">
      <c r="A248" s="97" t="s">
        <v>123</v>
      </c>
      <c r="B248" s="99">
        <v>7.4013381608775459</v>
      </c>
      <c r="C248" s="99">
        <v>7.3435953070935325</v>
      </c>
      <c r="D248" s="99">
        <v>7.359495273835428</v>
      </c>
      <c r="E248" s="99">
        <v>7.0111453264683732</v>
      </c>
      <c r="F248" s="99">
        <v>7.0527090886963295</v>
      </c>
      <c r="G248" s="99">
        <v>7.4000674883338737</v>
      </c>
      <c r="H248" s="99">
        <v>7.1979360958068446</v>
      </c>
      <c r="I248" s="99">
        <v>7.3219622583939596</v>
      </c>
      <c r="J248" s="99">
        <v>7.3872236017633659</v>
      </c>
      <c r="K248" s="99">
        <v>7.2473801291158004</v>
      </c>
      <c r="L248" s="99">
        <v>7.5591995374162666</v>
      </c>
      <c r="M248" s="99">
        <v>7.6732432086664994</v>
      </c>
      <c r="N248" s="99">
        <v>7.652858639837393</v>
      </c>
      <c r="O248" s="99">
        <v>8.0039706343215204</v>
      </c>
      <c r="P248" s="99">
        <v>8.0930652018720419</v>
      </c>
      <c r="Q248" s="99">
        <v>7.9401188059829035</v>
      </c>
      <c r="R248" s="99">
        <v>8.2796865619509212</v>
      </c>
      <c r="S248" s="99">
        <v>8.71534574092734</v>
      </c>
      <c r="T248" s="99">
        <v>8.817747311192349</v>
      </c>
      <c r="U248" s="99">
        <v>8.4339399486517017</v>
      </c>
      <c r="V248" s="99">
        <v>8.2472795997035284</v>
      </c>
      <c r="W248" s="99">
        <v>8.7948213907657262</v>
      </c>
      <c r="X248" s="99">
        <v>9.6546091819275581</v>
      </c>
      <c r="Y248" s="99">
        <v>8.0038962563038858</v>
      </c>
      <c r="DA248" s="63" t="s">
        <v>3073</v>
      </c>
    </row>
    <row r="249" spans="1:105" ht="12" customHeight="1" x14ac:dyDescent="0.25">
      <c r="A249" s="100" t="s">
        <v>50</v>
      </c>
      <c r="B249" s="102">
        <v>0.84874761047987812</v>
      </c>
      <c r="C249" s="102">
        <v>1.626909702590507</v>
      </c>
      <c r="D249" s="102">
        <v>0.65638686488027975</v>
      </c>
      <c r="E249" s="102">
        <v>0.36852917355281756</v>
      </c>
      <c r="F249" s="102">
        <v>0.48791922177573904</v>
      </c>
      <c r="G249" s="102">
        <v>0.49564926981204033</v>
      </c>
      <c r="H249" s="102">
        <v>0.65812423389234664</v>
      </c>
      <c r="I249" s="102">
        <v>0.5465058400214734</v>
      </c>
      <c r="J249" s="102">
        <v>0.51845577205601523</v>
      </c>
      <c r="K249" s="102">
        <v>0.47676789119520713</v>
      </c>
      <c r="L249" s="102">
        <v>0.49750947126540507</v>
      </c>
      <c r="M249" s="102">
        <v>0.76173254222142883</v>
      </c>
      <c r="N249" s="102">
        <v>0.49795389882607183</v>
      </c>
      <c r="O249" s="102">
        <v>0.32843639036390404</v>
      </c>
      <c r="P249" s="102">
        <v>0.69025696782810442</v>
      </c>
      <c r="Q249" s="102">
        <v>0.14131584088471538</v>
      </c>
      <c r="R249" s="102">
        <v>0.25051643731582757</v>
      </c>
      <c r="S249" s="102">
        <v>0.49348156763465234</v>
      </c>
      <c r="T249" s="102">
        <v>0.58283956332585241</v>
      </c>
      <c r="U249" s="102">
        <v>0.70159413900075429</v>
      </c>
      <c r="V249" s="102">
        <v>0.546934582709798</v>
      </c>
      <c r="W249" s="102">
        <v>0.67282756978583136</v>
      </c>
      <c r="X249" s="102">
        <v>0.8385256465939207</v>
      </c>
      <c r="Y249" s="102">
        <v>0.51585069252716931</v>
      </c>
      <c r="DA249" s="131" t="s">
        <v>3074</v>
      </c>
    </row>
    <row r="250" spans="1:105" ht="12" customHeight="1" x14ac:dyDescent="0.25">
      <c r="A250" s="103" t="s">
        <v>52</v>
      </c>
      <c r="B250" s="105">
        <v>6.5525905503976682</v>
      </c>
      <c r="C250" s="105">
        <v>5.7166856045030237</v>
      </c>
      <c r="D250" s="105">
        <v>6.7031084089551491</v>
      </c>
      <c r="E250" s="105">
        <v>6.6426161529155552</v>
      </c>
      <c r="F250" s="105">
        <v>6.5647898669205906</v>
      </c>
      <c r="G250" s="105">
        <v>6.9044182185218332</v>
      </c>
      <c r="H250" s="105">
        <v>6.5398118619144983</v>
      </c>
      <c r="I250" s="105">
        <v>6.7754564183724852</v>
      </c>
      <c r="J250" s="105">
        <v>6.8687678297073509</v>
      </c>
      <c r="K250" s="105">
        <v>6.7706122379205933</v>
      </c>
      <c r="L250" s="105">
        <v>7.0616900661508613</v>
      </c>
      <c r="M250" s="105">
        <v>6.9115106664450705</v>
      </c>
      <c r="N250" s="105">
        <v>7.15490474101132</v>
      </c>
      <c r="O250" s="105">
        <v>7.6755342439576184</v>
      </c>
      <c r="P250" s="105">
        <v>7.4028082340439392</v>
      </c>
      <c r="Q250" s="105">
        <v>7.7988029650981883</v>
      </c>
      <c r="R250" s="105">
        <v>8.0291701246350939</v>
      </c>
      <c r="S250" s="105">
        <v>8.2218641732926869</v>
      </c>
      <c r="T250" s="105">
        <v>8.2349077478664974</v>
      </c>
      <c r="U250" s="105">
        <v>7.7323458096509476</v>
      </c>
      <c r="V250" s="105">
        <v>7.7003450169937304</v>
      </c>
      <c r="W250" s="105">
        <v>8.1219938209798972</v>
      </c>
      <c r="X250" s="105">
        <v>8.816083535333636</v>
      </c>
      <c r="Y250" s="105">
        <v>7.4880455637767156</v>
      </c>
      <c r="DA250" s="132" t="s">
        <v>3075</v>
      </c>
    </row>
    <row r="251" spans="1:105" ht="12" customHeight="1" x14ac:dyDescent="0.25">
      <c r="A251" s="106" t="s">
        <v>122</v>
      </c>
      <c r="B251" s="102">
        <v>6.5391499654979066</v>
      </c>
      <c r="C251" s="102">
        <v>7.95128136596571</v>
      </c>
      <c r="D251" s="102">
        <v>7.3438026516390202</v>
      </c>
      <c r="E251" s="102">
        <v>6.8250690856090577</v>
      </c>
      <c r="F251" s="102">
        <v>6.8711675106343222</v>
      </c>
      <c r="G251" s="102">
        <v>7.0620383209184396</v>
      </c>
      <c r="H251" s="102">
        <v>7.5404648484326984</v>
      </c>
      <c r="I251" s="102">
        <v>7.4290375073698849</v>
      </c>
      <c r="J251" s="102">
        <v>7.3723454109584381</v>
      </c>
      <c r="K251" s="102">
        <v>7.1405979832628246</v>
      </c>
      <c r="L251" s="102">
        <v>7.5505819775783412</v>
      </c>
      <c r="M251" s="102">
        <v>7.8784452108685281</v>
      </c>
      <c r="N251" s="102">
        <v>7.7178791431468161</v>
      </c>
      <c r="O251" s="102">
        <v>7.6226492720431551</v>
      </c>
      <c r="P251" s="102">
        <v>8.066658179222495</v>
      </c>
      <c r="Q251" s="102">
        <v>7.6375999098916463</v>
      </c>
      <c r="R251" s="102">
        <v>7.994472602724005</v>
      </c>
      <c r="S251" s="102">
        <v>8.4225292143472661</v>
      </c>
      <c r="T251" s="102">
        <v>8.6384670649423185</v>
      </c>
      <c r="U251" s="102">
        <v>8.7783224064533343</v>
      </c>
      <c r="V251" s="102">
        <v>8.8100530244989699</v>
      </c>
      <c r="W251" s="102">
        <v>8.8883982528921059</v>
      </c>
      <c r="X251" s="102">
        <v>8.811372033700124</v>
      </c>
      <c r="Y251" s="102">
        <v>8.3606289118640049</v>
      </c>
      <c r="DA251" s="131" t="s">
        <v>3076</v>
      </c>
    </row>
    <row r="252" spans="1:105" ht="12" customHeight="1" x14ac:dyDescent="0.25">
      <c r="A252" s="107" t="s">
        <v>121</v>
      </c>
      <c r="B252" s="105">
        <v>6.5391499654979048</v>
      </c>
      <c r="C252" s="105">
        <v>7.9506433439155204</v>
      </c>
      <c r="D252" s="105">
        <v>7.3425717819151686</v>
      </c>
      <c r="E252" s="105">
        <v>6.8256342192240353</v>
      </c>
      <c r="F252" s="105">
        <v>6.8719877977537873</v>
      </c>
      <c r="G252" s="105">
        <v>7.0626616703407867</v>
      </c>
      <c r="H252" s="105">
        <v>7.5405005591056105</v>
      </c>
      <c r="I252" s="105">
        <v>7.4318447235655984</v>
      </c>
      <c r="J252" s="105">
        <v>7.381727571220372</v>
      </c>
      <c r="K252" s="105">
        <v>7.1526731409420758</v>
      </c>
      <c r="L252" s="105">
        <v>7.5608051519179904</v>
      </c>
      <c r="M252" s="105">
        <v>7.8790884254018207</v>
      </c>
      <c r="N252" s="105">
        <v>7.7149635129947107</v>
      </c>
      <c r="O252" s="105">
        <v>7.6223092459617883</v>
      </c>
      <c r="P252" s="105">
        <v>8.0870434748996782</v>
      </c>
      <c r="Q252" s="105">
        <v>7.6741607790285027</v>
      </c>
      <c r="R252" s="105">
        <v>8.0493825789549334</v>
      </c>
      <c r="S252" s="105">
        <v>8.4790707033899491</v>
      </c>
      <c r="T252" s="105">
        <v>8.6717670100863149</v>
      </c>
      <c r="U252" s="105">
        <v>8.7813445489148361</v>
      </c>
      <c r="V252" s="105">
        <v>8.7984207728271429</v>
      </c>
      <c r="W252" s="105">
        <v>8.8807806957764495</v>
      </c>
      <c r="X252" s="105">
        <v>8.8176892754127447</v>
      </c>
      <c r="Y252" s="105">
        <v>8.3655798084004811</v>
      </c>
      <c r="DA252" s="132" t="s">
        <v>3077</v>
      </c>
    </row>
    <row r="253" spans="1:105" ht="12" customHeight="1" x14ac:dyDescent="0.25">
      <c r="A253" s="108" t="s">
        <v>53</v>
      </c>
      <c r="B253" s="99">
        <v>0.72897262000269347</v>
      </c>
      <c r="C253" s="99">
        <v>1.7537816092299805</v>
      </c>
      <c r="D253" s="99">
        <v>0.653904173443277</v>
      </c>
      <c r="E253" s="99">
        <v>0.35025871099189682</v>
      </c>
      <c r="F253" s="99">
        <v>0.4716092339741863</v>
      </c>
      <c r="G253" s="99">
        <v>0.4676953849567303</v>
      </c>
      <c r="H253" s="99">
        <v>0.69564159084437771</v>
      </c>
      <c r="I253" s="99">
        <v>0.55619343626354278</v>
      </c>
      <c r="J253" s="99">
        <v>0.51696683291716605</v>
      </c>
      <c r="K253" s="99">
        <v>0.46642869337603593</v>
      </c>
      <c r="L253" s="99">
        <v>0.48907321075176874</v>
      </c>
      <c r="M253" s="99">
        <v>0.77141334049127108</v>
      </c>
      <c r="N253" s="99">
        <v>0.49712349675990802</v>
      </c>
      <c r="O253" s="99">
        <v>0.29040241359939367</v>
      </c>
      <c r="P253" s="99">
        <v>0.69248699255895996</v>
      </c>
      <c r="Q253" s="99">
        <v>0.10043875404782773</v>
      </c>
      <c r="R253" s="99">
        <v>0.20581087622836453</v>
      </c>
      <c r="S253" s="99">
        <v>0.4660173663199762</v>
      </c>
      <c r="T253" s="99">
        <v>0.56497516366287137</v>
      </c>
      <c r="U253" s="99">
        <v>0.75144273067856804</v>
      </c>
      <c r="V253" s="99">
        <v>0.61937893037841951</v>
      </c>
      <c r="W253" s="99">
        <v>0.66240205391389095</v>
      </c>
      <c r="X253" s="99">
        <v>0.71504789386048995</v>
      </c>
      <c r="Y253" s="99">
        <v>0.55822788704505688</v>
      </c>
      <c r="DA253" s="63" t="s">
        <v>3078</v>
      </c>
    </row>
    <row r="254" spans="1:105" ht="12" customHeight="1" x14ac:dyDescent="0.25">
      <c r="A254" s="108" t="s">
        <v>52</v>
      </c>
      <c r="B254" s="99">
        <v>5.8101773454952097</v>
      </c>
      <c r="C254" s="99">
        <v>6.1968617346855401</v>
      </c>
      <c r="D254" s="99">
        <v>6.6886676084718921</v>
      </c>
      <c r="E254" s="99">
        <v>6.4753755082321378</v>
      </c>
      <c r="F254" s="99">
        <v>6.4003785637796025</v>
      </c>
      <c r="G254" s="99">
        <v>6.5949662853840554</v>
      </c>
      <c r="H254" s="99">
        <v>6.8448589682612342</v>
      </c>
      <c r="I254" s="99">
        <v>6.8756512873020563</v>
      </c>
      <c r="J254" s="99">
        <v>6.8647607383032057</v>
      </c>
      <c r="K254" s="99">
        <v>6.6862444475660396</v>
      </c>
      <c r="L254" s="99">
        <v>7.0717319411662212</v>
      </c>
      <c r="M254" s="99">
        <v>7.1076750849105501</v>
      </c>
      <c r="N254" s="99">
        <v>7.2178400162348009</v>
      </c>
      <c r="O254" s="99">
        <v>7.3319068323623933</v>
      </c>
      <c r="P254" s="99">
        <v>7.3945564823407191</v>
      </c>
      <c r="Q254" s="99">
        <v>7.5737220249806754</v>
      </c>
      <c r="R254" s="99">
        <v>7.843571702726571</v>
      </c>
      <c r="S254" s="99">
        <v>8.0130533370699712</v>
      </c>
      <c r="T254" s="99">
        <v>8.1067918464234445</v>
      </c>
      <c r="U254" s="99">
        <v>8.0299018182362687</v>
      </c>
      <c r="V254" s="99">
        <v>8.1790418424487239</v>
      </c>
      <c r="W254" s="99">
        <v>8.2183786418625573</v>
      </c>
      <c r="X254" s="99">
        <v>8.1026413815522549</v>
      </c>
      <c r="Y254" s="99">
        <v>7.8073519213554246</v>
      </c>
      <c r="DA254" s="63" t="s">
        <v>3079</v>
      </c>
    </row>
    <row r="255" spans="1:105" ht="12" customHeight="1" x14ac:dyDescent="0.25">
      <c r="A255" s="121" t="s">
        <v>54</v>
      </c>
      <c r="B255" s="123">
        <v>4.0251550602984265</v>
      </c>
      <c r="C255" s="123">
        <v>4.4882065737023771</v>
      </c>
      <c r="D255" s="123">
        <v>4.4586409778457101</v>
      </c>
      <c r="E255" s="123">
        <v>4.5454028713285197</v>
      </c>
      <c r="F255" s="123">
        <v>4.5198492494894991</v>
      </c>
      <c r="G255" s="123">
        <v>4.6390360360762743</v>
      </c>
      <c r="H255" s="123">
        <v>5.3062010440429646</v>
      </c>
      <c r="I255" s="123">
        <v>5.2493283320734578</v>
      </c>
      <c r="J255" s="123">
        <v>5.1568945478356465</v>
      </c>
      <c r="K255" s="123">
        <v>4.9495879458448266</v>
      </c>
      <c r="L255" s="123">
        <v>5.1380172160470954</v>
      </c>
      <c r="M255" s="123">
        <v>4.7662582025611444</v>
      </c>
      <c r="N255" s="123">
        <v>4.5845844344145501</v>
      </c>
      <c r="O255" s="123">
        <v>4.0344684485373516</v>
      </c>
      <c r="P255" s="123">
        <v>4.491137264080435</v>
      </c>
      <c r="Q255" s="123">
        <v>4.4220665603877762</v>
      </c>
      <c r="R255" s="123">
        <v>4.4634295584921295</v>
      </c>
      <c r="S255" s="123">
        <v>4.5692912716108314</v>
      </c>
      <c r="T255" s="123">
        <v>4.9422782862569639</v>
      </c>
      <c r="U255" s="123">
        <v>4.637348093813829</v>
      </c>
      <c r="V255" s="123">
        <v>4.5981383723686307</v>
      </c>
      <c r="W255" s="123">
        <v>4.6706373725838475</v>
      </c>
      <c r="X255" s="123">
        <v>4.7667075567440786</v>
      </c>
      <c r="Y255" s="123">
        <v>4.4732040961398427</v>
      </c>
      <c r="DA255" s="130" t="s">
        <v>3080</v>
      </c>
    </row>
    <row r="256" spans="1:105" ht="12" customHeight="1" x14ac:dyDescent="0.25">
      <c r="A256" s="97" t="s">
        <v>50</v>
      </c>
      <c r="B256" s="99">
        <v>4.1841250611532663</v>
      </c>
      <c r="C256" s="99">
        <v>4.3015421001484384</v>
      </c>
      <c r="D256" s="99">
        <v>4.4377756229636782</v>
      </c>
      <c r="E256" s="99">
        <v>4.5223375666408536</v>
      </c>
      <c r="F256" s="99">
        <v>4.6408499746391163</v>
      </c>
      <c r="G256" s="99">
        <v>4.8129979470268722</v>
      </c>
      <c r="H256" s="99">
        <v>4.9803194410893044</v>
      </c>
      <c r="I256" s="99">
        <v>5.1543827012064227</v>
      </c>
      <c r="J256" s="99">
        <v>5.1821564048637336</v>
      </c>
      <c r="K256" s="99">
        <v>5.053544752286931</v>
      </c>
      <c r="L256" s="99">
        <v>4.9931286950287959</v>
      </c>
      <c r="M256" s="99">
        <v>4.7222868624643892</v>
      </c>
      <c r="N256" s="99">
        <v>4.5390686830507363</v>
      </c>
      <c r="O256" s="99">
        <v>4.4003391595439636</v>
      </c>
      <c r="P256" s="99">
        <v>4.3664153985844667</v>
      </c>
      <c r="Q256" s="99">
        <v>4.4167723639955607</v>
      </c>
      <c r="R256" s="99">
        <v>4.5278489182755051</v>
      </c>
      <c r="S256" s="99">
        <v>4.6994591391384626</v>
      </c>
      <c r="T256" s="99">
        <v>4.986600921675457</v>
      </c>
      <c r="U256" s="99">
        <v>4.4900000161213809</v>
      </c>
      <c r="V256" s="99">
        <v>4.3573903240434797</v>
      </c>
      <c r="W256" s="99">
        <v>4.6274916086556557</v>
      </c>
      <c r="X256" s="99">
        <v>5.1976356525163006</v>
      </c>
      <c r="Y256" s="99">
        <v>4.2966020756837384</v>
      </c>
      <c r="DA256" s="63" t="s">
        <v>3081</v>
      </c>
    </row>
    <row r="257" spans="1:105" ht="12" customHeight="1" x14ac:dyDescent="0.25">
      <c r="A257" s="109" t="s">
        <v>120</v>
      </c>
      <c r="B257" s="110">
        <v>3.9494769403520662</v>
      </c>
      <c r="C257" s="110">
        <v>4.5631000306842751</v>
      </c>
      <c r="D257" s="110">
        <v>4.4667947505500596</v>
      </c>
      <c r="E257" s="110">
        <v>4.5541508150767598</v>
      </c>
      <c r="F257" s="110">
        <v>4.4751460186278456</v>
      </c>
      <c r="G257" s="110">
        <v>4.5786886012489276</v>
      </c>
      <c r="H257" s="110">
        <v>5.4090607652728888</v>
      </c>
      <c r="I257" s="110">
        <v>5.2780320748552239</v>
      </c>
      <c r="J257" s="110">
        <v>5.1495091225697402</v>
      </c>
      <c r="K257" s="110">
        <v>4.9193319244238731</v>
      </c>
      <c r="L257" s="110">
        <v>5.1805111711207035</v>
      </c>
      <c r="M257" s="110">
        <v>4.7794650792006346</v>
      </c>
      <c r="N257" s="110">
        <v>4.5982799313017777</v>
      </c>
      <c r="O257" s="110">
        <v>3.9236254140498086</v>
      </c>
      <c r="P257" s="110">
        <v>4.5293625531602979</v>
      </c>
      <c r="Q257" s="110">
        <v>4.4236735046334283</v>
      </c>
      <c r="R257" s="110">
        <v>4.4442663384378598</v>
      </c>
      <c r="S257" s="110">
        <v>4.5314983997355878</v>
      </c>
      <c r="T257" s="110">
        <v>4.9304021027658473</v>
      </c>
      <c r="U257" s="110">
        <v>4.673153448170118</v>
      </c>
      <c r="V257" s="110">
        <v>4.6534739209781755</v>
      </c>
      <c r="W257" s="110">
        <v>4.6803426057171231</v>
      </c>
      <c r="X257" s="110">
        <v>4.671861214152198</v>
      </c>
      <c r="Y257" s="110">
        <v>4.51177867066112</v>
      </c>
      <c r="DA257" s="60" t="s">
        <v>3082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3.2346620077506087</v>
      </c>
      <c r="C259" s="118">
        <f t="shared" si="103"/>
        <v>2.8583687275867353</v>
      </c>
      <c r="D259" s="118">
        <f t="shared" si="103"/>
        <v>2.7816284957206028</v>
      </c>
      <c r="E259" s="118">
        <f t="shared" si="103"/>
        <v>2.662398553198563</v>
      </c>
      <c r="F259" s="118">
        <f t="shared" si="103"/>
        <v>2.6041959772671763</v>
      </c>
      <c r="G259" s="118">
        <f t="shared" si="103"/>
        <v>2.4846550071038771</v>
      </c>
      <c r="H259" s="118">
        <f t="shared" si="103"/>
        <v>2.2611594592136912</v>
      </c>
      <c r="I259" s="118">
        <f t="shared" si="103"/>
        <v>2.1638497013966806</v>
      </c>
      <c r="J259" s="118">
        <f t="shared" si="103"/>
        <v>2.0564312184219586</v>
      </c>
      <c r="K259" s="118">
        <f t="shared" si="103"/>
        <v>1.9161124030571439</v>
      </c>
      <c r="L259" s="118">
        <f t="shared" si="103"/>
        <v>1.9057756711698604</v>
      </c>
      <c r="M259" s="118">
        <f t="shared" si="103"/>
        <v>1.8540011075359941</v>
      </c>
      <c r="N259" s="118">
        <f t="shared" si="103"/>
        <v>1.7751265035657631</v>
      </c>
      <c r="O259" s="118">
        <f t="shared" si="103"/>
        <v>1.8083861253807738</v>
      </c>
      <c r="P259" s="118">
        <f t="shared" si="103"/>
        <v>1.8213019856303883</v>
      </c>
      <c r="Q259" s="118">
        <f t="shared" si="103"/>
        <v>1.7934485354918377</v>
      </c>
      <c r="R259" s="118">
        <f t="shared" ref="R259:V259" si="104">R260+R262+R264+R273</f>
        <v>1.8337580598097618</v>
      </c>
      <c r="S259" s="118">
        <f t="shared" si="104"/>
        <v>1.8412034254066683</v>
      </c>
      <c r="T259" s="118">
        <f t="shared" si="104"/>
        <v>1.7238273551216505</v>
      </c>
      <c r="U259" s="118">
        <f t="shared" si="104"/>
        <v>1.4716353092312437</v>
      </c>
      <c r="V259" s="118">
        <f t="shared" si="104"/>
        <v>1.3550550237161691</v>
      </c>
      <c r="W259" s="118">
        <f t="shared" ref="W259:Y259" si="105">W260+W262+W264+W273</f>
        <v>1.3995334063213651</v>
      </c>
      <c r="X259" s="118">
        <f t="shared" si="105"/>
        <v>1.524063512583437</v>
      </c>
      <c r="Y259" s="118">
        <f t="shared" si="105"/>
        <v>1.227940030007983</v>
      </c>
      <c r="DA259" s="129" t="s">
        <v>3234</v>
      </c>
    </row>
    <row r="260" spans="1:105" ht="12" customHeight="1" x14ac:dyDescent="0.25">
      <c r="A260" s="121" t="s">
        <v>57</v>
      </c>
      <c r="B260" s="123">
        <f t="shared" ref="B260:Y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X260" s="123">
        <f t="shared" si="106"/>
        <v>0</v>
      </c>
      <c r="Y260" s="123">
        <f t="shared" si="106"/>
        <v>0</v>
      </c>
      <c r="DA260" s="130" t="s">
        <v>3235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X261" s="99">
        <v>0</v>
      </c>
      <c r="Y261" s="99">
        <v>0</v>
      </c>
      <c r="DA261" s="63" t="s">
        <v>3236</v>
      </c>
    </row>
    <row r="262" spans="1:105" ht="12" customHeight="1" x14ac:dyDescent="0.25">
      <c r="A262" s="121" t="s">
        <v>92</v>
      </c>
      <c r="B262" s="123">
        <f t="shared" ref="B262:Y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X262" s="123">
        <f t="shared" si="107"/>
        <v>0</v>
      </c>
      <c r="Y262" s="123">
        <f t="shared" si="107"/>
        <v>0</v>
      </c>
      <c r="DA262" s="130" t="s">
        <v>3237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3238</v>
      </c>
    </row>
    <row r="264" spans="1:105" ht="12" customHeight="1" x14ac:dyDescent="0.25">
      <c r="A264" s="121" t="s">
        <v>55</v>
      </c>
      <c r="B264" s="123">
        <v>2.6913062492303363</v>
      </c>
      <c r="C264" s="123">
        <v>2.3637697204338912</v>
      </c>
      <c r="D264" s="123">
        <v>2.2820245788593922</v>
      </c>
      <c r="E264" s="123">
        <v>2.1652842919181112</v>
      </c>
      <c r="F264" s="123">
        <v>2.1048733301507343</v>
      </c>
      <c r="G264" s="123">
        <v>1.9913939157904739</v>
      </c>
      <c r="H264" s="123">
        <v>1.7867280424528329</v>
      </c>
      <c r="I264" s="123">
        <v>1.6892895425562249</v>
      </c>
      <c r="J264" s="123">
        <v>1.5918347239265012</v>
      </c>
      <c r="K264" s="123">
        <v>1.4651786002795897</v>
      </c>
      <c r="L264" s="123">
        <v>1.4581474165030601</v>
      </c>
      <c r="M264" s="123">
        <v>1.4233085105482477</v>
      </c>
      <c r="N264" s="123">
        <v>1.3609898775845477</v>
      </c>
      <c r="O264" s="123">
        <v>1.4050885785626108</v>
      </c>
      <c r="P264" s="123">
        <v>1.4177695024591717</v>
      </c>
      <c r="Q264" s="123">
        <v>1.3885676930186823</v>
      </c>
      <c r="R264" s="123">
        <v>1.426152543646283</v>
      </c>
      <c r="S264" s="123">
        <v>1.4283285065544897</v>
      </c>
      <c r="T264" s="123">
        <v>1.3156934052799178</v>
      </c>
      <c r="U264" s="123">
        <v>1.1343833594859607</v>
      </c>
      <c r="V264" s="123">
        <v>1.0447051257225353</v>
      </c>
      <c r="W264" s="123">
        <v>1.0780501695109213</v>
      </c>
      <c r="X264" s="123">
        <v>1.1713939428361289</v>
      </c>
      <c r="Y264" s="123">
        <v>0.93998594954699877</v>
      </c>
      <c r="DA264" s="130" t="s">
        <v>3239</v>
      </c>
    </row>
    <row r="265" spans="1:105" ht="12" customHeight="1" x14ac:dyDescent="0.25">
      <c r="A265" s="97" t="s">
        <v>124</v>
      </c>
      <c r="B265" s="99">
        <v>3.1279945809012393</v>
      </c>
      <c r="C265" s="99">
        <v>3.0744374857229748</v>
      </c>
      <c r="D265" s="99">
        <v>3.0590355187074283</v>
      </c>
      <c r="E265" s="99">
        <v>2.8906695444133845</v>
      </c>
      <c r="F265" s="99">
        <v>2.8853313011309503</v>
      </c>
      <c r="G265" s="99">
        <v>3.0056951925754234</v>
      </c>
      <c r="H265" s="99">
        <v>2.9000245452796176</v>
      </c>
      <c r="I265" s="99">
        <v>2.9370926617606994</v>
      </c>
      <c r="J265" s="99">
        <v>2.9533111310408016</v>
      </c>
      <c r="K265" s="99">
        <v>2.8809551927086723</v>
      </c>
      <c r="L265" s="99">
        <v>2.9845779201389138</v>
      </c>
      <c r="M265" s="99">
        <v>3.0038700544052688</v>
      </c>
      <c r="N265" s="99">
        <v>2.9601349671550725</v>
      </c>
      <c r="O265" s="99">
        <v>3.0560553677961164</v>
      </c>
      <c r="P265" s="99">
        <v>3.0432286091735867</v>
      </c>
      <c r="Q265" s="99">
        <v>2.9312344902490901</v>
      </c>
      <c r="R265" s="99">
        <v>2.9494921034254835</v>
      </c>
      <c r="S265" s="99">
        <v>2.97994596486047</v>
      </c>
      <c r="T265" s="99">
        <v>2.8880621985697728</v>
      </c>
      <c r="U265" s="99">
        <v>2.6728521411280752</v>
      </c>
      <c r="V265" s="99">
        <v>2.5469325816683601</v>
      </c>
      <c r="W265" s="99">
        <v>2.6691860460133214</v>
      </c>
      <c r="X265" s="99">
        <v>2.8925827751732567</v>
      </c>
      <c r="Y265" s="99">
        <v>2.3709596227268048</v>
      </c>
      <c r="DA265" s="63" t="s">
        <v>3240</v>
      </c>
    </row>
    <row r="266" spans="1:105" ht="12" customHeight="1" x14ac:dyDescent="0.25">
      <c r="A266" s="97" t="s">
        <v>123</v>
      </c>
      <c r="B266" s="99">
        <v>0.35870242224132559</v>
      </c>
      <c r="C266" s="99">
        <v>0.68757360124663935</v>
      </c>
      <c r="D266" s="99">
        <v>0.27565055466743377</v>
      </c>
      <c r="E266" s="99">
        <v>0.15206278897642114</v>
      </c>
      <c r="F266" s="99">
        <v>0.19928295797752493</v>
      </c>
      <c r="G266" s="99">
        <v>0.20090421942305942</v>
      </c>
      <c r="H266" s="99">
        <v>0.26483021746055713</v>
      </c>
      <c r="I266" s="99">
        <v>0.21843910969207755</v>
      </c>
      <c r="J266" s="99">
        <v>0.20607666727235319</v>
      </c>
      <c r="K266" s="99">
        <v>0.18833957559452066</v>
      </c>
      <c r="L266" s="99">
        <v>0.19555309155884826</v>
      </c>
      <c r="M266" s="99">
        <v>0.29873577009784236</v>
      </c>
      <c r="N266" s="99">
        <v>0.19309957556468407</v>
      </c>
      <c r="O266" s="99">
        <v>0.12534114854094344</v>
      </c>
      <c r="P266" s="99">
        <v>0.25901573956720553</v>
      </c>
      <c r="Q266" s="99">
        <v>5.1118346492804494E-2</v>
      </c>
      <c r="R266" s="99">
        <v>8.6248573233811909E-2</v>
      </c>
      <c r="S266" s="99">
        <v>0.16348329901665909</v>
      </c>
      <c r="T266" s="99">
        <v>0.18876959657059159</v>
      </c>
      <c r="U266" s="99">
        <v>0.22469521158899605</v>
      </c>
      <c r="V266" s="99">
        <v>0.17094374888315808</v>
      </c>
      <c r="W266" s="99">
        <v>0.20486541344403864</v>
      </c>
      <c r="X266" s="99">
        <v>0.25054096242327395</v>
      </c>
      <c r="Y266" s="99">
        <v>0.15268249900250391</v>
      </c>
      <c r="DA266" s="63" t="s">
        <v>3241</v>
      </c>
    </row>
    <row r="267" spans="1:105" ht="12" customHeight="1" x14ac:dyDescent="0.25">
      <c r="A267" s="100" t="s">
        <v>50</v>
      </c>
      <c r="B267" s="102">
        <v>0.35870242224132559</v>
      </c>
      <c r="C267" s="102">
        <v>0.68757360124663935</v>
      </c>
      <c r="D267" s="102">
        <v>0.27565055466743377</v>
      </c>
      <c r="E267" s="102">
        <v>0.15206278897642114</v>
      </c>
      <c r="F267" s="102">
        <v>0.19928295797752493</v>
      </c>
      <c r="G267" s="102">
        <v>0.20090421942305942</v>
      </c>
      <c r="H267" s="102">
        <v>0.26483021746055713</v>
      </c>
      <c r="I267" s="102">
        <v>0.21843910969207755</v>
      </c>
      <c r="J267" s="102">
        <v>0.20607666727235319</v>
      </c>
      <c r="K267" s="102">
        <v>0.18833957559452066</v>
      </c>
      <c r="L267" s="102">
        <v>0.19555309155884826</v>
      </c>
      <c r="M267" s="102">
        <v>0.29873577009784236</v>
      </c>
      <c r="N267" s="102">
        <v>0.19309957556468407</v>
      </c>
      <c r="O267" s="102">
        <v>0.12534114854094344</v>
      </c>
      <c r="P267" s="102">
        <v>0.25901573956720553</v>
      </c>
      <c r="Q267" s="102">
        <v>5.1118346492804494E-2</v>
      </c>
      <c r="R267" s="102">
        <v>8.6248573233811909E-2</v>
      </c>
      <c r="S267" s="102">
        <v>0.16348329901665909</v>
      </c>
      <c r="T267" s="102">
        <v>0.18876959657059159</v>
      </c>
      <c r="U267" s="102">
        <v>0.22469521158899605</v>
      </c>
      <c r="V267" s="102">
        <v>0.17094374888315808</v>
      </c>
      <c r="W267" s="102">
        <v>0.20486541344403864</v>
      </c>
      <c r="X267" s="102">
        <v>0.25054096242327395</v>
      </c>
      <c r="Y267" s="102">
        <v>0.15268249900250391</v>
      </c>
      <c r="DA267" s="131" t="s">
        <v>3242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3243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3244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3245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3246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3247</v>
      </c>
    </row>
    <row r="273" spans="1:105" ht="12" customHeight="1" x14ac:dyDescent="0.25">
      <c r="A273" s="121" t="s">
        <v>54</v>
      </c>
      <c r="B273" s="123">
        <v>0.5433557585202724</v>
      </c>
      <c r="C273" s="123">
        <v>0.49459900715284416</v>
      </c>
      <c r="D273" s="123">
        <v>0.49960391686121075</v>
      </c>
      <c r="E273" s="123">
        <v>0.49711426128045194</v>
      </c>
      <c r="F273" s="123">
        <v>0.49932264711644181</v>
      </c>
      <c r="G273" s="123">
        <v>0.4932610913134034</v>
      </c>
      <c r="H273" s="123">
        <v>0.47443141676085832</v>
      </c>
      <c r="I273" s="123">
        <v>0.47456015884045594</v>
      </c>
      <c r="J273" s="123">
        <v>0.4645964944954577</v>
      </c>
      <c r="K273" s="123">
        <v>0.45093380277755429</v>
      </c>
      <c r="L273" s="123">
        <v>0.44762825466680017</v>
      </c>
      <c r="M273" s="123">
        <v>0.43069259698774631</v>
      </c>
      <c r="N273" s="123">
        <v>0.41413662598121526</v>
      </c>
      <c r="O273" s="123">
        <v>0.40329754681816293</v>
      </c>
      <c r="P273" s="123">
        <v>0.40353248317121665</v>
      </c>
      <c r="Q273" s="123">
        <v>0.40488084247315526</v>
      </c>
      <c r="R273" s="123">
        <v>0.4076055161634789</v>
      </c>
      <c r="S273" s="123">
        <v>0.41287491885217864</v>
      </c>
      <c r="T273" s="123">
        <v>0.40813394984173262</v>
      </c>
      <c r="U273" s="123">
        <v>0.33725194974528316</v>
      </c>
      <c r="V273" s="123">
        <v>0.31034989799363394</v>
      </c>
      <c r="W273" s="123">
        <v>0.32148323681044388</v>
      </c>
      <c r="X273" s="123">
        <v>0.35266956974730801</v>
      </c>
      <c r="Y273" s="123">
        <v>0.2879540804609842</v>
      </c>
      <c r="DA273" s="130" t="s">
        <v>3248</v>
      </c>
    </row>
    <row r="274" spans="1:105" ht="12" customHeight="1" x14ac:dyDescent="0.25">
      <c r="A274" s="97" t="s">
        <v>50</v>
      </c>
      <c r="B274" s="99">
        <v>1.6847327570196331</v>
      </c>
      <c r="C274" s="99">
        <v>1.7273377137237074</v>
      </c>
      <c r="D274" s="99">
        <v>1.7780811817723199</v>
      </c>
      <c r="E274" s="99">
        <v>1.8078327833701844</v>
      </c>
      <c r="F274" s="99">
        <v>1.8508670706436294</v>
      </c>
      <c r="G274" s="99">
        <v>1.9151714390846464</v>
      </c>
      <c r="H274" s="99">
        <v>1.9775316462472783</v>
      </c>
      <c r="I274" s="99">
        <v>2.0443001752571042</v>
      </c>
      <c r="J274" s="99">
        <v>2.0537494270795089</v>
      </c>
      <c r="K274" s="99">
        <v>2.0002993786851184</v>
      </c>
      <c r="L274" s="99">
        <v>1.9738734740710842</v>
      </c>
      <c r="M274" s="99">
        <v>1.8646524329322489</v>
      </c>
      <c r="N274" s="99">
        <v>1.7904824317613066</v>
      </c>
      <c r="O274" s="99">
        <v>1.7345021722036773</v>
      </c>
      <c r="P274" s="99">
        <v>1.7201824105054622</v>
      </c>
      <c r="Q274" s="99">
        <v>1.7387906537800333</v>
      </c>
      <c r="R274" s="99">
        <v>1.7778181589793876</v>
      </c>
      <c r="S274" s="99">
        <v>1.8349168298252578</v>
      </c>
      <c r="T274" s="99">
        <v>1.9313145468977075</v>
      </c>
      <c r="U274" s="99">
        <v>1.7251289135790195</v>
      </c>
      <c r="V274" s="99">
        <v>1.6605873875879711</v>
      </c>
      <c r="W274" s="99">
        <v>1.7506750606250741</v>
      </c>
      <c r="X274" s="99">
        <v>1.9550004765062325</v>
      </c>
      <c r="Y274" s="99">
        <v>1.6062647303928286</v>
      </c>
      <c r="DA274" s="63" t="s">
        <v>3249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X275" s="110">
        <v>0</v>
      </c>
      <c r="Y275" s="110">
        <v>0</v>
      </c>
      <c r="DA275" s="60" t="s">
        <v>3250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74.289170718730077</v>
      </c>
      <c r="D279" s="117">
        <f t="shared" si="108"/>
        <v>42.868717409051541</v>
      </c>
      <c r="E279" s="117">
        <f t="shared" si="108"/>
        <v>59.860888424310886</v>
      </c>
      <c r="F279" s="117">
        <f t="shared" si="108"/>
        <v>73.013521466498474</v>
      </c>
      <c r="G279" s="117">
        <f t="shared" si="108"/>
        <v>88.967913439441574</v>
      </c>
      <c r="H279" s="117">
        <f t="shared" si="108"/>
        <v>129.42686076036748</v>
      </c>
      <c r="I279" s="117">
        <f t="shared" si="108"/>
        <v>73.086573117871183</v>
      </c>
      <c r="J279" s="117">
        <f t="shared" si="108"/>
        <v>59.193815999356801</v>
      </c>
      <c r="K279" s="117">
        <f t="shared" si="108"/>
        <v>54.863000182630643</v>
      </c>
      <c r="L279" s="117">
        <f t="shared" si="108"/>
        <v>75.14218097009767</v>
      </c>
      <c r="M279" s="117">
        <f t="shared" si="108"/>
        <v>44.082762886879642</v>
      </c>
      <c r="N279" s="117">
        <f t="shared" si="108"/>
        <v>37.297173528119991</v>
      </c>
      <c r="O279" s="117">
        <f t="shared" si="108"/>
        <v>0</v>
      </c>
      <c r="P279" s="117">
        <f t="shared" si="108"/>
        <v>0</v>
      </c>
      <c r="Q279" s="117">
        <f t="shared" si="108"/>
        <v>0</v>
      </c>
      <c r="R279" s="117">
        <f t="shared" ref="R279:V279" si="109">R280+R282+R284+R293</f>
        <v>21.118549124821794</v>
      </c>
      <c r="S279" s="117">
        <f t="shared" si="109"/>
        <v>34.650835250329962</v>
      </c>
      <c r="T279" s="117">
        <f t="shared" si="109"/>
        <v>62.448029053442056</v>
      </c>
      <c r="U279" s="117">
        <f t="shared" si="109"/>
        <v>64.078602256760249</v>
      </c>
      <c r="V279" s="117">
        <f t="shared" si="109"/>
        <v>58.64584958616026</v>
      </c>
      <c r="W279" s="117">
        <f t="shared" ref="W279:Y279" si="110">W280+W282+W284+W293</f>
        <v>48.397362036256609</v>
      </c>
      <c r="X279" s="117">
        <f t="shared" si="110"/>
        <v>46.166355343038134</v>
      </c>
      <c r="Y279" s="117">
        <f t="shared" si="110"/>
        <v>78.122482471885746</v>
      </c>
      <c r="DA279" s="129" t="s">
        <v>3402</v>
      </c>
    </row>
    <row r="280" spans="1:105" ht="12" customHeight="1" x14ac:dyDescent="0.25">
      <c r="A280" s="121" t="s">
        <v>57</v>
      </c>
      <c r="B280" s="122"/>
      <c r="C280" s="122">
        <f t="shared" ref="C280:Y280" si="111">C281</f>
        <v>51.479882688373024</v>
      </c>
      <c r="D280" s="122">
        <f t="shared" si="111"/>
        <v>29.09260144255283</v>
      </c>
      <c r="E280" s="122">
        <f t="shared" si="111"/>
        <v>40.077123244960475</v>
      </c>
      <c r="F280" s="122">
        <f t="shared" si="111"/>
        <v>50.366853672620962</v>
      </c>
      <c r="G280" s="122">
        <f t="shared" si="111"/>
        <v>61.988171508525745</v>
      </c>
      <c r="H280" s="122">
        <f t="shared" si="111"/>
        <v>92.508566799581871</v>
      </c>
      <c r="I280" s="122">
        <f t="shared" si="111"/>
        <v>52.468857379958656</v>
      </c>
      <c r="J280" s="122">
        <f t="shared" si="111"/>
        <v>41.409393388844144</v>
      </c>
      <c r="K280" s="122">
        <f t="shared" si="111"/>
        <v>37.363570967709315</v>
      </c>
      <c r="L280" s="122">
        <f t="shared" si="111"/>
        <v>54.253692779126119</v>
      </c>
      <c r="M280" s="122">
        <f t="shared" si="111"/>
        <v>31.630367916284602</v>
      </c>
      <c r="N280" s="122">
        <f t="shared" si="111"/>
        <v>26.498508379382304</v>
      </c>
      <c r="O280" s="122">
        <f t="shared" si="111"/>
        <v>0</v>
      </c>
      <c r="P280" s="122">
        <f t="shared" si="111"/>
        <v>0</v>
      </c>
      <c r="Q280" s="122">
        <f t="shared" si="111"/>
        <v>0</v>
      </c>
      <c r="R280" s="122">
        <f t="shared" si="111"/>
        <v>12.9490394088545</v>
      </c>
      <c r="S280" s="122">
        <f t="shared" si="111"/>
        <v>22.123667175279159</v>
      </c>
      <c r="T280" s="122">
        <f t="shared" si="111"/>
        <v>43.061932507175101</v>
      </c>
      <c r="U280" s="122">
        <f t="shared" si="111"/>
        <v>43.471678936824198</v>
      </c>
      <c r="V280" s="122">
        <f t="shared" si="111"/>
        <v>38.650626979845143</v>
      </c>
      <c r="W280" s="122">
        <f t="shared" si="111"/>
        <v>28.341682590886659</v>
      </c>
      <c r="X280" s="122">
        <f t="shared" si="111"/>
        <v>28.369587785734065</v>
      </c>
      <c r="Y280" s="122">
        <f t="shared" si="111"/>
        <v>49.615265297309911</v>
      </c>
      <c r="DA280" s="130" t="s">
        <v>3403</v>
      </c>
    </row>
    <row r="281" spans="1:105" ht="12" customHeight="1" x14ac:dyDescent="0.25">
      <c r="A281" s="97" t="s">
        <v>53</v>
      </c>
      <c r="B281" s="98"/>
      <c r="C281" s="98">
        <v>51.479882688373024</v>
      </c>
      <c r="D281" s="98">
        <v>29.09260144255283</v>
      </c>
      <c r="E281" s="98">
        <v>40.077123244960475</v>
      </c>
      <c r="F281" s="98">
        <v>50.366853672620962</v>
      </c>
      <c r="G281" s="98">
        <v>61.988171508525745</v>
      </c>
      <c r="H281" s="98">
        <v>92.508566799581871</v>
      </c>
      <c r="I281" s="98">
        <v>52.468857379958656</v>
      </c>
      <c r="J281" s="98">
        <v>41.409393388844144</v>
      </c>
      <c r="K281" s="98">
        <v>37.363570967709315</v>
      </c>
      <c r="L281" s="98">
        <v>54.253692779126119</v>
      </c>
      <c r="M281" s="98">
        <v>31.630367916284602</v>
      </c>
      <c r="N281" s="98">
        <v>26.498508379382304</v>
      </c>
      <c r="O281" s="98">
        <v>0</v>
      </c>
      <c r="P281" s="98">
        <v>0</v>
      </c>
      <c r="Q281" s="98">
        <v>0</v>
      </c>
      <c r="R281" s="98">
        <v>12.9490394088545</v>
      </c>
      <c r="S281" s="98">
        <v>22.123667175279159</v>
      </c>
      <c r="T281" s="98">
        <v>43.061932507175101</v>
      </c>
      <c r="U281" s="98">
        <v>43.471678936824198</v>
      </c>
      <c r="V281" s="98">
        <v>38.650626979845143</v>
      </c>
      <c r="W281" s="98">
        <v>28.341682590886659</v>
      </c>
      <c r="X281" s="98">
        <v>28.369587785734065</v>
      </c>
      <c r="Y281" s="98">
        <v>49.615265297309911</v>
      </c>
      <c r="DA281" s="63" t="s">
        <v>3404</v>
      </c>
    </row>
    <row r="282" spans="1:105" ht="12" customHeight="1" x14ac:dyDescent="0.25">
      <c r="A282" s="121" t="s">
        <v>92</v>
      </c>
      <c r="B282" s="122"/>
      <c r="C282" s="122">
        <f t="shared" ref="C282:Y282" si="112">C283</f>
        <v>1.997707296584897</v>
      </c>
      <c r="D282" s="122">
        <f t="shared" si="112"/>
        <v>1.0070547791542568</v>
      </c>
      <c r="E282" s="122">
        <f t="shared" si="112"/>
        <v>2.9089579701671551</v>
      </c>
      <c r="F282" s="122">
        <f t="shared" si="112"/>
        <v>2.70741626825667</v>
      </c>
      <c r="G282" s="122">
        <f t="shared" si="112"/>
        <v>3.4130234534398203</v>
      </c>
      <c r="H282" s="122">
        <f t="shared" si="112"/>
        <v>4.1969072392399189</v>
      </c>
      <c r="I282" s="122">
        <f t="shared" si="112"/>
        <v>1.711172804094921</v>
      </c>
      <c r="J282" s="122">
        <f t="shared" si="112"/>
        <v>1.6333862195749642</v>
      </c>
      <c r="K282" s="122">
        <f t="shared" si="112"/>
        <v>2.2588852712612821</v>
      </c>
      <c r="L282" s="122">
        <f t="shared" si="112"/>
        <v>2.3988700890940899</v>
      </c>
      <c r="M282" s="122">
        <f t="shared" si="112"/>
        <v>1.4020280396797258</v>
      </c>
      <c r="N282" s="122">
        <f t="shared" si="112"/>
        <v>1.2080708934195514</v>
      </c>
      <c r="O282" s="122">
        <f t="shared" si="112"/>
        <v>0</v>
      </c>
      <c r="P282" s="122">
        <f t="shared" si="112"/>
        <v>0</v>
      </c>
      <c r="Q282" s="122">
        <f t="shared" si="112"/>
        <v>0</v>
      </c>
      <c r="R282" s="122">
        <f t="shared" si="112"/>
        <v>0.47843316697318899</v>
      </c>
      <c r="S282" s="122">
        <f t="shared" si="112"/>
        <v>0.85257141208984</v>
      </c>
      <c r="T282" s="122">
        <f t="shared" si="112"/>
        <v>1.5976612139317221</v>
      </c>
      <c r="U282" s="122">
        <f t="shared" si="112"/>
        <v>1.0260430810501717</v>
      </c>
      <c r="V282" s="122">
        <f t="shared" si="112"/>
        <v>1.0752662634868728</v>
      </c>
      <c r="W282" s="122">
        <f t="shared" si="112"/>
        <v>1.0508826134808107</v>
      </c>
      <c r="X282" s="122">
        <f t="shared" si="112"/>
        <v>1.1358118878064203</v>
      </c>
      <c r="Y282" s="122">
        <f t="shared" si="112"/>
        <v>0.75259462687124057</v>
      </c>
      <c r="DA282" s="130" t="s">
        <v>3405</v>
      </c>
    </row>
    <row r="283" spans="1:105" ht="12" customHeight="1" x14ac:dyDescent="0.25">
      <c r="A283" s="97" t="s">
        <v>53</v>
      </c>
      <c r="B283" s="98"/>
      <c r="C283" s="98">
        <v>1.997707296584897</v>
      </c>
      <c r="D283" s="98">
        <v>1.0070547791542568</v>
      </c>
      <c r="E283" s="98">
        <v>2.9089579701671551</v>
      </c>
      <c r="F283" s="98">
        <v>2.70741626825667</v>
      </c>
      <c r="G283" s="98">
        <v>3.4130234534398203</v>
      </c>
      <c r="H283" s="98">
        <v>4.1969072392399189</v>
      </c>
      <c r="I283" s="98">
        <v>1.711172804094921</v>
      </c>
      <c r="J283" s="98">
        <v>1.6333862195749642</v>
      </c>
      <c r="K283" s="98">
        <v>2.2588852712612821</v>
      </c>
      <c r="L283" s="98">
        <v>2.3988700890940899</v>
      </c>
      <c r="M283" s="98">
        <v>1.4020280396797258</v>
      </c>
      <c r="N283" s="98">
        <v>1.2080708934195514</v>
      </c>
      <c r="O283" s="98">
        <v>0</v>
      </c>
      <c r="P283" s="98">
        <v>0</v>
      </c>
      <c r="Q283" s="98">
        <v>0</v>
      </c>
      <c r="R283" s="98">
        <v>0.47843316697318899</v>
      </c>
      <c r="S283" s="98">
        <v>0.85257141208984</v>
      </c>
      <c r="T283" s="98">
        <v>1.5976612139317221</v>
      </c>
      <c r="U283" s="98">
        <v>1.0260430810501717</v>
      </c>
      <c r="V283" s="98">
        <v>1.0752662634868728</v>
      </c>
      <c r="W283" s="98">
        <v>1.0508826134808107</v>
      </c>
      <c r="X283" s="98">
        <v>1.1358118878064203</v>
      </c>
      <c r="Y283" s="98">
        <v>0.75259462687124057</v>
      </c>
      <c r="DA283" s="63" t="s">
        <v>3406</v>
      </c>
    </row>
    <row r="284" spans="1:105" ht="12" customHeight="1" x14ac:dyDescent="0.25">
      <c r="A284" s="121" t="s">
        <v>55</v>
      </c>
      <c r="B284" s="122"/>
      <c r="C284" s="122">
        <v>13.821067148348051</v>
      </c>
      <c r="D284" s="122">
        <v>8.3993515093627149</v>
      </c>
      <c r="E284" s="122">
        <v>10.864145112072578</v>
      </c>
      <c r="F284" s="122">
        <v>12.76711988436473</v>
      </c>
      <c r="G284" s="122">
        <v>14.998876888442197</v>
      </c>
      <c r="H284" s="122">
        <v>19.965958978405521</v>
      </c>
      <c r="I284" s="122">
        <v>11.301883363531989</v>
      </c>
      <c r="J284" s="122">
        <v>9.5826624916464276</v>
      </c>
      <c r="K284" s="122">
        <v>9.1103716612529801</v>
      </c>
      <c r="L284" s="122">
        <v>11.236364899567944</v>
      </c>
      <c r="M284" s="122">
        <v>7.0292823346601203</v>
      </c>
      <c r="N284" s="122">
        <v>6.0539557605740253</v>
      </c>
      <c r="O284" s="122">
        <v>0</v>
      </c>
      <c r="P284" s="122">
        <v>0</v>
      </c>
      <c r="Q284" s="122">
        <v>0</v>
      </c>
      <c r="R284" s="122">
        <v>4.8060755568212787</v>
      </c>
      <c r="S284" s="122">
        <v>7.3672580717219622</v>
      </c>
      <c r="T284" s="122">
        <v>11.088695122952258</v>
      </c>
      <c r="U284" s="122">
        <v>12.497746976822722</v>
      </c>
      <c r="V284" s="122">
        <v>12.074336561845513</v>
      </c>
      <c r="W284" s="122">
        <v>12.123415597869057</v>
      </c>
      <c r="X284" s="122">
        <v>10.675828477987469</v>
      </c>
      <c r="Y284" s="122">
        <v>17.501176422496684</v>
      </c>
      <c r="DA284" s="130" t="s">
        <v>3407</v>
      </c>
    </row>
    <row r="285" spans="1:105" ht="12" customHeight="1" x14ac:dyDescent="0.25">
      <c r="A285" s="97" t="s">
        <v>124</v>
      </c>
      <c r="B285" s="98"/>
      <c r="C285" s="98">
        <v>8.2479506108385134</v>
      </c>
      <c r="D285" s="98">
        <v>6.1952421539863618</v>
      </c>
      <c r="E285" s="98">
        <v>9.2082203530104412</v>
      </c>
      <c r="F285" s="98">
        <v>9.4370949668036488</v>
      </c>
      <c r="G285" s="98">
        <v>8.0302972708459297</v>
      </c>
      <c r="H285" s="98">
        <v>11.073506947514897</v>
      </c>
      <c r="I285" s="98">
        <v>5.1088690826739933</v>
      </c>
      <c r="J285" s="98">
        <v>4.212212660515875</v>
      </c>
      <c r="K285" s="98">
        <v>4.6953282259040643</v>
      </c>
      <c r="L285" s="98">
        <v>6.1888767439376631</v>
      </c>
      <c r="M285" s="98">
        <v>3.741263984897035</v>
      </c>
      <c r="N285" s="98">
        <v>2.9448697389887988</v>
      </c>
      <c r="O285" s="98">
        <v>0</v>
      </c>
      <c r="P285" s="98">
        <v>0</v>
      </c>
      <c r="Q285" s="98">
        <v>0</v>
      </c>
      <c r="R285" s="98">
        <v>2.6161428181238553</v>
      </c>
      <c r="S285" s="98">
        <v>3.6470378821889149</v>
      </c>
      <c r="T285" s="98">
        <v>4.6003068747754732</v>
      </c>
      <c r="U285" s="98">
        <v>4.141558707296312</v>
      </c>
      <c r="V285" s="98">
        <v>4.5679961789495023</v>
      </c>
      <c r="W285" s="98">
        <v>5.2397486681638732</v>
      </c>
      <c r="X285" s="98">
        <v>5.327315008533188</v>
      </c>
      <c r="Y285" s="98">
        <v>6.9127669151942204</v>
      </c>
      <c r="DA285" s="63" t="s">
        <v>3408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4.1082874702769992E-3</v>
      </c>
      <c r="E286" s="98">
        <v>1.7554462510274631E-2</v>
      </c>
      <c r="F286" s="98">
        <v>1.4356883681909934E-2</v>
      </c>
      <c r="G286" s="98">
        <v>1.0151540238550676E-2</v>
      </c>
      <c r="H286" s="98">
        <v>1.0247723151150644E-2</v>
      </c>
      <c r="I286" s="98">
        <v>2.2919873562439078E-2</v>
      </c>
      <c r="J286" s="98">
        <v>2.8467209038279831E-2</v>
      </c>
      <c r="K286" s="98">
        <v>2.5866385157490967E-2</v>
      </c>
      <c r="L286" s="98">
        <v>1.8983428506810181E-2</v>
      </c>
      <c r="M286" s="98">
        <v>2.7077648508476703E-4</v>
      </c>
      <c r="N286" s="98">
        <v>1.0506200080847548E-2</v>
      </c>
      <c r="O286" s="98">
        <v>0</v>
      </c>
      <c r="P286" s="98">
        <v>0</v>
      </c>
      <c r="Q286" s="98">
        <v>0</v>
      </c>
      <c r="R286" s="98">
        <v>2.1029881484328824E-2</v>
      </c>
      <c r="S286" s="98">
        <v>2.3660842965040667E-2</v>
      </c>
      <c r="T286" s="98">
        <v>1.7054901099289043E-2</v>
      </c>
      <c r="U286" s="98">
        <v>8.0964752975521675E-3</v>
      </c>
      <c r="V286" s="98">
        <v>2.712658991378589E-2</v>
      </c>
      <c r="W286" s="98">
        <v>5.3463348142843821E-2</v>
      </c>
      <c r="X286" s="98">
        <v>6.6917863947298248E-2</v>
      </c>
      <c r="Y286" s="98">
        <v>1.457227953142083E-2</v>
      </c>
      <c r="DA286" s="63" t="s">
        <v>3409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6.1091248495212796E-4</v>
      </c>
      <c r="E287" s="101">
        <v>1.5748301643559563E-3</v>
      </c>
      <c r="F287" s="101">
        <v>1.6681604403421303E-3</v>
      </c>
      <c r="G287" s="101">
        <v>1.1390646645638056E-3</v>
      </c>
      <c r="H287" s="101">
        <v>1.5357166392363476E-3</v>
      </c>
      <c r="I287" s="101">
        <v>2.8236123431718686E-3</v>
      </c>
      <c r="J287" s="101">
        <v>3.2892222025563351E-3</v>
      </c>
      <c r="K287" s="101">
        <v>2.7909934788306807E-3</v>
      </c>
      <c r="L287" s="101">
        <v>2.0330717281605449E-3</v>
      </c>
      <c r="M287" s="101">
        <v>4.2141499809340767E-5</v>
      </c>
      <c r="N287" s="101">
        <v>1.0674936841857717E-3</v>
      </c>
      <c r="O287" s="101">
        <v>0</v>
      </c>
      <c r="P287" s="101">
        <v>0</v>
      </c>
      <c r="Q287" s="101">
        <v>0</v>
      </c>
      <c r="R287" s="101">
        <v>8.7632990386834846E-4</v>
      </c>
      <c r="S287" s="101">
        <v>1.7877764902406177E-3</v>
      </c>
      <c r="T287" s="101">
        <v>1.4717504482544925E-3</v>
      </c>
      <c r="U287" s="101">
        <v>8.6128146203519676E-4</v>
      </c>
      <c r="V287" s="101">
        <v>2.2846374239223676E-3</v>
      </c>
      <c r="W287" s="101">
        <v>5.1417789140234737E-3</v>
      </c>
      <c r="X287" s="101">
        <v>7.2572851804233885E-3</v>
      </c>
      <c r="Y287" s="101">
        <v>1.1775617441696377E-3</v>
      </c>
      <c r="DA287" s="131" t="s">
        <v>3410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3.4973749853248713E-3</v>
      </c>
      <c r="E288" s="104">
        <v>1.5979632345918676E-2</v>
      </c>
      <c r="F288" s="104">
        <v>1.2688723241567803E-2</v>
      </c>
      <c r="G288" s="104">
        <v>9.0124755739868709E-3</v>
      </c>
      <c r="H288" s="104">
        <v>8.712006511914297E-3</v>
      </c>
      <c r="I288" s="104">
        <v>2.0096261219267209E-2</v>
      </c>
      <c r="J288" s="104">
        <v>2.5177986835723497E-2</v>
      </c>
      <c r="K288" s="104">
        <v>2.3075391678660285E-2</v>
      </c>
      <c r="L288" s="104">
        <v>1.6950356778649638E-2</v>
      </c>
      <c r="M288" s="104">
        <v>2.2863498527542626E-4</v>
      </c>
      <c r="N288" s="104">
        <v>9.4387063966617762E-3</v>
      </c>
      <c r="O288" s="104">
        <v>0</v>
      </c>
      <c r="P288" s="104">
        <v>0</v>
      </c>
      <c r="Q288" s="104">
        <v>0</v>
      </c>
      <c r="R288" s="104">
        <v>2.0153551580460477E-2</v>
      </c>
      <c r="S288" s="104">
        <v>2.187306647480005E-2</v>
      </c>
      <c r="T288" s="104">
        <v>1.558315065103455E-2</v>
      </c>
      <c r="U288" s="104">
        <v>7.2351938355169707E-3</v>
      </c>
      <c r="V288" s="104">
        <v>2.4841952489863522E-2</v>
      </c>
      <c r="W288" s="104">
        <v>4.8321569228820346E-2</v>
      </c>
      <c r="X288" s="104">
        <v>5.9660578766874854E-2</v>
      </c>
      <c r="Y288" s="104">
        <v>1.3394717787251192E-2</v>
      </c>
      <c r="DA288" s="132" t="s">
        <v>3411</v>
      </c>
    </row>
    <row r="289" spans="1:105" ht="12" customHeight="1" x14ac:dyDescent="0.25">
      <c r="A289" s="106" t="s">
        <v>122</v>
      </c>
      <c r="B289" s="101"/>
      <c r="C289" s="101">
        <v>5.0838510086647357</v>
      </c>
      <c r="D289" s="101">
        <v>2.0026949170578767</v>
      </c>
      <c r="E289" s="101">
        <v>1.3978114640331827</v>
      </c>
      <c r="F289" s="101">
        <v>2.8717246203192204</v>
      </c>
      <c r="G289" s="101">
        <v>6.2124633306467283</v>
      </c>
      <c r="H289" s="101">
        <v>7.6308679729677991</v>
      </c>
      <c r="I289" s="101">
        <v>4.3535157864553282</v>
      </c>
      <c r="J289" s="101">
        <v>3.2055982870212132</v>
      </c>
      <c r="K289" s="101">
        <v>2.6297411235359678</v>
      </c>
      <c r="L289" s="101">
        <v>3.6164799858673753</v>
      </c>
      <c r="M289" s="101">
        <v>2.8938973691883025</v>
      </c>
      <c r="N289" s="101">
        <v>2.3091743728175711</v>
      </c>
      <c r="O289" s="101">
        <v>0</v>
      </c>
      <c r="P289" s="101">
        <v>0</v>
      </c>
      <c r="Q289" s="101">
        <v>0</v>
      </c>
      <c r="R289" s="101">
        <v>1.0889934278322009</v>
      </c>
      <c r="S289" s="101">
        <v>2.0360859192107057</v>
      </c>
      <c r="T289" s="101">
        <v>4.2715501356432641</v>
      </c>
      <c r="U289" s="101">
        <v>5.278710877020905</v>
      </c>
      <c r="V289" s="101">
        <v>4.6173191892251362</v>
      </c>
      <c r="W289" s="101">
        <v>3.669798632594981</v>
      </c>
      <c r="X289" s="101">
        <v>2.5495832052753076</v>
      </c>
      <c r="Y289" s="101">
        <v>6.1769420184369421</v>
      </c>
      <c r="DA289" s="131" t="s">
        <v>3412</v>
      </c>
    </row>
    <row r="290" spans="1:105" ht="12" customHeight="1" x14ac:dyDescent="0.25">
      <c r="A290" s="107" t="s">
        <v>121</v>
      </c>
      <c r="B290" s="104"/>
      <c r="C290" s="104">
        <v>0.48926552884480268</v>
      </c>
      <c r="D290" s="104">
        <v>0.19730615084819836</v>
      </c>
      <c r="E290" s="104">
        <v>0.2405588325186796</v>
      </c>
      <c r="F290" s="104">
        <v>0.44394341355995187</v>
      </c>
      <c r="G290" s="104">
        <v>0.74596474671098811</v>
      </c>
      <c r="H290" s="104">
        <v>1.2513363347716746</v>
      </c>
      <c r="I290" s="104">
        <v>1.8165786208402295</v>
      </c>
      <c r="J290" s="104">
        <v>2.1363843350710594</v>
      </c>
      <c r="K290" s="104">
        <v>1.7594359266554558</v>
      </c>
      <c r="L290" s="104">
        <v>1.4120247412560956</v>
      </c>
      <c r="M290" s="104">
        <v>0.39385020408969867</v>
      </c>
      <c r="N290" s="104">
        <v>0.7894054486868084</v>
      </c>
      <c r="O290" s="104">
        <v>0</v>
      </c>
      <c r="P290" s="104">
        <v>0</v>
      </c>
      <c r="Q290" s="104">
        <v>0</v>
      </c>
      <c r="R290" s="104">
        <v>1.0799094293808937</v>
      </c>
      <c r="S290" s="104">
        <v>1.6604734273573012</v>
      </c>
      <c r="T290" s="104">
        <v>2.1997832114342319</v>
      </c>
      <c r="U290" s="104">
        <v>3.0693809172079503</v>
      </c>
      <c r="V290" s="104">
        <v>2.8618946037570887</v>
      </c>
      <c r="W290" s="104">
        <v>3.16040494896736</v>
      </c>
      <c r="X290" s="104">
        <v>2.7320124002316764</v>
      </c>
      <c r="Y290" s="104">
        <v>4.3968952093341018</v>
      </c>
      <c r="DA290" s="132" t="s">
        <v>3413</v>
      </c>
    </row>
    <row r="291" spans="1:105" ht="12" customHeight="1" x14ac:dyDescent="0.25">
      <c r="A291" s="108" t="s">
        <v>53</v>
      </c>
      <c r="B291" s="98"/>
      <c r="C291" s="98">
        <v>0.15243724113723175</v>
      </c>
      <c r="D291" s="98">
        <v>2.6625264032119796E-2</v>
      </c>
      <c r="E291" s="98">
        <v>1.907114263791489E-2</v>
      </c>
      <c r="F291" s="98">
        <v>4.6505824824499546E-2</v>
      </c>
      <c r="G291" s="98">
        <v>7.5331417076330134E-2</v>
      </c>
      <c r="H291" s="98">
        <v>0.17309510437677991</v>
      </c>
      <c r="I291" s="98">
        <v>0.20528321641878597</v>
      </c>
      <c r="J291" s="98">
        <v>0.22584835968681416</v>
      </c>
      <c r="K291" s="98">
        <v>0.17305025654084005</v>
      </c>
      <c r="L291" s="98">
        <v>0.13725693498756236</v>
      </c>
      <c r="M291" s="98">
        <v>5.652762452587453E-2</v>
      </c>
      <c r="N291" s="98">
        <v>7.4957127209910684E-2</v>
      </c>
      <c r="O291" s="98">
        <v>0</v>
      </c>
      <c r="P291" s="98">
        <v>0</v>
      </c>
      <c r="Q291" s="98">
        <v>0</v>
      </c>
      <c r="R291" s="98">
        <v>3.8200503208696744E-2</v>
      </c>
      <c r="S291" s="98">
        <v>0.12306139254150204</v>
      </c>
      <c r="T291" s="98">
        <v>0.18992529292690113</v>
      </c>
      <c r="U291" s="98">
        <v>0.34111477807789869</v>
      </c>
      <c r="V291" s="98">
        <v>0.25956120976275976</v>
      </c>
      <c r="W291" s="98">
        <v>0.29979599417204056</v>
      </c>
      <c r="X291" s="98">
        <v>0.27742517365936914</v>
      </c>
      <c r="Y291" s="98">
        <v>0.3641833813296867</v>
      </c>
      <c r="DA291" s="63" t="s">
        <v>3414</v>
      </c>
    </row>
    <row r="292" spans="1:105" ht="12" customHeight="1" x14ac:dyDescent="0.25">
      <c r="A292" s="108" t="s">
        <v>52</v>
      </c>
      <c r="B292" s="98"/>
      <c r="C292" s="98">
        <v>0.33682828770757089</v>
      </c>
      <c r="D292" s="98">
        <v>0.17068088681607857</v>
      </c>
      <c r="E292" s="98">
        <v>0.2214876898807647</v>
      </c>
      <c r="F292" s="98">
        <v>0.39743758873545232</v>
      </c>
      <c r="G292" s="98">
        <v>0.67063332963465794</v>
      </c>
      <c r="H292" s="98">
        <v>1.0782412303948947</v>
      </c>
      <c r="I292" s="98">
        <v>1.6112954044214436</v>
      </c>
      <c r="J292" s="98">
        <v>1.910535975384245</v>
      </c>
      <c r="K292" s="98">
        <v>1.5863856701146157</v>
      </c>
      <c r="L292" s="98">
        <v>1.2747678062685333</v>
      </c>
      <c r="M292" s="98">
        <v>0.33732257956382417</v>
      </c>
      <c r="N292" s="98">
        <v>0.71444832147689774</v>
      </c>
      <c r="O292" s="98">
        <v>0</v>
      </c>
      <c r="P292" s="98">
        <v>0</v>
      </c>
      <c r="Q292" s="98">
        <v>0</v>
      </c>
      <c r="R292" s="98">
        <v>1.041708926172197</v>
      </c>
      <c r="S292" s="98">
        <v>1.5374120348157991</v>
      </c>
      <c r="T292" s="98">
        <v>2.0098579185073309</v>
      </c>
      <c r="U292" s="98">
        <v>2.7282661391300516</v>
      </c>
      <c r="V292" s="98">
        <v>2.6023333939943289</v>
      </c>
      <c r="W292" s="98">
        <v>2.8606089547953193</v>
      </c>
      <c r="X292" s="98">
        <v>2.4545872265723072</v>
      </c>
      <c r="Y292" s="98">
        <v>4.0327118280044152</v>
      </c>
      <c r="DA292" s="63" t="s">
        <v>3415</v>
      </c>
    </row>
    <row r="293" spans="1:105" ht="12" customHeight="1" x14ac:dyDescent="0.25">
      <c r="A293" s="121" t="s">
        <v>54</v>
      </c>
      <c r="B293" s="122"/>
      <c r="C293" s="122">
        <v>6.9905135854241012</v>
      </c>
      <c r="D293" s="122">
        <v>4.369709677981735</v>
      </c>
      <c r="E293" s="122">
        <v>6.0106620971106715</v>
      </c>
      <c r="F293" s="122">
        <v>7.1721316412561089</v>
      </c>
      <c r="G293" s="122">
        <v>8.5678415890338009</v>
      </c>
      <c r="H293" s="122">
        <v>12.755427743140148</v>
      </c>
      <c r="I293" s="122">
        <v>7.6046595702856203</v>
      </c>
      <c r="J293" s="122">
        <v>6.5683738992912621</v>
      </c>
      <c r="K293" s="122">
        <v>6.1301722824070559</v>
      </c>
      <c r="L293" s="122">
        <v>7.2532532023095211</v>
      </c>
      <c r="M293" s="122">
        <v>4.0210845962551973</v>
      </c>
      <c r="N293" s="122">
        <v>3.5366384947441087</v>
      </c>
      <c r="O293" s="122">
        <v>0</v>
      </c>
      <c r="P293" s="122">
        <v>0</v>
      </c>
      <c r="Q293" s="122">
        <v>0</v>
      </c>
      <c r="R293" s="122">
        <v>2.8850009921728224</v>
      </c>
      <c r="S293" s="122">
        <v>4.3073385912390023</v>
      </c>
      <c r="T293" s="122">
        <v>6.6997402093829708</v>
      </c>
      <c r="U293" s="122">
        <v>7.083133262063158</v>
      </c>
      <c r="V293" s="122">
        <v>6.8456197809827311</v>
      </c>
      <c r="W293" s="122">
        <v>6.8813812340200808</v>
      </c>
      <c r="X293" s="122">
        <v>5.9851271915101769</v>
      </c>
      <c r="Y293" s="122">
        <v>10.253446125207923</v>
      </c>
      <c r="DA293" s="130" t="s">
        <v>3416</v>
      </c>
    </row>
    <row r="294" spans="1:105" ht="12" customHeight="1" x14ac:dyDescent="0.25">
      <c r="A294" s="97" t="s">
        <v>50</v>
      </c>
      <c r="B294" s="98"/>
      <c r="C294" s="98">
        <v>1.730937940376851</v>
      </c>
      <c r="D294" s="98">
        <v>1.4601592721322232</v>
      </c>
      <c r="E294" s="98">
        <v>1.9517477156843066</v>
      </c>
      <c r="F294" s="98">
        <v>2.3770142468361009</v>
      </c>
      <c r="G294" s="98">
        <v>2.5151220950362698</v>
      </c>
      <c r="H294" s="98">
        <v>2.9430753582215541</v>
      </c>
      <c r="I294" s="98">
        <v>1.8612209251030361</v>
      </c>
      <c r="J294" s="98">
        <v>1.6085747872430955</v>
      </c>
      <c r="K294" s="98">
        <v>1.7785462083664618</v>
      </c>
      <c r="L294" s="98">
        <v>2.1738307253911149</v>
      </c>
      <c r="M294" s="98">
        <v>1.297609065831945</v>
      </c>
      <c r="N294" s="98">
        <v>0.99880072333954217</v>
      </c>
      <c r="O294" s="98">
        <v>0</v>
      </c>
      <c r="P294" s="98">
        <v>0</v>
      </c>
      <c r="Q294" s="98">
        <v>0</v>
      </c>
      <c r="R294" s="98">
        <v>0.78311034209241914</v>
      </c>
      <c r="S294" s="98">
        <v>1.242700467075968</v>
      </c>
      <c r="T294" s="98">
        <v>1.6172409131252297</v>
      </c>
      <c r="U294" s="98">
        <v>1.3971297704578112</v>
      </c>
      <c r="V294" s="98">
        <v>1.4150377074084564</v>
      </c>
      <c r="W294" s="98">
        <v>1.6198949750030187</v>
      </c>
      <c r="X294" s="98">
        <v>1.5022235323810587</v>
      </c>
      <c r="Y294" s="98">
        <v>2.4156852496948655</v>
      </c>
      <c r="DA294" s="63" t="s">
        <v>3417</v>
      </c>
    </row>
    <row r="295" spans="1:105" ht="12" customHeight="1" x14ac:dyDescent="0.25">
      <c r="A295" s="109" t="s">
        <v>120</v>
      </c>
      <c r="B295" s="33"/>
      <c r="C295" s="33">
        <v>5.2595756450472502</v>
      </c>
      <c r="D295" s="33">
        <v>2.9095504058495121</v>
      </c>
      <c r="E295" s="33">
        <v>4.0589143814263648</v>
      </c>
      <c r="F295" s="33">
        <v>4.7951173944200081</v>
      </c>
      <c r="G295" s="33">
        <v>6.0527194939975306</v>
      </c>
      <c r="H295" s="33">
        <v>9.8123523849185936</v>
      </c>
      <c r="I295" s="33">
        <v>5.7434386451825841</v>
      </c>
      <c r="J295" s="33">
        <v>4.9597991120481666</v>
      </c>
      <c r="K295" s="33">
        <v>4.3516260740405945</v>
      </c>
      <c r="L295" s="33">
        <v>5.0794224769184062</v>
      </c>
      <c r="M295" s="33">
        <v>2.7234755304232521</v>
      </c>
      <c r="N295" s="33">
        <v>2.5378377714045666</v>
      </c>
      <c r="O295" s="33">
        <v>0</v>
      </c>
      <c r="P295" s="33">
        <v>0</v>
      </c>
      <c r="Q295" s="33">
        <v>0</v>
      </c>
      <c r="R295" s="33">
        <v>2.1018906500804033</v>
      </c>
      <c r="S295" s="33">
        <v>3.0646381241630345</v>
      </c>
      <c r="T295" s="33">
        <v>5.0824992962577413</v>
      </c>
      <c r="U295" s="33">
        <v>5.686003491605347</v>
      </c>
      <c r="V295" s="33">
        <v>5.4305820735742749</v>
      </c>
      <c r="W295" s="33">
        <v>5.2614862590170617</v>
      </c>
      <c r="X295" s="33">
        <v>4.4829036591291178</v>
      </c>
      <c r="Y295" s="33">
        <v>7.8377608755130561</v>
      </c>
      <c r="DA295" s="60" t="s">
        <v>3418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52.462473515417344</v>
      </c>
      <c r="D297" s="117">
        <f t="shared" si="113"/>
        <v>30.082032011002177</v>
      </c>
      <c r="E297" s="117">
        <f t="shared" si="113"/>
        <v>44.828690088167555</v>
      </c>
      <c r="F297" s="117">
        <f t="shared" si="113"/>
        <v>53.916482099720511</v>
      </c>
      <c r="G297" s="117">
        <f t="shared" si="113"/>
        <v>66.847669186750267</v>
      </c>
      <c r="H297" s="117">
        <f t="shared" si="113"/>
        <v>96.938583199375998</v>
      </c>
      <c r="I297" s="117">
        <f t="shared" si="113"/>
        <v>54.277601600323415</v>
      </c>
      <c r="J297" s="117">
        <f t="shared" si="113"/>
        <v>44.984023482740533</v>
      </c>
      <c r="K297" s="117">
        <f t="shared" si="113"/>
        <v>43.470353588989219</v>
      </c>
      <c r="L297" s="117">
        <f t="shared" si="113"/>
        <v>58.251760572857322</v>
      </c>
      <c r="M297" s="117">
        <f t="shared" si="113"/>
        <v>34.271987284643807</v>
      </c>
      <c r="N297" s="117">
        <f t="shared" si="113"/>
        <v>29.523779322125705</v>
      </c>
      <c r="O297" s="117">
        <f t="shared" si="113"/>
        <v>0</v>
      </c>
      <c r="P297" s="117">
        <f t="shared" si="113"/>
        <v>0</v>
      </c>
      <c r="Q297" s="117">
        <f t="shared" si="113"/>
        <v>0</v>
      </c>
      <c r="R297" s="117">
        <f t="shared" ref="R297:V297" si="114">R298+R300+R302+R311</f>
        <v>17.246291289188861</v>
      </c>
      <c r="S297" s="117">
        <f t="shared" si="114"/>
        <v>29.032115989859975</v>
      </c>
      <c r="T297" s="117">
        <f t="shared" si="114"/>
        <v>53.621860519033582</v>
      </c>
      <c r="U297" s="117">
        <f t="shared" si="114"/>
        <v>54.602568374521283</v>
      </c>
      <c r="V297" s="117">
        <f t="shared" si="114"/>
        <v>51.289382304936659</v>
      </c>
      <c r="W297" s="117">
        <f t="shared" ref="W297:Y297" si="115">W298+W300+W302+W311</f>
        <v>43.397033660730145</v>
      </c>
      <c r="X297" s="117">
        <f t="shared" si="115"/>
        <v>42.309549175566914</v>
      </c>
      <c r="Y297" s="117">
        <f t="shared" si="115"/>
        <v>69.010972596590392</v>
      </c>
      <c r="DA297" s="129" t="s">
        <v>3570</v>
      </c>
    </row>
    <row r="298" spans="1:105" ht="12" customHeight="1" x14ac:dyDescent="0.25">
      <c r="A298" s="121" t="s">
        <v>57</v>
      </c>
      <c r="B298" s="122"/>
      <c r="C298" s="122">
        <f t="shared" ref="C298:Y298" si="116">C299</f>
        <v>35.015654723325547</v>
      </c>
      <c r="D298" s="122">
        <f t="shared" si="116"/>
        <v>19.890700394447649</v>
      </c>
      <c r="E298" s="122">
        <f t="shared" si="116"/>
        <v>27.541599108883819</v>
      </c>
      <c r="F298" s="122">
        <f t="shared" si="116"/>
        <v>34.789655658193482</v>
      </c>
      <c r="G298" s="122">
        <f t="shared" si="116"/>
        <v>43.033826662406369</v>
      </c>
      <c r="H298" s="122">
        <f t="shared" si="116"/>
        <v>64.545034412477179</v>
      </c>
      <c r="I298" s="122">
        <f t="shared" si="116"/>
        <v>36.791308107519448</v>
      </c>
      <c r="J298" s="122">
        <f t="shared" si="116"/>
        <v>29.17990602604441</v>
      </c>
      <c r="K298" s="122">
        <f t="shared" si="116"/>
        <v>26.457567200758238</v>
      </c>
      <c r="L298" s="122">
        <f t="shared" si="116"/>
        <v>38.603067128500129</v>
      </c>
      <c r="M298" s="122">
        <f t="shared" si="116"/>
        <v>22.593337812430409</v>
      </c>
      <c r="N298" s="122">
        <f t="shared" si="116"/>
        <v>18.977580486771881</v>
      </c>
      <c r="O298" s="122">
        <f t="shared" si="116"/>
        <v>0</v>
      </c>
      <c r="P298" s="122">
        <f t="shared" si="116"/>
        <v>0</v>
      </c>
      <c r="Q298" s="122">
        <f t="shared" si="116"/>
        <v>0</v>
      </c>
      <c r="R298" s="122">
        <f t="shared" si="116"/>
        <v>9.5921337051957813</v>
      </c>
      <c r="S298" s="122">
        <f t="shared" si="116"/>
        <v>16.832033075383613</v>
      </c>
      <c r="T298" s="122">
        <f t="shared" si="116"/>
        <v>33.729717599776741</v>
      </c>
      <c r="U298" s="122">
        <f t="shared" si="116"/>
        <v>35.013580016303777</v>
      </c>
      <c r="V298" s="122">
        <f t="shared" si="116"/>
        <v>31.868741061924514</v>
      </c>
      <c r="W298" s="122">
        <f t="shared" si="116"/>
        <v>23.808184298038928</v>
      </c>
      <c r="X298" s="122">
        <f t="shared" si="116"/>
        <v>24.226513961633344</v>
      </c>
      <c r="Y298" s="122">
        <f t="shared" si="116"/>
        <v>43.020896097922133</v>
      </c>
      <c r="DA298" s="130" t="s">
        <v>3571</v>
      </c>
    </row>
    <row r="299" spans="1:105" ht="12" customHeight="1" x14ac:dyDescent="0.25">
      <c r="A299" s="97" t="s">
        <v>53</v>
      </c>
      <c r="B299" s="98"/>
      <c r="C299" s="98">
        <v>35.015654723325547</v>
      </c>
      <c r="D299" s="98">
        <v>19.890700394447649</v>
      </c>
      <c r="E299" s="98">
        <v>27.541599108883819</v>
      </c>
      <c r="F299" s="98">
        <v>34.789655658193482</v>
      </c>
      <c r="G299" s="98">
        <v>43.033826662406369</v>
      </c>
      <c r="H299" s="98">
        <v>64.545034412477179</v>
      </c>
      <c r="I299" s="98">
        <v>36.791308107519448</v>
      </c>
      <c r="J299" s="98">
        <v>29.17990602604441</v>
      </c>
      <c r="K299" s="98">
        <v>26.457567200758238</v>
      </c>
      <c r="L299" s="98">
        <v>38.603067128500129</v>
      </c>
      <c r="M299" s="98">
        <v>22.593337812430409</v>
      </c>
      <c r="N299" s="98">
        <v>18.977580486771881</v>
      </c>
      <c r="O299" s="98">
        <v>0</v>
      </c>
      <c r="P299" s="98">
        <v>0</v>
      </c>
      <c r="Q299" s="98">
        <v>0</v>
      </c>
      <c r="R299" s="98">
        <v>9.5921337051957813</v>
      </c>
      <c r="S299" s="98">
        <v>16.832033075383613</v>
      </c>
      <c r="T299" s="98">
        <v>33.729717599776741</v>
      </c>
      <c r="U299" s="98">
        <v>35.013580016303777</v>
      </c>
      <c r="V299" s="98">
        <v>31.868741061924514</v>
      </c>
      <c r="W299" s="98">
        <v>23.808184298038928</v>
      </c>
      <c r="X299" s="98">
        <v>24.226513961633344</v>
      </c>
      <c r="Y299" s="98">
        <v>43.020896097922133</v>
      </c>
      <c r="DA299" s="63" t="s">
        <v>3572</v>
      </c>
    </row>
    <row r="300" spans="1:105" ht="12" customHeight="1" x14ac:dyDescent="0.25">
      <c r="A300" s="121" t="s">
        <v>92</v>
      </c>
      <c r="B300" s="122"/>
      <c r="C300" s="122">
        <f t="shared" ref="C300:Y300" si="117">C301</f>
        <v>4.3448321684914646</v>
      </c>
      <c r="D300" s="122">
        <f t="shared" si="117"/>
        <v>2.2785087013955505</v>
      </c>
      <c r="E300" s="122">
        <f t="shared" si="117"/>
        <v>6.8404100892892412</v>
      </c>
      <c r="F300" s="122">
        <f t="shared" si="117"/>
        <v>6.6092480462121852</v>
      </c>
      <c r="G300" s="122">
        <f t="shared" si="117"/>
        <v>8.6419942800268021</v>
      </c>
      <c r="H300" s="122">
        <f t="shared" si="117"/>
        <v>11.013172169916499</v>
      </c>
      <c r="I300" s="122">
        <f t="shared" si="117"/>
        <v>4.649991194603456</v>
      </c>
      <c r="J300" s="122">
        <f t="shared" si="117"/>
        <v>4.5938851613067531</v>
      </c>
      <c r="K300" s="122">
        <f t="shared" si="117"/>
        <v>6.5726553316594805</v>
      </c>
      <c r="L300" s="122">
        <f t="shared" si="117"/>
        <v>7.2183795778976769</v>
      </c>
      <c r="M300" s="122">
        <f t="shared" si="117"/>
        <v>4.3784813781186473</v>
      </c>
      <c r="N300" s="122">
        <f t="shared" si="117"/>
        <v>3.9322824176616091</v>
      </c>
      <c r="O300" s="122">
        <f t="shared" si="117"/>
        <v>0</v>
      </c>
      <c r="P300" s="122">
        <f t="shared" si="117"/>
        <v>0</v>
      </c>
      <c r="Q300" s="122">
        <f t="shared" si="117"/>
        <v>0</v>
      </c>
      <c r="R300" s="122">
        <f t="shared" si="117"/>
        <v>1.7708848310188614</v>
      </c>
      <c r="S300" s="122">
        <f t="shared" si="117"/>
        <v>3.1581447208523286</v>
      </c>
      <c r="T300" s="122">
        <f t="shared" si="117"/>
        <v>5.9231781091680658</v>
      </c>
      <c r="U300" s="122">
        <f t="shared" si="117"/>
        <v>3.8075459186600553</v>
      </c>
      <c r="V300" s="122">
        <f t="shared" si="117"/>
        <v>4.0009532669948218</v>
      </c>
      <c r="W300" s="122">
        <f t="shared" si="117"/>
        <v>3.9446914043580592</v>
      </c>
      <c r="X300" s="122">
        <f t="shared" si="117"/>
        <v>4.3098272014347305</v>
      </c>
      <c r="Y300" s="122">
        <f t="shared" si="117"/>
        <v>2.8903211386826082</v>
      </c>
      <c r="DA300" s="130" t="s">
        <v>3573</v>
      </c>
    </row>
    <row r="301" spans="1:105" ht="12" customHeight="1" x14ac:dyDescent="0.25">
      <c r="A301" s="97" t="s">
        <v>53</v>
      </c>
      <c r="B301" s="98"/>
      <c r="C301" s="98">
        <v>4.3448321684914646</v>
      </c>
      <c r="D301" s="98">
        <v>2.2785087013955505</v>
      </c>
      <c r="E301" s="98">
        <v>6.8404100892892412</v>
      </c>
      <c r="F301" s="98">
        <v>6.6092480462121852</v>
      </c>
      <c r="G301" s="98">
        <v>8.6419942800268021</v>
      </c>
      <c r="H301" s="98">
        <v>11.013172169916499</v>
      </c>
      <c r="I301" s="98">
        <v>4.649991194603456</v>
      </c>
      <c r="J301" s="98">
        <v>4.5938851613067531</v>
      </c>
      <c r="K301" s="98">
        <v>6.5726553316594805</v>
      </c>
      <c r="L301" s="98">
        <v>7.2183795778976769</v>
      </c>
      <c r="M301" s="98">
        <v>4.3784813781186473</v>
      </c>
      <c r="N301" s="98">
        <v>3.9322824176616091</v>
      </c>
      <c r="O301" s="98">
        <v>0</v>
      </c>
      <c r="P301" s="98">
        <v>0</v>
      </c>
      <c r="Q301" s="98">
        <v>0</v>
      </c>
      <c r="R301" s="98">
        <v>1.7708848310188614</v>
      </c>
      <c r="S301" s="98">
        <v>3.1581447208523286</v>
      </c>
      <c r="T301" s="98">
        <v>5.9231781091680658</v>
      </c>
      <c r="U301" s="98">
        <v>3.8075459186600553</v>
      </c>
      <c r="V301" s="98">
        <v>4.0009532669948218</v>
      </c>
      <c r="W301" s="98">
        <v>3.9446914043580592</v>
      </c>
      <c r="X301" s="98">
        <v>4.3098272014347305</v>
      </c>
      <c r="Y301" s="98">
        <v>2.8903211386826082</v>
      </c>
      <c r="DA301" s="63" t="s">
        <v>3574</v>
      </c>
    </row>
    <row r="302" spans="1:105" ht="12" customHeight="1" x14ac:dyDescent="0.25">
      <c r="A302" s="121" t="s">
        <v>55</v>
      </c>
      <c r="B302" s="122"/>
      <c r="C302" s="122">
        <v>8.2180230979631652</v>
      </c>
      <c r="D302" s="122">
        <v>4.9193153024502401</v>
      </c>
      <c r="E302" s="122">
        <v>6.3121566497564432</v>
      </c>
      <c r="F302" s="122">
        <v>7.5838347184111479</v>
      </c>
      <c r="G302" s="122">
        <v>9.2111482263723907</v>
      </c>
      <c r="H302" s="122">
        <v>12.350004989497418</v>
      </c>
      <c r="I302" s="122">
        <v>7.4604427303129164</v>
      </c>
      <c r="J302" s="122">
        <v>6.5573496572152159</v>
      </c>
      <c r="K302" s="122">
        <v>6.1370688304112209</v>
      </c>
      <c r="L302" s="122">
        <v>7.3391959838951042</v>
      </c>
      <c r="M302" s="122">
        <v>4.4855114326818741</v>
      </c>
      <c r="N302" s="122">
        <v>4.101823198908555</v>
      </c>
      <c r="O302" s="122">
        <v>0</v>
      </c>
      <c r="P302" s="122">
        <v>0</v>
      </c>
      <c r="Q302" s="122">
        <v>0</v>
      </c>
      <c r="R302" s="122">
        <v>3.7462414673814157</v>
      </c>
      <c r="S302" s="122">
        <v>5.807516947358776</v>
      </c>
      <c r="T302" s="122">
        <v>8.7643402860857584</v>
      </c>
      <c r="U302" s="122">
        <v>10.099178679672377</v>
      </c>
      <c r="V302" s="122">
        <v>9.8595711904556644</v>
      </c>
      <c r="W302" s="122">
        <v>10.045085509163005</v>
      </c>
      <c r="X302" s="122">
        <v>8.8927107550422964</v>
      </c>
      <c r="Y302" s="122">
        <v>14.642908029505932</v>
      </c>
      <c r="DA302" s="130" t="s">
        <v>3575</v>
      </c>
    </row>
    <row r="303" spans="1:105" ht="12" customHeight="1" x14ac:dyDescent="0.25">
      <c r="A303" s="97" t="s">
        <v>124</v>
      </c>
      <c r="B303" s="98"/>
      <c r="C303" s="98">
        <v>4.6066968174337788</v>
      </c>
      <c r="D303" s="98">
        <v>3.473002720671575</v>
      </c>
      <c r="E303" s="98">
        <v>5.183719316791584</v>
      </c>
      <c r="F303" s="98">
        <v>5.335136444671674</v>
      </c>
      <c r="G303" s="98">
        <v>4.5611538819870372</v>
      </c>
      <c r="H303" s="98">
        <v>6.3217149936052053</v>
      </c>
      <c r="I303" s="98">
        <v>2.9328592436391761</v>
      </c>
      <c r="J303" s="98">
        <v>2.4337219270374395</v>
      </c>
      <c r="K303" s="98">
        <v>2.7336019403920711</v>
      </c>
      <c r="L303" s="98">
        <v>3.6352198111981511</v>
      </c>
      <c r="M303" s="98">
        <v>2.2370751742335422</v>
      </c>
      <c r="N303" s="98">
        <v>1.8121683171615031</v>
      </c>
      <c r="O303" s="98">
        <v>0</v>
      </c>
      <c r="P303" s="98">
        <v>0</v>
      </c>
      <c r="Q303" s="98">
        <v>0</v>
      </c>
      <c r="R303" s="98">
        <v>1.8772018569817537</v>
      </c>
      <c r="S303" s="98">
        <v>2.6781652037879518</v>
      </c>
      <c r="T303" s="98">
        <v>3.4474516315235357</v>
      </c>
      <c r="U303" s="98">
        <v>3.1567746233495648</v>
      </c>
      <c r="V303" s="98">
        <v>3.5279252332898827</v>
      </c>
      <c r="W303" s="98">
        <v>4.0792395578818752</v>
      </c>
      <c r="X303" s="98">
        <v>4.1654536286295807</v>
      </c>
      <c r="Y303" s="98">
        <v>5.4169812566657729</v>
      </c>
      <c r="DA303" s="63" t="s">
        <v>3576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3.8398475908493789E-3</v>
      </c>
      <c r="E304" s="98">
        <v>1.6866174721174625E-2</v>
      </c>
      <c r="F304" s="98">
        <v>1.3631795616290682E-2</v>
      </c>
      <c r="G304" s="98">
        <v>9.6594565064950094E-3</v>
      </c>
      <c r="H304" s="98">
        <v>9.5887263216551631E-3</v>
      </c>
      <c r="I304" s="98">
        <v>2.1717218309205175E-2</v>
      </c>
      <c r="J304" s="98">
        <v>2.7078425593789274E-2</v>
      </c>
      <c r="K304" s="98">
        <v>2.47002972917038E-2</v>
      </c>
      <c r="L304" s="98">
        <v>1.8144541592725251E-2</v>
      </c>
      <c r="M304" s="98">
        <v>2.5383334160874403E-4</v>
      </c>
      <c r="N304" s="98">
        <v>1.0095604122099274E-2</v>
      </c>
      <c r="O304" s="98">
        <v>0</v>
      </c>
      <c r="P304" s="98">
        <v>0</v>
      </c>
      <c r="Q304" s="98">
        <v>0</v>
      </c>
      <c r="R304" s="98">
        <v>2.0782358276896888E-2</v>
      </c>
      <c r="S304" s="98">
        <v>2.3185901971161521E-2</v>
      </c>
      <c r="T304" s="98">
        <v>1.6686074569404252E-2</v>
      </c>
      <c r="U304" s="98">
        <v>7.8916789067352538E-3</v>
      </c>
      <c r="V304" s="98">
        <v>2.6606408873149655E-2</v>
      </c>
      <c r="W304" s="98">
        <v>5.2324537552741392E-2</v>
      </c>
      <c r="X304" s="98">
        <v>6.5335085500637102E-2</v>
      </c>
      <c r="Y304" s="98">
        <v>1.4317478524737212E-2</v>
      </c>
      <c r="DA304" s="63" t="s">
        <v>3577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3.4247260552450773E-4</v>
      </c>
      <c r="E305" s="101">
        <v>8.8654237525594745E-4</v>
      </c>
      <c r="F305" s="101">
        <v>9.4307237472287912E-4</v>
      </c>
      <c r="G305" s="101">
        <v>6.4698093250813919E-4</v>
      </c>
      <c r="H305" s="101">
        <v>8.7671980974086559E-4</v>
      </c>
      <c r="I305" s="101">
        <v>1.6209570899379671E-3</v>
      </c>
      <c r="J305" s="101">
        <v>1.9004387580657779E-3</v>
      </c>
      <c r="K305" s="101">
        <v>1.6249056130435155E-3</v>
      </c>
      <c r="L305" s="101">
        <v>1.1941848140756117E-3</v>
      </c>
      <c r="M305" s="101">
        <v>2.5198356333317743E-5</v>
      </c>
      <c r="N305" s="101">
        <v>6.5689772543749885E-4</v>
      </c>
      <c r="O305" s="101">
        <v>0</v>
      </c>
      <c r="P305" s="101">
        <v>0</v>
      </c>
      <c r="Q305" s="101">
        <v>0</v>
      </c>
      <c r="R305" s="101">
        <v>6.2880669643641156E-4</v>
      </c>
      <c r="S305" s="101">
        <v>1.3128354963614713E-3</v>
      </c>
      <c r="T305" s="101">
        <v>1.1029239183697026E-3</v>
      </c>
      <c r="U305" s="101">
        <v>6.5648507121828328E-4</v>
      </c>
      <c r="V305" s="101">
        <v>1.7644563832861335E-3</v>
      </c>
      <c r="W305" s="101">
        <v>4.0029683239210445E-3</v>
      </c>
      <c r="X305" s="101">
        <v>5.6745067337622525E-3</v>
      </c>
      <c r="Y305" s="101">
        <v>9.2276073748602072E-4</v>
      </c>
      <c r="DA305" s="131" t="s">
        <v>3578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3.4973749853248713E-3</v>
      </c>
      <c r="E306" s="104">
        <v>1.5979632345918676E-2</v>
      </c>
      <c r="F306" s="104">
        <v>1.2688723241567803E-2</v>
      </c>
      <c r="G306" s="104">
        <v>9.0124755739868709E-3</v>
      </c>
      <c r="H306" s="104">
        <v>8.712006511914297E-3</v>
      </c>
      <c r="I306" s="104">
        <v>2.0096261219267209E-2</v>
      </c>
      <c r="J306" s="104">
        <v>2.5177986835723497E-2</v>
      </c>
      <c r="K306" s="104">
        <v>2.3075391678660285E-2</v>
      </c>
      <c r="L306" s="104">
        <v>1.6950356778649638E-2</v>
      </c>
      <c r="M306" s="104">
        <v>2.2863498527542626E-4</v>
      </c>
      <c r="N306" s="104">
        <v>9.4387063966617762E-3</v>
      </c>
      <c r="O306" s="104">
        <v>0</v>
      </c>
      <c r="P306" s="104">
        <v>0</v>
      </c>
      <c r="Q306" s="104">
        <v>0</v>
      </c>
      <c r="R306" s="104">
        <v>2.0153551580460477E-2</v>
      </c>
      <c r="S306" s="104">
        <v>2.187306647480005E-2</v>
      </c>
      <c r="T306" s="104">
        <v>1.558315065103455E-2</v>
      </c>
      <c r="U306" s="104">
        <v>7.2351938355169707E-3</v>
      </c>
      <c r="V306" s="104">
        <v>2.4841952489863522E-2</v>
      </c>
      <c r="W306" s="104">
        <v>4.8321569228820346E-2</v>
      </c>
      <c r="X306" s="104">
        <v>5.9660578766874854E-2</v>
      </c>
      <c r="Y306" s="104">
        <v>1.3394717787251192E-2</v>
      </c>
      <c r="DA306" s="132" t="s">
        <v>3579</v>
      </c>
    </row>
    <row r="307" spans="1:105" ht="12" customHeight="1" x14ac:dyDescent="0.25">
      <c r="A307" s="106" t="s">
        <v>122</v>
      </c>
      <c r="B307" s="101"/>
      <c r="C307" s="101">
        <v>3.1791717967985078</v>
      </c>
      <c r="D307" s="101">
        <v>1.2551055728026939</v>
      </c>
      <c r="E307" s="101">
        <v>0.87810300596972168</v>
      </c>
      <c r="F307" s="101">
        <v>1.8083438658679054</v>
      </c>
      <c r="G307" s="101">
        <v>3.9221422380451858</v>
      </c>
      <c r="H307" s="101">
        <v>4.8308786075780379</v>
      </c>
      <c r="I307" s="101">
        <v>2.7642280221710109</v>
      </c>
      <c r="J307" s="101">
        <v>2.0421359575008649</v>
      </c>
      <c r="K307" s="101">
        <v>1.6817155407075393</v>
      </c>
      <c r="L307" s="101">
        <v>2.322902284047438</v>
      </c>
      <c r="M307" s="101">
        <v>1.874249401928658</v>
      </c>
      <c r="N307" s="101">
        <v>1.5159038461223442</v>
      </c>
      <c r="O307" s="101">
        <v>0</v>
      </c>
      <c r="P307" s="101">
        <v>0</v>
      </c>
      <c r="Q307" s="101">
        <v>0</v>
      </c>
      <c r="R307" s="101">
        <v>0.77921447410398159</v>
      </c>
      <c r="S307" s="101">
        <v>1.4793421084866605</v>
      </c>
      <c r="T307" s="101">
        <v>3.1502744798452911</v>
      </c>
      <c r="U307" s="101">
        <v>3.9509335577561324</v>
      </c>
      <c r="V307" s="101">
        <v>3.5056377806295251</v>
      </c>
      <c r="W307" s="101">
        <v>2.8223471212095399</v>
      </c>
      <c r="X307" s="101">
        <v>1.9907205839909574</v>
      </c>
      <c r="Y307" s="101">
        <v>4.8905574215064558</v>
      </c>
      <c r="DA307" s="131" t="s">
        <v>3580</v>
      </c>
    </row>
    <row r="308" spans="1:105" ht="12" customHeight="1" x14ac:dyDescent="0.25">
      <c r="A308" s="107" t="s">
        <v>121</v>
      </c>
      <c r="B308" s="104"/>
      <c r="C308" s="104">
        <v>0.43215448373087767</v>
      </c>
      <c r="D308" s="104">
        <v>0.18736716138512263</v>
      </c>
      <c r="E308" s="104">
        <v>0.23346815227396256</v>
      </c>
      <c r="F308" s="104">
        <v>0.42672261225527808</v>
      </c>
      <c r="G308" s="104">
        <v>0.71819264983367392</v>
      </c>
      <c r="H308" s="104">
        <v>1.1878226619925192</v>
      </c>
      <c r="I308" s="104">
        <v>1.7416382461935247</v>
      </c>
      <c r="J308" s="104">
        <v>2.0544133470831212</v>
      </c>
      <c r="K308" s="104">
        <v>1.6970510520199069</v>
      </c>
      <c r="L308" s="104">
        <v>1.3629293470567896</v>
      </c>
      <c r="M308" s="104">
        <v>0.37393302317806493</v>
      </c>
      <c r="N308" s="104">
        <v>0.76365543150260828</v>
      </c>
      <c r="O308" s="104">
        <v>0</v>
      </c>
      <c r="P308" s="104">
        <v>0</v>
      </c>
      <c r="Q308" s="104">
        <v>0</v>
      </c>
      <c r="R308" s="104">
        <v>1.0690427780187839</v>
      </c>
      <c r="S308" s="104">
        <v>1.6268237331130018</v>
      </c>
      <c r="T308" s="104">
        <v>2.1499281001475272</v>
      </c>
      <c r="U308" s="104">
        <v>2.983578819659944</v>
      </c>
      <c r="V308" s="104">
        <v>2.7994017676631064</v>
      </c>
      <c r="W308" s="104">
        <v>3.0911742925188492</v>
      </c>
      <c r="X308" s="104">
        <v>2.6712014569211209</v>
      </c>
      <c r="Y308" s="104">
        <v>4.3210518728089653</v>
      </c>
      <c r="DA308" s="132" t="s">
        <v>3581</v>
      </c>
    </row>
    <row r="309" spans="1:105" ht="12" customHeight="1" x14ac:dyDescent="0.25">
      <c r="A309" s="108" t="s">
        <v>53</v>
      </c>
      <c r="B309" s="98"/>
      <c r="C309" s="98">
        <v>9.5326196023306775E-2</v>
      </c>
      <c r="D309" s="98">
        <v>1.6686274569044073E-2</v>
      </c>
      <c r="E309" s="98">
        <v>1.1980462393197864E-2</v>
      </c>
      <c r="F309" s="98">
        <v>2.9285023519825773E-2</v>
      </c>
      <c r="G309" s="98">
        <v>4.7559320199015945E-2</v>
      </c>
      <c r="H309" s="98">
        <v>0.1095814315976244</v>
      </c>
      <c r="I309" s="98">
        <v>0.13034284177208116</v>
      </c>
      <c r="J309" s="98">
        <v>0.14387737169887621</v>
      </c>
      <c r="K309" s="98">
        <v>0.11066538190529111</v>
      </c>
      <c r="L309" s="98">
        <v>8.8161540788256332E-2</v>
      </c>
      <c r="M309" s="98">
        <v>3.6610443614240776E-2</v>
      </c>
      <c r="N309" s="98">
        <v>4.9207110025710571E-2</v>
      </c>
      <c r="O309" s="98">
        <v>0</v>
      </c>
      <c r="P309" s="98">
        <v>0</v>
      </c>
      <c r="Q309" s="98">
        <v>0</v>
      </c>
      <c r="R309" s="98">
        <v>2.73338518465868E-2</v>
      </c>
      <c r="S309" s="98">
        <v>8.9411698297202691E-2</v>
      </c>
      <c r="T309" s="98">
        <v>0.14007018164019649</v>
      </c>
      <c r="U309" s="98">
        <v>0.25531268052989231</v>
      </c>
      <c r="V309" s="98">
        <v>0.19706837366877747</v>
      </c>
      <c r="W309" s="98">
        <v>0.23056533772353008</v>
      </c>
      <c r="X309" s="98">
        <v>0.21661423034881364</v>
      </c>
      <c r="Y309" s="98">
        <v>0.28834004480454989</v>
      </c>
      <c r="DA309" s="63" t="s">
        <v>3582</v>
      </c>
    </row>
    <row r="310" spans="1:105" ht="12" customHeight="1" x14ac:dyDescent="0.25">
      <c r="A310" s="108" t="s">
        <v>52</v>
      </c>
      <c r="B310" s="98"/>
      <c r="C310" s="98">
        <v>0.33682828770757089</v>
      </c>
      <c r="D310" s="98">
        <v>0.17068088681607857</v>
      </c>
      <c r="E310" s="98">
        <v>0.2214876898807647</v>
      </c>
      <c r="F310" s="98">
        <v>0.39743758873545232</v>
      </c>
      <c r="G310" s="98">
        <v>0.67063332963465794</v>
      </c>
      <c r="H310" s="98">
        <v>1.0782412303948947</v>
      </c>
      <c r="I310" s="98">
        <v>1.6112954044214436</v>
      </c>
      <c r="J310" s="98">
        <v>1.910535975384245</v>
      </c>
      <c r="K310" s="98">
        <v>1.5863856701146157</v>
      </c>
      <c r="L310" s="98">
        <v>1.2747678062685333</v>
      </c>
      <c r="M310" s="98">
        <v>0.33732257956382417</v>
      </c>
      <c r="N310" s="98">
        <v>0.71444832147689774</v>
      </c>
      <c r="O310" s="98">
        <v>0</v>
      </c>
      <c r="P310" s="98">
        <v>0</v>
      </c>
      <c r="Q310" s="98">
        <v>0</v>
      </c>
      <c r="R310" s="98">
        <v>1.041708926172197</v>
      </c>
      <c r="S310" s="98">
        <v>1.5374120348157991</v>
      </c>
      <c r="T310" s="98">
        <v>2.0098579185073309</v>
      </c>
      <c r="U310" s="98">
        <v>2.7282661391300516</v>
      </c>
      <c r="V310" s="98">
        <v>2.6023333939943289</v>
      </c>
      <c r="W310" s="98">
        <v>2.8606089547953193</v>
      </c>
      <c r="X310" s="98">
        <v>2.4545872265723072</v>
      </c>
      <c r="Y310" s="98">
        <v>4.0327118280044152</v>
      </c>
      <c r="DA310" s="63" t="s">
        <v>3583</v>
      </c>
    </row>
    <row r="311" spans="1:105" ht="12" customHeight="1" x14ac:dyDescent="0.25">
      <c r="A311" s="121" t="s">
        <v>54</v>
      </c>
      <c r="B311" s="122"/>
      <c r="C311" s="122">
        <v>4.8839635256371716</v>
      </c>
      <c r="D311" s="122">
        <v>2.9935076127087381</v>
      </c>
      <c r="E311" s="122">
        <v>4.1345242402380524</v>
      </c>
      <c r="F311" s="122">
        <v>4.9337436769036964</v>
      </c>
      <c r="G311" s="122">
        <v>5.9607000179447081</v>
      </c>
      <c r="H311" s="122">
        <v>9.0303716274848931</v>
      </c>
      <c r="I311" s="122">
        <v>5.3758595678875931</v>
      </c>
      <c r="J311" s="122">
        <v>4.6528826381741544</v>
      </c>
      <c r="K311" s="122">
        <v>4.3030622261602769</v>
      </c>
      <c r="L311" s="122">
        <v>5.0911178825644114</v>
      </c>
      <c r="M311" s="122">
        <v>2.814656661412875</v>
      </c>
      <c r="N311" s="122">
        <v>2.5120932187836611</v>
      </c>
      <c r="O311" s="122">
        <v>0</v>
      </c>
      <c r="P311" s="122">
        <v>0</v>
      </c>
      <c r="Q311" s="122">
        <v>0</v>
      </c>
      <c r="R311" s="122">
        <v>2.1370312855928009</v>
      </c>
      <c r="S311" s="122">
        <v>3.2344212462652555</v>
      </c>
      <c r="T311" s="122">
        <v>5.2046245240030169</v>
      </c>
      <c r="U311" s="122">
        <v>5.6822637598850712</v>
      </c>
      <c r="V311" s="122">
        <v>5.5601167855616538</v>
      </c>
      <c r="W311" s="122">
        <v>5.5990724491701496</v>
      </c>
      <c r="X311" s="122">
        <v>4.8804972574565486</v>
      </c>
      <c r="Y311" s="122">
        <v>8.4568473304797216</v>
      </c>
      <c r="DA311" s="130" t="s">
        <v>3584</v>
      </c>
    </row>
    <row r="312" spans="1:105" ht="12" customHeight="1" x14ac:dyDescent="0.25">
      <c r="A312" s="97" t="s">
        <v>50</v>
      </c>
      <c r="B312" s="98"/>
      <c r="C312" s="98">
        <v>0.9875416768632338</v>
      </c>
      <c r="D312" s="98">
        <v>0.83402144282054735</v>
      </c>
      <c r="E312" s="98">
        <v>1.1161001824592551</v>
      </c>
      <c r="F312" s="98">
        <v>1.3608592917025533</v>
      </c>
      <c r="G312" s="98">
        <v>1.4415904997870466</v>
      </c>
      <c r="H312" s="98">
        <v>1.6888266808037982</v>
      </c>
      <c r="I312" s="98">
        <v>1.0692566363113609</v>
      </c>
      <c r="J312" s="98">
        <v>0.92517762204538179</v>
      </c>
      <c r="K312" s="98">
        <v>1.0241141973416912</v>
      </c>
      <c r="L312" s="98">
        <v>1.2531638954689965</v>
      </c>
      <c r="M312" s="98">
        <v>0.74869432120510404</v>
      </c>
      <c r="N312" s="98">
        <v>0.57656854502590893</v>
      </c>
      <c r="O312" s="98">
        <v>0</v>
      </c>
      <c r="P312" s="98">
        <v>0</v>
      </c>
      <c r="Q312" s="98">
        <v>0</v>
      </c>
      <c r="R312" s="98">
        <v>0.45797398859364635</v>
      </c>
      <c r="S312" s="98">
        <v>0.73553053188458828</v>
      </c>
      <c r="T312" s="98">
        <v>0.96975313006691422</v>
      </c>
      <c r="U312" s="98">
        <v>0.84764491415780663</v>
      </c>
      <c r="V312" s="98">
        <v>0.86560854842570278</v>
      </c>
      <c r="W312" s="98">
        <v>0.99482974410399228</v>
      </c>
      <c r="X312" s="98">
        <v>0.9231607468395826</v>
      </c>
      <c r="Y312" s="98">
        <v>1.4846059368742353</v>
      </c>
      <c r="DA312" s="63" t="s">
        <v>3585</v>
      </c>
    </row>
    <row r="313" spans="1:105" ht="12" customHeight="1" x14ac:dyDescent="0.25">
      <c r="A313" s="109" t="s">
        <v>120</v>
      </c>
      <c r="B313" s="33"/>
      <c r="C313" s="33">
        <v>3.8964218487739375</v>
      </c>
      <c r="D313" s="33">
        <v>2.1594861698881909</v>
      </c>
      <c r="E313" s="33">
        <v>3.0184240577787977</v>
      </c>
      <c r="F313" s="33">
        <v>3.5728843852011432</v>
      </c>
      <c r="G313" s="33">
        <v>4.5191095181576619</v>
      </c>
      <c r="H313" s="33">
        <v>7.3415449466810943</v>
      </c>
      <c r="I313" s="33">
        <v>4.306602931576232</v>
      </c>
      <c r="J313" s="33">
        <v>3.7277050161287728</v>
      </c>
      <c r="K313" s="33">
        <v>3.2789480288185855</v>
      </c>
      <c r="L313" s="33">
        <v>3.8379539870954149</v>
      </c>
      <c r="M313" s="33">
        <v>2.0659623402077707</v>
      </c>
      <c r="N313" s="33">
        <v>1.9355246737577523</v>
      </c>
      <c r="O313" s="33">
        <v>0</v>
      </c>
      <c r="P313" s="33">
        <v>0</v>
      </c>
      <c r="Q313" s="33">
        <v>0</v>
      </c>
      <c r="R313" s="33">
        <v>1.6790572969991544</v>
      </c>
      <c r="S313" s="33">
        <v>2.4988907143806673</v>
      </c>
      <c r="T313" s="33">
        <v>4.2348713939361025</v>
      </c>
      <c r="U313" s="33">
        <v>4.834618845727265</v>
      </c>
      <c r="V313" s="33">
        <v>4.6945082371359508</v>
      </c>
      <c r="W313" s="33">
        <v>4.6042427050661576</v>
      </c>
      <c r="X313" s="33">
        <v>3.9573365106169662</v>
      </c>
      <c r="Y313" s="33">
        <v>6.9722413936054872</v>
      </c>
      <c r="DA313" s="60" t="s">
        <v>3586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0.70619274663932008</v>
      </c>
      <c r="D315" s="154">
        <f t="shared" si="118"/>
        <v>0.70172456348438561</v>
      </c>
      <c r="E315" s="154">
        <f t="shared" si="118"/>
        <v>0.74888113538190637</v>
      </c>
      <c r="F315" s="154">
        <f t="shared" si="118"/>
        <v>0.73844516764555113</v>
      </c>
      <c r="G315" s="154">
        <f t="shared" si="118"/>
        <v>0.75136829225799417</v>
      </c>
      <c r="H315" s="154">
        <f t="shared" si="118"/>
        <v>0.74898350025545934</v>
      </c>
      <c r="I315" s="154">
        <f t="shared" si="118"/>
        <v>0.74264805811577195</v>
      </c>
      <c r="J315" s="154">
        <f t="shared" si="118"/>
        <v>0.75994464494786629</v>
      </c>
      <c r="K315" s="154">
        <f t="shared" si="118"/>
        <v>0.79234371879559951</v>
      </c>
      <c r="L315" s="154">
        <f t="shared" si="118"/>
        <v>0.77522051956461335</v>
      </c>
      <c r="M315" s="154">
        <f t="shared" si="118"/>
        <v>0.77744644482898739</v>
      </c>
      <c r="N315" s="154">
        <f t="shared" si="118"/>
        <v>0.79158221734594503</v>
      </c>
      <c r="O315" s="154" t="str">
        <f t="shared" si="118"/>
        <v/>
      </c>
      <c r="P315" s="154" t="str">
        <f t="shared" si="118"/>
        <v/>
      </c>
      <c r="Q315" s="154" t="str">
        <f t="shared" si="118"/>
        <v/>
      </c>
      <c r="R315" s="154">
        <f t="shared" ref="R315:V315" si="119">IF(R297=0,"",R297/R279)</f>
        <v>0.81664186243354875</v>
      </c>
      <c r="S315" s="154">
        <f t="shared" si="119"/>
        <v>0.83784750872876912</v>
      </c>
      <c r="T315" s="154">
        <f t="shared" si="119"/>
        <v>0.85866377741313216</v>
      </c>
      <c r="U315" s="154">
        <f t="shared" si="119"/>
        <v>0.8521185926579844</v>
      </c>
      <c r="V315" s="154">
        <f t="shared" si="119"/>
        <v>0.87456116105171677</v>
      </c>
      <c r="W315" s="154">
        <f t="shared" ref="W315:Y315" si="120">IF(W297=0,"",W297/W279)</f>
        <v>0.89668179906622814</v>
      </c>
      <c r="X315" s="154">
        <f t="shared" si="120"/>
        <v>0.91645850882502411</v>
      </c>
      <c r="Y315" s="154">
        <f t="shared" si="120"/>
        <v>0.88336891523417282</v>
      </c>
      <c r="DA315" s="129" t="s">
        <v>3738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0.68018132316439794</v>
      </c>
      <c r="D316" s="155">
        <f t="shared" si="121"/>
        <v>0.68370305191594682</v>
      </c>
      <c r="E316" s="155">
        <f t="shared" si="121"/>
        <v>0.68721497150739375</v>
      </c>
      <c r="F316" s="155">
        <f t="shared" si="121"/>
        <v>0.69072521155128008</v>
      </c>
      <c r="G316" s="155">
        <f t="shared" si="121"/>
        <v>0.69422642441530269</v>
      </c>
      <c r="H316" s="155">
        <f t="shared" si="121"/>
        <v>0.69771953717878721</v>
      </c>
      <c r="I316" s="155">
        <f t="shared" si="121"/>
        <v>0.7012027695036579</v>
      </c>
      <c r="J316" s="155">
        <f t="shared" si="121"/>
        <v>0.70466876324504657</v>
      </c>
      <c r="K316" s="155">
        <f t="shared" si="121"/>
        <v>0.70811131044256015</v>
      </c>
      <c r="L316" s="155">
        <f t="shared" si="121"/>
        <v>0.71152884073086542</v>
      </c>
      <c r="M316" s="155">
        <f t="shared" si="121"/>
        <v>0.71429260235694059</v>
      </c>
      <c r="N316" s="155">
        <f t="shared" si="121"/>
        <v>0.71617542448305382</v>
      </c>
      <c r="O316" s="155" t="str">
        <f t="shared" si="121"/>
        <v/>
      </c>
      <c r="P316" s="155" t="str">
        <f t="shared" si="121"/>
        <v/>
      </c>
      <c r="Q316" s="155" t="str">
        <f t="shared" si="121"/>
        <v/>
      </c>
      <c r="R316" s="155">
        <f t="shared" ref="R316:V316" si="122">IF(R298=0,"",R298/R280)</f>
        <v>0.74076025273633195</v>
      </c>
      <c r="S316" s="155">
        <f t="shared" si="122"/>
        <v>0.76081568855780002</v>
      </c>
      <c r="T316" s="155">
        <f t="shared" si="122"/>
        <v>0.78328388058656218</v>
      </c>
      <c r="U316" s="155">
        <f t="shared" si="122"/>
        <v>0.8054342706015043</v>
      </c>
      <c r="V316" s="155">
        <f t="shared" si="122"/>
        <v>0.82453361179736806</v>
      </c>
      <c r="W316" s="155">
        <f t="shared" ref="W316:Y316" si="123">IF(W298=0,"",W298/W280)</f>
        <v>0.84004131447349251</v>
      </c>
      <c r="X316" s="155">
        <f t="shared" si="123"/>
        <v>0.85396073233802472</v>
      </c>
      <c r="Y316" s="155">
        <f t="shared" si="123"/>
        <v>0.86708991356042764</v>
      </c>
      <c r="DA316" s="130" t="s">
        <v>3739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0.68018132316439794</v>
      </c>
      <c r="D317" s="156">
        <f t="shared" si="124"/>
        <v>0.68370305191594682</v>
      </c>
      <c r="E317" s="156">
        <f t="shared" si="124"/>
        <v>0.68721497150739375</v>
      </c>
      <c r="F317" s="156">
        <f t="shared" si="124"/>
        <v>0.69072521155128008</v>
      </c>
      <c r="G317" s="156">
        <f t="shared" si="124"/>
        <v>0.69422642441530269</v>
      </c>
      <c r="H317" s="156">
        <f t="shared" si="124"/>
        <v>0.69771953717878721</v>
      </c>
      <c r="I317" s="156">
        <f t="shared" si="124"/>
        <v>0.7012027695036579</v>
      </c>
      <c r="J317" s="156">
        <f t="shared" si="124"/>
        <v>0.70466876324504657</v>
      </c>
      <c r="K317" s="156">
        <f t="shared" si="124"/>
        <v>0.70811131044256015</v>
      </c>
      <c r="L317" s="156">
        <f t="shared" si="124"/>
        <v>0.71152884073086542</v>
      </c>
      <c r="M317" s="156">
        <f t="shared" si="124"/>
        <v>0.71429260235694059</v>
      </c>
      <c r="N317" s="156">
        <f t="shared" si="124"/>
        <v>0.71617542448305382</v>
      </c>
      <c r="O317" s="156" t="str">
        <f t="shared" si="124"/>
        <v/>
      </c>
      <c r="P317" s="156" t="str">
        <f t="shared" si="124"/>
        <v/>
      </c>
      <c r="Q317" s="156" t="str">
        <f t="shared" si="124"/>
        <v/>
      </c>
      <c r="R317" s="156">
        <f t="shared" ref="R317:V317" si="125">IF(R299=0,"",R299/R281)</f>
        <v>0.74076025273633195</v>
      </c>
      <c r="S317" s="156">
        <f t="shared" si="125"/>
        <v>0.76081568855780002</v>
      </c>
      <c r="T317" s="156">
        <f t="shared" si="125"/>
        <v>0.78328388058656218</v>
      </c>
      <c r="U317" s="156">
        <f t="shared" si="125"/>
        <v>0.8054342706015043</v>
      </c>
      <c r="V317" s="156">
        <f t="shared" si="125"/>
        <v>0.82453361179736806</v>
      </c>
      <c r="W317" s="156">
        <f t="shared" ref="W317:Y317" si="126">IF(W299=0,"",W299/W281)</f>
        <v>0.84004131447349251</v>
      </c>
      <c r="X317" s="156">
        <f t="shared" si="126"/>
        <v>0.85396073233802472</v>
      </c>
      <c r="Y317" s="156">
        <f t="shared" si="126"/>
        <v>0.86708991356042764</v>
      </c>
      <c r="DA317" s="63" t="s">
        <v>3740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2.1749092952300888</v>
      </c>
      <c r="D318" s="155">
        <f t="shared" si="127"/>
        <v>2.2625469324608978</v>
      </c>
      <c r="E318" s="155">
        <f t="shared" si="127"/>
        <v>2.351498426392244</v>
      </c>
      <c r="F318" s="155">
        <f t="shared" si="127"/>
        <v>2.4411643394859039</v>
      </c>
      <c r="G318" s="155">
        <f t="shared" si="127"/>
        <v>2.5320641354857836</v>
      </c>
      <c r="H318" s="155">
        <f t="shared" si="127"/>
        <v>2.6241161746312605</v>
      </c>
      <c r="I318" s="155">
        <f t="shared" si="127"/>
        <v>2.7174293463966919</v>
      </c>
      <c r="J318" s="155">
        <f t="shared" si="127"/>
        <v>2.8124916852195327</v>
      </c>
      <c r="K318" s="155">
        <f t="shared" si="127"/>
        <v>2.9096897550664629</v>
      </c>
      <c r="L318" s="155">
        <f t="shared" si="127"/>
        <v>3.009074818479907</v>
      </c>
      <c r="M318" s="155">
        <f t="shared" si="127"/>
        <v>3.1229627754940279</v>
      </c>
      <c r="N318" s="155">
        <f t="shared" si="127"/>
        <v>3.2550096514045928</v>
      </c>
      <c r="O318" s="155" t="str">
        <f t="shared" si="127"/>
        <v/>
      </c>
      <c r="P318" s="155" t="str">
        <f t="shared" si="127"/>
        <v/>
      </c>
      <c r="Q318" s="155" t="str">
        <f t="shared" si="127"/>
        <v/>
      </c>
      <c r="R318" s="155">
        <f t="shared" ref="R318:V318" si="128">IF(R300=0,"",R300/R282)</f>
        <v>3.7014257231002139</v>
      </c>
      <c r="S318" s="155">
        <f t="shared" si="128"/>
        <v>3.7042582897672132</v>
      </c>
      <c r="T318" s="155">
        <f t="shared" si="128"/>
        <v>3.7074055860638797</v>
      </c>
      <c r="U318" s="155">
        <f t="shared" si="128"/>
        <v>3.7109025819490644</v>
      </c>
      <c r="V318" s="155">
        <f t="shared" si="128"/>
        <v>3.7208953752724772</v>
      </c>
      <c r="W318" s="155">
        <f t="shared" ref="W318:Y318" si="129">IF(W300=0,"",W300/W282)</f>
        <v>3.7536936606955198</v>
      </c>
      <c r="X318" s="155">
        <f t="shared" si="129"/>
        <v>3.7944903092696518</v>
      </c>
      <c r="Y318" s="155">
        <f t="shared" si="129"/>
        <v>3.8404753840703485</v>
      </c>
      <c r="DA318" s="130" t="s">
        <v>3741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2.1749092952300888</v>
      </c>
      <c r="D319" s="156">
        <f t="shared" si="130"/>
        <v>2.2625469324608978</v>
      </c>
      <c r="E319" s="156">
        <f t="shared" si="130"/>
        <v>2.351498426392244</v>
      </c>
      <c r="F319" s="156">
        <f t="shared" si="130"/>
        <v>2.4411643394859039</v>
      </c>
      <c r="G319" s="156">
        <f t="shared" si="130"/>
        <v>2.5320641354857836</v>
      </c>
      <c r="H319" s="156">
        <f t="shared" si="130"/>
        <v>2.6241161746312605</v>
      </c>
      <c r="I319" s="156">
        <f t="shared" si="130"/>
        <v>2.7174293463966919</v>
      </c>
      <c r="J319" s="156">
        <f t="shared" si="130"/>
        <v>2.8124916852195327</v>
      </c>
      <c r="K319" s="156">
        <f t="shared" si="130"/>
        <v>2.9096897550664629</v>
      </c>
      <c r="L319" s="156">
        <f t="shared" si="130"/>
        <v>3.009074818479907</v>
      </c>
      <c r="M319" s="156">
        <f t="shared" si="130"/>
        <v>3.1229627754940279</v>
      </c>
      <c r="N319" s="156">
        <f t="shared" si="130"/>
        <v>3.2550096514045928</v>
      </c>
      <c r="O319" s="156" t="str">
        <f t="shared" si="130"/>
        <v/>
      </c>
      <c r="P319" s="156" t="str">
        <f t="shared" si="130"/>
        <v/>
      </c>
      <c r="Q319" s="156" t="str">
        <f t="shared" si="130"/>
        <v/>
      </c>
      <c r="R319" s="156">
        <f t="shared" ref="R319:V319" si="131">IF(R301=0,"",R301/R283)</f>
        <v>3.7014257231002139</v>
      </c>
      <c r="S319" s="156">
        <f t="shared" si="131"/>
        <v>3.7042582897672132</v>
      </c>
      <c r="T319" s="156">
        <f t="shared" si="131"/>
        <v>3.7074055860638797</v>
      </c>
      <c r="U319" s="156">
        <f t="shared" si="131"/>
        <v>3.7109025819490644</v>
      </c>
      <c r="V319" s="156">
        <f t="shared" si="131"/>
        <v>3.7208953752724772</v>
      </c>
      <c r="W319" s="156">
        <f t="shared" ref="W319:Y319" si="132">IF(W301=0,"",W301/W283)</f>
        <v>3.7536936606955198</v>
      </c>
      <c r="X319" s="156">
        <f t="shared" si="132"/>
        <v>3.7944903092696518</v>
      </c>
      <c r="Y319" s="156">
        <f t="shared" si="132"/>
        <v>3.8404753840703485</v>
      </c>
      <c r="DA319" s="63" t="s">
        <v>3742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0.59460119900693886</v>
      </c>
      <c r="D320" s="155">
        <f t="shared" si="133"/>
        <v>0.58567798918365355</v>
      </c>
      <c r="E320" s="155">
        <f t="shared" si="133"/>
        <v>0.58100813130176043</v>
      </c>
      <c r="F320" s="155">
        <f t="shared" si="133"/>
        <v>0.5940129635422865</v>
      </c>
      <c r="G320" s="155">
        <f t="shared" si="133"/>
        <v>0.61412253029893848</v>
      </c>
      <c r="H320" s="155">
        <f t="shared" si="133"/>
        <v>0.61855305837574592</v>
      </c>
      <c r="I320" s="155">
        <f t="shared" si="133"/>
        <v>0.6601061513681582</v>
      </c>
      <c r="J320" s="155">
        <f t="shared" si="133"/>
        <v>0.68429308273473133</v>
      </c>
      <c r="K320" s="155">
        <f t="shared" si="133"/>
        <v>0.67363539695230934</v>
      </c>
      <c r="L320" s="155">
        <f t="shared" si="133"/>
        <v>0.65316461769386891</v>
      </c>
      <c r="M320" s="155">
        <f t="shared" si="133"/>
        <v>0.63811797835529072</v>
      </c>
      <c r="N320" s="155">
        <f t="shared" si="133"/>
        <v>0.67754429684164519</v>
      </c>
      <c r="O320" s="155" t="str">
        <f t="shared" si="133"/>
        <v/>
      </c>
      <c r="P320" s="155" t="str">
        <f t="shared" si="133"/>
        <v/>
      </c>
      <c r="Q320" s="155" t="str">
        <f t="shared" si="133"/>
        <v/>
      </c>
      <c r="R320" s="155">
        <f t="shared" ref="R320:V320" si="134">IF(R302=0,"",R302/R284)</f>
        <v>0.77948035212729083</v>
      </c>
      <c r="S320" s="155">
        <f t="shared" si="134"/>
        <v>0.7882874321519967</v>
      </c>
      <c r="T320" s="155">
        <f t="shared" si="134"/>
        <v>0.79038517958209831</v>
      </c>
      <c r="U320" s="155">
        <f t="shared" si="134"/>
        <v>0.8080799442012605</v>
      </c>
      <c r="V320" s="155">
        <f t="shared" si="134"/>
        <v>0.81657249985987379</v>
      </c>
      <c r="W320" s="155">
        <f t="shared" ref="W320:Y320" si="135">IF(W302=0,"",W302/W284)</f>
        <v>0.82856893159124545</v>
      </c>
      <c r="X320" s="155">
        <f t="shared" si="135"/>
        <v>0.83297617354739351</v>
      </c>
      <c r="Y320" s="155">
        <f t="shared" si="135"/>
        <v>0.83668135649917663</v>
      </c>
      <c r="DA320" s="130" t="s">
        <v>3743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0.55852623697578696</v>
      </c>
      <c r="D321" s="156">
        <f t="shared" si="136"/>
        <v>0.56059192431031168</v>
      </c>
      <c r="E321" s="156">
        <f t="shared" si="136"/>
        <v>0.56294475132720645</v>
      </c>
      <c r="F321" s="156">
        <f t="shared" si="136"/>
        <v>0.56533673375533366</v>
      </c>
      <c r="G321" s="156">
        <f t="shared" si="136"/>
        <v>0.56799315494164204</v>
      </c>
      <c r="H321" s="156">
        <f t="shared" si="136"/>
        <v>0.57088644307248271</v>
      </c>
      <c r="I321" s="156">
        <f t="shared" si="136"/>
        <v>0.57407210797112673</v>
      </c>
      <c r="J321" s="156">
        <f t="shared" si="136"/>
        <v>0.57777755379031093</v>
      </c>
      <c r="K321" s="156">
        <f t="shared" si="136"/>
        <v>0.58219613387426783</v>
      </c>
      <c r="L321" s="156">
        <f t="shared" si="136"/>
        <v>0.58737957816966446</v>
      </c>
      <c r="M321" s="156">
        <f t="shared" si="136"/>
        <v>0.59794635803950347</v>
      </c>
      <c r="N321" s="156">
        <f t="shared" si="136"/>
        <v>0.61536450769593642</v>
      </c>
      <c r="O321" s="156" t="str">
        <f t="shared" si="136"/>
        <v/>
      </c>
      <c r="P321" s="156" t="str">
        <f t="shared" si="136"/>
        <v/>
      </c>
      <c r="Q321" s="156" t="str">
        <f t="shared" si="136"/>
        <v/>
      </c>
      <c r="R321" s="156">
        <f t="shared" ref="R321:V321" si="137">IF(R303=0,"",R303/R285)</f>
        <v>0.71754563396809246</v>
      </c>
      <c r="S321" s="156">
        <f t="shared" si="137"/>
        <v>0.73433983695846461</v>
      </c>
      <c r="T321" s="156">
        <f t="shared" si="137"/>
        <v>0.7493960132152695</v>
      </c>
      <c r="U321" s="156">
        <f t="shared" si="137"/>
        <v>0.7622189727235249</v>
      </c>
      <c r="V321" s="156">
        <f t="shared" si="137"/>
        <v>0.77231352546822762</v>
      </c>
      <c r="W321" s="156">
        <f t="shared" ref="W321:Y321" si="138">IF(W303=0,"",W303/W285)</f>
        <v>0.77851817257321487</v>
      </c>
      <c r="X321" s="156">
        <f t="shared" si="138"/>
        <v>0.78190488491058618</v>
      </c>
      <c r="Y321" s="156">
        <f t="shared" si="138"/>
        <v>0.78361983314659145</v>
      </c>
      <c r="DA321" s="63" t="s">
        <v>3744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>
        <f t="shared" si="139"/>
        <v>0.93465893480683793</v>
      </c>
      <c r="E322" s="156">
        <f t="shared" si="139"/>
        <v>0.96079129231685945</v>
      </c>
      <c r="F322" s="156">
        <f t="shared" si="139"/>
        <v>0.94949544192986102</v>
      </c>
      <c r="G322" s="156">
        <f t="shared" si="139"/>
        <v>0.95152619991723331</v>
      </c>
      <c r="H322" s="156">
        <f t="shared" si="139"/>
        <v>0.93569334185013697</v>
      </c>
      <c r="I322" s="156">
        <f t="shared" si="139"/>
        <v>0.94752784085140829</v>
      </c>
      <c r="J322" s="156">
        <f t="shared" si="139"/>
        <v>0.95121462583061578</v>
      </c>
      <c r="K322" s="156">
        <f t="shared" si="139"/>
        <v>0.95491879291647119</v>
      </c>
      <c r="L322" s="156">
        <f t="shared" si="139"/>
        <v>0.95580951492592692</v>
      </c>
      <c r="M322" s="156">
        <f t="shared" si="139"/>
        <v>0.93742756698123575</v>
      </c>
      <c r="N322" s="156">
        <f t="shared" si="139"/>
        <v>0.96091869985450062</v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>
        <f t="shared" ref="R322:V322" si="140">IF(R304=0,"",R304/R286)</f>
        <v>0.98822992856063474</v>
      </c>
      <c r="S322" s="156">
        <f t="shared" si="140"/>
        <v>0.97992713131223264</v>
      </c>
      <c r="T322" s="156">
        <f t="shared" si="140"/>
        <v>0.97837416190586024</v>
      </c>
      <c r="U322" s="156">
        <f t="shared" si="140"/>
        <v>0.97470548809321622</v>
      </c>
      <c r="V322" s="156">
        <f t="shared" si="140"/>
        <v>0.98082394277019402</v>
      </c>
      <c r="W322" s="156">
        <f t="shared" ref="W322:Y322" si="141">IF(W304=0,"",W304/W286)</f>
        <v>0.9786992279821356</v>
      </c>
      <c r="X322" s="156">
        <f t="shared" si="141"/>
        <v>0.97634744516191252</v>
      </c>
      <c r="Y322" s="156">
        <f t="shared" si="141"/>
        <v>0.98251467753317423</v>
      </c>
      <c r="DA322" s="63" t="s">
        <v>3745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>
        <f t="shared" si="142"/>
        <v>0.56059192431031168</v>
      </c>
      <c r="E323" s="157">
        <f t="shared" si="142"/>
        <v>0.56294475132720645</v>
      </c>
      <c r="F323" s="157">
        <f t="shared" si="142"/>
        <v>0.56533673375533366</v>
      </c>
      <c r="G323" s="157">
        <f t="shared" si="142"/>
        <v>0.56799315494164204</v>
      </c>
      <c r="H323" s="157">
        <f t="shared" si="142"/>
        <v>0.57088644307248271</v>
      </c>
      <c r="I323" s="157">
        <f t="shared" si="142"/>
        <v>0.57407210797112673</v>
      </c>
      <c r="J323" s="157">
        <f t="shared" si="142"/>
        <v>0.57777755379031093</v>
      </c>
      <c r="K323" s="157">
        <f t="shared" si="142"/>
        <v>0.58219613387426783</v>
      </c>
      <c r="L323" s="157">
        <f t="shared" si="142"/>
        <v>0.58737957816966446</v>
      </c>
      <c r="M323" s="157">
        <f t="shared" si="142"/>
        <v>0.59794635803950347</v>
      </c>
      <c r="N323" s="157">
        <f t="shared" si="142"/>
        <v>0.61536450769593642</v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>
        <f t="shared" ref="R323:V323" si="143">IF(R305=0,"",R305/R287)</f>
        <v>0.71754563396809234</v>
      </c>
      <c r="S323" s="157">
        <f t="shared" si="143"/>
        <v>0.73433983695846461</v>
      </c>
      <c r="T323" s="157">
        <f t="shared" si="143"/>
        <v>0.7493960132152695</v>
      </c>
      <c r="U323" s="157">
        <f t="shared" si="143"/>
        <v>0.7622189727235249</v>
      </c>
      <c r="V323" s="157">
        <f t="shared" si="143"/>
        <v>0.77231352546822762</v>
      </c>
      <c r="W323" s="157">
        <f t="shared" ref="W323:Y323" si="144">IF(W305=0,"",W305/W287)</f>
        <v>0.77851817257321498</v>
      </c>
      <c r="X323" s="157">
        <f t="shared" si="144"/>
        <v>0.78190488491058618</v>
      </c>
      <c r="Y323" s="157">
        <f t="shared" si="144"/>
        <v>0.78361983314659145</v>
      </c>
      <c r="DA323" s="131" t="s">
        <v>3746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>
        <f t="shared" si="145"/>
        <v>1</v>
      </c>
      <c r="E324" s="158">
        <f t="shared" si="145"/>
        <v>1</v>
      </c>
      <c r="F324" s="158">
        <f t="shared" si="145"/>
        <v>1</v>
      </c>
      <c r="G324" s="158">
        <f t="shared" si="145"/>
        <v>1</v>
      </c>
      <c r="H324" s="158">
        <f t="shared" si="145"/>
        <v>1</v>
      </c>
      <c r="I324" s="158">
        <f t="shared" si="145"/>
        <v>1</v>
      </c>
      <c r="J324" s="158">
        <f t="shared" si="145"/>
        <v>1</v>
      </c>
      <c r="K324" s="158">
        <f t="shared" si="145"/>
        <v>1</v>
      </c>
      <c r="L324" s="158">
        <f t="shared" si="145"/>
        <v>1</v>
      </c>
      <c r="M324" s="158">
        <f t="shared" si="145"/>
        <v>1</v>
      </c>
      <c r="N324" s="158">
        <f t="shared" si="145"/>
        <v>1</v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>
        <f t="shared" ref="R324:V324" si="146">IF(R306=0,"",R306/R288)</f>
        <v>1</v>
      </c>
      <c r="S324" s="158">
        <f t="shared" si="146"/>
        <v>1</v>
      </c>
      <c r="T324" s="158">
        <f t="shared" si="146"/>
        <v>1</v>
      </c>
      <c r="U324" s="158">
        <f t="shared" si="146"/>
        <v>1</v>
      </c>
      <c r="V324" s="158">
        <f t="shared" si="146"/>
        <v>1</v>
      </c>
      <c r="W324" s="158">
        <f t="shared" ref="W324:Y324" si="147">IF(W306=0,"",W306/W288)</f>
        <v>1</v>
      </c>
      <c r="X324" s="158">
        <f t="shared" si="147"/>
        <v>1</v>
      </c>
      <c r="Y324" s="158">
        <f t="shared" si="147"/>
        <v>1</v>
      </c>
      <c r="DA324" s="132" t="s">
        <v>3747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0.62534716131138379</v>
      </c>
      <c r="D325" s="157">
        <f t="shared" si="148"/>
        <v>0.62670832292646306</v>
      </c>
      <c r="E325" s="157">
        <f t="shared" si="148"/>
        <v>0.62819845777776251</v>
      </c>
      <c r="F325" s="157">
        <f t="shared" si="148"/>
        <v>0.62970657181846712</v>
      </c>
      <c r="G325" s="157">
        <f t="shared" si="148"/>
        <v>0.63133446900150703</v>
      </c>
      <c r="H325" s="157">
        <f t="shared" si="148"/>
        <v>0.63307065784538941</v>
      </c>
      <c r="I325" s="157">
        <f t="shared" si="148"/>
        <v>0.6349415409887994</v>
      </c>
      <c r="J325" s="157">
        <f t="shared" si="148"/>
        <v>0.63705298501344965</v>
      </c>
      <c r="K325" s="157">
        <f t="shared" si="148"/>
        <v>0.63949851400060742</v>
      </c>
      <c r="L325" s="157">
        <f t="shared" si="148"/>
        <v>0.64231028323811223</v>
      </c>
      <c r="M325" s="157">
        <f t="shared" si="148"/>
        <v>0.64765579522067107</v>
      </c>
      <c r="N325" s="157">
        <f t="shared" si="148"/>
        <v>0.65647006305231648</v>
      </c>
      <c r="O325" s="157" t="str">
        <f t="shared" si="148"/>
        <v/>
      </c>
      <c r="P325" s="157" t="str">
        <f t="shared" si="148"/>
        <v/>
      </c>
      <c r="Q325" s="157" t="str">
        <f t="shared" si="148"/>
        <v/>
      </c>
      <c r="R325" s="157">
        <f t="shared" ref="R325:V325" si="149">IF(R307=0,"",R307/R289)</f>
        <v>0.71553643409503476</v>
      </c>
      <c r="S325" s="157">
        <f t="shared" si="149"/>
        <v>0.72656173029286086</v>
      </c>
      <c r="T325" s="157">
        <f t="shared" si="149"/>
        <v>0.73750146429473729</v>
      </c>
      <c r="U325" s="157">
        <f t="shared" si="149"/>
        <v>0.74846561022222202</v>
      </c>
      <c r="V325" s="157">
        <f t="shared" si="149"/>
        <v>0.75923661262366182</v>
      </c>
      <c r="W325" s="157">
        <f t="shared" ref="W325:Y325" si="150">IF(W307=0,"",W307/W289)</f>
        <v>0.76907411108107782</v>
      </c>
      <c r="X325" s="157">
        <f t="shared" si="150"/>
        <v>0.78080236011595339</v>
      </c>
      <c r="Y325" s="157">
        <f t="shared" si="150"/>
        <v>0.79174410362103376</v>
      </c>
      <c r="DA325" s="131" t="s">
        <v>3748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0.88327188050879235</v>
      </c>
      <c r="D326" s="158">
        <f t="shared" si="151"/>
        <v>0.94962656044756311</v>
      </c>
      <c r="E326" s="158">
        <f t="shared" si="151"/>
        <v>0.97052413261871628</v>
      </c>
      <c r="F326" s="158">
        <f t="shared" si="151"/>
        <v>0.96120946774143723</v>
      </c>
      <c r="G326" s="158">
        <f t="shared" si="151"/>
        <v>0.96277022875442397</v>
      </c>
      <c r="H326" s="158">
        <f t="shared" si="151"/>
        <v>0.9492433241053897</v>
      </c>
      <c r="I326" s="158">
        <f t="shared" si="151"/>
        <v>0.95874641824638329</v>
      </c>
      <c r="J326" s="158">
        <f t="shared" si="151"/>
        <v>0.96163097311551304</v>
      </c>
      <c r="K326" s="158">
        <f t="shared" si="151"/>
        <v>0.96454268456701497</v>
      </c>
      <c r="L326" s="158">
        <f t="shared" si="151"/>
        <v>0.96523050002960131</v>
      </c>
      <c r="M326" s="158">
        <f t="shared" si="151"/>
        <v>0.9494295528990061</v>
      </c>
      <c r="N326" s="158">
        <f t="shared" si="151"/>
        <v>0.96738049220836286</v>
      </c>
      <c r="O326" s="158" t="str">
        <f t="shared" si="151"/>
        <v/>
      </c>
      <c r="P326" s="158" t="str">
        <f t="shared" si="151"/>
        <v/>
      </c>
      <c r="Q326" s="158" t="str">
        <f t="shared" si="151"/>
        <v/>
      </c>
      <c r="R326" s="158">
        <f t="shared" ref="R326:V326" si="152">IF(R308=0,"",R308/R290)</f>
        <v>0.98993744191275412</v>
      </c>
      <c r="S326" s="158">
        <f t="shared" si="152"/>
        <v>0.97973487940854675</v>
      </c>
      <c r="T326" s="158">
        <f t="shared" si="152"/>
        <v>0.97733635249711726</v>
      </c>
      <c r="U326" s="158">
        <f t="shared" si="152"/>
        <v>0.97204579690094128</v>
      </c>
      <c r="V326" s="158">
        <f t="shared" si="152"/>
        <v>0.97816382335955288</v>
      </c>
      <c r="W326" s="158">
        <f t="shared" ref="W326:Y326" si="153">IF(W308=0,"",W308/W290)</f>
        <v>0.97809437158642232</v>
      </c>
      <c r="X326" s="158">
        <f t="shared" si="153"/>
        <v>0.97774133700659682</v>
      </c>
      <c r="Y326" s="158">
        <f t="shared" si="153"/>
        <v>0.98275070637022921</v>
      </c>
      <c r="DA326" s="132" t="s">
        <v>3749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0.62534716131138379</v>
      </c>
      <c r="D327" s="156">
        <f t="shared" si="154"/>
        <v>0.62670832292646295</v>
      </c>
      <c r="E327" s="156">
        <f t="shared" si="154"/>
        <v>0.62819845777776251</v>
      </c>
      <c r="F327" s="156">
        <f t="shared" si="154"/>
        <v>0.62970657181846712</v>
      </c>
      <c r="G327" s="156">
        <f t="shared" si="154"/>
        <v>0.63133446900150703</v>
      </c>
      <c r="H327" s="156">
        <f t="shared" si="154"/>
        <v>0.63307065784538941</v>
      </c>
      <c r="I327" s="156">
        <f t="shared" si="154"/>
        <v>0.6349415409887994</v>
      </c>
      <c r="J327" s="156">
        <f t="shared" si="154"/>
        <v>0.63705298501344965</v>
      </c>
      <c r="K327" s="156">
        <f t="shared" si="154"/>
        <v>0.63949851400060742</v>
      </c>
      <c r="L327" s="156">
        <f t="shared" si="154"/>
        <v>0.64231028323811223</v>
      </c>
      <c r="M327" s="156">
        <f t="shared" si="154"/>
        <v>0.64765579522067107</v>
      </c>
      <c r="N327" s="156">
        <f t="shared" si="154"/>
        <v>0.65647006305231648</v>
      </c>
      <c r="O327" s="156" t="str">
        <f t="shared" si="154"/>
        <v/>
      </c>
      <c r="P327" s="156" t="str">
        <f t="shared" si="154"/>
        <v/>
      </c>
      <c r="Q327" s="156" t="str">
        <f t="shared" si="154"/>
        <v/>
      </c>
      <c r="R327" s="156">
        <f t="shared" ref="R327:V327" si="155">IF(R309=0,"",R309/R291)</f>
        <v>0.71553643409503476</v>
      </c>
      <c r="S327" s="156">
        <f t="shared" si="155"/>
        <v>0.72656173029286086</v>
      </c>
      <c r="T327" s="156">
        <f t="shared" si="155"/>
        <v>0.73750146429473729</v>
      </c>
      <c r="U327" s="156">
        <f t="shared" si="155"/>
        <v>0.74846561022222213</v>
      </c>
      <c r="V327" s="156">
        <f t="shared" si="155"/>
        <v>0.75923661262366182</v>
      </c>
      <c r="W327" s="156">
        <f t="shared" ref="W327:Y327" si="156">IF(W309=0,"",W309/W291)</f>
        <v>0.76907411108107782</v>
      </c>
      <c r="X327" s="156">
        <f t="shared" si="156"/>
        <v>0.78080236011595339</v>
      </c>
      <c r="Y327" s="156">
        <f t="shared" si="156"/>
        <v>0.79174410362103365</v>
      </c>
      <c r="DA327" s="63" t="s">
        <v>3750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 t="str">
        <f t="shared" si="157"/>
        <v/>
      </c>
      <c r="P328" s="156" t="str">
        <f t="shared" si="157"/>
        <v/>
      </c>
      <c r="Q328" s="156" t="str">
        <f t="shared" si="157"/>
        <v/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:Y328" si="159">IF(W310=0,"",W310/W292)</f>
        <v>1</v>
      </c>
      <c r="X328" s="156">
        <f t="shared" si="159"/>
        <v>1</v>
      </c>
      <c r="Y328" s="156">
        <f t="shared" si="159"/>
        <v>1</v>
      </c>
      <c r="DA328" s="63" t="s">
        <v>3751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0.69865589501473957</v>
      </c>
      <c r="D329" s="155">
        <f t="shared" si="160"/>
        <v>0.68505869572812628</v>
      </c>
      <c r="E329" s="155">
        <f t="shared" si="160"/>
        <v>0.68786502608847711</v>
      </c>
      <c r="F329" s="155">
        <f t="shared" si="160"/>
        <v>0.68790478531144372</v>
      </c>
      <c r="G329" s="155">
        <f t="shared" si="160"/>
        <v>0.6957061420899705</v>
      </c>
      <c r="H329" s="155">
        <f t="shared" si="160"/>
        <v>0.70796305771411039</v>
      </c>
      <c r="I329" s="155">
        <f t="shared" si="160"/>
        <v>0.70691653166082269</v>
      </c>
      <c r="J329" s="155">
        <f t="shared" si="160"/>
        <v>0.70837664078109308</v>
      </c>
      <c r="K329" s="155">
        <f t="shared" si="160"/>
        <v>0.70194800862442464</v>
      </c>
      <c r="L329" s="155">
        <f t="shared" si="160"/>
        <v>0.7019081976820194</v>
      </c>
      <c r="M329" s="155">
        <f t="shared" si="160"/>
        <v>0.69997449544686063</v>
      </c>
      <c r="N329" s="155">
        <f t="shared" si="160"/>
        <v>0.71030534291727832</v>
      </c>
      <c r="O329" s="155" t="str">
        <f t="shared" si="160"/>
        <v/>
      </c>
      <c r="P329" s="155" t="str">
        <f t="shared" si="160"/>
        <v/>
      </c>
      <c r="Q329" s="155" t="str">
        <f t="shared" si="160"/>
        <v/>
      </c>
      <c r="R329" s="155">
        <f t="shared" ref="R329:V329" si="161">IF(R311=0,"",R311/R293)</f>
        <v>0.74073849242710577</v>
      </c>
      <c r="S329" s="155">
        <f t="shared" si="161"/>
        <v>0.75090944854996344</v>
      </c>
      <c r="T329" s="155">
        <f t="shared" si="161"/>
        <v>0.77683975219127932</v>
      </c>
      <c r="U329" s="155">
        <f t="shared" si="161"/>
        <v>0.80222460169130783</v>
      </c>
      <c r="V329" s="155">
        <f t="shared" si="161"/>
        <v>0.81221525054718491</v>
      </c>
      <c r="W329" s="155">
        <f t="shared" ref="W329:Y329" si="162">IF(W311=0,"",W311/W293)</f>
        <v>0.81365531987815609</v>
      </c>
      <c r="X329" s="155">
        <f t="shared" si="162"/>
        <v>0.815437517247665</v>
      </c>
      <c r="Y329" s="155">
        <f t="shared" si="162"/>
        <v>0.82478097872760125</v>
      </c>
      <c r="DA329" s="130" t="s">
        <v>3752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0.57052402274354863</v>
      </c>
      <c r="D330" s="156">
        <f t="shared" si="163"/>
        <v>0.57118525269003906</v>
      </c>
      <c r="E330" s="156">
        <f t="shared" si="163"/>
        <v>0.5718465421991985</v>
      </c>
      <c r="F330" s="156">
        <f t="shared" si="163"/>
        <v>0.57250783983053966</v>
      </c>
      <c r="G330" s="156">
        <f t="shared" si="163"/>
        <v>0.57316919231559527</v>
      </c>
      <c r="H330" s="156">
        <f t="shared" si="163"/>
        <v>0.57383059393502067</v>
      </c>
      <c r="I330" s="156">
        <f t="shared" si="163"/>
        <v>0.57449205620346633</v>
      </c>
      <c r="J330" s="156">
        <f t="shared" si="163"/>
        <v>0.57515362629239353</v>
      </c>
      <c r="K330" s="156">
        <f t="shared" si="163"/>
        <v>0.57581534430995052</v>
      </c>
      <c r="L330" s="156">
        <f t="shared" si="163"/>
        <v>0.57647722098671128</v>
      </c>
      <c r="M330" s="156">
        <f t="shared" si="163"/>
        <v>0.57697987854692467</v>
      </c>
      <c r="N330" s="156">
        <f t="shared" si="163"/>
        <v>0.57726084047889148</v>
      </c>
      <c r="O330" s="156" t="str">
        <f t="shared" si="163"/>
        <v/>
      </c>
      <c r="P330" s="156" t="str">
        <f t="shared" si="163"/>
        <v/>
      </c>
      <c r="Q330" s="156" t="str">
        <f t="shared" si="163"/>
        <v/>
      </c>
      <c r="R330" s="156">
        <f t="shared" ref="R330:V330" si="164">IF(R312=0,"",R312/R294)</f>
        <v>0.58481412385637777</v>
      </c>
      <c r="S330" s="156">
        <f t="shared" si="164"/>
        <v>0.59188078814782019</v>
      </c>
      <c r="T330" s="156">
        <f t="shared" si="164"/>
        <v>0.59963430444813526</v>
      </c>
      <c r="U330" s="156">
        <f t="shared" si="164"/>
        <v>0.60670449666250437</v>
      </c>
      <c r="V330" s="156">
        <f t="shared" si="164"/>
        <v>0.61172118869609837</v>
      </c>
      <c r="W330" s="156">
        <f t="shared" ref="W330:Y330" si="165">IF(W312=0,"",W312/W294)</f>
        <v>0.61413224897628838</v>
      </c>
      <c r="X330" s="156">
        <f t="shared" si="165"/>
        <v>0.61452954699514772</v>
      </c>
      <c r="Y330" s="156">
        <f t="shared" si="165"/>
        <v>0.61456927679703366</v>
      </c>
      <c r="DA330" s="63" t="s">
        <v>3753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0.74082437666678591</v>
      </c>
      <c r="D331" s="159">
        <f t="shared" si="166"/>
        <v>0.74220613794717116</v>
      </c>
      <c r="E331" s="159">
        <f t="shared" si="166"/>
        <v>0.74365304959157019</v>
      </c>
      <c r="F331" s="159">
        <f t="shared" si="166"/>
        <v>0.74510884537651667</v>
      </c>
      <c r="G331" s="159">
        <f t="shared" si="166"/>
        <v>0.74662464081463775</v>
      </c>
      <c r="H331" s="159">
        <f t="shared" si="166"/>
        <v>0.74819418001792459</v>
      </c>
      <c r="I331" s="159">
        <f t="shared" si="166"/>
        <v>0.74983005785018275</v>
      </c>
      <c r="J331" s="159">
        <f t="shared" si="166"/>
        <v>0.75158387102283342</v>
      </c>
      <c r="K331" s="159">
        <f t="shared" si="166"/>
        <v>0.75349949031213515</v>
      </c>
      <c r="L331" s="159">
        <f t="shared" si="166"/>
        <v>0.75558865294934718</v>
      </c>
      <c r="M331" s="159">
        <f t="shared" si="166"/>
        <v>0.75857569386228407</v>
      </c>
      <c r="N331" s="159">
        <f t="shared" si="166"/>
        <v>0.76266682432050648</v>
      </c>
      <c r="O331" s="159" t="str">
        <f t="shared" si="166"/>
        <v/>
      </c>
      <c r="P331" s="159" t="str">
        <f t="shared" si="166"/>
        <v/>
      </c>
      <c r="Q331" s="159" t="str">
        <f t="shared" si="166"/>
        <v/>
      </c>
      <c r="R331" s="159">
        <f t="shared" ref="R331:V331" si="167">IF(R313=0,"",R313/R295)</f>
        <v>0.79883189781301212</v>
      </c>
      <c r="S331" s="159">
        <f t="shared" si="167"/>
        <v>0.81539503626162224</v>
      </c>
      <c r="T331" s="159">
        <f t="shared" si="167"/>
        <v>0.83322616435072605</v>
      </c>
      <c r="U331" s="159">
        <f t="shared" si="167"/>
        <v>0.85026659812378902</v>
      </c>
      <c r="V331" s="159">
        <f t="shared" si="167"/>
        <v>0.86445765362425353</v>
      </c>
      <c r="W331" s="159">
        <f t="shared" ref="W331:Y331" si="168">IF(W313=0,"",W313/W295)</f>
        <v>0.87508405009620061</v>
      </c>
      <c r="X331" s="159">
        <f t="shared" si="168"/>
        <v>0.88276189084682399</v>
      </c>
      <c r="Y331" s="159">
        <f t="shared" si="168"/>
        <v>0.88957056796518907</v>
      </c>
      <c r="DA331" s="60" t="s">
        <v>3754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26.362934279910178</v>
      </c>
      <c r="D333" s="117">
        <f t="shared" si="169"/>
        <v>20.226195441796399</v>
      </c>
      <c r="E333" s="117">
        <f t="shared" si="169"/>
        <v>29.487354267443227</v>
      </c>
      <c r="F333" s="117">
        <f t="shared" si="169"/>
        <v>31.215757223882875</v>
      </c>
      <c r="G333" s="117">
        <f t="shared" si="169"/>
        <v>27.86264475815533</v>
      </c>
      <c r="H333" s="117">
        <f t="shared" si="169"/>
        <v>37.034056674268079</v>
      </c>
      <c r="I333" s="117">
        <f t="shared" si="169"/>
        <v>18.421536883917856</v>
      </c>
      <c r="J333" s="117">
        <f t="shared" si="169"/>
        <v>15.386458091332596</v>
      </c>
      <c r="K333" s="117">
        <f t="shared" si="169"/>
        <v>17.110513274940537</v>
      </c>
      <c r="L333" s="117">
        <f t="shared" si="169"/>
        <v>22.098563784994528</v>
      </c>
      <c r="M333" s="117">
        <f t="shared" si="169"/>
        <v>13.312162910025627</v>
      </c>
      <c r="N333" s="117">
        <f t="shared" si="169"/>
        <v>10.421488019641181</v>
      </c>
      <c r="O333" s="117">
        <f t="shared" si="169"/>
        <v>0</v>
      </c>
      <c r="P333" s="117">
        <f t="shared" si="169"/>
        <v>0</v>
      </c>
      <c r="Q333" s="117">
        <f t="shared" si="169"/>
        <v>0</v>
      </c>
      <c r="R333" s="117">
        <f t="shared" ref="R333:V333" si="170">R334+R336+R338+R347</f>
        <v>8.9827028161672953</v>
      </c>
      <c r="S333" s="117">
        <f t="shared" si="170"/>
        <v>12.92278003906959</v>
      </c>
      <c r="T333" s="117">
        <f t="shared" si="170"/>
        <v>16.429846122993595</v>
      </c>
      <c r="U333" s="117">
        <f t="shared" si="170"/>
        <v>14.634774754020203</v>
      </c>
      <c r="V333" s="117">
        <f t="shared" si="170"/>
        <v>15.81243823667846</v>
      </c>
      <c r="W333" s="117">
        <f t="shared" ref="W333:Y333" si="171">W334+W336+W338+W347</f>
        <v>18.135876154861247</v>
      </c>
      <c r="X333" s="117">
        <f t="shared" si="171"/>
        <v>18.06193125852139</v>
      </c>
      <c r="Y333" s="117">
        <f t="shared" si="171"/>
        <v>24.647676349604382</v>
      </c>
      <c r="DA333" s="129" t="s">
        <v>3906</v>
      </c>
    </row>
    <row r="334" spans="1:105" ht="12" customHeight="1" x14ac:dyDescent="0.25">
      <c r="A334" s="121" t="s">
        <v>57</v>
      </c>
      <c r="B334" s="122"/>
      <c r="C334" s="122">
        <f t="shared" ref="C334:Y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X334" s="122">
        <f t="shared" si="172"/>
        <v>0</v>
      </c>
      <c r="Y334" s="122">
        <f t="shared" si="172"/>
        <v>0</v>
      </c>
      <c r="DA334" s="130" t="s">
        <v>3907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X335" s="98">
        <v>0</v>
      </c>
      <c r="Y335" s="98">
        <v>0</v>
      </c>
      <c r="DA335" s="63" t="s">
        <v>3908</v>
      </c>
    </row>
    <row r="336" spans="1:105" ht="12" customHeight="1" x14ac:dyDescent="0.25">
      <c r="A336" s="121" t="s">
        <v>92</v>
      </c>
      <c r="B336" s="122"/>
      <c r="C336" s="122">
        <f t="shared" ref="C336:Y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X336" s="122">
        <f t="shared" si="173"/>
        <v>0</v>
      </c>
      <c r="Y336" s="122">
        <f t="shared" si="173"/>
        <v>0</v>
      </c>
      <c r="DA336" s="130" t="s">
        <v>3909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3910</v>
      </c>
    </row>
    <row r="338" spans="1:105" ht="12" customHeight="1" x14ac:dyDescent="0.25">
      <c r="A338" s="121" t="s">
        <v>55</v>
      </c>
      <c r="B338" s="122"/>
      <c r="C338" s="122">
        <v>21.790019878616434</v>
      </c>
      <c r="D338" s="122">
        <v>16.368643297401025</v>
      </c>
      <c r="E338" s="122">
        <v>24.331088968410153</v>
      </c>
      <c r="F338" s="122">
        <v>24.935992693982588</v>
      </c>
      <c r="G338" s="122">
        <v>21.218017136844182</v>
      </c>
      <c r="H338" s="122">
        <v>29.258831823183016</v>
      </c>
      <c r="I338" s="122">
        <v>13.504431669539157</v>
      </c>
      <c r="J338" s="122">
        <v>11.136811331298849</v>
      </c>
      <c r="K338" s="122">
        <v>12.411823980606465</v>
      </c>
      <c r="L338" s="122">
        <v>16.355583867440924</v>
      </c>
      <c r="M338" s="122">
        <v>9.8840474091889341</v>
      </c>
      <c r="N338" s="122">
        <v>7.7827855536315651</v>
      </c>
      <c r="O338" s="122">
        <v>0</v>
      </c>
      <c r="P338" s="122">
        <v>0</v>
      </c>
      <c r="Q338" s="122">
        <v>0</v>
      </c>
      <c r="R338" s="122">
        <v>6.913826470215322</v>
      </c>
      <c r="S338" s="122">
        <v>9.6397259619552287</v>
      </c>
      <c r="T338" s="122">
        <v>12.157304578042712</v>
      </c>
      <c r="U338" s="122">
        <v>10.943738409637009</v>
      </c>
      <c r="V338" s="122">
        <v>12.074091436577115</v>
      </c>
      <c r="W338" s="122">
        <v>13.856322921334042</v>
      </c>
      <c r="X338" s="122">
        <v>14.093250773251015</v>
      </c>
      <c r="Y338" s="122">
        <v>18.265748026444808</v>
      </c>
      <c r="DA338" s="130" t="s">
        <v>3911</v>
      </c>
    </row>
    <row r="339" spans="1:105" ht="12" customHeight="1" x14ac:dyDescent="0.25">
      <c r="A339" s="97" t="s">
        <v>124</v>
      </c>
      <c r="B339" s="98"/>
      <c r="C339" s="98">
        <v>21.790019878616434</v>
      </c>
      <c r="D339" s="98">
        <v>16.367029345545674</v>
      </c>
      <c r="E339" s="98">
        <v>24.326928470583983</v>
      </c>
      <c r="F339" s="98">
        <v>24.931585629625534</v>
      </c>
      <c r="G339" s="98">
        <v>21.215007875167558</v>
      </c>
      <c r="H339" s="98">
        <v>29.254774658236745</v>
      </c>
      <c r="I339" s="98">
        <v>13.496972050539211</v>
      </c>
      <c r="J339" s="98">
        <v>11.128121631207204</v>
      </c>
      <c r="K339" s="98">
        <v>12.404450536431753</v>
      </c>
      <c r="L339" s="98">
        <v>16.350212754607991</v>
      </c>
      <c r="M339" s="98">
        <v>9.8839360767911195</v>
      </c>
      <c r="N339" s="98">
        <v>7.77996537323813</v>
      </c>
      <c r="O339" s="98">
        <v>0</v>
      </c>
      <c r="P339" s="98">
        <v>0</v>
      </c>
      <c r="Q339" s="98">
        <v>0</v>
      </c>
      <c r="R339" s="98">
        <v>6.9115113198311251</v>
      </c>
      <c r="S339" s="98">
        <v>9.635002887448735</v>
      </c>
      <c r="T339" s="98">
        <v>12.153416403508581</v>
      </c>
      <c r="U339" s="98">
        <v>10.941463015291877</v>
      </c>
      <c r="V339" s="98">
        <v>12.068055719678267</v>
      </c>
      <c r="W339" s="98">
        <v>13.842739005761029</v>
      </c>
      <c r="X339" s="98">
        <v>14.074077963445582</v>
      </c>
      <c r="Y339" s="98">
        <v>18.262637060457688</v>
      </c>
      <c r="DA339" s="63" t="s">
        <v>3912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1.6139518553504664E-3</v>
      </c>
      <c r="E340" s="98">
        <v>4.1604978261712035E-3</v>
      </c>
      <c r="F340" s="98">
        <v>4.4070643570550171E-3</v>
      </c>
      <c r="G340" s="98">
        <v>3.0092616766229131E-3</v>
      </c>
      <c r="H340" s="98">
        <v>4.0571649462726412E-3</v>
      </c>
      <c r="I340" s="98">
        <v>7.4596189999453404E-3</v>
      </c>
      <c r="J340" s="98">
        <v>8.6897000916452676E-3</v>
      </c>
      <c r="K340" s="98">
        <v>7.3734441747131943E-3</v>
      </c>
      <c r="L340" s="98">
        <v>5.3711128329328823E-3</v>
      </c>
      <c r="M340" s="98">
        <v>1.1133239781450296E-4</v>
      </c>
      <c r="N340" s="98">
        <v>2.8201803934348123E-3</v>
      </c>
      <c r="O340" s="98">
        <v>0</v>
      </c>
      <c r="P340" s="98">
        <v>0</v>
      </c>
      <c r="Q340" s="98">
        <v>0</v>
      </c>
      <c r="R340" s="98">
        <v>2.315150384196597E-3</v>
      </c>
      <c r="S340" s="98">
        <v>4.7230745064931736E-3</v>
      </c>
      <c r="T340" s="98">
        <v>3.8881745341304555E-3</v>
      </c>
      <c r="U340" s="98">
        <v>2.2753943451320957E-3</v>
      </c>
      <c r="V340" s="98">
        <v>6.0357168988477254E-3</v>
      </c>
      <c r="W340" s="98">
        <v>1.3583915573014327E-2</v>
      </c>
      <c r="X340" s="98">
        <v>1.9172809805433285E-2</v>
      </c>
      <c r="Y340" s="98">
        <v>3.1109659871188366E-3</v>
      </c>
      <c r="DA340" s="63" t="s">
        <v>3913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1.6139518553504664E-3</v>
      </c>
      <c r="E341" s="101">
        <v>4.1604978261712035E-3</v>
      </c>
      <c r="F341" s="101">
        <v>4.4070643570550171E-3</v>
      </c>
      <c r="G341" s="101">
        <v>3.0092616766229131E-3</v>
      </c>
      <c r="H341" s="101">
        <v>4.0571649462726412E-3</v>
      </c>
      <c r="I341" s="101">
        <v>7.4596189999453404E-3</v>
      </c>
      <c r="J341" s="101">
        <v>8.6897000916452676E-3</v>
      </c>
      <c r="K341" s="101">
        <v>7.3734441747131943E-3</v>
      </c>
      <c r="L341" s="101">
        <v>5.3711128329328823E-3</v>
      </c>
      <c r="M341" s="101">
        <v>1.1133239781450296E-4</v>
      </c>
      <c r="N341" s="101">
        <v>2.8201803934348123E-3</v>
      </c>
      <c r="O341" s="101">
        <v>0</v>
      </c>
      <c r="P341" s="101">
        <v>0</v>
      </c>
      <c r="Q341" s="101">
        <v>0</v>
      </c>
      <c r="R341" s="101">
        <v>2.315150384196597E-3</v>
      </c>
      <c r="S341" s="101">
        <v>4.7230745064931736E-3</v>
      </c>
      <c r="T341" s="101">
        <v>3.8881745341304555E-3</v>
      </c>
      <c r="U341" s="101">
        <v>2.2753943451320957E-3</v>
      </c>
      <c r="V341" s="101">
        <v>6.0357168988477254E-3</v>
      </c>
      <c r="W341" s="101">
        <v>1.3583915573014327E-2</v>
      </c>
      <c r="X341" s="101">
        <v>1.9172809805433285E-2</v>
      </c>
      <c r="Y341" s="101">
        <v>3.1109659871188366E-3</v>
      </c>
      <c r="DA341" s="131" t="s">
        <v>3914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X342" s="104">
        <v>0</v>
      </c>
      <c r="Y342" s="104">
        <v>0</v>
      </c>
      <c r="DA342" s="132" t="s">
        <v>3915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X343" s="101">
        <v>0</v>
      </c>
      <c r="Y343" s="101">
        <v>0</v>
      </c>
      <c r="DA343" s="131" t="s">
        <v>3916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X344" s="104">
        <v>0</v>
      </c>
      <c r="Y344" s="104">
        <v>0</v>
      </c>
      <c r="DA344" s="132" t="s">
        <v>3917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3918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3919</v>
      </c>
    </row>
    <row r="347" spans="1:105" ht="12" customHeight="1" x14ac:dyDescent="0.25">
      <c r="A347" s="121" t="s">
        <v>54</v>
      </c>
      <c r="B347" s="122"/>
      <c r="C347" s="122">
        <v>4.5729144012937439</v>
      </c>
      <c r="D347" s="122">
        <v>3.8575521443953749</v>
      </c>
      <c r="E347" s="122">
        <v>5.1562652990330733</v>
      </c>
      <c r="F347" s="122">
        <v>6.2797645299002882</v>
      </c>
      <c r="G347" s="122">
        <v>6.6446276213111473</v>
      </c>
      <c r="H347" s="122">
        <v>7.7752248510850652</v>
      </c>
      <c r="I347" s="122">
        <v>4.9171052143786991</v>
      </c>
      <c r="J347" s="122">
        <v>4.2496467600337473</v>
      </c>
      <c r="K347" s="122">
        <v>4.6986892943340717</v>
      </c>
      <c r="L347" s="122">
        <v>5.7429799175536056</v>
      </c>
      <c r="M347" s="122">
        <v>3.4281155008366939</v>
      </c>
      <c r="N347" s="122">
        <v>2.6387024660096152</v>
      </c>
      <c r="O347" s="122">
        <v>0</v>
      </c>
      <c r="P347" s="122">
        <v>0</v>
      </c>
      <c r="Q347" s="122">
        <v>0</v>
      </c>
      <c r="R347" s="122">
        <v>2.0688763459519732</v>
      </c>
      <c r="S347" s="122">
        <v>3.2830540771143619</v>
      </c>
      <c r="T347" s="122">
        <v>4.2725415449508812</v>
      </c>
      <c r="U347" s="122">
        <v>3.6910363443831953</v>
      </c>
      <c r="V347" s="122">
        <v>3.7383468001013451</v>
      </c>
      <c r="W347" s="122">
        <v>4.2795532335272055</v>
      </c>
      <c r="X347" s="122">
        <v>3.9686804852703741</v>
      </c>
      <c r="Y347" s="122">
        <v>6.3819283231595749</v>
      </c>
      <c r="DA347" s="130" t="s">
        <v>3920</v>
      </c>
    </row>
    <row r="348" spans="1:105" ht="12" customHeight="1" x14ac:dyDescent="0.25">
      <c r="A348" s="97" t="s">
        <v>50</v>
      </c>
      <c r="B348" s="98"/>
      <c r="C348" s="98">
        <v>4.5729144012937439</v>
      </c>
      <c r="D348" s="98">
        <v>3.8575521443953749</v>
      </c>
      <c r="E348" s="98">
        <v>5.1562652990330733</v>
      </c>
      <c r="F348" s="98">
        <v>6.2797645299002882</v>
      </c>
      <c r="G348" s="98">
        <v>6.6446276213111473</v>
      </c>
      <c r="H348" s="98">
        <v>7.7752248510850652</v>
      </c>
      <c r="I348" s="98">
        <v>4.9171052143786991</v>
      </c>
      <c r="J348" s="98">
        <v>4.2496467600337473</v>
      </c>
      <c r="K348" s="98">
        <v>4.6986892943340717</v>
      </c>
      <c r="L348" s="98">
        <v>5.7429799175536056</v>
      </c>
      <c r="M348" s="98">
        <v>3.4281155008366939</v>
      </c>
      <c r="N348" s="98">
        <v>2.6387024660096152</v>
      </c>
      <c r="O348" s="98">
        <v>0</v>
      </c>
      <c r="P348" s="98">
        <v>0</v>
      </c>
      <c r="Q348" s="98">
        <v>0</v>
      </c>
      <c r="R348" s="98">
        <v>2.0688763459519732</v>
      </c>
      <c r="S348" s="98">
        <v>3.2830540771143619</v>
      </c>
      <c r="T348" s="98">
        <v>4.2725415449508812</v>
      </c>
      <c r="U348" s="98">
        <v>3.6910363443831953</v>
      </c>
      <c r="V348" s="98">
        <v>3.7383468001013451</v>
      </c>
      <c r="W348" s="98">
        <v>4.2795532335272055</v>
      </c>
      <c r="X348" s="98">
        <v>3.9686804852703741</v>
      </c>
      <c r="Y348" s="98">
        <v>6.3819283231595749</v>
      </c>
      <c r="DA348" s="63" t="s">
        <v>3921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DA349" s="60" t="s">
        <v>3922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6521.906604004037</v>
      </c>
      <c r="D351" s="117">
        <f t="shared" si="174"/>
        <v>6077.8152318331031</v>
      </c>
      <c r="E351" s="117">
        <f t="shared" si="174"/>
        <v>6274.9637875609351</v>
      </c>
      <c r="F351" s="117">
        <f t="shared" si="174"/>
        <v>6389.0333440328732</v>
      </c>
      <c r="G351" s="117">
        <f t="shared" si="174"/>
        <v>6621.254588566544</v>
      </c>
      <c r="H351" s="117">
        <f t="shared" si="174"/>
        <v>7332.5915366478657</v>
      </c>
      <c r="I351" s="117">
        <f t="shared" si="174"/>
        <v>6893.5617573038926</v>
      </c>
      <c r="J351" s="117">
        <f t="shared" si="174"/>
        <v>6364.5145431329584</v>
      </c>
      <c r="K351" s="117">
        <f t="shared" si="174"/>
        <v>6150.7740044342781</v>
      </c>
      <c r="L351" s="117">
        <f t="shared" si="174"/>
        <v>7417.2769027519607</v>
      </c>
      <c r="M351" s="117">
        <f t="shared" si="174"/>
        <v>7347.4430310046318</v>
      </c>
      <c r="N351" s="117">
        <f t="shared" si="174"/>
        <v>6745.4494694352779</v>
      </c>
      <c r="O351" s="117">
        <f t="shared" si="174"/>
        <v>0</v>
      </c>
      <c r="P351" s="117">
        <f t="shared" si="174"/>
        <v>0</v>
      </c>
      <c r="Q351" s="117">
        <f t="shared" si="174"/>
        <v>0</v>
      </c>
      <c r="R351" s="117">
        <f t="shared" ref="R351:V351" si="175">R352+R354+R356+R365</f>
        <v>4469.1072351416096</v>
      </c>
      <c r="S351" s="117">
        <f t="shared" si="175"/>
        <v>4989.1574407455146</v>
      </c>
      <c r="T351" s="117">
        <f t="shared" si="175"/>
        <v>6077.374630903827</v>
      </c>
      <c r="U351" s="117">
        <f t="shared" si="175"/>
        <v>5404.5945959875098</v>
      </c>
      <c r="V351" s="117">
        <f t="shared" si="175"/>
        <v>5046.1385933061847</v>
      </c>
      <c r="W351" s="117">
        <f t="shared" ref="W351:Y351" si="176">W352+W354+W356+W365</f>
        <v>4221.8820918216652</v>
      </c>
      <c r="X351" s="117">
        <f t="shared" si="176"/>
        <v>4744.6555614034169</v>
      </c>
      <c r="Y351" s="117">
        <f t="shared" si="176"/>
        <v>4390.5153773015663</v>
      </c>
      <c r="DA351" s="129" t="s">
        <v>4074</v>
      </c>
    </row>
    <row r="352" spans="1:105" ht="12" customHeight="1" x14ac:dyDescent="0.25">
      <c r="A352" s="121" t="s">
        <v>57</v>
      </c>
      <c r="B352" s="122"/>
      <c r="C352" s="122">
        <f t="shared" ref="C352:Y352" si="177">C353</f>
        <v>4519.4606916510284</v>
      </c>
      <c r="D352" s="122">
        <f t="shared" si="177"/>
        <v>4124.6733484931056</v>
      </c>
      <c r="E352" s="122">
        <f t="shared" si="177"/>
        <v>4201.1153474563325</v>
      </c>
      <c r="F352" s="122">
        <f t="shared" si="177"/>
        <v>4407.3412853542832</v>
      </c>
      <c r="G352" s="122">
        <f t="shared" si="177"/>
        <v>4613.342599262518</v>
      </c>
      <c r="H352" s="122">
        <f t="shared" si="177"/>
        <v>5241.0104826536308</v>
      </c>
      <c r="I352" s="122">
        <f t="shared" si="177"/>
        <v>4948.888602296126</v>
      </c>
      <c r="J352" s="122">
        <f t="shared" si="177"/>
        <v>4452.3347920072611</v>
      </c>
      <c r="K352" s="122">
        <f t="shared" si="177"/>
        <v>4188.8865037639716</v>
      </c>
      <c r="L352" s="122">
        <f t="shared" si="177"/>
        <v>5355.3763963778374</v>
      </c>
      <c r="M352" s="122">
        <f t="shared" si="177"/>
        <v>5271.9546392993379</v>
      </c>
      <c r="N352" s="122">
        <f t="shared" si="177"/>
        <v>4792.4368626423484</v>
      </c>
      <c r="O352" s="122">
        <f t="shared" si="177"/>
        <v>0</v>
      </c>
      <c r="P352" s="122">
        <f t="shared" si="177"/>
        <v>0</v>
      </c>
      <c r="Q352" s="122">
        <f t="shared" si="177"/>
        <v>0</v>
      </c>
      <c r="R352" s="122">
        <f t="shared" si="177"/>
        <v>2740.2756395905494</v>
      </c>
      <c r="S352" s="122">
        <f t="shared" si="177"/>
        <v>3185.4487173745761</v>
      </c>
      <c r="T352" s="122">
        <f t="shared" si="177"/>
        <v>4190.740686993292</v>
      </c>
      <c r="U352" s="122">
        <f t="shared" si="177"/>
        <v>3666.5406670239499</v>
      </c>
      <c r="V352" s="122">
        <f t="shared" si="177"/>
        <v>3325.6645071180651</v>
      </c>
      <c r="W352" s="122">
        <f t="shared" si="177"/>
        <v>2472.3504990399929</v>
      </c>
      <c r="X352" s="122">
        <f t="shared" si="177"/>
        <v>2915.6280902430776</v>
      </c>
      <c r="Y352" s="122">
        <f t="shared" si="177"/>
        <v>2788.3981453754955</v>
      </c>
      <c r="DA352" s="130" t="s">
        <v>4075</v>
      </c>
    </row>
    <row r="353" spans="1:105" ht="12" customHeight="1" x14ac:dyDescent="0.25">
      <c r="A353" s="97" t="s">
        <v>53</v>
      </c>
      <c r="B353" s="98"/>
      <c r="C353" s="98">
        <v>4519.4606916510284</v>
      </c>
      <c r="D353" s="98">
        <v>4124.6733484931056</v>
      </c>
      <c r="E353" s="98">
        <v>4201.1153474563325</v>
      </c>
      <c r="F353" s="98">
        <v>4407.3412853542832</v>
      </c>
      <c r="G353" s="98">
        <v>4613.342599262518</v>
      </c>
      <c r="H353" s="98">
        <v>5241.0104826536308</v>
      </c>
      <c r="I353" s="98">
        <v>4948.888602296126</v>
      </c>
      <c r="J353" s="98">
        <v>4452.3347920072611</v>
      </c>
      <c r="K353" s="98">
        <v>4188.8865037639716</v>
      </c>
      <c r="L353" s="98">
        <v>5355.3763963778374</v>
      </c>
      <c r="M353" s="98">
        <v>5271.9546392993379</v>
      </c>
      <c r="N353" s="98">
        <v>4792.4368626423484</v>
      </c>
      <c r="O353" s="98">
        <v>0</v>
      </c>
      <c r="P353" s="98">
        <v>0</v>
      </c>
      <c r="Q353" s="98">
        <v>0</v>
      </c>
      <c r="R353" s="98">
        <v>2740.2756395905494</v>
      </c>
      <c r="S353" s="98">
        <v>3185.4487173745761</v>
      </c>
      <c r="T353" s="98">
        <v>4190.740686993292</v>
      </c>
      <c r="U353" s="98">
        <v>3666.5406670239499</v>
      </c>
      <c r="V353" s="98">
        <v>3325.6645071180651</v>
      </c>
      <c r="W353" s="98">
        <v>2472.3504990399929</v>
      </c>
      <c r="X353" s="98">
        <v>2915.6280902430776</v>
      </c>
      <c r="Y353" s="98">
        <v>2788.3981453754955</v>
      </c>
      <c r="DA353" s="63" t="s">
        <v>4076</v>
      </c>
    </row>
    <row r="354" spans="1:105" ht="12" customHeight="1" x14ac:dyDescent="0.25">
      <c r="A354" s="121" t="s">
        <v>92</v>
      </c>
      <c r="B354" s="122"/>
      <c r="C354" s="122">
        <f t="shared" ref="C354:Y354" si="178">C355</f>
        <v>175.38034526988204</v>
      </c>
      <c r="D354" s="122">
        <f t="shared" si="178"/>
        <v>142.77760674831168</v>
      </c>
      <c r="E354" s="122">
        <f t="shared" si="178"/>
        <v>304.93376230818609</v>
      </c>
      <c r="F354" s="122">
        <f t="shared" si="178"/>
        <v>236.91190983037063</v>
      </c>
      <c r="G354" s="122">
        <f t="shared" si="178"/>
        <v>254.00727440186543</v>
      </c>
      <c r="H354" s="122">
        <f t="shared" si="178"/>
        <v>237.7729500796973</v>
      </c>
      <c r="I354" s="122">
        <f t="shared" si="178"/>
        <v>161.3986659823681</v>
      </c>
      <c r="J354" s="122">
        <f t="shared" si="178"/>
        <v>175.62156069057588</v>
      </c>
      <c r="K354" s="122">
        <f t="shared" si="178"/>
        <v>253.2470473583781</v>
      </c>
      <c r="L354" s="122">
        <f t="shared" si="178"/>
        <v>236.79221809679399</v>
      </c>
      <c r="M354" s="122">
        <f t="shared" si="178"/>
        <v>233.68138643786935</v>
      </c>
      <c r="N354" s="122">
        <f t="shared" si="178"/>
        <v>218.48790125914596</v>
      </c>
      <c r="O354" s="122">
        <f t="shared" si="178"/>
        <v>0</v>
      </c>
      <c r="P354" s="122">
        <f t="shared" si="178"/>
        <v>0</v>
      </c>
      <c r="Q354" s="122">
        <f t="shared" si="178"/>
        <v>0</v>
      </c>
      <c r="R354" s="122">
        <f t="shared" si="178"/>
        <v>101.2460238349653</v>
      </c>
      <c r="S354" s="122">
        <f t="shared" si="178"/>
        <v>122.7564349795704</v>
      </c>
      <c r="T354" s="122">
        <f t="shared" si="178"/>
        <v>155.48266098227614</v>
      </c>
      <c r="U354" s="122">
        <f t="shared" si="178"/>
        <v>86.539760478453644</v>
      </c>
      <c r="V354" s="122">
        <f t="shared" si="178"/>
        <v>92.520487443696354</v>
      </c>
      <c r="W354" s="122">
        <f t="shared" si="178"/>
        <v>91.672403201183826</v>
      </c>
      <c r="X354" s="122">
        <f t="shared" si="178"/>
        <v>116.73081295124395</v>
      </c>
      <c r="Y354" s="122">
        <f t="shared" si="178"/>
        <v>42.296124977106807</v>
      </c>
      <c r="DA354" s="130" t="s">
        <v>4077</v>
      </c>
    </row>
    <row r="355" spans="1:105" ht="12" customHeight="1" x14ac:dyDescent="0.25">
      <c r="A355" s="97" t="s">
        <v>53</v>
      </c>
      <c r="B355" s="98"/>
      <c r="C355" s="98">
        <f>RES_hhdet_in_fech!C165</f>
        <v>175.38034526988204</v>
      </c>
      <c r="D355" s="98">
        <f>RES_hhdet_in_fech!D165</f>
        <v>142.77760674831168</v>
      </c>
      <c r="E355" s="98">
        <f>RES_hhdet_in_fech!E165</f>
        <v>304.93376230818609</v>
      </c>
      <c r="F355" s="98">
        <f>RES_hhdet_in_fech!F165</f>
        <v>236.91190983037063</v>
      </c>
      <c r="G355" s="98">
        <f>RES_hhdet_in_fech!G165</f>
        <v>254.00727440186543</v>
      </c>
      <c r="H355" s="98">
        <f>RES_hhdet_in_fech!H165</f>
        <v>237.7729500796973</v>
      </c>
      <c r="I355" s="98">
        <f>RES_hhdet_in_fech!I165</f>
        <v>161.3986659823681</v>
      </c>
      <c r="J355" s="98">
        <f>RES_hhdet_in_fech!J165</f>
        <v>175.62156069057588</v>
      </c>
      <c r="K355" s="98">
        <f>RES_hhdet_in_fech!K165</f>
        <v>253.2470473583781</v>
      </c>
      <c r="L355" s="98">
        <f>RES_hhdet_in_fech!L165</f>
        <v>236.79221809679399</v>
      </c>
      <c r="M355" s="98">
        <f>RES_hhdet_in_fech!M165</f>
        <v>233.68138643786935</v>
      </c>
      <c r="N355" s="98">
        <f>RES_hhdet_in_fech!N165</f>
        <v>218.48790125914596</v>
      </c>
      <c r="O355" s="98">
        <f>RES_hhdet_in_fech!O165</f>
        <v>0</v>
      </c>
      <c r="P355" s="98">
        <f>RES_hhdet_in_fech!P165</f>
        <v>0</v>
      </c>
      <c r="Q355" s="98">
        <f>RES_hhdet_in_fech!Q165</f>
        <v>0</v>
      </c>
      <c r="R355" s="98">
        <f>RES_hhdet_in_fech!R165</f>
        <v>101.2460238349653</v>
      </c>
      <c r="S355" s="98">
        <f>RES_hhdet_in_fech!S165</f>
        <v>122.7564349795704</v>
      </c>
      <c r="T355" s="98">
        <f>RES_hhdet_in_fech!T165</f>
        <v>155.48266098227614</v>
      </c>
      <c r="U355" s="98">
        <f>RES_hhdet_in_fech!U165</f>
        <v>86.539760478453644</v>
      </c>
      <c r="V355" s="98">
        <f>RES_hhdet_in_fech!V165</f>
        <v>92.520487443696354</v>
      </c>
      <c r="W355" s="98">
        <f>RES_hhdet_in_fech!W165</f>
        <v>91.672403201183826</v>
      </c>
      <c r="X355" s="98">
        <f>RES_hhdet_in_fech!X165</f>
        <v>116.73081295124395</v>
      </c>
      <c r="Y355" s="98">
        <f>RES_hhdet_in_fech!Y165</f>
        <v>42.296124977106807</v>
      </c>
      <c r="DA355" s="63" t="s">
        <v>4078</v>
      </c>
    </row>
    <row r="356" spans="1:105" ht="12" customHeight="1" x14ac:dyDescent="0.25">
      <c r="A356" s="121" t="s">
        <v>55</v>
      </c>
      <c r="B356" s="122"/>
      <c r="C356" s="122">
        <v>1213.3627046461029</v>
      </c>
      <c r="D356" s="122">
        <v>1190.8382061914956</v>
      </c>
      <c r="E356" s="122">
        <v>1138.8423886702005</v>
      </c>
      <c r="F356" s="122">
        <v>1117.1842284842919</v>
      </c>
      <c r="G356" s="122">
        <v>1116.2606672633906</v>
      </c>
      <c r="H356" s="122">
        <v>1131.1579448502348</v>
      </c>
      <c r="I356" s="122">
        <v>1065.9992337402741</v>
      </c>
      <c r="J356" s="122">
        <v>1030.3271340148285</v>
      </c>
      <c r="K356" s="122">
        <v>1021.3775586139061</v>
      </c>
      <c r="L356" s="122">
        <v>1109.1404157356576</v>
      </c>
      <c r="M356" s="122">
        <v>1171.5974253994468</v>
      </c>
      <c r="N356" s="122">
        <v>1094.8993934449252</v>
      </c>
      <c r="O356" s="122">
        <v>0</v>
      </c>
      <c r="P356" s="122">
        <v>0</v>
      </c>
      <c r="Q356" s="122">
        <v>0</v>
      </c>
      <c r="R356" s="122">
        <v>1017.0616796009875</v>
      </c>
      <c r="S356" s="122">
        <v>1060.7654955755811</v>
      </c>
      <c r="T356" s="122">
        <v>1079.1398135621801</v>
      </c>
      <c r="U356" s="122">
        <v>1054.1000176986436</v>
      </c>
      <c r="V356" s="122">
        <v>1038.927326370851</v>
      </c>
      <c r="W356" s="122">
        <v>1057.5706825923878</v>
      </c>
      <c r="X356" s="122">
        <v>1097.1870875293321</v>
      </c>
      <c r="Y356" s="122">
        <v>983.57325282759302</v>
      </c>
      <c r="DA356" s="130" t="s">
        <v>4079</v>
      </c>
    </row>
    <row r="357" spans="1:105" ht="12" customHeight="1" x14ac:dyDescent="0.25">
      <c r="A357" s="97" t="s">
        <v>124</v>
      </c>
      <c r="B357" s="98"/>
      <c r="C357" s="98">
        <v>1248.1934366174614</v>
      </c>
      <c r="D357" s="98">
        <v>1244.8068666896111</v>
      </c>
      <c r="E357" s="98">
        <v>1181.0488304991609</v>
      </c>
      <c r="F357" s="98">
        <v>1183.031856940343</v>
      </c>
      <c r="G357" s="98">
        <v>1235.8881159757323</v>
      </c>
      <c r="H357" s="98">
        <v>1198.2776068815842</v>
      </c>
      <c r="I357" s="98">
        <v>1214.3339825358896</v>
      </c>
      <c r="J357" s="98">
        <v>1220.12536094146</v>
      </c>
      <c r="K357" s="98">
        <v>1189.9729187226628</v>
      </c>
      <c r="L357" s="98">
        <v>1233.1523528644982</v>
      </c>
      <c r="M357" s="98">
        <v>1233.79175819068</v>
      </c>
      <c r="N357" s="98">
        <v>1199.9031308706067</v>
      </c>
      <c r="O357" s="98">
        <v>0</v>
      </c>
      <c r="P357" s="98">
        <v>0</v>
      </c>
      <c r="Q357" s="98">
        <v>0</v>
      </c>
      <c r="R357" s="98">
        <v>1121.8931037898392</v>
      </c>
      <c r="S357" s="98">
        <v>1157.4896455042319</v>
      </c>
      <c r="T357" s="98">
        <v>1150.6703577434348</v>
      </c>
      <c r="U357" s="98">
        <v>1085.7075053163849</v>
      </c>
      <c r="V357" s="98">
        <v>1052.6629856777108</v>
      </c>
      <c r="W357" s="98">
        <v>1118.0924922158056</v>
      </c>
      <c r="X357" s="98">
        <v>1226.7433630183343</v>
      </c>
      <c r="Y357" s="98">
        <v>1021.309982770253</v>
      </c>
      <c r="DA357" s="63" t="s">
        <v>4080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746.55286373939839</v>
      </c>
      <c r="E358" s="98">
        <v>692.06236947286084</v>
      </c>
      <c r="F358" s="98">
        <v>704.51711907431445</v>
      </c>
      <c r="G358" s="98">
        <v>737.89008108965231</v>
      </c>
      <c r="H358" s="98">
        <v>731.17190336123917</v>
      </c>
      <c r="I358" s="98">
        <v>736.34842411924433</v>
      </c>
      <c r="J358" s="98">
        <v>742.31758097577222</v>
      </c>
      <c r="K358" s="98">
        <v>726.63299367541038</v>
      </c>
      <c r="L358" s="98">
        <v>758.68478877732787</v>
      </c>
      <c r="M358" s="98">
        <v>787.28263038396017</v>
      </c>
      <c r="N358" s="98">
        <v>768.47237069344021</v>
      </c>
      <c r="O358" s="98">
        <v>0</v>
      </c>
      <c r="P358" s="98">
        <v>0</v>
      </c>
      <c r="Q358" s="98">
        <v>0</v>
      </c>
      <c r="R358" s="98">
        <v>815.25840554248077</v>
      </c>
      <c r="S358" s="98">
        <v>868.06184127262759</v>
      </c>
      <c r="T358" s="98">
        <v>881.54888793214025</v>
      </c>
      <c r="U358" s="98">
        <v>848.30637577055597</v>
      </c>
      <c r="V358" s="98">
        <v>828.0373771583462</v>
      </c>
      <c r="W358" s="98">
        <v>889.52609284874632</v>
      </c>
      <c r="X358" s="98">
        <v>983.88717788505517</v>
      </c>
      <c r="Y358" s="98">
        <v>814.78659110780893</v>
      </c>
      <c r="DA358" s="63" t="s">
        <v>4081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111.01425312489451</v>
      </c>
      <c r="E359" s="101">
        <v>62.085677326982285</v>
      </c>
      <c r="F359" s="101">
        <v>81.859518654763605</v>
      </c>
      <c r="G359" s="101">
        <v>82.795762805481615</v>
      </c>
      <c r="H359" s="101">
        <v>109.57291113078971</v>
      </c>
      <c r="I359" s="101">
        <v>90.714396549969152</v>
      </c>
      <c r="J359" s="101">
        <v>85.770525147377086</v>
      </c>
      <c r="K359" s="101">
        <v>78.403995552658984</v>
      </c>
      <c r="L359" s="101">
        <v>81.253004118581231</v>
      </c>
      <c r="M359" s="101">
        <v>122.52641069565829</v>
      </c>
      <c r="N359" s="101">
        <v>78.081456270946703</v>
      </c>
      <c r="O359" s="101">
        <v>0</v>
      </c>
      <c r="P359" s="101">
        <v>0</v>
      </c>
      <c r="Q359" s="101">
        <v>0</v>
      </c>
      <c r="R359" s="101">
        <v>33.972389273296308</v>
      </c>
      <c r="S359" s="101">
        <v>65.589402465294597</v>
      </c>
      <c r="T359" s="101">
        <v>76.073145391998878</v>
      </c>
      <c r="U359" s="101">
        <v>90.240571202426466</v>
      </c>
      <c r="V359" s="101">
        <v>69.73840745463815</v>
      </c>
      <c r="W359" s="101">
        <v>85.549197095984269</v>
      </c>
      <c r="X359" s="101">
        <v>106.70319424566878</v>
      </c>
      <c r="Y359" s="101">
        <v>65.841553291792721</v>
      </c>
      <c r="DA359" s="131" t="s">
        <v>4082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635.53861061450402</v>
      </c>
      <c r="E360" s="104">
        <v>629.9766921458787</v>
      </c>
      <c r="F360" s="104">
        <v>622.65760041955082</v>
      </c>
      <c r="G360" s="104">
        <v>655.09431828417064</v>
      </c>
      <c r="H360" s="104">
        <v>621.59899223044954</v>
      </c>
      <c r="I360" s="104">
        <v>645.6340275692753</v>
      </c>
      <c r="J360" s="104">
        <v>656.54705582839529</v>
      </c>
      <c r="K360" s="104">
        <v>648.22899812275148</v>
      </c>
      <c r="L360" s="104">
        <v>677.43178465874666</v>
      </c>
      <c r="M360" s="104">
        <v>664.75621968830194</v>
      </c>
      <c r="N360" s="104">
        <v>690.39091442249344</v>
      </c>
      <c r="O360" s="104">
        <v>0</v>
      </c>
      <c r="P360" s="104">
        <v>0</v>
      </c>
      <c r="Q360" s="104">
        <v>0</v>
      </c>
      <c r="R360" s="104">
        <v>781.28601626918453</v>
      </c>
      <c r="S360" s="104">
        <v>802.47243880733311</v>
      </c>
      <c r="T360" s="104">
        <v>805.47574254014137</v>
      </c>
      <c r="U360" s="104">
        <v>758.06580456812947</v>
      </c>
      <c r="V360" s="104">
        <v>758.29896970370794</v>
      </c>
      <c r="W360" s="104">
        <v>803.97689575276206</v>
      </c>
      <c r="X360" s="104">
        <v>877.18398363938638</v>
      </c>
      <c r="Y360" s="104">
        <v>748.94503781601622</v>
      </c>
      <c r="DA360" s="132" t="s">
        <v>4083</v>
      </c>
    </row>
    <row r="361" spans="1:105" ht="12" customHeight="1" x14ac:dyDescent="0.25">
      <c r="A361" s="106" t="s">
        <v>122</v>
      </c>
      <c r="B361" s="101"/>
      <c r="C361" s="101">
        <v>1207.4496544769106</v>
      </c>
      <c r="D361" s="101">
        <v>1111.4402503045956</v>
      </c>
      <c r="E361" s="101">
        <v>1030.1341693622658</v>
      </c>
      <c r="F361" s="101">
        <v>1034.5752225485576</v>
      </c>
      <c r="G361" s="101">
        <v>1061.2809902528161</v>
      </c>
      <c r="H361" s="101">
        <v>1132.3236006636662</v>
      </c>
      <c r="I361" s="101">
        <v>1114.6641260259223</v>
      </c>
      <c r="J361" s="101">
        <v>1105.5754004346463</v>
      </c>
      <c r="K361" s="101">
        <v>1068.5821343322493</v>
      </c>
      <c r="L361" s="101">
        <v>1127.2724460785714</v>
      </c>
      <c r="M361" s="101">
        <v>1169.8712643352205</v>
      </c>
      <c r="N361" s="101">
        <v>1134.4442172884026</v>
      </c>
      <c r="O361" s="101">
        <v>0</v>
      </c>
      <c r="P361" s="101">
        <v>0</v>
      </c>
      <c r="Q361" s="101">
        <v>0</v>
      </c>
      <c r="R361" s="101">
        <v>1086.1915579492706</v>
      </c>
      <c r="S361" s="101">
        <v>1130.1870580574889</v>
      </c>
      <c r="T361" s="101">
        <v>1146.4007033168218</v>
      </c>
      <c r="U361" s="101">
        <v>1153.5401634677401</v>
      </c>
      <c r="V361" s="101">
        <v>1146.5660760262267</v>
      </c>
      <c r="W361" s="101">
        <v>1145.4270711220747</v>
      </c>
      <c r="X361" s="101">
        <v>1121.7240174529707</v>
      </c>
      <c r="Y361" s="101">
        <v>1056.5786012034187</v>
      </c>
      <c r="DA361" s="131" t="s">
        <v>4084</v>
      </c>
    </row>
    <row r="362" spans="1:105" ht="12" customHeight="1" x14ac:dyDescent="0.25">
      <c r="A362" s="107" t="s">
        <v>121</v>
      </c>
      <c r="B362" s="104"/>
      <c r="C362" s="104">
        <v>854.76312159607266</v>
      </c>
      <c r="D362" s="104">
        <v>733.35587547604564</v>
      </c>
      <c r="E362" s="104">
        <v>666.91280624368142</v>
      </c>
      <c r="F362" s="104">
        <v>678.01206824717531</v>
      </c>
      <c r="G362" s="104">
        <v>696.10607431989024</v>
      </c>
      <c r="H362" s="104">
        <v>755.37431606947871</v>
      </c>
      <c r="I362" s="104">
        <v>738.983852543701</v>
      </c>
      <c r="J362" s="104">
        <v>734.02906487271173</v>
      </c>
      <c r="K362" s="104">
        <v>710.19852238660803</v>
      </c>
      <c r="L362" s="104">
        <v>751.57197898436573</v>
      </c>
      <c r="M362" s="104">
        <v>798.27080403680645</v>
      </c>
      <c r="N362" s="104">
        <v>769.55451535855673</v>
      </c>
      <c r="O362" s="104">
        <v>0</v>
      </c>
      <c r="P362" s="104">
        <v>0</v>
      </c>
      <c r="Q362" s="104">
        <v>0</v>
      </c>
      <c r="R362" s="104">
        <v>791.04028870062325</v>
      </c>
      <c r="S362" s="104">
        <v>844.7640402522054</v>
      </c>
      <c r="T362" s="104">
        <v>868.73845458182336</v>
      </c>
      <c r="U362" s="104">
        <v>888.11514323352878</v>
      </c>
      <c r="V362" s="104">
        <v>888.06623020077745</v>
      </c>
      <c r="W362" s="104">
        <v>899.59150121127811</v>
      </c>
      <c r="X362" s="104">
        <v>896.74035376762231</v>
      </c>
      <c r="Y362" s="104">
        <v>851.96666640935018</v>
      </c>
      <c r="DA362" s="132" t="s">
        <v>4085</v>
      </c>
    </row>
    <row r="363" spans="1:105" ht="12" customHeight="1" x14ac:dyDescent="0.25">
      <c r="A363" s="108" t="s">
        <v>53</v>
      </c>
      <c r="B363" s="98"/>
      <c r="C363" s="98">
        <v>266.31292089920464</v>
      </c>
      <c r="D363" s="98">
        <v>98.961911375376559</v>
      </c>
      <c r="E363" s="98">
        <v>52.871844786400523</v>
      </c>
      <c r="F363" s="98">
        <v>71.02596752579511</v>
      </c>
      <c r="G363" s="98">
        <v>70.296427874325559</v>
      </c>
      <c r="H363" s="98">
        <v>104.48957042987389</v>
      </c>
      <c r="I363" s="98">
        <v>83.509175100579967</v>
      </c>
      <c r="J363" s="98">
        <v>77.59805084810921</v>
      </c>
      <c r="K363" s="98">
        <v>69.851953476675334</v>
      </c>
      <c r="L363" s="98">
        <v>73.05712374852861</v>
      </c>
      <c r="M363" s="98">
        <v>114.57237247053342</v>
      </c>
      <c r="N363" s="98">
        <v>73.072203642184519</v>
      </c>
      <c r="O363" s="98">
        <v>0</v>
      </c>
      <c r="P363" s="98">
        <v>0</v>
      </c>
      <c r="Q363" s="98">
        <v>0</v>
      </c>
      <c r="R363" s="98">
        <v>27.982103188079812</v>
      </c>
      <c r="S363" s="98">
        <v>62.607348873913772</v>
      </c>
      <c r="T363" s="98">
        <v>75.005302616043323</v>
      </c>
      <c r="U363" s="98">
        <v>98.700424666516454</v>
      </c>
      <c r="V363" s="98">
        <v>80.54368765284282</v>
      </c>
      <c r="W363" s="98">
        <v>85.335244314964797</v>
      </c>
      <c r="X363" s="98">
        <v>91.060475549177667</v>
      </c>
      <c r="Y363" s="98">
        <v>70.566180584533029</v>
      </c>
      <c r="DA363" s="63" t="s">
        <v>4086</v>
      </c>
    </row>
    <row r="364" spans="1:105" ht="12" customHeight="1" x14ac:dyDescent="0.25">
      <c r="A364" s="108" t="s">
        <v>52</v>
      </c>
      <c r="B364" s="98"/>
      <c r="C364" s="98">
        <v>588.45020069686791</v>
      </c>
      <c r="D364" s="98">
        <v>634.39396410066911</v>
      </c>
      <c r="E364" s="98">
        <v>614.04096145728101</v>
      </c>
      <c r="F364" s="98">
        <v>606.98610072138024</v>
      </c>
      <c r="G364" s="98">
        <v>625.80964644556457</v>
      </c>
      <c r="H364" s="98">
        <v>650.88474563960472</v>
      </c>
      <c r="I364" s="98">
        <v>655.4746774431211</v>
      </c>
      <c r="J364" s="98">
        <v>656.4310140246024</v>
      </c>
      <c r="K364" s="98">
        <v>640.34656890993267</v>
      </c>
      <c r="L364" s="98">
        <v>678.5148552358371</v>
      </c>
      <c r="M364" s="98">
        <v>683.69843156627303</v>
      </c>
      <c r="N364" s="98">
        <v>696.48231171637224</v>
      </c>
      <c r="O364" s="98">
        <v>0</v>
      </c>
      <c r="P364" s="98">
        <v>0</v>
      </c>
      <c r="Q364" s="98">
        <v>0</v>
      </c>
      <c r="R364" s="98">
        <v>763.05818551254333</v>
      </c>
      <c r="S364" s="98">
        <v>782.1566913782915</v>
      </c>
      <c r="T364" s="98">
        <v>793.73315196578005</v>
      </c>
      <c r="U364" s="98">
        <v>789.41471856701241</v>
      </c>
      <c r="V364" s="98">
        <v>807.52254254793468</v>
      </c>
      <c r="W364" s="98">
        <v>814.25625689631318</v>
      </c>
      <c r="X364" s="98">
        <v>805.67987821844463</v>
      </c>
      <c r="Y364" s="98">
        <v>781.40048582481711</v>
      </c>
      <c r="DA364" s="63" t="s">
        <v>4087</v>
      </c>
    </row>
    <row r="365" spans="1:105" ht="12" customHeight="1" x14ac:dyDescent="0.25">
      <c r="A365" s="121" t="s">
        <v>54</v>
      </c>
      <c r="B365" s="122"/>
      <c r="C365" s="122">
        <v>613.7028624370239</v>
      </c>
      <c r="D365" s="122">
        <v>619.52607040018995</v>
      </c>
      <c r="E365" s="122">
        <v>630.07228912621554</v>
      </c>
      <c r="F365" s="122">
        <v>627.59592036392769</v>
      </c>
      <c r="G365" s="122">
        <v>637.64404763877099</v>
      </c>
      <c r="H365" s="122">
        <v>722.65015906430199</v>
      </c>
      <c r="I365" s="122">
        <v>717.27525528512501</v>
      </c>
      <c r="J365" s="122">
        <v>706.2310564202927</v>
      </c>
      <c r="K365" s="122">
        <v>687.26289469802248</v>
      </c>
      <c r="L365" s="122">
        <v>715.96787254167145</v>
      </c>
      <c r="M365" s="122">
        <v>670.20957986797862</v>
      </c>
      <c r="N365" s="122">
        <v>639.62531208885753</v>
      </c>
      <c r="O365" s="122">
        <v>0</v>
      </c>
      <c r="P365" s="122">
        <v>0</v>
      </c>
      <c r="Q365" s="122">
        <v>0</v>
      </c>
      <c r="R365" s="122">
        <v>610.52389211510672</v>
      </c>
      <c r="S365" s="122">
        <v>620.18679281578738</v>
      </c>
      <c r="T365" s="122">
        <v>652.01146936607927</v>
      </c>
      <c r="U365" s="122">
        <v>597.41415078646253</v>
      </c>
      <c r="V365" s="122">
        <v>589.0262723735724</v>
      </c>
      <c r="W365" s="122">
        <v>600.28850698810038</v>
      </c>
      <c r="X365" s="122">
        <v>615.10957067976312</v>
      </c>
      <c r="Y365" s="122">
        <v>576.24785412137044</v>
      </c>
      <c r="DA365" s="130" t="s">
        <v>4088</v>
      </c>
    </row>
    <row r="366" spans="1:105" ht="12" customHeight="1" x14ac:dyDescent="0.25">
      <c r="A366" s="97" t="s">
        <v>50</v>
      </c>
      <c r="B366" s="98"/>
      <c r="C366" s="98">
        <v>717.16452606279927</v>
      </c>
      <c r="D366" s="98">
        <v>739.55458300225405</v>
      </c>
      <c r="E366" s="98">
        <v>754.03866503034544</v>
      </c>
      <c r="F366" s="98">
        <v>774.31728448557089</v>
      </c>
      <c r="G366" s="98">
        <v>803.99290762662349</v>
      </c>
      <c r="H366" s="98">
        <v>834.11639858941567</v>
      </c>
      <c r="I366" s="98">
        <v>866.04782583613303</v>
      </c>
      <c r="J366" s="98">
        <v>874.23359856241893</v>
      </c>
      <c r="K366" s="98">
        <v>855.22584980161889</v>
      </c>
      <c r="L366" s="98">
        <v>847.97918213921866</v>
      </c>
      <c r="M366" s="98">
        <v>805.93823421231093</v>
      </c>
      <c r="N366" s="98">
        <v>779.23474961017473</v>
      </c>
      <c r="O366" s="98">
        <v>0</v>
      </c>
      <c r="P366" s="98">
        <v>0</v>
      </c>
      <c r="Q366" s="98">
        <v>0</v>
      </c>
      <c r="R366" s="98">
        <v>784.72973277053552</v>
      </c>
      <c r="S366" s="98">
        <v>809.35243501671653</v>
      </c>
      <c r="T366" s="98">
        <v>852.52977153686982</v>
      </c>
      <c r="U366" s="98">
        <v>763.59881716360462</v>
      </c>
      <c r="V366" s="98">
        <v>740.06783905924124</v>
      </c>
      <c r="W366" s="98">
        <v>787.92883978607733</v>
      </c>
      <c r="X366" s="98">
        <v>890.68874237021214</v>
      </c>
      <c r="Y366" s="98">
        <v>742.94379092823715</v>
      </c>
      <c r="DA366" s="63" t="s">
        <v>4089</v>
      </c>
    </row>
    <row r="367" spans="1:105" ht="12" customHeight="1" x14ac:dyDescent="0.25">
      <c r="A367" s="109" t="s">
        <v>120</v>
      </c>
      <c r="B367" s="33"/>
      <c r="C367" s="33">
        <v>585.88621845810042</v>
      </c>
      <c r="D367" s="33">
        <v>572.86637807323461</v>
      </c>
      <c r="E367" s="33">
        <v>583.91170857079317</v>
      </c>
      <c r="F367" s="33">
        <v>573.70727120111815</v>
      </c>
      <c r="G367" s="33">
        <v>587.16230880071464</v>
      </c>
      <c r="H367" s="33">
        <v>694.80141396452404</v>
      </c>
      <c r="I367" s="33">
        <v>679.4514382556373</v>
      </c>
      <c r="J367" s="33">
        <v>664.79725786439747</v>
      </c>
      <c r="K367" s="33">
        <v>636.1962443883358</v>
      </c>
      <c r="L367" s="33">
        <v>671.24609011386804</v>
      </c>
      <c r="M367" s="33">
        <v>620.42663203836128</v>
      </c>
      <c r="N367" s="33">
        <v>597.49490427618753</v>
      </c>
      <c r="O367" s="33">
        <v>0</v>
      </c>
      <c r="P367" s="33">
        <v>0</v>
      </c>
      <c r="Q367" s="33">
        <v>0</v>
      </c>
      <c r="R367" s="33">
        <v>563.88522203490322</v>
      </c>
      <c r="S367" s="33">
        <v>566.49725640562156</v>
      </c>
      <c r="T367" s="33">
        <v>606.61179794624013</v>
      </c>
      <c r="U367" s="33">
        <v>567.08876260500972</v>
      </c>
      <c r="V367" s="33">
        <v>559.28368591527919</v>
      </c>
      <c r="W367" s="33">
        <v>559.28237996863561</v>
      </c>
      <c r="X367" s="33">
        <v>557.32593835902424</v>
      </c>
      <c r="Y367" s="33">
        <v>538.97553249538407</v>
      </c>
      <c r="DA367" s="60" t="s">
        <v>4090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4605.7231380067324</v>
      </c>
      <c r="D369" s="117">
        <f t="shared" si="179"/>
        <v>4264.9522404968338</v>
      </c>
      <c r="E369" s="117">
        <f t="shared" si="179"/>
        <v>4699.2020057089812</v>
      </c>
      <c r="F369" s="117">
        <f t="shared" si="179"/>
        <v>4717.9507988273726</v>
      </c>
      <c r="G369" s="117">
        <f t="shared" si="179"/>
        <v>4975.0007528166534</v>
      </c>
      <c r="H369" s="117">
        <f t="shared" si="179"/>
        <v>5491.9900750620745</v>
      </c>
      <c r="I369" s="117">
        <f t="shared" si="179"/>
        <v>5119.4902525628841</v>
      </c>
      <c r="J369" s="117">
        <f t="shared" si="179"/>
        <v>4836.6787447467077</v>
      </c>
      <c r="K369" s="117">
        <f t="shared" si="179"/>
        <v>4873.5271481447571</v>
      </c>
      <c r="L369" s="117">
        <f t="shared" si="179"/>
        <v>5750.0252543059814</v>
      </c>
      <c r="M369" s="117">
        <f t="shared" si="179"/>
        <v>5712.2434630380703</v>
      </c>
      <c r="N369" s="117">
        <f t="shared" si="179"/>
        <v>5339.5778480106055</v>
      </c>
      <c r="O369" s="117">
        <f t="shared" si="179"/>
        <v>0</v>
      </c>
      <c r="P369" s="117">
        <f t="shared" si="179"/>
        <v>0</v>
      </c>
      <c r="Q369" s="117">
        <f t="shared" si="179"/>
        <v>0</v>
      </c>
      <c r="R369" s="117">
        <f t="shared" ref="R369:V369" si="180">R370+R372+R374+R383</f>
        <v>3649.6600559212916</v>
      </c>
      <c r="S369" s="117">
        <f t="shared" si="180"/>
        <v>4180.153132384231</v>
      </c>
      <c r="T369" s="117">
        <f t="shared" si="180"/>
        <v>5218.4214573266217</v>
      </c>
      <c r="U369" s="117">
        <f t="shared" si="180"/>
        <v>4605.3555410198232</v>
      </c>
      <c r="V369" s="117">
        <f t="shared" si="180"/>
        <v>4413.1568269897334</v>
      </c>
      <c r="W369" s="117">
        <f t="shared" ref="W369:Y369" si="181">W370+W372+W374+W383</f>
        <v>3785.6848295401405</v>
      </c>
      <c r="X369" s="117">
        <f t="shared" si="181"/>
        <v>4348.2799606921344</v>
      </c>
      <c r="Y369" s="117">
        <f t="shared" si="181"/>
        <v>3878.4448061658386</v>
      </c>
      <c r="DA369" s="129" t="s">
        <v>4242</v>
      </c>
    </row>
    <row r="370" spans="1:105" ht="12" customHeight="1" x14ac:dyDescent="0.25">
      <c r="A370" s="121" t="s">
        <v>57</v>
      </c>
      <c r="B370" s="122"/>
      <c r="C370" s="122">
        <f t="shared" ref="C370:Y370" si="182">C371</f>
        <v>3074.0527532366814</v>
      </c>
      <c r="D370" s="122">
        <f t="shared" si="182"/>
        <v>2820.0517565211039</v>
      </c>
      <c r="E370" s="122">
        <f t="shared" si="182"/>
        <v>2887.0693638014782</v>
      </c>
      <c r="F370" s="122">
        <f t="shared" si="182"/>
        <v>3044.2617417050283</v>
      </c>
      <c r="G370" s="122">
        <f t="shared" si="182"/>
        <v>3202.7043372888165</v>
      </c>
      <c r="H370" s="122">
        <f t="shared" si="182"/>
        <v>3656.7554083062623</v>
      </c>
      <c r="I370" s="122">
        <f t="shared" si="182"/>
        <v>3470.1743938951295</v>
      </c>
      <c r="J370" s="122">
        <f t="shared" si="182"/>
        <v>3137.4212514366482</v>
      </c>
      <c r="K370" s="122">
        <f t="shared" si="182"/>
        <v>2966.1979114754595</v>
      </c>
      <c r="L370" s="122">
        <f t="shared" si="182"/>
        <v>3810.5047589921619</v>
      </c>
      <c r="M370" s="122">
        <f t="shared" si="182"/>
        <v>3765.7181988128705</v>
      </c>
      <c r="N370" s="122">
        <f t="shared" si="182"/>
        <v>3432.2255044111189</v>
      </c>
      <c r="O370" s="122">
        <f t="shared" si="182"/>
        <v>0</v>
      </c>
      <c r="P370" s="122">
        <f t="shared" si="182"/>
        <v>0</v>
      </c>
      <c r="Q370" s="122">
        <f t="shared" si="182"/>
        <v>0</v>
      </c>
      <c r="R370" s="122">
        <f t="shared" si="182"/>
        <v>2029.887275350309</v>
      </c>
      <c r="S370" s="122">
        <f t="shared" si="182"/>
        <v>2423.5393592748992</v>
      </c>
      <c r="T370" s="122">
        <f t="shared" si="182"/>
        <v>3282.5396278401017</v>
      </c>
      <c r="U370" s="122">
        <f t="shared" si="182"/>
        <v>2953.1575077751882</v>
      </c>
      <c r="V370" s="122">
        <f t="shared" si="182"/>
        <v>2742.1221676803721</v>
      </c>
      <c r="W370" s="122">
        <f t="shared" si="182"/>
        <v>2076.876563052751</v>
      </c>
      <c r="X370" s="122">
        <f t="shared" si="182"/>
        <v>2489.8318991692954</v>
      </c>
      <c r="Y370" s="122">
        <f t="shared" si="182"/>
        <v>2417.7919068456949</v>
      </c>
      <c r="DA370" s="130" t="s">
        <v>4243</v>
      </c>
    </row>
    <row r="371" spans="1:105" ht="12" customHeight="1" x14ac:dyDescent="0.25">
      <c r="A371" s="97" t="s">
        <v>53</v>
      </c>
      <c r="B371" s="98"/>
      <c r="C371" s="98">
        <v>3074.0527532366814</v>
      </c>
      <c r="D371" s="98">
        <v>2820.0517565211039</v>
      </c>
      <c r="E371" s="98">
        <v>2887.0693638014782</v>
      </c>
      <c r="F371" s="98">
        <v>3044.2617417050283</v>
      </c>
      <c r="G371" s="98">
        <v>3202.7043372888165</v>
      </c>
      <c r="H371" s="98">
        <v>3656.7554083062623</v>
      </c>
      <c r="I371" s="98">
        <v>3470.1743938951295</v>
      </c>
      <c r="J371" s="98">
        <v>3137.4212514366482</v>
      </c>
      <c r="K371" s="98">
        <v>2966.1979114754595</v>
      </c>
      <c r="L371" s="98">
        <v>3810.5047589921619</v>
      </c>
      <c r="M371" s="98">
        <v>3765.7181988128705</v>
      </c>
      <c r="N371" s="98">
        <v>3432.2255044111189</v>
      </c>
      <c r="O371" s="98">
        <v>0</v>
      </c>
      <c r="P371" s="98">
        <v>0</v>
      </c>
      <c r="Q371" s="98">
        <v>0</v>
      </c>
      <c r="R371" s="98">
        <v>2029.887275350309</v>
      </c>
      <c r="S371" s="98">
        <v>2423.5393592748992</v>
      </c>
      <c r="T371" s="98">
        <v>3282.5396278401017</v>
      </c>
      <c r="U371" s="98">
        <v>2953.1575077751882</v>
      </c>
      <c r="V371" s="98">
        <v>2742.1221676803721</v>
      </c>
      <c r="W371" s="98">
        <v>2076.876563052751</v>
      </c>
      <c r="X371" s="98">
        <v>2489.8318991692954</v>
      </c>
      <c r="Y371" s="98">
        <v>2417.7919068456949</v>
      </c>
      <c r="DA371" s="63" t="s">
        <v>4244</v>
      </c>
    </row>
    <row r="372" spans="1:105" ht="12" customHeight="1" x14ac:dyDescent="0.25">
      <c r="A372" s="121" t="s">
        <v>92</v>
      </c>
      <c r="B372" s="122"/>
      <c r="C372" s="122">
        <f t="shared" ref="C372:Y372" si="183">C373</f>
        <v>381.43634312812878</v>
      </c>
      <c r="D372" s="122">
        <f t="shared" si="183"/>
        <v>323.04103617250092</v>
      </c>
      <c r="E372" s="122">
        <f t="shared" si="183"/>
        <v>717.05126222156616</v>
      </c>
      <c r="F372" s="122">
        <f t="shared" si="183"/>
        <v>578.34090587740081</v>
      </c>
      <c r="G372" s="122">
        <f t="shared" si="183"/>
        <v>643.1627096654596</v>
      </c>
      <c r="H372" s="122">
        <f t="shared" si="183"/>
        <v>623.94384419392486</v>
      </c>
      <c r="I372" s="122">
        <f t="shared" si="183"/>
        <v>438.58947140976454</v>
      </c>
      <c r="J372" s="122">
        <f t="shared" si="183"/>
        <v>493.93417918752226</v>
      </c>
      <c r="K372" s="122">
        <f t="shared" si="183"/>
        <v>736.8703391995042</v>
      </c>
      <c r="L372" s="122">
        <f t="shared" si="183"/>
        <v>712.52550068706489</v>
      </c>
      <c r="M372" s="122">
        <f t="shared" si="183"/>
        <v>729.77827117130107</v>
      </c>
      <c r="N372" s="122">
        <f t="shared" si="183"/>
        <v>711.18022731365386</v>
      </c>
      <c r="O372" s="122">
        <f t="shared" si="183"/>
        <v>0</v>
      </c>
      <c r="P372" s="122">
        <f t="shared" si="183"/>
        <v>0</v>
      </c>
      <c r="Q372" s="122">
        <f t="shared" si="183"/>
        <v>0</v>
      </c>
      <c r="R372" s="122">
        <f t="shared" si="183"/>
        <v>374.75463698435794</v>
      </c>
      <c r="S372" s="122">
        <f t="shared" si="183"/>
        <v>454.72154189534353</v>
      </c>
      <c r="T372" s="122">
        <f t="shared" si="183"/>
        <v>576.43728586176701</v>
      </c>
      <c r="U372" s="122">
        <f t="shared" si="183"/>
        <v>321.14062060074724</v>
      </c>
      <c r="V372" s="122">
        <f t="shared" si="183"/>
        <v>344.25905384720505</v>
      </c>
      <c r="W372" s="122">
        <f t="shared" si="183"/>
        <v>344.1101187570074</v>
      </c>
      <c r="X372" s="122">
        <f t="shared" si="183"/>
        <v>442.9339385366635</v>
      </c>
      <c r="Y372" s="122">
        <f t="shared" si="183"/>
        <v>162.43722681614173</v>
      </c>
      <c r="DA372" s="130" t="s">
        <v>4245</v>
      </c>
    </row>
    <row r="373" spans="1:105" ht="12" customHeight="1" x14ac:dyDescent="0.25">
      <c r="A373" s="97" t="s">
        <v>53</v>
      </c>
      <c r="B373" s="98"/>
      <c r="C373" s="98">
        <f>RES_hhdet_in_tesh!C165</f>
        <v>381.43634312812878</v>
      </c>
      <c r="D373" s="98">
        <f>RES_hhdet_in_tesh!D165</f>
        <v>323.04103617250092</v>
      </c>
      <c r="E373" s="98">
        <f>RES_hhdet_in_tesh!E165</f>
        <v>717.05126222156616</v>
      </c>
      <c r="F373" s="98">
        <f>RES_hhdet_in_tesh!F165</f>
        <v>578.34090587740081</v>
      </c>
      <c r="G373" s="98">
        <f>RES_hhdet_in_tesh!G165</f>
        <v>643.1627096654596</v>
      </c>
      <c r="H373" s="98">
        <f>RES_hhdet_in_tesh!H165</f>
        <v>623.94384419392486</v>
      </c>
      <c r="I373" s="98">
        <f>RES_hhdet_in_tesh!I165</f>
        <v>438.58947140976454</v>
      </c>
      <c r="J373" s="98">
        <f>RES_hhdet_in_tesh!J165</f>
        <v>493.93417918752226</v>
      </c>
      <c r="K373" s="98">
        <f>RES_hhdet_in_tesh!K165</f>
        <v>736.8703391995042</v>
      </c>
      <c r="L373" s="98">
        <f>RES_hhdet_in_tesh!L165</f>
        <v>712.52550068706489</v>
      </c>
      <c r="M373" s="98">
        <f>RES_hhdet_in_tesh!M165</f>
        <v>729.77827117130107</v>
      </c>
      <c r="N373" s="98">
        <f>RES_hhdet_in_tesh!N165</f>
        <v>711.18022731365386</v>
      </c>
      <c r="O373" s="98">
        <f>RES_hhdet_in_tesh!O165</f>
        <v>0</v>
      </c>
      <c r="P373" s="98">
        <f>RES_hhdet_in_tesh!P165</f>
        <v>0</v>
      </c>
      <c r="Q373" s="98">
        <f>RES_hhdet_in_tesh!Q165</f>
        <v>0</v>
      </c>
      <c r="R373" s="98">
        <f>RES_hhdet_in_tesh!R165</f>
        <v>374.75463698435794</v>
      </c>
      <c r="S373" s="98">
        <f>RES_hhdet_in_tesh!S165</f>
        <v>454.72154189534353</v>
      </c>
      <c r="T373" s="98">
        <f>RES_hhdet_in_tesh!T165</f>
        <v>576.43728586176701</v>
      </c>
      <c r="U373" s="98">
        <f>RES_hhdet_in_tesh!U165</f>
        <v>321.14062060074724</v>
      </c>
      <c r="V373" s="98">
        <f>RES_hhdet_in_tesh!V165</f>
        <v>344.25905384720505</v>
      </c>
      <c r="W373" s="98">
        <f>RES_hhdet_in_tesh!W165</f>
        <v>344.1101187570074</v>
      </c>
      <c r="X373" s="98">
        <f>RES_hhdet_in_tesh!X165</f>
        <v>442.9339385366635</v>
      </c>
      <c r="Y373" s="98">
        <f>RES_hhdet_in_tesh!Y165</f>
        <v>162.43722681614173</v>
      </c>
      <c r="DA373" s="63" t="s">
        <v>4246</v>
      </c>
    </row>
    <row r="374" spans="1:105" ht="12" customHeight="1" x14ac:dyDescent="0.25">
      <c r="A374" s="121" t="s">
        <v>55</v>
      </c>
      <c r="B374" s="122"/>
      <c r="C374" s="122">
        <v>721.466919012875</v>
      </c>
      <c r="D374" s="122">
        <v>697.44772604530408</v>
      </c>
      <c r="E374" s="122">
        <v>661.67668808850647</v>
      </c>
      <c r="F374" s="122">
        <v>663.62191438465732</v>
      </c>
      <c r="G374" s="122">
        <v>685.52082545297469</v>
      </c>
      <c r="H374" s="122">
        <v>699.68120629313614</v>
      </c>
      <c r="I374" s="122">
        <v>703.67265154569816</v>
      </c>
      <c r="J374" s="122">
        <v>705.04573076024769</v>
      </c>
      <c r="K374" s="122">
        <v>688.03607713505914</v>
      </c>
      <c r="L374" s="122">
        <v>724.4512756127998</v>
      </c>
      <c r="M374" s="122">
        <v>747.61738054215846</v>
      </c>
      <c r="N374" s="122">
        <v>741.84283964398571</v>
      </c>
      <c r="O374" s="122">
        <v>0</v>
      </c>
      <c r="P374" s="122">
        <v>0</v>
      </c>
      <c r="Q374" s="122">
        <v>0</v>
      </c>
      <c r="R374" s="122">
        <v>792.7795961505517</v>
      </c>
      <c r="S374" s="122">
        <v>836.18810862271505</v>
      </c>
      <c r="T374" s="122">
        <v>852.93611533653586</v>
      </c>
      <c r="U374" s="122">
        <v>851.79708348446752</v>
      </c>
      <c r="V374" s="122">
        <v>848.35948406738066</v>
      </c>
      <c r="W374" s="122">
        <v>876.27021055779892</v>
      </c>
      <c r="X374" s="122">
        <v>913.93070183579209</v>
      </c>
      <c r="Y374" s="122">
        <v>822.93740339209796</v>
      </c>
      <c r="DA374" s="130" t="s">
        <v>4247</v>
      </c>
    </row>
    <row r="375" spans="1:105" ht="12" customHeight="1" x14ac:dyDescent="0.25">
      <c r="A375" s="97" t="s">
        <v>124</v>
      </c>
      <c r="B375" s="98"/>
      <c r="C375" s="98">
        <v>697.14878317182615</v>
      </c>
      <c r="D375" s="98">
        <v>697.82867679221886</v>
      </c>
      <c r="E375" s="98">
        <v>664.86524019063825</v>
      </c>
      <c r="F375" s="98">
        <v>668.81136593116071</v>
      </c>
      <c r="G375" s="98">
        <v>701.97599014793809</v>
      </c>
      <c r="H375" s="98">
        <v>684.0804408060344</v>
      </c>
      <c r="I375" s="98">
        <v>697.11526913535158</v>
      </c>
      <c r="J375" s="98">
        <v>704.96104636227699</v>
      </c>
      <c r="K375" s="98">
        <v>692.79763269541252</v>
      </c>
      <c r="L375" s="98">
        <v>724.32850884447816</v>
      </c>
      <c r="M375" s="98">
        <v>737.74128838927288</v>
      </c>
      <c r="N375" s="98">
        <v>738.37779941100371</v>
      </c>
      <c r="O375" s="98">
        <v>0</v>
      </c>
      <c r="P375" s="98">
        <v>0</v>
      </c>
      <c r="Q375" s="98">
        <v>0</v>
      </c>
      <c r="R375" s="98">
        <v>805.00949840331111</v>
      </c>
      <c r="S375" s="98">
        <v>849.99075756068873</v>
      </c>
      <c r="T375" s="98">
        <v>862.30777861791807</v>
      </c>
      <c r="U375" s="98">
        <v>827.54685938047601</v>
      </c>
      <c r="V375" s="98">
        <v>812.98586159866318</v>
      </c>
      <c r="W375" s="98">
        <v>870.45532380768054</v>
      </c>
      <c r="X375" s="98">
        <v>959.19662807567613</v>
      </c>
      <c r="Y375" s="98">
        <v>800.31875828937393</v>
      </c>
      <c r="DA375" s="63" t="s">
        <v>4248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697.77230439966058</v>
      </c>
      <c r="E376" s="98">
        <v>664.92749832969787</v>
      </c>
      <c r="F376" s="98">
        <v>668.93579332261868</v>
      </c>
      <c r="G376" s="98">
        <v>702.121744815856</v>
      </c>
      <c r="H376" s="98">
        <v>684.1526817230033</v>
      </c>
      <c r="I376" s="98">
        <v>697.7106324200447</v>
      </c>
      <c r="J376" s="98">
        <v>706.10334003535706</v>
      </c>
      <c r="K376" s="98">
        <v>693.8755012138048</v>
      </c>
      <c r="L376" s="98">
        <v>725.15813994293694</v>
      </c>
      <c r="M376" s="98">
        <v>738.02044072742319</v>
      </c>
      <c r="N376" s="98">
        <v>738.43947132084634</v>
      </c>
      <c r="O376" s="98">
        <v>0</v>
      </c>
      <c r="P376" s="98">
        <v>0</v>
      </c>
      <c r="Q376" s="98">
        <v>0</v>
      </c>
      <c r="R376" s="98">
        <v>805.6627558677028</v>
      </c>
      <c r="S376" s="98">
        <v>850.63734991990077</v>
      </c>
      <c r="T376" s="98">
        <v>862.48465440965094</v>
      </c>
      <c r="U376" s="98">
        <v>826.84888004802713</v>
      </c>
      <c r="V376" s="98">
        <v>812.15888502553923</v>
      </c>
      <c r="W376" s="98">
        <v>870.57850034103342</v>
      </c>
      <c r="X376" s="98">
        <v>960.61573245563795</v>
      </c>
      <c r="Y376" s="98">
        <v>800.53978482064304</v>
      </c>
      <c r="DA376" s="63" t="s">
        <v>4249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62.233693785156639</v>
      </c>
      <c r="E377" s="101">
        <v>34.950806183819218</v>
      </c>
      <c r="F377" s="101">
        <v>46.278192903067868</v>
      </c>
      <c r="G377" s="101">
        <v>47.027426531685371</v>
      </c>
      <c r="H377" s="101">
        <v>62.553689492553787</v>
      </c>
      <c r="I377" s="101">
        <v>52.076604850769492</v>
      </c>
      <c r="J377" s="101">
        <v>49.556284206961877</v>
      </c>
      <c r="K377" s="101">
        <v>45.646503091053347</v>
      </c>
      <c r="L377" s="101">
        <v>47.726355284190255</v>
      </c>
      <c r="M377" s="101">
        <v>73.264221039121338</v>
      </c>
      <c r="N377" s="101">
        <v>48.048556898352906</v>
      </c>
      <c r="O377" s="101">
        <v>0</v>
      </c>
      <c r="P377" s="101">
        <v>0</v>
      </c>
      <c r="Q377" s="101">
        <v>0</v>
      </c>
      <c r="R377" s="101">
        <v>24.37673959851822</v>
      </c>
      <c r="S377" s="101">
        <v>48.164911112567545</v>
      </c>
      <c r="T377" s="101">
        <v>57.008911869509511</v>
      </c>
      <c r="U377" s="101">
        <v>68.783075479897605</v>
      </c>
      <c r="V377" s="101">
        <v>53.859915321831323</v>
      </c>
      <c r="W377" s="101">
        <v>66.601604588271456</v>
      </c>
      <c r="X377" s="101">
        <v>83.431748816251556</v>
      </c>
      <c r="Y377" s="101">
        <v>51.594747004627024</v>
      </c>
      <c r="DA377" s="131" t="s">
        <v>4250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635.53861061450402</v>
      </c>
      <c r="E378" s="104">
        <v>629.9766921458787</v>
      </c>
      <c r="F378" s="104">
        <v>622.65760041955082</v>
      </c>
      <c r="G378" s="104">
        <v>655.09431828417064</v>
      </c>
      <c r="H378" s="104">
        <v>621.59899223044954</v>
      </c>
      <c r="I378" s="104">
        <v>645.6340275692753</v>
      </c>
      <c r="J378" s="104">
        <v>656.54705582839529</v>
      </c>
      <c r="K378" s="104">
        <v>648.22899812275148</v>
      </c>
      <c r="L378" s="104">
        <v>677.43178465874666</v>
      </c>
      <c r="M378" s="104">
        <v>664.75621968830194</v>
      </c>
      <c r="N378" s="104">
        <v>690.39091442249344</v>
      </c>
      <c r="O378" s="104">
        <v>0</v>
      </c>
      <c r="P378" s="104">
        <v>0</v>
      </c>
      <c r="Q378" s="104">
        <v>0</v>
      </c>
      <c r="R378" s="104">
        <v>781.28601626918453</v>
      </c>
      <c r="S378" s="104">
        <v>802.47243880733311</v>
      </c>
      <c r="T378" s="104">
        <v>805.47574254014137</v>
      </c>
      <c r="U378" s="104">
        <v>758.06580456812947</v>
      </c>
      <c r="V378" s="104">
        <v>758.29896970370794</v>
      </c>
      <c r="W378" s="104">
        <v>803.97689575276206</v>
      </c>
      <c r="X378" s="104">
        <v>877.18398363938638</v>
      </c>
      <c r="Y378" s="104">
        <v>748.94503781601622</v>
      </c>
      <c r="DA378" s="132" t="s">
        <v>4251</v>
      </c>
    </row>
    <row r="379" spans="1:105" ht="12" customHeight="1" x14ac:dyDescent="0.25">
      <c r="A379" s="106" t="s">
        <v>122</v>
      </c>
      <c r="B379" s="101"/>
      <c r="C379" s="101">
        <v>755.07521385354733</v>
      </c>
      <c r="D379" s="101">
        <v>696.54885530136141</v>
      </c>
      <c r="E379" s="101">
        <v>647.12869649755169</v>
      </c>
      <c r="F379" s="101">
        <v>651.47881667937975</v>
      </c>
      <c r="G379" s="101">
        <v>670.02327044265496</v>
      </c>
      <c r="H379" s="101">
        <v>716.84084676600719</v>
      </c>
      <c r="I379" s="101">
        <v>707.74655786383232</v>
      </c>
      <c r="J379" s="101">
        <v>704.31010900433137</v>
      </c>
      <c r="K379" s="101">
        <v>683.35668699307087</v>
      </c>
      <c r="L379" s="101">
        <v>724.05868412724681</v>
      </c>
      <c r="M379" s="101">
        <v>757.67390400883914</v>
      </c>
      <c r="N379" s="101">
        <v>744.7286668526533</v>
      </c>
      <c r="O379" s="101">
        <v>0</v>
      </c>
      <c r="P379" s="101">
        <v>0</v>
      </c>
      <c r="Q379" s="101">
        <v>0</v>
      </c>
      <c r="R379" s="101">
        <v>777.20963411915147</v>
      </c>
      <c r="S379" s="101">
        <v>821.15066445684704</v>
      </c>
      <c r="T379" s="101">
        <v>845.47219736467287</v>
      </c>
      <c r="U379" s="101">
        <v>863.38514236572382</v>
      </c>
      <c r="V379" s="101">
        <v>870.51494371135641</v>
      </c>
      <c r="W379" s="101">
        <v>880.9183065314121</v>
      </c>
      <c r="X379" s="101">
        <v>875.84476022602837</v>
      </c>
      <c r="Y379" s="101">
        <v>836.53987751496641</v>
      </c>
      <c r="DA379" s="131" t="s">
        <v>4252</v>
      </c>
    </row>
    <row r="380" spans="1:105" ht="12" customHeight="1" x14ac:dyDescent="0.25">
      <c r="A380" s="107" t="s">
        <v>121</v>
      </c>
      <c r="B380" s="104"/>
      <c r="C380" s="104">
        <v>754.98822980172861</v>
      </c>
      <c r="D380" s="104">
        <v>696.41421761232857</v>
      </c>
      <c r="E380" s="104">
        <v>647.25497281196294</v>
      </c>
      <c r="F380" s="104">
        <v>651.71161924213834</v>
      </c>
      <c r="G380" s="104">
        <v>670.19020441030466</v>
      </c>
      <c r="H380" s="104">
        <v>717.03402672962716</v>
      </c>
      <c r="I380" s="104">
        <v>708.49812176818682</v>
      </c>
      <c r="J380" s="104">
        <v>705.86508394861596</v>
      </c>
      <c r="K380" s="104">
        <v>685.01678935830626</v>
      </c>
      <c r="L380" s="104">
        <v>725.44019708331632</v>
      </c>
      <c r="M380" s="104">
        <v>757.90189256899532</v>
      </c>
      <c r="N380" s="104">
        <v>744.45202584872868</v>
      </c>
      <c r="O380" s="104">
        <v>0</v>
      </c>
      <c r="P380" s="104">
        <v>0</v>
      </c>
      <c r="Q380" s="104">
        <v>0</v>
      </c>
      <c r="R380" s="104">
        <v>783.08039984622133</v>
      </c>
      <c r="S380" s="104">
        <v>827.64479510517106</v>
      </c>
      <c r="T380" s="104">
        <v>849.04967247498189</v>
      </c>
      <c r="U380" s="104">
        <v>863.28859214422914</v>
      </c>
      <c r="V380" s="104">
        <v>868.67425912969736</v>
      </c>
      <c r="W380" s="104">
        <v>879.88538406173132</v>
      </c>
      <c r="X380" s="104">
        <v>876.78011244052379</v>
      </c>
      <c r="Y380" s="104">
        <v>837.27084321767825</v>
      </c>
      <c r="DA380" s="132" t="s">
        <v>4253</v>
      </c>
    </row>
    <row r="381" spans="1:105" ht="12" customHeight="1" x14ac:dyDescent="0.25">
      <c r="A381" s="108" t="s">
        <v>53</v>
      </c>
      <c r="B381" s="98"/>
      <c r="C381" s="98">
        <v>166.53802910486073</v>
      </c>
      <c r="D381" s="98">
        <v>62.020253511659497</v>
      </c>
      <c r="E381" s="98">
        <v>33.214011354682036</v>
      </c>
      <c r="F381" s="98">
        <v>44.725518520758207</v>
      </c>
      <c r="G381" s="98">
        <v>44.380557964740063</v>
      </c>
      <c r="H381" s="98">
        <v>66.149281090022399</v>
      </c>
      <c r="I381" s="98">
        <v>53.023444325065725</v>
      </c>
      <c r="J381" s="98">
        <v>49.434069924013421</v>
      </c>
      <c r="K381" s="98">
        <v>44.670220448373449</v>
      </c>
      <c r="L381" s="98">
        <v>46.925341847479231</v>
      </c>
      <c r="M381" s="98">
        <v>74.203461002722236</v>
      </c>
      <c r="N381" s="98">
        <v>47.969714132356572</v>
      </c>
      <c r="O381" s="98">
        <v>0</v>
      </c>
      <c r="P381" s="98">
        <v>0</v>
      </c>
      <c r="Q381" s="98">
        <v>0</v>
      </c>
      <c r="R381" s="98">
        <v>20.022214333677926</v>
      </c>
      <c r="S381" s="98">
        <v>45.488103726879586</v>
      </c>
      <c r="T381" s="98">
        <v>55.316520509201844</v>
      </c>
      <c r="U381" s="98">
        <v>73.873873577216699</v>
      </c>
      <c r="V381" s="98">
        <v>61.151716581762642</v>
      </c>
      <c r="W381" s="98">
        <v>65.629127165418154</v>
      </c>
      <c r="X381" s="98">
        <v>71.100234222078981</v>
      </c>
      <c r="Y381" s="98">
        <v>55.870357392861081</v>
      </c>
      <c r="DA381" s="63" t="s">
        <v>4254</v>
      </c>
    </row>
    <row r="382" spans="1:105" ht="12" customHeight="1" x14ac:dyDescent="0.25">
      <c r="A382" s="108" t="s">
        <v>52</v>
      </c>
      <c r="B382" s="98"/>
      <c r="C382" s="98">
        <v>588.45020069686791</v>
      </c>
      <c r="D382" s="98">
        <v>634.39396410066911</v>
      </c>
      <c r="E382" s="98">
        <v>614.04096145728101</v>
      </c>
      <c r="F382" s="98">
        <v>606.98610072138024</v>
      </c>
      <c r="G382" s="98">
        <v>625.80964644556457</v>
      </c>
      <c r="H382" s="98">
        <v>650.88474563960472</v>
      </c>
      <c r="I382" s="98">
        <v>655.4746774431211</v>
      </c>
      <c r="J382" s="98">
        <v>656.4310140246024</v>
      </c>
      <c r="K382" s="98">
        <v>640.34656890993267</v>
      </c>
      <c r="L382" s="98">
        <v>678.5148552358371</v>
      </c>
      <c r="M382" s="98">
        <v>683.69843156627303</v>
      </c>
      <c r="N382" s="98">
        <v>696.48231171637224</v>
      </c>
      <c r="O382" s="98">
        <v>0</v>
      </c>
      <c r="P382" s="98">
        <v>0</v>
      </c>
      <c r="Q382" s="98">
        <v>0</v>
      </c>
      <c r="R382" s="98">
        <v>763.05818551254333</v>
      </c>
      <c r="S382" s="98">
        <v>782.1566913782915</v>
      </c>
      <c r="T382" s="98">
        <v>793.73315196578005</v>
      </c>
      <c r="U382" s="98">
        <v>789.41471856701241</v>
      </c>
      <c r="V382" s="98">
        <v>807.52254254793468</v>
      </c>
      <c r="W382" s="98">
        <v>814.25625689631318</v>
      </c>
      <c r="X382" s="98">
        <v>805.67987821844463</v>
      </c>
      <c r="Y382" s="98">
        <v>781.40048582481711</v>
      </c>
      <c r="DA382" s="63" t="s">
        <v>4255</v>
      </c>
    </row>
    <row r="383" spans="1:105" ht="12" customHeight="1" x14ac:dyDescent="0.25">
      <c r="A383" s="121" t="s">
        <v>54</v>
      </c>
      <c r="B383" s="122"/>
      <c r="C383" s="122">
        <v>428.76712262904653</v>
      </c>
      <c r="D383" s="122">
        <v>424.41172175792548</v>
      </c>
      <c r="E383" s="122">
        <v>433.40469159743077</v>
      </c>
      <c r="F383" s="122">
        <v>431.72623686028567</v>
      </c>
      <c r="G383" s="122">
        <v>443.61288040940269</v>
      </c>
      <c r="H383" s="122">
        <v>511.60961626875144</v>
      </c>
      <c r="I383" s="122">
        <v>507.05373571229171</v>
      </c>
      <c r="J383" s="122">
        <v>500.27758336228959</v>
      </c>
      <c r="K383" s="122">
        <v>482.42282033473452</v>
      </c>
      <c r="L383" s="122">
        <v>502.54371901395439</v>
      </c>
      <c r="M383" s="122">
        <v>469.12961251174073</v>
      </c>
      <c r="N383" s="122">
        <v>454.32927664184712</v>
      </c>
      <c r="O383" s="122">
        <v>0</v>
      </c>
      <c r="P383" s="122">
        <v>0</v>
      </c>
      <c r="Q383" s="122">
        <v>0</v>
      </c>
      <c r="R383" s="122">
        <v>452.23854743607319</v>
      </c>
      <c r="S383" s="122">
        <v>465.70412259127335</v>
      </c>
      <c r="T383" s="122">
        <v>506.50842828821709</v>
      </c>
      <c r="U383" s="122">
        <v>479.26032915942073</v>
      </c>
      <c r="V383" s="122">
        <v>478.41612139477542</v>
      </c>
      <c r="W383" s="122">
        <v>488.4279371725836</v>
      </c>
      <c r="X383" s="122">
        <v>501.58342115038317</v>
      </c>
      <c r="Y383" s="122">
        <v>475.27826911190385</v>
      </c>
      <c r="DA383" s="130" t="s">
        <v>4256</v>
      </c>
    </row>
    <row r="384" spans="1:105" ht="12" customHeight="1" x14ac:dyDescent="0.25">
      <c r="A384" s="97" t="s">
        <v>50</v>
      </c>
      <c r="B384" s="98"/>
      <c r="C384" s="98">
        <v>409.1595903783188</v>
      </c>
      <c r="D384" s="98">
        <v>422.42267137021889</v>
      </c>
      <c r="E384" s="98">
        <v>431.19440328210271</v>
      </c>
      <c r="F384" s="98">
        <v>443.30271588428366</v>
      </c>
      <c r="G384" s="98">
        <v>460.8239654918188</v>
      </c>
      <c r="H384" s="98">
        <v>478.64150841350482</v>
      </c>
      <c r="I384" s="98">
        <v>497.53759623514156</v>
      </c>
      <c r="J384" s="98">
        <v>502.81862443982385</v>
      </c>
      <c r="K384" s="98">
        <v>492.45216716628914</v>
      </c>
      <c r="L384" s="98">
        <v>488.84068237420104</v>
      </c>
      <c r="M384" s="98">
        <v>465.01014449214205</v>
      </c>
      <c r="N384" s="98">
        <v>449.8217064903281</v>
      </c>
      <c r="O384" s="98">
        <v>0</v>
      </c>
      <c r="P384" s="98">
        <v>0</v>
      </c>
      <c r="Q384" s="98">
        <v>0</v>
      </c>
      <c r="R384" s="98">
        <v>458.92103113425009</v>
      </c>
      <c r="S384" s="98">
        <v>479.04015712705166</v>
      </c>
      <c r="T384" s="98">
        <v>511.20609657683855</v>
      </c>
      <c r="U384" s="98">
        <v>463.27883601932842</v>
      </c>
      <c r="V384" s="98">
        <v>452.71517822507184</v>
      </c>
      <c r="W384" s="98">
        <v>483.89251041110123</v>
      </c>
      <c r="X384" s="98">
        <v>547.35454936244435</v>
      </c>
      <c r="Y384" s="98">
        <v>456.59042829161331</v>
      </c>
      <c r="DA384" s="63" t="s">
        <v>4257</v>
      </c>
    </row>
    <row r="385" spans="1:105" ht="12" customHeight="1" x14ac:dyDescent="0.25">
      <c r="A385" s="109" t="s">
        <v>120</v>
      </c>
      <c r="B385" s="33"/>
      <c r="C385" s="33">
        <v>434.03879258688266</v>
      </c>
      <c r="D385" s="33">
        <v>425.1849420295195</v>
      </c>
      <c r="E385" s="33">
        <v>434.22772277089439</v>
      </c>
      <c r="F385" s="33">
        <v>427.47436242877728</v>
      </c>
      <c r="G385" s="33">
        <v>438.38984790822695</v>
      </c>
      <c r="H385" s="33">
        <v>519.84637419648163</v>
      </c>
      <c r="I385" s="33">
        <v>509.47311125361438</v>
      </c>
      <c r="J385" s="33">
        <v>499.65089651108872</v>
      </c>
      <c r="K385" s="33">
        <v>479.37354588510561</v>
      </c>
      <c r="L385" s="33">
        <v>507.18592902665353</v>
      </c>
      <c r="M385" s="33">
        <v>470.64056288913997</v>
      </c>
      <c r="N385" s="33">
        <v>455.68954119200492</v>
      </c>
      <c r="O385" s="33">
        <v>0</v>
      </c>
      <c r="P385" s="33">
        <v>0</v>
      </c>
      <c r="Q385" s="33">
        <v>0</v>
      </c>
      <c r="R385" s="33">
        <v>450.44950206685348</v>
      </c>
      <c r="S385" s="33">
        <v>461.91905092897139</v>
      </c>
      <c r="T385" s="33">
        <v>505.44482165264333</v>
      </c>
      <c r="U385" s="33">
        <v>482.17663301439057</v>
      </c>
      <c r="V385" s="33">
        <v>483.47706283664616</v>
      </c>
      <c r="W385" s="33">
        <v>489.41909021039584</v>
      </c>
      <c r="X385" s="33">
        <v>491.98609916379274</v>
      </c>
      <c r="Y385" s="33">
        <v>479.45677056125908</v>
      </c>
      <c r="DA385" s="60" t="s">
        <v>4258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199.00459169278633</v>
      </c>
      <c r="D387" s="117">
        <f t="shared" si="184"/>
        <v>246.57071122511766</v>
      </c>
      <c r="E387" s="117">
        <f t="shared" si="184"/>
        <v>265.78113917981022</v>
      </c>
      <c r="F387" s="117">
        <f t="shared" si="184"/>
        <v>234.86917336094319</v>
      </c>
      <c r="G387" s="117">
        <f t="shared" si="184"/>
        <v>178.29924526396999</v>
      </c>
      <c r="H387" s="117">
        <f t="shared" si="184"/>
        <v>180.40752471876502</v>
      </c>
      <c r="I387" s="117">
        <f t="shared" si="184"/>
        <v>149.40055703363143</v>
      </c>
      <c r="J387" s="117">
        <f t="shared" si="184"/>
        <v>142.2485632392119</v>
      </c>
      <c r="K387" s="117">
        <f t="shared" si="184"/>
        <v>164.94286722970364</v>
      </c>
      <c r="L387" s="117">
        <f t="shared" si="184"/>
        <v>187.56207592084985</v>
      </c>
      <c r="M387" s="117">
        <f t="shared" si="184"/>
        <v>190.7815313072449</v>
      </c>
      <c r="N387" s="117">
        <f t="shared" si="184"/>
        <v>162.06341683603421</v>
      </c>
      <c r="O387" s="117">
        <f t="shared" si="184"/>
        <v>0</v>
      </c>
      <c r="P387" s="117">
        <f t="shared" si="184"/>
        <v>0</v>
      </c>
      <c r="Q387" s="117">
        <f t="shared" si="184"/>
        <v>0</v>
      </c>
      <c r="R387" s="117">
        <f t="shared" ref="R387:V387" si="185">R388+R390+R392+R401</f>
        <v>163.44965729874804</v>
      </c>
      <c r="S387" s="117">
        <f t="shared" si="185"/>
        <v>159.98885814652905</v>
      </c>
      <c r="T387" s="117">
        <f t="shared" si="185"/>
        <v>137.48365011207653</v>
      </c>
      <c r="U387" s="117">
        <f t="shared" si="185"/>
        <v>106.13446144377147</v>
      </c>
      <c r="V387" s="117">
        <f t="shared" si="185"/>
        <v>116.98792004230788</v>
      </c>
      <c r="W387" s="117">
        <f t="shared" ref="W387:Y387" si="186">W388+W390+W392+W401</f>
        <v>136.03267442890228</v>
      </c>
      <c r="X387" s="117">
        <f t="shared" si="186"/>
        <v>159.61127638713867</v>
      </c>
      <c r="Y387" s="117">
        <f t="shared" si="186"/>
        <v>119.10657467262843</v>
      </c>
      <c r="DA387" s="129" t="s">
        <v>4409</v>
      </c>
    </row>
    <row r="388" spans="1:105" ht="12" customHeight="1" x14ac:dyDescent="0.25">
      <c r="A388" s="121" t="s">
        <v>57</v>
      </c>
      <c r="B388" s="122"/>
      <c r="C388" s="122">
        <f t="shared" ref="C388:Y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X388" s="122">
        <f t="shared" si="187"/>
        <v>0</v>
      </c>
      <c r="Y388" s="122">
        <f t="shared" si="187"/>
        <v>0</v>
      </c>
      <c r="DA388" s="130" t="s">
        <v>4410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X389" s="98">
        <v>0</v>
      </c>
      <c r="Y389" s="98">
        <v>0</v>
      </c>
      <c r="DA389" s="63" t="s">
        <v>4411</v>
      </c>
    </row>
    <row r="390" spans="1:105" ht="12" customHeight="1" x14ac:dyDescent="0.25">
      <c r="A390" s="121" t="s">
        <v>92</v>
      </c>
      <c r="B390" s="122"/>
      <c r="C390" s="122">
        <f t="shared" ref="C390:Y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X390" s="122">
        <f t="shared" si="188"/>
        <v>0</v>
      </c>
      <c r="Y390" s="122">
        <f t="shared" si="188"/>
        <v>0</v>
      </c>
      <c r="DA390" s="130" t="s">
        <v>4412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X391" s="98">
        <v>0</v>
      </c>
      <c r="Y391" s="98">
        <v>0</v>
      </c>
      <c r="DA391" s="63" t="s">
        <v>4413</v>
      </c>
    </row>
    <row r="392" spans="1:105" ht="12" customHeight="1" x14ac:dyDescent="0.25">
      <c r="A392" s="121" t="s">
        <v>55</v>
      </c>
      <c r="B392" s="122"/>
      <c r="C392" s="122">
        <v>164.48525656820533</v>
      </c>
      <c r="D392" s="122">
        <v>199.54459706693925</v>
      </c>
      <c r="E392" s="122">
        <v>219.30568896950007</v>
      </c>
      <c r="F392" s="122">
        <v>187.61985970628024</v>
      </c>
      <c r="G392" s="122">
        <v>135.77879897384753</v>
      </c>
      <c r="H392" s="122">
        <v>142.53133195237245</v>
      </c>
      <c r="I392" s="122">
        <v>109.52232848786451</v>
      </c>
      <c r="J392" s="122">
        <v>102.96036953662748</v>
      </c>
      <c r="K392" s="122">
        <v>119.64818366436401</v>
      </c>
      <c r="L392" s="122">
        <v>138.81839982550437</v>
      </c>
      <c r="M392" s="122">
        <v>141.6519398826108</v>
      </c>
      <c r="N392" s="122">
        <v>121.02924428320605</v>
      </c>
      <c r="O392" s="122">
        <v>0</v>
      </c>
      <c r="P392" s="122">
        <v>0</v>
      </c>
      <c r="Q392" s="122">
        <v>0</v>
      </c>
      <c r="R392" s="122">
        <v>125.80429190485876</v>
      </c>
      <c r="S392" s="122">
        <v>119.34341874085683</v>
      </c>
      <c r="T392" s="122">
        <v>101.73136110960898</v>
      </c>
      <c r="U392" s="122">
        <v>79.366290346851514</v>
      </c>
      <c r="V392" s="122">
        <v>89.329856814195566</v>
      </c>
      <c r="W392" s="122">
        <v>103.93281519152448</v>
      </c>
      <c r="X392" s="122">
        <v>124.54048862030552</v>
      </c>
      <c r="Y392" s="122">
        <v>88.266766019024089</v>
      </c>
      <c r="DA392" s="130" t="s">
        <v>4414</v>
      </c>
    </row>
    <row r="393" spans="1:105" ht="12" customHeight="1" x14ac:dyDescent="0.25">
      <c r="A393" s="97" t="s">
        <v>124</v>
      </c>
      <c r="B393" s="98"/>
      <c r="C393" s="98">
        <v>283.53962106202255</v>
      </c>
      <c r="D393" s="98">
        <v>282.77032783721211</v>
      </c>
      <c r="E393" s="98">
        <v>268.2870523361895</v>
      </c>
      <c r="F393" s="98">
        <v>268.73751662256836</v>
      </c>
      <c r="G393" s="98">
        <v>280.74434442504742</v>
      </c>
      <c r="H393" s="98">
        <v>272.2007411792207</v>
      </c>
      <c r="I393" s="98">
        <v>275.84810747285275</v>
      </c>
      <c r="J393" s="98">
        <v>277.16367699146213</v>
      </c>
      <c r="K393" s="98">
        <v>270.31424821704007</v>
      </c>
      <c r="L393" s="98">
        <v>280.12288847669942</v>
      </c>
      <c r="M393" s="98">
        <v>280.2681357905949</v>
      </c>
      <c r="N393" s="98">
        <v>272.56999520856704</v>
      </c>
      <c r="O393" s="98">
        <v>0</v>
      </c>
      <c r="P393" s="98">
        <v>0</v>
      </c>
      <c r="Q393" s="98">
        <v>0</v>
      </c>
      <c r="R393" s="98">
        <v>254.84923745689991</v>
      </c>
      <c r="S393" s="98">
        <v>262.93534787274137</v>
      </c>
      <c r="T393" s="98">
        <v>261.38627846499872</v>
      </c>
      <c r="U393" s="98">
        <v>246.62931690767013</v>
      </c>
      <c r="V393" s="98">
        <v>239.12292382654883</v>
      </c>
      <c r="W393" s="98">
        <v>253.98589053174248</v>
      </c>
      <c r="X393" s="98">
        <v>278.66702234324487</v>
      </c>
      <c r="Y393" s="98">
        <v>232.00077568609069</v>
      </c>
      <c r="DA393" s="63" t="s">
        <v>4415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25.21799773985104</v>
      </c>
      <c r="E394" s="98">
        <v>14.103382461597299</v>
      </c>
      <c r="F394" s="98">
        <v>18.595208257616108</v>
      </c>
      <c r="G394" s="98">
        <v>18.807885478893205</v>
      </c>
      <c r="H394" s="98">
        <v>24.890582492470191</v>
      </c>
      <c r="I394" s="98">
        <v>20.606682320290993</v>
      </c>
      <c r="J394" s="98">
        <v>19.483632492478176</v>
      </c>
      <c r="K394" s="98">
        <v>17.810251629742016</v>
      </c>
      <c r="L394" s="98">
        <v>18.457432415576914</v>
      </c>
      <c r="M394" s="98">
        <v>27.833099453625742</v>
      </c>
      <c r="N394" s="98">
        <v>17.736983606508254</v>
      </c>
      <c r="O394" s="98">
        <v>0</v>
      </c>
      <c r="P394" s="98">
        <v>0</v>
      </c>
      <c r="Q394" s="98">
        <v>0</v>
      </c>
      <c r="R394" s="98">
        <v>7.7171679473219896</v>
      </c>
      <c r="S394" s="98">
        <v>14.89928866401632</v>
      </c>
      <c r="T394" s="98">
        <v>17.28077570724647</v>
      </c>
      <c r="U394" s="98">
        <v>20.499048154343203</v>
      </c>
      <c r="V394" s="98">
        <v>15.841776637395604</v>
      </c>
      <c r="W394" s="98">
        <v>19.433355612323787</v>
      </c>
      <c r="X394" s="98">
        <v>24.238697604846124</v>
      </c>
      <c r="Y394" s="98">
        <v>14.956567245763637</v>
      </c>
      <c r="DA394" s="63" t="s">
        <v>4416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25.21799773985104</v>
      </c>
      <c r="E395" s="101">
        <v>14.103382461597299</v>
      </c>
      <c r="F395" s="101">
        <v>18.595208257616108</v>
      </c>
      <c r="G395" s="101">
        <v>18.807885478893205</v>
      </c>
      <c r="H395" s="101">
        <v>24.890582492470191</v>
      </c>
      <c r="I395" s="101">
        <v>20.606682320290993</v>
      </c>
      <c r="J395" s="101">
        <v>19.483632492478176</v>
      </c>
      <c r="K395" s="101">
        <v>17.810251629742016</v>
      </c>
      <c r="L395" s="101">
        <v>18.457432415576914</v>
      </c>
      <c r="M395" s="101">
        <v>27.833099453625742</v>
      </c>
      <c r="N395" s="101">
        <v>17.736983606508254</v>
      </c>
      <c r="O395" s="101">
        <v>0</v>
      </c>
      <c r="P395" s="101">
        <v>0</v>
      </c>
      <c r="Q395" s="101">
        <v>0</v>
      </c>
      <c r="R395" s="101">
        <v>7.7171679473219896</v>
      </c>
      <c r="S395" s="101">
        <v>14.89928866401632</v>
      </c>
      <c r="T395" s="101">
        <v>17.28077570724647</v>
      </c>
      <c r="U395" s="101">
        <v>20.499048154343203</v>
      </c>
      <c r="V395" s="101">
        <v>15.841776637395604</v>
      </c>
      <c r="W395" s="101">
        <v>19.433355612323787</v>
      </c>
      <c r="X395" s="101">
        <v>24.238697604846124</v>
      </c>
      <c r="Y395" s="101">
        <v>14.956567245763637</v>
      </c>
      <c r="DA395" s="131" t="s">
        <v>4417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4418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4419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4420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4421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4422</v>
      </c>
    </row>
    <row r="401" spans="1:105" ht="12" customHeight="1" x14ac:dyDescent="0.25">
      <c r="A401" s="121" t="s">
        <v>54</v>
      </c>
      <c r="B401" s="122"/>
      <c r="C401" s="122">
        <v>34.519335124581005</v>
      </c>
      <c r="D401" s="122">
        <v>47.026114158178409</v>
      </c>
      <c r="E401" s="122">
        <v>46.475450210310186</v>
      </c>
      <c r="F401" s="122">
        <v>47.249313654662949</v>
      </c>
      <c r="G401" s="122">
        <v>42.520446290122464</v>
      </c>
      <c r="H401" s="122">
        <v>37.876192766392563</v>
      </c>
      <c r="I401" s="122">
        <v>39.878228545766923</v>
      </c>
      <c r="J401" s="122">
        <v>39.288193702584429</v>
      </c>
      <c r="K401" s="122">
        <v>45.294683565339625</v>
      </c>
      <c r="L401" s="122">
        <v>48.743676095345492</v>
      </c>
      <c r="M401" s="122">
        <v>49.129591424634107</v>
      </c>
      <c r="N401" s="122">
        <v>41.03417255282816</v>
      </c>
      <c r="O401" s="122">
        <v>0</v>
      </c>
      <c r="P401" s="122">
        <v>0</v>
      </c>
      <c r="Q401" s="122">
        <v>0</v>
      </c>
      <c r="R401" s="122">
        <v>37.645365393889278</v>
      </c>
      <c r="S401" s="122">
        <v>40.645439405672214</v>
      </c>
      <c r="T401" s="122">
        <v>35.752289002467542</v>
      </c>
      <c r="U401" s="122">
        <v>26.768171096919954</v>
      </c>
      <c r="V401" s="122">
        <v>27.658063228112315</v>
      </c>
      <c r="W401" s="122">
        <v>32.099859237377785</v>
      </c>
      <c r="X401" s="122">
        <v>35.070787766833156</v>
      </c>
      <c r="Y401" s="122">
        <v>30.839808653604337</v>
      </c>
      <c r="DA401" s="130" t="s">
        <v>4423</v>
      </c>
    </row>
    <row r="402" spans="1:105" ht="12" customHeight="1" x14ac:dyDescent="0.25">
      <c r="A402" s="97" t="s">
        <v>50</v>
      </c>
      <c r="B402" s="98"/>
      <c r="C402" s="98">
        <v>162.91109374042551</v>
      </c>
      <c r="D402" s="98">
        <v>167.99721907479204</v>
      </c>
      <c r="E402" s="98">
        <v>171.28742314829333</v>
      </c>
      <c r="F402" s="98">
        <v>175.89391434374232</v>
      </c>
      <c r="G402" s="98">
        <v>182.63502889646384</v>
      </c>
      <c r="H402" s="98">
        <v>189.47788110357172</v>
      </c>
      <c r="I402" s="98">
        <v>196.73142411693601</v>
      </c>
      <c r="J402" s="98">
        <v>198.59090424943909</v>
      </c>
      <c r="K402" s="98">
        <v>194.27310404093575</v>
      </c>
      <c r="L402" s="98">
        <v>192.62695101474495</v>
      </c>
      <c r="M402" s="98">
        <v>183.07692928366859</v>
      </c>
      <c r="N402" s="98">
        <v>177.01096572144729</v>
      </c>
      <c r="O402" s="98">
        <v>0</v>
      </c>
      <c r="P402" s="98">
        <v>0</v>
      </c>
      <c r="Q402" s="98">
        <v>0</v>
      </c>
      <c r="R402" s="98">
        <v>178.25920609615486</v>
      </c>
      <c r="S402" s="98">
        <v>183.85249913839738</v>
      </c>
      <c r="T402" s="98">
        <v>193.66066290231535</v>
      </c>
      <c r="U402" s="98">
        <v>173.4591073068845</v>
      </c>
      <c r="V402" s="98">
        <v>168.11381032069727</v>
      </c>
      <c r="W402" s="98">
        <v>178.98591524580536</v>
      </c>
      <c r="X402" s="98">
        <v>202.32885471681743</v>
      </c>
      <c r="Y402" s="98">
        <v>168.76711154725834</v>
      </c>
      <c r="DA402" s="63" t="s">
        <v>4424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DA403" s="60" t="s">
        <v>4425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68.119315703496795</v>
      </c>
      <c r="D405" s="118">
        <f t="shared" si="189"/>
        <v>62.649119240239678</v>
      </c>
      <c r="E405" s="118">
        <f t="shared" si="189"/>
        <v>63.613614405521098</v>
      </c>
      <c r="F405" s="118">
        <f t="shared" si="189"/>
        <v>64.400471899872883</v>
      </c>
      <c r="G405" s="118">
        <f t="shared" si="189"/>
        <v>65.187386703724741</v>
      </c>
      <c r="H405" s="118">
        <f t="shared" si="189"/>
        <v>71.181678178590957</v>
      </c>
      <c r="I405" s="118">
        <f t="shared" si="189"/>
        <v>65.672594653891963</v>
      </c>
      <c r="J405" s="118">
        <f t="shared" si="189"/>
        <v>60.206895070540632</v>
      </c>
      <c r="K405" s="118">
        <f t="shared" si="189"/>
        <v>57.911576039097845</v>
      </c>
      <c r="L405" s="118">
        <f t="shared" si="189"/>
        <v>68.531844315853647</v>
      </c>
      <c r="M405" s="118">
        <f t="shared" si="189"/>
        <v>65.398335112283632</v>
      </c>
      <c r="N405" s="118">
        <f t="shared" si="189"/>
        <v>59.250097651610275</v>
      </c>
      <c r="O405" s="118">
        <f t="shared" si="189"/>
        <v>0</v>
      </c>
      <c r="P405" s="118">
        <f t="shared" si="189"/>
        <v>0</v>
      </c>
      <c r="Q405" s="118">
        <f t="shared" si="189"/>
        <v>0</v>
      </c>
      <c r="R405" s="118">
        <f t="shared" ref="R405:V405" si="190">R406+R408+R410+R419</f>
        <v>37.706667741730683</v>
      </c>
      <c r="S405" s="118">
        <f t="shared" si="190"/>
        <v>41.770832145401599</v>
      </c>
      <c r="T405" s="118">
        <f t="shared" si="190"/>
        <v>50.554676572692003</v>
      </c>
      <c r="U405" s="118">
        <f t="shared" si="190"/>
        <v>44.712966742495354</v>
      </c>
      <c r="V405" s="118">
        <f t="shared" si="190"/>
        <v>41.540546438759847</v>
      </c>
      <c r="W405" s="118">
        <f t="shared" ref="W405:Y405" si="191">W406+W408+W410+W419</f>
        <v>34.355224772790798</v>
      </c>
      <c r="X405" s="118">
        <f t="shared" si="191"/>
        <v>38.248152731449316</v>
      </c>
      <c r="Y405" s="118">
        <f t="shared" si="191"/>
        <v>35.207102918638931</v>
      </c>
      <c r="DA405" s="129" t="s">
        <v>4577</v>
      </c>
    </row>
    <row r="406" spans="1:105" ht="12" customHeight="1" x14ac:dyDescent="0.25">
      <c r="A406" s="121" t="s">
        <v>57</v>
      </c>
      <c r="B406" s="123"/>
      <c r="C406" s="123">
        <f t="shared" ref="C406:Y406" si="192">C407</f>
        <v>47.204381840597385</v>
      </c>
      <c r="D406" s="123">
        <f t="shared" si="192"/>
        <v>42.516454117155874</v>
      </c>
      <c r="E406" s="123">
        <f t="shared" si="192"/>
        <v>42.589589491492937</v>
      </c>
      <c r="F406" s="123">
        <f t="shared" si="192"/>
        <v>44.425321221041941</v>
      </c>
      <c r="G406" s="123">
        <f t="shared" si="192"/>
        <v>45.419148892747636</v>
      </c>
      <c r="H406" s="123">
        <f t="shared" si="192"/>
        <v>50.87749940008532</v>
      </c>
      <c r="I406" s="123">
        <f t="shared" si="192"/>
        <v>47.146361577381597</v>
      </c>
      <c r="J406" s="123">
        <f t="shared" si="192"/>
        <v>42.118099004192743</v>
      </c>
      <c r="K406" s="123">
        <f t="shared" si="192"/>
        <v>39.439754916534262</v>
      </c>
      <c r="L406" s="123">
        <f t="shared" si="192"/>
        <v>49.480938390367179</v>
      </c>
      <c r="M406" s="123">
        <f t="shared" si="192"/>
        <v>46.924767533789826</v>
      </c>
      <c r="N406" s="123">
        <f t="shared" si="192"/>
        <v>42.095393848455906</v>
      </c>
      <c r="O406" s="123">
        <f t="shared" si="192"/>
        <v>0</v>
      </c>
      <c r="P406" s="123">
        <f t="shared" si="192"/>
        <v>0</v>
      </c>
      <c r="Q406" s="123">
        <f t="shared" si="192"/>
        <v>0</v>
      </c>
      <c r="R406" s="123">
        <f t="shared" si="192"/>
        <v>23.120202229724601</v>
      </c>
      <c r="S406" s="123">
        <f t="shared" si="192"/>
        <v>26.66960208442643</v>
      </c>
      <c r="T406" s="123">
        <f t="shared" si="192"/>
        <v>34.860701026005188</v>
      </c>
      <c r="U406" s="123">
        <f t="shared" si="192"/>
        <v>30.333803580080303</v>
      </c>
      <c r="V406" s="123">
        <f t="shared" si="192"/>
        <v>27.37735366225024</v>
      </c>
      <c r="W406" s="123">
        <f t="shared" si="192"/>
        <v>20.118552641765323</v>
      </c>
      <c r="X406" s="123">
        <f t="shared" si="192"/>
        <v>23.503790119326492</v>
      </c>
      <c r="Y406" s="123">
        <f t="shared" si="192"/>
        <v>22.359885354214082</v>
      </c>
      <c r="DA406" s="130" t="s">
        <v>4578</v>
      </c>
    </row>
    <row r="407" spans="1:105" ht="12" customHeight="1" x14ac:dyDescent="0.25">
      <c r="A407" s="97" t="s">
        <v>53</v>
      </c>
      <c r="B407" s="99"/>
      <c r="C407" s="99">
        <v>47.204381840597385</v>
      </c>
      <c r="D407" s="99">
        <v>42.516454117155874</v>
      </c>
      <c r="E407" s="99">
        <v>42.589589491492937</v>
      </c>
      <c r="F407" s="99">
        <v>44.425321221041941</v>
      </c>
      <c r="G407" s="99">
        <v>45.419148892747636</v>
      </c>
      <c r="H407" s="99">
        <v>50.87749940008532</v>
      </c>
      <c r="I407" s="99">
        <v>47.146361577381597</v>
      </c>
      <c r="J407" s="99">
        <v>42.118099004192743</v>
      </c>
      <c r="K407" s="99">
        <v>39.439754916534262</v>
      </c>
      <c r="L407" s="99">
        <v>49.480938390367179</v>
      </c>
      <c r="M407" s="99">
        <v>46.924767533789826</v>
      </c>
      <c r="N407" s="99">
        <v>42.095393848455906</v>
      </c>
      <c r="O407" s="99">
        <v>0</v>
      </c>
      <c r="P407" s="99">
        <v>0</v>
      </c>
      <c r="Q407" s="99">
        <v>0</v>
      </c>
      <c r="R407" s="99">
        <v>23.120202229724601</v>
      </c>
      <c r="S407" s="99">
        <v>26.66960208442643</v>
      </c>
      <c r="T407" s="99">
        <v>34.860701026005188</v>
      </c>
      <c r="U407" s="99">
        <v>30.333803580080303</v>
      </c>
      <c r="V407" s="99">
        <v>27.37735366225024</v>
      </c>
      <c r="W407" s="99">
        <v>20.118552641765323</v>
      </c>
      <c r="X407" s="99">
        <v>23.503790119326492</v>
      </c>
      <c r="Y407" s="99">
        <v>22.359885354214082</v>
      </c>
      <c r="DA407" s="63" t="s">
        <v>4579</v>
      </c>
    </row>
    <row r="408" spans="1:105" ht="12" customHeight="1" x14ac:dyDescent="0.25">
      <c r="A408" s="121" t="s">
        <v>92</v>
      </c>
      <c r="B408" s="123"/>
      <c r="C408" s="123">
        <f t="shared" ref="C408:Y408" si="193">C409</f>
        <v>1.8317939573517954</v>
      </c>
      <c r="D408" s="123">
        <f t="shared" si="193"/>
        <v>1.471728074779463</v>
      </c>
      <c r="E408" s="123">
        <f t="shared" si="193"/>
        <v>3.0913228237509416</v>
      </c>
      <c r="F408" s="123">
        <f t="shared" si="193"/>
        <v>2.3880355556487607</v>
      </c>
      <c r="G408" s="123">
        <f t="shared" si="193"/>
        <v>2.5007451685343263</v>
      </c>
      <c r="H408" s="123">
        <f t="shared" si="193"/>
        <v>2.3081986126673817</v>
      </c>
      <c r="I408" s="123">
        <f t="shared" si="193"/>
        <v>1.5375896440629651</v>
      </c>
      <c r="J408" s="123">
        <f t="shared" si="193"/>
        <v>1.6613409875904175</v>
      </c>
      <c r="K408" s="123">
        <f t="shared" si="193"/>
        <v>2.3844048942781204</v>
      </c>
      <c r="L408" s="123">
        <f t="shared" si="193"/>
        <v>2.1878389655096062</v>
      </c>
      <c r="M408" s="123">
        <f t="shared" si="193"/>
        <v>2.0799580963443329</v>
      </c>
      <c r="N408" s="123">
        <f t="shared" si="193"/>
        <v>1.9191351953576434</v>
      </c>
      <c r="O408" s="123">
        <f t="shared" si="193"/>
        <v>0</v>
      </c>
      <c r="P408" s="123">
        <f t="shared" si="193"/>
        <v>0</v>
      </c>
      <c r="Q408" s="123">
        <f t="shared" si="193"/>
        <v>0</v>
      </c>
      <c r="R408" s="123">
        <f t="shared" si="193"/>
        <v>0.85423105332924842</v>
      </c>
      <c r="S408" s="123">
        <f t="shared" si="193"/>
        <v>1.0277563899713962</v>
      </c>
      <c r="T408" s="123">
        <f t="shared" si="193"/>
        <v>1.2933834288658115</v>
      </c>
      <c r="U408" s="123">
        <f t="shared" si="193"/>
        <v>0.71595553809889378</v>
      </c>
      <c r="V408" s="123">
        <f t="shared" si="193"/>
        <v>0.76164210200049931</v>
      </c>
      <c r="W408" s="123">
        <f t="shared" si="193"/>
        <v>0.74597678214164842</v>
      </c>
      <c r="X408" s="123">
        <f t="shared" si="193"/>
        <v>0.94100359961741886</v>
      </c>
      <c r="Y408" s="123">
        <f t="shared" si="193"/>
        <v>0.3391683884828659</v>
      </c>
      <c r="DA408" s="130" t="s">
        <v>4580</v>
      </c>
    </row>
    <row r="409" spans="1:105" ht="12" customHeight="1" x14ac:dyDescent="0.25">
      <c r="A409" s="97" t="s">
        <v>53</v>
      </c>
      <c r="B409" s="99"/>
      <c r="C409" s="99">
        <f>RES_hhdet_in_fecs!C165</f>
        <v>1.8317939573517954</v>
      </c>
      <c r="D409" s="99">
        <f>RES_hhdet_in_fecs!D165</f>
        <v>1.471728074779463</v>
      </c>
      <c r="E409" s="99">
        <f>RES_hhdet_in_fecs!E165</f>
        <v>3.0913228237509416</v>
      </c>
      <c r="F409" s="99">
        <f>RES_hhdet_in_fecs!F165</f>
        <v>2.3880355556487607</v>
      </c>
      <c r="G409" s="99">
        <f>RES_hhdet_in_fecs!G165</f>
        <v>2.5007451685343263</v>
      </c>
      <c r="H409" s="99">
        <f>RES_hhdet_in_fecs!H165</f>
        <v>2.3081986126673817</v>
      </c>
      <c r="I409" s="99">
        <f>RES_hhdet_in_fecs!I165</f>
        <v>1.5375896440629651</v>
      </c>
      <c r="J409" s="99">
        <f>RES_hhdet_in_fecs!J165</f>
        <v>1.6613409875904175</v>
      </c>
      <c r="K409" s="99">
        <f>RES_hhdet_in_fecs!K165</f>
        <v>2.3844048942781204</v>
      </c>
      <c r="L409" s="99">
        <f>RES_hhdet_in_fecs!L165</f>
        <v>2.1878389655096062</v>
      </c>
      <c r="M409" s="99">
        <f>RES_hhdet_in_fecs!M165</f>
        <v>2.0799580963443329</v>
      </c>
      <c r="N409" s="99">
        <f>RES_hhdet_in_fecs!N165</f>
        <v>1.9191351953576434</v>
      </c>
      <c r="O409" s="99">
        <f>RES_hhdet_in_fecs!O165</f>
        <v>0</v>
      </c>
      <c r="P409" s="99">
        <f>RES_hhdet_in_fecs!P165</f>
        <v>0</v>
      </c>
      <c r="Q409" s="99">
        <f>RES_hhdet_in_fecs!Q165</f>
        <v>0</v>
      </c>
      <c r="R409" s="99">
        <f>RES_hhdet_in_fecs!R165</f>
        <v>0.85423105332924842</v>
      </c>
      <c r="S409" s="99">
        <f>RES_hhdet_in_fecs!S165</f>
        <v>1.0277563899713962</v>
      </c>
      <c r="T409" s="99">
        <f>RES_hhdet_in_fecs!T165</f>
        <v>1.2933834288658115</v>
      </c>
      <c r="U409" s="99">
        <f>RES_hhdet_in_fecs!U165</f>
        <v>0.71595553809889378</v>
      </c>
      <c r="V409" s="99">
        <f>RES_hhdet_in_fecs!V165</f>
        <v>0.76164210200049931</v>
      </c>
      <c r="W409" s="99">
        <f>RES_hhdet_in_fecs!W165</f>
        <v>0.74597678214164842</v>
      </c>
      <c r="X409" s="99">
        <f>RES_hhdet_in_fecs!X165</f>
        <v>0.94100359961741886</v>
      </c>
      <c r="Y409" s="99">
        <f>RES_hhdet_in_fecs!Y165</f>
        <v>0.3391683884828659</v>
      </c>
      <c r="DA409" s="63" t="s">
        <v>4581</v>
      </c>
    </row>
    <row r="410" spans="1:105" ht="12" customHeight="1" x14ac:dyDescent="0.25">
      <c r="A410" s="121" t="s">
        <v>55</v>
      </c>
      <c r="B410" s="123"/>
      <c r="C410" s="123">
        <v>12.673201589530986</v>
      </c>
      <c r="D410" s="123">
        <v>12.274964264259619</v>
      </c>
      <c r="E410" s="123">
        <v>11.545226878462717</v>
      </c>
      <c r="F410" s="123">
        <v>11.261044924844523</v>
      </c>
      <c r="G410" s="123">
        <v>10.989777663089347</v>
      </c>
      <c r="H410" s="123">
        <v>10.98079995279471</v>
      </c>
      <c r="I410" s="123">
        <v>10.155408487435459</v>
      </c>
      <c r="J410" s="123">
        <v>9.7466660222958232</v>
      </c>
      <c r="K410" s="123">
        <v>9.6166082687568473</v>
      </c>
      <c r="L410" s="123">
        <v>10.247890066961835</v>
      </c>
      <c r="M410" s="123">
        <v>10.428188516690717</v>
      </c>
      <c r="N410" s="123">
        <v>9.6172829215088296</v>
      </c>
      <c r="O410" s="123">
        <v>0</v>
      </c>
      <c r="P410" s="123">
        <v>0</v>
      </c>
      <c r="Q410" s="123">
        <v>0</v>
      </c>
      <c r="R410" s="123">
        <v>8.5811337271135795</v>
      </c>
      <c r="S410" s="123">
        <v>8.8810701982377935</v>
      </c>
      <c r="T410" s="123">
        <v>8.9768308792307661</v>
      </c>
      <c r="U410" s="123">
        <v>8.7207168266820609</v>
      </c>
      <c r="V410" s="123">
        <v>8.5526007757405775</v>
      </c>
      <c r="W410" s="123">
        <v>8.6058960727390232</v>
      </c>
      <c r="X410" s="123">
        <v>8.8447683410728022</v>
      </c>
      <c r="Y410" s="123">
        <v>7.8871753688298352</v>
      </c>
      <c r="DA410" s="130" t="s">
        <v>4582</v>
      </c>
    </row>
    <row r="411" spans="1:105" ht="12" customHeight="1" x14ac:dyDescent="0.25">
      <c r="A411" s="97" t="s">
        <v>124</v>
      </c>
      <c r="B411" s="99"/>
      <c r="C411" s="99">
        <v>13.036997910362107</v>
      </c>
      <c r="D411" s="99">
        <v>12.831264335553938</v>
      </c>
      <c r="E411" s="99">
        <v>11.973102545452049</v>
      </c>
      <c r="F411" s="99">
        <v>11.924778876087361</v>
      </c>
      <c r="G411" s="99">
        <v>12.167530406966193</v>
      </c>
      <c r="H411" s="99">
        <v>11.632369068337651</v>
      </c>
      <c r="I411" s="99">
        <v>11.568542680426471</v>
      </c>
      <c r="J411" s="99">
        <v>11.542115126183218</v>
      </c>
      <c r="K411" s="99">
        <v>11.203989468218648</v>
      </c>
      <c r="L411" s="99">
        <v>11.393696928435205</v>
      </c>
      <c r="M411" s="99">
        <v>10.98176964699719</v>
      </c>
      <c r="N411" s="99">
        <v>10.539605699916141</v>
      </c>
      <c r="O411" s="99">
        <v>0</v>
      </c>
      <c r="P411" s="99">
        <v>0</v>
      </c>
      <c r="Q411" s="99">
        <v>0</v>
      </c>
      <c r="R411" s="99">
        <v>9.4656154530608454</v>
      </c>
      <c r="S411" s="99">
        <v>9.6908759177527539</v>
      </c>
      <c r="T411" s="99">
        <v>9.5718581312555742</v>
      </c>
      <c r="U411" s="99">
        <v>8.982209990982513</v>
      </c>
      <c r="V411" s="99">
        <v>8.6656747198570727</v>
      </c>
      <c r="W411" s="99">
        <v>9.0983874138156313</v>
      </c>
      <c r="X411" s="99">
        <v>9.8891620063434935</v>
      </c>
      <c r="Y411" s="99">
        <v>8.1897824253437062</v>
      </c>
      <c r="DA411" s="63" t="s">
        <v>4583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7.6953440661679373</v>
      </c>
      <c r="E412" s="99">
        <v>7.01591119991628</v>
      </c>
      <c r="F412" s="99">
        <v>7.101424031899894</v>
      </c>
      <c r="G412" s="99">
        <v>7.2646543668467407</v>
      </c>
      <c r="H412" s="99">
        <v>7.0979056801629339</v>
      </c>
      <c r="I412" s="99">
        <v>7.0149384721155057</v>
      </c>
      <c r="J412" s="99">
        <v>7.0221595698995332</v>
      </c>
      <c r="K412" s="99">
        <v>6.8414904913452776</v>
      </c>
      <c r="L412" s="99">
        <v>7.0098593474383142</v>
      </c>
      <c r="M412" s="99">
        <v>7.0074681862338206</v>
      </c>
      <c r="N412" s="99">
        <v>6.7500413741832812</v>
      </c>
      <c r="O412" s="99">
        <v>0</v>
      </c>
      <c r="P412" s="99">
        <v>0</v>
      </c>
      <c r="Q412" s="99">
        <v>0</v>
      </c>
      <c r="R412" s="99">
        <v>6.8784829282507456</v>
      </c>
      <c r="S412" s="99">
        <v>7.2676931714965072</v>
      </c>
      <c r="T412" s="99">
        <v>7.3331696034999467</v>
      </c>
      <c r="U412" s="99">
        <v>7.0181572537255468</v>
      </c>
      <c r="V412" s="99">
        <v>6.8165240575246449</v>
      </c>
      <c r="W412" s="99">
        <v>7.238446786630897</v>
      </c>
      <c r="X412" s="99">
        <v>7.9314223262881365</v>
      </c>
      <c r="Y412" s="99">
        <v>6.5336920394731299</v>
      </c>
      <c r="DA412" s="63" t="s">
        <v>4584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1.1443166526288124</v>
      </c>
      <c r="E413" s="102">
        <v>0.62940512029941365</v>
      </c>
      <c r="F413" s="102">
        <v>0.8251313378708357</v>
      </c>
      <c r="G413" s="102">
        <v>0.81513848096864439</v>
      </c>
      <c r="H413" s="102">
        <v>1.0636871913867501</v>
      </c>
      <c r="I413" s="102">
        <v>0.86420489199019346</v>
      </c>
      <c r="J413" s="102">
        <v>0.81137013242667666</v>
      </c>
      <c r="K413" s="102">
        <v>0.73819960657691497</v>
      </c>
      <c r="L413" s="102">
        <v>0.75073619354618226</v>
      </c>
      <c r="M413" s="102">
        <v>1.0905866480307116</v>
      </c>
      <c r="N413" s="102">
        <v>0.68584516566259923</v>
      </c>
      <c r="O413" s="102">
        <v>0</v>
      </c>
      <c r="P413" s="102">
        <v>0</v>
      </c>
      <c r="Q413" s="102">
        <v>0</v>
      </c>
      <c r="R413" s="102">
        <v>0.28663120559028826</v>
      </c>
      <c r="S413" s="102">
        <v>0.54913559121630395</v>
      </c>
      <c r="T413" s="102">
        <v>0.63281490688487019</v>
      </c>
      <c r="U413" s="102">
        <v>0.74657286265162137</v>
      </c>
      <c r="V413" s="102">
        <v>0.57409670778314514</v>
      </c>
      <c r="W413" s="102">
        <v>0.69614968666644361</v>
      </c>
      <c r="X413" s="102">
        <v>0.86016782833328997</v>
      </c>
      <c r="Y413" s="102">
        <v>0.52797681908858429</v>
      </c>
      <c r="DA413" s="131" t="s">
        <v>4585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6.551027413539126</v>
      </c>
      <c r="E414" s="105">
        <v>6.3865060796168676</v>
      </c>
      <c r="F414" s="105">
        <v>6.276292694029058</v>
      </c>
      <c r="G414" s="105">
        <v>6.4495158858780961</v>
      </c>
      <c r="H414" s="105">
        <v>6.0342184887761849</v>
      </c>
      <c r="I414" s="105">
        <v>6.1507335801253138</v>
      </c>
      <c r="J414" s="105">
        <v>6.2107894374728581</v>
      </c>
      <c r="K414" s="105">
        <v>6.1032908847683638</v>
      </c>
      <c r="L414" s="105">
        <v>6.2591231538921317</v>
      </c>
      <c r="M414" s="105">
        <v>5.9168815382031097</v>
      </c>
      <c r="N414" s="105">
        <v>6.0641962085206815</v>
      </c>
      <c r="O414" s="105">
        <v>0</v>
      </c>
      <c r="P414" s="105">
        <v>0</v>
      </c>
      <c r="Q414" s="105">
        <v>0</v>
      </c>
      <c r="R414" s="105">
        <v>6.5918517226604578</v>
      </c>
      <c r="S414" s="105">
        <v>6.7185575802802049</v>
      </c>
      <c r="T414" s="105">
        <v>6.7003546966150767</v>
      </c>
      <c r="U414" s="105">
        <v>6.2715843910739251</v>
      </c>
      <c r="V414" s="105">
        <v>6.242427349741499</v>
      </c>
      <c r="W414" s="105">
        <v>6.5422970999644532</v>
      </c>
      <c r="X414" s="105">
        <v>7.0712544979548468</v>
      </c>
      <c r="Y414" s="105">
        <v>6.0057152203845456</v>
      </c>
      <c r="DA414" s="132" t="s">
        <v>4586</v>
      </c>
    </row>
    <row r="415" spans="1:105" ht="12" customHeight="1" x14ac:dyDescent="0.25">
      <c r="A415" s="106" t="s">
        <v>122</v>
      </c>
      <c r="B415" s="102"/>
      <c r="C415" s="102">
        <v>12.61144159269225</v>
      </c>
      <c r="D415" s="102">
        <v>11.456543200760221</v>
      </c>
      <c r="E415" s="102">
        <v>10.443177053175397</v>
      </c>
      <c r="F415" s="102">
        <v>10.428358870637364</v>
      </c>
      <c r="G415" s="102">
        <v>10.448493316113328</v>
      </c>
      <c r="H415" s="102">
        <v>10.992115643374769</v>
      </c>
      <c r="I415" s="102">
        <v>10.619022197947952</v>
      </c>
      <c r="J415" s="102">
        <v>10.458497922415564</v>
      </c>
      <c r="K415" s="102">
        <v>10.06105499597124</v>
      </c>
      <c r="L415" s="102">
        <v>10.415420751993949</v>
      </c>
      <c r="M415" s="102">
        <v>10.412824251971728</v>
      </c>
      <c r="N415" s="102">
        <v>9.9646333367715076</v>
      </c>
      <c r="O415" s="102">
        <v>0</v>
      </c>
      <c r="P415" s="102">
        <v>0</v>
      </c>
      <c r="Q415" s="102">
        <v>0</v>
      </c>
      <c r="R415" s="102">
        <v>9.1643950401132397</v>
      </c>
      <c r="S415" s="102">
        <v>9.4622898667175228</v>
      </c>
      <c r="T415" s="102">
        <v>9.5363409858229122</v>
      </c>
      <c r="U415" s="102">
        <v>9.5433990559733211</v>
      </c>
      <c r="V415" s="102">
        <v>9.4386986099539598</v>
      </c>
      <c r="W415" s="102">
        <v>9.3208203434830885</v>
      </c>
      <c r="X415" s="102">
        <v>9.0425682089735613</v>
      </c>
      <c r="Y415" s="102">
        <v>8.472597942946523</v>
      </c>
      <c r="DA415" s="131" t="s">
        <v>4587</v>
      </c>
    </row>
    <row r="416" spans="1:105" ht="12" customHeight="1" x14ac:dyDescent="0.25">
      <c r="A416" s="107" t="s">
        <v>121</v>
      </c>
      <c r="B416" s="105"/>
      <c r="C416" s="105">
        <v>8.9277388449509978</v>
      </c>
      <c r="D416" s="105">
        <v>7.5593116828548519</v>
      </c>
      <c r="E416" s="105">
        <v>6.7609528173835018</v>
      </c>
      <c r="F416" s="105">
        <v>6.8342572025716208</v>
      </c>
      <c r="G416" s="105">
        <v>6.8532836559190988</v>
      </c>
      <c r="H416" s="105">
        <v>7.3328524031507145</v>
      </c>
      <c r="I416" s="105">
        <v>7.0400452933426187</v>
      </c>
      <c r="J416" s="105">
        <v>6.9437520470750504</v>
      </c>
      <c r="K416" s="105">
        <v>6.6867544966529504</v>
      </c>
      <c r="L416" s="105">
        <v>6.9441406234685097</v>
      </c>
      <c r="M416" s="105">
        <v>7.1052720425942493</v>
      </c>
      <c r="N416" s="105">
        <v>6.7595466232214436</v>
      </c>
      <c r="O416" s="105">
        <v>0</v>
      </c>
      <c r="P416" s="105">
        <v>0</v>
      </c>
      <c r="Q416" s="105">
        <v>0</v>
      </c>
      <c r="R416" s="105">
        <v>6.6741502870677918</v>
      </c>
      <c r="S416" s="105">
        <v>7.0726364815966587</v>
      </c>
      <c r="T416" s="105">
        <v>7.2266059384120531</v>
      </c>
      <c r="U416" s="105">
        <v>7.3475007528574006</v>
      </c>
      <c r="V416" s="105">
        <v>7.3106903019441827</v>
      </c>
      <c r="W416" s="105">
        <v>7.3203532347987803</v>
      </c>
      <c r="X416" s="105">
        <v>7.2289045152969429</v>
      </c>
      <c r="Y416" s="105">
        <v>6.831835338191885</v>
      </c>
      <c r="DA416" s="132" t="s">
        <v>4588</v>
      </c>
    </row>
    <row r="417" spans="1:105" ht="12" customHeight="1" x14ac:dyDescent="0.25">
      <c r="A417" s="108" t="s">
        <v>53</v>
      </c>
      <c r="B417" s="99"/>
      <c r="C417" s="99">
        <v>2.7815568416014775</v>
      </c>
      <c r="D417" s="99">
        <v>1.0200830972165107</v>
      </c>
      <c r="E417" s="99">
        <v>0.53599817640668457</v>
      </c>
      <c r="F417" s="99">
        <v>0.71593081136104919</v>
      </c>
      <c r="G417" s="99">
        <v>0.69208038543738004</v>
      </c>
      <c r="H417" s="99">
        <v>1.0143402831297901</v>
      </c>
      <c r="I417" s="99">
        <v>0.79556322251709244</v>
      </c>
      <c r="J417" s="99">
        <v>0.73406033931235337</v>
      </c>
      <c r="K417" s="99">
        <v>0.65767929569964301</v>
      </c>
      <c r="L417" s="99">
        <v>0.67501045148262084</v>
      </c>
      <c r="M417" s="99">
        <v>1.0197891127320264</v>
      </c>
      <c r="N417" s="99">
        <v>0.64184532417529916</v>
      </c>
      <c r="O417" s="99">
        <v>0</v>
      </c>
      <c r="P417" s="99">
        <v>0</v>
      </c>
      <c r="Q417" s="99">
        <v>0</v>
      </c>
      <c r="R417" s="99">
        <v>0.23609007618594674</v>
      </c>
      <c r="S417" s="99">
        <v>0.52416887860128825</v>
      </c>
      <c r="T417" s="99">
        <v>0.62393205047934197</v>
      </c>
      <c r="U417" s="99">
        <v>0.81656241318462008</v>
      </c>
      <c r="V417" s="99">
        <v>0.66304734509872587</v>
      </c>
      <c r="W417" s="99">
        <v>0.69440866317909267</v>
      </c>
      <c r="X417" s="99">
        <v>0.73406697947388022</v>
      </c>
      <c r="Y417" s="99">
        <v>0.56586313198198135</v>
      </c>
      <c r="DA417" s="63" t="s">
        <v>4589</v>
      </c>
    </row>
    <row r="418" spans="1:105" ht="12" customHeight="1" x14ac:dyDescent="0.25">
      <c r="A418" s="108" t="s">
        <v>52</v>
      </c>
      <c r="B418" s="99"/>
      <c r="C418" s="99">
        <v>6.1461820033495185</v>
      </c>
      <c r="D418" s="99">
        <v>6.539228585638341</v>
      </c>
      <c r="E418" s="99">
        <v>6.2249546409768177</v>
      </c>
      <c r="F418" s="99">
        <v>6.1183263912105721</v>
      </c>
      <c r="G418" s="99">
        <v>6.1612032704817175</v>
      </c>
      <c r="H418" s="99">
        <v>6.3185121200209231</v>
      </c>
      <c r="I418" s="99">
        <v>6.2444820708255264</v>
      </c>
      <c r="J418" s="99">
        <v>6.2096917077626959</v>
      </c>
      <c r="K418" s="99">
        <v>6.0290752009533071</v>
      </c>
      <c r="L418" s="99">
        <v>6.2691301719858883</v>
      </c>
      <c r="M418" s="99">
        <v>6.0854829298622226</v>
      </c>
      <c r="N418" s="99">
        <v>6.1177012990461455</v>
      </c>
      <c r="O418" s="99">
        <v>0</v>
      </c>
      <c r="P418" s="99">
        <v>0</v>
      </c>
      <c r="Q418" s="99">
        <v>0</v>
      </c>
      <c r="R418" s="99">
        <v>6.4380602108818445</v>
      </c>
      <c r="S418" s="99">
        <v>6.5484676029953697</v>
      </c>
      <c r="T418" s="99">
        <v>6.6026738879327107</v>
      </c>
      <c r="U418" s="99">
        <v>6.5309383396727814</v>
      </c>
      <c r="V418" s="99">
        <v>6.6476429568454574</v>
      </c>
      <c r="W418" s="99">
        <v>6.6259445716196863</v>
      </c>
      <c r="X418" s="99">
        <v>6.4948375358230628</v>
      </c>
      <c r="Y418" s="99">
        <v>6.265972206209903</v>
      </c>
      <c r="DA418" s="63" t="s">
        <v>4590</v>
      </c>
    </row>
    <row r="419" spans="1:105" ht="12" customHeight="1" x14ac:dyDescent="0.25">
      <c r="A419" s="121" t="s">
        <v>54</v>
      </c>
      <c r="B419" s="123"/>
      <c r="C419" s="123">
        <v>6.4099383160166168</v>
      </c>
      <c r="D419" s="123">
        <v>6.385972784044716</v>
      </c>
      <c r="E419" s="123">
        <v>6.387475211814496</v>
      </c>
      <c r="F419" s="123">
        <v>6.3260701983376642</v>
      </c>
      <c r="G419" s="123">
        <v>6.2777149793534326</v>
      </c>
      <c r="H419" s="123">
        <v>7.0151802130435517</v>
      </c>
      <c r="I419" s="123">
        <v>6.8332349450119416</v>
      </c>
      <c r="J419" s="123">
        <v>6.6807890564616388</v>
      </c>
      <c r="K419" s="123">
        <v>6.4708079595286163</v>
      </c>
      <c r="L419" s="123">
        <v>6.6151768930150183</v>
      </c>
      <c r="M419" s="123">
        <v>5.9654209654587591</v>
      </c>
      <c r="N419" s="123">
        <v>5.6182856862878978</v>
      </c>
      <c r="O419" s="123">
        <v>0</v>
      </c>
      <c r="P419" s="123">
        <v>0</v>
      </c>
      <c r="Q419" s="123">
        <v>0</v>
      </c>
      <c r="R419" s="123">
        <v>5.1511007315632504</v>
      </c>
      <c r="S419" s="123">
        <v>5.1924034727659745</v>
      </c>
      <c r="T419" s="123">
        <v>5.4237612385902345</v>
      </c>
      <c r="U419" s="123">
        <v>4.9424907976340906</v>
      </c>
      <c r="V419" s="123">
        <v>4.8489498987685282</v>
      </c>
      <c r="W419" s="123">
        <v>4.8847992761448067</v>
      </c>
      <c r="X419" s="123">
        <v>4.958590671432602</v>
      </c>
      <c r="Y419" s="123">
        <v>4.62087380711215</v>
      </c>
      <c r="DA419" s="130" t="s">
        <v>4591</v>
      </c>
    </row>
    <row r="420" spans="1:105" ht="12" customHeight="1" x14ac:dyDescent="0.25">
      <c r="A420" s="97" t="s">
        <v>50</v>
      </c>
      <c r="B420" s="99"/>
      <c r="C420" s="99">
        <v>7.4905636845869541</v>
      </c>
      <c r="D420" s="99">
        <v>7.623206939971392</v>
      </c>
      <c r="E420" s="99">
        <v>7.6442074421498765</v>
      </c>
      <c r="F420" s="99">
        <v>7.8049989467768714</v>
      </c>
      <c r="G420" s="99">
        <v>7.915448028083631</v>
      </c>
      <c r="H420" s="99">
        <v>8.0972470307571722</v>
      </c>
      <c r="I420" s="99">
        <v>8.2505401154576905</v>
      </c>
      <c r="J420" s="99">
        <v>8.270055819509361</v>
      </c>
      <c r="K420" s="99">
        <v>8.052234856244544</v>
      </c>
      <c r="L420" s="99">
        <v>7.8348938640660037</v>
      </c>
      <c r="M420" s="99">
        <v>7.1735185286100949</v>
      </c>
      <c r="N420" s="99">
        <v>6.8445750304903292</v>
      </c>
      <c r="O420" s="99">
        <v>0</v>
      </c>
      <c r="P420" s="99">
        <v>0</v>
      </c>
      <c r="Q420" s="99">
        <v>0</v>
      </c>
      <c r="R420" s="99">
        <v>6.6209069829352867</v>
      </c>
      <c r="S420" s="99">
        <v>6.7761591232734464</v>
      </c>
      <c r="T420" s="99">
        <v>7.0917739132740802</v>
      </c>
      <c r="U420" s="99">
        <v>6.3173597778810988</v>
      </c>
      <c r="V420" s="99">
        <v>6.0923460320836398</v>
      </c>
      <c r="W420" s="99">
        <v>6.4117073397791113</v>
      </c>
      <c r="X420" s="99">
        <v>7.1801205827218544</v>
      </c>
      <c r="Y420" s="99">
        <v>5.9575918228648543</v>
      </c>
      <c r="DA420" s="63" t="s">
        <v>4592</v>
      </c>
    </row>
    <row r="421" spans="1:105" ht="12" customHeight="1" x14ac:dyDescent="0.25">
      <c r="A421" s="109" t="s">
        <v>120</v>
      </c>
      <c r="B421" s="110"/>
      <c r="C421" s="110">
        <v>6.1194019946518265</v>
      </c>
      <c r="D421" s="110">
        <v>5.9050123538898376</v>
      </c>
      <c r="E421" s="110">
        <v>5.9195137268400906</v>
      </c>
      <c r="F421" s="110">
        <v>5.7828809161322576</v>
      </c>
      <c r="G421" s="110">
        <v>5.7807136049016385</v>
      </c>
      <c r="H421" s="110">
        <v>6.7448364469326911</v>
      </c>
      <c r="I421" s="110">
        <v>6.4729004341317458</v>
      </c>
      <c r="J421" s="110">
        <v>6.2888345177261957</v>
      </c>
      <c r="K421" s="110">
        <v>5.989998519880956</v>
      </c>
      <c r="L421" s="110">
        <v>6.2019705005541166</v>
      </c>
      <c r="M421" s="110">
        <v>5.5223114522171866</v>
      </c>
      <c r="N421" s="110">
        <v>5.2482242414110676</v>
      </c>
      <c r="O421" s="110">
        <v>0</v>
      </c>
      <c r="P421" s="110">
        <v>0</v>
      </c>
      <c r="Q421" s="110">
        <v>0</v>
      </c>
      <c r="R421" s="110">
        <v>4.7576018191177747</v>
      </c>
      <c r="S421" s="110">
        <v>4.742897390829552</v>
      </c>
      <c r="T421" s="110">
        <v>5.0461038051541927</v>
      </c>
      <c r="U421" s="110">
        <v>4.6916046212283264</v>
      </c>
      <c r="V421" s="110">
        <v>4.6041046034731297</v>
      </c>
      <c r="W421" s="110">
        <v>4.5511152271410928</v>
      </c>
      <c r="X421" s="110">
        <v>4.4927787350804085</v>
      </c>
      <c r="Y421" s="110">
        <v>4.3219907943599587</v>
      </c>
      <c r="DA421" s="60" t="s">
        <v>4593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48.105366655843362</v>
      </c>
      <c r="D423" s="118">
        <f t="shared" si="194"/>
        <v>43.962425851538413</v>
      </c>
      <c r="E423" s="118">
        <f t="shared" si="194"/>
        <v>47.639035781753442</v>
      </c>
      <c r="F423" s="118">
        <f t="shared" si="194"/>
        <v>47.556217268554249</v>
      </c>
      <c r="G423" s="118">
        <f t="shared" si="194"/>
        <v>48.97973542433914</v>
      </c>
      <c r="H423" s="118">
        <f t="shared" si="194"/>
        <v>53.313902476258704</v>
      </c>
      <c r="I423" s="118">
        <f t="shared" si="194"/>
        <v>48.77162489113708</v>
      </c>
      <c r="J423" s="118">
        <f t="shared" si="194"/>
        <v>45.753907497795439</v>
      </c>
      <c r="K423" s="118">
        <f t="shared" si="194"/>
        <v>45.885873520132925</v>
      </c>
      <c r="L423" s="118">
        <f t="shared" si="194"/>
        <v>53.127291957257256</v>
      </c>
      <c r="M423" s="118">
        <f t="shared" si="194"/>
        <v>50.843703130779645</v>
      </c>
      <c r="N423" s="118">
        <f t="shared" si="194"/>
        <v>46.901323677025438</v>
      </c>
      <c r="O423" s="118">
        <f t="shared" si="194"/>
        <v>0</v>
      </c>
      <c r="P423" s="118">
        <f t="shared" si="194"/>
        <v>0</v>
      </c>
      <c r="Q423" s="118">
        <f t="shared" si="194"/>
        <v>0</v>
      </c>
      <c r="R423" s="118">
        <f t="shared" ref="R423:V423" si="195">R424+R426+R428+R437</f>
        <v>30.792843370769962</v>
      </c>
      <c r="S423" s="118">
        <f t="shared" si="195"/>
        <v>34.997587650552312</v>
      </c>
      <c r="T423" s="118">
        <f t="shared" si="195"/>
        <v>43.4094695518069</v>
      </c>
      <c r="U423" s="118">
        <f t="shared" si="195"/>
        <v>38.10075029417839</v>
      </c>
      <c r="V423" s="118">
        <f t="shared" si="195"/>
        <v>36.329748524204561</v>
      </c>
      <c r="W423" s="118">
        <f t="shared" ref="W423:Y423" si="196">W424+W426+W428+W437</f>
        <v>30.8057047565907</v>
      </c>
      <c r="X423" s="118">
        <f t="shared" si="196"/>
        <v>35.052845017575819</v>
      </c>
      <c r="Y423" s="118">
        <f t="shared" si="196"/>
        <v>31.100860313775947</v>
      </c>
      <c r="DA423" s="129" t="s">
        <v>4745</v>
      </c>
    </row>
    <row r="424" spans="1:105" ht="12" customHeight="1" x14ac:dyDescent="0.25">
      <c r="A424" s="121" t="s">
        <v>57</v>
      </c>
      <c r="B424" s="123"/>
      <c r="C424" s="123">
        <f t="shared" ref="C424:Y424" si="197">C425</f>
        <v>32.107538899495005</v>
      </c>
      <c r="D424" s="123">
        <f t="shared" si="197"/>
        <v>29.068629436543794</v>
      </c>
      <c r="E424" s="123">
        <f t="shared" si="197"/>
        <v>29.268203528907915</v>
      </c>
      <c r="F424" s="123">
        <f t="shared" si="197"/>
        <v>30.68568939863777</v>
      </c>
      <c r="G424" s="123">
        <f t="shared" si="197"/>
        <v>31.531173335798446</v>
      </c>
      <c r="H424" s="123">
        <f t="shared" si="197"/>
        <v>35.498225334241546</v>
      </c>
      <c r="I424" s="123">
        <f t="shared" si="197"/>
        <v>33.059159310080815</v>
      </c>
      <c r="J424" s="123">
        <f t="shared" si="197"/>
        <v>29.679308735516926</v>
      </c>
      <c r="K424" s="123">
        <f t="shared" si="197"/>
        <v>27.927736537480477</v>
      </c>
      <c r="L424" s="123">
        <f t="shared" si="197"/>
        <v>35.207114731173327</v>
      </c>
      <c r="M424" s="123">
        <f t="shared" si="197"/>
        <v>33.518014316705212</v>
      </c>
      <c r="N424" s="123">
        <f t="shared" si="197"/>
        <v>30.147686558199247</v>
      </c>
      <c r="O424" s="123">
        <f t="shared" si="197"/>
        <v>0</v>
      </c>
      <c r="P424" s="123">
        <f t="shared" si="197"/>
        <v>0</v>
      </c>
      <c r="Q424" s="123">
        <f t="shared" si="197"/>
        <v>0</v>
      </c>
      <c r="R424" s="123">
        <f t="shared" si="197"/>
        <v>17.126526847005902</v>
      </c>
      <c r="S424" s="123">
        <f t="shared" si="197"/>
        <v>20.290651673425437</v>
      </c>
      <c r="T424" s="123">
        <f t="shared" si="197"/>
        <v>27.305825179617297</v>
      </c>
      <c r="U424" s="123">
        <f t="shared" si="197"/>
        <v>24.431884961091278</v>
      </c>
      <c r="V424" s="123">
        <f t="shared" si="197"/>
        <v>22.573548296589092</v>
      </c>
      <c r="W424" s="123">
        <f t="shared" si="197"/>
        <v>16.900415406492698</v>
      </c>
      <c r="X424" s="123">
        <f t="shared" si="197"/>
        <v>20.071313823019285</v>
      </c>
      <c r="Y424" s="123">
        <f t="shared" si="197"/>
        <v>19.388031059006558</v>
      </c>
      <c r="DA424" s="130" t="s">
        <v>4746</v>
      </c>
    </row>
    <row r="425" spans="1:105" ht="12" customHeight="1" x14ac:dyDescent="0.25">
      <c r="A425" s="97" t="s">
        <v>53</v>
      </c>
      <c r="B425" s="99"/>
      <c r="C425" s="99">
        <v>32.107538899495005</v>
      </c>
      <c r="D425" s="99">
        <v>29.068629436543794</v>
      </c>
      <c r="E425" s="99">
        <v>29.268203528907915</v>
      </c>
      <c r="F425" s="99">
        <v>30.68568939863777</v>
      </c>
      <c r="G425" s="99">
        <v>31.531173335798446</v>
      </c>
      <c r="H425" s="99">
        <v>35.498225334241546</v>
      </c>
      <c r="I425" s="99">
        <v>33.059159310080815</v>
      </c>
      <c r="J425" s="99">
        <v>29.679308735516926</v>
      </c>
      <c r="K425" s="99">
        <v>27.927736537480477</v>
      </c>
      <c r="L425" s="99">
        <v>35.207114731173327</v>
      </c>
      <c r="M425" s="99">
        <v>33.518014316705212</v>
      </c>
      <c r="N425" s="99">
        <v>30.147686558199247</v>
      </c>
      <c r="O425" s="99">
        <v>0</v>
      </c>
      <c r="P425" s="99">
        <v>0</v>
      </c>
      <c r="Q425" s="99">
        <v>0</v>
      </c>
      <c r="R425" s="99">
        <v>17.126526847005902</v>
      </c>
      <c r="S425" s="99">
        <v>20.290651673425437</v>
      </c>
      <c r="T425" s="99">
        <v>27.305825179617297</v>
      </c>
      <c r="U425" s="99">
        <v>24.431884961091278</v>
      </c>
      <c r="V425" s="99">
        <v>22.573548296589092</v>
      </c>
      <c r="W425" s="99">
        <v>16.900415406492698</v>
      </c>
      <c r="X425" s="99">
        <v>20.071313823019285</v>
      </c>
      <c r="Y425" s="99">
        <v>19.388031059006558</v>
      </c>
      <c r="DA425" s="63" t="s">
        <v>4747</v>
      </c>
    </row>
    <row r="426" spans="1:105" ht="12" customHeight="1" x14ac:dyDescent="0.25">
      <c r="A426" s="121" t="s">
        <v>92</v>
      </c>
      <c r="B426" s="123"/>
      <c r="C426" s="123">
        <f t="shared" ref="C426:Y426" si="198">C427</f>
        <v>3.9839857047907286</v>
      </c>
      <c r="D426" s="123">
        <f t="shared" si="198"/>
        <v>3.3298538410088563</v>
      </c>
      <c r="E426" s="123">
        <f t="shared" si="198"/>
        <v>7.2692407555207668</v>
      </c>
      <c r="F426" s="123">
        <f t="shared" si="198"/>
        <v>5.8295872398741615</v>
      </c>
      <c r="G426" s="123">
        <f t="shared" si="198"/>
        <v>6.332047153235119</v>
      </c>
      <c r="H426" s="123">
        <f t="shared" si="198"/>
        <v>6.056981313761912</v>
      </c>
      <c r="I426" s="123">
        <f t="shared" si="198"/>
        <v>4.178291221492346</v>
      </c>
      <c r="J426" s="123">
        <f t="shared" si="198"/>
        <v>4.6725077139124567</v>
      </c>
      <c r="K426" s="123">
        <f t="shared" si="198"/>
        <v>6.9378784928113806</v>
      </c>
      <c r="L426" s="123">
        <f t="shared" si="198"/>
        <v>6.583371138004086</v>
      </c>
      <c r="M426" s="123">
        <f t="shared" si="198"/>
        <v>6.4956317094707741</v>
      </c>
      <c r="N426" s="123">
        <f t="shared" si="198"/>
        <v>6.2468035832393687</v>
      </c>
      <c r="O426" s="123">
        <f t="shared" si="198"/>
        <v>0</v>
      </c>
      <c r="P426" s="123">
        <f t="shared" si="198"/>
        <v>0</v>
      </c>
      <c r="Q426" s="123">
        <f t="shared" si="198"/>
        <v>0</v>
      </c>
      <c r="R426" s="123">
        <f t="shared" si="198"/>
        <v>3.1618727942638709</v>
      </c>
      <c r="S426" s="123">
        <f t="shared" si="198"/>
        <v>3.8070751274127685</v>
      </c>
      <c r="T426" s="123">
        <f t="shared" si="198"/>
        <v>4.7950969490995643</v>
      </c>
      <c r="U426" s="123">
        <f t="shared" si="198"/>
        <v>2.6568412548919169</v>
      </c>
      <c r="V426" s="123">
        <f t="shared" si="198"/>
        <v>2.833990574946466</v>
      </c>
      <c r="W426" s="123">
        <f t="shared" si="198"/>
        <v>2.8001683181511487</v>
      </c>
      <c r="X426" s="123">
        <f t="shared" si="198"/>
        <v>3.5706290397361551</v>
      </c>
      <c r="Y426" s="123">
        <f t="shared" si="198"/>
        <v>1.3025678470232558</v>
      </c>
      <c r="DA426" s="130" t="s">
        <v>4748</v>
      </c>
    </row>
    <row r="427" spans="1:105" ht="12" customHeight="1" x14ac:dyDescent="0.25">
      <c r="A427" s="97" t="s">
        <v>53</v>
      </c>
      <c r="B427" s="99"/>
      <c r="C427" s="99">
        <f>RES_hhdet_in_tess!C165</f>
        <v>3.9839857047907286</v>
      </c>
      <c r="D427" s="99">
        <f>RES_hhdet_in_tess!D165</f>
        <v>3.3298538410088563</v>
      </c>
      <c r="E427" s="99">
        <f>RES_hhdet_in_tess!E165</f>
        <v>7.2692407555207668</v>
      </c>
      <c r="F427" s="99">
        <f>RES_hhdet_in_tess!F165</f>
        <v>5.8295872398741615</v>
      </c>
      <c r="G427" s="99">
        <f>RES_hhdet_in_tess!G165</f>
        <v>6.332047153235119</v>
      </c>
      <c r="H427" s="99">
        <f>RES_hhdet_in_tess!H165</f>
        <v>6.056981313761912</v>
      </c>
      <c r="I427" s="99">
        <f>RES_hhdet_in_tess!I165</f>
        <v>4.178291221492346</v>
      </c>
      <c r="J427" s="99">
        <f>RES_hhdet_in_tess!J165</f>
        <v>4.6725077139124567</v>
      </c>
      <c r="K427" s="99">
        <f>RES_hhdet_in_tess!K165</f>
        <v>6.9378784928113806</v>
      </c>
      <c r="L427" s="99">
        <f>RES_hhdet_in_tess!L165</f>
        <v>6.583371138004086</v>
      </c>
      <c r="M427" s="99">
        <f>RES_hhdet_in_tess!M165</f>
        <v>6.4956317094707741</v>
      </c>
      <c r="N427" s="99">
        <f>RES_hhdet_in_tess!N165</f>
        <v>6.2468035832393687</v>
      </c>
      <c r="O427" s="99">
        <f>RES_hhdet_in_tess!O165</f>
        <v>0</v>
      </c>
      <c r="P427" s="99">
        <f>RES_hhdet_in_tess!P165</f>
        <v>0</v>
      </c>
      <c r="Q427" s="99">
        <f>RES_hhdet_in_tess!Q165</f>
        <v>0</v>
      </c>
      <c r="R427" s="99">
        <f>RES_hhdet_in_tess!R165</f>
        <v>3.1618727942638709</v>
      </c>
      <c r="S427" s="99">
        <f>RES_hhdet_in_tess!S165</f>
        <v>3.8070751274127685</v>
      </c>
      <c r="T427" s="99">
        <f>RES_hhdet_in_tess!T165</f>
        <v>4.7950969490995643</v>
      </c>
      <c r="U427" s="99">
        <f>RES_hhdet_in_tess!U165</f>
        <v>2.6568412548919169</v>
      </c>
      <c r="V427" s="99">
        <f>RES_hhdet_in_tess!V165</f>
        <v>2.833990574946466</v>
      </c>
      <c r="W427" s="99">
        <f>RES_hhdet_in_tess!W165</f>
        <v>2.8001683181511487</v>
      </c>
      <c r="X427" s="99">
        <f>RES_hhdet_in_tess!X165</f>
        <v>3.5706290397361551</v>
      </c>
      <c r="Y427" s="99">
        <f>RES_hhdet_in_tess!Y165</f>
        <v>1.3025678470232558</v>
      </c>
      <c r="DA427" s="63" t="s">
        <v>4749</v>
      </c>
    </row>
    <row r="428" spans="1:105" ht="12" customHeight="1" x14ac:dyDescent="0.25">
      <c r="A428" s="121" t="s">
        <v>55</v>
      </c>
      <c r="B428" s="123"/>
      <c r="C428" s="123">
        <v>7.5355008603917684</v>
      </c>
      <c r="D428" s="123">
        <v>7.1891763875927781</v>
      </c>
      <c r="E428" s="123">
        <v>6.7078706941104809</v>
      </c>
      <c r="F428" s="123">
        <v>6.6892066683897209</v>
      </c>
      <c r="G428" s="123">
        <v>6.7490700658791827</v>
      </c>
      <c r="H428" s="123">
        <v>6.7922073942134142</v>
      </c>
      <c r="I428" s="123">
        <v>6.703647612212551</v>
      </c>
      <c r="J428" s="123">
        <v>6.66957613878267</v>
      </c>
      <c r="K428" s="123">
        <v>6.4780877284588776</v>
      </c>
      <c r="L428" s="123">
        <v>6.6935591977559259</v>
      </c>
      <c r="M428" s="123">
        <v>6.6544145741785377</v>
      </c>
      <c r="N428" s="123">
        <v>6.5161351945808628</v>
      </c>
      <c r="O428" s="123">
        <v>0</v>
      </c>
      <c r="P428" s="123">
        <v>0</v>
      </c>
      <c r="Q428" s="123">
        <v>0</v>
      </c>
      <c r="R428" s="123">
        <v>6.6888251392618656</v>
      </c>
      <c r="S428" s="123">
        <v>7.0008360213304952</v>
      </c>
      <c r="T428" s="123">
        <v>7.0951540865589351</v>
      </c>
      <c r="U428" s="123">
        <v>7.0470363667002323</v>
      </c>
      <c r="V428" s="123">
        <v>6.9838185957499777</v>
      </c>
      <c r="W428" s="123">
        <v>7.1305781143746669</v>
      </c>
      <c r="X428" s="123">
        <v>7.3674812886599499</v>
      </c>
      <c r="Y428" s="123">
        <v>6.5990525865394387</v>
      </c>
      <c r="DA428" s="130" t="s">
        <v>4750</v>
      </c>
    </row>
    <row r="429" spans="1:105" ht="12" customHeight="1" x14ac:dyDescent="0.25">
      <c r="A429" s="97" t="s">
        <v>124</v>
      </c>
      <c r="B429" s="99"/>
      <c r="C429" s="99">
        <v>7.2815053843357456</v>
      </c>
      <c r="D429" s="99">
        <v>7.193103165202456</v>
      </c>
      <c r="E429" s="99">
        <v>6.7401952350646477</v>
      </c>
      <c r="F429" s="99">
        <v>6.7415155405618279</v>
      </c>
      <c r="G429" s="99">
        <v>6.9110739837010895</v>
      </c>
      <c r="H429" s="99">
        <v>6.640761801929651</v>
      </c>
      <c r="I429" s="99">
        <v>6.641177682706374</v>
      </c>
      <c r="J429" s="99">
        <v>6.6687750431722854</v>
      </c>
      <c r="K429" s="99">
        <v>6.5229193523649096</v>
      </c>
      <c r="L429" s="99">
        <v>6.6924248956172718</v>
      </c>
      <c r="M429" s="99">
        <v>6.5665091652507339</v>
      </c>
      <c r="N429" s="99">
        <v>6.4856992728381817</v>
      </c>
      <c r="O429" s="99">
        <v>0</v>
      </c>
      <c r="P429" s="99">
        <v>0</v>
      </c>
      <c r="Q429" s="99">
        <v>0</v>
      </c>
      <c r="R429" s="99">
        <v>6.7920110411647165</v>
      </c>
      <c r="S429" s="99">
        <v>7.1163962414272683</v>
      </c>
      <c r="T429" s="99">
        <v>7.1731123226250881</v>
      </c>
      <c r="U429" s="99">
        <v>6.8464108721136743</v>
      </c>
      <c r="V429" s="99">
        <v>6.692617793453711</v>
      </c>
      <c r="W429" s="99">
        <v>7.083259942766885</v>
      </c>
      <c r="X429" s="99">
        <v>7.7323840804321504</v>
      </c>
      <c r="Y429" s="99">
        <v>6.4176759376547219</v>
      </c>
      <c r="DA429" s="63" t="s">
        <v>4751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7.1925220878566458</v>
      </c>
      <c r="E430" s="99">
        <v>6.740826388547891</v>
      </c>
      <c r="F430" s="99">
        <v>6.7427697495001251</v>
      </c>
      <c r="G430" s="99">
        <v>6.9125089633978138</v>
      </c>
      <c r="H430" s="99">
        <v>6.6414630860087254</v>
      </c>
      <c r="I430" s="99">
        <v>6.6468495041890829</v>
      </c>
      <c r="J430" s="99">
        <v>6.679580887804863</v>
      </c>
      <c r="K430" s="99">
        <v>6.5330678417449493</v>
      </c>
      <c r="L430" s="99">
        <v>6.7000902625739878</v>
      </c>
      <c r="M430" s="99">
        <v>6.5689938525195828</v>
      </c>
      <c r="N430" s="99">
        <v>6.4862409812442854</v>
      </c>
      <c r="O430" s="99">
        <v>0</v>
      </c>
      <c r="P430" s="99">
        <v>0</v>
      </c>
      <c r="Q430" s="99">
        <v>0</v>
      </c>
      <c r="R430" s="99">
        <v>6.797522692790781</v>
      </c>
      <c r="S430" s="99">
        <v>7.1218097208020765</v>
      </c>
      <c r="T430" s="99">
        <v>7.1745836649377912</v>
      </c>
      <c r="U430" s="99">
        <v>6.8406363915075055</v>
      </c>
      <c r="V430" s="99">
        <v>6.6858100020892026</v>
      </c>
      <c r="W430" s="99">
        <v>7.0842622818654286</v>
      </c>
      <c r="X430" s="99">
        <v>7.7438239247715766</v>
      </c>
      <c r="Y430" s="99">
        <v>6.4194483272640088</v>
      </c>
      <c r="DA430" s="63" t="s">
        <v>4752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0.64149467431752039</v>
      </c>
      <c r="E431" s="102">
        <v>0.35432030893102384</v>
      </c>
      <c r="F431" s="102">
        <v>0.46647705547106699</v>
      </c>
      <c r="G431" s="102">
        <v>0.46299307751971802</v>
      </c>
      <c r="H431" s="102">
        <v>0.60724459723254087</v>
      </c>
      <c r="I431" s="102">
        <v>0.49611592406377025</v>
      </c>
      <c r="J431" s="102">
        <v>0.46879145033200587</v>
      </c>
      <c r="K431" s="102">
        <v>0.42977695697658541</v>
      </c>
      <c r="L431" s="102">
        <v>0.44096710868185618</v>
      </c>
      <c r="M431" s="102">
        <v>0.65211231431647387</v>
      </c>
      <c r="N431" s="102">
        <v>0.42204477272360336</v>
      </c>
      <c r="O431" s="102">
        <v>0</v>
      </c>
      <c r="P431" s="102">
        <v>0</v>
      </c>
      <c r="Q431" s="102">
        <v>0</v>
      </c>
      <c r="R431" s="102">
        <v>0.20567097013032201</v>
      </c>
      <c r="S431" s="102">
        <v>0.40325214052187064</v>
      </c>
      <c r="T431" s="102">
        <v>0.47422896832271377</v>
      </c>
      <c r="U431" s="102">
        <v>0.56905200043358006</v>
      </c>
      <c r="V431" s="102">
        <v>0.44338265234770374</v>
      </c>
      <c r="W431" s="102">
        <v>0.54196518190097587</v>
      </c>
      <c r="X431" s="102">
        <v>0.67256942681672982</v>
      </c>
      <c r="Y431" s="102">
        <v>0.41373310687946457</v>
      </c>
      <c r="DA431" s="131" t="s">
        <v>4753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6.551027413539126</v>
      </c>
      <c r="E432" s="105">
        <v>6.3865060796168676</v>
      </c>
      <c r="F432" s="105">
        <v>6.276292694029058</v>
      </c>
      <c r="G432" s="105">
        <v>6.4495158858780961</v>
      </c>
      <c r="H432" s="105">
        <v>6.0342184887761849</v>
      </c>
      <c r="I432" s="105">
        <v>6.1507335801253138</v>
      </c>
      <c r="J432" s="105">
        <v>6.2107894374728581</v>
      </c>
      <c r="K432" s="105">
        <v>6.1032908847683638</v>
      </c>
      <c r="L432" s="105">
        <v>6.2591231538921317</v>
      </c>
      <c r="M432" s="105">
        <v>5.9168815382031097</v>
      </c>
      <c r="N432" s="105">
        <v>6.0641962085206815</v>
      </c>
      <c r="O432" s="105">
        <v>0</v>
      </c>
      <c r="P432" s="105">
        <v>0</v>
      </c>
      <c r="Q432" s="105">
        <v>0</v>
      </c>
      <c r="R432" s="105">
        <v>6.5918517226604578</v>
      </c>
      <c r="S432" s="105">
        <v>6.7185575802802049</v>
      </c>
      <c r="T432" s="105">
        <v>6.7003546966150767</v>
      </c>
      <c r="U432" s="105">
        <v>6.2715843910739251</v>
      </c>
      <c r="V432" s="105">
        <v>6.242427349741499</v>
      </c>
      <c r="W432" s="105">
        <v>6.5422970999644532</v>
      </c>
      <c r="X432" s="105">
        <v>7.0712544979548468</v>
      </c>
      <c r="Y432" s="105">
        <v>6.0057152203845456</v>
      </c>
      <c r="DA432" s="132" t="s">
        <v>4754</v>
      </c>
    </row>
    <row r="433" spans="1:105" ht="12" customHeight="1" x14ac:dyDescent="0.25">
      <c r="A433" s="106" t="s">
        <v>122</v>
      </c>
      <c r="B433" s="102"/>
      <c r="C433" s="102">
        <v>7.8865292000344169</v>
      </c>
      <c r="D433" s="102">
        <v>7.1799109758830113</v>
      </c>
      <c r="E433" s="102">
        <v>6.5603877191049023</v>
      </c>
      <c r="F433" s="102">
        <v>6.5668061141217553</v>
      </c>
      <c r="G433" s="102">
        <v>6.596493979594201</v>
      </c>
      <c r="H433" s="102">
        <v>6.9587858814638617</v>
      </c>
      <c r="I433" s="102">
        <v>6.7424583181593398</v>
      </c>
      <c r="J433" s="102">
        <v>6.6626173202317966</v>
      </c>
      <c r="K433" s="102">
        <v>6.4340297192019955</v>
      </c>
      <c r="L433" s="102">
        <v>6.6899318532573453</v>
      </c>
      <c r="M433" s="102">
        <v>6.7439259714038391</v>
      </c>
      <c r="N433" s="102">
        <v>6.5414834748836048</v>
      </c>
      <c r="O433" s="102">
        <v>0</v>
      </c>
      <c r="P433" s="102">
        <v>0</v>
      </c>
      <c r="Q433" s="102">
        <v>0</v>
      </c>
      <c r="R433" s="102">
        <v>6.5574585476408513</v>
      </c>
      <c r="S433" s="102">
        <v>6.8749376980948869</v>
      </c>
      <c r="T433" s="102">
        <v>7.0330654410583167</v>
      </c>
      <c r="U433" s="102">
        <v>7.1429059980232488</v>
      </c>
      <c r="V433" s="102">
        <v>7.1662055601971115</v>
      </c>
      <c r="W433" s="102">
        <v>7.1684016202106822</v>
      </c>
      <c r="X433" s="102">
        <v>7.0604585990760462</v>
      </c>
      <c r="Y433" s="102">
        <v>6.7081294636796089</v>
      </c>
      <c r="DA433" s="131" t="s">
        <v>4755</v>
      </c>
    </row>
    <row r="434" spans="1:105" ht="12" customHeight="1" x14ac:dyDescent="0.25">
      <c r="A434" s="107" t="s">
        <v>121</v>
      </c>
      <c r="B434" s="105"/>
      <c r="C434" s="105">
        <v>7.8856206782712608</v>
      </c>
      <c r="D434" s="105">
        <v>7.1785231527405324</v>
      </c>
      <c r="E434" s="105">
        <v>6.5616678687671897</v>
      </c>
      <c r="F434" s="105">
        <v>6.5691527280919511</v>
      </c>
      <c r="G434" s="105">
        <v>6.598137473128185</v>
      </c>
      <c r="H434" s="105">
        <v>6.9606611903409785</v>
      </c>
      <c r="I434" s="105">
        <v>6.7496182092845443</v>
      </c>
      <c r="J434" s="105">
        <v>6.6773270381016179</v>
      </c>
      <c r="K434" s="105">
        <v>6.4496601332421966</v>
      </c>
      <c r="L434" s="105">
        <v>6.702696326266377</v>
      </c>
      <c r="M434" s="105">
        <v>6.7459552586260667</v>
      </c>
      <c r="N434" s="105">
        <v>6.5390535394773366</v>
      </c>
      <c r="O434" s="105">
        <v>0</v>
      </c>
      <c r="P434" s="105">
        <v>0</v>
      </c>
      <c r="Q434" s="105">
        <v>0</v>
      </c>
      <c r="R434" s="105">
        <v>6.6069912621211619</v>
      </c>
      <c r="S434" s="105">
        <v>6.9293086503975898</v>
      </c>
      <c r="T434" s="105">
        <v>7.0628246887816442</v>
      </c>
      <c r="U434" s="105">
        <v>7.1421072245415385</v>
      </c>
      <c r="V434" s="105">
        <v>7.151052777147326</v>
      </c>
      <c r="W434" s="105">
        <v>7.1599962969811468</v>
      </c>
      <c r="X434" s="105">
        <v>7.0679987658794587</v>
      </c>
      <c r="Y434" s="105">
        <v>6.7139910044131685</v>
      </c>
      <c r="DA434" s="132" t="s">
        <v>4756</v>
      </c>
    </row>
    <row r="435" spans="1:105" ht="12" customHeight="1" x14ac:dyDescent="0.25">
      <c r="A435" s="108" t="s">
        <v>53</v>
      </c>
      <c r="B435" s="99"/>
      <c r="C435" s="99">
        <v>1.7394386749217425</v>
      </c>
      <c r="D435" s="99">
        <v>0.63929456710219157</v>
      </c>
      <c r="E435" s="99">
        <v>0.33671322779037227</v>
      </c>
      <c r="F435" s="99">
        <v>0.45082633688137991</v>
      </c>
      <c r="G435" s="99">
        <v>0.4369342026464666</v>
      </c>
      <c r="H435" s="99">
        <v>0.64214907032005464</v>
      </c>
      <c r="I435" s="99">
        <v>0.50513613845901784</v>
      </c>
      <c r="J435" s="99">
        <v>0.46763533033892041</v>
      </c>
      <c r="K435" s="99">
        <v>0.42058493228888788</v>
      </c>
      <c r="L435" s="99">
        <v>0.43356615428048823</v>
      </c>
      <c r="M435" s="99">
        <v>0.66047232876384299</v>
      </c>
      <c r="N435" s="99">
        <v>0.42135224043119307</v>
      </c>
      <c r="O435" s="99">
        <v>0</v>
      </c>
      <c r="P435" s="99">
        <v>0</v>
      </c>
      <c r="Q435" s="99">
        <v>0</v>
      </c>
      <c r="R435" s="99">
        <v>0.16893105123931737</v>
      </c>
      <c r="S435" s="99">
        <v>0.38084104740222052</v>
      </c>
      <c r="T435" s="99">
        <v>0.46015080084893273</v>
      </c>
      <c r="U435" s="99">
        <v>0.61116888486875698</v>
      </c>
      <c r="V435" s="99">
        <v>0.50340982030186876</v>
      </c>
      <c r="W435" s="99">
        <v>0.53405172536146028</v>
      </c>
      <c r="X435" s="99">
        <v>0.57316123005639474</v>
      </c>
      <c r="Y435" s="99">
        <v>0.44801879820326446</v>
      </c>
      <c r="DA435" s="63" t="s">
        <v>4757</v>
      </c>
    </row>
    <row r="436" spans="1:105" ht="12" customHeight="1" x14ac:dyDescent="0.25">
      <c r="A436" s="108" t="s">
        <v>52</v>
      </c>
      <c r="B436" s="99"/>
      <c r="C436" s="99">
        <v>6.1461820033495185</v>
      </c>
      <c r="D436" s="99">
        <v>6.539228585638341</v>
      </c>
      <c r="E436" s="99">
        <v>6.2249546409768177</v>
      </c>
      <c r="F436" s="99">
        <v>6.1183263912105721</v>
      </c>
      <c r="G436" s="99">
        <v>6.1612032704817175</v>
      </c>
      <c r="H436" s="99">
        <v>6.3185121200209231</v>
      </c>
      <c r="I436" s="99">
        <v>6.2444820708255264</v>
      </c>
      <c r="J436" s="99">
        <v>6.2096917077626959</v>
      </c>
      <c r="K436" s="99">
        <v>6.0290752009533071</v>
      </c>
      <c r="L436" s="99">
        <v>6.2691301719858883</v>
      </c>
      <c r="M436" s="99">
        <v>6.0854829298622226</v>
      </c>
      <c r="N436" s="99">
        <v>6.1177012990461455</v>
      </c>
      <c r="O436" s="99">
        <v>0</v>
      </c>
      <c r="P436" s="99">
        <v>0</v>
      </c>
      <c r="Q436" s="99">
        <v>0</v>
      </c>
      <c r="R436" s="99">
        <v>6.4380602108818445</v>
      </c>
      <c r="S436" s="99">
        <v>6.5484676029953697</v>
      </c>
      <c r="T436" s="99">
        <v>6.6026738879327107</v>
      </c>
      <c r="U436" s="99">
        <v>6.5309383396727814</v>
      </c>
      <c r="V436" s="99">
        <v>6.6476429568454574</v>
      </c>
      <c r="W436" s="99">
        <v>6.6259445716196863</v>
      </c>
      <c r="X436" s="99">
        <v>6.4948375358230628</v>
      </c>
      <c r="Y436" s="99">
        <v>6.265972206209903</v>
      </c>
      <c r="DA436" s="63" t="s">
        <v>4758</v>
      </c>
    </row>
    <row r="437" spans="1:105" ht="12" customHeight="1" x14ac:dyDescent="0.25">
      <c r="A437" s="121" t="s">
        <v>54</v>
      </c>
      <c r="B437" s="123"/>
      <c r="C437" s="123">
        <v>4.4783411911658622</v>
      </c>
      <c r="D437" s="123">
        <v>4.3747661863929848</v>
      </c>
      <c r="E437" s="123">
        <v>4.3937208032142792</v>
      </c>
      <c r="F437" s="123">
        <v>4.3517339616525934</v>
      </c>
      <c r="G437" s="123">
        <v>4.3674448694263948</v>
      </c>
      <c r="H437" s="123">
        <v>4.9664884340418372</v>
      </c>
      <c r="I437" s="123">
        <v>4.8305267473513736</v>
      </c>
      <c r="J437" s="123">
        <v>4.7325149095833847</v>
      </c>
      <c r="K437" s="123">
        <v>4.5421707613821889</v>
      </c>
      <c r="L437" s="123">
        <v>4.6432468903239119</v>
      </c>
      <c r="M437" s="123">
        <v>4.1756425304251188</v>
      </c>
      <c r="N437" s="123">
        <v>3.9906983410059613</v>
      </c>
      <c r="O437" s="123">
        <v>0</v>
      </c>
      <c r="P437" s="123">
        <v>0</v>
      </c>
      <c r="Q437" s="123">
        <v>0</v>
      </c>
      <c r="R437" s="123">
        <v>3.8156185902383242</v>
      </c>
      <c r="S437" s="123">
        <v>3.8990248283836126</v>
      </c>
      <c r="T437" s="123">
        <v>4.213393336531106</v>
      </c>
      <c r="U437" s="123">
        <v>3.9649877114949619</v>
      </c>
      <c r="V437" s="123">
        <v>3.9383910569190266</v>
      </c>
      <c r="W437" s="123">
        <v>3.974542917572188</v>
      </c>
      <c r="X437" s="123">
        <v>4.0434208661604334</v>
      </c>
      <c r="Y437" s="123">
        <v>3.8112088212066952</v>
      </c>
      <c r="DA437" s="130" t="s">
        <v>4759</v>
      </c>
    </row>
    <row r="438" spans="1:105" ht="12" customHeight="1" x14ac:dyDescent="0.25">
      <c r="A438" s="97" t="s">
        <v>50</v>
      </c>
      <c r="B438" s="99"/>
      <c r="C438" s="99">
        <v>4.2735465259472871</v>
      </c>
      <c r="D438" s="99">
        <v>4.3542633823160184</v>
      </c>
      <c r="E438" s="99">
        <v>4.3713135936467866</v>
      </c>
      <c r="F438" s="99">
        <v>4.4684230868988637</v>
      </c>
      <c r="G438" s="99">
        <v>4.5368909530727661</v>
      </c>
      <c r="H438" s="99">
        <v>4.6464480728979707</v>
      </c>
      <c r="I438" s="99">
        <v>4.7398697557184732</v>
      </c>
      <c r="J438" s="99">
        <v>4.7565525942313212</v>
      </c>
      <c r="K438" s="99">
        <v>4.6366003862130363</v>
      </c>
      <c r="L438" s="99">
        <v>4.5166378414826056</v>
      </c>
      <c r="M438" s="99">
        <v>4.1389758493915654</v>
      </c>
      <c r="N438" s="99">
        <v>3.9511051348216824</v>
      </c>
      <c r="O438" s="99">
        <v>0</v>
      </c>
      <c r="P438" s="99">
        <v>0</v>
      </c>
      <c r="Q438" s="99">
        <v>0</v>
      </c>
      <c r="R438" s="99">
        <v>3.8719999163598722</v>
      </c>
      <c r="S438" s="99">
        <v>4.0106784024981303</v>
      </c>
      <c r="T438" s="99">
        <v>4.252470917789533</v>
      </c>
      <c r="U438" s="99">
        <v>3.8327705842753019</v>
      </c>
      <c r="V438" s="99">
        <v>3.7268171566941621</v>
      </c>
      <c r="W438" s="99">
        <v>3.9376362483563203</v>
      </c>
      <c r="X438" s="99">
        <v>4.4123962490705972</v>
      </c>
      <c r="Y438" s="99">
        <v>3.6613528980299757</v>
      </c>
      <c r="DA438" s="63" t="s">
        <v>4760</v>
      </c>
    </row>
    <row r="439" spans="1:105" ht="12" customHeight="1" x14ac:dyDescent="0.25">
      <c r="A439" s="109" t="s">
        <v>120</v>
      </c>
      <c r="B439" s="110"/>
      <c r="C439" s="110">
        <v>4.5334021682614267</v>
      </c>
      <c r="D439" s="110">
        <v>4.3827364137109113</v>
      </c>
      <c r="E439" s="110">
        <v>4.4020644350637932</v>
      </c>
      <c r="F439" s="110">
        <v>4.3088757223691996</v>
      </c>
      <c r="G439" s="110">
        <v>4.3160232189119752</v>
      </c>
      <c r="H439" s="110">
        <v>5.0464473747678165</v>
      </c>
      <c r="I439" s="110">
        <v>4.8535753069834797</v>
      </c>
      <c r="J439" s="110">
        <v>4.7265865910546685</v>
      </c>
      <c r="K439" s="110">
        <v>4.5134608317007441</v>
      </c>
      <c r="L439" s="110">
        <v>4.6861385361452728</v>
      </c>
      <c r="M439" s="110">
        <v>4.1890912415892902</v>
      </c>
      <c r="N439" s="110">
        <v>4.0026465155188777</v>
      </c>
      <c r="O439" s="110">
        <v>0</v>
      </c>
      <c r="P439" s="110">
        <v>0</v>
      </c>
      <c r="Q439" s="110">
        <v>0</v>
      </c>
      <c r="R439" s="110">
        <v>3.8005240902044912</v>
      </c>
      <c r="S439" s="110">
        <v>3.8673349899806166</v>
      </c>
      <c r="T439" s="110">
        <v>4.2045457184842316</v>
      </c>
      <c r="U439" s="110">
        <v>3.9891147010336567</v>
      </c>
      <c r="V439" s="110">
        <v>3.9800534625590056</v>
      </c>
      <c r="W439" s="110">
        <v>3.9826083454211174</v>
      </c>
      <c r="X439" s="110">
        <v>3.9660538513359835</v>
      </c>
      <c r="Y439" s="110">
        <v>3.8447158056791078</v>
      </c>
      <c r="DA439" s="60" t="s">
        <v>4761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2.0785419710922919</v>
      </c>
      <c r="D441" s="118">
        <f t="shared" si="199"/>
        <v>2.5416103154610159</v>
      </c>
      <c r="E441" s="118">
        <f t="shared" si="199"/>
        <v>2.6944058127571151</v>
      </c>
      <c r="F441" s="118">
        <f t="shared" si="199"/>
        <v>2.367445086713257</v>
      </c>
      <c r="G441" s="118">
        <f t="shared" si="199"/>
        <v>1.7553866407847853</v>
      </c>
      <c r="H441" s="118">
        <f t="shared" si="199"/>
        <v>1.7513194757058548</v>
      </c>
      <c r="I441" s="118">
        <f t="shared" si="199"/>
        <v>1.4232877819277971</v>
      </c>
      <c r="J441" s="118">
        <f t="shared" si="199"/>
        <v>1.3456398383312611</v>
      </c>
      <c r="K441" s="118">
        <f t="shared" si="199"/>
        <v>1.5529917683194676</v>
      </c>
      <c r="L441" s="118">
        <f t="shared" si="199"/>
        <v>1.7329776352015276</v>
      </c>
      <c r="M441" s="118">
        <f t="shared" si="199"/>
        <v>1.698113815243812</v>
      </c>
      <c r="N441" s="118">
        <f t="shared" si="199"/>
        <v>1.4235186723728495</v>
      </c>
      <c r="O441" s="118">
        <f t="shared" si="199"/>
        <v>0</v>
      </c>
      <c r="P441" s="118">
        <f t="shared" si="199"/>
        <v>0</v>
      </c>
      <c r="Q441" s="118">
        <f t="shared" si="199"/>
        <v>0</v>
      </c>
      <c r="R441" s="118">
        <f t="shared" ref="R441:V441" si="200">R442+R444+R446+R455</f>
        <v>1.3790543828980981</v>
      </c>
      <c r="S441" s="118">
        <f t="shared" si="200"/>
        <v>1.3394782221533843</v>
      </c>
      <c r="T441" s="118">
        <f t="shared" si="200"/>
        <v>1.1436585511950756</v>
      </c>
      <c r="U441" s="118">
        <f t="shared" si="200"/>
        <v>0.87806523884163989</v>
      </c>
      <c r="V441" s="118">
        <f t="shared" si="200"/>
        <v>0.96306156389322517</v>
      </c>
      <c r="W441" s="118">
        <f t="shared" ref="W441:Y441" si="201">W442+W444+W446+W455</f>
        <v>1.1069549089260113</v>
      </c>
      <c r="X441" s="118">
        <f t="shared" si="201"/>
        <v>1.2866764294921984</v>
      </c>
      <c r="Y441" s="118">
        <f t="shared" si="201"/>
        <v>0.95510368884371533</v>
      </c>
      <c r="DA441" s="129" t="s">
        <v>4913</v>
      </c>
    </row>
    <row r="442" spans="1:105" ht="12" customHeight="1" x14ac:dyDescent="0.25">
      <c r="A442" s="121" t="s">
        <v>57</v>
      </c>
      <c r="B442" s="123"/>
      <c r="C442" s="123">
        <f t="shared" ref="C442:Y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X442" s="123">
        <f t="shared" si="202"/>
        <v>0</v>
      </c>
      <c r="Y442" s="123">
        <f t="shared" si="202"/>
        <v>0</v>
      </c>
      <c r="DA442" s="130" t="s">
        <v>4914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X443" s="99">
        <v>0</v>
      </c>
      <c r="Y443" s="99">
        <v>0</v>
      </c>
      <c r="DA443" s="63" t="s">
        <v>4915</v>
      </c>
    </row>
    <row r="444" spans="1:105" ht="12" customHeight="1" x14ac:dyDescent="0.25">
      <c r="A444" s="121" t="s">
        <v>92</v>
      </c>
      <c r="B444" s="123"/>
      <c r="C444" s="123">
        <f t="shared" ref="C444:Y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X444" s="123">
        <f t="shared" si="203"/>
        <v>0</v>
      </c>
      <c r="Y444" s="123">
        <f t="shared" si="203"/>
        <v>0</v>
      </c>
      <c r="DA444" s="130" t="s">
        <v>4916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4917</v>
      </c>
    </row>
    <row r="446" spans="1:105" ht="12" customHeight="1" x14ac:dyDescent="0.25">
      <c r="A446" s="121" t="s">
        <v>55</v>
      </c>
      <c r="B446" s="123"/>
      <c r="C446" s="123">
        <v>1.7179980948916562</v>
      </c>
      <c r="D446" s="123">
        <v>2.056872869368521</v>
      </c>
      <c r="E446" s="123">
        <v>2.2232522779969024</v>
      </c>
      <c r="F446" s="123">
        <v>1.8911792836638268</v>
      </c>
      <c r="G446" s="123">
        <v>1.336765556509389</v>
      </c>
      <c r="H446" s="123">
        <v>1.3836335149302237</v>
      </c>
      <c r="I446" s="123">
        <v>1.0433815983026746</v>
      </c>
      <c r="J446" s="123">
        <v>0.97398224532367428</v>
      </c>
      <c r="K446" s="123">
        <v>1.1265273087945398</v>
      </c>
      <c r="L446" s="123">
        <v>1.2826110026292392</v>
      </c>
      <c r="M446" s="123">
        <v>1.2608197157374048</v>
      </c>
      <c r="N446" s="123">
        <v>1.0630862442856461</v>
      </c>
      <c r="O446" s="123">
        <v>0</v>
      </c>
      <c r="P446" s="123">
        <v>0</v>
      </c>
      <c r="Q446" s="123">
        <v>0</v>
      </c>
      <c r="R446" s="123">
        <v>1.0614336120735084</v>
      </c>
      <c r="S446" s="123">
        <v>0.99918151934243249</v>
      </c>
      <c r="T446" s="123">
        <v>0.84625292507780658</v>
      </c>
      <c r="U446" s="123">
        <v>0.65660841673279924</v>
      </c>
      <c r="V446" s="123">
        <v>0.73537636684817409</v>
      </c>
      <c r="W446" s="123">
        <v>0.84574489517140594</v>
      </c>
      <c r="X446" s="123">
        <v>1.0039598382542647</v>
      </c>
      <c r="Y446" s="123">
        <v>0.70780235313448803</v>
      </c>
      <c r="DA446" s="130" t="s">
        <v>4918</v>
      </c>
    </row>
    <row r="447" spans="1:105" ht="12" customHeight="1" x14ac:dyDescent="0.25">
      <c r="A447" s="97" t="s">
        <v>124</v>
      </c>
      <c r="B447" s="99"/>
      <c r="C447" s="99">
        <v>2.9614844453178564</v>
      </c>
      <c r="D447" s="99">
        <v>2.9147500064644332</v>
      </c>
      <c r="E447" s="99">
        <v>2.7198099742248885</v>
      </c>
      <c r="F447" s="99">
        <v>2.7088327694920054</v>
      </c>
      <c r="G447" s="99">
        <v>2.7639762072464413</v>
      </c>
      <c r="H447" s="99">
        <v>2.642408957563581</v>
      </c>
      <c r="I447" s="99">
        <v>2.6279101552856781</v>
      </c>
      <c r="J447" s="99">
        <v>2.6219068720637804</v>
      </c>
      <c r="K447" s="99">
        <v>2.5450982476005479</v>
      </c>
      <c r="L447" s="99">
        <v>2.5881921942633412</v>
      </c>
      <c r="M447" s="99">
        <v>2.4946187930118819</v>
      </c>
      <c r="N447" s="99">
        <v>2.3941768307929507</v>
      </c>
      <c r="O447" s="99">
        <v>0</v>
      </c>
      <c r="P447" s="99">
        <v>0</v>
      </c>
      <c r="Q447" s="99">
        <v>0</v>
      </c>
      <c r="R447" s="99">
        <v>2.1502092063173017</v>
      </c>
      <c r="S447" s="99">
        <v>2.201379373476716</v>
      </c>
      <c r="T447" s="99">
        <v>2.1743432930960167</v>
      </c>
      <c r="U447" s="99">
        <v>2.0403988215515887</v>
      </c>
      <c r="V447" s="99">
        <v>1.9684946693627328</v>
      </c>
      <c r="W447" s="99">
        <v>2.0667896849223597</v>
      </c>
      <c r="X447" s="99">
        <v>2.2464220413609883</v>
      </c>
      <c r="Y447" s="99">
        <v>1.8603909757410764</v>
      </c>
      <c r="DA447" s="63" t="s">
        <v>4919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0.25994297081116108</v>
      </c>
      <c r="E448" s="99">
        <v>0.14297566712721485</v>
      </c>
      <c r="F448" s="99">
        <v>0.1874368347107391</v>
      </c>
      <c r="G448" s="99">
        <v>0.18516685733683727</v>
      </c>
      <c r="H448" s="99">
        <v>0.24162718239541414</v>
      </c>
      <c r="I448" s="99">
        <v>0.19631278326449236</v>
      </c>
      <c r="J448" s="99">
        <v>0.18431083928204384</v>
      </c>
      <c r="K448" s="99">
        <v>0.16768942263001202</v>
      </c>
      <c r="L448" s="99">
        <v>0.17053723372595078</v>
      </c>
      <c r="M448" s="99">
        <v>0.2477376629666565</v>
      </c>
      <c r="N448" s="99">
        <v>0.15579658783191605</v>
      </c>
      <c r="O448" s="99">
        <v>0</v>
      </c>
      <c r="P448" s="99">
        <v>0</v>
      </c>
      <c r="Q448" s="99">
        <v>0</v>
      </c>
      <c r="R448" s="99">
        <v>6.5111144661889886E-2</v>
      </c>
      <c r="S448" s="99">
        <v>0.12474164090069559</v>
      </c>
      <c r="T448" s="99">
        <v>0.14375023424796715</v>
      </c>
      <c r="U448" s="99">
        <v>0.16959149147994237</v>
      </c>
      <c r="V448" s="99">
        <v>0.13041180814001926</v>
      </c>
      <c r="W448" s="99">
        <v>0.15813736282314933</v>
      </c>
      <c r="X448" s="99">
        <v>0.19539572388419016</v>
      </c>
      <c r="Y448" s="99">
        <v>0.11993521422416283</v>
      </c>
      <c r="DA448" s="63" t="s">
        <v>4920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0.25994297081116108</v>
      </c>
      <c r="E449" s="102">
        <v>0.14297566712721485</v>
      </c>
      <c r="F449" s="102">
        <v>0.1874368347107391</v>
      </c>
      <c r="G449" s="102">
        <v>0.18516685733683727</v>
      </c>
      <c r="H449" s="102">
        <v>0.24162718239541414</v>
      </c>
      <c r="I449" s="102">
        <v>0.19631278326449236</v>
      </c>
      <c r="J449" s="102">
        <v>0.18431083928204384</v>
      </c>
      <c r="K449" s="102">
        <v>0.16768942263001202</v>
      </c>
      <c r="L449" s="102">
        <v>0.17053723372595078</v>
      </c>
      <c r="M449" s="102">
        <v>0.2477376629666565</v>
      </c>
      <c r="N449" s="102">
        <v>0.15579658783191605</v>
      </c>
      <c r="O449" s="102">
        <v>0</v>
      </c>
      <c r="P449" s="102">
        <v>0</v>
      </c>
      <c r="Q449" s="102">
        <v>0</v>
      </c>
      <c r="R449" s="102">
        <v>6.5111144661889886E-2</v>
      </c>
      <c r="S449" s="102">
        <v>0.12474164090069559</v>
      </c>
      <c r="T449" s="102">
        <v>0.14375023424796715</v>
      </c>
      <c r="U449" s="102">
        <v>0.16959149147994237</v>
      </c>
      <c r="V449" s="102">
        <v>0.13041180814001926</v>
      </c>
      <c r="W449" s="102">
        <v>0.15813736282314933</v>
      </c>
      <c r="X449" s="102">
        <v>0.19539572388419016</v>
      </c>
      <c r="Y449" s="102">
        <v>0.11993521422416283</v>
      </c>
      <c r="DA449" s="131" t="s">
        <v>4921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X450" s="105">
        <v>0</v>
      </c>
      <c r="Y450" s="105">
        <v>0</v>
      </c>
      <c r="DA450" s="132" t="s">
        <v>4922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4923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4924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X453" s="99">
        <v>0</v>
      </c>
      <c r="Y453" s="99">
        <v>0</v>
      </c>
      <c r="DA453" s="63" t="s">
        <v>4925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X454" s="99">
        <v>0</v>
      </c>
      <c r="Y454" s="99">
        <v>0</v>
      </c>
      <c r="DA454" s="63" t="s">
        <v>4926</v>
      </c>
    </row>
    <row r="455" spans="1:105" ht="12" customHeight="1" x14ac:dyDescent="0.25">
      <c r="A455" s="121" t="s">
        <v>54</v>
      </c>
      <c r="B455" s="123"/>
      <c r="C455" s="123">
        <v>0.36054387620063555</v>
      </c>
      <c r="D455" s="123">
        <v>0.48473744609249481</v>
      </c>
      <c r="E455" s="123">
        <v>0.4711535347602126</v>
      </c>
      <c r="F455" s="123">
        <v>0.47626580304943</v>
      </c>
      <c r="G455" s="123">
        <v>0.41862108427539646</v>
      </c>
      <c r="H455" s="123">
        <v>0.36768596077563098</v>
      </c>
      <c r="I455" s="123">
        <v>0.37990618362512246</v>
      </c>
      <c r="J455" s="123">
        <v>0.37165759300758672</v>
      </c>
      <c r="K455" s="123">
        <v>0.42646445952492795</v>
      </c>
      <c r="L455" s="123">
        <v>0.45036663257228843</v>
      </c>
      <c r="M455" s="123">
        <v>0.43729409950640719</v>
      </c>
      <c r="N455" s="123">
        <v>0.36043242808720338</v>
      </c>
      <c r="O455" s="123">
        <v>0</v>
      </c>
      <c r="P455" s="123">
        <v>0</v>
      </c>
      <c r="Q455" s="123">
        <v>0</v>
      </c>
      <c r="R455" s="123">
        <v>0.31762077082458984</v>
      </c>
      <c r="S455" s="123">
        <v>0.34029670281095187</v>
      </c>
      <c r="T455" s="123">
        <v>0.29740562611726906</v>
      </c>
      <c r="U455" s="123">
        <v>0.2214568221088406</v>
      </c>
      <c r="V455" s="123">
        <v>0.22768519704505108</v>
      </c>
      <c r="W455" s="123">
        <v>0.26121001375460529</v>
      </c>
      <c r="X455" s="123">
        <v>0.28271659123793375</v>
      </c>
      <c r="Y455" s="123">
        <v>0.24730133570922733</v>
      </c>
      <c r="DA455" s="130" t="s">
        <v>4927</v>
      </c>
    </row>
    <row r="456" spans="1:105" ht="12" customHeight="1" x14ac:dyDescent="0.25">
      <c r="A456" s="97" t="s">
        <v>50</v>
      </c>
      <c r="B456" s="99"/>
      <c r="C456" s="99">
        <v>1.7015564465907729</v>
      </c>
      <c r="D456" s="99">
        <v>1.7316876884839014</v>
      </c>
      <c r="E456" s="99">
        <v>1.7364581625587665</v>
      </c>
      <c r="F456" s="99">
        <v>1.7729835607498345</v>
      </c>
      <c r="G456" s="99">
        <v>1.798073174059478</v>
      </c>
      <c r="H456" s="99">
        <v>1.8393706355067996</v>
      </c>
      <c r="I456" s="99">
        <v>1.8741926926273693</v>
      </c>
      <c r="J456" s="99">
        <v>1.8786258799597466</v>
      </c>
      <c r="K456" s="99">
        <v>1.8291456699445106</v>
      </c>
      <c r="L456" s="99">
        <v>1.7797744901612338</v>
      </c>
      <c r="M456" s="99">
        <v>1.6295364689590695</v>
      </c>
      <c r="N456" s="99">
        <v>1.5548136639261831</v>
      </c>
      <c r="O456" s="99">
        <v>0</v>
      </c>
      <c r="P456" s="99">
        <v>0</v>
      </c>
      <c r="Q456" s="99">
        <v>0</v>
      </c>
      <c r="R456" s="99">
        <v>1.5040052302435798</v>
      </c>
      <c r="S456" s="99">
        <v>1.5392723064427964</v>
      </c>
      <c r="T456" s="99">
        <v>1.6109673621393401</v>
      </c>
      <c r="U456" s="99">
        <v>1.435051447143471</v>
      </c>
      <c r="V456" s="99">
        <v>1.3839373246481199</v>
      </c>
      <c r="W456" s="99">
        <v>1.4564834393042232</v>
      </c>
      <c r="X456" s="99">
        <v>1.6310361915710967</v>
      </c>
      <c r="Y456" s="99">
        <v>1.3533265584819802</v>
      </c>
      <c r="DA456" s="63" t="s">
        <v>4928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X457" s="110">
        <v>0</v>
      </c>
      <c r="Y457" s="110">
        <v>0</v>
      </c>
      <c r="DA457" s="60" t="s">
        <v>4929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2025-11-06T10:23:21Z</dcterms:created>
  <dcterms:modified xsi:type="dcterms:W3CDTF">2025-11-06T10:23:22Z</dcterms:modified>
</cp:coreProperties>
</file>